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lho\Excel Course\Excel_Data_Analytics_Course-main\Exercises\Projeto\1-Project_Dashboard\"/>
    </mc:Choice>
  </mc:AlternateContent>
  <xr:revisionPtr revIDLastSave="0" documentId="13_ncr:1_{00831318-42A2-41C6-A7A0-91DFA0506F2C}" xr6:coauthVersionLast="47" xr6:coauthVersionMax="47" xr10:uidLastSave="{00000000-0000-0000-0000-000000000000}"/>
  <bookViews>
    <workbookView xWindow="-120" yWindow="-120" windowWidth="29040" windowHeight="15840" tabRatio="685" firstSheet="5" activeTab="5" xr2:uid="{C6C0CB0D-D8AB-4DA1-8D5A-C54C818DB525}"/>
  </bookViews>
  <sheets>
    <sheet name="data" sheetId="2" state="hidden" r:id="rId1"/>
    <sheet name="mapping" sheetId="5" state="hidden" r:id="rId2"/>
    <sheet name="intro_analysis" sheetId="3" state="hidden" r:id="rId3"/>
    <sheet name="calculator" sheetId="4" state="hidden" r:id="rId4"/>
    <sheet name="Country" sheetId="7" state="hidden" r:id="rId5"/>
    <sheet name="Dashboard" sheetId="6" r:id="rId6"/>
  </sheets>
  <definedNames>
    <definedName name="_xlchart.v5.0" hidden="1">Country!$A$1</definedName>
    <definedName name="_xlchart.v5.1" hidden="1">Country!$A$2:$A$56</definedName>
    <definedName name="_xlchart.v5.2" hidden="1">Country!$B$1</definedName>
    <definedName name="_xlchart.v5.3" hidden="1">Country!$B$2:$B$56</definedName>
    <definedName name="country">Dashboard!#REF!</definedName>
    <definedName name="DadosExternos_1" localSheetId="0" hidden="1">data!$A$1:$K$5001</definedName>
    <definedName name="hybrid">calculator!$O$4</definedName>
    <definedName name="job">Dashboard!$F$5</definedName>
    <definedName name="job_count">calculator!$A$8</definedName>
    <definedName name="median_salary">calculator!$D$19</definedName>
    <definedName name="on_site">calculator!$O$2</definedName>
    <definedName name="remote">calculator!$O$3</definedName>
    <definedName name="year">Dashboard!$J$5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7" l="1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2" i="7"/>
  <c r="A2" i="7" a="1"/>
  <c r="A2" i="7" s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F3" i="4" l="1" a="1"/>
  <c r="F3" i="4" s="1"/>
  <c r="F4" i="4" a="1"/>
  <c r="F4" i="4" s="1"/>
  <c r="F5" i="4" a="1"/>
  <c r="F5" i="4" s="1"/>
  <c r="F6" i="4" a="1"/>
  <c r="F6" i="4" s="1"/>
  <c r="F7" i="4" a="1"/>
  <c r="F7" i="4" s="1"/>
  <c r="F8" i="4" a="1"/>
  <c r="F8" i="4" s="1"/>
  <c r="F9" i="4" a="1"/>
  <c r="F9" i="4" s="1"/>
  <c r="F10" i="4" a="1"/>
  <c r="F10" i="4" s="1"/>
  <c r="F11" i="4" a="1"/>
  <c r="F11" i="4" s="1"/>
  <c r="F12" i="4" a="1"/>
  <c r="F12" i="4" s="1"/>
  <c r="F14" i="4" a="1"/>
  <c r="F14" i="4" s="1"/>
  <c r="F15" i="4" a="1"/>
  <c r="F15" i="4" s="1"/>
  <c r="F16" i="4" a="1"/>
  <c r="F16" i="4" s="1"/>
  <c r="F2" i="4" a="1"/>
  <c r="F2" i="4" s="1"/>
  <c r="E13" i="4" a="1"/>
  <c r="E13" i="4" s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4610" i="2"/>
  <c r="Q4611" i="2"/>
  <c r="Q4612" i="2"/>
  <c r="Q4613" i="2"/>
  <c r="Q4614" i="2"/>
  <c r="Q4615" i="2"/>
  <c r="Q4616" i="2"/>
  <c r="Q4617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4634" i="2"/>
  <c r="Q4635" i="2"/>
  <c r="Q4636" i="2"/>
  <c r="Q4637" i="2"/>
  <c r="Q4638" i="2"/>
  <c r="Q4639" i="2"/>
  <c r="Q4640" i="2"/>
  <c r="Q4641" i="2"/>
  <c r="Q4642" i="2"/>
  <c r="Q4643" i="2"/>
  <c r="Q4644" i="2"/>
  <c r="Q4645" i="2"/>
  <c r="Q4646" i="2"/>
  <c r="Q4647" i="2"/>
  <c r="Q4648" i="2"/>
  <c r="Q4649" i="2"/>
  <c r="Q4650" i="2"/>
  <c r="Q4651" i="2"/>
  <c r="Q4652" i="2"/>
  <c r="Q4653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4666" i="2"/>
  <c r="Q4667" i="2"/>
  <c r="Q4668" i="2"/>
  <c r="Q4669" i="2"/>
  <c r="Q4670" i="2"/>
  <c r="Q4671" i="2"/>
  <c r="Q4672" i="2"/>
  <c r="Q4673" i="2"/>
  <c r="Q4674" i="2"/>
  <c r="Q4675" i="2"/>
  <c r="Q4676" i="2"/>
  <c r="Q4677" i="2"/>
  <c r="Q4678" i="2"/>
  <c r="Q4679" i="2"/>
  <c r="Q4680" i="2"/>
  <c r="Q4681" i="2"/>
  <c r="Q4682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4749" i="2"/>
  <c r="Q4750" i="2"/>
  <c r="Q4751" i="2"/>
  <c r="Q4752" i="2"/>
  <c r="Q4753" i="2"/>
  <c r="Q4754" i="2"/>
  <c r="Q4755" i="2"/>
  <c r="Q4756" i="2"/>
  <c r="Q4757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4808" i="2"/>
  <c r="Q4809" i="2"/>
  <c r="Q4810" i="2"/>
  <c r="Q4811" i="2"/>
  <c r="Q4812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4900" i="2"/>
  <c r="Q4901" i="2"/>
  <c r="Q4902" i="2"/>
  <c r="Q4903" i="2"/>
  <c r="Q4904" i="2"/>
  <c r="Q4905" i="2"/>
  <c r="Q4906" i="2"/>
  <c r="Q4907" i="2"/>
  <c r="Q4908" i="2"/>
  <c r="Q4909" i="2"/>
  <c r="Q4910" i="2"/>
  <c r="Q4911" i="2"/>
  <c r="Q4912" i="2"/>
  <c r="Q4913" i="2"/>
  <c r="Q4914" i="2"/>
  <c r="Q4915" i="2"/>
  <c r="Q4916" i="2"/>
  <c r="Q4917" i="2"/>
  <c r="Q4918" i="2"/>
  <c r="Q4919" i="2"/>
  <c r="Q4920" i="2"/>
  <c r="Q4921" i="2"/>
  <c r="Q4922" i="2"/>
  <c r="Q4923" i="2"/>
  <c r="Q4924" i="2"/>
  <c r="Q4925" i="2"/>
  <c r="Q4926" i="2"/>
  <c r="Q4927" i="2"/>
  <c r="Q4928" i="2"/>
  <c r="Q4929" i="2"/>
  <c r="Q4930" i="2"/>
  <c r="Q4931" i="2"/>
  <c r="Q4932" i="2"/>
  <c r="Q4933" i="2"/>
  <c r="Q4934" i="2"/>
  <c r="Q4935" i="2"/>
  <c r="Q4936" i="2"/>
  <c r="Q4937" i="2"/>
  <c r="Q4938" i="2"/>
  <c r="Q4939" i="2"/>
  <c r="Q4940" i="2"/>
  <c r="Q4941" i="2"/>
  <c r="Q4942" i="2"/>
  <c r="Q4943" i="2"/>
  <c r="Q4944" i="2"/>
  <c r="Q4945" i="2"/>
  <c r="Q4946" i="2"/>
  <c r="Q4947" i="2"/>
  <c r="Q4948" i="2"/>
  <c r="Q4949" i="2"/>
  <c r="Q4950" i="2"/>
  <c r="Q4951" i="2"/>
  <c r="Q4952" i="2"/>
  <c r="Q4953" i="2"/>
  <c r="Q4954" i="2"/>
  <c r="Q4955" i="2"/>
  <c r="Q4956" i="2"/>
  <c r="Q4957" i="2"/>
  <c r="Q4958" i="2"/>
  <c r="Q4959" i="2"/>
  <c r="Q4960" i="2"/>
  <c r="Q4961" i="2"/>
  <c r="Q4962" i="2"/>
  <c r="Q4963" i="2"/>
  <c r="Q4964" i="2"/>
  <c r="Q4965" i="2"/>
  <c r="Q4966" i="2"/>
  <c r="Q4967" i="2"/>
  <c r="Q4968" i="2"/>
  <c r="Q4969" i="2"/>
  <c r="Q4970" i="2"/>
  <c r="Q4971" i="2"/>
  <c r="Q4972" i="2"/>
  <c r="Q4973" i="2"/>
  <c r="Q4974" i="2"/>
  <c r="Q4975" i="2"/>
  <c r="Q4976" i="2"/>
  <c r="Q4977" i="2"/>
  <c r="Q4978" i="2"/>
  <c r="Q4979" i="2"/>
  <c r="Q4980" i="2"/>
  <c r="Q4981" i="2"/>
  <c r="Q4982" i="2"/>
  <c r="Q4983" i="2"/>
  <c r="Q4984" i="2"/>
  <c r="Q4985" i="2"/>
  <c r="Q4986" i="2"/>
  <c r="Q4987" i="2"/>
  <c r="Q4988" i="2"/>
  <c r="Q4989" i="2"/>
  <c r="Q4990" i="2"/>
  <c r="Q4991" i="2"/>
  <c r="Q4992" i="2"/>
  <c r="Q4993" i="2"/>
  <c r="Q4994" i="2"/>
  <c r="Q4995" i="2"/>
  <c r="Q4996" i="2"/>
  <c r="Q4997" i="2"/>
  <c r="Q4998" i="2"/>
  <c r="Q4999" i="2"/>
  <c r="Q5000" i="2"/>
  <c r="Q50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C2" i="3" l="1" a="1"/>
  <c r="D5" i="3" s="1"/>
  <c r="O2" i="3" a="1"/>
  <c r="P3" i="3" s="1"/>
  <c r="Q2" i="3" a="1"/>
  <c r="Q2" i="3" s="1"/>
  <c r="R2" i="3" s="1"/>
  <c r="M2" i="3" a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A2" i="3" a="1"/>
  <c r="A2" i="3" s="1"/>
  <c r="B2" i="3" s="1"/>
  <c r="A2" i="4" a="1"/>
  <c r="A2" i="4" s="1"/>
  <c r="K2" i="3" a="1"/>
  <c r="L9" i="3" s="1"/>
  <c r="I2" i="3" a="1"/>
  <c r="I2" i="3" s="1"/>
  <c r="J2" i="3" s="1"/>
  <c r="G2" i="3" a="1"/>
  <c r="G2" i="3" s="1"/>
  <c r="H2" i="3" s="1"/>
  <c r="O2" i="3" l="1"/>
  <c r="P2" i="3" s="1"/>
  <c r="D4" i="3"/>
  <c r="C2" i="3"/>
  <c r="D2" i="3" s="1"/>
  <c r="D3" i="3"/>
  <c r="R4" i="3"/>
  <c r="P4" i="3"/>
  <c r="R3" i="3"/>
  <c r="M2" i="3"/>
  <c r="N9" i="3"/>
  <c r="N17" i="3"/>
  <c r="N25" i="3"/>
  <c r="N33" i="3"/>
  <c r="N41" i="3"/>
  <c r="N49" i="3"/>
  <c r="N10" i="3"/>
  <c r="N18" i="3"/>
  <c r="N26" i="3"/>
  <c r="N34" i="3"/>
  <c r="N42" i="3"/>
  <c r="N50" i="3"/>
  <c r="N3" i="3"/>
  <c r="N11" i="3"/>
  <c r="N19" i="3"/>
  <c r="N27" i="3"/>
  <c r="N35" i="3"/>
  <c r="N43" i="3"/>
  <c r="N51" i="3"/>
  <c r="N4" i="3"/>
  <c r="N12" i="3"/>
  <c r="N20" i="3"/>
  <c r="N28" i="3"/>
  <c r="N36" i="3"/>
  <c r="N44" i="3"/>
  <c r="N52" i="3"/>
  <c r="N5" i="3"/>
  <c r="N13" i="3"/>
  <c r="N21" i="3"/>
  <c r="N29" i="3"/>
  <c r="N37" i="3"/>
  <c r="N45" i="3"/>
  <c r="N53" i="3"/>
  <c r="N6" i="3"/>
  <c r="N14" i="3"/>
  <c r="N22" i="3"/>
  <c r="N30" i="3"/>
  <c r="N38" i="3"/>
  <c r="N46" i="3"/>
  <c r="N54" i="3"/>
  <c r="N7" i="3"/>
  <c r="N15" i="3"/>
  <c r="N23" i="3"/>
  <c r="N31" i="3"/>
  <c r="N39" i="3"/>
  <c r="N47" i="3"/>
  <c r="N55" i="3"/>
  <c r="N8" i="3"/>
  <c r="N16" i="3"/>
  <c r="N24" i="3"/>
  <c r="N32" i="3"/>
  <c r="N40" i="3"/>
  <c r="N48" i="3"/>
  <c r="N56" i="3"/>
  <c r="E26" i="4" a="1"/>
  <c r="E26" i="4" s="1"/>
  <c r="E32" i="4" a="1"/>
  <c r="E32" i="4" s="1"/>
  <c r="E5" i="4" a="1"/>
  <c r="E5" i="4" s="1"/>
  <c r="E33" i="4" a="1"/>
  <c r="E33" i="4" s="1"/>
  <c r="F13" i="4" a="1"/>
  <c r="F13" i="4" s="1"/>
  <c r="E6" i="4" a="1"/>
  <c r="E6" i="4" s="1"/>
  <c r="E14" i="4" a="1"/>
  <c r="E14" i="4" s="1"/>
  <c r="E27" i="4" a="1"/>
  <c r="E27" i="4" s="1"/>
  <c r="E34" i="4" a="1"/>
  <c r="E34" i="4" s="1"/>
  <c r="E7" i="4" a="1"/>
  <c r="E7" i="4" s="1"/>
  <c r="E15" i="4" a="1"/>
  <c r="E15" i="4" s="1"/>
  <c r="E28" i="4" a="1"/>
  <c r="E28" i="4" s="1"/>
  <c r="E8" i="4" a="1"/>
  <c r="E8" i="4" s="1"/>
  <c r="E16" i="4" a="1"/>
  <c r="E16" i="4" s="1"/>
  <c r="E29" i="4" a="1"/>
  <c r="E29" i="4" s="1"/>
  <c r="E35" i="4" a="1"/>
  <c r="E35" i="4" s="1"/>
  <c r="E9" i="4" a="1"/>
  <c r="E9" i="4" s="1"/>
  <c r="E2" i="4" a="1"/>
  <c r="E2" i="4" s="1"/>
  <c r="E23" i="4" a="1"/>
  <c r="E23" i="4" s="1"/>
  <c r="E30" i="4" a="1"/>
  <c r="E30" i="4" s="1"/>
  <c r="E36" i="4" a="1"/>
  <c r="E36" i="4" s="1"/>
  <c r="E10" i="4" a="1"/>
  <c r="E10" i="4" s="1"/>
  <c r="E24" i="4" a="1"/>
  <c r="E24" i="4" s="1"/>
  <c r="E22" i="4" a="1"/>
  <c r="E22" i="4" s="1"/>
  <c r="E3" i="4" a="1"/>
  <c r="E3" i="4" s="1"/>
  <c r="E11" i="4" a="1"/>
  <c r="E11" i="4" s="1"/>
  <c r="E25" i="4" a="1"/>
  <c r="E25" i="4" s="1"/>
  <c r="E31" i="4" a="1"/>
  <c r="E31" i="4" s="1"/>
  <c r="E4" i="4" a="1"/>
  <c r="E4" i="4" s="1"/>
  <c r="E12" i="4" a="1"/>
  <c r="E12" i="4" s="1"/>
  <c r="H2" i="4" a="1"/>
  <c r="H2" i="4" s="1"/>
  <c r="B2" i="4"/>
  <c r="W2" i="3" a="1"/>
  <c r="W2" i="3" s="1"/>
  <c r="X2" i="3" s="1"/>
  <c r="D19" i="4"/>
  <c r="B6" i="4"/>
  <c r="B5" i="4"/>
  <c r="B4" i="4"/>
  <c r="B3" i="4"/>
  <c r="O3" i="4" s="1" a="1"/>
  <c r="O3" i="4" s="1"/>
  <c r="B6" i="3"/>
  <c r="H64" i="3"/>
  <c r="H120" i="3"/>
  <c r="H56" i="3"/>
  <c r="J18" i="3"/>
  <c r="H112" i="3"/>
  <c r="H48" i="3"/>
  <c r="J10" i="3"/>
  <c r="H96" i="3"/>
  <c r="H32" i="3"/>
  <c r="H88" i="3"/>
  <c r="H40" i="3"/>
  <c r="H24" i="3"/>
  <c r="H80" i="3"/>
  <c r="H16" i="3"/>
  <c r="H72" i="3"/>
  <c r="H8" i="3"/>
  <c r="H104" i="3"/>
  <c r="L25" i="3"/>
  <c r="L17" i="3"/>
  <c r="K2" i="3"/>
  <c r="L2" i="3" s="1"/>
  <c r="L10" i="3"/>
  <c r="L18" i="3"/>
  <c r="L26" i="3"/>
  <c r="L34" i="3"/>
  <c r="L42" i="3"/>
  <c r="L50" i="3"/>
  <c r="L5" i="3"/>
  <c r="L13" i="3"/>
  <c r="L21" i="3"/>
  <c r="L29" i="3"/>
  <c r="L37" i="3"/>
  <c r="L45" i="3"/>
  <c r="L53" i="3"/>
  <c r="L3" i="3"/>
  <c r="L11" i="3"/>
  <c r="L19" i="3"/>
  <c r="L27" i="3"/>
  <c r="L35" i="3"/>
  <c r="L43" i="3"/>
  <c r="L51" i="3"/>
  <c r="L4" i="3"/>
  <c r="L12" i="3"/>
  <c r="L20" i="3"/>
  <c r="L28" i="3"/>
  <c r="L36" i="3"/>
  <c r="L44" i="3"/>
  <c r="L52" i="3"/>
  <c r="L6" i="3"/>
  <c r="L14" i="3"/>
  <c r="L22" i="3"/>
  <c r="L30" i="3"/>
  <c r="L38" i="3"/>
  <c r="L46" i="3"/>
  <c r="L54" i="3"/>
  <c r="L7" i="3"/>
  <c r="L15" i="3"/>
  <c r="L23" i="3"/>
  <c r="L31" i="3"/>
  <c r="L39" i="3"/>
  <c r="L47" i="3"/>
  <c r="L55" i="3"/>
  <c r="L8" i="3"/>
  <c r="L16" i="3"/>
  <c r="L24" i="3"/>
  <c r="L32" i="3"/>
  <c r="L40" i="3"/>
  <c r="L48" i="3"/>
  <c r="L56" i="3"/>
  <c r="L49" i="3"/>
  <c r="L41" i="3"/>
  <c r="L33" i="3"/>
  <c r="H119" i="3"/>
  <c r="H111" i="3"/>
  <c r="H103" i="3"/>
  <c r="H95" i="3"/>
  <c r="H87" i="3"/>
  <c r="H79" i="3"/>
  <c r="H71" i="3"/>
  <c r="H63" i="3"/>
  <c r="H55" i="3"/>
  <c r="H47" i="3"/>
  <c r="H39" i="3"/>
  <c r="H31" i="3"/>
  <c r="H23" i="3"/>
  <c r="H15" i="3"/>
  <c r="H7" i="3"/>
  <c r="J17" i="3"/>
  <c r="J9" i="3"/>
  <c r="H118" i="3"/>
  <c r="H110" i="3"/>
  <c r="H102" i="3"/>
  <c r="H94" i="3"/>
  <c r="H86" i="3"/>
  <c r="H78" i="3"/>
  <c r="H70" i="3"/>
  <c r="H62" i="3"/>
  <c r="H54" i="3"/>
  <c r="H46" i="3"/>
  <c r="H38" i="3"/>
  <c r="H30" i="3"/>
  <c r="H22" i="3"/>
  <c r="H14" i="3"/>
  <c r="H6" i="3"/>
  <c r="J16" i="3"/>
  <c r="J8" i="3"/>
  <c r="H117" i="3"/>
  <c r="H109" i="3"/>
  <c r="H101" i="3"/>
  <c r="H93" i="3"/>
  <c r="H85" i="3"/>
  <c r="H77" i="3"/>
  <c r="H69" i="3"/>
  <c r="H61" i="3"/>
  <c r="H53" i="3"/>
  <c r="H45" i="3"/>
  <c r="H37" i="3"/>
  <c r="H29" i="3"/>
  <c r="H21" i="3"/>
  <c r="H13" i="3"/>
  <c r="H5" i="3"/>
  <c r="J15" i="3"/>
  <c r="J7" i="3"/>
  <c r="H123" i="3"/>
  <c r="H115" i="3"/>
  <c r="H107" i="3"/>
  <c r="H99" i="3"/>
  <c r="H91" i="3"/>
  <c r="H83" i="3"/>
  <c r="H75" i="3"/>
  <c r="H67" i="3"/>
  <c r="H59" i="3"/>
  <c r="H51" i="3"/>
  <c r="H43" i="3"/>
  <c r="H35" i="3"/>
  <c r="H27" i="3"/>
  <c r="H19" i="3"/>
  <c r="H11" i="3"/>
  <c r="H3" i="3"/>
  <c r="J13" i="3"/>
  <c r="J5" i="3"/>
  <c r="J12" i="3"/>
  <c r="J4" i="3"/>
  <c r="H124" i="3"/>
  <c r="H116" i="3"/>
  <c r="H108" i="3"/>
  <c r="H100" i="3"/>
  <c r="H92" i="3"/>
  <c r="H84" i="3"/>
  <c r="H76" i="3"/>
  <c r="H68" i="3"/>
  <c r="H60" i="3"/>
  <c r="H52" i="3"/>
  <c r="H44" i="3"/>
  <c r="H36" i="3"/>
  <c r="H28" i="3"/>
  <c r="H20" i="3"/>
  <c r="H12" i="3"/>
  <c r="H4" i="3"/>
  <c r="J14" i="3"/>
  <c r="J6" i="3"/>
  <c r="B5" i="3"/>
  <c r="B4" i="3"/>
  <c r="H122" i="3"/>
  <c r="H114" i="3"/>
  <c r="H106" i="3"/>
  <c r="H98" i="3"/>
  <c r="H90" i="3"/>
  <c r="H82" i="3"/>
  <c r="H74" i="3"/>
  <c r="H66" i="3"/>
  <c r="H58" i="3"/>
  <c r="H50" i="3"/>
  <c r="H42" i="3"/>
  <c r="H34" i="3"/>
  <c r="H26" i="3"/>
  <c r="H18" i="3"/>
  <c r="H10" i="3"/>
  <c r="B3" i="3"/>
  <c r="H121" i="3"/>
  <c r="H113" i="3"/>
  <c r="H105" i="3"/>
  <c r="H97" i="3"/>
  <c r="H89" i="3"/>
  <c r="H81" i="3"/>
  <c r="H73" i="3"/>
  <c r="H65" i="3"/>
  <c r="H57" i="3"/>
  <c r="H49" i="3"/>
  <c r="H41" i="3"/>
  <c r="H33" i="3"/>
  <c r="H25" i="3"/>
  <c r="H17" i="3"/>
  <c r="H9" i="3"/>
  <c r="J11" i="3"/>
  <c r="J3" i="3"/>
  <c r="I9" i="4" l="1" a="1"/>
  <c r="I9" i="4" s="1"/>
  <c r="O4" i="4" a="1"/>
  <c r="O4" i="4" s="1"/>
  <c r="I14" i="4" a="1"/>
  <c r="I14" i="4" s="1"/>
  <c r="I10" i="4" a="1"/>
  <c r="I10" i="4" s="1"/>
  <c r="I6" i="4" a="1"/>
  <c r="I6" i="4" s="1"/>
  <c r="I11" i="4" a="1"/>
  <c r="I11" i="4" s="1"/>
  <c r="G22" i="4" a="1"/>
  <c r="I15" i="4" a="1"/>
  <c r="I15" i="4" s="1"/>
  <c r="I3" i="4" a="1"/>
  <c r="I3" i="4" s="1"/>
  <c r="I7" i="4" a="1"/>
  <c r="I7" i="4" s="1"/>
  <c r="I12" i="4" a="1"/>
  <c r="I12" i="4" s="1"/>
  <c r="I16" i="4" a="1"/>
  <c r="I16" i="4" s="1"/>
  <c r="I4" i="4" a="1"/>
  <c r="I4" i="4" s="1"/>
  <c r="I8" i="4" a="1"/>
  <c r="I8" i="4" s="1"/>
  <c r="I13" i="4" a="1"/>
  <c r="I13" i="4" s="1"/>
  <c r="A8" i="4"/>
  <c r="I2" i="4" a="1"/>
  <c r="I2" i="4" s="1"/>
  <c r="I5" i="4" a="1"/>
  <c r="I5" i="4" s="1"/>
  <c r="O2" i="4" a="1"/>
  <c r="O2" i="4" s="1"/>
  <c r="E2" i="7" a="1"/>
  <c r="E2" i="7" s="1"/>
  <c r="X8" i="3"/>
  <c r="X12" i="3"/>
  <c r="X15" i="3"/>
  <c r="X4" i="3"/>
  <c r="X7" i="3"/>
  <c r="X11" i="3"/>
  <c r="X14" i="3"/>
  <c r="X3" i="3"/>
  <c r="X6" i="3"/>
  <c r="X10" i="3"/>
  <c r="X13" i="3"/>
  <c r="X9" i="3"/>
  <c r="X5" i="3"/>
  <c r="X16" i="3"/>
  <c r="T2" i="3" a="1"/>
  <c r="T2" i="3" s="1"/>
  <c r="K2" i="4" l="1" a="1"/>
  <c r="K2" i="4" s="1"/>
  <c r="G22" i="4"/>
  <c r="J30" i="4"/>
  <c r="I24" i="4"/>
  <c r="I32" i="4"/>
  <c r="J23" i="4"/>
  <c r="J31" i="4"/>
  <c r="I25" i="4"/>
  <c r="I33" i="4"/>
  <c r="J24" i="4"/>
  <c r="J32" i="4"/>
  <c r="I26" i="4"/>
  <c r="I34" i="4"/>
  <c r="J25" i="4"/>
  <c r="J33" i="4"/>
  <c r="I27" i="4"/>
  <c r="I35" i="4"/>
  <c r="J26" i="4"/>
  <c r="J34" i="4"/>
  <c r="I28" i="4"/>
  <c r="I36" i="4"/>
  <c r="J27" i="4"/>
  <c r="J35" i="4"/>
  <c r="I29" i="4"/>
  <c r="J28" i="4"/>
  <c r="J36" i="4"/>
  <c r="I30" i="4"/>
  <c r="J29" i="4"/>
  <c r="I23" i="4"/>
  <c r="I31" i="4"/>
  <c r="X17" i="3"/>
  <c r="M4558" i="2"/>
  <c r="M4950" i="2"/>
  <c r="M4886" i="2"/>
  <c r="M4822" i="2"/>
  <c r="M4758" i="2"/>
  <c r="M4694" i="2"/>
  <c r="M4630" i="2"/>
  <c r="M4566" i="2"/>
  <c r="M4502" i="2"/>
  <c r="M4438" i="2"/>
  <c r="M4374" i="2"/>
  <c r="M4310" i="2"/>
  <c r="M4942" i="2"/>
  <c r="M4814" i="2"/>
  <c r="M4686" i="2"/>
  <c r="M4302" i="2"/>
  <c r="M4998" i="2"/>
  <c r="M4934" i="2"/>
  <c r="M4870" i="2"/>
  <c r="M4806" i="2"/>
  <c r="M4742" i="2"/>
  <c r="M4678" i="2"/>
  <c r="M4614" i="2"/>
  <c r="M4294" i="2"/>
  <c r="M4990" i="2"/>
  <c r="M4926" i="2"/>
  <c r="M4862" i="2"/>
  <c r="M4798" i="2"/>
  <c r="M4734" i="2"/>
  <c r="M4670" i="2"/>
  <c r="M4606" i="2"/>
  <c r="M4542" i="2"/>
  <c r="M4478" i="2"/>
  <c r="M4414" i="2"/>
  <c r="M4350" i="2"/>
  <c r="M4286" i="2"/>
  <c r="M4878" i="2"/>
  <c r="M4750" i="2"/>
  <c r="M4430" i="2"/>
  <c r="M4486" i="2"/>
  <c r="M4982" i="2"/>
  <c r="M4918" i="2"/>
  <c r="M4854" i="2"/>
  <c r="M4790" i="2"/>
  <c r="M4726" i="2"/>
  <c r="M4662" i="2"/>
  <c r="M4598" i="2"/>
  <c r="M4534" i="2"/>
  <c r="M4470" i="2"/>
  <c r="M4406" i="2"/>
  <c r="M4342" i="2"/>
  <c r="M4278" i="2"/>
  <c r="M4494" i="2"/>
  <c r="M4550" i="2"/>
  <c r="M4974" i="2"/>
  <c r="M4910" i="2"/>
  <c r="M4846" i="2"/>
  <c r="M4782" i="2"/>
  <c r="M4718" i="2"/>
  <c r="M4654" i="2"/>
  <c r="M4590" i="2"/>
  <c r="M4526" i="2"/>
  <c r="M4462" i="2"/>
  <c r="M4398" i="2"/>
  <c r="M4334" i="2"/>
  <c r="M4270" i="2"/>
  <c r="M4622" i="2"/>
  <c r="M4358" i="2"/>
  <c r="M4966" i="2"/>
  <c r="M4902" i="2"/>
  <c r="M4838" i="2"/>
  <c r="M4774" i="2"/>
  <c r="M4710" i="2"/>
  <c r="M4646" i="2"/>
  <c r="M4582" i="2"/>
  <c r="M4518" i="2"/>
  <c r="M4454" i="2"/>
  <c r="M4390" i="2"/>
  <c r="M4326" i="2"/>
  <c r="M4262" i="2"/>
  <c r="M4366" i="2"/>
  <c r="M4422" i="2"/>
  <c r="M4958" i="2"/>
  <c r="M4894" i="2"/>
  <c r="M4830" i="2"/>
  <c r="M4766" i="2"/>
  <c r="M4702" i="2"/>
  <c r="M4638" i="2"/>
  <c r="M4574" i="2"/>
  <c r="M4510" i="2"/>
  <c r="M4446" i="2"/>
  <c r="M4382" i="2"/>
  <c r="M4318" i="2"/>
  <c r="M4254" i="2"/>
  <c r="M4246" i="2"/>
  <c r="M4188" i="2"/>
  <c r="M4060" i="2"/>
  <c r="M3885" i="2"/>
  <c r="M3693" i="2"/>
  <c r="M3437" i="2"/>
  <c r="M2627" i="2"/>
  <c r="M4989" i="2"/>
  <c r="M4941" i="2"/>
  <c r="M4893" i="2"/>
  <c r="M4845" i="2"/>
  <c r="M4805" i="2"/>
  <c r="M4765" i="2"/>
  <c r="M4725" i="2"/>
  <c r="M4677" i="2"/>
  <c r="M4637" i="2"/>
  <c r="M4597" i="2"/>
  <c r="M4557" i="2"/>
  <c r="M4517" i="2"/>
  <c r="M4477" i="2"/>
  <c r="M4437" i="2"/>
  <c r="M4405" i="2"/>
  <c r="M4365" i="2"/>
  <c r="M4325" i="2"/>
  <c r="M4293" i="2"/>
  <c r="M4277" i="2"/>
  <c r="M4253" i="2"/>
  <c r="M4220" i="2"/>
  <c r="M4205" i="2"/>
  <c r="M4164" i="2"/>
  <c r="M4123" i="2"/>
  <c r="M4077" i="2"/>
  <c r="M4059" i="2"/>
  <c r="M4013" i="2"/>
  <c r="M3972" i="2"/>
  <c r="M3916" i="2"/>
  <c r="M3852" i="2"/>
  <c r="M3820" i="2"/>
  <c r="M3756" i="2"/>
  <c r="M3692" i="2"/>
  <c r="M3628" i="2"/>
  <c r="M3564" i="2"/>
  <c r="M3532" i="2"/>
  <c r="M3468" i="2"/>
  <c r="M3404" i="2"/>
  <c r="M3340" i="2"/>
  <c r="M3276" i="2"/>
  <c r="M3138" i="2"/>
  <c r="M2966" i="2"/>
  <c r="M2882" i="2"/>
  <c r="M2795" i="2"/>
  <c r="M2710" i="2"/>
  <c r="M2154" i="2"/>
  <c r="M4996" i="2"/>
  <c r="M4988" i="2"/>
  <c r="M4980" i="2"/>
  <c r="M4972" i="2"/>
  <c r="M4964" i="2"/>
  <c r="M4956" i="2"/>
  <c r="M4948" i="2"/>
  <c r="M4940" i="2"/>
  <c r="M4932" i="2"/>
  <c r="M4924" i="2"/>
  <c r="M4916" i="2"/>
  <c r="M4908" i="2"/>
  <c r="M4900" i="2"/>
  <c r="M4892" i="2"/>
  <c r="M4884" i="2"/>
  <c r="M4876" i="2"/>
  <c r="M4868" i="2"/>
  <c r="M4860" i="2"/>
  <c r="M4852" i="2"/>
  <c r="M4844" i="2"/>
  <c r="M4836" i="2"/>
  <c r="M4828" i="2"/>
  <c r="M4820" i="2"/>
  <c r="M4812" i="2"/>
  <c r="M4804" i="2"/>
  <c r="M4796" i="2"/>
  <c r="M4788" i="2"/>
  <c r="M4780" i="2"/>
  <c r="M4772" i="2"/>
  <c r="M4764" i="2"/>
  <c r="M4756" i="2"/>
  <c r="M4748" i="2"/>
  <c r="M4740" i="2"/>
  <c r="M4732" i="2"/>
  <c r="M4724" i="2"/>
  <c r="M4716" i="2"/>
  <c r="M4708" i="2"/>
  <c r="M4700" i="2"/>
  <c r="M4692" i="2"/>
  <c r="M4684" i="2"/>
  <c r="M4676" i="2"/>
  <c r="M4668" i="2"/>
  <c r="M4660" i="2"/>
  <c r="M4652" i="2"/>
  <c r="M4644" i="2"/>
  <c r="M4636" i="2"/>
  <c r="M4628" i="2"/>
  <c r="M4620" i="2"/>
  <c r="M4612" i="2"/>
  <c r="M4604" i="2"/>
  <c r="M4596" i="2"/>
  <c r="M4588" i="2"/>
  <c r="M4580" i="2"/>
  <c r="M4572" i="2"/>
  <c r="M4564" i="2"/>
  <c r="M4556" i="2"/>
  <c r="M4548" i="2"/>
  <c r="M4540" i="2"/>
  <c r="M4532" i="2"/>
  <c r="M4524" i="2"/>
  <c r="M4516" i="2"/>
  <c r="M4508" i="2"/>
  <c r="M4500" i="2"/>
  <c r="M4492" i="2"/>
  <c r="M4484" i="2"/>
  <c r="M4476" i="2"/>
  <c r="M4468" i="2"/>
  <c r="M4460" i="2"/>
  <c r="M4452" i="2"/>
  <c r="M4444" i="2"/>
  <c r="M4436" i="2"/>
  <c r="M4428" i="2"/>
  <c r="M4420" i="2"/>
  <c r="M4412" i="2"/>
  <c r="M4404" i="2"/>
  <c r="M4396" i="2"/>
  <c r="M4388" i="2"/>
  <c r="M4380" i="2"/>
  <c r="M4372" i="2"/>
  <c r="M4364" i="2"/>
  <c r="M4356" i="2"/>
  <c r="M4348" i="2"/>
  <c r="M4340" i="2"/>
  <c r="M4332" i="2"/>
  <c r="M4324" i="2"/>
  <c r="M4316" i="2"/>
  <c r="M4308" i="2"/>
  <c r="M4300" i="2"/>
  <c r="M4292" i="2"/>
  <c r="M4284" i="2"/>
  <c r="M4276" i="2"/>
  <c r="M4268" i="2"/>
  <c r="M4260" i="2"/>
  <c r="M4252" i="2"/>
  <c r="M4244" i="2"/>
  <c r="M4236" i="2"/>
  <c r="M4228" i="2"/>
  <c r="M4219" i="2"/>
  <c r="M4204" i="2"/>
  <c r="M4181" i="2"/>
  <c r="M4163" i="2"/>
  <c r="M4140" i="2"/>
  <c r="M4117" i="2"/>
  <c r="M4099" i="2"/>
  <c r="M4076" i="2"/>
  <c r="M4053" i="2"/>
  <c r="M4035" i="2"/>
  <c r="M4012" i="2"/>
  <c r="M3989" i="2"/>
  <c r="M3971" i="2"/>
  <c r="M3941" i="2"/>
  <c r="M3909" i="2"/>
  <c r="M3877" i="2"/>
  <c r="M3845" i="2"/>
  <c r="M3813" i="2"/>
  <c r="M3781" i="2"/>
  <c r="M3749" i="2"/>
  <c r="M3717" i="2"/>
  <c r="M3685" i="2"/>
  <c r="M3653" i="2"/>
  <c r="M3621" i="2"/>
  <c r="M3589" i="2"/>
  <c r="M3557" i="2"/>
  <c r="M3525" i="2"/>
  <c r="M3493" i="2"/>
  <c r="M3461" i="2"/>
  <c r="M3429" i="2"/>
  <c r="M3397" i="2"/>
  <c r="M3365" i="2"/>
  <c r="M3333" i="2"/>
  <c r="M3301" i="2"/>
  <c r="M3269" i="2"/>
  <c r="M3203" i="2"/>
  <c r="M3118" i="2"/>
  <c r="M3034" i="2"/>
  <c r="M2947" i="2"/>
  <c r="M2862" i="2"/>
  <c r="M2778" i="2"/>
  <c r="M2691" i="2"/>
  <c r="M2606" i="2"/>
  <c r="M2522" i="2"/>
  <c r="M2435" i="2"/>
  <c r="M2347" i="2"/>
  <c r="M2095" i="2"/>
  <c r="M4238" i="2"/>
  <c r="M4147" i="2"/>
  <c r="M4037" i="2"/>
  <c r="M3949" i="2"/>
  <c r="M3789" i="2"/>
  <c r="M3629" i="2"/>
  <c r="M3469" i="2"/>
  <c r="M3341" i="2"/>
  <c r="M3226" i="2"/>
  <c r="M3054" i="2"/>
  <c r="M2883" i="2"/>
  <c r="M2798" i="2"/>
  <c r="M2162" i="2"/>
  <c r="M4965" i="2"/>
  <c r="M4925" i="2"/>
  <c r="M4885" i="2"/>
  <c r="M4853" i="2"/>
  <c r="M4821" i="2"/>
  <c r="M4773" i="2"/>
  <c r="M4733" i="2"/>
  <c r="M4701" i="2"/>
  <c r="M4661" i="2"/>
  <c r="M4621" i="2"/>
  <c r="M4581" i="2"/>
  <c r="M4549" i="2"/>
  <c r="M4501" i="2"/>
  <c r="M4469" i="2"/>
  <c r="M4429" i="2"/>
  <c r="M4389" i="2"/>
  <c r="M4357" i="2"/>
  <c r="M4317" i="2"/>
  <c r="M4285" i="2"/>
  <c r="M4261" i="2"/>
  <c r="M4229" i="2"/>
  <c r="M4187" i="2"/>
  <c r="M4141" i="2"/>
  <c r="M4100" i="2"/>
  <c r="M4036" i="2"/>
  <c r="M3995" i="2"/>
  <c r="M3948" i="2"/>
  <c r="M3884" i="2"/>
  <c r="M3788" i="2"/>
  <c r="M3724" i="2"/>
  <c r="M3660" i="2"/>
  <c r="M3596" i="2"/>
  <c r="M3500" i="2"/>
  <c r="M3436" i="2"/>
  <c r="M3372" i="2"/>
  <c r="M3308" i="2"/>
  <c r="M3222" i="2"/>
  <c r="M3051" i="2"/>
  <c r="M2370" i="2"/>
  <c r="M4995" i="2"/>
  <c r="M4987" i="2"/>
  <c r="M4979" i="2"/>
  <c r="M4971" i="2"/>
  <c r="M4963" i="2"/>
  <c r="M4955" i="2"/>
  <c r="M4947" i="2"/>
  <c r="M4939" i="2"/>
  <c r="M4931" i="2"/>
  <c r="M4923" i="2"/>
  <c r="M4915" i="2"/>
  <c r="M4907" i="2"/>
  <c r="M4899" i="2"/>
  <c r="M4891" i="2"/>
  <c r="M4883" i="2"/>
  <c r="M4875" i="2"/>
  <c r="M4867" i="2"/>
  <c r="M4859" i="2"/>
  <c r="M4851" i="2"/>
  <c r="M4843" i="2"/>
  <c r="M4835" i="2"/>
  <c r="M4827" i="2"/>
  <c r="M4819" i="2"/>
  <c r="M4811" i="2"/>
  <c r="M4803" i="2"/>
  <c r="M4795" i="2"/>
  <c r="M4787" i="2"/>
  <c r="M4779" i="2"/>
  <c r="M4771" i="2"/>
  <c r="M4763" i="2"/>
  <c r="M4755" i="2"/>
  <c r="M4747" i="2"/>
  <c r="M4739" i="2"/>
  <c r="M4731" i="2"/>
  <c r="M4723" i="2"/>
  <c r="M4715" i="2"/>
  <c r="M4707" i="2"/>
  <c r="M4699" i="2"/>
  <c r="M4691" i="2"/>
  <c r="M4683" i="2"/>
  <c r="M4675" i="2"/>
  <c r="M4667" i="2"/>
  <c r="M4659" i="2"/>
  <c r="M4651" i="2"/>
  <c r="M4643" i="2"/>
  <c r="M4635" i="2"/>
  <c r="M4627" i="2"/>
  <c r="M4619" i="2"/>
  <c r="M4611" i="2"/>
  <c r="M4603" i="2"/>
  <c r="M4595" i="2"/>
  <c r="M4587" i="2"/>
  <c r="M4579" i="2"/>
  <c r="M4571" i="2"/>
  <c r="M4563" i="2"/>
  <c r="M4555" i="2"/>
  <c r="M4547" i="2"/>
  <c r="M4539" i="2"/>
  <c r="M4531" i="2"/>
  <c r="M4523" i="2"/>
  <c r="M4515" i="2"/>
  <c r="M4507" i="2"/>
  <c r="M4499" i="2"/>
  <c r="M4491" i="2"/>
  <c r="M4483" i="2"/>
  <c r="M4475" i="2"/>
  <c r="M4467" i="2"/>
  <c r="M4459" i="2"/>
  <c r="M4451" i="2"/>
  <c r="M4443" i="2"/>
  <c r="M4435" i="2"/>
  <c r="M4427" i="2"/>
  <c r="M4419" i="2"/>
  <c r="M4411" i="2"/>
  <c r="M4403" i="2"/>
  <c r="M4395" i="2"/>
  <c r="M4387" i="2"/>
  <c r="M4379" i="2"/>
  <c r="M4371" i="2"/>
  <c r="M4363" i="2"/>
  <c r="M4355" i="2"/>
  <c r="M4347" i="2"/>
  <c r="M4339" i="2"/>
  <c r="M4331" i="2"/>
  <c r="M4323" i="2"/>
  <c r="M4315" i="2"/>
  <c r="M4307" i="2"/>
  <c r="M4299" i="2"/>
  <c r="M4291" i="2"/>
  <c r="M4283" i="2"/>
  <c r="M4275" i="2"/>
  <c r="M4267" i="2"/>
  <c r="M4259" i="2"/>
  <c r="M4251" i="2"/>
  <c r="M4243" i="2"/>
  <c r="M4235" i="2"/>
  <c r="M4227" i="2"/>
  <c r="M4216" i="2"/>
  <c r="M4203" i="2"/>
  <c r="M4180" i="2"/>
  <c r="M4157" i="2"/>
  <c r="M4139" i="2"/>
  <c r="M4116" i="2"/>
  <c r="M4093" i="2"/>
  <c r="M4075" i="2"/>
  <c r="M4052" i="2"/>
  <c r="M4029" i="2"/>
  <c r="M4011" i="2"/>
  <c r="M3988" i="2"/>
  <c r="M3965" i="2"/>
  <c r="M3940" i="2"/>
  <c r="M3908" i="2"/>
  <c r="M3876" i="2"/>
  <c r="M3844" i="2"/>
  <c r="M3812" i="2"/>
  <c r="M3780" i="2"/>
  <c r="M3748" i="2"/>
  <c r="M3716" i="2"/>
  <c r="M3684" i="2"/>
  <c r="M3652" i="2"/>
  <c r="M3620" i="2"/>
  <c r="M3588" i="2"/>
  <c r="M3556" i="2"/>
  <c r="M3524" i="2"/>
  <c r="M3492" i="2"/>
  <c r="M3460" i="2"/>
  <c r="M3428" i="2"/>
  <c r="M3396" i="2"/>
  <c r="M3364" i="2"/>
  <c r="M3332" i="2"/>
  <c r="M3300" i="2"/>
  <c r="M3268" i="2"/>
  <c r="M3202" i="2"/>
  <c r="M3115" i="2"/>
  <c r="M3030" i="2"/>
  <c r="M2946" i="2"/>
  <c r="M2859" i="2"/>
  <c r="M2774" i="2"/>
  <c r="M2690" i="2"/>
  <c r="M2603" i="2"/>
  <c r="M2518" i="2"/>
  <c r="M2434" i="2"/>
  <c r="M2346" i="2"/>
  <c r="M2086" i="2"/>
  <c r="M4994" i="2"/>
  <c r="M4986" i="2"/>
  <c r="M4978" i="2"/>
  <c r="M4970" i="2"/>
  <c r="M4962" i="2"/>
  <c r="M4954" i="2"/>
  <c r="M4946" i="2"/>
  <c r="M4938" i="2"/>
  <c r="M4930" i="2"/>
  <c r="M4922" i="2"/>
  <c r="M4914" i="2"/>
  <c r="M4906" i="2"/>
  <c r="M4898" i="2"/>
  <c r="M4890" i="2"/>
  <c r="M4882" i="2"/>
  <c r="M4874" i="2"/>
  <c r="M4866" i="2"/>
  <c r="M4858" i="2"/>
  <c r="M4850" i="2"/>
  <c r="M4842" i="2"/>
  <c r="M4834" i="2"/>
  <c r="M4826" i="2"/>
  <c r="M4818" i="2"/>
  <c r="M4810" i="2"/>
  <c r="M4802" i="2"/>
  <c r="M4794" i="2"/>
  <c r="M4786" i="2"/>
  <c r="M4778" i="2"/>
  <c r="M4770" i="2"/>
  <c r="M4762" i="2"/>
  <c r="M4754" i="2"/>
  <c r="M4746" i="2"/>
  <c r="M4738" i="2"/>
  <c r="M4730" i="2"/>
  <c r="M4722" i="2"/>
  <c r="M4714" i="2"/>
  <c r="M4706" i="2"/>
  <c r="M4698" i="2"/>
  <c r="M4690" i="2"/>
  <c r="M4682" i="2"/>
  <c r="M4674" i="2"/>
  <c r="M4666" i="2"/>
  <c r="M4658" i="2"/>
  <c r="M4650" i="2"/>
  <c r="M4642" i="2"/>
  <c r="M4634" i="2"/>
  <c r="M4626" i="2"/>
  <c r="M4618" i="2"/>
  <c r="M4610" i="2"/>
  <c r="M4602" i="2"/>
  <c r="M4594" i="2"/>
  <c r="M4586" i="2"/>
  <c r="M4578" i="2"/>
  <c r="M4570" i="2"/>
  <c r="M4562" i="2"/>
  <c r="M4554" i="2"/>
  <c r="M4546" i="2"/>
  <c r="M4538" i="2"/>
  <c r="M4530" i="2"/>
  <c r="M4522" i="2"/>
  <c r="M4514" i="2"/>
  <c r="M4506" i="2"/>
  <c r="M4498" i="2"/>
  <c r="M4490" i="2"/>
  <c r="M4482" i="2"/>
  <c r="M4474" i="2"/>
  <c r="M4466" i="2"/>
  <c r="M4458" i="2"/>
  <c r="M4450" i="2"/>
  <c r="M4442" i="2"/>
  <c r="M4434" i="2"/>
  <c r="M4426" i="2"/>
  <c r="M4418" i="2"/>
  <c r="M4410" i="2"/>
  <c r="M4402" i="2"/>
  <c r="M4394" i="2"/>
  <c r="M4386" i="2"/>
  <c r="M4378" i="2"/>
  <c r="M4370" i="2"/>
  <c r="M4362" i="2"/>
  <c r="M4354" i="2"/>
  <c r="M4346" i="2"/>
  <c r="M4338" i="2"/>
  <c r="M4330" i="2"/>
  <c r="M4322" i="2"/>
  <c r="M4314" i="2"/>
  <c r="M4306" i="2"/>
  <c r="M4298" i="2"/>
  <c r="M4290" i="2"/>
  <c r="M4282" i="2"/>
  <c r="M4274" i="2"/>
  <c r="M4266" i="2"/>
  <c r="M4258" i="2"/>
  <c r="M4250" i="2"/>
  <c r="M4242" i="2"/>
  <c r="M4234" i="2"/>
  <c r="M4226" i="2"/>
  <c r="M4215" i="2"/>
  <c r="M4197" i="2"/>
  <c r="M4179" i="2"/>
  <c r="M4156" i="2"/>
  <c r="M4133" i="2"/>
  <c r="M4115" i="2"/>
  <c r="M4092" i="2"/>
  <c r="M4069" i="2"/>
  <c r="M4051" i="2"/>
  <c r="M4028" i="2"/>
  <c r="M4005" i="2"/>
  <c r="M3987" i="2"/>
  <c r="M3964" i="2"/>
  <c r="M3933" i="2"/>
  <c r="M3901" i="2"/>
  <c r="M3869" i="2"/>
  <c r="M3837" i="2"/>
  <c r="M3805" i="2"/>
  <c r="M3773" i="2"/>
  <c r="M3741" i="2"/>
  <c r="M3709" i="2"/>
  <c r="M3677" i="2"/>
  <c r="M3645" i="2"/>
  <c r="M3613" i="2"/>
  <c r="M3581" i="2"/>
  <c r="M3549" i="2"/>
  <c r="M3517" i="2"/>
  <c r="M3485" i="2"/>
  <c r="M3453" i="2"/>
  <c r="M3421" i="2"/>
  <c r="M3389" i="2"/>
  <c r="M3357" i="2"/>
  <c r="M3325" i="2"/>
  <c r="M3293" i="2"/>
  <c r="M3258" i="2"/>
  <c r="M3182" i="2"/>
  <c r="M3098" i="2"/>
  <c r="M3011" i="2"/>
  <c r="M2926" i="2"/>
  <c r="M2842" i="2"/>
  <c r="M2755" i="2"/>
  <c r="M2670" i="2"/>
  <c r="M2586" i="2"/>
  <c r="M2499" i="2"/>
  <c r="M2414" i="2"/>
  <c r="M2290" i="2"/>
  <c r="M1911" i="2"/>
  <c r="M4207" i="2"/>
  <c r="M4101" i="2"/>
  <c r="M3996" i="2"/>
  <c r="M3853" i="2"/>
  <c r="M3725" i="2"/>
  <c r="M3565" i="2"/>
  <c r="M3405" i="2"/>
  <c r="M2542" i="2"/>
  <c r="M4973" i="2"/>
  <c r="M4917" i="2"/>
  <c r="M4877" i="2"/>
  <c r="M4837" i="2"/>
  <c r="M4789" i="2"/>
  <c r="M4749" i="2"/>
  <c r="M4709" i="2"/>
  <c r="M4653" i="2"/>
  <c r="M4605" i="2"/>
  <c r="M4565" i="2"/>
  <c r="M4525" i="2"/>
  <c r="M4485" i="2"/>
  <c r="M4445" i="2"/>
  <c r="M4397" i="2"/>
  <c r="M4349" i="2"/>
  <c r="M4269" i="2"/>
  <c r="M2539" i="2"/>
  <c r="M5001" i="2"/>
  <c r="M4993" i="2"/>
  <c r="M4985" i="2"/>
  <c r="M4977" i="2"/>
  <c r="M4969" i="2"/>
  <c r="M4961" i="2"/>
  <c r="M4953" i="2"/>
  <c r="M4945" i="2"/>
  <c r="M4937" i="2"/>
  <c r="M4929" i="2"/>
  <c r="M4921" i="2"/>
  <c r="M4913" i="2"/>
  <c r="M4905" i="2"/>
  <c r="M4897" i="2"/>
  <c r="M4889" i="2"/>
  <c r="M4881" i="2"/>
  <c r="M4873" i="2"/>
  <c r="M4865" i="2"/>
  <c r="M4857" i="2"/>
  <c r="M4849" i="2"/>
  <c r="M4841" i="2"/>
  <c r="M4833" i="2"/>
  <c r="M4825" i="2"/>
  <c r="M4817" i="2"/>
  <c r="M4809" i="2"/>
  <c r="M4801" i="2"/>
  <c r="M4793" i="2"/>
  <c r="M4785" i="2"/>
  <c r="M4777" i="2"/>
  <c r="M4769" i="2"/>
  <c r="M4761" i="2"/>
  <c r="M4753" i="2"/>
  <c r="M4745" i="2"/>
  <c r="M4737" i="2"/>
  <c r="M4729" i="2"/>
  <c r="M4721" i="2"/>
  <c r="M4713" i="2"/>
  <c r="M4705" i="2"/>
  <c r="M4697" i="2"/>
  <c r="M4689" i="2"/>
  <c r="M4681" i="2"/>
  <c r="M4673" i="2"/>
  <c r="M4665" i="2"/>
  <c r="M4657" i="2"/>
  <c r="M4649" i="2"/>
  <c r="M4641" i="2"/>
  <c r="M4633" i="2"/>
  <c r="M4625" i="2"/>
  <c r="M4617" i="2"/>
  <c r="M4609" i="2"/>
  <c r="M4601" i="2"/>
  <c r="M4593" i="2"/>
  <c r="M4585" i="2"/>
  <c r="M4577" i="2"/>
  <c r="M4569" i="2"/>
  <c r="M4561" i="2"/>
  <c r="M4553" i="2"/>
  <c r="M4545" i="2"/>
  <c r="M4537" i="2"/>
  <c r="M4529" i="2"/>
  <c r="M4521" i="2"/>
  <c r="M4513" i="2"/>
  <c r="M4505" i="2"/>
  <c r="M4497" i="2"/>
  <c r="M4489" i="2"/>
  <c r="M4481" i="2"/>
  <c r="M4473" i="2"/>
  <c r="M4465" i="2"/>
  <c r="M4457" i="2"/>
  <c r="M4449" i="2"/>
  <c r="M4441" i="2"/>
  <c r="M4433" i="2"/>
  <c r="M4425" i="2"/>
  <c r="M4417" i="2"/>
  <c r="M4409" i="2"/>
  <c r="M4401" i="2"/>
  <c r="M4393" i="2"/>
  <c r="M4385" i="2"/>
  <c r="M4377" i="2"/>
  <c r="M4369" i="2"/>
  <c r="M4361" i="2"/>
  <c r="M4353" i="2"/>
  <c r="M4345" i="2"/>
  <c r="M4337" i="2"/>
  <c r="M4329" i="2"/>
  <c r="M4321" i="2"/>
  <c r="M4313" i="2"/>
  <c r="M4305" i="2"/>
  <c r="M4297" i="2"/>
  <c r="M4289" i="2"/>
  <c r="M4281" i="2"/>
  <c r="M4273" i="2"/>
  <c r="M4265" i="2"/>
  <c r="M4257" i="2"/>
  <c r="M4249" i="2"/>
  <c r="M4241" i="2"/>
  <c r="M4233" i="2"/>
  <c r="M4225" i="2"/>
  <c r="M4213" i="2"/>
  <c r="M4196" i="2"/>
  <c r="M4173" i="2"/>
  <c r="M4155" i="2"/>
  <c r="M4132" i="2"/>
  <c r="M4109" i="2"/>
  <c r="M4091" i="2"/>
  <c r="M4068" i="2"/>
  <c r="M4045" i="2"/>
  <c r="M4027" i="2"/>
  <c r="M4004" i="2"/>
  <c r="M3981" i="2"/>
  <c r="M3963" i="2"/>
  <c r="M3932" i="2"/>
  <c r="M3900" i="2"/>
  <c r="M3868" i="2"/>
  <c r="M3836" i="2"/>
  <c r="M3804" i="2"/>
  <c r="M3772" i="2"/>
  <c r="M3740" i="2"/>
  <c r="M3708" i="2"/>
  <c r="M3676" i="2"/>
  <c r="M3644" i="2"/>
  <c r="M3612" i="2"/>
  <c r="M3580" i="2"/>
  <c r="M3548" i="2"/>
  <c r="M3516" i="2"/>
  <c r="M3484" i="2"/>
  <c r="M3452" i="2"/>
  <c r="M3420" i="2"/>
  <c r="M3388" i="2"/>
  <c r="M3356" i="2"/>
  <c r="M3324" i="2"/>
  <c r="M3292" i="2"/>
  <c r="M3256" i="2"/>
  <c r="M3179" i="2"/>
  <c r="M3094" i="2"/>
  <c r="M3010" i="2"/>
  <c r="M2923" i="2"/>
  <c r="M2838" i="2"/>
  <c r="M2754" i="2"/>
  <c r="M2667" i="2"/>
  <c r="M2582" i="2"/>
  <c r="M2498" i="2"/>
  <c r="M2411" i="2"/>
  <c r="M2282" i="2"/>
  <c r="M1879" i="2"/>
  <c r="M4230" i="2"/>
  <c r="M4165" i="2"/>
  <c r="M4083" i="2"/>
  <c r="M3973" i="2"/>
  <c r="M3821" i="2"/>
  <c r="M3661" i="2"/>
  <c r="M3533" i="2"/>
  <c r="M3309" i="2"/>
  <c r="M2458" i="2"/>
  <c r="M4981" i="2"/>
  <c r="M4949" i="2"/>
  <c r="M4909" i="2"/>
  <c r="M4869" i="2"/>
  <c r="M4829" i="2"/>
  <c r="M4797" i="2"/>
  <c r="M4757" i="2"/>
  <c r="M4717" i="2"/>
  <c r="M4685" i="2"/>
  <c r="M4645" i="2"/>
  <c r="M4613" i="2"/>
  <c r="M4573" i="2"/>
  <c r="M4533" i="2"/>
  <c r="M4493" i="2"/>
  <c r="M4453" i="2"/>
  <c r="M4413" i="2"/>
  <c r="M4373" i="2"/>
  <c r="M4341" i="2"/>
  <c r="M4309" i="2"/>
  <c r="M4237" i="2"/>
  <c r="M2454" i="2"/>
  <c r="M5000" i="2"/>
  <c r="M4992" i="2"/>
  <c r="M4984" i="2"/>
  <c r="M4976" i="2"/>
  <c r="M4968" i="2"/>
  <c r="M4960" i="2"/>
  <c r="M4952" i="2"/>
  <c r="M4944" i="2"/>
  <c r="M4936" i="2"/>
  <c r="M4928" i="2"/>
  <c r="M4920" i="2"/>
  <c r="M4912" i="2"/>
  <c r="M4904" i="2"/>
  <c r="M4896" i="2"/>
  <c r="M4888" i="2"/>
  <c r="M4880" i="2"/>
  <c r="M4872" i="2"/>
  <c r="M4864" i="2"/>
  <c r="M4856" i="2"/>
  <c r="M4848" i="2"/>
  <c r="M4840" i="2"/>
  <c r="M4832" i="2"/>
  <c r="M4824" i="2"/>
  <c r="M4816" i="2"/>
  <c r="M4808" i="2"/>
  <c r="M4800" i="2"/>
  <c r="M4792" i="2"/>
  <c r="M4784" i="2"/>
  <c r="M4776" i="2"/>
  <c r="M4768" i="2"/>
  <c r="M4760" i="2"/>
  <c r="M4752" i="2"/>
  <c r="M4744" i="2"/>
  <c r="M4736" i="2"/>
  <c r="M4728" i="2"/>
  <c r="M4720" i="2"/>
  <c r="M4712" i="2"/>
  <c r="M4704" i="2"/>
  <c r="M4696" i="2"/>
  <c r="M4688" i="2"/>
  <c r="M4680" i="2"/>
  <c r="M4672" i="2"/>
  <c r="M4664" i="2"/>
  <c r="M4656" i="2"/>
  <c r="M4648" i="2"/>
  <c r="M4640" i="2"/>
  <c r="M4632" i="2"/>
  <c r="M4624" i="2"/>
  <c r="M4616" i="2"/>
  <c r="M4608" i="2"/>
  <c r="M4600" i="2"/>
  <c r="M4592" i="2"/>
  <c r="M4584" i="2"/>
  <c r="M4576" i="2"/>
  <c r="M4568" i="2"/>
  <c r="M4560" i="2"/>
  <c r="M4552" i="2"/>
  <c r="M4544" i="2"/>
  <c r="M4536" i="2"/>
  <c r="M4528" i="2"/>
  <c r="M4520" i="2"/>
  <c r="M4512" i="2"/>
  <c r="M4504" i="2"/>
  <c r="M4496" i="2"/>
  <c r="M4488" i="2"/>
  <c r="M4480" i="2"/>
  <c r="M4472" i="2"/>
  <c r="M4464" i="2"/>
  <c r="M4456" i="2"/>
  <c r="M4448" i="2"/>
  <c r="M4440" i="2"/>
  <c r="M4432" i="2"/>
  <c r="M4424" i="2"/>
  <c r="M4416" i="2"/>
  <c r="M4408" i="2"/>
  <c r="M4400" i="2"/>
  <c r="M4392" i="2"/>
  <c r="M4384" i="2"/>
  <c r="M4376" i="2"/>
  <c r="M4368" i="2"/>
  <c r="M4360" i="2"/>
  <c r="M4352" i="2"/>
  <c r="M4344" i="2"/>
  <c r="M4336" i="2"/>
  <c r="M4328" i="2"/>
  <c r="M4320" i="2"/>
  <c r="M4312" i="2"/>
  <c r="M4304" i="2"/>
  <c r="M4296" i="2"/>
  <c r="M4288" i="2"/>
  <c r="M4280" i="2"/>
  <c r="M4272" i="2"/>
  <c r="M4264" i="2"/>
  <c r="M4256" i="2"/>
  <c r="M4248" i="2"/>
  <c r="M4240" i="2"/>
  <c r="M4232" i="2"/>
  <c r="M4224" i="2"/>
  <c r="M4212" i="2"/>
  <c r="M4195" i="2"/>
  <c r="M4172" i="2"/>
  <c r="M4149" i="2"/>
  <c r="M4131" i="2"/>
  <c r="M4108" i="2"/>
  <c r="M4085" i="2"/>
  <c r="M4067" i="2"/>
  <c r="M4044" i="2"/>
  <c r="M4021" i="2"/>
  <c r="M4003" i="2"/>
  <c r="M3980" i="2"/>
  <c r="M3957" i="2"/>
  <c r="M3925" i="2"/>
  <c r="M3893" i="2"/>
  <c r="M3861" i="2"/>
  <c r="M3829" i="2"/>
  <c r="M3797" i="2"/>
  <c r="M3765" i="2"/>
  <c r="M3733" i="2"/>
  <c r="M3701" i="2"/>
  <c r="M3669" i="2"/>
  <c r="M3637" i="2"/>
  <c r="M3605" i="2"/>
  <c r="M3573" i="2"/>
  <c r="M3541" i="2"/>
  <c r="M3509" i="2"/>
  <c r="M3477" i="2"/>
  <c r="M3445" i="2"/>
  <c r="M3413" i="2"/>
  <c r="M3381" i="2"/>
  <c r="M3349" i="2"/>
  <c r="M3317" i="2"/>
  <c r="M3285" i="2"/>
  <c r="M3246" i="2"/>
  <c r="M3162" i="2"/>
  <c r="M3075" i="2"/>
  <c r="M2990" i="2"/>
  <c r="M2906" i="2"/>
  <c r="M2819" i="2"/>
  <c r="M2734" i="2"/>
  <c r="M2650" i="2"/>
  <c r="M2563" i="2"/>
  <c r="M2478" i="2"/>
  <c r="M2394" i="2"/>
  <c r="M2226" i="2"/>
  <c r="M1655" i="2"/>
  <c r="M4221" i="2"/>
  <c r="M4124" i="2"/>
  <c r="M4019" i="2"/>
  <c r="M3917" i="2"/>
  <c r="M3757" i="2"/>
  <c r="M3597" i="2"/>
  <c r="M3501" i="2"/>
  <c r="M3373" i="2"/>
  <c r="M3277" i="2"/>
  <c r="M3139" i="2"/>
  <c r="M2970" i="2"/>
  <c r="M2714" i="2"/>
  <c r="M2371" i="2"/>
  <c r="M4997" i="2"/>
  <c r="M4957" i="2"/>
  <c r="M4933" i="2"/>
  <c r="M4901" i="2"/>
  <c r="M4861" i="2"/>
  <c r="M4813" i="2"/>
  <c r="M4781" i="2"/>
  <c r="M4741" i="2"/>
  <c r="M4693" i="2"/>
  <c r="M4669" i="2"/>
  <c r="M4629" i="2"/>
  <c r="M4589" i="2"/>
  <c r="M4541" i="2"/>
  <c r="M4509" i="2"/>
  <c r="M4461" i="2"/>
  <c r="M4421" i="2"/>
  <c r="M4381" i="2"/>
  <c r="M4333" i="2"/>
  <c r="M4301" i="2"/>
  <c r="M4245" i="2"/>
  <c r="M2626" i="2"/>
  <c r="M4999" i="2"/>
  <c r="M4991" i="2"/>
  <c r="M4983" i="2"/>
  <c r="M4975" i="2"/>
  <c r="M4967" i="2"/>
  <c r="M4959" i="2"/>
  <c r="M4951" i="2"/>
  <c r="M4943" i="2"/>
  <c r="M4935" i="2"/>
  <c r="M4927" i="2"/>
  <c r="M4919" i="2"/>
  <c r="M4911" i="2"/>
  <c r="M4903" i="2"/>
  <c r="M4895" i="2"/>
  <c r="M4887" i="2"/>
  <c r="M4879" i="2"/>
  <c r="M4871" i="2"/>
  <c r="M4863" i="2"/>
  <c r="M4855" i="2"/>
  <c r="M4847" i="2"/>
  <c r="M4839" i="2"/>
  <c r="M4831" i="2"/>
  <c r="M4823" i="2"/>
  <c r="M4815" i="2"/>
  <c r="M4807" i="2"/>
  <c r="M4799" i="2"/>
  <c r="M4791" i="2"/>
  <c r="M4783" i="2"/>
  <c r="M4775" i="2"/>
  <c r="M4767" i="2"/>
  <c r="M4759" i="2"/>
  <c r="M4751" i="2"/>
  <c r="M4743" i="2"/>
  <c r="M4735" i="2"/>
  <c r="M4727" i="2"/>
  <c r="M4719" i="2"/>
  <c r="M4711" i="2"/>
  <c r="M4703" i="2"/>
  <c r="M4695" i="2"/>
  <c r="M4687" i="2"/>
  <c r="M4679" i="2"/>
  <c r="M4671" i="2"/>
  <c r="M4663" i="2"/>
  <c r="M4655" i="2"/>
  <c r="M4647" i="2"/>
  <c r="M4639" i="2"/>
  <c r="M4631" i="2"/>
  <c r="M4623" i="2"/>
  <c r="M4615" i="2"/>
  <c r="M4607" i="2"/>
  <c r="M4599" i="2"/>
  <c r="M4591" i="2"/>
  <c r="M4583" i="2"/>
  <c r="M4575" i="2"/>
  <c r="M4567" i="2"/>
  <c r="M4559" i="2"/>
  <c r="M4551" i="2"/>
  <c r="M4543" i="2"/>
  <c r="M4535" i="2"/>
  <c r="M4527" i="2"/>
  <c r="M4519" i="2"/>
  <c r="M4511" i="2"/>
  <c r="M4503" i="2"/>
  <c r="M4495" i="2"/>
  <c r="M4487" i="2"/>
  <c r="M4479" i="2"/>
  <c r="M4471" i="2"/>
  <c r="M4463" i="2"/>
  <c r="M4455" i="2"/>
  <c r="M4447" i="2"/>
  <c r="M4439" i="2"/>
  <c r="M4431" i="2"/>
  <c r="M4423" i="2"/>
  <c r="M4415" i="2"/>
  <c r="M4407" i="2"/>
  <c r="M4399" i="2"/>
  <c r="M4391" i="2"/>
  <c r="M4383" i="2"/>
  <c r="M4375" i="2"/>
  <c r="M4367" i="2"/>
  <c r="M4359" i="2"/>
  <c r="M4351" i="2"/>
  <c r="M4343" i="2"/>
  <c r="M4335" i="2"/>
  <c r="M4327" i="2"/>
  <c r="M4319" i="2"/>
  <c r="M4311" i="2"/>
  <c r="M4303" i="2"/>
  <c r="M4295" i="2"/>
  <c r="M4287" i="2"/>
  <c r="M4279" i="2"/>
  <c r="M4271" i="2"/>
  <c r="M4263" i="2"/>
  <c r="M4255" i="2"/>
  <c r="M4247" i="2"/>
  <c r="M4239" i="2"/>
  <c r="M4231" i="2"/>
  <c r="M4223" i="2"/>
  <c r="M4211" i="2"/>
  <c r="M4189" i="2"/>
  <c r="M4171" i="2"/>
  <c r="M4148" i="2"/>
  <c r="M4125" i="2"/>
  <c r="M4107" i="2"/>
  <c r="M4084" i="2"/>
  <c r="M4061" i="2"/>
  <c r="M4043" i="2"/>
  <c r="M4020" i="2"/>
  <c r="M3997" i="2"/>
  <c r="M3979" i="2"/>
  <c r="M3956" i="2"/>
  <c r="M3924" i="2"/>
  <c r="M3892" i="2"/>
  <c r="M3860" i="2"/>
  <c r="M3828" i="2"/>
  <c r="M3796" i="2"/>
  <c r="M3764" i="2"/>
  <c r="M3732" i="2"/>
  <c r="M3700" i="2"/>
  <c r="M3668" i="2"/>
  <c r="M3636" i="2"/>
  <c r="M3604" i="2"/>
  <c r="M3572" i="2"/>
  <c r="M3540" i="2"/>
  <c r="M3508" i="2"/>
  <c r="M3476" i="2"/>
  <c r="M3444" i="2"/>
  <c r="M3412" i="2"/>
  <c r="M3380" i="2"/>
  <c r="M3348" i="2"/>
  <c r="M3316" i="2"/>
  <c r="M3284" i="2"/>
  <c r="M3243" i="2"/>
  <c r="M3158" i="2"/>
  <c r="M3074" i="2"/>
  <c r="M2987" i="2"/>
  <c r="M2902" i="2"/>
  <c r="M2818" i="2"/>
  <c r="M2731" i="2"/>
  <c r="M2646" i="2"/>
  <c r="M2562" i="2"/>
  <c r="M2475" i="2"/>
  <c r="M2390" i="2"/>
  <c r="M2218" i="2"/>
  <c r="M1623" i="2"/>
  <c r="M3955" i="2"/>
  <c r="M3947" i="2"/>
  <c r="M3939" i="2"/>
  <c r="M3931" i="2"/>
  <c r="M3923" i="2"/>
  <c r="M3915" i="2"/>
  <c r="M3907" i="2"/>
  <c r="M3899" i="2"/>
  <c r="M3891" i="2"/>
  <c r="M3883" i="2"/>
  <c r="M3875" i="2"/>
  <c r="M3867" i="2"/>
  <c r="M3859" i="2"/>
  <c r="M3851" i="2"/>
  <c r="M3843" i="2"/>
  <c r="M3835" i="2"/>
  <c r="M3827" i="2"/>
  <c r="M3819" i="2"/>
  <c r="M3811" i="2"/>
  <c r="M3803" i="2"/>
  <c r="M3795" i="2"/>
  <c r="M3787" i="2"/>
  <c r="M3779" i="2"/>
  <c r="M3771" i="2"/>
  <c r="M3763" i="2"/>
  <c r="M3755" i="2"/>
  <c r="M3747" i="2"/>
  <c r="M3739" i="2"/>
  <c r="M3731" i="2"/>
  <c r="M3723" i="2"/>
  <c r="M3715" i="2"/>
  <c r="M3707" i="2"/>
  <c r="M3699" i="2"/>
  <c r="M3691" i="2"/>
  <c r="M3683" i="2"/>
  <c r="M3675" i="2"/>
  <c r="M3667" i="2"/>
  <c r="M3659" i="2"/>
  <c r="M3651" i="2"/>
  <c r="M3643" i="2"/>
  <c r="M3635" i="2"/>
  <c r="M3627" i="2"/>
  <c r="M3619" i="2"/>
  <c r="M3611" i="2"/>
  <c r="M3603" i="2"/>
  <c r="M3595" i="2"/>
  <c r="M3587" i="2"/>
  <c r="M3579" i="2"/>
  <c r="M3571" i="2"/>
  <c r="M3563" i="2"/>
  <c r="M3555" i="2"/>
  <c r="M3547" i="2"/>
  <c r="M3539" i="2"/>
  <c r="M3531" i="2"/>
  <c r="M3523" i="2"/>
  <c r="M3515" i="2"/>
  <c r="M3507" i="2"/>
  <c r="M3499" i="2"/>
  <c r="M3491" i="2"/>
  <c r="M3483" i="2"/>
  <c r="M3475" i="2"/>
  <c r="M3467" i="2"/>
  <c r="M3459" i="2"/>
  <c r="M3451" i="2"/>
  <c r="M3443" i="2"/>
  <c r="M3435" i="2"/>
  <c r="M3427" i="2"/>
  <c r="M3419" i="2"/>
  <c r="M3411" i="2"/>
  <c r="M3403" i="2"/>
  <c r="M3395" i="2"/>
  <c r="M3387" i="2"/>
  <c r="M3379" i="2"/>
  <c r="M3371" i="2"/>
  <c r="M3363" i="2"/>
  <c r="M3355" i="2"/>
  <c r="M3347" i="2"/>
  <c r="M3339" i="2"/>
  <c r="M3331" i="2"/>
  <c r="M3323" i="2"/>
  <c r="M3315" i="2"/>
  <c r="M3307" i="2"/>
  <c r="M3299" i="2"/>
  <c r="M3291" i="2"/>
  <c r="M3283" i="2"/>
  <c r="M3275" i="2"/>
  <c r="M3267" i="2"/>
  <c r="M3255" i="2"/>
  <c r="M3242" i="2"/>
  <c r="M3219" i="2"/>
  <c r="M3198" i="2"/>
  <c r="M3178" i="2"/>
  <c r="M3155" i="2"/>
  <c r="M3134" i="2"/>
  <c r="M3114" i="2"/>
  <c r="M3091" i="2"/>
  <c r="M3070" i="2"/>
  <c r="M3050" i="2"/>
  <c r="M3027" i="2"/>
  <c r="M3006" i="2"/>
  <c r="M2986" i="2"/>
  <c r="M2963" i="2"/>
  <c r="M2942" i="2"/>
  <c r="M2922" i="2"/>
  <c r="M2899" i="2"/>
  <c r="M2878" i="2"/>
  <c r="M2858" i="2"/>
  <c r="M2835" i="2"/>
  <c r="M2814" i="2"/>
  <c r="M2794" i="2"/>
  <c r="M2771" i="2"/>
  <c r="M2750" i="2"/>
  <c r="M2730" i="2"/>
  <c r="M2707" i="2"/>
  <c r="M2686" i="2"/>
  <c r="M2666" i="2"/>
  <c r="M2643" i="2"/>
  <c r="M2622" i="2"/>
  <c r="M2602" i="2"/>
  <c r="M2579" i="2"/>
  <c r="M2558" i="2"/>
  <c r="M2538" i="2"/>
  <c r="M2515" i="2"/>
  <c r="M2494" i="2"/>
  <c r="M2474" i="2"/>
  <c r="M2451" i="2"/>
  <c r="M2430" i="2"/>
  <c r="M2410" i="2"/>
  <c r="M2387" i="2"/>
  <c r="M2366" i="2"/>
  <c r="M2338" i="2"/>
  <c r="M2274" i="2"/>
  <c r="M2210" i="2"/>
  <c r="M2146" i="2"/>
  <c r="M2070" i="2"/>
  <c r="M1847" i="2"/>
  <c r="M1591" i="2"/>
  <c r="M4218" i="2"/>
  <c r="M4210" i="2"/>
  <c r="M4202" i="2"/>
  <c r="M4194" i="2"/>
  <c r="M4186" i="2"/>
  <c r="M4178" i="2"/>
  <c r="M4170" i="2"/>
  <c r="M4162" i="2"/>
  <c r="M4154" i="2"/>
  <c r="M4146" i="2"/>
  <c r="M4138" i="2"/>
  <c r="M4130" i="2"/>
  <c r="M4122" i="2"/>
  <c r="M4114" i="2"/>
  <c r="M4106" i="2"/>
  <c r="M4098" i="2"/>
  <c r="M4090" i="2"/>
  <c r="M4082" i="2"/>
  <c r="M4074" i="2"/>
  <c r="M4066" i="2"/>
  <c r="M4058" i="2"/>
  <c r="M4050" i="2"/>
  <c r="M4042" i="2"/>
  <c r="M4034" i="2"/>
  <c r="M4026" i="2"/>
  <c r="M4018" i="2"/>
  <c r="M4010" i="2"/>
  <c r="M4002" i="2"/>
  <c r="M3994" i="2"/>
  <c r="M3986" i="2"/>
  <c r="M3978" i="2"/>
  <c r="M3970" i="2"/>
  <c r="M3962" i="2"/>
  <c r="M3954" i="2"/>
  <c r="M3946" i="2"/>
  <c r="M3938" i="2"/>
  <c r="M3930" i="2"/>
  <c r="M3922" i="2"/>
  <c r="M3914" i="2"/>
  <c r="M3906" i="2"/>
  <c r="M3898" i="2"/>
  <c r="M3890" i="2"/>
  <c r="M3882" i="2"/>
  <c r="M3874" i="2"/>
  <c r="M3866" i="2"/>
  <c r="M3858" i="2"/>
  <c r="M3850" i="2"/>
  <c r="M3842" i="2"/>
  <c r="M3834" i="2"/>
  <c r="M3826" i="2"/>
  <c r="M3818" i="2"/>
  <c r="M3810" i="2"/>
  <c r="M3802" i="2"/>
  <c r="M3794" i="2"/>
  <c r="M3786" i="2"/>
  <c r="M3778" i="2"/>
  <c r="M3770" i="2"/>
  <c r="M3762" i="2"/>
  <c r="M3754" i="2"/>
  <c r="M3746" i="2"/>
  <c r="M3738" i="2"/>
  <c r="M3730" i="2"/>
  <c r="M3722" i="2"/>
  <c r="M3714" i="2"/>
  <c r="M3706" i="2"/>
  <c r="M3698" i="2"/>
  <c r="M3690" i="2"/>
  <c r="M3682" i="2"/>
  <c r="M3674" i="2"/>
  <c r="M3666" i="2"/>
  <c r="M3658" i="2"/>
  <c r="M3650" i="2"/>
  <c r="M3642" i="2"/>
  <c r="M3634" i="2"/>
  <c r="M3626" i="2"/>
  <c r="M3618" i="2"/>
  <c r="M3610" i="2"/>
  <c r="M3602" i="2"/>
  <c r="M3594" i="2"/>
  <c r="M3586" i="2"/>
  <c r="M3578" i="2"/>
  <c r="M3570" i="2"/>
  <c r="M3562" i="2"/>
  <c r="M3554" i="2"/>
  <c r="M3546" i="2"/>
  <c r="M3538" i="2"/>
  <c r="M3530" i="2"/>
  <c r="M3522" i="2"/>
  <c r="M3514" i="2"/>
  <c r="M3506" i="2"/>
  <c r="M3498" i="2"/>
  <c r="M3490" i="2"/>
  <c r="M3482" i="2"/>
  <c r="M3474" i="2"/>
  <c r="M3466" i="2"/>
  <c r="M3458" i="2"/>
  <c r="M3450" i="2"/>
  <c r="M3442" i="2"/>
  <c r="M3434" i="2"/>
  <c r="M3426" i="2"/>
  <c r="M3418" i="2"/>
  <c r="M3410" i="2"/>
  <c r="M3402" i="2"/>
  <c r="M3394" i="2"/>
  <c r="M3386" i="2"/>
  <c r="M3378" i="2"/>
  <c r="M3370" i="2"/>
  <c r="M3362" i="2"/>
  <c r="M3354" i="2"/>
  <c r="M3346" i="2"/>
  <c r="M3338" i="2"/>
  <c r="M3330" i="2"/>
  <c r="M3322" i="2"/>
  <c r="M3314" i="2"/>
  <c r="M3306" i="2"/>
  <c r="M3298" i="2"/>
  <c r="M3290" i="2"/>
  <c r="M3282" i="2"/>
  <c r="M3274" i="2"/>
  <c r="M3266" i="2"/>
  <c r="M3254" i="2"/>
  <c r="M3238" i="2"/>
  <c r="M3218" i="2"/>
  <c r="M3195" i="2"/>
  <c r="M3174" i="2"/>
  <c r="M3154" i="2"/>
  <c r="M3131" i="2"/>
  <c r="M3110" i="2"/>
  <c r="M3090" i="2"/>
  <c r="M3067" i="2"/>
  <c r="M3046" i="2"/>
  <c r="M3026" i="2"/>
  <c r="M3003" i="2"/>
  <c r="M2982" i="2"/>
  <c r="M2962" i="2"/>
  <c r="M2939" i="2"/>
  <c r="M2918" i="2"/>
  <c r="M2898" i="2"/>
  <c r="M2875" i="2"/>
  <c r="M2854" i="2"/>
  <c r="M2834" i="2"/>
  <c r="M2811" i="2"/>
  <c r="M2790" i="2"/>
  <c r="M2770" i="2"/>
  <c r="M2747" i="2"/>
  <c r="M2726" i="2"/>
  <c r="M2706" i="2"/>
  <c r="M2683" i="2"/>
  <c r="M2662" i="2"/>
  <c r="M2642" i="2"/>
  <c r="M2619" i="2"/>
  <c r="M2598" i="2"/>
  <c r="M2578" i="2"/>
  <c r="M2555" i="2"/>
  <c r="M2534" i="2"/>
  <c r="M2514" i="2"/>
  <c r="M2491" i="2"/>
  <c r="M2470" i="2"/>
  <c r="M2450" i="2"/>
  <c r="M2427" i="2"/>
  <c r="M2406" i="2"/>
  <c r="M2386" i="2"/>
  <c r="M2363" i="2"/>
  <c r="M2330" i="2"/>
  <c r="M2266" i="2"/>
  <c r="M2202" i="2"/>
  <c r="M2138" i="2"/>
  <c r="M2047" i="2"/>
  <c r="M1815" i="2"/>
  <c r="M1525" i="2"/>
  <c r="M4217" i="2"/>
  <c r="M4209" i="2"/>
  <c r="M4201" i="2"/>
  <c r="M4193" i="2"/>
  <c r="M4185" i="2"/>
  <c r="M4177" i="2"/>
  <c r="M4169" i="2"/>
  <c r="M4161" i="2"/>
  <c r="M4153" i="2"/>
  <c r="M4145" i="2"/>
  <c r="M4137" i="2"/>
  <c r="M4129" i="2"/>
  <c r="M4121" i="2"/>
  <c r="M4113" i="2"/>
  <c r="M4105" i="2"/>
  <c r="M4097" i="2"/>
  <c r="M4089" i="2"/>
  <c r="M4081" i="2"/>
  <c r="M4073" i="2"/>
  <c r="M4065" i="2"/>
  <c r="M4057" i="2"/>
  <c r="M4049" i="2"/>
  <c r="M4041" i="2"/>
  <c r="M4033" i="2"/>
  <c r="M4025" i="2"/>
  <c r="M4017" i="2"/>
  <c r="M4009" i="2"/>
  <c r="M4001" i="2"/>
  <c r="M3993" i="2"/>
  <c r="M3985" i="2"/>
  <c r="M3977" i="2"/>
  <c r="M3969" i="2"/>
  <c r="M3961" i="2"/>
  <c r="M3953" i="2"/>
  <c r="M3945" i="2"/>
  <c r="M3937" i="2"/>
  <c r="M3929" i="2"/>
  <c r="M3921" i="2"/>
  <c r="M3913" i="2"/>
  <c r="M3905" i="2"/>
  <c r="M3897" i="2"/>
  <c r="M3889" i="2"/>
  <c r="M3881" i="2"/>
  <c r="M3873" i="2"/>
  <c r="M3865" i="2"/>
  <c r="M3857" i="2"/>
  <c r="M3849" i="2"/>
  <c r="M3841" i="2"/>
  <c r="M3833" i="2"/>
  <c r="M3825" i="2"/>
  <c r="M3817" i="2"/>
  <c r="M3809" i="2"/>
  <c r="M3801" i="2"/>
  <c r="M3793" i="2"/>
  <c r="M3785" i="2"/>
  <c r="M3777" i="2"/>
  <c r="M3769" i="2"/>
  <c r="M3761" i="2"/>
  <c r="M3753" i="2"/>
  <c r="M3745" i="2"/>
  <c r="M3737" i="2"/>
  <c r="M3729" i="2"/>
  <c r="M3721" i="2"/>
  <c r="M3713" i="2"/>
  <c r="M3705" i="2"/>
  <c r="M3697" i="2"/>
  <c r="M3689" i="2"/>
  <c r="M3681" i="2"/>
  <c r="M3673" i="2"/>
  <c r="M3665" i="2"/>
  <c r="M3657" i="2"/>
  <c r="M3649" i="2"/>
  <c r="M3641" i="2"/>
  <c r="M3633" i="2"/>
  <c r="M3625" i="2"/>
  <c r="M3617" i="2"/>
  <c r="M3609" i="2"/>
  <c r="M3601" i="2"/>
  <c r="M3593" i="2"/>
  <c r="M3585" i="2"/>
  <c r="M3577" i="2"/>
  <c r="M3569" i="2"/>
  <c r="M3561" i="2"/>
  <c r="M3553" i="2"/>
  <c r="M3545" i="2"/>
  <c r="M3537" i="2"/>
  <c r="M3529" i="2"/>
  <c r="M3521" i="2"/>
  <c r="M3513" i="2"/>
  <c r="M3505" i="2"/>
  <c r="M3497" i="2"/>
  <c r="M3489" i="2"/>
  <c r="M3481" i="2"/>
  <c r="M3473" i="2"/>
  <c r="M3465" i="2"/>
  <c r="M3457" i="2"/>
  <c r="M3449" i="2"/>
  <c r="M3441" i="2"/>
  <c r="M3433" i="2"/>
  <c r="M3425" i="2"/>
  <c r="M3417" i="2"/>
  <c r="M3409" i="2"/>
  <c r="M3401" i="2"/>
  <c r="M3393" i="2"/>
  <c r="M3385" i="2"/>
  <c r="M3377" i="2"/>
  <c r="M3369" i="2"/>
  <c r="M3361" i="2"/>
  <c r="M3353" i="2"/>
  <c r="M3345" i="2"/>
  <c r="M3337" i="2"/>
  <c r="M3329" i="2"/>
  <c r="M3321" i="2"/>
  <c r="M3313" i="2"/>
  <c r="M3305" i="2"/>
  <c r="M3297" i="2"/>
  <c r="M3289" i="2"/>
  <c r="M3281" i="2"/>
  <c r="M3273" i="2"/>
  <c r="M3264" i="2"/>
  <c r="M3251" i="2"/>
  <c r="M3235" i="2"/>
  <c r="M3214" i="2"/>
  <c r="M3194" i="2"/>
  <c r="M3171" i="2"/>
  <c r="M3150" i="2"/>
  <c r="M3130" i="2"/>
  <c r="M3107" i="2"/>
  <c r="M3086" i="2"/>
  <c r="M3066" i="2"/>
  <c r="M3043" i="2"/>
  <c r="M3022" i="2"/>
  <c r="M3002" i="2"/>
  <c r="M2979" i="2"/>
  <c r="M2958" i="2"/>
  <c r="M2938" i="2"/>
  <c r="M2915" i="2"/>
  <c r="M2894" i="2"/>
  <c r="M2874" i="2"/>
  <c r="M2851" i="2"/>
  <c r="M2830" i="2"/>
  <c r="M2810" i="2"/>
  <c r="M2787" i="2"/>
  <c r="M2766" i="2"/>
  <c r="M2746" i="2"/>
  <c r="M2723" i="2"/>
  <c r="M2702" i="2"/>
  <c r="M2682" i="2"/>
  <c r="M2659" i="2"/>
  <c r="M2638" i="2"/>
  <c r="M2618" i="2"/>
  <c r="M2595" i="2"/>
  <c r="M2574" i="2"/>
  <c r="M2554" i="2"/>
  <c r="M2531" i="2"/>
  <c r="M2510" i="2"/>
  <c r="M2490" i="2"/>
  <c r="M2467" i="2"/>
  <c r="M2446" i="2"/>
  <c r="M2426" i="2"/>
  <c r="M2403" i="2"/>
  <c r="M2382" i="2"/>
  <c r="M2362" i="2"/>
  <c r="M2322" i="2"/>
  <c r="M2258" i="2"/>
  <c r="M2194" i="2"/>
  <c r="M2130" i="2"/>
  <c r="M2024" i="2"/>
  <c r="M1783" i="2"/>
  <c r="M1397" i="2"/>
  <c r="M4208" i="2"/>
  <c r="M4200" i="2"/>
  <c r="M4192" i="2"/>
  <c r="M4184" i="2"/>
  <c r="M4176" i="2"/>
  <c r="M4168" i="2"/>
  <c r="M4160" i="2"/>
  <c r="M4152" i="2"/>
  <c r="M4144" i="2"/>
  <c r="M4136" i="2"/>
  <c r="M4128" i="2"/>
  <c r="M4120" i="2"/>
  <c r="M4112" i="2"/>
  <c r="M4104" i="2"/>
  <c r="M4096" i="2"/>
  <c r="M4088" i="2"/>
  <c r="M4080" i="2"/>
  <c r="M4072" i="2"/>
  <c r="M4064" i="2"/>
  <c r="M4056" i="2"/>
  <c r="M4048" i="2"/>
  <c r="M4040" i="2"/>
  <c r="M4032" i="2"/>
  <c r="M4024" i="2"/>
  <c r="M4016" i="2"/>
  <c r="M4008" i="2"/>
  <c r="M4000" i="2"/>
  <c r="M3992" i="2"/>
  <c r="M3984" i="2"/>
  <c r="M3976" i="2"/>
  <c r="M3968" i="2"/>
  <c r="M3960" i="2"/>
  <c r="M3952" i="2"/>
  <c r="M3944" i="2"/>
  <c r="M3936" i="2"/>
  <c r="M3928" i="2"/>
  <c r="M3920" i="2"/>
  <c r="M3912" i="2"/>
  <c r="M3904" i="2"/>
  <c r="M3896" i="2"/>
  <c r="M3888" i="2"/>
  <c r="M3880" i="2"/>
  <c r="M3872" i="2"/>
  <c r="M3864" i="2"/>
  <c r="M3856" i="2"/>
  <c r="M3848" i="2"/>
  <c r="M3840" i="2"/>
  <c r="M3832" i="2"/>
  <c r="M3824" i="2"/>
  <c r="M3816" i="2"/>
  <c r="M3808" i="2"/>
  <c r="M3800" i="2"/>
  <c r="M3792" i="2"/>
  <c r="M3784" i="2"/>
  <c r="M3776" i="2"/>
  <c r="M3768" i="2"/>
  <c r="M3760" i="2"/>
  <c r="M3752" i="2"/>
  <c r="M3744" i="2"/>
  <c r="M3736" i="2"/>
  <c r="M3728" i="2"/>
  <c r="M3720" i="2"/>
  <c r="M3712" i="2"/>
  <c r="M3704" i="2"/>
  <c r="M3696" i="2"/>
  <c r="M3688" i="2"/>
  <c r="M3680" i="2"/>
  <c r="M3672" i="2"/>
  <c r="M3664" i="2"/>
  <c r="M3656" i="2"/>
  <c r="M3648" i="2"/>
  <c r="M3640" i="2"/>
  <c r="M3632" i="2"/>
  <c r="M3624" i="2"/>
  <c r="M3616" i="2"/>
  <c r="M3608" i="2"/>
  <c r="M3600" i="2"/>
  <c r="M3592" i="2"/>
  <c r="M3584" i="2"/>
  <c r="M3576" i="2"/>
  <c r="M3568" i="2"/>
  <c r="M3560" i="2"/>
  <c r="M3552" i="2"/>
  <c r="M3544" i="2"/>
  <c r="M3536" i="2"/>
  <c r="M3528" i="2"/>
  <c r="M3520" i="2"/>
  <c r="M3512" i="2"/>
  <c r="M3504" i="2"/>
  <c r="M3496" i="2"/>
  <c r="M3488" i="2"/>
  <c r="M3480" i="2"/>
  <c r="M3472" i="2"/>
  <c r="M3464" i="2"/>
  <c r="M3456" i="2"/>
  <c r="M3448" i="2"/>
  <c r="M3440" i="2"/>
  <c r="M3432" i="2"/>
  <c r="M3424" i="2"/>
  <c r="M3416" i="2"/>
  <c r="M3408" i="2"/>
  <c r="M3400" i="2"/>
  <c r="M3392" i="2"/>
  <c r="M3384" i="2"/>
  <c r="M3376" i="2"/>
  <c r="M3368" i="2"/>
  <c r="M3360" i="2"/>
  <c r="M3352" i="2"/>
  <c r="M3344" i="2"/>
  <c r="M3336" i="2"/>
  <c r="M3328" i="2"/>
  <c r="M3320" i="2"/>
  <c r="M3312" i="2"/>
  <c r="M3304" i="2"/>
  <c r="M3296" i="2"/>
  <c r="M3288" i="2"/>
  <c r="M3280" i="2"/>
  <c r="M3272" i="2"/>
  <c r="M3263" i="2"/>
  <c r="M3250" i="2"/>
  <c r="M3234" i="2"/>
  <c r="M3211" i="2"/>
  <c r="M3190" i="2"/>
  <c r="M3170" i="2"/>
  <c r="M3147" i="2"/>
  <c r="M3126" i="2"/>
  <c r="M3106" i="2"/>
  <c r="M3083" i="2"/>
  <c r="M3062" i="2"/>
  <c r="M3042" i="2"/>
  <c r="M3019" i="2"/>
  <c r="M2998" i="2"/>
  <c r="M2978" i="2"/>
  <c r="M2955" i="2"/>
  <c r="M2934" i="2"/>
  <c r="M2914" i="2"/>
  <c r="M2891" i="2"/>
  <c r="M2870" i="2"/>
  <c r="M2850" i="2"/>
  <c r="M2827" i="2"/>
  <c r="M2806" i="2"/>
  <c r="M2786" i="2"/>
  <c r="M2763" i="2"/>
  <c r="M2742" i="2"/>
  <c r="M2722" i="2"/>
  <c r="M2699" i="2"/>
  <c r="M2678" i="2"/>
  <c r="M2658" i="2"/>
  <c r="M2635" i="2"/>
  <c r="M2614" i="2"/>
  <c r="M2594" i="2"/>
  <c r="M2571" i="2"/>
  <c r="M2550" i="2"/>
  <c r="M2530" i="2"/>
  <c r="M2507" i="2"/>
  <c r="M2486" i="2"/>
  <c r="M2466" i="2"/>
  <c r="M2443" i="2"/>
  <c r="M2422" i="2"/>
  <c r="M2402" i="2"/>
  <c r="M2379" i="2"/>
  <c r="M2358" i="2"/>
  <c r="M2314" i="2"/>
  <c r="M2250" i="2"/>
  <c r="M2186" i="2"/>
  <c r="M2122" i="2"/>
  <c r="M2006" i="2"/>
  <c r="M1751" i="2"/>
  <c r="M1269" i="2"/>
  <c r="M4199" i="2"/>
  <c r="M4191" i="2"/>
  <c r="M4183" i="2"/>
  <c r="M4175" i="2"/>
  <c r="M4167" i="2"/>
  <c r="M4159" i="2"/>
  <c r="M4151" i="2"/>
  <c r="M4143" i="2"/>
  <c r="M4135" i="2"/>
  <c r="M4127" i="2"/>
  <c r="M4119" i="2"/>
  <c r="M4111" i="2"/>
  <c r="M4103" i="2"/>
  <c r="M4095" i="2"/>
  <c r="M4087" i="2"/>
  <c r="M4079" i="2"/>
  <c r="M4071" i="2"/>
  <c r="M4063" i="2"/>
  <c r="M4055" i="2"/>
  <c r="M4047" i="2"/>
  <c r="M4039" i="2"/>
  <c r="M4031" i="2"/>
  <c r="M4023" i="2"/>
  <c r="M4015" i="2"/>
  <c r="M4007" i="2"/>
  <c r="M3999" i="2"/>
  <c r="M3991" i="2"/>
  <c r="M3983" i="2"/>
  <c r="M3975" i="2"/>
  <c r="M3967" i="2"/>
  <c r="M3959" i="2"/>
  <c r="M3951" i="2"/>
  <c r="M3943" i="2"/>
  <c r="M3935" i="2"/>
  <c r="M3927" i="2"/>
  <c r="M3919" i="2"/>
  <c r="M3911" i="2"/>
  <c r="M3903" i="2"/>
  <c r="M3895" i="2"/>
  <c r="M3887" i="2"/>
  <c r="M3879" i="2"/>
  <c r="M3871" i="2"/>
  <c r="M3863" i="2"/>
  <c r="M3855" i="2"/>
  <c r="M3847" i="2"/>
  <c r="M3839" i="2"/>
  <c r="M3831" i="2"/>
  <c r="M3823" i="2"/>
  <c r="M3815" i="2"/>
  <c r="M3807" i="2"/>
  <c r="M3799" i="2"/>
  <c r="M3791" i="2"/>
  <c r="M3783" i="2"/>
  <c r="M3775" i="2"/>
  <c r="M3767" i="2"/>
  <c r="M3759" i="2"/>
  <c r="M3751" i="2"/>
  <c r="M3743" i="2"/>
  <c r="M3735" i="2"/>
  <c r="M3727" i="2"/>
  <c r="M3719" i="2"/>
  <c r="M3711" i="2"/>
  <c r="M3703" i="2"/>
  <c r="M3695" i="2"/>
  <c r="M3687" i="2"/>
  <c r="M3679" i="2"/>
  <c r="M3671" i="2"/>
  <c r="M3663" i="2"/>
  <c r="M3655" i="2"/>
  <c r="M3647" i="2"/>
  <c r="M3639" i="2"/>
  <c r="M3631" i="2"/>
  <c r="M3623" i="2"/>
  <c r="M3615" i="2"/>
  <c r="M3607" i="2"/>
  <c r="M3599" i="2"/>
  <c r="M3591" i="2"/>
  <c r="M3583" i="2"/>
  <c r="M3575" i="2"/>
  <c r="M3567" i="2"/>
  <c r="M3559" i="2"/>
  <c r="M3551" i="2"/>
  <c r="M3543" i="2"/>
  <c r="M3535" i="2"/>
  <c r="M3527" i="2"/>
  <c r="M3519" i="2"/>
  <c r="M3511" i="2"/>
  <c r="M3503" i="2"/>
  <c r="M3495" i="2"/>
  <c r="M3487" i="2"/>
  <c r="M3479" i="2"/>
  <c r="M3471" i="2"/>
  <c r="M3463" i="2"/>
  <c r="M3455" i="2"/>
  <c r="M3447" i="2"/>
  <c r="M3439" i="2"/>
  <c r="M3431" i="2"/>
  <c r="M3423" i="2"/>
  <c r="M3415" i="2"/>
  <c r="M3407" i="2"/>
  <c r="M3399" i="2"/>
  <c r="M3391" i="2"/>
  <c r="M3383" i="2"/>
  <c r="M3375" i="2"/>
  <c r="M3367" i="2"/>
  <c r="M3359" i="2"/>
  <c r="M3351" i="2"/>
  <c r="M3343" i="2"/>
  <c r="M3335" i="2"/>
  <c r="M3327" i="2"/>
  <c r="M3319" i="2"/>
  <c r="M3311" i="2"/>
  <c r="M3303" i="2"/>
  <c r="M3295" i="2"/>
  <c r="M3287" i="2"/>
  <c r="M3279" i="2"/>
  <c r="M3271" i="2"/>
  <c r="M3262" i="2"/>
  <c r="M3248" i="2"/>
  <c r="M3230" i="2"/>
  <c r="M3210" i="2"/>
  <c r="M3187" i="2"/>
  <c r="M3166" i="2"/>
  <c r="M3146" i="2"/>
  <c r="M3123" i="2"/>
  <c r="M3102" i="2"/>
  <c r="M3082" i="2"/>
  <c r="M3059" i="2"/>
  <c r="M3038" i="2"/>
  <c r="M3018" i="2"/>
  <c r="M2995" i="2"/>
  <c r="M2974" i="2"/>
  <c r="M2954" i="2"/>
  <c r="M2931" i="2"/>
  <c r="M2910" i="2"/>
  <c r="M2890" i="2"/>
  <c r="M2867" i="2"/>
  <c r="M2846" i="2"/>
  <c r="M2826" i="2"/>
  <c r="M2803" i="2"/>
  <c r="M2782" i="2"/>
  <c r="M2762" i="2"/>
  <c r="M2739" i="2"/>
  <c r="M2718" i="2"/>
  <c r="M2698" i="2"/>
  <c r="M2675" i="2"/>
  <c r="M2654" i="2"/>
  <c r="M2634" i="2"/>
  <c r="M2611" i="2"/>
  <c r="M2590" i="2"/>
  <c r="M2570" i="2"/>
  <c r="M2547" i="2"/>
  <c r="M2526" i="2"/>
  <c r="M2506" i="2"/>
  <c r="M2483" i="2"/>
  <c r="M2462" i="2"/>
  <c r="M2442" i="2"/>
  <c r="M2419" i="2"/>
  <c r="M2398" i="2"/>
  <c r="M2378" i="2"/>
  <c r="M2355" i="2"/>
  <c r="M2306" i="2"/>
  <c r="M2242" i="2"/>
  <c r="M2178" i="2"/>
  <c r="M2114" i="2"/>
  <c r="M1975" i="2"/>
  <c r="M1719" i="2"/>
  <c r="M1141" i="2"/>
  <c r="M4222" i="2"/>
  <c r="M4214" i="2"/>
  <c r="M4206" i="2"/>
  <c r="M4198" i="2"/>
  <c r="M4190" i="2"/>
  <c r="M4182" i="2"/>
  <c r="M4174" i="2"/>
  <c r="M4166" i="2"/>
  <c r="M4158" i="2"/>
  <c r="M4150" i="2"/>
  <c r="M4142" i="2"/>
  <c r="M4134" i="2"/>
  <c r="M4126" i="2"/>
  <c r="M4118" i="2"/>
  <c r="M4110" i="2"/>
  <c r="M4102" i="2"/>
  <c r="M4094" i="2"/>
  <c r="M4086" i="2"/>
  <c r="M4078" i="2"/>
  <c r="M4070" i="2"/>
  <c r="M4062" i="2"/>
  <c r="M4054" i="2"/>
  <c r="M4046" i="2"/>
  <c r="M4038" i="2"/>
  <c r="M4030" i="2"/>
  <c r="M4022" i="2"/>
  <c r="M4014" i="2"/>
  <c r="M4006" i="2"/>
  <c r="M3998" i="2"/>
  <c r="M3990" i="2"/>
  <c r="M3982" i="2"/>
  <c r="M3974" i="2"/>
  <c r="M3966" i="2"/>
  <c r="M3958" i="2"/>
  <c r="M3950" i="2"/>
  <c r="M3942" i="2"/>
  <c r="M3934" i="2"/>
  <c r="M3926" i="2"/>
  <c r="M3918" i="2"/>
  <c r="M3910" i="2"/>
  <c r="M3902" i="2"/>
  <c r="M3894" i="2"/>
  <c r="M3886" i="2"/>
  <c r="M3878" i="2"/>
  <c r="M3870" i="2"/>
  <c r="M3862" i="2"/>
  <c r="M3854" i="2"/>
  <c r="M3846" i="2"/>
  <c r="M3838" i="2"/>
  <c r="M3830" i="2"/>
  <c r="M3822" i="2"/>
  <c r="M3814" i="2"/>
  <c r="M3806" i="2"/>
  <c r="M3798" i="2"/>
  <c r="M3790" i="2"/>
  <c r="M3782" i="2"/>
  <c r="M3774" i="2"/>
  <c r="M3766" i="2"/>
  <c r="M3758" i="2"/>
  <c r="M3750" i="2"/>
  <c r="M3742" i="2"/>
  <c r="M3734" i="2"/>
  <c r="M3726" i="2"/>
  <c r="M3718" i="2"/>
  <c r="M3710" i="2"/>
  <c r="M3702" i="2"/>
  <c r="M3694" i="2"/>
  <c r="M3686" i="2"/>
  <c r="M3678" i="2"/>
  <c r="M3670" i="2"/>
  <c r="M3662" i="2"/>
  <c r="M3654" i="2"/>
  <c r="M3646" i="2"/>
  <c r="M3638" i="2"/>
  <c r="M3630" i="2"/>
  <c r="M3622" i="2"/>
  <c r="M3614" i="2"/>
  <c r="M3606" i="2"/>
  <c r="M3598" i="2"/>
  <c r="M3590" i="2"/>
  <c r="M3582" i="2"/>
  <c r="M3574" i="2"/>
  <c r="M3566" i="2"/>
  <c r="M3558" i="2"/>
  <c r="M3550" i="2"/>
  <c r="M3542" i="2"/>
  <c r="M3534" i="2"/>
  <c r="M3526" i="2"/>
  <c r="M3518" i="2"/>
  <c r="M3510" i="2"/>
  <c r="M3502" i="2"/>
  <c r="M3494" i="2"/>
  <c r="M3486" i="2"/>
  <c r="M3478" i="2"/>
  <c r="M3470" i="2"/>
  <c r="M3462" i="2"/>
  <c r="M3454" i="2"/>
  <c r="M3446" i="2"/>
  <c r="M3438" i="2"/>
  <c r="M3430" i="2"/>
  <c r="M3422" i="2"/>
  <c r="M3414" i="2"/>
  <c r="M3406" i="2"/>
  <c r="M3398" i="2"/>
  <c r="M3390" i="2"/>
  <c r="M3382" i="2"/>
  <c r="M3374" i="2"/>
  <c r="M3366" i="2"/>
  <c r="M3358" i="2"/>
  <c r="M3350" i="2"/>
  <c r="M3342" i="2"/>
  <c r="M3334" i="2"/>
  <c r="M3326" i="2"/>
  <c r="M3318" i="2"/>
  <c r="M3310" i="2"/>
  <c r="M3302" i="2"/>
  <c r="M3294" i="2"/>
  <c r="M3286" i="2"/>
  <c r="M3278" i="2"/>
  <c r="M3270" i="2"/>
  <c r="M3259" i="2"/>
  <c r="M3247" i="2"/>
  <c r="M3227" i="2"/>
  <c r="M3206" i="2"/>
  <c r="M3186" i="2"/>
  <c r="M3163" i="2"/>
  <c r="M3142" i="2"/>
  <c r="M3122" i="2"/>
  <c r="M3099" i="2"/>
  <c r="M3078" i="2"/>
  <c r="M3058" i="2"/>
  <c r="M3035" i="2"/>
  <c r="M3014" i="2"/>
  <c r="M2994" i="2"/>
  <c r="M2971" i="2"/>
  <c r="M2950" i="2"/>
  <c r="M2930" i="2"/>
  <c r="M2907" i="2"/>
  <c r="M2886" i="2"/>
  <c r="M2866" i="2"/>
  <c r="M2843" i="2"/>
  <c r="M2822" i="2"/>
  <c r="M2802" i="2"/>
  <c r="M2779" i="2"/>
  <c r="M2758" i="2"/>
  <c r="M2738" i="2"/>
  <c r="M2715" i="2"/>
  <c r="M2694" i="2"/>
  <c r="M2674" i="2"/>
  <c r="M2651" i="2"/>
  <c r="M2630" i="2"/>
  <c r="M2610" i="2"/>
  <c r="M2587" i="2"/>
  <c r="M2566" i="2"/>
  <c r="M2546" i="2"/>
  <c r="M2523" i="2"/>
  <c r="M2502" i="2"/>
  <c r="M2482" i="2"/>
  <c r="M2459" i="2"/>
  <c r="M2438" i="2"/>
  <c r="M2418" i="2"/>
  <c r="M2395" i="2"/>
  <c r="M2374" i="2"/>
  <c r="M2354" i="2"/>
  <c r="M2298" i="2"/>
  <c r="M2234" i="2"/>
  <c r="M2170" i="2"/>
  <c r="M2104" i="2"/>
  <c r="M1943" i="2"/>
  <c r="M1687" i="2"/>
  <c r="M898" i="2"/>
  <c r="M2339" i="2"/>
  <c r="M2331" i="2"/>
  <c r="M2323" i="2"/>
  <c r="M2315" i="2"/>
  <c r="M2307" i="2"/>
  <c r="M2299" i="2"/>
  <c r="M2291" i="2"/>
  <c r="M2283" i="2"/>
  <c r="M2275" i="2"/>
  <c r="M2267" i="2"/>
  <c r="M2259" i="2"/>
  <c r="M2251" i="2"/>
  <c r="M2243" i="2"/>
  <c r="M2235" i="2"/>
  <c r="M2227" i="2"/>
  <c r="M2219" i="2"/>
  <c r="M2211" i="2"/>
  <c r="M2203" i="2"/>
  <c r="M2195" i="2"/>
  <c r="M2187" i="2"/>
  <c r="M2179" i="2"/>
  <c r="M2171" i="2"/>
  <c r="M2163" i="2"/>
  <c r="M2155" i="2"/>
  <c r="M2147" i="2"/>
  <c r="M2139" i="2"/>
  <c r="M2131" i="2"/>
  <c r="M2123" i="2"/>
  <c r="M2115" i="2"/>
  <c r="M2106" i="2"/>
  <c r="M2096" i="2"/>
  <c r="M2087" i="2"/>
  <c r="M2071" i="2"/>
  <c r="M2048" i="2"/>
  <c r="M2030" i="2"/>
  <c r="M2007" i="2"/>
  <c r="M1976" i="2"/>
  <c r="M1944" i="2"/>
  <c r="M1912" i="2"/>
  <c r="M1880" i="2"/>
  <c r="M1848" i="2"/>
  <c r="M1816" i="2"/>
  <c r="M1784" i="2"/>
  <c r="M1752" i="2"/>
  <c r="M1720" i="2"/>
  <c r="M1688" i="2"/>
  <c r="M1656" i="2"/>
  <c r="M1624" i="2"/>
  <c r="M1592" i="2"/>
  <c r="M1526" i="2"/>
  <c r="M1398" i="2"/>
  <c r="M1270" i="2"/>
  <c r="M1142" i="2"/>
  <c r="M899" i="2"/>
  <c r="M3265" i="2"/>
  <c r="M3257" i="2"/>
  <c r="M3249" i="2"/>
  <c r="M3241" i="2"/>
  <c r="M3233" i="2"/>
  <c r="M3225" i="2"/>
  <c r="M3217" i="2"/>
  <c r="M3209" i="2"/>
  <c r="M3201" i="2"/>
  <c r="M3193" i="2"/>
  <c r="M3185" i="2"/>
  <c r="M3177" i="2"/>
  <c r="M3169" i="2"/>
  <c r="M3161" i="2"/>
  <c r="M3153" i="2"/>
  <c r="M3145" i="2"/>
  <c r="M3137" i="2"/>
  <c r="M3129" i="2"/>
  <c r="M3121" i="2"/>
  <c r="M3113" i="2"/>
  <c r="M3105" i="2"/>
  <c r="M3097" i="2"/>
  <c r="M3089" i="2"/>
  <c r="M3081" i="2"/>
  <c r="M3073" i="2"/>
  <c r="M3065" i="2"/>
  <c r="M3057" i="2"/>
  <c r="M3049" i="2"/>
  <c r="M3041" i="2"/>
  <c r="M3033" i="2"/>
  <c r="M3025" i="2"/>
  <c r="M3017" i="2"/>
  <c r="M3009" i="2"/>
  <c r="M3001" i="2"/>
  <c r="M2993" i="2"/>
  <c r="M2985" i="2"/>
  <c r="M2977" i="2"/>
  <c r="M2969" i="2"/>
  <c r="M2961" i="2"/>
  <c r="M2953" i="2"/>
  <c r="M2945" i="2"/>
  <c r="M2937" i="2"/>
  <c r="M2929" i="2"/>
  <c r="M2921" i="2"/>
  <c r="M2913" i="2"/>
  <c r="M2905" i="2"/>
  <c r="M2897" i="2"/>
  <c r="M2889" i="2"/>
  <c r="M2881" i="2"/>
  <c r="M2873" i="2"/>
  <c r="M2865" i="2"/>
  <c r="M2857" i="2"/>
  <c r="M2849" i="2"/>
  <c r="M2841" i="2"/>
  <c r="M2833" i="2"/>
  <c r="M2825" i="2"/>
  <c r="M2817" i="2"/>
  <c r="M2809" i="2"/>
  <c r="M2801" i="2"/>
  <c r="M2793" i="2"/>
  <c r="M2785" i="2"/>
  <c r="M2777" i="2"/>
  <c r="M2769" i="2"/>
  <c r="M2761" i="2"/>
  <c r="M2753" i="2"/>
  <c r="M2745" i="2"/>
  <c r="M2737" i="2"/>
  <c r="M2729" i="2"/>
  <c r="M2721" i="2"/>
  <c r="M2713" i="2"/>
  <c r="M2705" i="2"/>
  <c r="M2697" i="2"/>
  <c r="M2689" i="2"/>
  <c r="M2681" i="2"/>
  <c r="M2673" i="2"/>
  <c r="M2665" i="2"/>
  <c r="M2657" i="2"/>
  <c r="M2649" i="2"/>
  <c r="M2641" i="2"/>
  <c r="M2633" i="2"/>
  <c r="M2625" i="2"/>
  <c r="M2617" i="2"/>
  <c r="M2609" i="2"/>
  <c r="M2601" i="2"/>
  <c r="M2593" i="2"/>
  <c r="M2585" i="2"/>
  <c r="M2577" i="2"/>
  <c r="M2569" i="2"/>
  <c r="M2561" i="2"/>
  <c r="M2553" i="2"/>
  <c r="M2545" i="2"/>
  <c r="M2537" i="2"/>
  <c r="M2529" i="2"/>
  <c r="M2521" i="2"/>
  <c r="M2513" i="2"/>
  <c r="M2505" i="2"/>
  <c r="M2497" i="2"/>
  <c r="M2489" i="2"/>
  <c r="M2481" i="2"/>
  <c r="M2473" i="2"/>
  <c r="M2465" i="2"/>
  <c r="M2457" i="2"/>
  <c r="M2449" i="2"/>
  <c r="M2441" i="2"/>
  <c r="M2433" i="2"/>
  <c r="M2425" i="2"/>
  <c r="M2417" i="2"/>
  <c r="M2409" i="2"/>
  <c r="M2401" i="2"/>
  <c r="M2393" i="2"/>
  <c r="M2385" i="2"/>
  <c r="M2377" i="2"/>
  <c r="M2369" i="2"/>
  <c r="M2361" i="2"/>
  <c r="M2353" i="2"/>
  <c r="M2345" i="2"/>
  <c r="M2337" i="2"/>
  <c r="M2329" i="2"/>
  <c r="M2321" i="2"/>
  <c r="M2313" i="2"/>
  <c r="M2305" i="2"/>
  <c r="M2297" i="2"/>
  <c r="M2289" i="2"/>
  <c r="M2281" i="2"/>
  <c r="M2273" i="2"/>
  <c r="M2265" i="2"/>
  <c r="M2257" i="2"/>
  <c r="M2249" i="2"/>
  <c r="M2241" i="2"/>
  <c r="M2233" i="2"/>
  <c r="M2225" i="2"/>
  <c r="M2217" i="2"/>
  <c r="M2209" i="2"/>
  <c r="M2201" i="2"/>
  <c r="M2193" i="2"/>
  <c r="M2185" i="2"/>
  <c r="M2177" i="2"/>
  <c r="M2169" i="2"/>
  <c r="M2161" i="2"/>
  <c r="M2153" i="2"/>
  <c r="M2145" i="2"/>
  <c r="M2137" i="2"/>
  <c r="M2129" i="2"/>
  <c r="M2121" i="2"/>
  <c r="M2112" i="2"/>
  <c r="M2103" i="2"/>
  <c r="M2094" i="2"/>
  <c r="M2085" i="2"/>
  <c r="M2064" i="2"/>
  <c r="M2046" i="2"/>
  <c r="M2023" i="2"/>
  <c r="M2000" i="2"/>
  <c r="M1968" i="2"/>
  <c r="M1936" i="2"/>
  <c r="M1904" i="2"/>
  <c r="M1872" i="2"/>
  <c r="M1840" i="2"/>
  <c r="M1808" i="2"/>
  <c r="M1776" i="2"/>
  <c r="M1744" i="2"/>
  <c r="M1712" i="2"/>
  <c r="M1680" i="2"/>
  <c r="M1648" i="2"/>
  <c r="M1616" i="2"/>
  <c r="M1582" i="2"/>
  <c r="M1494" i="2"/>
  <c r="M1366" i="2"/>
  <c r="M1238" i="2"/>
  <c r="M1110" i="2"/>
  <c r="M771" i="2"/>
  <c r="M3240" i="2"/>
  <c r="M3232" i="2"/>
  <c r="M3224" i="2"/>
  <c r="M3216" i="2"/>
  <c r="M3208" i="2"/>
  <c r="M3200" i="2"/>
  <c r="M3192" i="2"/>
  <c r="M3184" i="2"/>
  <c r="M3176" i="2"/>
  <c r="M3168" i="2"/>
  <c r="M3160" i="2"/>
  <c r="M3152" i="2"/>
  <c r="M3144" i="2"/>
  <c r="M3136" i="2"/>
  <c r="M3128" i="2"/>
  <c r="M3120" i="2"/>
  <c r="M3112" i="2"/>
  <c r="M3104" i="2"/>
  <c r="M3096" i="2"/>
  <c r="M3088" i="2"/>
  <c r="M3080" i="2"/>
  <c r="M3072" i="2"/>
  <c r="M3064" i="2"/>
  <c r="M3056" i="2"/>
  <c r="M3048" i="2"/>
  <c r="M3040" i="2"/>
  <c r="M3032" i="2"/>
  <c r="M3024" i="2"/>
  <c r="M3016" i="2"/>
  <c r="M3008" i="2"/>
  <c r="M3000" i="2"/>
  <c r="M2992" i="2"/>
  <c r="M2984" i="2"/>
  <c r="M2976" i="2"/>
  <c r="M2968" i="2"/>
  <c r="M2960" i="2"/>
  <c r="M2952" i="2"/>
  <c r="M2944" i="2"/>
  <c r="M2936" i="2"/>
  <c r="M2928" i="2"/>
  <c r="M2920" i="2"/>
  <c r="M2912" i="2"/>
  <c r="M2904" i="2"/>
  <c r="M2896" i="2"/>
  <c r="M2888" i="2"/>
  <c r="M2880" i="2"/>
  <c r="M2872" i="2"/>
  <c r="M2864" i="2"/>
  <c r="M2856" i="2"/>
  <c r="M2848" i="2"/>
  <c r="M2840" i="2"/>
  <c r="M2832" i="2"/>
  <c r="M2824" i="2"/>
  <c r="M2816" i="2"/>
  <c r="M2808" i="2"/>
  <c r="M2800" i="2"/>
  <c r="M2792" i="2"/>
  <c r="M2784" i="2"/>
  <c r="M2776" i="2"/>
  <c r="M2768" i="2"/>
  <c r="M2760" i="2"/>
  <c r="M2752" i="2"/>
  <c r="M2744" i="2"/>
  <c r="M2736" i="2"/>
  <c r="M2728" i="2"/>
  <c r="M2720" i="2"/>
  <c r="M2712" i="2"/>
  <c r="M2704" i="2"/>
  <c r="M2696" i="2"/>
  <c r="M2688" i="2"/>
  <c r="M2680" i="2"/>
  <c r="M2672" i="2"/>
  <c r="M2664" i="2"/>
  <c r="M2656" i="2"/>
  <c r="M2648" i="2"/>
  <c r="M2640" i="2"/>
  <c r="M2632" i="2"/>
  <c r="M2624" i="2"/>
  <c r="M2616" i="2"/>
  <c r="M2608" i="2"/>
  <c r="M2600" i="2"/>
  <c r="M2592" i="2"/>
  <c r="M2584" i="2"/>
  <c r="M2576" i="2"/>
  <c r="M2568" i="2"/>
  <c r="M2560" i="2"/>
  <c r="M2552" i="2"/>
  <c r="M2544" i="2"/>
  <c r="M2536" i="2"/>
  <c r="M2528" i="2"/>
  <c r="M2520" i="2"/>
  <c r="M2512" i="2"/>
  <c r="M2504" i="2"/>
  <c r="M2496" i="2"/>
  <c r="M2488" i="2"/>
  <c r="M2480" i="2"/>
  <c r="M2472" i="2"/>
  <c r="M2464" i="2"/>
  <c r="M2456" i="2"/>
  <c r="M2448" i="2"/>
  <c r="M2440" i="2"/>
  <c r="M2432" i="2"/>
  <c r="M2424" i="2"/>
  <c r="M2416" i="2"/>
  <c r="M2408" i="2"/>
  <c r="M2400" i="2"/>
  <c r="M2392" i="2"/>
  <c r="M2384" i="2"/>
  <c r="M2376" i="2"/>
  <c r="M2368" i="2"/>
  <c r="M2360" i="2"/>
  <c r="M2352" i="2"/>
  <c r="M2344" i="2"/>
  <c r="M2336" i="2"/>
  <c r="M2328" i="2"/>
  <c r="M2320" i="2"/>
  <c r="M2312" i="2"/>
  <c r="M2304" i="2"/>
  <c r="M2296" i="2"/>
  <c r="M2288" i="2"/>
  <c r="M2280" i="2"/>
  <c r="M2272" i="2"/>
  <c r="M2264" i="2"/>
  <c r="M2256" i="2"/>
  <c r="M2248" i="2"/>
  <c r="M2240" i="2"/>
  <c r="M2232" i="2"/>
  <c r="M2224" i="2"/>
  <c r="M2216" i="2"/>
  <c r="M2208" i="2"/>
  <c r="M2200" i="2"/>
  <c r="M2192" i="2"/>
  <c r="M2184" i="2"/>
  <c r="M2176" i="2"/>
  <c r="M2168" i="2"/>
  <c r="M2160" i="2"/>
  <c r="M2152" i="2"/>
  <c r="M2144" i="2"/>
  <c r="M2136" i="2"/>
  <c r="M2128" i="2"/>
  <c r="M2120" i="2"/>
  <c r="M2111" i="2"/>
  <c r="M2102" i="2"/>
  <c r="M2093" i="2"/>
  <c r="M2084" i="2"/>
  <c r="M2063" i="2"/>
  <c r="M2040" i="2"/>
  <c r="M2022" i="2"/>
  <c r="M1999" i="2"/>
  <c r="M1967" i="2"/>
  <c r="M1935" i="2"/>
  <c r="M1903" i="2"/>
  <c r="M1871" i="2"/>
  <c r="M1839" i="2"/>
  <c r="M1807" i="2"/>
  <c r="M1775" i="2"/>
  <c r="M1743" i="2"/>
  <c r="M1711" i="2"/>
  <c r="M1679" i="2"/>
  <c r="M1647" i="2"/>
  <c r="M1615" i="2"/>
  <c r="M1581" i="2"/>
  <c r="M1493" i="2"/>
  <c r="M1365" i="2"/>
  <c r="M1237" i="2"/>
  <c r="M1109" i="2"/>
  <c r="M770" i="2"/>
  <c r="M3239" i="2"/>
  <c r="M3231" i="2"/>
  <c r="M3223" i="2"/>
  <c r="M3215" i="2"/>
  <c r="M3207" i="2"/>
  <c r="M3199" i="2"/>
  <c r="M3191" i="2"/>
  <c r="M3183" i="2"/>
  <c r="M3175" i="2"/>
  <c r="M3167" i="2"/>
  <c r="M3159" i="2"/>
  <c r="M3151" i="2"/>
  <c r="M3143" i="2"/>
  <c r="M3135" i="2"/>
  <c r="M3127" i="2"/>
  <c r="M3119" i="2"/>
  <c r="M3111" i="2"/>
  <c r="M3103" i="2"/>
  <c r="M3095" i="2"/>
  <c r="M3087" i="2"/>
  <c r="M3079" i="2"/>
  <c r="M3071" i="2"/>
  <c r="M3063" i="2"/>
  <c r="M3055" i="2"/>
  <c r="M3047" i="2"/>
  <c r="M3039" i="2"/>
  <c r="M3031" i="2"/>
  <c r="M3023" i="2"/>
  <c r="M3015" i="2"/>
  <c r="M3007" i="2"/>
  <c r="M2999" i="2"/>
  <c r="M2991" i="2"/>
  <c r="M2983" i="2"/>
  <c r="M2975" i="2"/>
  <c r="M2967" i="2"/>
  <c r="M2959" i="2"/>
  <c r="M2951" i="2"/>
  <c r="M2943" i="2"/>
  <c r="M2935" i="2"/>
  <c r="M2927" i="2"/>
  <c r="M2919" i="2"/>
  <c r="M2911" i="2"/>
  <c r="M2903" i="2"/>
  <c r="M2895" i="2"/>
  <c r="M2887" i="2"/>
  <c r="M2879" i="2"/>
  <c r="M2871" i="2"/>
  <c r="M2863" i="2"/>
  <c r="M2855" i="2"/>
  <c r="M2847" i="2"/>
  <c r="M2839" i="2"/>
  <c r="M2831" i="2"/>
  <c r="M2823" i="2"/>
  <c r="M2815" i="2"/>
  <c r="M2807" i="2"/>
  <c r="M2799" i="2"/>
  <c r="M2791" i="2"/>
  <c r="M2783" i="2"/>
  <c r="M2775" i="2"/>
  <c r="M2767" i="2"/>
  <c r="M2759" i="2"/>
  <c r="M2751" i="2"/>
  <c r="M2743" i="2"/>
  <c r="M2735" i="2"/>
  <c r="M2727" i="2"/>
  <c r="M2719" i="2"/>
  <c r="M2711" i="2"/>
  <c r="M2703" i="2"/>
  <c r="M2695" i="2"/>
  <c r="M2687" i="2"/>
  <c r="M2679" i="2"/>
  <c r="M2671" i="2"/>
  <c r="M2663" i="2"/>
  <c r="M2655" i="2"/>
  <c r="M2647" i="2"/>
  <c r="M2639" i="2"/>
  <c r="M2631" i="2"/>
  <c r="M2623" i="2"/>
  <c r="M2615" i="2"/>
  <c r="M2607" i="2"/>
  <c r="M2599" i="2"/>
  <c r="M2591" i="2"/>
  <c r="M2583" i="2"/>
  <c r="M2575" i="2"/>
  <c r="M2567" i="2"/>
  <c r="M2559" i="2"/>
  <c r="M2551" i="2"/>
  <c r="M2543" i="2"/>
  <c r="M2535" i="2"/>
  <c r="M2527" i="2"/>
  <c r="M2519" i="2"/>
  <c r="M2511" i="2"/>
  <c r="M2503" i="2"/>
  <c r="M2495" i="2"/>
  <c r="M2487" i="2"/>
  <c r="M2479" i="2"/>
  <c r="M2471" i="2"/>
  <c r="M2463" i="2"/>
  <c r="M2455" i="2"/>
  <c r="M2447" i="2"/>
  <c r="M2439" i="2"/>
  <c r="M2431" i="2"/>
  <c r="M2423" i="2"/>
  <c r="M2415" i="2"/>
  <c r="M2407" i="2"/>
  <c r="M2399" i="2"/>
  <c r="M2391" i="2"/>
  <c r="M2383" i="2"/>
  <c r="M2375" i="2"/>
  <c r="M2367" i="2"/>
  <c r="M2359" i="2"/>
  <c r="M2351" i="2"/>
  <c r="M2343" i="2"/>
  <c r="M2335" i="2"/>
  <c r="M2327" i="2"/>
  <c r="M2319" i="2"/>
  <c r="M2311" i="2"/>
  <c r="M2303" i="2"/>
  <c r="M2295" i="2"/>
  <c r="M2287" i="2"/>
  <c r="M2279" i="2"/>
  <c r="M2271" i="2"/>
  <c r="M2263" i="2"/>
  <c r="M2255" i="2"/>
  <c r="M2247" i="2"/>
  <c r="M2239" i="2"/>
  <c r="M2231" i="2"/>
  <c r="M2223" i="2"/>
  <c r="M2215" i="2"/>
  <c r="M2207" i="2"/>
  <c r="M2199" i="2"/>
  <c r="M2191" i="2"/>
  <c r="M2183" i="2"/>
  <c r="M2175" i="2"/>
  <c r="M2167" i="2"/>
  <c r="M2159" i="2"/>
  <c r="M2151" i="2"/>
  <c r="M2143" i="2"/>
  <c r="M2135" i="2"/>
  <c r="M2127" i="2"/>
  <c r="M2119" i="2"/>
  <c r="M2110" i="2"/>
  <c r="M2101" i="2"/>
  <c r="M2092" i="2"/>
  <c r="M2080" i="2"/>
  <c r="M2062" i="2"/>
  <c r="M2039" i="2"/>
  <c r="M2016" i="2"/>
  <c r="M1992" i="2"/>
  <c r="M1960" i="2"/>
  <c r="M1928" i="2"/>
  <c r="M1896" i="2"/>
  <c r="M1864" i="2"/>
  <c r="M1832" i="2"/>
  <c r="M1800" i="2"/>
  <c r="M1768" i="2"/>
  <c r="M1736" i="2"/>
  <c r="M1704" i="2"/>
  <c r="M1672" i="2"/>
  <c r="M1640" i="2"/>
  <c r="M1608" i="2"/>
  <c r="M1571" i="2"/>
  <c r="M1462" i="2"/>
  <c r="M1334" i="2"/>
  <c r="M1206" i="2"/>
  <c r="M1078" i="2"/>
  <c r="M632" i="2"/>
  <c r="M2350" i="2"/>
  <c r="M2342" i="2"/>
  <c r="M2334" i="2"/>
  <c r="M2326" i="2"/>
  <c r="M2318" i="2"/>
  <c r="M2310" i="2"/>
  <c r="M2302" i="2"/>
  <c r="M2294" i="2"/>
  <c r="M2286" i="2"/>
  <c r="M2278" i="2"/>
  <c r="M2270" i="2"/>
  <c r="M2262" i="2"/>
  <c r="M2254" i="2"/>
  <c r="M2246" i="2"/>
  <c r="M2238" i="2"/>
  <c r="M2230" i="2"/>
  <c r="M2222" i="2"/>
  <c r="M2214" i="2"/>
  <c r="M2206" i="2"/>
  <c r="M2198" i="2"/>
  <c r="M2190" i="2"/>
  <c r="M2182" i="2"/>
  <c r="M2174" i="2"/>
  <c r="M2166" i="2"/>
  <c r="M2158" i="2"/>
  <c r="M2150" i="2"/>
  <c r="M2142" i="2"/>
  <c r="M2134" i="2"/>
  <c r="M2126" i="2"/>
  <c r="M2118" i="2"/>
  <c r="M2109" i="2"/>
  <c r="M2100" i="2"/>
  <c r="M2091" i="2"/>
  <c r="M2079" i="2"/>
  <c r="M2056" i="2"/>
  <c r="M2038" i="2"/>
  <c r="M2015" i="2"/>
  <c r="M1991" i="2"/>
  <c r="M1959" i="2"/>
  <c r="M1927" i="2"/>
  <c r="M1895" i="2"/>
  <c r="M1863" i="2"/>
  <c r="M1831" i="2"/>
  <c r="M1799" i="2"/>
  <c r="M1767" i="2"/>
  <c r="M1735" i="2"/>
  <c r="M1703" i="2"/>
  <c r="M1671" i="2"/>
  <c r="M1639" i="2"/>
  <c r="M1607" i="2"/>
  <c r="M1570" i="2"/>
  <c r="M1461" i="2"/>
  <c r="M1333" i="2"/>
  <c r="M1205" i="2"/>
  <c r="M1077" i="2"/>
  <c r="M631" i="2"/>
  <c r="M3261" i="2"/>
  <c r="M3253" i="2"/>
  <c r="M3245" i="2"/>
  <c r="M3237" i="2"/>
  <c r="M3229" i="2"/>
  <c r="M3221" i="2"/>
  <c r="M3213" i="2"/>
  <c r="M3205" i="2"/>
  <c r="M3197" i="2"/>
  <c r="M3189" i="2"/>
  <c r="M3181" i="2"/>
  <c r="M3173" i="2"/>
  <c r="M3165" i="2"/>
  <c r="M3157" i="2"/>
  <c r="M3149" i="2"/>
  <c r="M3141" i="2"/>
  <c r="M3133" i="2"/>
  <c r="M3125" i="2"/>
  <c r="M3117" i="2"/>
  <c r="M3109" i="2"/>
  <c r="M3101" i="2"/>
  <c r="M3093" i="2"/>
  <c r="M3085" i="2"/>
  <c r="M3077" i="2"/>
  <c r="M3069" i="2"/>
  <c r="M3061" i="2"/>
  <c r="M3053" i="2"/>
  <c r="M3045" i="2"/>
  <c r="M3037" i="2"/>
  <c r="M3029" i="2"/>
  <c r="M3021" i="2"/>
  <c r="M3013" i="2"/>
  <c r="M3005" i="2"/>
  <c r="M2997" i="2"/>
  <c r="M2989" i="2"/>
  <c r="M2981" i="2"/>
  <c r="M2973" i="2"/>
  <c r="M2965" i="2"/>
  <c r="M2957" i="2"/>
  <c r="M2949" i="2"/>
  <c r="M2941" i="2"/>
  <c r="M2933" i="2"/>
  <c r="M2925" i="2"/>
  <c r="M2917" i="2"/>
  <c r="M2909" i="2"/>
  <c r="M2901" i="2"/>
  <c r="M2893" i="2"/>
  <c r="M2885" i="2"/>
  <c r="M2877" i="2"/>
  <c r="M2869" i="2"/>
  <c r="M2861" i="2"/>
  <c r="M2853" i="2"/>
  <c r="M2845" i="2"/>
  <c r="M2837" i="2"/>
  <c r="M2829" i="2"/>
  <c r="M2821" i="2"/>
  <c r="M2813" i="2"/>
  <c r="M2805" i="2"/>
  <c r="M2797" i="2"/>
  <c r="M2789" i="2"/>
  <c r="M2781" i="2"/>
  <c r="M2773" i="2"/>
  <c r="M2765" i="2"/>
  <c r="M2757" i="2"/>
  <c r="M2749" i="2"/>
  <c r="M2741" i="2"/>
  <c r="M2733" i="2"/>
  <c r="M2725" i="2"/>
  <c r="M2717" i="2"/>
  <c r="M2709" i="2"/>
  <c r="M2701" i="2"/>
  <c r="M2693" i="2"/>
  <c r="M2685" i="2"/>
  <c r="M2677" i="2"/>
  <c r="M2669" i="2"/>
  <c r="M2661" i="2"/>
  <c r="M2653" i="2"/>
  <c r="M2645" i="2"/>
  <c r="M2637" i="2"/>
  <c r="M2629" i="2"/>
  <c r="M2621" i="2"/>
  <c r="M2613" i="2"/>
  <c r="M2605" i="2"/>
  <c r="M2597" i="2"/>
  <c r="M2589" i="2"/>
  <c r="M2581" i="2"/>
  <c r="M2573" i="2"/>
  <c r="M2565" i="2"/>
  <c r="M2557" i="2"/>
  <c r="M2549" i="2"/>
  <c r="M2541" i="2"/>
  <c r="M2533" i="2"/>
  <c r="M2525" i="2"/>
  <c r="M2517" i="2"/>
  <c r="M2509" i="2"/>
  <c r="M2501" i="2"/>
  <c r="M2493" i="2"/>
  <c r="M2485" i="2"/>
  <c r="M2477" i="2"/>
  <c r="M2469" i="2"/>
  <c r="M2461" i="2"/>
  <c r="M2453" i="2"/>
  <c r="M2445" i="2"/>
  <c r="M2437" i="2"/>
  <c r="M2429" i="2"/>
  <c r="M2421" i="2"/>
  <c r="M2413" i="2"/>
  <c r="M2405" i="2"/>
  <c r="M2397" i="2"/>
  <c r="M2389" i="2"/>
  <c r="M2381" i="2"/>
  <c r="M2373" i="2"/>
  <c r="M2365" i="2"/>
  <c r="M2357" i="2"/>
  <c r="M2349" i="2"/>
  <c r="M2341" i="2"/>
  <c r="M2333" i="2"/>
  <c r="M2325" i="2"/>
  <c r="M2317" i="2"/>
  <c r="M2309" i="2"/>
  <c r="M2301" i="2"/>
  <c r="M2293" i="2"/>
  <c r="M2285" i="2"/>
  <c r="M2277" i="2"/>
  <c r="M2269" i="2"/>
  <c r="M2261" i="2"/>
  <c r="M2253" i="2"/>
  <c r="M2245" i="2"/>
  <c r="M2237" i="2"/>
  <c r="M2229" i="2"/>
  <c r="M2221" i="2"/>
  <c r="M2213" i="2"/>
  <c r="M2205" i="2"/>
  <c r="M2197" i="2"/>
  <c r="M2189" i="2"/>
  <c r="M2181" i="2"/>
  <c r="M2173" i="2"/>
  <c r="M2165" i="2"/>
  <c r="M2157" i="2"/>
  <c r="M2149" i="2"/>
  <c r="M2141" i="2"/>
  <c r="M2133" i="2"/>
  <c r="M2125" i="2"/>
  <c r="M2117" i="2"/>
  <c r="M2108" i="2"/>
  <c r="M2099" i="2"/>
  <c r="M2090" i="2"/>
  <c r="M2078" i="2"/>
  <c r="M2055" i="2"/>
  <c r="M2032" i="2"/>
  <c r="M2014" i="2"/>
  <c r="M1984" i="2"/>
  <c r="M1952" i="2"/>
  <c r="M1920" i="2"/>
  <c r="M1888" i="2"/>
  <c r="M1856" i="2"/>
  <c r="M1824" i="2"/>
  <c r="M1792" i="2"/>
  <c r="M1760" i="2"/>
  <c r="M1728" i="2"/>
  <c r="M1696" i="2"/>
  <c r="M1664" i="2"/>
  <c r="M1632" i="2"/>
  <c r="M1600" i="2"/>
  <c r="M1550" i="2"/>
  <c r="M1430" i="2"/>
  <c r="M1302" i="2"/>
  <c r="M1174" i="2"/>
  <c r="M1016" i="2"/>
  <c r="M381" i="2"/>
  <c r="M3260" i="2"/>
  <c r="M3252" i="2"/>
  <c r="M3244" i="2"/>
  <c r="M3236" i="2"/>
  <c r="M3228" i="2"/>
  <c r="M3220" i="2"/>
  <c r="M3212" i="2"/>
  <c r="M3204" i="2"/>
  <c r="M3196" i="2"/>
  <c r="M3188" i="2"/>
  <c r="M3180" i="2"/>
  <c r="M3172" i="2"/>
  <c r="M3164" i="2"/>
  <c r="M3156" i="2"/>
  <c r="M3148" i="2"/>
  <c r="M3140" i="2"/>
  <c r="M3132" i="2"/>
  <c r="M3124" i="2"/>
  <c r="M3116" i="2"/>
  <c r="M3108" i="2"/>
  <c r="M3100" i="2"/>
  <c r="M3092" i="2"/>
  <c r="M3084" i="2"/>
  <c r="M3076" i="2"/>
  <c r="M3068" i="2"/>
  <c r="M3060" i="2"/>
  <c r="M3052" i="2"/>
  <c r="M3044" i="2"/>
  <c r="M3036" i="2"/>
  <c r="M3028" i="2"/>
  <c r="M3020" i="2"/>
  <c r="M3012" i="2"/>
  <c r="M3004" i="2"/>
  <c r="M2996" i="2"/>
  <c r="M2988" i="2"/>
  <c r="M2980" i="2"/>
  <c r="M2972" i="2"/>
  <c r="M2964" i="2"/>
  <c r="M2956" i="2"/>
  <c r="M2948" i="2"/>
  <c r="M2940" i="2"/>
  <c r="M2932" i="2"/>
  <c r="M2924" i="2"/>
  <c r="M2916" i="2"/>
  <c r="M2908" i="2"/>
  <c r="M2900" i="2"/>
  <c r="M2892" i="2"/>
  <c r="M2884" i="2"/>
  <c r="M2876" i="2"/>
  <c r="M2868" i="2"/>
  <c r="M2860" i="2"/>
  <c r="M2852" i="2"/>
  <c r="M2844" i="2"/>
  <c r="M2836" i="2"/>
  <c r="M2828" i="2"/>
  <c r="M2820" i="2"/>
  <c r="M2812" i="2"/>
  <c r="M2804" i="2"/>
  <c r="M2796" i="2"/>
  <c r="M2788" i="2"/>
  <c r="M2780" i="2"/>
  <c r="M2772" i="2"/>
  <c r="M2764" i="2"/>
  <c r="M2756" i="2"/>
  <c r="M2748" i="2"/>
  <c r="M2740" i="2"/>
  <c r="M2732" i="2"/>
  <c r="M2724" i="2"/>
  <c r="M2716" i="2"/>
  <c r="M2708" i="2"/>
  <c r="M2700" i="2"/>
  <c r="M2692" i="2"/>
  <c r="M2684" i="2"/>
  <c r="M2676" i="2"/>
  <c r="M2668" i="2"/>
  <c r="M2660" i="2"/>
  <c r="M2652" i="2"/>
  <c r="M2644" i="2"/>
  <c r="M2636" i="2"/>
  <c r="M2628" i="2"/>
  <c r="M2620" i="2"/>
  <c r="M2612" i="2"/>
  <c r="M2604" i="2"/>
  <c r="M2596" i="2"/>
  <c r="M2588" i="2"/>
  <c r="M2580" i="2"/>
  <c r="M2572" i="2"/>
  <c r="M2564" i="2"/>
  <c r="M2556" i="2"/>
  <c r="M2548" i="2"/>
  <c r="M2540" i="2"/>
  <c r="M2532" i="2"/>
  <c r="M2524" i="2"/>
  <c r="M2516" i="2"/>
  <c r="M2508" i="2"/>
  <c r="M2500" i="2"/>
  <c r="M2492" i="2"/>
  <c r="M2484" i="2"/>
  <c r="M2476" i="2"/>
  <c r="M2468" i="2"/>
  <c r="M2460" i="2"/>
  <c r="M2452" i="2"/>
  <c r="M2444" i="2"/>
  <c r="M2436" i="2"/>
  <c r="M2428" i="2"/>
  <c r="M2420" i="2"/>
  <c r="M2412" i="2"/>
  <c r="M2404" i="2"/>
  <c r="M2396" i="2"/>
  <c r="M2388" i="2"/>
  <c r="M2380" i="2"/>
  <c r="M2372" i="2"/>
  <c r="M2364" i="2"/>
  <c r="M2356" i="2"/>
  <c r="M2348" i="2"/>
  <c r="M2340" i="2"/>
  <c r="M2332" i="2"/>
  <c r="M2324" i="2"/>
  <c r="M2316" i="2"/>
  <c r="M2308" i="2"/>
  <c r="M2300" i="2"/>
  <c r="M2292" i="2"/>
  <c r="M2284" i="2"/>
  <c r="M2276" i="2"/>
  <c r="M2268" i="2"/>
  <c r="M2260" i="2"/>
  <c r="M2252" i="2"/>
  <c r="M2244" i="2"/>
  <c r="M2236" i="2"/>
  <c r="M2228" i="2"/>
  <c r="M2220" i="2"/>
  <c r="M2212" i="2"/>
  <c r="M2204" i="2"/>
  <c r="M2196" i="2"/>
  <c r="M2188" i="2"/>
  <c r="M2180" i="2"/>
  <c r="M2172" i="2"/>
  <c r="M2164" i="2"/>
  <c r="M2156" i="2"/>
  <c r="M2148" i="2"/>
  <c r="M2140" i="2"/>
  <c r="M2132" i="2"/>
  <c r="M2124" i="2"/>
  <c r="M2116" i="2"/>
  <c r="M2107" i="2"/>
  <c r="M2098" i="2"/>
  <c r="M2088" i="2"/>
  <c r="M2072" i="2"/>
  <c r="M2054" i="2"/>
  <c r="M2031" i="2"/>
  <c r="M2008" i="2"/>
  <c r="M1983" i="2"/>
  <c r="M1951" i="2"/>
  <c r="M1919" i="2"/>
  <c r="M1887" i="2"/>
  <c r="M1855" i="2"/>
  <c r="M1823" i="2"/>
  <c r="M1791" i="2"/>
  <c r="M1759" i="2"/>
  <c r="M1727" i="2"/>
  <c r="M1695" i="2"/>
  <c r="M1663" i="2"/>
  <c r="M1631" i="2"/>
  <c r="M1599" i="2"/>
  <c r="M1549" i="2"/>
  <c r="M1429" i="2"/>
  <c r="M1301" i="2"/>
  <c r="M1173" i="2"/>
  <c r="M1011" i="2"/>
  <c r="M377" i="2"/>
  <c r="M1998" i="2"/>
  <c r="M1990" i="2"/>
  <c r="M1982" i="2"/>
  <c r="M1974" i="2"/>
  <c r="M1966" i="2"/>
  <c r="M1958" i="2"/>
  <c r="M1950" i="2"/>
  <c r="M1942" i="2"/>
  <c r="M1934" i="2"/>
  <c r="M1926" i="2"/>
  <c r="M1918" i="2"/>
  <c r="M1910" i="2"/>
  <c r="M1902" i="2"/>
  <c r="M1894" i="2"/>
  <c r="M1886" i="2"/>
  <c r="M1878" i="2"/>
  <c r="M1870" i="2"/>
  <c r="M1862" i="2"/>
  <c r="M1854" i="2"/>
  <c r="M1846" i="2"/>
  <c r="M1838" i="2"/>
  <c r="M1830" i="2"/>
  <c r="M1822" i="2"/>
  <c r="M1814" i="2"/>
  <c r="M1806" i="2"/>
  <c r="M1798" i="2"/>
  <c r="M1790" i="2"/>
  <c r="M1782" i="2"/>
  <c r="M1774" i="2"/>
  <c r="M1766" i="2"/>
  <c r="M1758" i="2"/>
  <c r="M1750" i="2"/>
  <c r="M1742" i="2"/>
  <c r="M1734" i="2"/>
  <c r="M1726" i="2"/>
  <c r="M1718" i="2"/>
  <c r="M1710" i="2"/>
  <c r="M1702" i="2"/>
  <c r="M1694" i="2"/>
  <c r="M1686" i="2"/>
  <c r="M1678" i="2"/>
  <c r="M1670" i="2"/>
  <c r="M1662" i="2"/>
  <c r="M1654" i="2"/>
  <c r="M1646" i="2"/>
  <c r="M1638" i="2"/>
  <c r="M1630" i="2"/>
  <c r="M1622" i="2"/>
  <c r="M1614" i="2"/>
  <c r="M1606" i="2"/>
  <c r="M1598" i="2"/>
  <c r="M1590" i="2"/>
  <c r="M1580" i="2"/>
  <c r="M1566" i="2"/>
  <c r="M1547" i="2"/>
  <c r="M1518" i="2"/>
  <c r="M1486" i="2"/>
  <c r="M1454" i="2"/>
  <c r="M1422" i="2"/>
  <c r="M1390" i="2"/>
  <c r="M1358" i="2"/>
  <c r="M1326" i="2"/>
  <c r="M1294" i="2"/>
  <c r="M1262" i="2"/>
  <c r="M1230" i="2"/>
  <c r="M1198" i="2"/>
  <c r="M1166" i="2"/>
  <c r="M1134" i="2"/>
  <c r="M1102" i="2"/>
  <c r="M1070" i="2"/>
  <c r="M994" i="2"/>
  <c r="M867" i="2"/>
  <c r="M739" i="2"/>
  <c r="M573" i="2"/>
  <c r="M317" i="2"/>
  <c r="M2077" i="2"/>
  <c r="M2069" i="2"/>
  <c r="M2061" i="2"/>
  <c r="M2053" i="2"/>
  <c r="M2045" i="2"/>
  <c r="M2037" i="2"/>
  <c r="M2029" i="2"/>
  <c r="M2021" i="2"/>
  <c r="M2013" i="2"/>
  <c r="M2005" i="2"/>
  <c r="M1997" i="2"/>
  <c r="M1989" i="2"/>
  <c r="M1981" i="2"/>
  <c r="M1973" i="2"/>
  <c r="M1965" i="2"/>
  <c r="M1957" i="2"/>
  <c r="M1949" i="2"/>
  <c r="M1941" i="2"/>
  <c r="M1933" i="2"/>
  <c r="M1925" i="2"/>
  <c r="M1917" i="2"/>
  <c r="M1909" i="2"/>
  <c r="M1901" i="2"/>
  <c r="M1893" i="2"/>
  <c r="M1885" i="2"/>
  <c r="M1877" i="2"/>
  <c r="M1869" i="2"/>
  <c r="M1861" i="2"/>
  <c r="M1853" i="2"/>
  <c r="M1845" i="2"/>
  <c r="M1837" i="2"/>
  <c r="M1829" i="2"/>
  <c r="M1821" i="2"/>
  <c r="M1813" i="2"/>
  <c r="M1805" i="2"/>
  <c r="M1797" i="2"/>
  <c r="M1789" i="2"/>
  <c r="M1781" i="2"/>
  <c r="M1773" i="2"/>
  <c r="M1765" i="2"/>
  <c r="M1757" i="2"/>
  <c r="M1749" i="2"/>
  <c r="M1741" i="2"/>
  <c r="M1733" i="2"/>
  <c r="M1725" i="2"/>
  <c r="M1717" i="2"/>
  <c r="M1709" i="2"/>
  <c r="M1701" i="2"/>
  <c r="M1693" i="2"/>
  <c r="M1685" i="2"/>
  <c r="M1677" i="2"/>
  <c r="M1669" i="2"/>
  <c r="M1661" i="2"/>
  <c r="M1653" i="2"/>
  <c r="M1645" i="2"/>
  <c r="M1637" i="2"/>
  <c r="M1629" i="2"/>
  <c r="M1621" i="2"/>
  <c r="M1613" i="2"/>
  <c r="M1605" i="2"/>
  <c r="M1597" i="2"/>
  <c r="M1589" i="2"/>
  <c r="M1579" i="2"/>
  <c r="M1565" i="2"/>
  <c r="M1542" i="2"/>
  <c r="M1517" i="2"/>
  <c r="M1485" i="2"/>
  <c r="M1453" i="2"/>
  <c r="M1421" i="2"/>
  <c r="M1389" i="2"/>
  <c r="M1357" i="2"/>
  <c r="M1325" i="2"/>
  <c r="M1293" i="2"/>
  <c r="M1261" i="2"/>
  <c r="M1229" i="2"/>
  <c r="M1197" i="2"/>
  <c r="M1165" i="2"/>
  <c r="M1133" i="2"/>
  <c r="M1101" i="2"/>
  <c r="M1069" i="2"/>
  <c r="M992" i="2"/>
  <c r="M866" i="2"/>
  <c r="M738" i="2"/>
  <c r="M569" i="2"/>
  <c r="M313" i="2"/>
  <c r="M2076" i="2"/>
  <c r="M2068" i="2"/>
  <c r="M2060" i="2"/>
  <c r="M2052" i="2"/>
  <c r="M2044" i="2"/>
  <c r="M2036" i="2"/>
  <c r="M2028" i="2"/>
  <c r="M2020" i="2"/>
  <c r="M2012" i="2"/>
  <c r="M2004" i="2"/>
  <c r="M1996" i="2"/>
  <c r="M1988" i="2"/>
  <c r="M1980" i="2"/>
  <c r="M1972" i="2"/>
  <c r="M1964" i="2"/>
  <c r="M1956" i="2"/>
  <c r="M1948" i="2"/>
  <c r="M1940" i="2"/>
  <c r="M1932" i="2"/>
  <c r="M1924" i="2"/>
  <c r="M1916" i="2"/>
  <c r="M1908" i="2"/>
  <c r="M1900" i="2"/>
  <c r="M1892" i="2"/>
  <c r="M1884" i="2"/>
  <c r="M1876" i="2"/>
  <c r="M1868" i="2"/>
  <c r="M1860" i="2"/>
  <c r="M1852" i="2"/>
  <c r="M1844" i="2"/>
  <c r="M1836" i="2"/>
  <c r="M1828" i="2"/>
  <c r="M1820" i="2"/>
  <c r="M1812" i="2"/>
  <c r="M1804" i="2"/>
  <c r="M1796" i="2"/>
  <c r="M1788" i="2"/>
  <c r="M1780" i="2"/>
  <c r="M1772" i="2"/>
  <c r="M1764" i="2"/>
  <c r="M1756" i="2"/>
  <c r="M1748" i="2"/>
  <c r="M1740" i="2"/>
  <c r="M1732" i="2"/>
  <c r="M1724" i="2"/>
  <c r="M1716" i="2"/>
  <c r="M1708" i="2"/>
  <c r="M1700" i="2"/>
  <c r="M1692" i="2"/>
  <c r="M1684" i="2"/>
  <c r="M1676" i="2"/>
  <c r="M1668" i="2"/>
  <c r="M1660" i="2"/>
  <c r="M1652" i="2"/>
  <c r="M1644" i="2"/>
  <c r="M1636" i="2"/>
  <c r="M1628" i="2"/>
  <c r="M1620" i="2"/>
  <c r="M1612" i="2"/>
  <c r="M1604" i="2"/>
  <c r="M1596" i="2"/>
  <c r="M1588" i="2"/>
  <c r="M1578" i="2"/>
  <c r="M1563" i="2"/>
  <c r="M1541" i="2"/>
  <c r="M1510" i="2"/>
  <c r="M1478" i="2"/>
  <c r="M1446" i="2"/>
  <c r="M1414" i="2"/>
  <c r="M1382" i="2"/>
  <c r="M1350" i="2"/>
  <c r="M1318" i="2"/>
  <c r="M1286" i="2"/>
  <c r="M1254" i="2"/>
  <c r="M1222" i="2"/>
  <c r="M1190" i="2"/>
  <c r="M1158" i="2"/>
  <c r="M1126" i="2"/>
  <c r="M1094" i="2"/>
  <c r="M1058" i="2"/>
  <c r="M963" i="2"/>
  <c r="M835" i="2"/>
  <c r="M707" i="2"/>
  <c r="M509" i="2"/>
  <c r="M246" i="2"/>
  <c r="M2083" i="2"/>
  <c r="M2075" i="2"/>
  <c r="M2067" i="2"/>
  <c r="M2059" i="2"/>
  <c r="M2051" i="2"/>
  <c r="M2043" i="2"/>
  <c r="M2035" i="2"/>
  <c r="M2027" i="2"/>
  <c r="M2019" i="2"/>
  <c r="M2011" i="2"/>
  <c r="M2003" i="2"/>
  <c r="M1995" i="2"/>
  <c r="M1987" i="2"/>
  <c r="M1979" i="2"/>
  <c r="M1971" i="2"/>
  <c r="M1963" i="2"/>
  <c r="M1955" i="2"/>
  <c r="M1947" i="2"/>
  <c r="M1939" i="2"/>
  <c r="M1931" i="2"/>
  <c r="M1923" i="2"/>
  <c r="M1915" i="2"/>
  <c r="M1907" i="2"/>
  <c r="M1899" i="2"/>
  <c r="M1891" i="2"/>
  <c r="M1883" i="2"/>
  <c r="M1875" i="2"/>
  <c r="M1867" i="2"/>
  <c r="M1859" i="2"/>
  <c r="M1851" i="2"/>
  <c r="M1843" i="2"/>
  <c r="M1835" i="2"/>
  <c r="M1827" i="2"/>
  <c r="M1819" i="2"/>
  <c r="M1811" i="2"/>
  <c r="M1803" i="2"/>
  <c r="M1795" i="2"/>
  <c r="M1787" i="2"/>
  <c r="M1779" i="2"/>
  <c r="M1771" i="2"/>
  <c r="M1763" i="2"/>
  <c r="M1755" i="2"/>
  <c r="M1747" i="2"/>
  <c r="M1739" i="2"/>
  <c r="M1731" i="2"/>
  <c r="M1723" i="2"/>
  <c r="M1715" i="2"/>
  <c r="M1707" i="2"/>
  <c r="M1699" i="2"/>
  <c r="M1691" i="2"/>
  <c r="M1683" i="2"/>
  <c r="M1675" i="2"/>
  <c r="M1667" i="2"/>
  <c r="M1659" i="2"/>
  <c r="M1651" i="2"/>
  <c r="M1643" i="2"/>
  <c r="M1635" i="2"/>
  <c r="M1627" i="2"/>
  <c r="M1619" i="2"/>
  <c r="M1611" i="2"/>
  <c r="M1603" i="2"/>
  <c r="M1595" i="2"/>
  <c r="M1587" i="2"/>
  <c r="M1574" i="2"/>
  <c r="M1558" i="2"/>
  <c r="M1539" i="2"/>
  <c r="M1509" i="2"/>
  <c r="M1477" i="2"/>
  <c r="M1445" i="2"/>
  <c r="M1413" i="2"/>
  <c r="M1381" i="2"/>
  <c r="M1349" i="2"/>
  <c r="M1317" i="2"/>
  <c r="M1285" i="2"/>
  <c r="M1253" i="2"/>
  <c r="M1221" i="2"/>
  <c r="M1189" i="2"/>
  <c r="M1157" i="2"/>
  <c r="M1125" i="2"/>
  <c r="M1093" i="2"/>
  <c r="M1056" i="2"/>
  <c r="M962" i="2"/>
  <c r="M834" i="2"/>
  <c r="M706" i="2"/>
  <c r="M505" i="2"/>
  <c r="M241" i="2"/>
  <c r="M2082" i="2"/>
  <c r="M2074" i="2"/>
  <c r="M2066" i="2"/>
  <c r="M2058" i="2"/>
  <c r="M2050" i="2"/>
  <c r="M2042" i="2"/>
  <c r="M2034" i="2"/>
  <c r="M2026" i="2"/>
  <c r="M2018" i="2"/>
  <c r="M2010" i="2"/>
  <c r="M2002" i="2"/>
  <c r="M1994" i="2"/>
  <c r="M1986" i="2"/>
  <c r="M1978" i="2"/>
  <c r="M1970" i="2"/>
  <c r="M1962" i="2"/>
  <c r="M1954" i="2"/>
  <c r="M1946" i="2"/>
  <c r="M1938" i="2"/>
  <c r="M1930" i="2"/>
  <c r="M1922" i="2"/>
  <c r="M1914" i="2"/>
  <c r="M1906" i="2"/>
  <c r="M1898" i="2"/>
  <c r="M1890" i="2"/>
  <c r="M1882" i="2"/>
  <c r="M1874" i="2"/>
  <c r="M1866" i="2"/>
  <c r="M1858" i="2"/>
  <c r="M1850" i="2"/>
  <c r="M1842" i="2"/>
  <c r="M1834" i="2"/>
  <c r="M1826" i="2"/>
  <c r="M1818" i="2"/>
  <c r="M1810" i="2"/>
  <c r="M1802" i="2"/>
  <c r="M1794" i="2"/>
  <c r="M1786" i="2"/>
  <c r="M1778" i="2"/>
  <c r="M1770" i="2"/>
  <c r="M1762" i="2"/>
  <c r="M1754" i="2"/>
  <c r="M1746" i="2"/>
  <c r="M1738" i="2"/>
  <c r="M1730" i="2"/>
  <c r="M1722" i="2"/>
  <c r="M1714" i="2"/>
  <c r="M1706" i="2"/>
  <c r="M1698" i="2"/>
  <c r="M1690" i="2"/>
  <c r="M1682" i="2"/>
  <c r="M1674" i="2"/>
  <c r="M1666" i="2"/>
  <c r="M1658" i="2"/>
  <c r="M1650" i="2"/>
  <c r="M1642" i="2"/>
  <c r="M1634" i="2"/>
  <c r="M1626" i="2"/>
  <c r="M1618" i="2"/>
  <c r="M1610" i="2"/>
  <c r="M1602" i="2"/>
  <c r="M1594" i="2"/>
  <c r="M1586" i="2"/>
  <c r="M1573" i="2"/>
  <c r="M1557" i="2"/>
  <c r="M1534" i="2"/>
  <c r="M1502" i="2"/>
  <c r="M1470" i="2"/>
  <c r="M1438" i="2"/>
  <c r="M1406" i="2"/>
  <c r="M1374" i="2"/>
  <c r="M1342" i="2"/>
  <c r="M1310" i="2"/>
  <c r="M1278" i="2"/>
  <c r="M1246" i="2"/>
  <c r="M1214" i="2"/>
  <c r="M1182" i="2"/>
  <c r="M1150" i="2"/>
  <c r="M1118" i="2"/>
  <c r="M1086" i="2"/>
  <c r="M1035" i="2"/>
  <c r="M931" i="2"/>
  <c r="M803" i="2"/>
  <c r="M675" i="2"/>
  <c r="M445" i="2"/>
  <c r="M128" i="2"/>
  <c r="M2113" i="2"/>
  <c r="M2105" i="2"/>
  <c r="M2097" i="2"/>
  <c r="M2089" i="2"/>
  <c r="M2081" i="2"/>
  <c r="M2073" i="2"/>
  <c r="M2065" i="2"/>
  <c r="M2057" i="2"/>
  <c r="M2049" i="2"/>
  <c r="M2041" i="2"/>
  <c r="M2033" i="2"/>
  <c r="M2025" i="2"/>
  <c r="M2017" i="2"/>
  <c r="M2009" i="2"/>
  <c r="M2001" i="2"/>
  <c r="M1993" i="2"/>
  <c r="M1985" i="2"/>
  <c r="M1977" i="2"/>
  <c r="M1969" i="2"/>
  <c r="M1961" i="2"/>
  <c r="M1953" i="2"/>
  <c r="M1945" i="2"/>
  <c r="M1937" i="2"/>
  <c r="M1929" i="2"/>
  <c r="M1921" i="2"/>
  <c r="M1913" i="2"/>
  <c r="M1905" i="2"/>
  <c r="M1897" i="2"/>
  <c r="M1889" i="2"/>
  <c r="M1881" i="2"/>
  <c r="M1873" i="2"/>
  <c r="M1865" i="2"/>
  <c r="M1857" i="2"/>
  <c r="M1849" i="2"/>
  <c r="M1841" i="2"/>
  <c r="M1833" i="2"/>
  <c r="M1825" i="2"/>
  <c r="M1817" i="2"/>
  <c r="M1809" i="2"/>
  <c r="M1801" i="2"/>
  <c r="M1793" i="2"/>
  <c r="M1785" i="2"/>
  <c r="M1777" i="2"/>
  <c r="M1769" i="2"/>
  <c r="M1761" i="2"/>
  <c r="M1753" i="2"/>
  <c r="M1745" i="2"/>
  <c r="M1737" i="2"/>
  <c r="M1729" i="2"/>
  <c r="M1721" i="2"/>
  <c r="M1713" i="2"/>
  <c r="M1705" i="2"/>
  <c r="M1697" i="2"/>
  <c r="M1689" i="2"/>
  <c r="M1681" i="2"/>
  <c r="M1673" i="2"/>
  <c r="M1665" i="2"/>
  <c r="M1657" i="2"/>
  <c r="M1649" i="2"/>
  <c r="M1641" i="2"/>
  <c r="M1633" i="2"/>
  <c r="M1625" i="2"/>
  <c r="M1617" i="2"/>
  <c r="M1609" i="2"/>
  <c r="M1601" i="2"/>
  <c r="M1593" i="2"/>
  <c r="M1585" i="2"/>
  <c r="M1572" i="2"/>
  <c r="M1555" i="2"/>
  <c r="M1533" i="2"/>
  <c r="M1501" i="2"/>
  <c r="M1469" i="2"/>
  <c r="M1437" i="2"/>
  <c r="M1405" i="2"/>
  <c r="M1373" i="2"/>
  <c r="M1341" i="2"/>
  <c r="M1309" i="2"/>
  <c r="M1277" i="2"/>
  <c r="M1245" i="2"/>
  <c r="M1213" i="2"/>
  <c r="M1181" i="2"/>
  <c r="M1149" i="2"/>
  <c r="M1117" i="2"/>
  <c r="M1085" i="2"/>
  <c r="M1034" i="2"/>
  <c r="M930" i="2"/>
  <c r="M802" i="2"/>
  <c r="M673" i="2"/>
  <c r="M441" i="2"/>
  <c r="M121" i="2"/>
  <c r="M1564" i="2"/>
  <c r="M1556" i="2"/>
  <c r="M1548" i="2"/>
  <c r="M1540" i="2"/>
  <c r="M1532" i="2"/>
  <c r="M1524" i="2"/>
  <c r="M1516" i="2"/>
  <c r="M1508" i="2"/>
  <c r="M1500" i="2"/>
  <c r="M1492" i="2"/>
  <c r="M1484" i="2"/>
  <c r="M1476" i="2"/>
  <c r="M1468" i="2"/>
  <c r="M1460" i="2"/>
  <c r="M1452" i="2"/>
  <c r="M1444" i="2"/>
  <c r="M1436" i="2"/>
  <c r="M1428" i="2"/>
  <c r="M1420" i="2"/>
  <c r="M1412" i="2"/>
  <c r="M1404" i="2"/>
  <c r="M1396" i="2"/>
  <c r="M1388" i="2"/>
  <c r="M1380" i="2"/>
  <c r="M1372" i="2"/>
  <c r="M1364" i="2"/>
  <c r="M1356" i="2"/>
  <c r="M1348" i="2"/>
  <c r="M1340" i="2"/>
  <c r="M1332" i="2"/>
  <c r="M1324" i="2"/>
  <c r="M1316" i="2"/>
  <c r="M1308" i="2"/>
  <c r="M1300" i="2"/>
  <c r="M1292" i="2"/>
  <c r="M1284" i="2"/>
  <c r="M1276" i="2"/>
  <c r="M1268" i="2"/>
  <c r="M1260" i="2"/>
  <c r="M1252" i="2"/>
  <c r="M1244" i="2"/>
  <c r="M1236" i="2"/>
  <c r="M1228" i="2"/>
  <c r="M1220" i="2"/>
  <c r="M1212" i="2"/>
  <c r="M1204" i="2"/>
  <c r="M1196" i="2"/>
  <c r="M1188" i="2"/>
  <c r="M1180" i="2"/>
  <c r="M1172" i="2"/>
  <c r="M1164" i="2"/>
  <c r="M1156" i="2"/>
  <c r="M1148" i="2"/>
  <c r="M1140" i="2"/>
  <c r="M1132" i="2"/>
  <c r="M1124" i="2"/>
  <c r="M1116" i="2"/>
  <c r="M1108" i="2"/>
  <c r="M1100" i="2"/>
  <c r="M1092" i="2"/>
  <c r="M1084" i="2"/>
  <c r="M1076" i="2"/>
  <c r="M1068" i="2"/>
  <c r="M1051" i="2"/>
  <c r="M1032" i="2"/>
  <c r="M1010" i="2"/>
  <c r="M987" i="2"/>
  <c r="M955" i="2"/>
  <c r="M923" i="2"/>
  <c r="M891" i="2"/>
  <c r="M859" i="2"/>
  <c r="M827" i="2"/>
  <c r="M795" i="2"/>
  <c r="M763" i="2"/>
  <c r="M731" i="2"/>
  <c r="M699" i="2"/>
  <c r="M664" i="2"/>
  <c r="M621" i="2"/>
  <c r="M557" i="2"/>
  <c r="M493" i="2"/>
  <c r="M429" i="2"/>
  <c r="M365" i="2"/>
  <c r="M301" i="2"/>
  <c r="M224" i="2"/>
  <c r="M96" i="2"/>
  <c r="M1531" i="2"/>
  <c r="M1523" i="2"/>
  <c r="M1515" i="2"/>
  <c r="M1507" i="2"/>
  <c r="M1499" i="2"/>
  <c r="M1491" i="2"/>
  <c r="M1483" i="2"/>
  <c r="M1475" i="2"/>
  <c r="M1467" i="2"/>
  <c r="M1459" i="2"/>
  <c r="M1451" i="2"/>
  <c r="M1443" i="2"/>
  <c r="M1435" i="2"/>
  <c r="M1427" i="2"/>
  <c r="M1419" i="2"/>
  <c r="M1411" i="2"/>
  <c r="M1403" i="2"/>
  <c r="M1395" i="2"/>
  <c r="M1387" i="2"/>
  <c r="M1379" i="2"/>
  <c r="M1371" i="2"/>
  <c r="M1363" i="2"/>
  <c r="M1355" i="2"/>
  <c r="M1347" i="2"/>
  <c r="M1339" i="2"/>
  <c r="M1331" i="2"/>
  <c r="M1323" i="2"/>
  <c r="M1315" i="2"/>
  <c r="M1307" i="2"/>
  <c r="M1299" i="2"/>
  <c r="M1291" i="2"/>
  <c r="M1283" i="2"/>
  <c r="M1275" i="2"/>
  <c r="M1267" i="2"/>
  <c r="M1259" i="2"/>
  <c r="M1251" i="2"/>
  <c r="M1243" i="2"/>
  <c r="M1235" i="2"/>
  <c r="M1227" i="2"/>
  <c r="M1219" i="2"/>
  <c r="M1211" i="2"/>
  <c r="M1203" i="2"/>
  <c r="M1195" i="2"/>
  <c r="M1187" i="2"/>
  <c r="M1179" i="2"/>
  <c r="M1171" i="2"/>
  <c r="M1163" i="2"/>
  <c r="M1155" i="2"/>
  <c r="M1147" i="2"/>
  <c r="M1139" i="2"/>
  <c r="M1131" i="2"/>
  <c r="M1123" i="2"/>
  <c r="M1115" i="2"/>
  <c r="M1107" i="2"/>
  <c r="M1099" i="2"/>
  <c r="M1091" i="2"/>
  <c r="M1083" i="2"/>
  <c r="M1075" i="2"/>
  <c r="M1067" i="2"/>
  <c r="M1050" i="2"/>
  <c r="M1027" i="2"/>
  <c r="M1008" i="2"/>
  <c r="M986" i="2"/>
  <c r="M954" i="2"/>
  <c r="M922" i="2"/>
  <c r="M890" i="2"/>
  <c r="M858" i="2"/>
  <c r="M826" i="2"/>
  <c r="M794" i="2"/>
  <c r="M762" i="2"/>
  <c r="M730" i="2"/>
  <c r="M698" i="2"/>
  <c r="M663" i="2"/>
  <c r="M617" i="2"/>
  <c r="M553" i="2"/>
  <c r="M489" i="2"/>
  <c r="M425" i="2"/>
  <c r="M361" i="2"/>
  <c r="M297" i="2"/>
  <c r="M217" i="2"/>
  <c r="M89" i="2"/>
  <c r="M1562" i="2"/>
  <c r="M1554" i="2"/>
  <c r="M1546" i="2"/>
  <c r="M1538" i="2"/>
  <c r="M1530" i="2"/>
  <c r="M1522" i="2"/>
  <c r="M1514" i="2"/>
  <c r="M1506" i="2"/>
  <c r="M1498" i="2"/>
  <c r="M1490" i="2"/>
  <c r="M1482" i="2"/>
  <c r="M1474" i="2"/>
  <c r="M1466" i="2"/>
  <c r="M1458" i="2"/>
  <c r="M1450" i="2"/>
  <c r="M1442" i="2"/>
  <c r="M1434" i="2"/>
  <c r="M1426" i="2"/>
  <c r="M1418" i="2"/>
  <c r="M1410" i="2"/>
  <c r="M1402" i="2"/>
  <c r="M1394" i="2"/>
  <c r="M1386" i="2"/>
  <c r="M1378" i="2"/>
  <c r="M1370" i="2"/>
  <c r="M1362" i="2"/>
  <c r="M1354" i="2"/>
  <c r="M1346" i="2"/>
  <c r="M1338" i="2"/>
  <c r="M1330" i="2"/>
  <c r="M1322" i="2"/>
  <c r="M1314" i="2"/>
  <c r="M1306" i="2"/>
  <c r="M1298" i="2"/>
  <c r="M1290" i="2"/>
  <c r="M1282" i="2"/>
  <c r="M1274" i="2"/>
  <c r="M1266" i="2"/>
  <c r="M1258" i="2"/>
  <c r="M1250" i="2"/>
  <c r="M1242" i="2"/>
  <c r="M1234" i="2"/>
  <c r="M1226" i="2"/>
  <c r="M1218" i="2"/>
  <c r="M1210" i="2"/>
  <c r="M1202" i="2"/>
  <c r="M1194" i="2"/>
  <c r="M1186" i="2"/>
  <c r="M1178" i="2"/>
  <c r="M1170" i="2"/>
  <c r="M1162" i="2"/>
  <c r="M1154" i="2"/>
  <c r="M1146" i="2"/>
  <c r="M1138" i="2"/>
  <c r="M1130" i="2"/>
  <c r="M1122" i="2"/>
  <c r="M1114" i="2"/>
  <c r="M1106" i="2"/>
  <c r="M1098" i="2"/>
  <c r="M1090" i="2"/>
  <c r="M1082" i="2"/>
  <c r="M1074" i="2"/>
  <c r="M1066" i="2"/>
  <c r="M1048" i="2"/>
  <c r="M1026" i="2"/>
  <c r="M1003" i="2"/>
  <c r="M979" i="2"/>
  <c r="M947" i="2"/>
  <c r="M915" i="2"/>
  <c r="M883" i="2"/>
  <c r="M851" i="2"/>
  <c r="M819" i="2"/>
  <c r="M787" i="2"/>
  <c r="M755" i="2"/>
  <c r="M723" i="2"/>
  <c r="M691" i="2"/>
  <c r="M654" i="2"/>
  <c r="M605" i="2"/>
  <c r="M541" i="2"/>
  <c r="M477" i="2"/>
  <c r="M413" i="2"/>
  <c r="M349" i="2"/>
  <c r="M285" i="2"/>
  <c r="M192" i="2"/>
  <c r="M64" i="2"/>
  <c r="M1577" i="2"/>
  <c r="M1569" i="2"/>
  <c r="M1561" i="2"/>
  <c r="M1553" i="2"/>
  <c r="M1545" i="2"/>
  <c r="M1537" i="2"/>
  <c r="M1529" i="2"/>
  <c r="M1521" i="2"/>
  <c r="M1513" i="2"/>
  <c r="M1505" i="2"/>
  <c r="M1497" i="2"/>
  <c r="M1489" i="2"/>
  <c r="M1481" i="2"/>
  <c r="M1473" i="2"/>
  <c r="M1465" i="2"/>
  <c r="M1457" i="2"/>
  <c r="M1449" i="2"/>
  <c r="M1441" i="2"/>
  <c r="M1433" i="2"/>
  <c r="M1425" i="2"/>
  <c r="M1417" i="2"/>
  <c r="M1409" i="2"/>
  <c r="M1401" i="2"/>
  <c r="M1393" i="2"/>
  <c r="M1385" i="2"/>
  <c r="M1377" i="2"/>
  <c r="M1369" i="2"/>
  <c r="M1361" i="2"/>
  <c r="M1353" i="2"/>
  <c r="M1345" i="2"/>
  <c r="M1337" i="2"/>
  <c r="M1329" i="2"/>
  <c r="M1321" i="2"/>
  <c r="M1313" i="2"/>
  <c r="M1305" i="2"/>
  <c r="M1297" i="2"/>
  <c r="M1289" i="2"/>
  <c r="M1281" i="2"/>
  <c r="M1273" i="2"/>
  <c r="M1265" i="2"/>
  <c r="M1257" i="2"/>
  <c r="M1249" i="2"/>
  <c r="M1241" i="2"/>
  <c r="M1233" i="2"/>
  <c r="M1225" i="2"/>
  <c r="M1217" i="2"/>
  <c r="M1209" i="2"/>
  <c r="M1201" i="2"/>
  <c r="M1193" i="2"/>
  <c r="M1185" i="2"/>
  <c r="M1177" i="2"/>
  <c r="M1169" i="2"/>
  <c r="M1161" i="2"/>
  <c r="M1153" i="2"/>
  <c r="M1145" i="2"/>
  <c r="M1137" i="2"/>
  <c r="M1129" i="2"/>
  <c r="M1121" i="2"/>
  <c r="M1113" i="2"/>
  <c r="M1105" i="2"/>
  <c r="M1097" i="2"/>
  <c r="M1089" i="2"/>
  <c r="M1081" i="2"/>
  <c r="M1073" i="2"/>
  <c r="M1065" i="2"/>
  <c r="M1043" i="2"/>
  <c r="M1024" i="2"/>
  <c r="M1002" i="2"/>
  <c r="M978" i="2"/>
  <c r="M946" i="2"/>
  <c r="M914" i="2"/>
  <c r="M882" i="2"/>
  <c r="M850" i="2"/>
  <c r="M818" i="2"/>
  <c r="M786" i="2"/>
  <c r="M754" i="2"/>
  <c r="M722" i="2"/>
  <c r="M690" i="2"/>
  <c r="M653" i="2"/>
  <c r="M601" i="2"/>
  <c r="M537" i="2"/>
  <c r="M473" i="2"/>
  <c r="M409" i="2"/>
  <c r="M345" i="2"/>
  <c r="M281" i="2"/>
  <c r="M185" i="2"/>
  <c r="M57" i="2"/>
  <c r="M1584" i="2"/>
  <c r="M1576" i="2"/>
  <c r="M1568" i="2"/>
  <c r="M1560" i="2"/>
  <c r="M1552" i="2"/>
  <c r="M1544" i="2"/>
  <c r="M1536" i="2"/>
  <c r="M1528" i="2"/>
  <c r="M1520" i="2"/>
  <c r="M1512" i="2"/>
  <c r="M1504" i="2"/>
  <c r="M1496" i="2"/>
  <c r="M1488" i="2"/>
  <c r="M1480" i="2"/>
  <c r="M1472" i="2"/>
  <c r="M1464" i="2"/>
  <c r="M1456" i="2"/>
  <c r="M1448" i="2"/>
  <c r="M1440" i="2"/>
  <c r="M1432" i="2"/>
  <c r="M1424" i="2"/>
  <c r="M1416" i="2"/>
  <c r="M1408" i="2"/>
  <c r="M1400" i="2"/>
  <c r="M1392" i="2"/>
  <c r="M1384" i="2"/>
  <c r="M1376" i="2"/>
  <c r="M1368" i="2"/>
  <c r="M1360" i="2"/>
  <c r="M1352" i="2"/>
  <c r="M1344" i="2"/>
  <c r="M1336" i="2"/>
  <c r="M1328" i="2"/>
  <c r="M1320" i="2"/>
  <c r="M1312" i="2"/>
  <c r="M1304" i="2"/>
  <c r="M1296" i="2"/>
  <c r="M1288" i="2"/>
  <c r="M1280" i="2"/>
  <c r="M1272" i="2"/>
  <c r="M1264" i="2"/>
  <c r="M1256" i="2"/>
  <c r="M1248" i="2"/>
  <c r="M1240" i="2"/>
  <c r="M1232" i="2"/>
  <c r="M1224" i="2"/>
  <c r="M1216" i="2"/>
  <c r="M1208" i="2"/>
  <c r="M1200" i="2"/>
  <c r="M1192" i="2"/>
  <c r="M1184" i="2"/>
  <c r="M1176" i="2"/>
  <c r="M1168" i="2"/>
  <c r="M1160" i="2"/>
  <c r="M1152" i="2"/>
  <c r="M1144" i="2"/>
  <c r="M1136" i="2"/>
  <c r="M1128" i="2"/>
  <c r="M1120" i="2"/>
  <c r="M1112" i="2"/>
  <c r="M1104" i="2"/>
  <c r="M1096" i="2"/>
  <c r="M1088" i="2"/>
  <c r="M1080" i="2"/>
  <c r="M1072" i="2"/>
  <c r="M1064" i="2"/>
  <c r="M1042" i="2"/>
  <c r="M1019" i="2"/>
  <c r="M1000" i="2"/>
  <c r="M971" i="2"/>
  <c r="M939" i="2"/>
  <c r="M907" i="2"/>
  <c r="M875" i="2"/>
  <c r="M843" i="2"/>
  <c r="M811" i="2"/>
  <c r="M779" i="2"/>
  <c r="M747" i="2"/>
  <c r="M715" i="2"/>
  <c r="M683" i="2"/>
  <c r="M644" i="2"/>
  <c r="M589" i="2"/>
  <c r="M525" i="2"/>
  <c r="M461" i="2"/>
  <c r="M397" i="2"/>
  <c r="M333" i="2"/>
  <c r="M265" i="2"/>
  <c r="M160" i="2"/>
  <c r="M32" i="2"/>
  <c r="M1583" i="2"/>
  <c r="M1575" i="2"/>
  <c r="M1567" i="2"/>
  <c r="M1559" i="2"/>
  <c r="M1551" i="2"/>
  <c r="M1543" i="2"/>
  <c r="M1535" i="2"/>
  <c r="M1527" i="2"/>
  <c r="M1519" i="2"/>
  <c r="M1511" i="2"/>
  <c r="M1503" i="2"/>
  <c r="M1495" i="2"/>
  <c r="M1487" i="2"/>
  <c r="M1479" i="2"/>
  <c r="M1471" i="2"/>
  <c r="M1463" i="2"/>
  <c r="M1455" i="2"/>
  <c r="M1447" i="2"/>
  <c r="M1439" i="2"/>
  <c r="M1431" i="2"/>
  <c r="M1423" i="2"/>
  <c r="M1415" i="2"/>
  <c r="M1407" i="2"/>
  <c r="M1399" i="2"/>
  <c r="M1391" i="2"/>
  <c r="M1383" i="2"/>
  <c r="M1375" i="2"/>
  <c r="M1367" i="2"/>
  <c r="M1359" i="2"/>
  <c r="M1351" i="2"/>
  <c r="M1343" i="2"/>
  <c r="M1335" i="2"/>
  <c r="M1327" i="2"/>
  <c r="M1319" i="2"/>
  <c r="M1311" i="2"/>
  <c r="M1303" i="2"/>
  <c r="M1295" i="2"/>
  <c r="M1287" i="2"/>
  <c r="M1279" i="2"/>
  <c r="M1271" i="2"/>
  <c r="M1263" i="2"/>
  <c r="M1255" i="2"/>
  <c r="M1247" i="2"/>
  <c r="M1239" i="2"/>
  <c r="M1231" i="2"/>
  <c r="M1223" i="2"/>
  <c r="M1215" i="2"/>
  <c r="M1207" i="2"/>
  <c r="M1199" i="2"/>
  <c r="M1191" i="2"/>
  <c r="M1183" i="2"/>
  <c r="M1175" i="2"/>
  <c r="M1167" i="2"/>
  <c r="M1159" i="2"/>
  <c r="M1151" i="2"/>
  <c r="M1143" i="2"/>
  <c r="M1135" i="2"/>
  <c r="M1127" i="2"/>
  <c r="M1119" i="2"/>
  <c r="M1111" i="2"/>
  <c r="M1103" i="2"/>
  <c r="M1095" i="2"/>
  <c r="M1087" i="2"/>
  <c r="M1079" i="2"/>
  <c r="M1071" i="2"/>
  <c r="M1059" i="2"/>
  <c r="M1040" i="2"/>
  <c r="M1018" i="2"/>
  <c r="M995" i="2"/>
  <c r="M970" i="2"/>
  <c r="M938" i="2"/>
  <c r="M906" i="2"/>
  <c r="M874" i="2"/>
  <c r="M842" i="2"/>
  <c r="M810" i="2"/>
  <c r="M778" i="2"/>
  <c r="M746" i="2"/>
  <c r="M714" i="2"/>
  <c r="M682" i="2"/>
  <c r="M641" i="2"/>
  <c r="M585" i="2"/>
  <c r="M521" i="2"/>
  <c r="M457" i="2"/>
  <c r="M393" i="2"/>
  <c r="M329" i="2"/>
  <c r="M264" i="2"/>
  <c r="M153" i="2"/>
  <c r="M25" i="2"/>
  <c r="M1060" i="2"/>
  <c r="M1052" i="2"/>
  <c r="M1044" i="2"/>
  <c r="M1036" i="2"/>
  <c r="M1028" i="2"/>
  <c r="M1020" i="2"/>
  <c r="M1012" i="2"/>
  <c r="M1004" i="2"/>
  <c r="M996" i="2"/>
  <c r="M988" i="2"/>
  <c r="M980" i="2"/>
  <c r="M972" i="2"/>
  <c r="M964" i="2"/>
  <c r="M956" i="2"/>
  <c r="M948" i="2"/>
  <c r="M940" i="2"/>
  <c r="M932" i="2"/>
  <c r="M924" i="2"/>
  <c r="M916" i="2"/>
  <c r="M908" i="2"/>
  <c r="M900" i="2"/>
  <c r="M892" i="2"/>
  <c r="M884" i="2"/>
  <c r="M876" i="2"/>
  <c r="M868" i="2"/>
  <c r="M860" i="2"/>
  <c r="M852" i="2"/>
  <c r="M844" i="2"/>
  <c r="M836" i="2"/>
  <c r="M828" i="2"/>
  <c r="M820" i="2"/>
  <c r="M812" i="2"/>
  <c r="M804" i="2"/>
  <c r="M796" i="2"/>
  <c r="M788" i="2"/>
  <c r="M780" i="2"/>
  <c r="M772" i="2"/>
  <c r="M764" i="2"/>
  <c r="M756" i="2"/>
  <c r="M748" i="2"/>
  <c r="M740" i="2"/>
  <c r="M732" i="2"/>
  <c r="M724" i="2"/>
  <c r="M716" i="2"/>
  <c r="M708" i="2"/>
  <c r="M700" i="2"/>
  <c r="M692" i="2"/>
  <c r="M684" i="2"/>
  <c r="M676" i="2"/>
  <c r="M665" i="2"/>
  <c r="M655" i="2"/>
  <c r="M645" i="2"/>
  <c r="M633" i="2"/>
  <c r="M622" i="2"/>
  <c r="M606" i="2"/>
  <c r="M590" i="2"/>
  <c r="M574" i="2"/>
  <c r="M558" i="2"/>
  <c r="M542" i="2"/>
  <c r="M526" i="2"/>
  <c r="M510" i="2"/>
  <c r="M494" i="2"/>
  <c r="M478" i="2"/>
  <c r="M462" i="2"/>
  <c r="M446" i="2"/>
  <c r="M430" i="2"/>
  <c r="M414" i="2"/>
  <c r="M398" i="2"/>
  <c r="M382" i="2"/>
  <c r="M366" i="2"/>
  <c r="M350" i="2"/>
  <c r="M334" i="2"/>
  <c r="M318" i="2"/>
  <c r="M302" i="2"/>
  <c r="M286" i="2"/>
  <c r="M270" i="2"/>
  <c r="M248" i="2"/>
  <c r="M225" i="2"/>
  <c r="M193" i="2"/>
  <c r="M161" i="2"/>
  <c r="M129" i="2"/>
  <c r="M97" i="2"/>
  <c r="M65" i="2"/>
  <c r="M33" i="2"/>
  <c r="M1057" i="2"/>
  <c r="M1049" i="2"/>
  <c r="M1041" i="2"/>
  <c r="M1033" i="2"/>
  <c r="M1025" i="2"/>
  <c r="M1017" i="2"/>
  <c r="M1009" i="2"/>
  <c r="M1001" i="2"/>
  <c r="M993" i="2"/>
  <c r="M985" i="2"/>
  <c r="M977" i="2"/>
  <c r="M969" i="2"/>
  <c r="M961" i="2"/>
  <c r="M953" i="2"/>
  <c r="M945" i="2"/>
  <c r="M937" i="2"/>
  <c r="M929" i="2"/>
  <c r="M921" i="2"/>
  <c r="M913" i="2"/>
  <c r="M905" i="2"/>
  <c r="M897" i="2"/>
  <c r="M889" i="2"/>
  <c r="M881" i="2"/>
  <c r="M873" i="2"/>
  <c r="M865" i="2"/>
  <c r="M857" i="2"/>
  <c r="M849" i="2"/>
  <c r="M841" i="2"/>
  <c r="M833" i="2"/>
  <c r="M825" i="2"/>
  <c r="M817" i="2"/>
  <c r="M809" i="2"/>
  <c r="M801" i="2"/>
  <c r="M793" i="2"/>
  <c r="M785" i="2"/>
  <c r="M777" i="2"/>
  <c r="M769" i="2"/>
  <c r="M761" i="2"/>
  <c r="M753" i="2"/>
  <c r="M745" i="2"/>
  <c r="M737" i="2"/>
  <c r="M729" i="2"/>
  <c r="M721" i="2"/>
  <c r="M713" i="2"/>
  <c r="M705" i="2"/>
  <c r="M697" i="2"/>
  <c r="M689" i="2"/>
  <c r="M681" i="2"/>
  <c r="M672" i="2"/>
  <c r="M662" i="2"/>
  <c r="M652" i="2"/>
  <c r="M640" i="2"/>
  <c r="M630" i="2"/>
  <c r="M616" i="2"/>
  <c r="M600" i="2"/>
  <c r="M584" i="2"/>
  <c r="M568" i="2"/>
  <c r="M552" i="2"/>
  <c r="M536" i="2"/>
  <c r="M520" i="2"/>
  <c r="M504" i="2"/>
  <c r="M488" i="2"/>
  <c r="M472" i="2"/>
  <c r="M456" i="2"/>
  <c r="M440" i="2"/>
  <c r="M424" i="2"/>
  <c r="M408" i="2"/>
  <c r="M392" i="2"/>
  <c r="M376" i="2"/>
  <c r="M360" i="2"/>
  <c r="M344" i="2"/>
  <c r="M328" i="2"/>
  <c r="M312" i="2"/>
  <c r="M296" i="2"/>
  <c r="M280" i="2"/>
  <c r="M262" i="2"/>
  <c r="M240" i="2"/>
  <c r="M216" i="2"/>
  <c r="M184" i="2"/>
  <c r="M152" i="2"/>
  <c r="M120" i="2"/>
  <c r="M88" i="2"/>
  <c r="M56" i="2"/>
  <c r="M24" i="2"/>
  <c r="M984" i="2"/>
  <c r="M976" i="2"/>
  <c r="M968" i="2"/>
  <c r="M960" i="2"/>
  <c r="M952" i="2"/>
  <c r="M944" i="2"/>
  <c r="M936" i="2"/>
  <c r="M928" i="2"/>
  <c r="M920" i="2"/>
  <c r="M912" i="2"/>
  <c r="M904" i="2"/>
  <c r="M896" i="2"/>
  <c r="M888" i="2"/>
  <c r="M880" i="2"/>
  <c r="M872" i="2"/>
  <c r="M864" i="2"/>
  <c r="M856" i="2"/>
  <c r="M848" i="2"/>
  <c r="M840" i="2"/>
  <c r="M832" i="2"/>
  <c r="M824" i="2"/>
  <c r="M816" i="2"/>
  <c r="M808" i="2"/>
  <c r="M800" i="2"/>
  <c r="M792" i="2"/>
  <c r="M784" i="2"/>
  <c r="M776" i="2"/>
  <c r="M768" i="2"/>
  <c r="M760" i="2"/>
  <c r="M752" i="2"/>
  <c r="M744" i="2"/>
  <c r="M736" i="2"/>
  <c r="M728" i="2"/>
  <c r="M720" i="2"/>
  <c r="M712" i="2"/>
  <c r="M704" i="2"/>
  <c r="M696" i="2"/>
  <c r="M688" i="2"/>
  <c r="M680" i="2"/>
  <c r="M671" i="2"/>
  <c r="M661" i="2"/>
  <c r="M649" i="2"/>
  <c r="M639" i="2"/>
  <c r="M629" i="2"/>
  <c r="M614" i="2"/>
  <c r="M598" i="2"/>
  <c r="M582" i="2"/>
  <c r="M566" i="2"/>
  <c r="M550" i="2"/>
  <c r="M534" i="2"/>
  <c r="M518" i="2"/>
  <c r="M502" i="2"/>
  <c r="M486" i="2"/>
  <c r="M470" i="2"/>
  <c r="M454" i="2"/>
  <c r="M438" i="2"/>
  <c r="M422" i="2"/>
  <c r="M406" i="2"/>
  <c r="M390" i="2"/>
  <c r="M374" i="2"/>
  <c r="M358" i="2"/>
  <c r="M342" i="2"/>
  <c r="M326" i="2"/>
  <c r="M310" i="2"/>
  <c r="M294" i="2"/>
  <c r="M278" i="2"/>
  <c r="M257" i="2"/>
  <c r="M238" i="2"/>
  <c r="M209" i="2"/>
  <c r="M177" i="2"/>
  <c r="M145" i="2"/>
  <c r="M113" i="2"/>
  <c r="M81" i="2"/>
  <c r="M49" i="2"/>
  <c r="M17" i="2"/>
  <c r="M1063" i="2"/>
  <c r="M1055" i="2"/>
  <c r="M1047" i="2"/>
  <c r="M1039" i="2"/>
  <c r="M1031" i="2"/>
  <c r="M1023" i="2"/>
  <c r="M1015" i="2"/>
  <c r="M1007" i="2"/>
  <c r="M999" i="2"/>
  <c r="M991" i="2"/>
  <c r="M983" i="2"/>
  <c r="M975" i="2"/>
  <c r="M967" i="2"/>
  <c r="M959" i="2"/>
  <c r="M951" i="2"/>
  <c r="M943" i="2"/>
  <c r="M935" i="2"/>
  <c r="M927" i="2"/>
  <c r="M919" i="2"/>
  <c r="M911" i="2"/>
  <c r="M903" i="2"/>
  <c r="M895" i="2"/>
  <c r="M887" i="2"/>
  <c r="M879" i="2"/>
  <c r="M871" i="2"/>
  <c r="M863" i="2"/>
  <c r="M855" i="2"/>
  <c r="M847" i="2"/>
  <c r="M839" i="2"/>
  <c r="M831" i="2"/>
  <c r="M823" i="2"/>
  <c r="M815" i="2"/>
  <c r="M807" i="2"/>
  <c r="M799" i="2"/>
  <c r="M791" i="2"/>
  <c r="M783" i="2"/>
  <c r="M775" i="2"/>
  <c r="M767" i="2"/>
  <c r="M759" i="2"/>
  <c r="M751" i="2"/>
  <c r="M743" i="2"/>
  <c r="M735" i="2"/>
  <c r="M727" i="2"/>
  <c r="M719" i="2"/>
  <c r="M711" i="2"/>
  <c r="M703" i="2"/>
  <c r="M695" i="2"/>
  <c r="M687" i="2"/>
  <c r="M679" i="2"/>
  <c r="M670" i="2"/>
  <c r="M660" i="2"/>
  <c r="M648" i="2"/>
  <c r="M638" i="2"/>
  <c r="M628" i="2"/>
  <c r="M613" i="2"/>
  <c r="M597" i="2"/>
  <c r="M581" i="2"/>
  <c r="M565" i="2"/>
  <c r="M549" i="2"/>
  <c r="M533" i="2"/>
  <c r="M517" i="2"/>
  <c r="M501" i="2"/>
  <c r="M485" i="2"/>
  <c r="M469" i="2"/>
  <c r="M453" i="2"/>
  <c r="M437" i="2"/>
  <c r="M421" i="2"/>
  <c r="M405" i="2"/>
  <c r="M389" i="2"/>
  <c r="M373" i="2"/>
  <c r="M357" i="2"/>
  <c r="M341" i="2"/>
  <c r="M325" i="2"/>
  <c r="M309" i="2"/>
  <c r="M293" i="2"/>
  <c r="M277" i="2"/>
  <c r="M256" i="2"/>
  <c r="M233" i="2"/>
  <c r="M208" i="2"/>
  <c r="M176" i="2"/>
  <c r="M144" i="2"/>
  <c r="M112" i="2"/>
  <c r="M80" i="2"/>
  <c r="M48" i="2"/>
  <c r="M16" i="2"/>
  <c r="M1062" i="2"/>
  <c r="M1054" i="2"/>
  <c r="M1046" i="2"/>
  <c r="M1038" i="2"/>
  <c r="M1030" i="2"/>
  <c r="M1022" i="2"/>
  <c r="M1014" i="2"/>
  <c r="M1006" i="2"/>
  <c r="M998" i="2"/>
  <c r="M990" i="2"/>
  <c r="M982" i="2"/>
  <c r="M974" i="2"/>
  <c r="M966" i="2"/>
  <c r="M958" i="2"/>
  <c r="M950" i="2"/>
  <c r="M942" i="2"/>
  <c r="M934" i="2"/>
  <c r="M926" i="2"/>
  <c r="M918" i="2"/>
  <c r="M910" i="2"/>
  <c r="M902" i="2"/>
  <c r="M894" i="2"/>
  <c r="M886" i="2"/>
  <c r="M878" i="2"/>
  <c r="M870" i="2"/>
  <c r="M862" i="2"/>
  <c r="M854" i="2"/>
  <c r="M846" i="2"/>
  <c r="M838" i="2"/>
  <c r="M830" i="2"/>
  <c r="M822" i="2"/>
  <c r="M814" i="2"/>
  <c r="M806" i="2"/>
  <c r="M798" i="2"/>
  <c r="M790" i="2"/>
  <c r="M782" i="2"/>
  <c r="M774" i="2"/>
  <c r="M766" i="2"/>
  <c r="M758" i="2"/>
  <c r="M750" i="2"/>
  <c r="M742" i="2"/>
  <c r="M734" i="2"/>
  <c r="M726" i="2"/>
  <c r="M718" i="2"/>
  <c r="M710" i="2"/>
  <c r="M702" i="2"/>
  <c r="M694" i="2"/>
  <c r="M686" i="2"/>
  <c r="M678" i="2"/>
  <c r="M669" i="2"/>
  <c r="M657" i="2"/>
  <c r="M647" i="2"/>
  <c r="M637" i="2"/>
  <c r="M625" i="2"/>
  <c r="M609" i="2"/>
  <c r="M593" i="2"/>
  <c r="M577" i="2"/>
  <c r="M561" i="2"/>
  <c r="M545" i="2"/>
  <c r="M529" i="2"/>
  <c r="M513" i="2"/>
  <c r="M497" i="2"/>
  <c r="M481" i="2"/>
  <c r="M465" i="2"/>
  <c r="M449" i="2"/>
  <c r="M433" i="2"/>
  <c r="M417" i="2"/>
  <c r="M401" i="2"/>
  <c r="M385" i="2"/>
  <c r="M369" i="2"/>
  <c r="M353" i="2"/>
  <c r="M337" i="2"/>
  <c r="M321" i="2"/>
  <c r="M305" i="2"/>
  <c r="M289" i="2"/>
  <c r="M273" i="2"/>
  <c r="M254" i="2"/>
  <c r="M232" i="2"/>
  <c r="M201" i="2"/>
  <c r="M169" i="2"/>
  <c r="M137" i="2"/>
  <c r="M105" i="2"/>
  <c r="M73" i="2"/>
  <c r="M41" i="2"/>
  <c r="M9" i="2"/>
  <c r="M1061" i="2"/>
  <c r="M1053" i="2"/>
  <c r="M1045" i="2"/>
  <c r="M1037" i="2"/>
  <c r="M1029" i="2"/>
  <c r="M1021" i="2"/>
  <c r="M1013" i="2"/>
  <c r="M1005" i="2"/>
  <c r="M997" i="2"/>
  <c r="M989" i="2"/>
  <c r="M981" i="2"/>
  <c r="M973" i="2"/>
  <c r="M965" i="2"/>
  <c r="M957" i="2"/>
  <c r="M949" i="2"/>
  <c r="M941" i="2"/>
  <c r="M933" i="2"/>
  <c r="M925" i="2"/>
  <c r="M917" i="2"/>
  <c r="M909" i="2"/>
  <c r="M901" i="2"/>
  <c r="M893" i="2"/>
  <c r="M885" i="2"/>
  <c r="M877" i="2"/>
  <c r="M869" i="2"/>
  <c r="M861" i="2"/>
  <c r="M853" i="2"/>
  <c r="M845" i="2"/>
  <c r="M837" i="2"/>
  <c r="M829" i="2"/>
  <c r="M821" i="2"/>
  <c r="M813" i="2"/>
  <c r="M805" i="2"/>
  <c r="M797" i="2"/>
  <c r="M789" i="2"/>
  <c r="M781" i="2"/>
  <c r="M773" i="2"/>
  <c r="M765" i="2"/>
  <c r="M757" i="2"/>
  <c r="M749" i="2"/>
  <c r="M741" i="2"/>
  <c r="M733" i="2"/>
  <c r="M725" i="2"/>
  <c r="M717" i="2"/>
  <c r="M709" i="2"/>
  <c r="M701" i="2"/>
  <c r="M693" i="2"/>
  <c r="M685" i="2"/>
  <c r="M677" i="2"/>
  <c r="M668" i="2"/>
  <c r="M656" i="2"/>
  <c r="M646" i="2"/>
  <c r="M636" i="2"/>
  <c r="M624" i="2"/>
  <c r="M608" i="2"/>
  <c r="M592" i="2"/>
  <c r="M576" i="2"/>
  <c r="M560" i="2"/>
  <c r="M544" i="2"/>
  <c r="M528" i="2"/>
  <c r="M512" i="2"/>
  <c r="M496" i="2"/>
  <c r="M480" i="2"/>
  <c r="M464" i="2"/>
  <c r="M448" i="2"/>
  <c r="M432" i="2"/>
  <c r="M416" i="2"/>
  <c r="M400" i="2"/>
  <c r="M384" i="2"/>
  <c r="M368" i="2"/>
  <c r="M352" i="2"/>
  <c r="M336" i="2"/>
  <c r="M320" i="2"/>
  <c r="M304" i="2"/>
  <c r="M288" i="2"/>
  <c r="M272" i="2"/>
  <c r="M249" i="2"/>
  <c r="M230" i="2"/>
  <c r="M200" i="2"/>
  <c r="M168" i="2"/>
  <c r="M136" i="2"/>
  <c r="M104" i="2"/>
  <c r="M72" i="2"/>
  <c r="M40" i="2"/>
  <c r="M8" i="2"/>
  <c r="M623" i="2"/>
  <c r="M615" i="2"/>
  <c r="M607" i="2"/>
  <c r="M599" i="2"/>
  <c r="M591" i="2"/>
  <c r="M583" i="2"/>
  <c r="M575" i="2"/>
  <c r="M567" i="2"/>
  <c r="M559" i="2"/>
  <c r="M551" i="2"/>
  <c r="M543" i="2"/>
  <c r="M535" i="2"/>
  <c r="M527" i="2"/>
  <c r="M519" i="2"/>
  <c r="M511" i="2"/>
  <c r="M503" i="2"/>
  <c r="M495" i="2"/>
  <c r="M487" i="2"/>
  <c r="M479" i="2"/>
  <c r="M471" i="2"/>
  <c r="M463" i="2"/>
  <c r="M455" i="2"/>
  <c r="M447" i="2"/>
  <c r="M439" i="2"/>
  <c r="M431" i="2"/>
  <c r="M423" i="2"/>
  <c r="M415" i="2"/>
  <c r="M407" i="2"/>
  <c r="M399" i="2"/>
  <c r="M391" i="2"/>
  <c r="M383" i="2"/>
  <c r="M375" i="2"/>
  <c r="M367" i="2"/>
  <c r="M359" i="2"/>
  <c r="M351" i="2"/>
  <c r="M343" i="2"/>
  <c r="M335" i="2"/>
  <c r="M327" i="2"/>
  <c r="M319" i="2"/>
  <c r="M311" i="2"/>
  <c r="M303" i="2"/>
  <c r="M295" i="2"/>
  <c r="M287" i="2"/>
  <c r="M279" i="2"/>
  <c r="M271" i="2"/>
  <c r="M263" i="2"/>
  <c r="M255" i="2"/>
  <c r="M247" i="2"/>
  <c r="M239" i="2"/>
  <c r="M231" i="2"/>
  <c r="M223" i="2"/>
  <c r="M215" i="2"/>
  <c r="M207" i="2"/>
  <c r="M199" i="2"/>
  <c r="M191" i="2"/>
  <c r="M183" i="2"/>
  <c r="M175" i="2"/>
  <c r="M167" i="2"/>
  <c r="M159" i="2"/>
  <c r="M151" i="2"/>
  <c r="M143" i="2"/>
  <c r="M135" i="2"/>
  <c r="M127" i="2"/>
  <c r="M119" i="2"/>
  <c r="M111" i="2"/>
  <c r="M103" i="2"/>
  <c r="M95" i="2"/>
  <c r="M87" i="2"/>
  <c r="M79" i="2"/>
  <c r="M71" i="2"/>
  <c r="M63" i="2"/>
  <c r="M55" i="2"/>
  <c r="M47" i="2"/>
  <c r="M39" i="2"/>
  <c r="M31" i="2"/>
  <c r="M23" i="2"/>
  <c r="M15" i="2"/>
  <c r="M7" i="2"/>
  <c r="M222" i="2"/>
  <c r="M214" i="2"/>
  <c r="M206" i="2"/>
  <c r="M198" i="2"/>
  <c r="M190" i="2"/>
  <c r="M182" i="2"/>
  <c r="M174" i="2"/>
  <c r="M166" i="2"/>
  <c r="M158" i="2"/>
  <c r="M150" i="2"/>
  <c r="M142" i="2"/>
  <c r="M134" i="2"/>
  <c r="M126" i="2"/>
  <c r="M118" i="2"/>
  <c r="M110" i="2"/>
  <c r="M102" i="2"/>
  <c r="M94" i="2"/>
  <c r="M86" i="2"/>
  <c r="M78" i="2"/>
  <c r="M70" i="2"/>
  <c r="M62" i="2"/>
  <c r="M54" i="2"/>
  <c r="M46" i="2"/>
  <c r="M38" i="2"/>
  <c r="M30" i="2"/>
  <c r="M22" i="2"/>
  <c r="M14" i="2"/>
  <c r="M6" i="2"/>
  <c r="M269" i="2"/>
  <c r="M261" i="2"/>
  <c r="M253" i="2"/>
  <c r="M245" i="2"/>
  <c r="M237" i="2"/>
  <c r="M229" i="2"/>
  <c r="M221" i="2"/>
  <c r="M213" i="2"/>
  <c r="M205" i="2"/>
  <c r="M197" i="2"/>
  <c r="M189" i="2"/>
  <c r="M181" i="2"/>
  <c r="M173" i="2"/>
  <c r="M165" i="2"/>
  <c r="M157" i="2"/>
  <c r="M149" i="2"/>
  <c r="M141" i="2"/>
  <c r="M133" i="2"/>
  <c r="M125" i="2"/>
  <c r="M117" i="2"/>
  <c r="M109" i="2"/>
  <c r="M101" i="2"/>
  <c r="M93" i="2"/>
  <c r="M85" i="2"/>
  <c r="M77" i="2"/>
  <c r="M69" i="2"/>
  <c r="M61" i="2"/>
  <c r="M53" i="2"/>
  <c r="M45" i="2"/>
  <c r="M37" i="2"/>
  <c r="M29" i="2"/>
  <c r="M21" i="2"/>
  <c r="M13" i="2"/>
  <c r="M5" i="2"/>
  <c r="M620" i="2"/>
  <c r="M612" i="2"/>
  <c r="M604" i="2"/>
  <c r="M596" i="2"/>
  <c r="M588" i="2"/>
  <c r="M580" i="2"/>
  <c r="M572" i="2"/>
  <c r="M564" i="2"/>
  <c r="M556" i="2"/>
  <c r="M548" i="2"/>
  <c r="M540" i="2"/>
  <c r="M532" i="2"/>
  <c r="M524" i="2"/>
  <c r="M516" i="2"/>
  <c r="M508" i="2"/>
  <c r="M500" i="2"/>
  <c r="M492" i="2"/>
  <c r="M484" i="2"/>
  <c r="M476" i="2"/>
  <c r="M468" i="2"/>
  <c r="M460" i="2"/>
  <c r="M452" i="2"/>
  <c r="M444" i="2"/>
  <c r="M436" i="2"/>
  <c r="M428" i="2"/>
  <c r="M420" i="2"/>
  <c r="M412" i="2"/>
  <c r="M404" i="2"/>
  <c r="M396" i="2"/>
  <c r="M388" i="2"/>
  <c r="M380" i="2"/>
  <c r="M372" i="2"/>
  <c r="M364" i="2"/>
  <c r="M356" i="2"/>
  <c r="M348" i="2"/>
  <c r="M340" i="2"/>
  <c r="M332" i="2"/>
  <c r="M324" i="2"/>
  <c r="M316" i="2"/>
  <c r="M308" i="2"/>
  <c r="M300" i="2"/>
  <c r="M292" i="2"/>
  <c r="M284" i="2"/>
  <c r="M276" i="2"/>
  <c r="M268" i="2"/>
  <c r="M260" i="2"/>
  <c r="M252" i="2"/>
  <c r="M244" i="2"/>
  <c r="M236" i="2"/>
  <c r="M228" i="2"/>
  <c r="M220" i="2"/>
  <c r="M212" i="2"/>
  <c r="M204" i="2"/>
  <c r="M196" i="2"/>
  <c r="M188" i="2"/>
  <c r="M180" i="2"/>
  <c r="M172" i="2"/>
  <c r="M164" i="2"/>
  <c r="M156" i="2"/>
  <c r="M148" i="2"/>
  <c r="M140" i="2"/>
  <c r="M132" i="2"/>
  <c r="M124" i="2"/>
  <c r="M116" i="2"/>
  <c r="M108" i="2"/>
  <c r="M100" i="2"/>
  <c r="M92" i="2"/>
  <c r="M84" i="2"/>
  <c r="M76" i="2"/>
  <c r="M68" i="2"/>
  <c r="M60" i="2"/>
  <c r="M52" i="2"/>
  <c r="M44" i="2"/>
  <c r="M36" i="2"/>
  <c r="M28" i="2"/>
  <c r="M20" i="2"/>
  <c r="M12" i="2"/>
  <c r="M4" i="2"/>
  <c r="M667" i="2"/>
  <c r="M659" i="2"/>
  <c r="M651" i="2"/>
  <c r="M643" i="2"/>
  <c r="M635" i="2"/>
  <c r="M627" i="2"/>
  <c r="M619" i="2"/>
  <c r="M611" i="2"/>
  <c r="M603" i="2"/>
  <c r="M595" i="2"/>
  <c r="M587" i="2"/>
  <c r="M579" i="2"/>
  <c r="M571" i="2"/>
  <c r="M563" i="2"/>
  <c r="M555" i="2"/>
  <c r="M547" i="2"/>
  <c r="M539" i="2"/>
  <c r="M531" i="2"/>
  <c r="M523" i="2"/>
  <c r="M515" i="2"/>
  <c r="M507" i="2"/>
  <c r="M499" i="2"/>
  <c r="M491" i="2"/>
  <c r="M483" i="2"/>
  <c r="M475" i="2"/>
  <c r="M467" i="2"/>
  <c r="M459" i="2"/>
  <c r="M451" i="2"/>
  <c r="M443" i="2"/>
  <c r="M435" i="2"/>
  <c r="M427" i="2"/>
  <c r="M419" i="2"/>
  <c r="M411" i="2"/>
  <c r="M403" i="2"/>
  <c r="M395" i="2"/>
  <c r="M387" i="2"/>
  <c r="M379" i="2"/>
  <c r="M371" i="2"/>
  <c r="M363" i="2"/>
  <c r="M355" i="2"/>
  <c r="M347" i="2"/>
  <c r="M339" i="2"/>
  <c r="M331" i="2"/>
  <c r="M323" i="2"/>
  <c r="M315" i="2"/>
  <c r="M307" i="2"/>
  <c r="M299" i="2"/>
  <c r="M291" i="2"/>
  <c r="M283" i="2"/>
  <c r="M275" i="2"/>
  <c r="M267" i="2"/>
  <c r="M259" i="2"/>
  <c r="M251" i="2"/>
  <c r="M243" i="2"/>
  <c r="M235" i="2"/>
  <c r="M227" i="2"/>
  <c r="M219" i="2"/>
  <c r="M211" i="2"/>
  <c r="M203" i="2"/>
  <c r="M195" i="2"/>
  <c r="M187" i="2"/>
  <c r="M179" i="2"/>
  <c r="M171" i="2"/>
  <c r="M163" i="2"/>
  <c r="M155" i="2"/>
  <c r="M147" i="2"/>
  <c r="M139" i="2"/>
  <c r="M131" i="2"/>
  <c r="M123" i="2"/>
  <c r="M115" i="2"/>
  <c r="M107" i="2"/>
  <c r="M99" i="2"/>
  <c r="M91" i="2"/>
  <c r="M83" i="2"/>
  <c r="M75" i="2"/>
  <c r="M67" i="2"/>
  <c r="M59" i="2"/>
  <c r="M51" i="2"/>
  <c r="M43" i="2"/>
  <c r="M35" i="2"/>
  <c r="M27" i="2"/>
  <c r="M19" i="2"/>
  <c r="M11" i="2"/>
  <c r="M3" i="2"/>
  <c r="M674" i="2"/>
  <c r="M666" i="2"/>
  <c r="M658" i="2"/>
  <c r="M650" i="2"/>
  <c r="M642" i="2"/>
  <c r="M634" i="2"/>
  <c r="M626" i="2"/>
  <c r="M618" i="2"/>
  <c r="M610" i="2"/>
  <c r="M602" i="2"/>
  <c r="M594" i="2"/>
  <c r="M586" i="2"/>
  <c r="M578" i="2"/>
  <c r="M570" i="2"/>
  <c r="M562" i="2"/>
  <c r="M554" i="2"/>
  <c r="M546" i="2"/>
  <c r="M538" i="2"/>
  <c r="M530" i="2"/>
  <c r="M522" i="2"/>
  <c r="M514" i="2"/>
  <c r="M506" i="2"/>
  <c r="M498" i="2"/>
  <c r="M490" i="2"/>
  <c r="M482" i="2"/>
  <c r="M474" i="2"/>
  <c r="M466" i="2"/>
  <c r="M458" i="2"/>
  <c r="M450" i="2"/>
  <c r="M442" i="2"/>
  <c r="M434" i="2"/>
  <c r="M426" i="2"/>
  <c r="M418" i="2"/>
  <c r="M410" i="2"/>
  <c r="M402" i="2"/>
  <c r="M394" i="2"/>
  <c r="M386" i="2"/>
  <c r="M378" i="2"/>
  <c r="M370" i="2"/>
  <c r="M362" i="2"/>
  <c r="M354" i="2"/>
  <c r="M346" i="2"/>
  <c r="M338" i="2"/>
  <c r="M330" i="2"/>
  <c r="M322" i="2"/>
  <c r="M314" i="2"/>
  <c r="M306" i="2"/>
  <c r="M298" i="2"/>
  <c r="M290" i="2"/>
  <c r="M282" i="2"/>
  <c r="M274" i="2"/>
  <c r="M266" i="2"/>
  <c r="M258" i="2"/>
  <c r="M250" i="2"/>
  <c r="M242" i="2"/>
  <c r="M234" i="2"/>
  <c r="M226" i="2"/>
  <c r="M218" i="2"/>
  <c r="M210" i="2"/>
  <c r="M202" i="2"/>
  <c r="M194" i="2"/>
  <c r="M186" i="2"/>
  <c r="M178" i="2"/>
  <c r="M170" i="2"/>
  <c r="M162" i="2"/>
  <c r="M154" i="2"/>
  <c r="M146" i="2"/>
  <c r="M138" i="2"/>
  <c r="M130" i="2"/>
  <c r="M122" i="2"/>
  <c r="M114" i="2"/>
  <c r="M106" i="2"/>
  <c r="M98" i="2"/>
  <c r="M90" i="2"/>
  <c r="M82" i="2"/>
  <c r="M74" i="2"/>
  <c r="M66" i="2"/>
  <c r="M58" i="2"/>
  <c r="M50" i="2"/>
  <c r="M42" i="2"/>
  <c r="M34" i="2"/>
  <c r="M26" i="2"/>
  <c r="M18" i="2"/>
  <c r="M2" i="2"/>
  <c r="M10" i="2"/>
  <c r="E2" i="3" l="1" a="1"/>
  <c r="J22" i="4"/>
  <c r="I22" i="4"/>
  <c r="E2" i="3" l="1"/>
  <c r="F2" i="3" s="1"/>
  <c r="F3" i="3"/>
  <c r="F4" i="3"/>
  <c r="N2" i="3"/>
  <c r="Z2" i="3" s="1" a="1"/>
  <c r="Z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C0C064-4591-4D52-9002-2E320D625626}" keepAlive="1" name="Consulta - global_tech_salary" description="Conexão com a consulta 'global_tech_salary' na pasta de trabalho." type="5" refreshedVersion="8" background="1" saveData="1">
    <dbPr connection="Provider=Microsoft.Mashup.OleDb.1;Data Source=$Workbook$;Location=global_tech_salary;Extended Properties=&quot;&quot;" command="SELECT * FROM [global_tech_salary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<sst xmlns="http://schemas.openxmlformats.org/spreadsheetml/2006/main" count="35474" uniqueCount="327">
  <si>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</si>
  <si>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</si>
  <si>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</si>
  <si>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</si>
  <si>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</si>
  <si>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</si>
  <si>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</si>
  <si>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</si>
  <si>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</si>
  <si>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</si>
  <si>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</si>
  <si>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MI</t>
  </si>
  <si>
    <t>FT</t>
  </si>
  <si>
    <t>Data Analyst</t>
  </si>
  <si>
    <t>USD</t>
  </si>
  <si>
    <t>AU</t>
  </si>
  <si>
    <t>M</t>
  </si>
  <si>
    <t>US</t>
  </si>
  <si>
    <t>Machine Learning Engineer</t>
  </si>
  <si>
    <t>EUR</t>
  </si>
  <si>
    <t>IE</t>
  </si>
  <si>
    <t>SE</t>
  </si>
  <si>
    <t>Data Scientist</t>
  </si>
  <si>
    <t>Research Engineer</t>
  </si>
  <si>
    <t>PT</t>
  </si>
  <si>
    <t>EX</t>
  </si>
  <si>
    <t>Data Engineer</t>
  </si>
  <si>
    <t>GBP</t>
  </si>
  <si>
    <t>GB</t>
  </si>
  <si>
    <t>EN</t>
  </si>
  <si>
    <t>Machine Learning Infrastructure Engineer</t>
  </si>
  <si>
    <t>Analytics Engineer</t>
  </si>
  <si>
    <t>AI Research Engineer</t>
  </si>
  <si>
    <t>L</t>
  </si>
  <si>
    <t>Research Scientist</t>
  </si>
  <si>
    <t>BI Analyst</t>
  </si>
  <si>
    <t>DE</t>
  </si>
  <si>
    <t>INR</t>
  </si>
  <si>
    <t>IN</t>
  </si>
  <si>
    <t>ML Engineer</t>
  </si>
  <si>
    <t>Business Intelligence Analyst</t>
  </si>
  <si>
    <t>AI Engineer</t>
  </si>
  <si>
    <t>ES</t>
  </si>
  <si>
    <t>Research Analyst</t>
  </si>
  <si>
    <t>NL</t>
  </si>
  <si>
    <t>CA</t>
  </si>
  <si>
    <t>Staff Data Analyst</t>
  </si>
  <si>
    <t>NG</t>
  </si>
  <si>
    <t>Data Infrastructure Engineer</t>
  </si>
  <si>
    <t>Data Operations Specialist</t>
  </si>
  <si>
    <t>Machine Learning Scientist</t>
  </si>
  <si>
    <t>Applied Scientist</t>
  </si>
  <si>
    <t>BI Developer</t>
  </si>
  <si>
    <t>FL</t>
  </si>
  <si>
    <t>Machine Learning Researcher</t>
  </si>
  <si>
    <t>UA</t>
  </si>
  <si>
    <t>S</t>
  </si>
  <si>
    <t>Data Science</t>
  </si>
  <si>
    <t>Data Science Manager</t>
  </si>
  <si>
    <t>Data Specialist</t>
  </si>
  <si>
    <t>NLP Engineer</t>
  </si>
  <si>
    <t>IT</t>
  </si>
  <si>
    <t>Business Intelligence Engineer</t>
  </si>
  <si>
    <t>Data Architect</t>
  </si>
  <si>
    <t>Data Science Practitioner</t>
  </si>
  <si>
    <t>VN</t>
  </si>
  <si>
    <t>Computer Vision Engineer</t>
  </si>
  <si>
    <t>Data Science Lead</t>
  </si>
  <si>
    <t>Insight Analyst</t>
  </si>
  <si>
    <t>Data Manager</t>
  </si>
  <si>
    <t>MX</t>
  </si>
  <si>
    <t>Decision Scientist</t>
  </si>
  <si>
    <t>Data Strategist</t>
  </si>
  <si>
    <t>PL</t>
  </si>
  <si>
    <t>Data Integration Specialist</t>
  </si>
  <si>
    <t>Data Product Manager</t>
  </si>
  <si>
    <t>Head of Data</t>
  </si>
  <si>
    <t>AR</t>
  </si>
  <si>
    <t>Lead Data Analyst</t>
  </si>
  <si>
    <t>Data Operations Associate</t>
  </si>
  <si>
    <t>Machine Learning Software Engineer</t>
  </si>
  <si>
    <t>Data Analytics Manager</t>
  </si>
  <si>
    <t>Data Operations Analyst</t>
  </si>
  <si>
    <t>EG</t>
  </si>
  <si>
    <t>PLN</t>
  </si>
  <si>
    <t>Data Analytics Lead</t>
  </si>
  <si>
    <t>Business Intelligence Developer</t>
  </si>
  <si>
    <t>DKK</t>
  </si>
  <si>
    <t>DK</t>
  </si>
  <si>
    <t>Data Quality Analyst</t>
  </si>
  <si>
    <t>Data Integration Developer</t>
  </si>
  <si>
    <t>BI Data Analyst</t>
  </si>
  <si>
    <t>Data Modeler</t>
  </si>
  <si>
    <t>ETL Engineer</t>
  </si>
  <si>
    <t>CAD</t>
  </si>
  <si>
    <t>Business Intelligence Manager</t>
  </si>
  <si>
    <t>Business Intelligence</t>
  </si>
  <si>
    <t>Product Data Analyst</t>
  </si>
  <si>
    <t>HN</t>
  </si>
  <si>
    <t>CO</t>
  </si>
  <si>
    <t>Data Management Analyst</t>
  </si>
  <si>
    <t>AM</t>
  </si>
  <si>
    <t>CF</t>
  </si>
  <si>
    <t>PHP</t>
  </si>
  <si>
    <t>PH</t>
  </si>
  <si>
    <t>Principal Data Analyst</t>
  </si>
  <si>
    <t>AI Architect</t>
  </si>
  <si>
    <t>Data Science Consultant</t>
  </si>
  <si>
    <t>ETL Developer</t>
  </si>
  <si>
    <t>Data Operations Engineer</t>
  </si>
  <si>
    <t>Data Quality Engineer</t>
  </si>
  <si>
    <t>LT</t>
  </si>
  <si>
    <t>RU</t>
  </si>
  <si>
    <t>Applied Machine Learning Scientist</t>
  </si>
  <si>
    <t>CT</t>
  </si>
  <si>
    <t>Data Analyst Lead</t>
  </si>
  <si>
    <t>NZD</t>
  </si>
  <si>
    <t>NZ</t>
  </si>
  <si>
    <t>JP</t>
  </si>
  <si>
    <t>Machine Learning Operations Engineer</t>
  </si>
  <si>
    <t>Machine Learning Research Engineer</t>
  </si>
  <si>
    <t>FR</t>
  </si>
  <si>
    <t>GR</t>
  </si>
  <si>
    <t>ZA</t>
  </si>
  <si>
    <t>Robotics Engineer</t>
  </si>
  <si>
    <t>TR</t>
  </si>
  <si>
    <t>Data Analytics Consultant</t>
  </si>
  <si>
    <t>BE</t>
  </si>
  <si>
    <t>Data Science Engineer</t>
  </si>
  <si>
    <t>Robotics Software Engineer</t>
  </si>
  <si>
    <t>MLOps Engineer</t>
  </si>
  <si>
    <t>Machine Learning Modeler</t>
  </si>
  <si>
    <t>Director of Data Science</t>
  </si>
  <si>
    <t>Data Lead</t>
  </si>
  <si>
    <t>Head of Machine Learning</t>
  </si>
  <si>
    <t>MXN</t>
  </si>
  <si>
    <t>SI</t>
  </si>
  <si>
    <t>BR</t>
  </si>
  <si>
    <t>Data Visualization Specialist</t>
  </si>
  <si>
    <t>Prompt Engineer</t>
  </si>
  <si>
    <t>Data Science Analyst</t>
  </si>
  <si>
    <t>RS</t>
  </si>
  <si>
    <t>Computational Biologist</t>
  </si>
  <si>
    <t>AWS Data Architect</t>
  </si>
  <si>
    <t>BI Data Engineer</t>
  </si>
  <si>
    <t>EE</t>
  </si>
  <si>
    <t>CHF</t>
  </si>
  <si>
    <t>CH</t>
  </si>
  <si>
    <t>AT</t>
  </si>
  <si>
    <t>Data Integration Engineer</t>
  </si>
  <si>
    <t>Business Data Analyst</t>
  </si>
  <si>
    <t>AI Scientist</t>
  </si>
  <si>
    <t>MY</t>
  </si>
  <si>
    <t>CY</t>
  </si>
  <si>
    <t>Cloud Database Engineer</t>
  </si>
  <si>
    <t>Big Data Engineer</t>
  </si>
  <si>
    <t>Machine Learning Developer</t>
  </si>
  <si>
    <t>Head of Data Science</t>
  </si>
  <si>
    <t>Financial Data Analyst</t>
  </si>
  <si>
    <t>AI Developer</t>
  </si>
  <si>
    <t>Machine Learning Manager</t>
  </si>
  <si>
    <t>AI Programmer</t>
  </si>
  <si>
    <t>Principal Data Scientist</t>
  </si>
  <si>
    <t>Data Science Director</t>
  </si>
  <si>
    <t>MT</t>
  </si>
  <si>
    <t>PK</t>
  </si>
  <si>
    <t>LU</t>
  </si>
  <si>
    <t>Applied Data Scientist</t>
  </si>
  <si>
    <t>Data Analytics Engineer</t>
  </si>
  <si>
    <t>Deep Learning Engineer</t>
  </si>
  <si>
    <t>Lead Data Scientist</t>
  </si>
  <si>
    <t>Autonomous Vehicle Technician</t>
  </si>
  <si>
    <t>Data Management Specialist</t>
  </si>
  <si>
    <t>Sales Data Analyst</t>
  </si>
  <si>
    <t>EC</t>
  </si>
  <si>
    <t>Quantitative Research Analyst</t>
  </si>
  <si>
    <t>Data Developer</t>
  </si>
  <si>
    <t>Staff Data Scientist</t>
  </si>
  <si>
    <t>Data Reporting Analyst</t>
  </si>
  <si>
    <t>HK</t>
  </si>
  <si>
    <t>Lead Machine Learning Engineer</t>
  </si>
  <si>
    <t>GH</t>
  </si>
  <si>
    <t>FI</t>
  </si>
  <si>
    <t>Staff Machine Learning Engineer</t>
  </si>
  <si>
    <t>AE</t>
  </si>
  <si>
    <t>AUD</t>
  </si>
  <si>
    <t>Data DevOps Engineer</t>
  </si>
  <si>
    <t>RO</t>
  </si>
  <si>
    <t>AS</t>
  </si>
  <si>
    <t>AI Research Scientist</t>
  </si>
  <si>
    <t>JPY</t>
  </si>
  <si>
    <t>CRM Data Analyst</t>
  </si>
  <si>
    <t>Marketing Data Engineer</t>
  </si>
  <si>
    <t>SGD</t>
  </si>
  <si>
    <t>SG</t>
  </si>
  <si>
    <t>LV</t>
  </si>
  <si>
    <t>Lead Data Engineer</t>
  </si>
  <si>
    <t>Data Management Consultant</t>
  </si>
  <si>
    <t>ML Ops Engineer</t>
  </si>
  <si>
    <t>Big Data Architect</t>
  </si>
  <si>
    <t>THB</t>
  </si>
  <si>
    <t>TH</t>
  </si>
  <si>
    <t>Data Analytics Specialist</t>
  </si>
  <si>
    <t>Cloud Data Engineer</t>
  </si>
  <si>
    <t>Data Pipeline Engineer</t>
  </si>
  <si>
    <t>BRL</t>
  </si>
  <si>
    <t>Business Intelligence Specialist</t>
  </si>
  <si>
    <t>Data Visualization Engineer</t>
  </si>
  <si>
    <t>Computer Vision Software Engineer</t>
  </si>
  <si>
    <t>KR</t>
  </si>
  <si>
    <t>Finance Data Analyst</t>
  </si>
  <si>
    <t>Encounter Data Management Professional</t>
  </si>
  <si>
    <t>TRY</t>
  </si>
  <si>
    <t>MD</t>
  </si>
  <si>
    <t>IL</t>
  </si>
  <si>
    <t>Big Data Developer</t>
  </si>
  <si>
    <t>Business Intelligence Lead</t>
  </si>
  <si>
    <t>IQ</t>
  </si>
  <si>
    <t>Data Modeller</t>
  </si>
  <si>
    <t>Residence</t>
  </si>
  <si>
    <t>Years</t>
  </si>
  <si>
    <t>Experience</t>
  </si>
  <si>
    <t>Schedule</t>
  </si>
  <si>
    <t>Jobs</t>
  </si>
  <si>
    <t>Currency</t>
  </si>
  <si>
    <t>Location</t>
  </si>
  <si>
    <t>Comp. Size</t>
  </si>
  <si>
    <t>Remote ratio</t>
  </si>
  <si>
    <t>year</t>
  </si>
  <si>
    <t>job_title_short</t>
  </si>
  <si>
    <t>Jobs Ordered</t>
  </si>
  <si>
    <t>Researcher</t>
  </si>
  <si>
    <t>Software Engineer</t>
  </si>
  <si>
    <t>Cloud Engineer</t>
  </si>
  <si>
    <t>Others</t>
  </si>
  <si>
    <t>Total</t>
  </si>
  <si>
    <t xml:space="preserve">Jobs Short </t>
  </si>
  <si>
    <t>count</t>
  </si>
  <si>
    <t>median salary</t>
  </si>
  <si>
    <t>job_sch</t>
  </si>
  <si>
    <t>Portugal</t>
  </si>
  <si>
    <t>Honduras</t>
  </si>
  <si>
    <t>Malta</t>
  </si>
  <si>
    <t>Argentina</t>
  </si>
  <si>
    <t>Israel</t>
  </si>
  <si>
    <t>Code</t>
  </si>
  <si>
    <t>Country</t>
  </si>
  <si>
    <t>United States</t>
  </si>
  <si>
    <t>United Kingdom</t>
  </si>
  <si>
    <t>Canada</t>
  </si>
  <si>
    <t>Australia</t>
  </si>
  <si>
    <t>Ireland</t>
  </si>
  <si>
    <t>Germany</t>
  </si>
  <si>
    <t>Spain</t>
  </si>
  <si>
    <t>Netherlands</t>
  </si>
  <si>
    <t>India</t>
  </si>
  <si>
    <t>Italy</t>
  </si>
  <si>
    <t>France</t>
  </si>
  <si>
    <t>Poland</t>
  </si>
  <si>
    <t>Ukraine</t>
  </si>
  <si>
    <t>Vietnam</t>
  </si>
  <si>
    <t>Mexico</t>
  </si>
  <si>
    <t>Egypt</t>
  </si>
  <si>
    <t>Denmark</t>
  </si>
  <si>
    <t>Colombia</t>
  </si>
  <si>
    <t>Armenia</t>
  </si>
  <si>
    <t>Central African Republic</t>
  </si>
  <si>
    <t>Philippines</t>
  </si>
  <si>
    <t>New Zealand</t>
  </si>
  <si>
    <t>Japan</t>
  </si>
  <si>
    <t>South Africa</t>
  </si>
  <si>
    <t>Slovenia</t>
  </si>
  <si>
    <t>Estonia</t>
  </si>
  <si>
    <t>Lithuania</t>
  </si>
  <si>
    <t>Latvia</t>
  </si>
  <si>
    <t>Belgium</t>
  </si>
  <si>
    <t>Switzerland</t>
  </si>
  <si>
    <t>Austria</t>
  </si>
  <si>
    <t>Brazil</t>
  </si>
  <si>
    <t>Malaysia</t>
  </si>
  <si>
    <t>Ghana</t>
  </si>
  <si>
    <t>Finland</t>
  </si>
  <si>
    <t>Nigeria</t>
  </si>
  <si>
    <t>Pakistan</t>
  </si>
  <si>
    <t>South Korea</t>
  </si>
  <si>
    <t>United Arab Emirates</t>
  </si>
  <si>
    <t>Iraq</t>
  </si>
  <si>
    <t>Singapore</t>
  </si>
  <si>
    <t>Romania</t>
  </si>
  <si>
    <t>Luxembourg</t>
  </si>
  <si>
    <t>Ecuador</t>
  </si>
  <si>
    <t>Sweden</t>
  </si>
  <si>
    <t>Greece</t>
  </si>
  <si>
    <t>Turkey</t>
  </si>
  <si>
    <t>Thailand</t>
  </si>
  <si>
    <t>American Samoa</t>
  </si>
  <si>
    <t>Level</t>
  </si>
  <si>
    <t>New Level</t>
  </si>
  <si>
    <t>Mid-Level</t>
  </si>
  <si>
    <t>Senior</t>
  </si>
  <si>
    <t>Executive</t>
  </si>
  <si>
    <t>Junior</t>
  </si>
  <si>
    <t>job_exp</t>
  </si>
  <si>
    <t>Full-Time</t>
  </si>
  <si>
    <t>Part-Time</t>
  </si>
  <si>
    <t>Contract</t>
  </si>
  <si>
    <t>New Schedule</t>
  </si>
  <si>
    <t>job_location</t>
  </si>
  <si>
    <t>job_type</t>
  </si>
  <si>
    <t>On-site</t>
  </si>
  <si>
    <t>Hybrid</t>
  </si>
  <si>
    <t>Remote</t>
  </si>
  <si>
    <t>company</t>
  </si>
  <si>
    <t>new_company</t>
  </si>
  <si>
    <t>Large</t>
  </si>
  <si>
    <t>Medium</t>
  </si>
  <si>
    <t>Small</t>
  </si>
  <si>
    <t>job_company_size</t>
  </si>
  <si>
    <t>Location Ordered</t>
  </si>
  <si>
    <t>job_count</t>
  </si>
  <si>
    <t>job</t>
  </si>
  <si>
    <t>ordered</t>
  </si>
  <si>
    <t>type rate</t>
  </si>
  <si>
    <t>median_salary_ordered</t>
  </si>
  <si>
    <t>country</t>
  </si>
  <si>
    <t>Russia</t>
  </si>
  <si>
    <t>Tech Job Salary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</si>
</sst>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_ ;_-[$$-409]* \-#,##0\ ;_-[$$-409]* &quot;-&quot;??_ ;_-@_ "/>
    <numFmt numFmtId="165" formatCode="0.0%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6"/>
      <color theme="1"/>
      <name val="Aptos Narrow"/>
      <family val="2"/>
      <scheme val="minor"/>
    </font>
    <font>
      <sz val="22"/>
      <color theme="4" tint="-0.499984740745262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theme="4" tint="-0.499984740745262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NumberForma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164" fontId="0" fillId="0" borderId="0" xfId="0" applyNumberFormat="1"/>
    <xf numFmtId="0" fontId="0" fillId="0" borderId="0" xfId="0" applyBorder="1"/>
    <xf numFmtId="0" fontId="1" fillId="0" borderId="0" xfId="0" applyFont="1" applyBorder="1"/>
    <xf numFmtId="0" fontId="0" fillId="0" borderId="0" xfId="0" applyAlignment="1">
      <alignment horizontal="center"/>
    </xf>
    <xf numFmtId="0" fontId="1" fillId="0" borderId="0" xfId="0" applyFont="1" applyFill="1" applyBorder="1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5" fontId="0" fillId="0" borderId="0" xfId="1" applyNumberFormat="1" applyFont="1"/>
    <xf numFmtId="165" fontId="0" fillId="0" borderId="0" xfId="0" applyNumberFormat="1"/>
    <xf numFmtId="0" fontId="1" fillId="0" borderId="0" xfId="0" applyFont="1" applyAlignment="1" applyProtection="1">
      <alignment horizontal="center"/>
    </xf>
    <xf numFmtId="165" fontId="0" fillId="0" borderId="0" xfId="1" applyNumberFormat="1" applyFont="1" applyProtection="1"/>
    <xf numFmtId="0" fontId="0" fillId="0" borderId="0" xfId="0" applyProtection="1"/>
    <xf numFmtId="0" fontId="0" fillId="0" borderId="0" xfId="0" applyAlignment="1" applyProtection="1">
      <alignment horizontal="center"/>
    </xf>
    <xf numFmtId="164" fontId="0" fillId="0" borderId="0" xfId="0" applyNumberFormat="1" applyAlignment="1" applyProtection="1">
      <alignment horizontal="center"/>
    </xf>
    <xf numFmtId="0" fontId="1" fillId="0" borderId="0" xfId="0" applyFont="1" applyAlignment="1" applyProtection="1">
      <alignment horizontal="center" vertical="center"/>
    </xf>
    <xf numFmtId="0" fontId="4" fillId="3" borderId="0" xfId="0" applyFont="1" applyFill="1" applyBorder="1" applyAlignment="1" applyProtection="1">
      <alignment horizontal="center" vertical="center"/>
      <protection locked="0"/>
    </xf>
    <xf numFmtId="0" fontId="0" fillId="0" borderId="0" xfId="0" applyBorder="1" applyProtection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13" xfId="2" applyFont="1" applyBorder="1" applyAlignment="1" applyProtection="1">
      <alignment horizontal="center"/>
    </xf>
  </cellXfs>
  <cellStyles count="3">
    <cellStyle name="Normal" xfId="0" builtinId="0"/>
    <cellStyle name="Porcentagem" xfId="1" builtinId="5"/>
    <cellStyle name="Título" xfId="2" builtinId="15"/>
  </cellStyles>
  <dxfs count="19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>
                <a:solidFill>
                  <a:schemeClr val="tx1"/>
                </a:solidFill>
              </a:rPr>
              <a:t>Tech Job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calculator!$G$22:$G$36</c:f>
              <c:strCache>
                <c:ptCount val="15"/>
                <c:pt idx="0">
                  <c:v>Data Analyst</c:v>
                </c:pt>
                <c:pt idx="1">
                  <c:v>Cloud Engineer</c:v>
                </c:pt>
                <c:pt idx="2">
                  <c:v>Data Specialist</c:v>
                </c:pt>
                <c:pt idx="3">
                  <c:v>Business Intelligence</c:v>
                </c:pt>
                <c:pt idx="4">
                  <c:v>Data Engineer</c:v>
                </c:pt>
                <c:pt idx="5">
                  <c:v>Analytics Engineer</c:v>
                </c:pt>
                <c:pt idx="6">
                  <c:v>Data Manager</c:v>
                </c:pt>
                <c:pt idx="7">
                  <c:v>Data Scientist</c:v>
                </c:pt>
                <c:pt idx="8">
                  <c:v>Data Architect</c:v>
                </c:pt>
                <c:pt idx="9">
                  <c:v>Others</c:v>
                </c:pt>
                <c:pt idx="10">
                  <c:v>Researcher</c:v>
                </c:pt>
                <c:pt idx="11">
                  <c:v>Machine Learning Engineer</c:v>
                </c:pt>
                <c:pt idx="12">
                  <c:v>Applied Scientist</c:v>
                </c:pt>
                <c:pt idx="13">
                  <c:v>Computer Vision Engineer</c:v>
                </c:pt>
                <c:pt idx="14">
                  <c:v>Software Engineer</c:v>
                </c:pt>
              </c:strCache>
            </c:strRef>
          </c:cat>
          <c:val>
            <c:numRef>
              <c:f>calculator!$I$22:$I$36</c:f>
              <c:numCache>
                <c:formatCode>_-[$$-409]* #,##0_ ;_-[$$-409]* \-#,##0\ ;_-[$$-409]* "-"??_ ;_-@_ </c:formatCode>
                <c:ptCount val="15"/>
                <c:pt idx="0">
                  <c:v>100000</c:v>
                </c:pt>
                <c:pt idx="1">
                  <c:v>104250</c:v>
                </c:pt>
                <c:pt idx="2">
                  <c:v>108333</c:v>
                </c:pt>
                <c:pt idx="3">
                  <c:v>118800</c:v>
                </c:pt>
                <c:pt idx="4">
                  <c:v>136600</c:v>
                </c:pt>
                <c:pt idx="5">
                  <c:v>136675</c:v>
                </c:pt>
                <c:pt idx="6">
                  <c:v>140000</c:v>
                </c:pt>
                <c:pt idx="7">
                  <c:v>150000</c:v>
                </c:pt>
                <c:pt idx="8">
                  <c:v>0</c:v>
                </c:pt>
                <c:pt idx="9">
                  <c:v>165192</c:v>
                </c:pt>
                <c:pt idx="10">
                  <c:v>165250</c:v>
                </c:pt>
                <c:pt idx="11">
                  <c:v>180000</c:v>
                </c:pt>
                <c:pt idx="12">
                  <c:v>184000</c:v>
                </c:pt>
                <c:pt idx="13">
                  <c:v>184590</c:v>
                </c:pt>
                <c:pt idx="14">
                  <c:v>198000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F-4CC2-8206-484B692EC675}"/>
            </c:ext>
          </c:extLst>
        </c:ser>
        <c:ser>
          <c:idx val="1"/>
          <c:order val="1"/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calculator!$G$22:$G$36</c:f>
              <c:strCache>
                <c:ptCount val="15"/>
                <c:pt idx="0">
                  <c:v>Data Analyst</c:v>
                </c:pt>
                <c:pt idx="1">
                  <c:v>Cloud Engineer</c:v>
                </c:pt>
                <c:pt idx="2">
                  <c:v>Data Specialist</c:v>
                </c:pt>
                <c:pt idx="3">
                  <c:v>Business Intelligence</c:v>
                </c:pt>
                <c:pt idx="4">
                  <c:v>Data Engineer</c:v>
                </c:pt>
                <c:pt idx="5">
                  <c:v>Analytics Engineer</c:v>
                </c:pt>
                <c:pt idx="6">
                  <c:v>Data Manager</c:v>
                </c:pt>
                <c:pt idx="7">
                  <c:v>Data Scientist</c:v>
                </c:pt>
                <c:pt idx="8">
                  <c:v>Data Architect</c:v>
                </c:pt>
                <c:pt idx="9">
                  <c:v>Others</c:v>
                </c:pt>
                <c:pt idx="10">
                  <c:v>Researcher</c:v>
                </c:pt>
                <c:pt idx="11">
                  <c:v>Machine Learning Engineer</c:v>
                </c:pt>
                <c:pt idx="12">
                  <c:v>Applied Scientist</c:v>
                </c:pt>
                <c:pt idx="13">
                  <c:v>Computer Vision Engineer</c:v>
                </c:pt>
                <c:pt idx="14">
                  <c:v>Software Engineer</c:v>
                </c:pt>
              </c:strCache>
            </c:strRef>
          </c:cat>
          <c:val>
            <c:numRef>
              <c:f>calculator!$J$22:$J$36</c:f>
              <c:numCache>
                <c:formatCode>_-[$$-409]* #,##0_ ;_-[$$-409]* \-#,##0\ ;_-[$$-409]* "-"??_ ;_-@_ 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160000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9F-4CC2-8206-484B692EC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1856976"/>
        <c:axId val="1431849296"/>
      </c:barChart>
      <c:catAx>
        <c:axId val="1431856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1849296"/>
        <c:crossesAt val="0"/>
        <c:auto val="1"/>
        <c:lblAlgn val="ctr"/>
        <c:lblOffset val="100"/>
        <c:noMultiLvlLbl val="0"/>
      </c:catAx>
      <c:valAx>
        <c:axId val="1431849296"/>
        <c:scaling>
          <c:orientation val="minMax"/>
          <c:max val="200000"/>
          <c:min val="2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185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EE106874-34DD-4D95-AD96-1879266CE685}">
          <cx:dataId val="0"/>
          <cx:layoutPr>
            <cx:geography cultureLanguage="pt-BR" cultureRegion="BR" attribution="Da plataforma Bing">
              <cx:geoCache provider="{E9337A44-BEBE-4D9F-B70C-5C5E7DAFC167}">
                <cx:binary>7H3JctvItuCvKLxuqJCJHIAbt26EEwAHiZplW+UNgpZozPOM3f2A9xG336KjFm/VvXpb/1gfiqJE
wrSm4g2po8lFVRipJA/OyTMP+ffr5m/XwWya7TVhEOV/u25+/+AURfK3337Lr51ZOM33Q/c6i/P4
e7F/HYe/xd+/u9ez326yae1G9m9YRuS3a2eaFbPmwz/+Dt9mz+JJfD0t3Dg6K2dZez7Ly6DIH1nb
uLR3HZdRMd9uwzf9/sHMizhypx/2ZlHhFu1lm8x+/7D2Nx/2fut/00+/uhcAYEV5A3upus8pVjij
TL794A97QRzZd8uY7isK0mSOmbb4LH/6eBrCdoDnx/9+AqBbcKY3N9ksz/fu/r+6cw381QU3j/XF
6+vxHFbTvH2539bR+4+/9x7A6/aerFCgj5unlvoEuIjLwtk7jLPZFomgsH2iqBirDC2IoKwRAWG+
rypY5TJR19Gvx9mPP93p3k28d1EGy7VNp2IzEfr7e6ToL/cJcnj+9gQRs8B2y/Cxd38hR8j7jMga
ZSpfnHi+RgyyzxjCKlXVBalkoNWCGRccIX78CQBdP3o6NhPjYWePDA8LfQKId8AR4+hmmwIJ432F
YqLxO1aQ0Rr6ubavMIWpdMkqdB39P/7jKXA2I3+5r4f65eM+4sfHb3/yzdDNpjdxvvfjn9n02yzf
+xS58M8lPjZJgZdxAib7cMYx4Rq9F/4ruoEq+/CYqAjdrfaE0yvg20ybX35Rj1i//Ls+9T6+A7Yx
ZlE4zfztUYvSfQ0zpiKKF5JpXZOrQCykghbvySvDjaYAyGsE1srWHiVWVvq4Nw7fnnM+lnmRTYNt
ii0JLCWOVdDQYC4tPmtyCylkn2gy4opCbskDYm1VbdyC9ONfT8C0mT9W9/YIsbrUp8THT29PCX0a
TW8e1ZUvE1kM71OuaCqT6SYmkDS2z2QVyeoKk6yS4RaeH/9a0maTDN1Mg/uNPQLcP+9jX//49tgH
hVHMbvYuimkx26LeULR9KiuUE4UviAAiZ0VvSJq2LyMV1LhGFpxClvi+dypu9drT+mwzLcApWdvf
I0l/uU+ZTxdvT5mhA4yxxMqmU/gytlD3ZQU0uaood7IJML5KEbQvgzmLuXy3rGnL315QZPgENJvp
sNjVw/7iYR/nw9Hb43xSNrPwW1xm9vLl/zriibbPOVPBnr076mAjrSCe7csaVjQkrxi7q+JoARJA
FD8G0mbsr+7t0WB1qU+JyTvQCoNsGl3PHnvllx1/AlIfExVwve7L4X1CVYh9LD29/rGfw/Hjfz3K
h5txf7+xh/j7532sD96BJz3OZsE0utke2ineVxlFGsMgfOafdYtU4vsa1wjV+F3oae7qrZ7+cTaH
5xXov9/YQ//98z76x+/AITiNs6K0p49GcV527EEPg+hBGqfrx36OeFiAU79UB7C+ivjngLL54D/s
7KH+YaGP+9PLtxf9d4bQIcRyb+JtxpLARYbIngIyfvFZF/8SWKtUphBuurNW5xyySojzmRvFC79+
ubBJJ22mxdrmHjnW1voUGYq3p8hFMnWjx975ZaxA5H0FvC+ZLZ2zHiEUIARRILL3C0Vs5sk0cl4h
iu439ghw/7yPfPMdWJ8fM3t+CrdpgUrg/2oaIxo4XwtW6MkkBusMPGiK7rQBOA2rrPAsmDYzwsrW
HhVWVvp0+PgONPJKGGWBik3M/zJG2EWJ5nm423PST9H1Uz0//vk9g0D+M5IrLyOBhOexOKZgyKqt
eQMQQpJVjgjWeg7x8yHZzAD9/T0u6C/3WeHrx7fXB8NZFk6jdikTtsAI4PNqSFPB+NwkjxAoDBWc
Yr7M8/Rs048BZIVfpREedvbI8LDQJ4DxDsxTMw/i6sefT+R6X8YJ4JfNkweE0jsHYT1QhMg+RLMV
+Pwq+fwckDazxOrr9OiwutSnxMX47VnheFbvfZ1Nt+urSQRB0E6WVUXbmD5AHJw5hRCEWM9GPY6r
KcAT/Pifr8u89ff3qNFf7lPk+OvbU+T8x3/n+TazCWAMMZUpsgYxi9vPurGk8X1OgGf4Cq1WbaVn
wLOZK+439ohw/7yP/fN3EC06nhXO7DZUkG9RPeB9TMAz46CNbz/rDgOFgBKDmB7XbgMbcr8K4HT6
479ySMmKqds8npLdTIj+/h49+st9shxP3p4pTqe+C4H4LTpxGHL/QAvEl+nodZow9VZdgMJQFyTr
BbFPp2kJEP34z1cEU1f3/kSLh6/t0+H0HSQ7Tx03cJPEjbaZ4kFsXwNEy3NlsBLPRhgBiSDeh9mS
FRcJhMEcBnAoH+XQzaywsrWH+ZWVnxA/ensG+ORnEMPYZhhb2yfgH2h8Ga9e1woK2scc8mqI3ikN
YI9VrfDpOgMd/bia2kyCh509Cjws9Anw6R34DB+zcPbE+77QXpX3OYPjDXGihYRZJwABrc0hiATV
Ywut8FMII3zSgN5MAHiTu509Ajws9Anw8ejtOWBcTIMtumwEonSYQsRUXZRQ9ErDEN5fxI6WlXk9
l21cvLK+4n5jD/n3z/u4H7+DkPZnd1ZAZc9SBPx1hxkpUBepaFAs/OCNrYp+Wd2nKuNzn3n5owvZ
fwvJj/9cPtwEyeZTf7+xh/f75328f34HVXlHs8a9ftTCeJnMwZBCUBSqKZyuqVoJyZA9kDWQR1pP
2R79+PMpGDYj/H5jD+H3z/sIP7p6eyEzmRbV40rtZQinbB/kCyMqBKsXnzW8Q1Ekp/N6edQTL5PZ
a0vhH3b28P6w0Ef85PPbI968LqHMJnuMr1+GeQmMRwWywYxD/HNFtEi3Rb8MxA6+i030UG+mT0Ky
+cDfb+wh/v55H++m/vZ4P423G/qBND1GIGAI31gzh7R9KF4keJnE72fpAZxXtoA87Oyh/2Ghj//T
d+DYruVOt5aX2WWKf26XumXap9I0pt0mxfaEEGagVTFmMr7zoiCKsCKLIAahcgI5TCiWu/30oqEm
dE49qv1/IYgW23p8cPdlfSYwh28vhEZxdFNmj/vzL5P+82g/CBnK8HpMQVKBIreBNsjg33569uVz
QNmM9YedPcQ/LPRxP3oHJuZ5DKmnbZo8BFoHoCIaMo93wc51vxZMHmi4AeW7dHt7gTWA55V+7cPO
HgEeFvoEOD95+8Ovx0EcftsqBSAZCZFNNu/OWJE2EmRdNFlVQQHfObU9Ux8g+fF/ngJl8+Ff2dpD
/spKH/v6O8D+pTN1t2sBzUUPNJxp64IHSoHmbZfQsYHA9VqNpF0CAK9Nd63u7eF9damP+Mt3ENDU
AQfQNrP38bYuIto7nyXlt8C9XiJnk2f/Mh3AoU4dVIC2LAiV1x0BMEU1KCDCCuqpAIDkx3/PQZnu
3QIZS3cwTh+DbTNfPPZdPYI99qd9AuqDt5dbl2Xmz7YYkFOgkEXVZIrUdc5RKPQzzwmJHhpA1vin
zCBn8grawAssNvYIcf+8j/XL87fH+sQtnHK7ChuquJR5dEIlDwheURsQM5pHi1ZRDkCUr4z+r2zt
oX1lpY/4yXsJgT4eeHyZeNqFQG9F5lMe2bFrz7LH2ftleIc6djD8wTW4O+3yeigUytnhA6mv5TJo
jdWzD/D8+PMJgDbrgoedvZP/sNA/+MfvwDk7L3flKCuH9Kd5IP/WCSFHUJnVbrUaiOxTcAw4pcvi
9J5VBIkADPNboOl1Y2sxAPTjX08AtPn4P+zsHf+Hhf7xP/rj7RWuyKadu8U+Gki1QGB6/ul3MMEI
hEVEetnCBHbQquQBSPLHIdmM+OW+HtqXj/tIF+/Ayrm4HYyzMLuXSPjrDsGuVnp9gNSz9O/BFJpV
tkcDmE7EKEGU8rvo0HpEFCnzPj6QP7hncgIYr6q1Wu7rHf7l4/7hPzh9e4kzzGazbTaszh0rqK9i
6jy1u2rYI3C4OJ/PH5qbPOAALMl816cN46CuH7e8Nguc4XJjD+n3z/tYH74HkQPl31su8NkVpL9C
3lzUbtEtKnCXx/GvS37oDVBlCPXMu/ZuP+uRUXUf8pHQT8aWtaC9iNBF+eO/XtW6fb+xxwn3z/uc
oL+DyNztmJfH+f5lHhfhUMzDZZg4t54KgEgpgvI2VVXucsW9TPyPf85H6zwOyWYJ9LCzh/iHhT7m
P76DGIMOLcPTBDJh2zv5UAVBYfoZ4H5N9iNZgfpmqDlnUOA5//RQ/yxINuN+ZWsP+SsrfexfvANH
96Ke3cy2aOpQiDRwqOrHdGPVP5x+mBsEs//uK9CXVF+oX5ARr1O/9xt76L9//hPyzbc3eu6a5j/C
8Lm929FrWx0itBs+92+cYgr+e7FFiQXxfhWSlBCAuyvMXdfVwDaEyBip/dlzT4KxWVzdbevxyt3T
PqccvQMlMc6z6WyLAQkFEpMIEwwze+/dgBUvAVrtwT8gfFkH3W9OehqczXhf7ushfvm4j/nxO6jV
GrjRdlPFDCI+hMFMJ3qHXYj4rKAeWrihJ09Dy2nKfSU9h+e1mePVvT0SrC71yTAYv72q+BhCQuB6
Gu1dTMN4i4JHAtGCIfI/n6G1RgcJMo/7HM17YfozVW5B2FtC9Cgwm9ngpy/oEeOn9T5FPl68PUUu
bu1WGGO9tGD+use2s1ufPVpinE3T7SFeUaB6iFKYrLKeF4N+JDS3ZtkvnLU5FOWjB2AzAyz39c79
8nH/uI/P3v64r85BXQTo//p534187V9vcHtcVhJvt8P1+2NV7oewbYsOuzFzd7dLPAv9/emn26LC
bujr5qlCi4s/nkuaJzspXhbG293ucX/1yrMo0L/wYmvMsbvgY9N1OM+iyf3M1G0RYzcNdtMFRX01
/dCDtS287/rMXiaMHuaBbY0Cu5lny5u4niV6lre/bAv/u7ttnjt78aHzeVu437V1P3Ps5f1k2m1h
fjd79yX+WX+017aoMNe+u4Fmv7iX8Vna4MnW3pf5ZrtG42dh/f4CnW0xwu6KoJeIo4cJX9vCP1yJ
spti9oKo0P2Uqa0RYDdG6/Yy3meJn4e7N7eFfrq7X/RFTtjDiLttUQAM0t0YvxdIoPvxX9siwG6m
We928H7wbWUCw7ZwDne5Qq3QbsLEc2Kfj/X1b4seu1EH/9YuzJXZwNui2G7mcfOT+9wXXCsTAbaF
9t2sg+eIrPv2lG2hfdd/8wILqX9JxbaIsLuVo19N9AKirM7s3xZBdlcQFK9oELwfz7MtMuwGDz1H
Jyw7preG9V0jeF8c9e2f5YSGbaF8N3ri+mmj82FY5LbQvhuI+bJSlfsxAdsiAAh4BCMvYfTixo6y
eQCJYpWQ/mVkTw9iuI36Tm9uslme7939//cPy329kvbl435J+3uYfvDQF70tpO+avp9ZIgGthk9O
VHpZMng34ullAue+MXpbZ3/X+f0Cz+qnDrdtUWHXzzd55RT81Q7QbVFj1+v6Gmd3Ujaz8FuZ2Y9e
A/BC9aDtQ8uxigmM/7j9wNynla5jBrmdeQvsclROv+v4eSBttoxW9/aso9WlvoU0+fT2TX8PQzq3
xRG7QaQvU9P39+hsiwC7K4KeVbUynEaPNra/TPqoMJUd2uhVuJxp8VkfTAQ0gUvfZLgQ5W5ZgwGB
C4LfTaV7AprNgmfxDj2Rs3jYFzbDdzCCa3V4/7ZOO0w32N1L8HT8Z9l4vi20/3/RT//bhsDawgWA
vPxizZgWUzMq3KK9beR+zuovtt6Jg4099wuqjW9+/0DlW5vh4cfXpIgehzCuIl+KluWG2TQvfv8A
ow7gUj64EZ3D/fWUw3ScD3v17HYFBrbAMC+QTgzD3Dqsog97UZwVzu8fJAQjK+Au1/nFchqV55db
ftjL53Ns52t4n8Akl/lV0jJWyPz6xeXLQWtca8fRPZ7u/r0XleFp7EZFDvCAgZYs/mwOKFzgwhRG
4aYEuE8c4GMavGpyPT2HKRzw1+h/ZGmOZddnikjsMmNClmg7KpDanZedK58rhU0HVl1SZBKUVtdy
JPvC8pPwAkc5LUwvk7txHEV/BEHUhILYme0IjZSOUcmRE+tOxxxP1FUYn1p5Fjq6Rh1+FCHLivVO
ZUUjaG6XlzWl1ucA1a4jKqUIviZZFE7iKItLIyKSkMow6wybk+ZIo0TrDC+xkqPAl7ur1uHkogx8
woWdx4YbOp9SW46/SLUSZ7ocJLQUcorYULa8xtbjWjV9tba+uDSOrhstY5K+QvsNCMVzhK0jlMIN
EyrQD+ZeaHBNyzpCHS1EbRC2VLg0QJddXGYHlKiBp6d+rZ7FbY5uCr8OTNaRLtfrom5kPbXy9FxD
of+l9bX6e5cG3aizigSJ0ApZJEjnXmQ4bGojjkh14DkBVUZ+3dlPAA9DXPuwz1sxGIX7mmGi33xw
7uphCKTODtI2okKJmsSsNWoNI9w2JpNc1Uw9VzYeR9b8epRHf3AO0MrpUyzZcXgdUBEyVUiefBKG
lkB5LJSSnLXEH2ScJoI06oFcKgPJiSZBFxwHAT7IrPYLtiozVzO98euFIl5w8AYqguHwE1xMpqoK
vMc1MDDW4cJZ3tRw4KnwGssSnRXGB5LfWIurjV/2KwhzyhRAO+W9o5JIeZpznsBRkWgxyTKUmalS
Vk8QVdmAZLi6Eu5+hvlQRKZKj8UVxe9c4mlMcE+VQuHGRKpEgiz7EAe19dkpHYSFi9P2i8wy+XNG
mRSJksneNFO69LsjU8t04RcUXbFjzRZe0TmGFob+DOEgV+B0WsjsyoY5ZulIqSETJ65GshaYtaUc
lZpdniKlCT3TC+zkogry6CpNHHbQ0jDLdWoF0OCC40ykUVnnosN5lOsRCsaNXOFAIK/pxkqkMEes
enZ3RF7Iwus4aTPXdoreP/9xksyiiwKGJBdH0+R2rt39ny6G89//E3beaaa59ln7x0+qaCmPN+qp
Xyw+TxPhuf74bfUr1lSRmcPk4bUrz+ZC/nbTQh1BqRhVYV7//No6uEaWIDj4C3UEV4iAKiEq+OtE
w0RBwIp36mhecTO//FQl8B+NwZDJe20E+SgCd3RSGa7o5ApMfsMvUUYgH+cS5kF6ctBoYM/LBH4f
ZujOp3evM16TBxVrSurqsST5n8uAW9elHNeB8DqaRiJQiFvreUo1d4A8Jz2Xnayrh7RBaSE01FS2
cKSaOwJUkDNyVFog086d7CRzeFgYThmxb7kdOY4u8U46TpBTtSM5sGxslEme4iHcuxXmokVuZusE
BsqKULGdg9yzclFiZUgSLcfDyPHdT7ZaoNhMSFw4gzpMLUXQylXPOcu9C5x4GqiyTAliUaZyA1/T
MJeJMPLUoy5qGsVwGWeebqUxKUQeKJkl/Casc8NXLP+ktHMpEDlVcjRymBXVwtdcdBwnEmcGLlmm
W6pchAfYofZhTXiUCiAfniKvUlthR14Q6VKkxfI4RcSNdMtOO1VUdiNlekscbUIKK5vAmO9w4jcI
t8KHt2x1F0eRLSxcy55oujzOB01ZKfiE2i4t9EAKJBUg5n4xaLKouPJsG0mCYlbZo1RLeGWknddc
4Y6k56BA8kCkpSw3om396soqFRKCtNayq9Cm5A+ObPqZ20391U+19MRiblUYqGF1qNNMcaRBEsdO
pKeNd6wkmu5WZS5wXAlL60YJCUSRaGqsF7H6WbPzwxisDEVSQhEhd6BJskgT6YRbV2FzmpHg0Eqw
brW24WhkBFBEKdNT4o5zL3NNjRiti6Fss5mqTnQmo0lcpaJSuy+d47MRjrviuPNcQ7NTgamkFzjk
pqyE3zoJf1ItF+s0LPUEpSe0DfW0LY8QLYYs7E6asryULe3AkdDnIJ95SX2a2p8D5s5IWuieLV+5
ZTQJK1dEnXpSFnMUN75wrTGqJFmviTK0nPwq9YNKRN5xWrfDjKRnCFPBajUXihYN07DVEY7Nmh/E
jZ8Ku2xEw/AgzLAjVMsZFn4y6dQwG2LFN1ChpaZnaW4o7AJfaqCYLljQxdeenI+VBs6cWjeN4fBA
8kSsoEur4gGYYMisaplf+NRNKj0pgOeEpFJiVqiVrhjhriBp+R372RFTvVNQq8lhRHNPr+q8vsxb
Vc+4Pyit8sCxq+yYVxVYimCwVem40CYZdo28zs7B6jVdpTM6on3R0FRuj1ui6r5mIJLotfyFIdlE
oPXB2DPDDAjJqcDWaQs6ogtkoahaZ7q4uGBhroPFKDQ5EZ4ci6L7ykh1ZnXFhcLrgeQxPbFB2ySK
IYWNUXvHAaMDVUt1mdsnuSbpICcNojUDv0gHrsoOVUceNHVhg4VyaLul6CJpkHp0ouaeoeWOHsjR
iCp+aRKAhSTZKC7ii1L65ATXuLQOFe7pdnuFmdcJLb3mnqPL7qFrBYMqDnStGbnIvnYYB7Ack7cF
aF83r/5wSCiYbencuag1dJk2UTx0iPZNkrQpHLXDKmyBI5xK0BSHhuSf1WB4626WXvI0qHS5brDI
Q0XnanIWNnxgscgRKatBUEVXrCgmFfGF2jJN9xtvEBYJHhcsMaqoGxKpaIzGtUwvpyelKw2ZVc9o
2ToxCFaMz9yM1gZW2lSPbf/UJapp1cEkqJyjTlasoUX9wIDjGA6QS/3DJiib8wa+uk6rP7gUI6F6
1VHrsWOl87/ADTLDuFJKnWNpmPvlmHbqRdi1epXXA6xh0XUnsuseaEE3iANJjwmc3ioPjuXA/aY5
qshRV4rEd6krlDSIIgEyXRuknB34VcYGnQXsml8pFfqahs2IR6F3EdXpkLSaQULlLOHuiRxOqCtP
bF8dJlVw2cT8mEcZocJveZXoSZpdcK86x1I9JmphovxUavNOd+3zmlWTLPUPomJaVRHooLzMLgLe
Hdkg9CXb/twq2TmuD7Q6G1QZ/1QkvpGEDdj1eoSLYVP7inCTujm0uwmPPZFJoQ0mj3vSeemk8+RJ
AP4YIcCNdT5o0zMnaUTMpAkNO1MDSxiPQiWb1I7KdT8OXT2PwAurbG5wDwvZK7gZc7nzRVtrWi60
KsMDL01UQ0laECpBWOidpwxKbH3PGzr2VH/k1tw6jCItm4aU+YZcqSOepCe8Yr7opM7X/ar6ROpQ
E04K09hFR23fjH0W6nk9bLxs2BXJpAjIkLqeAL3aFSduQSe5dZ0F8gTVma5G8aCoQtP3QdZ7jZmV
oe46eNj55bfUpRO5ZacI7EGsdANSNwOaBCB5v3V4rHXRCW9OVMkWXX4qh9io5UOiVoIpuYESZ6TF
oeULJhFnqnSF4gupzmK99PMT32pEGWQ6b+V66ib5hHBy1eUZWK/lVeiiw7L1mVBIZ7SMiLZwB2lR
gGxtsgEPx2kdmaXNLmsS4C9qjWwd84kUBbrrJydhORe2sRJ+KjP6h9plGNjsOuWS4cnFty4rB3Uu
xd8y0ho5/1zJNRgshAgVI5FbqmrmLRkoARjWVhZfOVJWG7krn7adzYy2O9XQOCw1kcseMFlsSLGj
F3JuqjwcKWEHUtCduiybYosAwfOTTsVHuGhGKQhzhOLOKBhJdW5PbE0ySrvWRjaXTanSdCq7V5nE
gV7+xK5TdCYF8PXtZ1kucklvuEaPu8zLwH2mnikVA5ppOijQZhSpFDiV+qLqglGrXOWWrR5mXTNm
NT1qePadglrzUecbTYpFQVydtvUonutSH8x29QRlX0gYCtCPnzWuHthxKDq11c4K61S1+ZfG88ep
pg1CKxBN801Fbi5I3BymcmJ6tNQl2xmminvgafalVyaewE2lh503KEnh6mD4paKNajPz5C+aplxn
cWK4XjLKsvy4LBA4W8BJcTH2WxVOtEIHilbe2ODO65S6R7laHtSJf8oUh6UicgujbtElZSnwplW3
Y6UgsaHmdGIr1ljhoA9CnXXZCMwt59iDd2OyUfjasESVfGpnoOeVUrjgH3k3sRUwUNbMsFmsEy8E
mdtMQ8ZEUMELtheBZw9Sn0Kg4KviqfAr0R+JjUWltecqS3Wl/aoUrnC7RrCuOnNzcKhIrEf+HzSq
wF7D4Ky6x6ka6ZUzCQpQBSzSZXXEKLopmT3CIOD9Ck2CGAza0AaceKDpqA6hKZ3nyoC60YCGyEQJ
E57UnGolNQvJ0hXfEYXKQC/Hn1kcCc/9o0u+OF7epiJzwxNXQqCjsKgZGdhtq/t+LIKgBU9Oio/r
sOSqXpECA8nYgepAfIiEuT0Cf3PsYdloK3jR9tBV+VWW0osay9YXmoA+drwRWCWjjCKwSJEeMMl0
uta0wSEgeWuEUTVI7JsKE6NrS5GB9SgHuT5Xro3SDmoApOliM7IqITMGx7MAXSd3nxDiZqfYZKBm
ZzXY3Weu1zKjciuRduCJ1wm1RZEqR4mPP1fpTCL2sI1PKvkwTApTsyJDC3JRe2QQJN/UBkIjzoRX
0yY2W001rHzuy6NhyEwlmlm0GvvhSZ44B7SID3M5sK+qyBnmVWMEbWr6xBFhCwGPTMJmQchFoIGx
VdhjVuRDFNTljFAV5E6RGGlQmDH1FCAzBEvs2DYVGzwMH/wZEVUuBxfiSkkR2MDRqevVIkpx8dmt
03RMZVXXsGdkAIJwWpkYESpjwQvlIgoZWE5G5Kejmhd62Ei6kwJ8sUenPB9SSROup0dNq2s1v8lZ
ZrSSfElL0HJdAi5H6hSgxYMEZGGR6GUEjlPH828u0vQGKzdFWdVnUeiDVgb9Y5FBa1sHhM+I2n5N
swOlBZvcl0VYHXqqc9QiOnLbkp5FTanL3aEr4VnIwYKJJaPJnE5YYApFGrgQMgYmBw6yrG6ESadz
OTXTzDPn9g6GKEHOukHp4EGdepduA4Si4dhpvtVBMwo85chzsiFPtGEe0GGVzWw5MqmrGMy6tpz6
pFDqga3UuhcQ3SsDHcKthzYPBizThOdEA1Sd53wUhucAqybATNZDh35moHTAVz3DWgjuGdJjHB15
IRalykfE9gdd9V1xwanA7WWWs6PKlicqCMtjEpZDiCYaZZ2dIi/WvdBLhap4ZuAoipEj6axlzhSV
kkjlWjFohnwslMot9ExBotWkDGJT0oXSUZFwOuEN/dq0VTiyPT5q0sQa+8wuDKWTTjRegukjC468
q4CfB2plBI6sI58aXJJSIdMgmypRIlKunka2q4f+AfKyU8uSuVl1EOEWQWhHB1GQGaodHSlJJmKn
tHXEWvDEs++djYTUhqC0jZC2nnB8+dgC8yfKjdoFuz5IRJ56R3Yn6RALMtOU5MPKAUfThVik8Mr6
q6OCPMdRNurAVAzBLbblqe97IAaUQDYzzEoIBIP5o0SXEHbSQ/A/2gxpRo1kVThudRBg8ALBu5ng
DHiwcN2RS8t8pNG8EhkNLsLWs1KIZQIDq+Ck6qRBRhdmwQDN9YastTfcz30RJ1Z2gOquOMS8VPTA
jqWZpKmZ6SJp4vvpdZpbQwVLFMjfDLVacUymOq2Rpvahp1hEECKprZ74IGjUtJlIamryLIiGVTlA
rK5E2SiHtJPHpNQMP1ePSpJ9idp2FPqRaNXYFV3q2KDlJB1r+TS0qyFPsWS0KNXMrAv01tMhep2Z
he35p6niMYExWOu14HwUJKERZWzYqpPCIpXgrNQx2KkkktnYTc6SfFg6CTMrKxZaPGZt+b1zx3Pa
lYNOTeBLPOKCAYMzr+0EmDzNZ0fTrFwvAjX/w03TqhZuaRXfLUwsPGrr2vME0eTMGsDweTUUnt+V
qoGtRGZCakoJrK9Og01tHUNM3EctOSnjEHypABchvH+EQiN0glg7lstCy0BYoOaoxGrpjkOwWa8s
CzX2yKaNJQ9ZzJCrF2manFRhk0hG3AVoYkUpaJ8CuNUVNUKJZDao5adwRxn4BTixAaE4DbWrugPP
YpgVVKr0LFYLC161Y67uJDIkPhRSxtjMGY4hUu+o+DSCCBqAI3Ffhtf0y5uXRx+PXDA+8vh70Y88
QgT5PvD4/1yMEiGIlv86Rrk+u24en7zdsIhPanyfgAZWKFUWwUbI2C/ikwwKrzUIXKoy1WQVy8pD
ugxu+aAyxAshCAnhekLnS3fZMgYDFeb5M5VjTm7zaS+JT65nBSSMwCfgED/vBdBzq7Fi39XYyEGG
Rk/y6mAFAXeB6LUk3FrQc/m9kAxcD3Zq2K1YHjTcLKgTOODotu0XB7Pm+HVfP0/9rSRXPC75bd1E
3HSyNMvAVe1k+9IGq+j749+/njV6AL+XvtDCzldL32ImZD7z7ixBoSYLR/HAYoMLYUH9ESUtrMHj
P7aZBnh+/+Dqy+RMZl5tR8xscki+CSjRhxhO3DL16+Pfv54seXiZXuCZa+BdeFrLzBIl5AihmoQX
EAeV2aRVi6gZQrwYxEHYpsn54z/4qxeaP1+hTqLKScXnP1gFGm8OQJlapU7y0nHNx39gfooeQuoP
b9TLYaluV8tFqVCz9nNeH7BWsTBopRw7E+o7Hj5CpV/6epqnUcuFHEC+awBJ2yp7IpeG1jOiDwBA
6mLtDXmY+zRvKXjOEOqb+xlDrqDvia+ktS9SG9LComy5NPm/nH3Zlt2osu0XaQyEEKDX1SkbO92l
u3rRKHvbagAJNaj7+jNX7XPvdbKdzrt5rYZkhYggiJgxZ7eUsTo72nWyRdFEUvNvBZf/z0bb/9sB
AsOvO9DlZmadLjCBpOkxGbqfIl3qF37fcx/QiwodPHWR25Set20UX0i3dYdids2bP3+9Z1aXXmzQ
sqn5mAzpWSV1/YPgGnnVRrVyLzQHn1veiw1dtKS2r9L0rCcxf4qXnh3WYhdhkUd6kWHQS2Mt7fF+
7KJ9P5M1mocTR0VfBG7fiwZ0LWO56QbRoGOuOW6cr+yA5ERnpzDze+GANlvUdqON8rbbBH871mM1
fTLTFP0MW//6XX7x/lEShwJtKvO9i815KxlS+bVW4/CCga77/I3zS8/5s04x7ehW5F0kd3NZhtjO
Z41SRn3qa1SRA/+M5+IJ6wq5oCuVT5Oj002L+gA572jermdbA9oQ5mrS8+MeHZkCrwZUZ6naH9Ww
VW9aYFke//wtnrOV58iLWmW8IO3IabTWZz0OInlVsq3rP6tUqvUFUz3jccJz6EqWVklhkYFqtt1G
ZidvsjIe9OHPP+K55X2HLuqNwDg8d3gsrCj9ruwr3zv7wmXy3PKeR7tZdJD14jyfNb7ApEtzZi4S
NnD3nj+7Omk3vTUyZ+Os8A02uUYoeW71HvgHPH9WWZT22QrrA2XTt7c2Tv+pEIp9eRtm/6vhfnFo
QTc0a6OV52gI1Z+EHMe3a1322wv7vxriN/4sPH82eEKljStFbvTYF++FMb37lPR7Ru6mqMrEOwDD
En4b9luo91u2Aeq3JBW5TfAyvpn2ZEW1X5mFhPmz8Px5rbeeT3QQuRpLy25HQ2eJGgAbXrqbr6f+
d+byXHor0V01C85TX2x2ODVlIsRbE+0zvyunwqjzWtKt/aKNTP5ybbm0L1juuZyHe16u17IQ3b4g
7mqpLVq/YwE0wq4ypHVyQt1wOrRTs89oeHBrLmrd0avhDGi1DzOZuAszMPeiwVbwSEgVFbkRkTsl
6OnkUujkhcMYX7/Tb8zLvWiQztNa97TP8oTsQ3fe42Kezmmxox9gs0Rsb8rRdD9thDbRDdtlmz6s
SYKaGBVSNl+komn6wlaeiUvcCxyybVLbLTXLrSjGBJX47Idd16UPC9o+HEUPCY+3tRH5ENklL6cY
yIMykeW/ghyNe0HDxQP65U3J8tKu8muKq/RhJJEJi9ncixl9AiBIFIksTzVeMkcXS4OSTj1s4wun
7Bkvu848/xrzxrrfUroOMp+2paC3kg0D+bbaGB5X0Qqt97Z2FiVBFPTK79bsIw38LF78SJZW4xCh
zMVlYdD87eloDptjUeB1wb34AWim6h0fxNn1gL7ybS5PO0clOuizp16Q4EVG2qZf93x05ZTvrWgO
fLDNCzHoGZdIPd8HTKKKVlwNeUPRm6JT3JyKDbWtsL17ro9XT4eGXLfnFO/GA6niz23JXspan9u6
580xty1bdbnnJWAQr93WEuQCfRU3Yecm9bKAqkEvJRm2PY8Kk93SeVWnIpEsDzON582JnVM7Kaw+
oTh6XBIxAn+BgmXY6p43y5buchb4rNFEq6MCTvTAlWBhcTT1XLkh0UCWYtzzPq71Zcza8jinbL/8
ee9X+/7mvkg9f22LtNr3OFryJUp/4Nmp5gsDMKnNp0XwwF/guWwyi7ltVLHkCRz3fTZ1zTlmnQp7
jjPPZacWqdCy8yXvgOS9lVnqTs3WBoabf0D6vySP8WR0IffG5eWo2X2tjXhtVx24dc9jcVEXSsXJ
lPddU8THIaVok1arqsKiGfOcNi3KUUU7yjy2rdc7NZXTK1cUOsypmOeyqI9Gc+ya6TIAvDB+SBYi
9Zt0kP8HDvzf1oiY57Uqrue+nOmKlNDtR2XTr1u2tS8c/GcCGvOcNm0ixaQETL3XFbqzowM0JMtc
2JFnntMmtmG0aOQMy0dfB4r8rs3WIvCzej6r7D5E0cj/d+uMAsqRzujB/TkiPGcY31tTWThZxfM5
W1A0ptfVx2DDJJ63KjLbQo9YfQUO9+ikcgfOaRO298S7YCt05TtCCVZn9EdfM30p6zKwsvUPmP+X
UAAQsJZ1icWz3ZlcC7TEAENdw3KDxPPVdUpEoQHHPadTsRzWeKaH2BZT2BWVeL5qKkvbLiHu3M57
e1iq+odr9jjQ6p6fjvsw2a5a3Nmoih04S79G80gDF/f8lBTAHG9VNJ1FT9rTuNZ/j24fAxenT9Pk
fszWBpmwOzccmA3e1PoAxJgIXN3zU5E0UVlHGbaeufj1iPbI20KUOqxF5c+OrI7RlmHlfI/RygTy
VfL0FE2RHMPODPVclfZrZpxFj3tjph0OUWLT3C50+h4UZ6jnq3Fd0KFbAbMoi1HfZc0Yn0bVbOew
1b2r1Q2FTcotdfmUJX/FDX03suRd2NK+p45bY7YtmvK6ih4QHr9uVATWCv0xr6yujYhbMeUNgKMn
V6WPncJAXtjGPT9t1RgNmXQuj2qgKnQjXgnak7DDTj0/RVt4seMqo3Or13/VW/yZpuY+bN+el8p6
KSPc11uOZcfpOoZU8cM2JmVY6KWen85l6irFhim/DnZ+YRPiwGGs9zgs0/hnLPGXe8P1mmKOpXM5
hlV3gK/Ft6q2RZjZY89JC1n3Yq4HgJW2YTsaY7F19VLn9ZlUIPZcNGs5q21kphzDsdlrOZbxax0V
9nPQZ/1nAvEXu9CJTgPmeHAcq6I6JGb5ImQd9kmvI1O/1j8AiMyaolIuH9I5OcRy/ap7+TZs395d
yha2LjVmCvKoGR+Z216nbPyvxg//b1f0OgP267a7pSjKKSmnMymi6Bg1xat6J4H1gSsW5NfFgb+x
mKyi0ZmT7I3ZxFc5bDostFxn4X5dO8L0CKI5bKIxqNOV3aUwVVgk/6fS+csxYXbZkhUF/HO3zzfD
Qu9ZGnaD/lMp/mVlu6UT7yzedtyUr2S35u1QhLVZieeWtZ7Wyjls2pqP++yOjfgUdPiI55I6awa7
K3xEVqlvw5q9kzsPi1PEvzL7Wa3bwqd8G5v4cd8ADG4c0PthG/c8MmmLtW3qbMrHCFAC2qqbrMi+
hK3teaTS9ZiKmESAiyK7jQj/m2WARYYt7vkkDnbfa4Iruar5dSieRacsEy+NAj8TYonnlHKcxcTS
OTr3/MMAvDWq2GHb9jwSaO6e9dU25U4CzLEkoz3EPX8MW9y7MRf0u7atLcZzXNmbRaO3D7DjFHhS
vAfo4BxRkcbiUqdvE2e/12wbgqwS/weui6Ub6WU2ngeTvE2xNsYoQ9f2XBMcCSJJ1hhlY4zSvnKy
bO56tvIgq2BM+GmErUY2a+SzOCjpDnA4aT5qXgUlWMDrPV17zRxbVAbPBz5/ao6EFbw7UWRAdVBo
AVrw6R+wi2EFejVTXjL7d7TMn9F8+BhyFEGN8HTpOUmAEU1gF+fK9NQ7hVkzSUVQHhFnnnsO1SxQ
j16x8XV96zpyt859mIfGmeehjRGEiSoZc6mS1xqAQ0wOCRpocc9DXTkAc+nmKSdWv2ORPjZDFZSk
xP/BS5JG7VYmZsxBW0KPi4mHY8yan0Gf0wdXbegojNJgymLW/Gs5rne1SD+ELe355zpMhZI0GvIN
ExwH3Yn+gonDMBhG7AOrunRpsxlYoRwtpP3U7t2DSMaXMAbXw/yfVfpYeg7qLB1VhQG9vAPWBuPn
bojuo5ls78Ms47nnEiWIiszhi87bv0ZkcOsov4Ut7bnnhIsHoPZuzDHv8H619pYYE3YOfSDVXEjF
MQyCsca5rzAGjYnGSLffw/btOWe9M7DirGrMs8oeFdsejHwp7bxa9Xcf03PNJUI9eLZiyCszgwNn
ANvA655jfGJpqNuOYfv3LtFUtWurunTIdZ38pSv2ObLqMWhpHy61AvGouSgwt07n8WYeh/gQzyys
VRcLz0tLECfUQ0KxcRZ/NjMmrllkP4Xt3L9DMXijBlJhgIrWbMGwmdvYoZW6UqewP+D5KavKUjqp
cSTX6F1t6GPdh73F4yvTx68vLF2nPR7MWLq4jmOS+k2R8KA2FPimvKXlVph+3oY8KQzNI0mnd3G5
1EFIX0wQPF2dipmAfgMnsSD7dtiGPk9YIDotFp6bmrXAPDxYRPJ2tuRAZnHplzKsOhz7WKhpYM6x
DCZHeLyfN3qv0zXQhzz3zJZSu6YvMe9WlO1B7Nt9NtT/S6PzX/bNcM8/tXiGU0JWUD7kcTe/TeL+
1UCmsH376KUBbCMFX6I+H7n8XMfDO636oEdc7COXipUZVVpMqXNYBmwM5XLoNyPD4qGPRpqSpo+a
LuvRt6n640DVOxdlYSmoD0UiBO+sNiV9XtaJAacaChVnRyIeaBjPPZsmAyqt2eA3GWhMpOP8va7J
HvhFPfecm5QXwNr1+Z4N9BiP7AE3aVj3PPZhSC5qZZeuHY5LlzHw07VyUyPYT7JZBdVwYu5dpsAC
k6xcW9i+rBZxbFE8y4uC9WF9BIyIP/WlTTknB1PYXEaj6kGbYs1Pl4kl8NHoA45iQwlbssjmQ7WN
J1Py5gALpZeg+8gHHAmxrpLMxOZOc3okHCB2kLEExsfUu04nDQTeiMnUfGSinA7xTtXfaltBVBS2
e+82XeuBD8sK24BDqDvUk/m46jjszvPxRpp2i4mEg91baW+2kYyXBeP3N2E791x2TuZks3qxeVOk
+2fSFSXYIKRVgYbxfDZBnEzphs+atUU/XoSTCTukRQdahLD9e9cqmnGqa+0MyyfjcjsM8mPV67Da
fOxDjoQyFBjjweaCTR/qcny3qOlD2L49by2LbUm0LvtctNlfbbfEhwqEZmFG8YFG4HMSEuxFNk+G
Rv4l0FS4ccrMYUfGBxpNJFo3UF50OTw1O4Bzq8fQdiTOQYZhnqsOW4Qevcbq6QxKhjS2d6p9CcUk
rtb9zYPGhxn19Qp4naRdDiKasgCJRNsg2Ih6VcfSZKW6MXZbPjgz6ttkTCKeTyACSR8x4ib6twxD
4MOHTBh+o9CX7G4a1TIQIuoaxfhy7SVZDjtr+uHjglFrEBBsfav+7irQGR45Ekt6ilPU2s/CutWd
dIwq2ZGjS73euj6STU7FWrHbomsWUMYQVBO+RED2YjI+aUZxSsSKNRddT/ul7LNqxLQd3d3FULru
p3E2SfvXKhgr3k6MR823MU77Ppc7zeZ8WPF7T3ba03ND5lQeW0FjdeSbKN1NGXdl9orLFnNhpN/p
ByqzBTQDfLi19TjsOekyCTIMo2d2mgdWpudZLAwlbF3N7FhiWrxDPptl21EOdSIOpquH+H5piya7
1Uk8sXyHtZcj2K3m232PzMPQzuCQYGSed8zaD8X+QYO5QIRlIT7ay6zMceWSLucp2GMRPA+0TLJA
1/LiZcKKDYmktnnFzY+CqQ+FqAP37cXKGZ2YVVPsO3VFPmb6rkjjsOKgD/JKwSK4xagg5ZgfXg9F
lKlDpuMu0CZeZjOQMuEKTbu8pBjkB4PcT94MYUkf8+Jkg/HWuRWky93m7AOmweqbLplMWCjzMV4V
r4lrKR/zclDsFfhNGyD/3fQ1KJT5GK8BrAvzbOcuV7J0nwbZ7yjmt3IKM7uP8urBK4QxkazLMxSV
QaHYvKr2MmzSDAzPT7NJAhcG0aftQFxjC3PqyNLka0/qwFeOD/OK2zreowQnkpcmXc/ga3X7QUSp
6k9hxvccdTL9UkTV1OVoVP1cLLtLwZR7DFvb81QLqpW53wSo9EgGHNk0ilUfk6yhP8PWp0+NP6f9
nsyO2lz3GTg3Rdcn6LFLSsOwGPGV7ODXEs1iWx2TtUSCQGJ2cGJpznVdByYIPt7LiqVo9hJXOHo0
wxGIMpAlRgvJg4zjg70WglFp0Ex1mKrV+o4nczodeD+ACDVsffnUNmPTlgAydQjDrRN3VZuQv/Cm
3cJKwT6zt1hNv5sR+SpKWettwQqXCzKJsENPPa+liXZZfb2dmtqUx3Hpy4ObwJIWZhmvsBcP8epW
vJPzaGuTHxXQ5j9240D/F7a857EpTdqmapTNUy7m6FZlbXwkxbKkL/QOn5mri33gF2Zbi4Jr2eZg
fEmGR9A9zmCAEi0FqyQooh4xcPYAYkzdnJDFqexYZniMXqooTbvAr+85NoaCOXEN8s9lAz/MMTJN
CT6IqrX6EmZDz7E5SXa8Wa6RqZji4t7UYHHKt36bSOBH8u7jnbgB47W0zaFuWavDujQLA18PmwMT
LB8mxkewKbUUf2BzFLDl3X0Gev97kHV8lJiezDZlbm9zaAOMx7VMfu5TGrpx7+ECduR4HJUwOXLb
i6bqjtIxrATgY8RMFJFyAYNIPrF5PKqIodWw7O/DjOJ59VTpoYyXuc0LN0iQr9PyYNI68Kr0cWKL
gOJ2iy+a18MafTPNAi7FCNdN2N4TP1aztmNgf8qRa4ESeL/XffkCl8s16vzmqejjxMoVfUY+dG0+
rrS6i/UgD2XdLWGXmA8VWxSv5awSkydKdmDDl7K/q4RrqzA39QFjIB7uEt4Sk4u0BRdVJm8Ui7ew
e8CHjA22LUvwP7d5xqrl1TgYdhRTM7/78ze9nrvfGN7HjWWL2uYlxv2uwQGOlJ+MZXbWJO66M8er
rg3LsXwMGTiLC8mhRZBDFGKyhyqdmqtrkawLu4uJdxebqB77GSzZAHbSD24i78u4CDv2xHNZMFlM
kkCjDyO/aXqqB5Tydxe3gZ/Xu4dBLy8jBVTgORZD8X7eIvuhrdKwaabYh5HpGtSRhI76GoPlO2uS
FCx7qQw0unfBWlQXSGFajWY4qhJdL9+BfLMONIx3ubptaje31RoIAVA4HTF82H/ddQZC+T+f/GdC
jk8RBkKaorDToPN9EN9QO3ptRPU5ZGlomT0NlGwm6FZjQhBDq13RHPrRzT+WpA+j3oCw0NPlazzf
2qq4mt3KAgXHUd4anrqg4058QFlHG7fuAzZflBXKTjG1B1CqhN1QxIeUZXwXWzqi/hYvU7yd2hp4
hGPTts0cVHz5t1zFL+BdOS+FRWar87jiG4gvCXnbYZ7vfdiX9bx14zUqXEsfncq4XLu7BjKaD5Ta
1L2w+39e5P8Zj6FG9PTbcpbQlXOHo8Ndat70cdy6m1rN/XDBQ8zRS5oxPp76VK/dq2jDq+CVFU1v
vtI4YRfH6X4rWLSlIHyFfgOKjpFSb0ybrvRo+n6rj3tZFfu3rthqd2kt7tyjA6P398Qwdj/bZrrb
6mq+JIVbsAQ4MKoDMTXbH6sY8y3v1JWn4rGtpR1PeLCxHf92WI5gBXXlQ2OraD/hvx7r1wktujko
kYQ+6VObANfY0+tAMpiE4+ZhzhT4Qmtahl2wJPMCTReptEN1VOV0JT847d9lcfk27Lh4+TvempuJ
+KLyZAfOVlN2SzsQDv958evV9puj4kPinAPx/D6uKu8tuDpuh3HXyynbgHo4LXghgJQ447oKqq4R
6cUcEJlChWpOVR7ZiJ8Z5LAuu9Xlxz//lN/HYuKD5KqtcHgjJiqfO1adomL/PDXQzPjz4td7+nd2
8lKDmEAAQg1O5Vy7+gNQ1ewNSK3Xv9cmjl6obD73J67//JegA8kQUVLbq/O4Joqfqqkf+hpqMii2
39YLJtpeeFQ/98m98AN4QulmrkvIL00K+hxQ0QE6LNLn2oBF/ghEd1hVifggurJC7aQYNIzW0ghA
N/4ZgSjwApOeQ0cgHEEhoFV5jHbclb95SuL3YR/bc2YBLR65Ywb3pMpeTLeg/k4vHZRCtjMvZ02C
0AWQLH36vVOszesacgHFlUgQs+7ll6wH9fWff8Mz3uAD6cYt6+t6G5pciHSCCEgnD0UVhz1WiA+k
m2uUIhMXVzlEQNjFzps5yawOesdBQ/GpYQi3sdZCF6d4ru8IFJZYx8NsLjw33hKQxXcTlt53di6y
/mJqGvQ+BCnt011vYF2rx0wVJ1XTe5FG9z0Pq+IRH0MHWCGMxOviZJulv2vGccqjNPkQdlC8ZKFI
BYRTkgiHPS7Hs7UDZDAyzS5hq3teSjI1FCmJ6lzUo70H6vVzX25h5LDEx9CVXJTRTF2da6gBXVw2
tTek12FQVPJPR/qXeBxtK/opZqhzKCb0J1vJV5EYxnOQXXwY3dqQ3o1Jl50mw+r1Quny0Q5KhRUV
iQ+lq7ps6jVrs1M79w9Kd3kzdGGXuA+l26p1LSHlVYFC1EHCyrXkCHGCFyLvM1HLR9LNQOfvmPCD
E41zdwBq7Gg5GIXDbO55KARPtnGebI2pJchntaXtemivtFkYIA1Ce08jQGYgsyBUmmHQqoMsh9TF
cA85pDpsDpL4xF6Ot0Ur+iQ7mWVHz/YdUAAvWOaf2t5v0hsfS8f4jlGMFgIrUPZK5ntSmxQDRuVV
AwVMSV1ep9meHEQ/m/TMUV1bjv2k0hl0nBZCAL3LIMaw27ikfxuR0jkvZFKLoAo88VF4a9TH4N2Y
rs+lASoZdUKkO1ejGttT2LnwLuK2rieIulbiKjjBEaC2xrXHKuVxEvb28HF4w6TcPhfWnV1X2bOR
bDnZjAVVmiFe+vTUIWVLE5sYd46vvF9L2mNSm4kgfDW4H58uDnE/NhYTFp8duJv1yPpDp2kYxo+k
3m3MKodpeNe6M21iC8GZuDmgIvEt6Kv6ILxOSYjEJ8V0nmllDjKKMMC1MhJ2r6Wer5fAmhIWJZBn
AbLm0KmhfNAimT6F7d27k9liLZQ6++kcZeh6MLWX53pLAw1Dn37TeljiDo3Y6QyOSugdmFV942QX
YWmQD8Db02rpIQEzntuWX3WyHBhhWBHGekKuCt2/vpF0NiV7ItPxXAsodKXFBH7xSIX12IkPwksW
SI9pNY3nZIFmNZgyHjFevb4QY5+52nwMnlt6UGaJbTxvIt4PiiiIkqnAXMWH4KXK8SjpYfXdgK5l
mbafZKjCZgkhJ/zU6NFuoXOqE3cuMT1zyhbIqCIehzXviY/92jEGUdQzEith6TcIF34wFQ0br4a+
7NOdVwYl5c4yd67JQA6rpcUZwiLq+GcvveYNv7k0fZYvHaueqi6RF17odH5bOVOby8apHi5ssLgF
//xnnjs4nr8WM8Rl4gY/IqUyOs00LSHOBC2nsNW9t66tCjFBKw4ft2zrkwQM7Jh127/CFvfcVUG9
twKecTjb1UJn1vTNaTRF2MXnI8Eyy6CFm6bDeVZuvhiItxxAYLyH3Xw+EmwzUHrfhwVyO9UOqaBR
fdzjJg37pD4ObK8M2zvUes5WVuJo9NocAUkNg/0THwjWik1MQhb2HBkI/zYQ7TpA9zGMuYn4MLCC
MT3EDbfneuqr454afZSgyT8FnZjE81gXbyg5D6W8NE27P+7Erp8a0r7EW/+MK/n67kWyLLEDWPkM
SS3Mo1wTDgud6zBXSjxHhcINytUbFAwZRKKyOfre6fYxzCyel6qYxgX0M8QFPF+QR5x3oBOnah2/
hC3v+Wmsu6TbyZBBc9O0AOA2EHV/xWPdyjBf9RFgFvKKyOJtdslGqH5l9E6TwEzMp/oCEVc/bRRL
G4br74qHaMMAicRHfkEMoi4q0WeX/Up9pJYY4mGVXMKOi4/8aoiupn3r2AksXDftYN8SaAEHfU+f
6Qt5E9IkY9iJA/7QtNEr1tbvwpb2HDQFjVA1JC07QZjNxDmzGnPXFfQeP4at76W+rY37RrtOXFgX
r6BQZyO7u47qvcQneH25/ObSpp6T1pGyTC4FvxgbjTdTMc/mYRSkLM+YUxXFbWn2pXo97cXLj+t/
K0b97o967is2WrRz02s8W9elXY+xrjW1UMKF1+lLVawKoumdgVzNoU163O1rsw2tuO205ZW54GHd
KHPQu5q326rYouLvJFkAu2sJIK1QWoRo2wKBNjLY/pXisbSv57FYYn67RkxAhhHycWVUH0iS1Ul5
GCZhkQh1HJ/ukGZ9V/5th8q4+MCUqM0t5JlB9wwRWhuL8rRB+204qi1p1g+gkFugW54qSPyA5nur
17E9xJmLODtkG6jh1U1sFQf1vUHNcjIHzBVohw2Ooms/WmrwkGlEI38aa/CPB9ez+cQB900ODhZS
x3leaJ1D2XOF6pIiydj+3aFoK9xhHWISL4dU8rL62tZMZd9N6SD0g0HOvRvMAWxfzfblCtK7sbvZ
1kML0qjxuCz1GKuTwOBkcd7RsqHniBbreCwkTlp2nPmypZBvnPeU3Mdy5tmlTt1uMBfWd9sNVALa
o+B25q8b4mp5InWyJMdKQJm1XaWRJ2lAgHtY+5L3LfCbTVeVpynDex/SzOm8llAiH/p2EBAf5AJz
I3OdF0wgbUQs4cbd4Wt1VX0YJDK7QxZH2pycaelf/WQ4RGj3VXx39b4lFzt0qYI2L5X8U9VTIR6S
qUiSV3tRSVee9I4ZFXbJFheDEWHnwunXmNCQ+F62ri02V5I9K92FgNUY2Zgh3a5uNp6sy7demror
j92MYvCtwARS9hivYh23o24ZlMRKGV1pILXT7RJhimUHaAsMOsLN7rzhW3bdLU1RSKO3XLUSAqVc
ZReuqvbY8XUxA6opWzTO18xyHu+JG9V5GRCjHnhXuuZxXWnZShyHjrpLk6TjCoHxilGwxFabPuFd
U8mvckra7j5bdzz8qpS4dYBq64Ri/iGTqaDIoKYpSZJjliZJ8y5WEiLgIFhR631LlxhVbTKBW21H
m3maIXxYkW3kE5CcHCRrRLtvVEO+8TLMgtkPAoK48lRB17X5hreP1HAaw7r5NDZpNz4oR0r+CHhW
by7NJjAmlHWkS+/2NKLqVVwtav9X3erOYWJmiDr20MNpq3Nrq43eWhM3/ecqMpJA5JypkqcHYVhm
H8g0qfgba4pCbtA9zUyZL8s8p3dkqFn3pVn4BpVgOhJMo5dLEmegdk65/l5MS6nKg+qV/JYmvLef
MV2+V0d0l3B3Yc6j214D1TdK/M9dxL53zTDvt4babXtUO4njo63gSd8bhmN+Uyq6P0wZKS+E9rJ5
Iwcn+JnI2lbve1Wt+9sFAx40QicavAEQvwUTMb8dl6ltfyp0bqr7hvfJlnddo4u8p1k83Ls+E/TY
sITRr5JTlv0rXlTxgBHy6A5tpP07RlugIbmk5akEQRCkX+tdLnfQkJj3G5AHJV90VrPsZDUmHd+J
rdLtQ1wWdXy7dLXbzlFfNetNtg2E54Kvinwm0GYt3ld9VkLHfZsicCI2JIPMZ2Y4hPzmfUyH1yPZ
J3KbWG71Rwh3FN0bl2aiupBKdeI0rc2M2LmkcqguwE/Hw+s+m/l3DU6A9ligZLi8qVYyIJRU3bqc
edpNQ3ki6FbN96oBwfGlKK861Wsk5vKxkmPGbo210Fmeimjg36oqa+yxbEc1NQfZxpC6tJQl6+2o
zTidJogiR6dpbGkMyfZ9sV+TKcMOTikpY9AZrthFHZXjAAHoaGzP7ZWS5wBCu1099AsG086pHZa/
KNkWaHLieQdeTkhB8NdIl8ofBVxYQO+2ohCyNkvafd566DOC4MgYUJ4dErVDIXSZMCX7uEGfbigg
/D6JFfF+t0vXHZoJ1/RyQMV7Hr8vbk7ST5DgGHAhKLDVZO81Vrl+SDu54ZxmHJ3Oc7tQA83a2bZp
rrM4U+d5LhO9Hcp4kvv9so7l/zD3JcuR41i2v9KWe2aTAEgAZp21IOkud8k1TxHa0GJQkARnACQB
/lF/R//YO55V3S9TXVn1KlfPqjaRknwgQeDec88A1MIhxkoewsKjRoSSraqOBilrQbrpug4ek7jR
JK9YMge5CRckwXK/bepFhxtVh8VuK1K4uyEo8mklhT9RhOXchZFR9SOQI+KbtG5bK/dwjS/tpWzQ
wdx4QGJiz5oa550tingCz5tV7tSVoWqyYdORzdioeQDdgjYF4lJDrKDowYZNBzFGz6y9q13IyWHA
yFjdDHC6Owf/eoYAHfiKp9OqEegeUWnsbWymoP9CaifaU9JSgzXWV11bfaet2LASOli2md1QinrZ
45s5tYu7hpnnpFmq4tKUtaJHiGiT9nrWBAFfO2xHbZIjl4kW7xuskuFpbioVH8xQlyW4zVBgYY0I
+ChdVsr68TCqjoIzTMAhDndmROphuljfk0e8p3hZosq6txam8dCkS1INLJtgv4hoWuxPReaK0T0q
klh6EHKE1iXue5BVu0WLIPPjbBEpp4fVQUCy8CjDQEFUd/i4cXzrVl/WiEwnDJOjumiC+anrtqG/
BHW32lAV9Zv7hlPD9A08UsMwuj9PamiY0Wri2/UWSmSIYyfefHEUCrceRrMJ0s1OKzbk6RbpF0Yf
Q1tJe3A2kfH55HYVPAFKXEZjUivxlIfwqys3RBhPNdLC76l0rUyRmiaSPWcd9re0oavSt6GNxPRl
02ZkKm3t4uKjZzR0Nwyrv/qkjEMEDb4kHYrbBnDY+iAaXMTLjSjt8p7OsT3g/A/GEheXdMtu3Thf
SxRPdthwM3W57Je1CbpnHnnb3S24ZsvlpEALvVVLXdXIiq8G88mNnMSfO8I9YnbhEBb2I64Ubcvv
PTxTwzu41jP5ZWCJbN6mdmqQBy9hiEizThHkQXfcGo/6rQpFMqRTMHscha3D8YFqD5axSRAvPDcw
aRg8OHo8+ApXec+yEIe6Om7z1DzxGet714QrcuxrtwFz7XjPXmPEMSNd0YtCZehFGUci4sDnC9Ly
OFlS6sJuuhkrpPTKNIJ9536Uqh2uaTeuQZsmUGB9UcNk3T6OarbcRn2o4b+LOat8YqJfq/3SIinn
biIV/SQMUl5ywwpAAaIObHLj+7Hg+1Crldxi/kT7h7bhZruKVD8N2DAZng3Q4kFUExcNTFT1ddG1
cnSZYKy882C+BJlL6m55MNs6QRAN3StZM9gYFk3GZVSPt40BxpRWXdlOO+qhq233kKhFO1HQvs91
WBDcibpqo2s2j+ck18Scix8BaiWCnKVYYpJ38xRGc9pszr8q0cI1Kd06qBafRojb6EtpkuGk+xkV
V1aVKsgiBVc4n2F3R4jzmlD7SmbYHhzKZEV4+cRdiDIdqdqIpU89ZYE91vgI4f089JZnJE6mvPHV
3F80Do/65zjU67InvGkjJJNoWJ5FrKYipy3owamh0baXOIxWi6TsQpmbGdQp2Wdd0vH21JjC3wp/
DkDd9EavjBBNuEO29eZwjKLkyPXGsO2v7RKUyBzvY/s0twWy0nuNNHTMSCby5ttiXbJirdgB5RpS
MxuoaAYg7al2qjpUdoSxBoOuGoctzbbNyjEdEIaU5FaH5FCiHnhdO06vSlgpdWki1WSyKiJJCc/W
kaTDwFRyKdbSf2dQ/6hrgkenu9iU2eT1FBB9F66weEULRO2pTJAAjtopYvpuCUbQdq3jWQIZ+TXm
ORBrj7yjcCOHDPnaa0GehzUodw1RSZN2nbNXS9PK23KFg37eYBlnsZvXjFRFfWCMydOclP6yjFz7
5stFPUra6qwOk/s21t1zrGQvkW4+GtBO5haR4qkLa7matES16/ceUXX+kCykfEkiN15a5YXMsZyT
rNvmze17reJLD/oie14DwR/LdqWwZSe258Gh6PiytmmBlSsgk/dV+L22hbfPcZwkPl3qzglQOaNl
9Xl99gM4tt5tsE0ROvIjknWnyRD0MTUdVF4mSxRcLhGDGhuy0jW81FVUyBsTOGP3C3T+4cuWtCTJ
pGeLvZrZGJdvqFy7aRdbEpDDWI81Oym3tAh7LfulTddo1OKFzu0Y3k50puMONg2+hyWBSarjECyy
/RxUyBJGzLmv4zoPjapsOsc1SlFpZ15nukWNsqYFDShtUx/7uf7mREyn0+KGZfuKUKoV5VBlRYzV
3eLZisdUQTCkdnDRKciFFm2t7l2E3n839Ix2e8ux7+ToaEp+nM70u93EO0JvIapR8RX4szTKI+li
eYwgm3I/apCxu9vZWDGGmZflUl2ayVCknsNQRGA8uinS+nu0xpygCwZlc7sypjXYF6qer9H12OGR
fGzQrK6fm7iRRzZgREZNt/LPkaFN8NZhwIo22Q0xEhcBQlcZVgeKpbSYF+zuRs8uX7pSi9cEmn77
Ilbs7Z+MmSRRecynAOdV0SPu/DFZN+XKNCCE09TaQneZLGhLbswmnP/BIPdvv+saaradUIgtfPBt
5SQMB+JB3yHjOW7crl/g7noh64AMdwmeMuyIIdWTwPZUOQ6wsOohaz4oGlbrgTZVE3Y52zRKgLRN
kqSEDfyA/gMVn5oyv4znWgQxLna9V1brcr2QTdnol9YEw7IfVGDl0Rg5x7hjm1x1PpHWLW+NjKFF
SqpGmje7NtOyH8uwCzLZzNFVPZVFkk0YhNuTV4qVuCW8hhjQAGXP9LhMKEqnBHYyL/PGpIBAeipO
Q0mmi7Vw4mGixFtUB/G2jbe+bdtUIxs0hSisnCnyxYQa9n4Vsc9KxKnOx40aNGiVnHlq7DoEY2pn
u5p7Hq28+rEg2kTstiYMqzxZz+dqWhpkTBy2pIu/egTl1SqlQyCLS8Qxs4Rlpt1UgHrUh8GF27CC
L3DiR/zSYrNXX+RWVznOeFbcDsToXR1MCLjHnS+CI+pbarMQOKJJA2GnIoO9En2mC9Lur5a1Ksej
rM4nBq6WjeDuOgx1hhNp7F5iQPjhXlVVb/MxiOt1tzgIGdD0BdDXbbyK6huh1hANc+2bG/DA52Nb
1EmPJ7KYL4cQQMe1JKUlx7mw7ZtAsbLe9M1qLu3E+7bKhfcui2NsHIBiyuINtheqzssOe2etdHNt
bYgCboMPyXpsuaiycfPIJYH6IzzUXNP2erLUtNe6mM3VPI6D+kK0E81uEI1+QtNJd11AoRnB50nE
0W8cgWStY+tLDDOSd02SELnksN+osYhRZ6Ttyrs9Rer0nE0o74dMYLC5IBpPOKC72DdNNk3aZe2M
jhGFzShdBsWLL9OowuKdfEPabARRBhRd+IuQ60H2FvCKDTbZXfJ1iatPbl2m7bQx59UzbD4GcuqS
eq5NZuky1leDAI0GFmrO5Qg2H2ZER7NbggjDfBm4U9CNF4jq7XHO8/uoomheC4PWKE0QfXe5qSJw
oBdO7ZY3GDnGZVpYiIi+FT2iOY6kQemcFtDmi/fBAoTAmYWaH9F8LsTEebPY3q4DIQf7iOEE0acV
su/2Vq+IjLxhM9x4MiH0uN52mB19ZVsfwOamjG31Wg0ltEWNHccWtKmOPXVE2jpFWmuVrg0iJdAx
IzoPe98yvlY1ekQgcmbfmNlHKfYIV9TpBuQuzhueVFV75VeONjOFHCd6Q4Hd02xAI7rc+rHc1vtw
nAL+aS2mfr6dl1rWl6KSZVfvurlo6uNSVi6qsN+S+Eezopp8a3y5osDe5AhT4WaYtmfgrB24Qgsa
8s6lDme5PjhlVjzZZHohtKJ7QOLRFbToOEhEDEfotF+TmT/jeVjbnaxsBaMUEfXutIq5bz6vHRrY
VGtgbNdRQJL+HbnxssmbodDkKSBbt9z4EF3JTTEgEOteAIAiv7bd881oKO1/xL2R/OCisg0zxuAr
fMJBVuKwLl1M1rxIuBNjhkghsCSzLQJX4HGBCUx4mcDQJrzCwuLN5ZxQNiLhLHT9tRwBR6XJSFfY
Qo+Vfg9jWlc3ZCt60C+KsOkP8OcOyB3kYTwZMoTdbCtg7t6Pe8TUrXoPQs/YZQCP4/lrv3YmQA7c
ZsUxaNE1fgrbbkLpnqC+yyMtRwXNHerM7mYGTNJkoJFbM6ewnIjIVZiQGDV0bIP+UGOcvHxdiZcG
3yop7MVa1mLNdTyOza6lVEw5QfCGRRq87ny1R9HbyquCwWUKHLP2nIKEUKghV1Ut3WVhwT/OQIcv
ZZxDcB4a2EcXHcZ2mPgM5WWyOLpha7YjO2CfHDCUnHCEpYCboiaFLm5T+dT1c7tnbo6md17HTRug
RIqYpYj1hFcDwum7FrKVBoMAa7Klw3HIsqDV8iIhI/Hu2ESCihdY43b2dF5zbsQXr5limYocHW5j
XrfuNcC3kUFaRZYO8/5s2ou6exHbwm7mc6NwVQRD43DGgBYIHx1flOWt7yKDmkzPNAkX9GRozXkG
SDlGUR6aTvbfao8tGxQmz7vwXdslmPYzPDxRF+IxB2yOUI5BXxo5zOI2rtRS4kQUavveVABd35Ra
h2bPStYHK67uSHtEzia6vmeoanA0EMlZvB+xtU/v1cjiVaQWTtj+ZuVsFk8RYIgaKReAOe1XCdfK
5mUM5iG4G0rg2vfLuR6HMNuLlmR8mWDfCnXQqNtj1QHexyJhI91rjvou2SEubp6uIHQq4zXbAJUP
KOhrzWuegxxmxdU6AjA/oYgQyamZGTOPfasafclLug7HYEb+9BumLkWYJb1LoF0YumBOW07W4DSE
MOG5D2Yz15+CDfFrmUQB0O/83Al9UxsLPn8Xh3x52lowtzIRGmDZNW17OGnoMrDfRGLG4omupspI
Dxt3tWyXwYaUYo1+aaja4zqW1KcoMxTACu7sfPBDL+lBA0xcL9om2cIXgCdxfFk3GHhkY9hhzrmD
bDLU4nyGb2jhz8BBsJ80IXNGk04FKZ6562Q0nmGkEsMFYB9GYJBO+zqIAGsnPZBsn7ZIkhKpn9wY
57riMTtYN8vtMDIXhD2cq8g6S0AXJSKhhllG6hRH2piX2MA8+p2XbO5OISBAvm/japaP6woEOm9L
oUqIsMC7uav7vk2uirLtm8dV4MJceSIacxnOSA65XvBZCYKb/RbfqZl35aVTWjbPqGfrYsnCOfH1
lKtBdEDnGKyo6jCb8TCPQQaLg8SPOcYdXMh9A9bT2amVf4ZRW2iiTEr4/HW7Doi3mY+8WzUurOVq
1HdO46JhNISVgOxmwqV/pLjs0JDIuGq2Z4DEhdsveJL3ctv4Cb1CElyRoJCYbCUhTLrIeVohyEWo
kmS8aBSf4tPWDhCYRsQP9vNazxLa/GaGQ8LeIo/XV2m0JjHHKIeAWxJORixZgv7NvHULE+RugLrc
kP3Z0TJC6+ZiZFgLvclFZbJb1yb3nT4HZ1mT3MS6YP2RQbC4HqZ+nGleLn7sT8TAjgNIUIix0uA1
n/c1sMooDUwUBXuMYmydt6KUqK7HyYw8TWhX0y+OIyz7qthK5R6gPGcWEGNV6O077WNafh2bIWyP
IYWi6xgC3JquIY7W9qmF8271PPQxc6eIBcb/8FOsxpP3ZWCAYzgiMlQwAMcBo82AkGtjwGmaLLue
w86smfXIRzxqfASVzxshTQYKcILRIGNnFuEi9hIEzpt2QQDqc7g2pbnWdov6S450L9QF+IYFKN3S
egRgG87UV6AZAc1VLILRwJMShVhmeqz2bgfsvQE4gI303M2s53pEBnqhmQ+CSONhEZMGK3yMz1dQ
jujKyzTUsbw1fGkDqKprXn+fz+fjdz5DJQ7JbFwep0GiFAmx37WPVGti8eyVcTfZdBQG4lF00sjD
4VVYhzklcQAWAS2n4oZU3K57bKOwfFvavl7erXKjOw0b7+JXFAMJc6ma1HzpPd/cq+DduNzi1C7p
waBcSTt4ekwpMk/KMyY4ugVnLuY0dyiOJb80FQjVN8CDO+h64fK+oYOfGjTnMfL5WGy/QJ83iRT6
CbLuXDI2ACf0VD1gGhyV+bIge/ZBgcCFcxFRArCok4so5AsfIVAcsz4EbL9c9IWeBpvWkDWxdBAY
l9IMIz49v6NfLoFRoS8N7Rc0ZVsdpInFwFilMXZZC6ikHUBqT+HFPa7l3kEFhwyU3rGk+gwhqZ91
Oq/I6pguOrQctcrWCTbJ6yX6YRdHuaYVJtb5nyMGfOCoJJ713dCbdhfKT4o9JcufY/J+dC+JW7oA
G8br0vpBoPWp4z/J1//oXTLAGk4WNed7HFYhOla5hNcGe+Y/y+H+A3ec8GPIFfpuYkF/Qfkd4CmY
qqG2V90aDDBcM3pEd0sWBQ9yLidy5wxwogzZoUGYDYFD6/GPb8uZBPp3qA0fjU5K4MGuDjTfD4hO
bHPk27trMJWmDFUTZh0A/sU/kTX/AXMj+iDf0JPxhlGa7KE+nvij9UMx52OJahNSVTRkWQiteYva
0Pn+n0gy/4Av9tEKRYGMgj2dxPtEIADAwuNiNwHY+idf6I9e/QPVZUR8mOGVjDGm7r42OnpZxVj8
OQbQRy8UFMtTN5ZFvPfIGEgr7Y/13NI/+eIf6Cw2imw/zEm8B+C1w9SmTosIMMc/XlB/dFU+POeF
W2obyzrZl2FgcLIuBdpvnMF/6tU/GqGQZqSgIuC6oGGDEaiViLTbhsd//OJ/sEI/+qAkOurW0Sks
l4pL8t30dbdmYeIJQkwE6cZ0nEH9PEBREY9/KgsMOkA8lr8RqVWiXDkMIuI9shfjVzZpc6MigDT/
+Av9+mz9naf7oyMKV54miy/ZvhOyAtwle78CycX/3n1kkxeG+hf/pWdRn1zUo3pSW/0UYaXFh8LU
c4WOoax2iIL77haKnNjUchRGf/10//47L3rzl//Av78No9d1WdkP//zL09Dh//9x/pv/+Z3f/8Vf
Lt6Hmy/du/n4S7/7G7zu3943/2K//O4fO1TH1t/P79o/vJu5tb++fvk+nH/z//WH//b+66s8+fH9
l5++Adq151eDDVH/099+dPz+y0/kbCTy7799/b/98PwFfvnpYej+6z/7+sv/+pP3L8bir+XPnEhB
JQWTIo6ic3DB+v7rT8KfSUKiRAjBQBCiZ0J8j3zF6pefmMCPWBJhtCUlQcQMtlczzL/+iP4MzpiA
op4llKJGj376749299dF8te7gUvxt3//Wz93d0PdW/PLT/Gv1qX/dzFxguqfcJLECXDnkP0v23MB
swS78ZBkY1Fu0xXfavT648giekiCINnulkg3KIEwziu7hxGWb+0NcD1FQPBWa7HafJuHJvqOSnHq
jlDzSnWwEcbBGSZ/XbeTZV3YfC1VVeRIKwgYEEMTyy/OtzX8e9symm75Rqvo5EO3BQerOtcqjCmw
Vp+atpiD66FDOEMJLkQ7DKe4YaXO+ppHh0WNZWLSZRgifiRrZR5CzE0B6839PQXMB6X+3LBXXPJg
zF2Hqcj+jE3d8sJMiFwtuZtABuijofsao0IG8g9W01qcCt7oNcwrGrnwOfS0LW5gTuzhWQsAINn5
2iPzeCoKCO8ENzHLZVj1n1nVgciIwJfFHXqBxZBaIPrFzid2tNkGl6Qm39ykATUEm5jTHk9pA8GM
CMp9BzA/2JclH8a8N2Ytr0GKkNcdMoAeYbO3LXscuOspbNeBpLDdq+YUX6F+s3azDx6YEEl9bVyU
BUtP9xCaJ2KH2kOzPVMNEGuQGeBeFdJywaw/CWGdfM3gi/5pBO6cpPTc9e/aUtdRGoO4gEYKOpD3
2lv/ggFhDrMqSMp1bRjetkzuW8wTTgDQOQN7MSkLDO8jDMA71ij44wQP6LNjn7fMmC9FW7QgmpWY
deApOFWWba8eU3+OmoTHvBwvWRyD4WFgh3K1hjUjeQ3I7NnC/fg4jqK9JmA03mMK5PbJEj6JKQlf
20Z1X0u6+VzWMA6FdXP7LYz7CFVXBwVV1jRK3kL7GcGq18NyPI+iOb4KlVNvrdFYPVy5ApSIDlqa
HL7z4ges7QGPLNHGn+bKa3BA6tjhFvdghTWaO5LroR0eu2Wowp2WsJ+EacsKH6CG9rhaWLnXW+CW
CNyGKizTCrAzS0fw4oAtlCRu4S7brDVmIKXfbdNYoRFmFrbWfdTYg44B52ct6eyDswMgFIDfw+ts
p23FvUZjzdZWL9mK2XKcwcGuiVLHk/5mwBgISShOzNteVIt+6mEy8F0QJHdkDVXLK8K/qym3I/VP
s0l4i8qjSGAvMU02OHgc7F1qCl1+l2D1PGt8+SoHGRPuigVstlUOgsj4YzJlK3IYR6h7QNDUpuVo
gvsJAySOqdhZSyZAfglxoZf2M/hxjUmlGnArSDBEVx1Mwaq0B931ezEQ60+2alaSgvia3Eeg/DxL
EGE0aJ+qgIi+El/ipZUyB1QiXmrbmynVMK95CAWk5bswmNRtWyKP6OzD0X/tqgDuj8GMn6Wm5Q5X
HFPXU8kZfapbNTyAK4cGmnFDjk0vCzhoQ0D5GkQssic+zf4AbxIWpFFfyOu6w5giQzuoMAzoZh3u
2NSAA8u6JLxFY1zIvQJNYUmJX8f5kkzMNSmfA/Mdk+f1faAgJBx728jyLh6nDvB7FPpiJy32t69b
EaPqMDHp30p8hi3tMcrcTsHWBaDwwLE9yiraNd8E4Hy3B4toTLK5DvizdUsHIgHpwblVC4i1u2mJ
mucogU8QxOpz9+okXaJMb0p8073v78QKK3BAvxM41GHM6IDpNmDJLIimAG9eMHM2FBifuF0qGAGt
ApTnoCDVDwI22bRrunH4lJTAXS+tWGyXTdQVp74cnNiPcbRtkIAXptoZX4Rib8EqNakxdBIZxlO+
SJPEiWdKAonZeus7AzoJKN0VnMsleKILOSAckDAwzJy6m0YOAI/WbXFftAF4qYz2092EavlTQiyQ
Y2gCZXnAmy4uQ+NbFEdTYTqYwdyH2XxBSEq9m2D4XeUMkrgvHbgFPNPA0jCoxMPNwKQUqt3zFdML
4F5j7HLgCOYe+moFHhA41zp3VYyjCoMZxtHlt8HlyAbwUvBYb9+Q2COewYK171sntuszsglkBPyE
N6MWBtBqSAYM+cCW1BmicjZQMEDEeDQyEnOuCRt1vslo4aDvjf5xxQhXXaxxAHo5eKq9zlXYqSoD
nlLHAH774jwPE53KG7A+XnDXFp3FkN9/F4huwcAs3pYy0xSbbcbxKZ8HEJmvMC/zJu3c5jHBWTH3
uxhNA688hMS7nQB/AsCnYvMRQx6wyBPil4dNmlWnDgyTDWDQUr624Vzecq9XDNQ8WSqMhI0WWeiG
7ZYZUCdzQUvQzvto3b63Zbkiqk9h0Dp7E4E+7zwAHL919h71Alg4OHP5p6l39HOU2JJmsZUGE9pV
aJmKTbLXufXRA3BStMnE1FiuHCFpB/Rzc5WOCgyCPCRDeXaOTdopQ2YKq7MQPsJfQgwVo9SwtZ9B
0eySu95zHELgRTFz8nDSpynEEP4uaPBxMo0yf84xWTYvM6vIPYiDAngevFwxLaN19Iyja2guYzhF
49wDC3cHsgoNdlI3xZj2nZnDFFT5cdwPpfYVmAcREPoYEP0nUGHnbjcmLLiRndyQutoJrBoARxge
IOBA/FgA1qwgaQ5bkNJttkUKitH8Da9RADShIflcsqq+G2dQ2HfIDyF4vqotuoQAGKlFYqx4kRci
rh/lhrECljzuyI6hiNA52XpzVRQgi2OWLcHYqTw2zXSOwubrFjt1MzkCQiFAa2ZxXuAuwqqkt/cR
xjH+smui5UKBAwECgEumMwjlExzIBUHyilAY6oL7VDSfIlq4Og+QgnBqgS2B8IBmoc46G2AD92Dm
vsYDhPQ4oQx9BkU02i4oJ1uc9pjAznuzOo3RPbyr2I5twD8h+MQ7gfqmAH/NzPfbAcEjHHxXPDQY
TVVr/JTU20ABneD6Z+AjyTuQ5+rlHPgA+ooDy8jtYp4QiC816OHpmqBmTottIV/nwMHtWIpCfDFN
Wb4Bjo+myybmBuObDsa1aSNM8ADPft3klQBeCsrs2TAtahQTKZmW+R5BE7q83CakxRw7ZCAsJ72J
86PkozEfcSSoUwSQ1WFGvcTAbQSyNlLjl+gB1EX6kEjavGGozW1KBqMu4nnu1H7sRGuyehywWkHF
a1BwhKBUwupGVChzV1va+BoVK4x7KLjSyWmrl97fUvhxbbtAtYR/RawFAjZwoARiftwk6iNE5Lgo
5KeyNEv1goJZwdsvLPr1RIAnSlC1g2F4AOpk1n09h2t0nFZRmH2loIr7Bt1wU+1BlhLiifpeTqeY
Fp49UF9Qktko3Mi/JDRDj8Eicr4xMXqgKIo/enEUigQJ8r7KvMOPr5luanD0efftN23X3+llPiBv
v76NABUjjNGxMbzdB/MFCWNVE9gJSR2Y+PeoMlr3GAGPdRgqh4qmbUTGUwLqgsogoJG34P5MOfIn
9NOvH+RfaoGv6296MMMP+7HB/V1PfDu+949Wv7/b6y/jx9/8/7EVBrj0x51w+l//2Zb1t993wviL
vzbCyc8spAIOdcg/OQ+g/6cN/jnG+kikDIkIozg662//1gbH0c8xFO5IEUYDLURy7p3/uw2WPyPZ
m0uOrZIw5Nizf6UN/j1GxEN4YoKBjP6ciDjBNnWGv34D3IRMuXbqoP1okBq9K9Y+74YZ5xTmO4u2
gKfMxW8uzN9ZqwSXYfxN2/3Xd0QjT5gIWQiHut+/I6ZKw6oEi9N5Is8sar7UlUdjqJ5MMT8StDxi
xGCtWOkr6FffQPJ6UPX41XcTyJMBZrhz/F7F8akBjJxM5tNAfbszC3iYzIh/gmbh9nz4sBGRjAhM
6MELx038aDwye1C6wqJAx19Cs4M+3KUmmZobMAIqneKe9vuEVej7hSVPGg4Z9+hbkHOGOazatmfM
ZZO0LXvU7bQAk3rRUDQ4jOaBSZibllafkUcAbiB2oQy1JH0Ts7zXjOYUNl4pBfvvchO3YC3YHRqu
89Fybjw53S1zuTz3/UrBtOt8PoD5SUKpll1R+q+O2Bu3oKwLIHRLOeZVOY36ICNa4dwM3APRI8tm
FFQIxDMq1fCPBQtHYfw9JzrDlPwNFnxzvmyIGkpNFbV5nxgIkWIV3U8Y/N+XBYoUSfp6L/uRHuZN
oAMF8QmcpXAnA3vDAf7sQcOslhyEMvoOkn3zbsCR3aNpcbkl4O6i4YaeB72g4PWjESB9VV3/ikZZ
HrlApQEBFGKT0gGUisy4trlsWK0uFJLTL/i0badQSHkEEPMSuXJBN4h8msnhAiEsT+cYkQYXs65H
SDcmsyuh8JHL9Fz6LnzYlnHdddvS76JgCa7h/0i+SjYrxI7SC9w/eZiGYb4tkXmYtUsfo0X6P9Sd
WZed1naFfxEe9BseczictvpOKr0wqlQSsOn75tfnQ75JJG4cXZ+8JC/28LDNQcDu1przmzhmIvkx
xEp2l9JMubJy5Gxbmu6g52K2D0kWJXsJ06knnSvZtpVqHS03cOINAjvz7EypwO8xR4/QP3W/CAip
wyvkt1IxN7EeRF5L+5YRaD7HSbaXE4JMbGxvuVtnW63QZo/VCjWOToMa0f2dNce137VzTs2k7jZx
VBc31g+JP7Ijn43bvOkTq91GaMiu04lTRO4E36UdhR90it+aqaV4gCZWerEdtYfSzor7OWADnnE+
8RSbLxSjRrGt0L8haTHltu6jcGc54mtOnewNAsTLEKXGrdHEydUMT3Wv00k9R1r4JuYi/VzZjfqY
TMuWShXIXzh/NdvSCM1rBCaKTwudfqwlqSPlosxPdVDeuGpQfqnGQBykhnMz50gIpUEkRyUu860y
aYlv1vHg1aV9y3JuPCEikDwcKztCiWezUxXyJgjacoc42noX8ZxiyMKqtnj00NxEd4UFbQasOdNN
5uLsMWX4XKnjQ6HOkgEapru6nQ5pERziaHA3AGURC2ktW7S6TAFTRIe6zjhbkA/zkJp6cmN1pbXX
2VzeQP+eXyddDK/dHJj3bPNrrIVRxn6b1vhej8tsI9z7Jm+6MzIKohusabg2kS2zjaPQxG4n2Led
SsvZULr3dLRubW05waT0/tuo2AT6dB0P4tmcjA/TaMwrNx8EkZMwqOjfo7vUZdve9xmGC0Mpd0bt
mHsV3edmGKg4bTAVNH4Tm/E26cbqAz8IutTatF+DoHkh2yA+TBHcjTAu3U1jlbHthUNQvJh59zbT
MbjBx2geRG1/koYunzGZNveN0QU3RaOF10xBMabNRvOT0Ml98sP02xyTi1cXk37nzKPzZVJyuY/5
Vu/LqiyvSmyJd7pMek/gb8XEZk2+HicYb4F8e3pQvklkYPuCHfP3IKq0TUzg2K1l4jg0Y0GYGafk
z1STvkwZ/susax/aSdX2ESXJc4aRZNMp6m0bDgjizE+jpb5ApslsD5xyeJ2kVQTTHl2mp0u2sKim
x5OV6trRcmSzRQE8ftPGXJw1BvABuif0YFFqOGfzkiroppehdsxExZdITfEsOKRw8tHq9GCIknHd
oM+gm1MZB9XIp30lFW2pmSYcdQvg37clKrqIVaAqt0VVdq+irZELUu6lOlJFUZd4OVKzJ6xmI0+2
zr+bZZcd5lY3fBXUqLwSobZvOSQ5QZx+UFqicFg5xdksh+Iwuii3Nq4IxLulhcXOAB2wJWGNutuY
akgXW6M+hWAnPEQ27RZ3uXXtEKZ0v/BRb800nQ7haCrHMDBUDlmd/nXGvcnhw+mCp0Zgp6Cb0mvb
YiqHm6AaoxOa3/w+lJ3m81kfNcfFqZY0nEdVq552Cu7ebReN+i5E41j4mSWsLedGBZ6J5d4VdVAt
Tyw9dXLY5qWLmA7i2cZw8cH1SC+uk9INvleF2d9RwRvcnZbjVmXU7KgwcgbTJYZz3ZzwnWLtocWo
g1W/6oLo+6A07gvyT9dXWOPf2l4UZ70zhxLz0dyd9ShKypuyQ40zpDLbCkr26Rb1ZHZbysB8V4jL
ROE/zIfR7B/1Kg9O0SS6c2gZpl/GcvZLt/u2mHJu0HgSMICoftekw6kWaISkkbR3DZXwXWNln2ps
a5vRpqfEakD+5hQDKwzTlIr36MhrtFloWPLeZpqYhnxjpa56Xyg6XqdxaahDEGu3RomBacM/v1oQ
AVILQXSXwrHIqtuomeObZBjaY58EVw4r0DU7A5Aio5VhP+hZJDspE3oQ6fDIubPcKW2MQAhTa3MT
uMkD7MfRY0AEV8jejU8G+w5E0Hl+azkVWsbOwlWX1JEn2wH7cKuo0aFArXtV4VU6Yj8OvndiHDYO
K8ZZAdl80MyyPgBf/47Z1zjGll2cKy11X6ijlwNTtjIO0RZVblWfVInW7gFkQGp5AM7bEzGfzmHi
FBt6gRGlOL8bczfPkdzODT19s1KqjW5/19PaxD1NitkuzcY7OOw5uk+NuMNWDa+xiUB6R/ewbey+
35GWMyFpJOtMlpbJkmRbN0NtVdu0U8rPczwGh2ouigP1leAcjUF9Ffaj/ETxdt41JfWChOXvXKNM
RyrqduPOqWp5yjHVvZtpHJwJ5Wi+KWMQLOWQsPD1rBiuMSnYe8OK6gfTHu7boYu2eR4+Do2WH3vd
QXloqjoJbHnv4eXAkDdYiH6w8B0cph+/C9tqK2Qhz4WmGLfO4Nge3nPzyrSd5kS7E7GtJe7igCIe
/HRczU7yzaIcuKPOph5ElB8S6Ie7roO4ELap6+X1xADUpmLbGQRFIuTNaSTF2g1GoU9Jb8VXkRk8
zDACnobMwk4cp/nJ7PUPQkaLU2NiOrUy46Xs+/Y+xBCNSaPwCrX+qMN2u5hTUZFD5wMpxvY9kvdC
6U0/xqmAfRLIKMUgx7lhJZUv1J2Sm2aJ0KhkVZ0R2eGKHsKr3JX2twCjx3Uz1vpLHIfuJwcjLDuF
yUXPOTjjUtCx7yI9H+4GY0oAU6MJ34IZcKNNgf2X/oUszxbGVKAP8jM5FGwe9SHdovaNN8Rc1Tfa
BGA2VFLJ3F3cBVr2ZDZK4+k4cOAnAFfCM3nSlSl+TEr7ukqRklLE9luhpFeGMWG5jLBO2256lBrE
p6JG0+wirLFK8chMR6UI1wflGlayPpLfy7qbt5zyPoCjvWVB+zQV5f3MWew6TZyvpW28YYyOnjAY
ozAI9evEyZ5KNtmnLI4+pyYOUm/xBsUu+Aiq1rHnKmCJNxkf39A04Q4XynCUMYVeIk9LL00tIPu0
9nfZRO+qkMjkBHLN2zmbH0mlcXa0tamTN6ONUgWHYmze8SaXymx9XaZq+VDqeuTBeldv8ROiL6YO
q+Dh35TNOHs9283JqfnZKWp8LOBkxLCALTWldBsaAarjvCmfbDOJQIAECpFcyS7U7A2c6f6oNk12
nVppdoR62izlyx+eI5PNKJJGNU5JhDIjcze0ferpc0vEqBh2shycHZpb6wG984dhuzpNF9r3kqJ3
q8p+g4K49XApnkjCVG9QDSMFyGbDF6H4Iha+yljH462ZxSc5pO0ulJi88xIp6iZX6uhqSq1tPiB7
NZra8hBlb8NJaPdpwRxZIOsRpmJelbWR3UUxPjKtpcYoZdqemlF0zo6ydvGpbRA05fF8lYyj8+G2
xac5zd9JRR229AgEfnaBA2DQ1f49TJa9rzDSR2RTQFZSR+dDHa36kJe1Q8Ea96NX5FRwJ/y+06Y1
DXqmFoGrXeUeoJwgLy+pFgoSKLsNwUglnx5HzDlov4eJavmaqzMdx4WNrQWJB7I5BWF3o75Wzfch
HJEQZo6TguMYXwE7uLcj1tivCkZ7vI7F4BXskDZuQ2tLQy64G5MiA7xqPjSZvdjPjfs6cd/zWn1M
2yg8IXTHdDZzjGwn8Rjj7D5QDdM+j7kd71Gt3oyZ/dy6TgHBIMZUVk036jLTCReDUySDce+6ovOh
BDmZZ7qcZjds9YsrN9OODgHTntRFvnX14gNhV/aYhDqm7NxS92aY3KYMvi0ry7wpais5gv8JNih+
H1OsuCfu6dWeXtIpnHa0um85rOsPtDT3g43Dm87B9GBRi9s5UjSvhZ5wSnZCe4+5I9qrLTpNeiMc
NUeLPxoxClg3OS9xf/1OHZbH5DBg4VRLpF5txsDjD+DXoTyVWQJ/T7AhIpNu745sgVXsG3oqdzhd
MYMHD+6UJNfk3LJkueFENcB+LkR6MMOWlx7Y81U8c3LFaN5usJRezb1iPtLtUfAtBt0VGujpSL83
+CpGzuu2k3ZIHa3tXCbNpzrpTnTxxw04Fwy8bmFsqVY7W8UaypO0ZanTbSrV5yamlxukqnI9U984
tr1GyHaNLzjlLPttxnb0dTZquaslUoG/XyX8F4Qy/1oh8f+RnEZbElD+uojIbrftwrf0ZznNj//l
zyqiYv9B0cx2XOyKYqmdLbDuP/U0iqH9oQuNnRFUGd0Ui/zqP/Q0+h+auVT2LE3XgYcvgZ3/KCQa
6h+0W1zdtWzEMS5qnL9TSOTHfyrr8Qsad6c6OjnAhmtr6kovNxSwQUxVClr9ibiJEGDdA3+qdk4f
xqcsjwsmHMyDqE6S+Jo6U/QbsZv+a6mOGzAXcRApPJgnuA2NZ/1zJRNTRJwjXLE97lR5RiqtbNqO
jmtp5sx4dVYxIibqWWbbxDcWrY6S7XTt+nS0KNMUijKfR8suOQ1zKo5LMk6q0Rie9BD/BUkhoDV3
lBl8DB+/K4muyvfLrdPsNzgboXuyaASsyKZ4Qgth6QWiIHsas8Okxpq9a+KSdWyiqABNSsc25I6K
xp8pmPX4WBijlpwnLAC/U2r+UOv+V332x83oLmE9tunqlv5PJc9qmhpwBcayDsAp8t2+c5qNOXWJ
usPvJt+lw95CUBOCuZOAzdjlTd8Hh9rNWnU/luxaToUFgHCHg5OyZqqoMqXPF1bu3oybuDnr6kD3
4aeR8t9UlZcGxy83beMdBlzl0G5xCSFYPUEFQ25a6ePojZalZJswJzr2YBep7XhlkbC0JzkR054W
YnSny6yCzPifb+CHBvfXOzA4RzoqYjZruY/V59fPEuIZ+A2vwjuTIYSZ89DLlqJkYixgAsBqrozI
kTB75S4zJ9eEn9gVY0hPsLCDB0ydQ+O3ZkokjaGlDpYxWcW/Izn/d7fJ52brPCfuUawbUqRjkFwd
zKiUyUQATgYR8VHlfLqjH6uGnqpXLaIKvSv0g5wVPbop5zEiwDksQRfp6kwtoGGrb2ztvCKPmhbo
8LtAmB8pv78+ykWWJyzHJJuHZ7nqZvGZ61Nd6OyqCyusb9PKKOGHkshMq5e98ry1ygl1R++asS9g
8iFxcNIe3KWjiwPJLn0HW0E6pxll9nsDCHpnlmMynCsrfcckoRQb+o31Q2G1qDdsw+oVrK6KYm7J
lwxUf6rd0PRhgmc9rlQrsPaYpOzgeeya4VkEuHo3aieaZmtj6Qp/8yH/UET/8ocXmhC0fYRucLu6
umqPiDnVyYoT1GdDWUqPOnbIJg8bBAgoNQvlpggqPG7DYEp/mHT1E6Jk46rGYUqhp4DND12LLdNv
bkv8YMH+fF+CmdXAMGEgS9NdZqxfp9fK5QTrUGjZmAjCxFErhuoI4HmUkJjRY7xLPYPNJII4785p
1h5z1JTSJ7Uz2Eytc+fmKu5brR+HoyjTkQ2/smtkXb90+LqeJsP97GIeWqzdA2A/IICUxLNS+A1W
1ysSNdjP5uPGEXp+G2tm11A1b6kbE9RAEnUtfadwqJn1+UdOOoFniPQ5DWfwLHW9pH5Nk/SRJ3OQ
UxGyBNXgT6rwCpyXFETI7IHo8L2v7GrTlfmXUa2nZMsZvjwjqGkCPytN9aADst7qos7OtcPuylGg
QuVVOycen0v0kdTKTNEd8s/yqQrHb9QRmZESV9a1O6UNCKUp9HTRYdEZxwe2dtY+NFTzMMMkftTs
8LGBc7gJ+SIOcHjna5O+XLVxgjzZZWFV7svRdt6UCiOnDI0IikysbXVqYl+Yy0+NUXNMcW0XJ6Aa
Hqxcz08jJkhOx4LS2NhqIJBSK+wzrHa69alCUOAB2XmcJdbaRrb5MeVYvNdaNaNBL5ARTWnniXYY
HspCf3aDKrnVS1Gh0OOwN1FX9+qs3itxjvoElzR1ceVL3ZshsAlVcqpTZTurJ2uwB+vk2kn3beyq
6iNDV2WNje8YTbJv0jG9Axcw+pUToPaM2i+x7o5U9vJvxqjTtXGrMXS2Y9IY1mZS7fmeVpZ8V5GJ
zd44t73llQSGf2/aRnxUIGDuXMQL2KEC51tZzzlIAnvosRJFyg10lhiB0DX7Dt3MuqMt5vwQFShV
LDU/q1bjHvEPU4tB7Vv6pqkb21kVhFzIEcF5Zofx/dC2wzGc6+BoFFlGErMs6pu+l85GEzY0I7x3
e7vHIAqXwaZhUeZ7vbejF9QF+zAHXCPDYMBSPJinMIkUSvNZau67PsrZfYfpYZ7Knlnf6ovnsuq/
9klYI4608vrN0az6XR8MnQ90MNE8xnr+iLhI0khLKZcO7GwSjwpW9Obm4bTvIgVjegvgwWnK9pMi
oN6xLMYqM7jGukNvTC0W7eFw57id2nqaZjibCiYKRtiEThgjKclxzo+2qI+Y2MkqkSYOyCz+HC6R
P05bB77ST9U7E2tyGEy9+hINRXpHLQJpsIpQUZtkv+WhU3XJaCckTLBPlQypYU7CTvzIIRwNvYVE
x6gn+rMV94iG6pC53B4Zsm6iBces6pKrKanm67DGat9ZagLlJqaCgFbUjUz3kFu2ejZ6AYJuVM19
NXTvpTp3z5rOF0uzUx9PQ2zXu95ppMcZMz3BAbrLhv617cweJ5lTH93JiSw0ubblz7o2vMKjjO/d
Pgg8EmW1e2cwowfkJpANetrjkz3l+zoT7qEZovpppJrfbGlTmQd2VXf8U7yQouUhEfBpNnmPpCaE
dvqUCjG+94otP1MpCXQvb8hezURZ3KCjmQ/IYfnLGC3SoWCqPyBVNfFGgJ9+JS+mP0yKjpY27qdD
UI/IdJGbAzs18jp9Bup0b1DDvh0Ve3p357CFEdG+Z6b1za0qKnKloURno1bTx6ymd93R9vg+xpXK
3teQJC8CLNoHUokOjTPbB302eH1GMmCVD8DE0p3psuesmUG0xN1nUC/FQ4bDBFiZ4ZzwXNHjA1ra
bDFfR18pR5DamJFbkKgcV7ZUwTIfjGzrLS3AZfUwp32oRSHwACzLmq7E42bu46Hym6rNX3SKlreJ
Fc1USLLxyiga+6BhxjwtTSENTu59DhDxZDXluG/KBFMb5c6berTxNw/15HV53bwEQLmu0qHWj5Mj
p5cx6Ns76njJbdPyawP/dej3BrCNbJH89ePkiyBN92GjpcjG0uFTnOTtTVJnvbW3Q0oLuwCKz7yj
3ljdOiNHGdIr2qWJF4bfVNCC/aZUmfeTLL6xGw4ScPfoO7CH4u/ubpzTb65u99eZk+fE29n1XSf7
zIt63OGNLenKV9NLmbf5FnZjsMHaa382jYXgHTCeIWqCheiCYCi8BjWPssGVoHGw6u9DUvSuLfSs
D9qg10dZBPBwaWRQkTTdPj5SvFBf4HSYV0Gh2FdFxaoXBRGAJX5a36cxkSq1FYuDVozK11r032K3
0I9BrDsn9s7TuMF2M7KqM6NhroKD41JfPfzwiNdVWfhJ09a7EUTVUzlqCvLezvwAKOZeOYB8I85a
XX8bk/Q5xagclLJ7brJc21s4/5/KwsLqPJaAbJJC/yLcbNc4AgcuGBntm1ViiQJYnN8FuB72bELH
17Er55sy0Lqb2KJqgiKnOdrlQLO7KhOqb2k5ng0YtbeYXapD31YmugWab8wAxhnEWvjcj+Wnfnbd
k2KEyDgHMRVXZWCq3SYC27Zx4uRMDXIAUhKPe0we1L9zoz9kY68kXkC1iW2H/g314/Co9MRGmsvc
4vTUhcCROU9IfGyEqn1q74dR13ArmcUjIzs9z1UN0KGuwRc67MA3ZoAAmEaU6U+Fpby0tP5v4iIR
r6ORiQOWX3p1RhC43hSM9Dn6RRNXab3zpAZF/VKFqvFZGUZmeWHI4RudYnFn57MjN7h9UcKgpg89
RvOb3puPGVx85K3BfhSt+wiJtv7S9Wn42CMv+j7MRfItdMvoPoaEuLNbxT44TZAS00cnZ5OU8IA9
jRbJ0cbNsYG++tHCgjomCa50I1DlJo5dOpl1BElneWe6GSpwvnLWqgSP4kHaQmwSyRAxJrV6LOKi
4WQB6NAbTcfYy3HWPKyv9GuMPg7vdWjJ4HCtJP7QqF2c0cnQ2IEFaH0t1Xh+DIy+Nf12CKaXoS+V
+6hkg79FTz5AF3In6zM8B8vLpix5BAVafaqKGAtPkzkfkW6pYJINZIzM6A0oZ7DVd1ZRNhy1s9I4
YXdxbpU44c/e5tEYIppny+dSq6OLgiH/ii5Y8dDRXdHwvUwfXWEtxOVsqkmyjQEJ6OEQi42qFfyV
7Z+DuikQKmwHVwa01vlJw6plu3OVbBxP0SCl82IRcr/T0s5lxRTgwkJuzjVdJu06Mwdqy65Lf7ya
+Bf1WFTufR/DyzX4Qu0yOlRhz3IeVHppHwI7ne74OpLwyo1x++xkZdvudlCnHpthbDPhhLpTHLqm
dZ81UkI+dKMtDz2Hve9hBQ+HvUXWXo/dHN5lM5oNlL4dNgQ5Tx3zjtsFC266wKCU59eRgMAC/879
yFXk8pTie7Y8oaheWXkjYnw19aDG0g09gF5mv+8QsU9btWlZNxBN2vsAVQermFFGV9JFoY8VvDO9
pGV/s2XlKV4zuLCjr4k8eLZRZdPwdeBiebmOuhhl0iIREQphursQuslHOxjOc1o1ys2IVx+CQFHZ
PdcslLeAZSv12GLShJWOCJ8SzBtv6uwI1JGGQsp6sPTPUqdynocYaOy+w1Pxmid1AlBEMdp2r7mT
W29jtuW1p8aReHOBhm2z9Ikdof3FjpW+ZClvVYT7RZPcKB3IJDbJVo4mGEQBySxDXTyMbLbZkzgG
gYyqEqn5dqAzoFKH16OrFAbxTV9YdDyX5Tr1piEehlMS5M6zVhmjtZ8TTHZnBeoEGaZd4sovwD2j
K4ZyrpxUVenaPduDbkY9ZBW6b/MzHUDMuk7PQwTQ1auGAboVBF31xWkSSPYdxAWdaVThe9Vz4YA7
UGFzeZpqKfXGJFEZnQL7lvhsqJl4sQT1ja0y8kZ9NHrWsBOVw+YYYk9Ue0EBbdwb1VTcm/CPYNnC
LwKTyNtKU1Uip0FhiIa8yq+VbnReo5pm9jboHMPP7dx+KObxFNqRfVcBtDyVulTe9EiDs4pxigcm
U9ko3lDayqaIhmjfh8n4aAU1S0NmU5zXatP9VHaAiGjZVJlfAFs6d10IrYLJ+waCff8dFGaIfm5U
ioMemS1TXlTjCpFZxpkTiO0AmcOGoeZNESS0DRK4ydpx63i9EQGUWEkaJVeIYLSy3+UvLmXYXwpY
wjIEhwpB1cOidrnOfIJo3Td9AMkDNI6reDPNNTcO65ap04V7l0lIcOmMD4klVtpvvZzh0YKIquke
9GCwPJEiqL4tghmfoeZYYYbmZ7Zaf7CIyQNH0XavnT6CTlWSITurU4h8vo16sI8Fn7+5sREc6F5P
cOVpSCHT7Jla3ImTGrSbDVhcWhFVC9pt2S8kFiE6KS2fv1lDEzblHpPyHd8dtsx1xB4gAVGonKHh
dsnwq6m6We71QVN8w8MR3nMr2JiNUrsPIYtyB3wDIN5n5IGtlWjXqT3JWyINTL7a2Bx/owX9pyIt
N+dgyqKa7iDLRZv7awFErZyhLel1sphU8nmJ7wYVD8pe8gVWWX81wLDZ069VYx/Uk1XsRVr1jaeY
ANt+U2z8FXKwlBdVPKuOawpuh7LxqtYYLh1a2fe0IieANlVfnzNUCT4Sm3Y3J9Ly/+f3shANfin9
8HMwqakaIvrRDHX1Jye/sxniGPQTWvm3lsTjl9ZuZqhPtvt2wS/h+yVd0XX4EFA9/1zDRzuhyAKN
JnUTN/LiyVVPVYZIsHV780/awd+Sqv9vmlD/BzXqGi/mr9tL/1aHi+k755Usf2+nxeG9/C//aC9Z
2KtN9lTLt7XIypeoqX+0l4Txh0U1Fgm7wVtZHNP/2V9SdO2P5UuEgo3rn/TohTbwjwaTYll/qBbD
mYq8Zbg/pO9/w7G9VD7/6zPkh0zmBvTqq86SSRAJtNMIBWbafZrd6T3oXn56EHd/XuNnL/hfXHlp
qP38uVEQU1uz48qaLTaSo+FcO7+Z0/7q0qtyKaeQ1qR/lPjwde5UQ7lLNQ5ul932oun/SbNfdlRB
iRVIfGx/8zXHqNELJtDrl1191UoJMPI3aQzfUqPRXVheiNT4sisv88xP911IjMiTg453HvP+NCOh
3qbJ5D5edvXlTfx0dR0A1ZCLIl3qAMKDibdAxc1Pl118NeMS9SAGk66B32UJ2RR5+zaoiXPhc1nN
erPTxGYlVNA/2H5hEVzBgTtcdt8M958fipWjRmnVlgacu3ebtzS+cOSsxiSvrSQ61oJASo3tprHy
7qshY3X8zUL3F6NnnVQbOL1wiGRN/W4yjpzmnxJIaBc9kXVOLbrdatF/pL50uvFcIFy9DhzlN5uF
v7rv1ci0WliF9cRjifSvVRl6dnhRqBvNgfWohF8Jdk3nRcoc1ibyHVPJLkrW5OKrgRn3pBibhUhQ
61W3gd7TQSjHi4LRcCutPhWsTRUAzVb6sPMbTB/mhxH0l82Eay8RriuO75iX/Xqa0q8zfspjI3X3
z63CL1yXf2F5sFaD3kzNBJ43SC6qCuQClxfe9Gq4423Vp1hy2QHk7KYm/skzZ+2yuWSde5vjQwN7
zBcYjnKPaUnfZBS9Lrzz1auEv8AOmCgtvxchMUxjjAecRL3LHvf6CBTlKUjBgYXHcVMmK5SOHBYu
CqPkK1ytxzMBH0PYYAkRYQwZ3IJNNIm2vfDWV+MeY26HEoKrl/Kq6Z6K8nTRZLWOvDV1M6cLj8Et
1qkeB9hm67z8WxbV/9xWrQNvbQNghzvTRcb+diySLHuLCsv4ctmNrxbjCo1yMwIz9OFdJl9qW10i
j5o63112+dXInIF9VrFpSx+6024eClTqmjLuL7v4anyCGuy0EHOQr6dpsQ2sPDn04AgvW3/M1Yos
YSa3ucyCbV2XsFCIbeg/LrrvdRBtzqlTSSNnKc6o22wsv0RkBVw28tcxtFoA0H82KumTeIFjrW4I
dMnK7WU3vho9bS9a+vTceDKEp8xAbwlt9/6ya6/Wzd6J8ky3uHHJZTHk0IDI7i679GrVBPMgXCfn
0jU5t8fWECe1HsVlX/g6gDZJp8isYbL4+A43Fqxd88K7Xg2dsSGDJmPN8ad08CKdCdYW8nepln+x
/zFWQ6ehI06fHmMjFV0CBSLVpAQ4PV/2vFcjJw2UMsfGJX1bpia2f6qy1qvAm3ARxI4D8Gp5E6Jo
ESGk0qdcCp7qEwGjl73Nde7sJCh5kngh/UKZTuB9tQ391KeLHsva+1+C2u56MUe+zIZ3RemuAqus
Lpus9NXILFTRjWNkRHRLR/tBquOzaYX6JdHW9HJWQzNYoE2G28U+7eBrogM496hDc9nKuY6edXVs
SiaRIpwGv9Xh0bkIxclNL1/+T6fMBktS1YdcNxhUT3VJluuSyw4P+mpk5m3KkVJLIn/I/UEueZIX
bn701bDUQ4LbpyqNfJWMCdj1+SsH2uiypeGH3/+nJxLQek2QhEYEcScEuGC72xRZfdkm5Yfo96eL
5/hq4dVw8TJ+hSDqR5F62ZZtzdtV1FIipDIjvj5K63VJgJ+taMVl3/aauasC/se0wtWDsLxiAN1j
WNUve+Br3G5bQ8yDVRf5Y/jGopwQyJNc+DLXSuTUibWhIwTQV1O98J2wfWlC17msGLEm5xLZS/ZK
yMUhk2zwWenFhefANSC3s3T29xOfySBbz3LVYdPZibxsElwrezUKkzRKeN4oTVW6RYXuha4yXPgd
rsamJDRTIu6JfABV9AXBRXrlGPeX7WWXcu/P05XV910/Oly9UIebNBm+VbNiX/gdrpZLGdRBr0dM
hSCJyF02TT+ZfytH/4udxBqQa4YO/sTIjnxavHLraItIDZzEZcNzTcglkq8L1Ylbh2/nzeWdXX6+
aDFec3BraGktMMsIijcQeMJX+/t+cJwLr75aMeFPlTKJCmaVaUaxQmSLc9k2WV3tZUGy5MRZcWX0
0dupPqSIWS97IqsFs54Cd6hwPROSVBA+ZryPHRWsy669WjGFUKcUSSyZQEOtbaOJpM1uzK4vu/hq
YJaVQ9pGAfGPGItx0889Pnra5ZddfDUuoya1gThWXLy9iiew9Zdte9YuHEh3XdvPHS7tYroq0/R6
7i8qLIFW+XUmUeuF4+C23HGKTXXTXLTA02D99bK5OXRN1NTsHhwkRlp7NoJoe8kzdtzV5tVFTuhE
Uc9YnO1TNlwbU3y+7MqrcZhOhjqMJssNDBf5EBnNc04200VzE46uX5/ImNVhIkZeYZGaj7VzXVbB
RdMHTbvVlU0D1oTJQmZOT2Hn59FFH90/taM11AJ13TAMaVZ/nZaML5yDFw0Ux12Nwta1w7bN+OzG
Muj2QTJVnjGARL7sRa6GIfSGBKHW8lEXSo36t4Cq0SkX7Rv+ZEv9tHdFyGeQ8Jdz8TAv3wT5VFeR
NQOTv+jendWATF277qXL5buK9OM+GvdtSJ7QZRdfDcsybFUH6kYEXKauPs0BmP2dITprvGwEOaux
GapqosiwZO+QyvsEXLF0psNlt74anEUvorRvGD9Zph2idFqUIhAJLrv4anAuqjJRg3Lw8UQLc7qd
xvKi5QYk9K+Dc5KGFSMQYrbKnUOSz9VeNUa5u+y2VwtlkiUEYBjMslOrl9NOQHZEaSS78dKPcTVM
azWbOKXxA7Vizuck7T5kpZsPl939apSi+i0NfVCZt7R/5+y8duRG1gT9KoO554AuGCSwsxdMX1ZV
Kkkl3RCy9Ay6oHuteYR9sf1SZxbb4uluzSHQfSFIlZXJDPub73uBaxla07ZcN+2jvz50HRX26F5X
RDtBfOxEHRLe0tw2VuRqgkpKT41p4sVhl5/pWliMdNOp3per2QkwoCeUybIF2vNN4RsWpof5dy1f
1wH3z+UWvlxNTSz2lHBWWh6GoB/u6Aqs7hryPduOEXI1O2ERx3nZL94R9ybU4AEv1Tw2v6tY+qv3
vpqeeWVlbEU90o6hLk8B9qdLhJpm42NfTVEp636yepQgToRL2pEgzRMvmzY+mfUcNfxlHoPWO9LL
qs9tvFjHiWv+tgV9XVllRqURtDicj76uy4dAxMu+mLN+43tfzdBKROkcXZmAiJbMUKBLPRmYW3/z
3K9j489G5GqWVmx0lTAy71iCw/mK32p5k3UOzIemyY4WsLJtS/C6HAik99TXpqS7OWqtW3ZvCFAp
bZWbVjFvNWkVJjG48opPEXjVU+M2zgVQXb5tsfFWs9bkzIgQvfaOvZ70kzCaCT6PnN5se++rWZty
5qNxvfKO9IB6u2zo/Vc4wXrjc1/N2rZckinXhXesZjs7G3nivBmoNX3a9t7Xs7Ysg97uGT0qtzEb
mnl5P9rC2HaQ8Vazlnpgh6YankyZaRgntUezmon2eOObX+2rZhe5Buw8pq1tqWNj+NaenuNtRWr+
uqRVWjP91ymDZmySp8aYyrt68MdtNztvNWsLh8hhFvOt5ingHacT0zkykZZs+lbXFULCtGDx0bZw
xCbYvNBFYf/AOyY3vvpqrqYwK2g95cFgeSz3kSlpm+DUt23MrKGygdkhe72ulqU/98dpVF7Yeov3
m9XyL/bAdaVQCRWLklnUUrHWyWnyC/cw+Ga+KVzpr0uFXOr1stZlh+2z3D52g4N50S03Dsh1PU86
EpCneZX3LhoosTRr32pPbCta89f1PF7eNF0Go/4oBD4GjmP4Ju0533bGFqupOi0wT31tMpno9HlM
aA3cL46ltu2w67qe0nV8ipFG79iO1XNjCPcG8aa37cokVlNV53lV2+PgHc1efQPeGFycPlPbXnxd
1hODgU/othFHTasyiLBcnxLD2FYLS43yryd4RzfpknuTd5wrM/nU0JN6ymSdbkrJUfv866vnbob/
vaT/w+p941RGrrwxZrputi0z6/KeKjGwWbsdWxNOll3k0xOIzaXcNlXXBT6RR6OxVeH1s7PS3KHb
BiCIu33bMnNVeP0xszBEdQ0LlqkKcNR4G1FourdqPyg3PprVvupL7U4DTWXHltT2bYbKfGfShrnt
NPxTDfaH0IxdBD26CWZTk9peaJZ0+Bl+4v5mxF/PLX9yXl2X+KCSSFUpbO+ok64Lp67pbnMxDRfY
zP62w+S6qHKSSblENUuZa9nza22Z7RM6jjn9zdP/i0+wLiVKXRf0geYTtIGqHmiQq3YEsRj8jayn
3/yOv9in1iVFSe35DBrsjQ5oi0uA0uiVbXz8uul88BNn8odvuLqChPnvqszUKRTfFFhyb20MLTur
83Aps9SGbikAk9L0M7VueQwGL9q2kzir87ANyMpi28NrGePJnnQkT9QFFNviy+vKogIUMhdMhk7i
ghpyOzs9UMxtb5tZzmreigRXFR17CD+9ZDxUeBp3Tt4EG1/d/nXRoYE3ofOIG7jRxeVZpRBnFlEv
2w7bP3v0/jBmkmsfi0wLeZwFayUVhf4ZONG2RJi/ri6CXTCmccapzwRs822qO+92jKv5ZdN4X1cY
0QAXDVbNqa93bPtgG2NwbgGkbzuxrmuM6Apk4TM4bdPHDefTyGT7vY6Vva0CEO7Rr9/rBD9lFDOv
38E7c3ElSXmKBtfYuNasS40A9eZVhXPiSDlG/8E3u/RqXx9+s95f3+WfrPfrWiMqXYcUaTXvHttX
vAPauWCTV8Fj6aQOkDRsU5pUZbxtEqxLkAYyFACeQF84pIP3ndvWD2q0sm1X/XUVEpe2xa8iAnTx
lT9kg2OFDkNuf9swXU1gbxq9yaw5JMMpGt+xqwPRwFf2dturr8JQggEzuxPnqc4ch1uyirRDtv22
8kBgh78OUnykbT7FwjvCQwHDVGHBaXasQU60LY+2LkmySLoXMUvPsSnt5b32I/dHG/gbYzjrkqS8
cpAUCsn9ZJimtwOuXBRnYIc2Pfp1UVJpA1CVhs+jt63+DcBZVG1YS7ftiOuyJJ+G9MSoOnmEQqai
SwRp/C3t5r6xbViuK5MMurtq0y6Do2j11ffVoQacOe9sezaro3LWuNp3awUMvsuch7IozbsASObr
tldf7bhuLvwqSfzg6Hc01BlaBu/ith63xeZ+4ur+sCd2Ji2RlnaCo3QbvKRzAlyxnoZti826PKmK
1KJ9dCPHaEFbYAqn/JrEjvq+7cmsJuxMXwD0Spvn7hnzewrCkKFlFG8+b3r5dYmSJ5M8SOUcAOmA
mrgXS4HVNsAYuy2Ati5SgkvWTYmvouNMSuZe5X0QmmbrbBvy60olQTN9bwPLOxbYYk+NOUZ7JbJ+
2/1kLexWqQiUS9/w0cl7A26YaZxrGPQbn7z4dSUGOgmlx+e8TTgaukWfODcUp/TbpuuawIjDFw50
3kbHpOZs7Jmu89DDNdpYc2Cu5muaREGJtDY6Nso0D4ZjZJ9hOfdftg3K1QbbOt2MtaPC9jhSTugN
GWwamHTbVvk1CUBOgYoIWBjHBDz3O89Rxb7GPv1t23tfzVfw1Y7J4dhAHDVPB+1b0WnsDWvT1yrX
BUwlqPesQ0t9jLuiwD0652+kkztft7x3Gj9+HZLzBC33mmQ7Fk5h3yeW0bxwRS922159dT5ezKTs
PT0bx6EZpld0XfkNZKFlU6AITOSv792VWW3nuo6O1bLYR0RgD2kE33DbW1/N1QgwU9OpMTpKYdQH
a56icFqSZNMqJtclTdHgVbWRwxJ1B1Ff1SR4Zu12W/GRXHM27MjRsViEcewraKKXpqibt07k1dvW
YLkuboqx8XRF7BhHS+bI2OAi19iPdGpumlAyWJ2HM+n4VuPy/kuz9/aEkKMPjpumGyfUarrmQldT
l7DU6LltbhMYqxc3nn53qboejv75UsVW8eugZJ+25ewLVuFZFxeb5uH3uTfiUPj7YXkd23/28qv5
Wtfc1GY1Gkc/0QLVjJ7ME11uGp1GglXEUwBCt03eda0TJWx+gWHHOM6dHNHZOTYNRqrb+OqryYvl
wSzSeGFJdibnxnSvhCPu6JuOf9Jfzd6UWipoZXF86kYBtxRDIqYCAiPtpoO9XFc9JYFC9eObzanX
FuYaR4znDKLbttXBd34dQz32L1VKhUgsj4u9noGaghZKlx9/P4b+aoiu9lpXiyS1aEA/yWBq9wit
AIEmebbxza8nbzJjXbFL4+RqTpeJKkZsOWJbZxdAoV8fTZQERmQ4IjoJzFMJ93zD+46eMt4UMJLr
2ieTpoOky/v4nIOarfZ1RVrcw0qxcdSvK6CGDkNjhIbmjA/cDAd70Hd9ncfbRuW6BAqRsEyRM7Xn
TvcuwK8iroGJYKfc+Prerw8/1xXOe+035xGK4q72+VYreCXbBo5czdlG+ChL81ic6wzqB/UD9VPu
9OOm8LGU18nwhwshlrWRcTkZ57SpP8yjqL4Xcuw+bppRcjVhW3zvYwmM8TI4bvFJWFn9re4RpP79
q3s/83Z/suqvq6ByBIuza+v6ksy9E98KokWRdZK944jqbrYTbQQ0+HSZeVv7Srr3WNUM/wSvbY6+
j1c6Fgm6KvuJFO8UtLkwMRajvzdcWQ3g4fLZkUfpGVgSmmoEYwXNewLWaMylZ98kSufgTZ0lCsxj
lg5O/sWYHPDa4YIhzPoorz8ycYBMm+XZg19X3FRRkJb3MpFZdSNiv44/6ko3GhcTjNj2rdlcmc27
fO57Nwv5EFH8xbBHK46wcNkq+2aMRo+3doIOFr+LZlD4+C9cA1wfxOg2eoSAnk13ZT8teGQ6+KL9
3nLLPHquB0AS94gx/cXYZ9SMZs8SGDP6jHGKzUnu53oW7fsCumByouegqi8BKm+BaWwoB7UfzKIo
+fyJXprLApuPpgGYh82rXRdO9eArK2jS3di6Xn+ngsFuSoj2k+9/K4EHNg8yEY35WvbFYJv7wSpT
bl8KlI1sAUAmMRR8p/fzWV8GXrNp9l3ju9aXpTBF0oSj32AMRnQ9RTDLqFm2pQoDUNw4kiIZDfUB
DnekHrK56sVTG4uOV/CFYdjIb2Df46KMKR4Qj1lX5dlDYC9DcQ64m1wdnpGr5mPfWdw7F99Pi6ds
KuvR3rPBq+WUCER09512igZGMHysAW25sLGt9niY4yYU0xLX5wQbtPGxdPq5q0Cq9qTzwmEqq0kR
A5kESsPer8dO76lndNpxR0ve7Di3c1YMhNVMa+6XMEJRKbITVKki7nbN0mHbCBc0r1ifLCdw68+D
043jOw3LN3nXRAJMHGQAeDd4iD17AmgABNdJLh4cU+9T2uEn+tGb0liyI4XkqGbDwTP4sZ2XDNl0
ziY+lXWay6gr8OhBMLAQRFWS33uoQBVGYPZHpf0fZoc9BCxs1kT0Jja+roxXY+m1yHZtsjjLV/Sg
s/HNNWVR7umi6JtdktVBeXDqsZmq22rOrxNMNn2CyhZnXTDtk0oNwXTrpsqx2mNmSq+vDkaQ9EAQ
hXaSqNpLPy3H7zbxBv3sl/GcdvsemDLkcR1/9KZWyUPW9X4Tmq3JMG8bmfZfrY5n9K3JOruOeXjI
8W4qsyrlHU3snf3sN+Q7LRCoXfFUel56M1q5+QajTuF+U+Og8h2Ir+Urkuxs77izBPtjxcuLm1sj
ol3Pc9xTjJhOLmHsTEkT3U+F6vO7EaK3O14BuNgX41edMKjye3dJAju9gTgzwSsd86BNPnSsDq46
tNkk02RvY8BUN0UWz0OzpxQyzpq9W8ze+MEzzG75js5mqN95XWAg1OsTgshmqB23X54SK2I73hfs
DAioilHm2RKyehhTEyqTNGN9HMjjt/ZZmgOEqxOtjl4Xwb2PpuYHzWH1PIYx1JS+poQceAqIXHf2
7SGUqCWbj2nVU71wnDjMIRqEIJQPCktXoOMgBEjZmDz2GcTVK4TkOXhu0fd5H53Z6OHBB0OJOHtf
jMPo/ij61lFwOTu/eZ1UqawydCcEqA+Qhu3p8xgPGe67bDZRLReRGFoIVE0NKQolB7Zd6zjGnqRM
APUwKsW7fLDMwQoLt2qcYd/6kUMdQWEbnfU66RHhuXRzz/2hDS5hxaVTcaCKo8wJ9B8t0+7ah2bI
dIU9Jp2G5ShIhKD4g8xgfuFr1WMU+pMv0jJkaxiDN7rqbUm1laImhZ+R1TR+yRzVIkWQ2WRaoO5j
eLD6lDd1j/fapV4zfvQSx2j2di8W82Kmbs9+Ib0BobaBZ/jbnBdD8pTLYtTAPRthI7n1Y/dr4bul
RYehL/z4HRu9znJEcnkZD2ECY3u8oO5E1kI9uz+aQIXZSpn4vQuYedxJXej4nRtYqj+brd2Nr5hL
XQzhjUiTfDwU/dT0I3KFyRyedMM6c99lSXGF56Am2lkcJ/N9XCyBX4adUtaTBKeKo66YUxvvqDsi
lDQijcP8ibN9VmCfEwHqsdtZ1os8jFYHqZtMnyEwEtg4kU+Ua1vuHEK8LsEvl6aayy+imFykuVWQ
jAQnk6Z1a+DDCdSeHDpDnDxmUrcs2RGI7M/Ax4qq3C9D1ltjSO9NW3thZfMaH6CKB91jmeeZqk6J
mSW5f6qsofXNgxVbRnprq8rs5sfRH3K72gXdbMfLvbMsfFdhY/VFSwEBfuHI3CsblWgJVZwvt9o1
9fVyHfYLxuWnuvc7ph2dmbPdHJaRIF8V9q2IKx+DzRh/jAwlOBJMbW8jGOazL+hSsCkP39xxDChK
mzCDjmFhTFV/Rko/Yt42zGhs8N32o/9saovS1ThA3BbgiJ250v9IowUJw7EmcxS8YwU0r2R3Nw2M
o2l7Wnun1sMpkYVVldjzl7lZ6vY2svPZvMkauYwvOLu64d41Z9VDk21wFEPF5ysyEVHUzMcleTeN
HQNkZ3e9tNqdI5w+VTvEU+X0nlU9Mz5pOcurENEuqVOIoeUm37OgqNoXXIaOik+uchLf2jWF1wR3
Aoxq7O20Vjls1NSqFebpakrNYB8MVlUPYWOwOj2PhhxYkl23cas3jjd6+hIFqDCfFjM3hxhmSSqW
bGf3fVzBVeeZ+KFhxQ5VHhxJ4cTmSaxoK5IWys+3QaXYykPoyqL/hHx2iL9fJb9dTTlwOWpw5WTj
s49BXkOKCQ2EwM4HawgyJwmbVnGBCSNfL3iDJrDZoLq6papz5tvMgVCEQ+HO2a3whtZ7JjnrBG/T
RTRFzzdhWw1BWK9JK8JfvsfreUuc1ze+G4nsfbFoUX2Vdlrb6GkrlF5XH2BreV/h27MNhFC7i/RD
PMdRG9Pra3D2CadaRM2l7FAngpF3qCp/j/oqNfMwHczE4AF6fc/QiuZUxieRco61dynYzox1cBCG
RV8HDBhY5MgeccMA8q2jC97pjieYz5N1x5nD9d8DfnaxQgHaBvVVLSDiXmfl5PlxauwRAYXblU70
sVwC1T3xVgSLXKSLsrsdYWDbbzx8jkYYUJlnhbKstNoZQd7jV8hg70XPKnKn9oJ4trCPi8v3w4F7
UMG7XiYTGtKmi+eP0SKRGYZzYjhlH1qJqdx7Y2FOPJkzaiQnrBss8ipMY08UV1dGASY2bGYVQ4Gm
eqzCfmyOburmByfoYvm9yyGY1agaRMC/LzMSrGcUyQFU0TmS8mbKfCVeY4v15OuieGBPeduL4TFR
pTM8TBS2JDeUQkna7bg+j/5NX3Vt/wMbTTUc8GlJoVF6WYk6R4OT6de8Brvx1qEoMXkeRsPB9alo
VJ7f52mXN2fysclohb7pSfW+NcmZfltK36qsg4OTwgOUTpJwfMmDxuZAP8RjLS5zk8GYP+OBKmg8
TRMDh6kVAeP+bmnAv+yveVy+H1lEeD5E5FLBM5iMiG+B+Yxrd1rKYvlsUrz3NHPVEndSY/AIB9zz
byZEkdbRSds0eJem6VVRwQ2pFfdQ6PP8ow1dKnvMCULYWCGZh5/jrrnqaXMRBYKuLGSGV4OK+33A
NhE8zRACJi5Po2GKc2UC6rmQhPb7F1XYffIFpLrPx2epz+dHOVZFyWwr5r66RyCQ6dCOk7F6xZMe
8U3XnjQvWR3XzV1rJpNzQr2e5y9C1EmZo0eY7fJc1K5qWAU6572mGqt+1NEwoBnKegNn9GBWvvGS
1E1sf8+LftQndr4GAxoFdAgWKhstp7Iyu9ub/ZCZd62ro+B9VVc4aRFciHpvpdqv302VSzySp7ww
CbpF9jQVaI8j2ZPR4QRpQw2zPTsMojHy/eAPvXw24m6yb1rg4xL1AXRtWhGmoHhwiiVf4rBcWH1e
pmCeBNrXVit2mxjjx+Jlnb41zTHxnmHtYR/YRdUV833wLV+7z4ThRHfMpiFnJRxdaGtHd5HCRHNU
+vJg1t0Qd3talN3xAKghqe44fMrhRvr4eA9lp+P4mDnM0JtyqbzoINwl47IrU6u5i4bcvMJItboq
MTARoITlm8z7izn32t9jSqqKh4Hiq+6ik4Ucq5cUCou15h16Z1nFqfcwCd937kqTlMheeEZW82Zp
/5KhE/uLeRu1Xq6+xl7pd69aWo0FvJtTNBc4WpS8x7ju8vbQIhgZ7rzR9uqLGzVg7G1LD+YldVtr
uqODFAJF6GW9G3zKVVqj5k6XoXrJmcVgHbLFak6tw6Xm0RuQj3O0wvaaDESM7AATcV7Zy8Pg8aCr
YqeNybSzi5hj11j2lPOlVbqLjBlT7aGwPcP5TRjiL8KGchXYE2VjGSpz48vEjgi9pVQNVTDkjT/9
fZjjr15/Fdpr7Ih5NbTJpZjM5pb0uvmQV2pbAwBs51/jP3bZa8k5abkIlXTh2FnNy+zX0dOm975u
kpJiaZvKUeOl8VLrxk6K7MP1xPybRNfPiqw/if+su6Ti0WrjeU7zS6GKpM4OrrfAVLRcnF6CWiRa
1wAuxvvesw2G/VxSx2jC0saKk3PXAk0uHhBpdD0BU45ey4QOOYDAb7jt7LAR+bQf7tFK+/yDrnbj
6GRjfcR8k9e2DIuCGtd7I5BVdxMPqZUwrDtyYuYyo0L+++d3jSD+2QdcRRYplp77OJvGSyC5PhyH
Nuinc4e554cyewTiORCV3+WC/2Kceas449TkjjF0c3cZ4N4ZN0WqAkPsndQy1T5QC2GYUESLK/ZE
Ewxf7/B1ET+jRM4yBCGxxZxDdgykl5boDSxCRdS156B0bHHnDRHCnbqiY04f3D43Ak1AoC2q7iG1
C48DWd/XGv9kFHdd3T5SMDjqBxABCZeHLvGbm2t9mTL2EplzYB/SzNC5OCA6yCTWvGQeWTFZd2yE
D7E9YZNorfGlVB25jbBAlZJMYVRgR865zXJ/n0+NIywCMc0Sd1g+orlRe3uEOnQoY2PqhhvXn4Lh
ofS9GB5YPnZjle5/fqX/ErD+f6ZEfhy+YxJuv//b/ee6+7ejrr595lBe/a9fkPX/+9c/dv/4c/xd
7T/3n3/5w+EnLf5Jf2/n5++dLvr/x3C//sv/6V/+N3P+Za6//+e/f1Vcha+vFvO2fsHRX1OUf42w
f6OK//NfVfr5n37kHwh72726jqnOoCZDOp5zLVP9B8He4m9s1+RGi2DCRHdMYPm/BcnC/Q+ff2kh
TZY4UeS16q4jYpn857+7wX+YV/MBUHvTxYflW/+KIHklkCAsh8PXty1wqlhi8TivgtumXKzWjAdz
Zyz1skAlycz+mFlxFYUVDkUsg7JD/1bnXvBmgX104LTtcIDSdvu7toHr1Pz/y8PPt4IQnGydawqX
UOZqmRhcKNgdxRY7jUAErr6MDrptn2efeMwfviC+jzlW1R/Zyb/7TavKBUIqUBtjGztXYHWUGQ0t
N0V8ZRmysd3f/6rrzrP+UBZqUp9yVB+c4Go9KmhnzLvSMqFzecGJG8u4myy33gcpJpoqGfR+ggux
lyIIbg0/iD7+/a//s0/6x1+/eqaLq7uM8JqJJSlJHx2nCfZlrIdn6fT/WtL6H1+f5eJhsJBGW8gZ
f92D1dS1EYplcxcYuX+npKOsnefnhr2vmAJGKFF3Gce//3i/Fjf/43dihRVMBAtFhL/6eMJYcog3
fLwsz1vEptzTKTM3kl2nsC4hxbLDKEmX32wuP2te11+qf5U+uLYXMIWuX/of0k1zjPoq1wSdSntQ
HyhF1HfYXxZo4sNIARge7MjZtbKyrb3w22DvBqzal3YmlfSJLab0zoK4pXUoTa9t9si2FjekzcSv
9rj/EvO+bnPS/cacqOENN0ikOH//2P5sVAQWshbuzJi91yUYnDAVqj2HsL2bc8tXaBvO+GXGiXSN
Vr8ZggSu/nkOuLT8eAFDnEVr3Zgyc5eeKjw2O4WOdgg7j3Mu60qaPimqRP2Q3rUaTzCWaULMVFjc
SdEQxe1rQbQlXSI8GLGhImJ/lHbkXLr7+s4yXE/uRyC36EdF5fTnwZFOtUdpR3F4tvTTy5y0FnFy
rvAo9uhge7ekbprsghhj6C4TgJhCGbvDcI6iuvlh1xUKPGH51ZuK69u0FxbXCbGXaTbvZwcmWyhr
4dtnY4hatfezZqj3puY4/oYwvjueYXONCQXYDfEEo8qXT5Wa6oIWbNcW94Sd2mQnyWG8bcXgftGl
SOpj5FSL2Hd5hIvUwYS1N6MaP2rAyeQrtOeqCt3Gao2QwLP/DBFyOLXgbpqwt7qkCfm/1/Ahk14f
bHvkZjcRjXvtzYaor1NGfRgQnXwnbHaZe8qs1ZPIG1GeZqUV63qxyHdBX+PcFWlhP0rAvh95TCIO
/dHW366i7vlIhWGKVGzh3BF2MhbfsdSRNuMoH+W7oSi6rx4phg8oG71XNPeTFao6825q0S9fOztb
SE1aynkVsGMeUBfG363ZHp8G1UoSjE2Uf8qh5fv7liIvPyS+0j/1OXKyPZ5j8X7ugkiF+KPnt1lb
Kb2rF2W+XQwj5rYZqeGtjwnweZEDD4qkHNkAgiW9G5I1Ws61UEUV2kWpdTiiaQvC2SfVElatbIKQ
A2+sQh6K/OpVU4QuKTfSH33mWuk+c438jmsd8Z2xyINhv+BlHh4FUokbkngjWjW2gGd2SolMzE5t
qUNFFdiC0zM20e0ak+vdkB1y3ZsUU+H11ozcNTt5jp+9q6LWljui5US7qmzMh1Ap2b7r8MhzEczJ
kZ1dZHviwpHdU0c5dAjPXD/BuhWlGXmlsFJNEiQhJY+p/TBWJbd11+qIxhAV8ZxDWzbTEyyjyt51
bDB4ClnInJ0VcauGwK2Krw7FRNNhQUQHup3YM9raeeg/1WOqmyNdsAth10GK+Tx3i2CqUItHBrqX
/TuHDWzecWJOnR2q417h8FpyeeCAg8ejiWLrjuizi/s3r1zwdNmIMjywjQfgtJFAcNaMyAW82Bvv
c8K+3r6y6fE9uYNeuCSXNQVhjRMxFHp/Ru4TZoEMqlsxCpG9U6RqvLA3Bn01aC5NcJrzyZ/vIzmP
xr3d6nn+MPlOMByquhHEn3GyTt8RRmbTJR7Rs42hlMRsd7Mtp+KLzSRzkekW3YNyq1K/77woGR7x
jeXJo0nnz0QWQatbN56Tbp9GsTaf6sZwPgiTtBJxkFmhmjZjYzeVKaHsnWKwYi/L2izZ2SaYlweG
QPDBrOfau7izEVHDb9TtNVYQBculS5I23+lgSZ8XElrF3iFf8ZbAT+KG9pg6yc6oA/N+sDsjDpPc
RF/dpzN6M3yLhj57cUFKmEwSKwiLphLWBwF+9Y2s4/GLJfQyvEZlnUpcbVUUNZ+U57UApNWo88q8
T+yhsTuCJ60obyMnauRZeVwiJQr03iO3VLfoG63QrCzpkqUwkM6hl6QuEKsF5mDbukRGaQ77lJDK
S6GFHsJgWiQ7YCVcrJmJZ4/3tgbgfxrdmkGooVvArc9i7e9Ga+pfGtfzk3OZWYggCpOQ1E7zYk7o
yin/MAuTaLE1U/CwM3rteceBqseTiiayDYTIcxvda9+pt5rsBfyMrPLe59obXryhCu4Qcif3pLYX
dJoYmyXteG58q1o9gYLxkr1HvzdSwI7nupCb7JQTvXWTiexg3AxiPy6WpxFJlNVnBE8RLIQGu/hY
zc8dYs93icbPOgRzv/dIzrwnFqOZzhBZIukdyFthtzOm+yJppocsKz4rF4tv2ERee6hGKnYIHS1h
j8zo0CXBcHTtUYZGFNv7pDeoxItbDI5kDq7EGm2Zt3PcHZoc/4RZk3MZs49x5sVUTRY+adSkF2dV
avqE2yB4pYUSPyBOunboRXpOa3FXBkF0ny5TdEidiprrhKTbZHq3Rksqj9qA4cgClN94Oop3y4zI
FGCTX0kqoqp0HhOi0t4hC0pi1e5wGGR3QhxFZpG6VsaGH+N7wRB4xE6aHHuzPkey+dAsiWIpqif/
c1d2/hH5UXnm5qUvVK8XH4PJns70QAwngEu8B8JxpyAuWFWktcyH2p2+VoH6kOdRcW4BdM5OwxZg
1/ku96mSIGMxZffZRPlNKh1amLvaMfeZFX1yR9c6lcRzg1D7MvrCceZSOUYEtsz+6hOmzndGaX1q
8sXY9Vfzr+yy/KRLIrehykaMl5H6gFra+xB1S/3isOqhJ1/8J4ICzoHykS6ENfcjo0X4muS/7brm
6wSTZz80xZOqxCWIVXYy7OyDtOSbMcimE8FjfLPXZ5UXRX+Ic9feL+2sub6bxGStohouUdKax1Qk
N11qvdiEGneVsupdUDXNccw6YrNkZW7mnCRLlTbODq0n8UzOBnSmuK75GqWkTPakYuaTVdnOQ+ZX
riLfsGR73JFkKtoBR/eQN59INydvK5sYNdH9voHeHwHhJXtav0FSCDujGUi56OXFwan5MKaCHcdu
qkcILTcE389lbdc7v1NfktF+yILoxm4X8oyZ1V38Xi03KpaPqavGXaC7u4TahV0kkUaK6rqsjEk8
Z8jrrzCXKvnBSdH/IhfKeMpgQeHqBXTSXyFt2eJ1Hq9gzztzwByMji/ekQQuQ+pi2Y/ZTu+SeYjC
uXCjg0s8sU6X5a0YnUedye+m5md6iD1ngVr9/zJ3ZruVG1m6fpV+ARZIRgSHm74g9yjlqJQy5bwh
0jlwnme+zXmW82Lno+xjpCiVdquBBtrlQhmwy7EjGMNa6x/WUOq/RmxqCNK695WGW+9QOMfBFHQe
1vLvgZM0O7lQEWqEfB8B499PqtXOAIwfU3JdeCJJH4IFx9pOr7QSmA8k02imYkeF7iBauznkhb1D
R1Wwm+p9b00gwz3UJuBJmDbdnmgwOMcKKk6ZOcM+LuaPpWzCQ2TnX+ne7nwShXGVQqvxNb0/5pFN
Q5LAeRuozOvs6htKIRIYraWvc3Lu3NmHxXLfieB27svZH+rmuip1k96f4bc84X2jCmF4tMNEzqXt
8dCp90VbR9cVbeq1gKin74zvbU0IXo+l49u1oR+jlHBZ0Fp5VyWlTloqNcBmk38YZCAAOk3Euvax
dV/Smmanz/MvqL0x5Jd5h2B78ePmz4r2GJ4ZmMWuhedTVhU0I3v+KvWox4us39MhtHsjnJn7di7f
SgJirLBjDIMyWuvcOVMcW/tu1ppj0Yhh2unWSFFrdTUkXGm0gu1OwRAH7S5ddh2x432oQnrZRjKa
/zQxmqy8qZu59uogcXwHos4p77XlY2wF4ac5noov0WiZ4Nr0Q2bV8jB34UZEDhDNaOo/7S7CHTSx
+rj2IZsltZ/FlkYJfMm7wuMpZemLbFQ74hOrOBtwcBxPgZT39y54dXzUY1W7ZwDq7l0yzIE8GFBn
PqR6UwV+HbjilOttdGXyAkuPZAaUr2nM6axjtHXSYFml/rKsPWIL4GDbky52xGAhyEGUnrXxPhGi
+cUyZjZPRKHv2mh2fzS0rBu8JujpC57WtA/yllCO0QG0x/4KsU6aMF1mNZwr0zXetVR4WEaA+9tE
p0PpDhcuiERznJW+0IzknQ7pK901UPO/GWNh8BBQgTLZ1KqFmGVgQuYxyyTYV8BTzo62it24W5yA
yNdU9BjyAlDlFi/iSv9M2vupyqvQ8V1KNzFoZ52ltPKlOainhxV/PcjBXaE/LfpF43STxsgtHP1d
Rd25O4b0g689q9fisyGG8msoxEy/2MD83LmqMw9Jr7VfRtdumt00F6ySbTYUq0Y3hRtfgeO/iTPR
6bvFHBDij1HRsNN5umxyuz7/bNlz/DkO85WQRnvhW8OZeMacLnViL7LCIdstQdB8bas2Ya0otntx
oPW1X8128SGaa1fuw57qq6/o9cvgdpd9tZPasUDrjOpkmBkEwM6U9c8A0OprPhbDR9fSx69OKetz
1lezYG/D/Nnbmau+dE3QxX4GE/mYtjBfCLYXe4LkQqEM/rNrdX689MafQxS7X2BmcR/RIDLh3k01
3PLE3Fh3baVZBPJszMED1RpvJC6PP9IhB2q26doOiDTV85u+JCmA3tMMpCu9VPU+jUF7D7roVUma
PMuveh6oW1o0V/TfpSF26ccIWKBtOm5DiarXRm6uaYbcqdxi/GHBGG78pcAq2euswbiRmd19DAOF
s1bLKDfZSHTg5WOgDUcodSnvJV3uaPDb9iMNyJ3lzyBX5cdZC2Gg1irMPgelWX8fMn15nwpplOsx
qxSbIaxv88TsyHytSI27unPdZKfgRJi7sG+XhFjGImjpliUUOzdQ8qtVBM7MxM34u9ZCzePJDXKa
BA0KgkUQdfEvdN7iYy8qkiDZ2W27I0ZY7p2lpNXv6Ng0eG/xFSiO0PCyuwm4woZZmBc/aHYtE27i
pr4ZsokEVV+KsvIcrtpwn2WF/qMOKrnQ/VIfbb81Q0vux7gsl/2EZrLHh3icO39R8/wmFoM27io1
aX9kg9MYnrFoVek3sIcWb3CmFmJDqkHAzOn/ziJ3M1kV/aU1evmN/dT4XQbBjdSX9yIak9D2hZmp
G5GDmXoaIf5dNtuSfy0eUKRqNJIxPFeHuHCKgCvqvWY2sJr7YQ4PIDRQlJLOMs45YKNxSKOkmw6L
1SXdMaWZ8/xWZRSoYU+YyWetdHMbcoOMYFmhhvM0RTPxvVrGlta/tQMKXYqc9vBu05AaaU26/HRE
i/UXWr2CIH8YtBsnoh29p7d2BnIVNHZ6UFUz3llaY5W+7TJNIuyi/mgscQiRZKSQenKoZeRHPRTZ
x6abXOkvU6vT/plO1RDJIpPC8ZB2XeJB/+Y+D3jDydeGw5K7U7h26na+QAspB9/Gl23GTiAw+0Nr
BCnl/X8ggP9ahZkknUiJjFvacusEB4OnpOJEhXnmPHsOV4o3d5Z+1Ipi/AuC+beNANca56YYqXTT
tHSY3qbrbI3bBitJl34damrmBZW+SHfwPMTO6KzxVKMR2796auukaIdMY3DL2jL5bRrR66qizmva
Dbd7EE3XbAEOpXax2dmTOiWGJNSZaO/smrbp6uvf/63OKsRoN1GUMVSIw6MN6eBQKEJFsRjqgibk
oTz9aBldxnKpJ9BJ+6FY/3gsq5RWFYg82mXFpN/AIUjOc2suLnlRII/wZGbb6/idxJeOnrQ7Kh7l
u2rSwoNhVdottJj6bRsukXGhxP3k8/K7sPA3lUudVokttB27qk3TNIRoK+Y/hjjpyajKmBs8jPdE
0PqHl7/uM8NJhXbAoN8yzuhb04E0rBurn6x456o8hdw7G7uBctHJcsQvR7niggBzVbRtVh3IwKBm
bNI3XN/ahkgTGCbWVbzrlihov9Vl0Dif87Ao9zKKtPmrPWpG+q0epnK/qM76qzT9P4FeVj+LT13z
82cHfPkYpPxfiVlS3ZBqvXX+ubRWXPRvvPPdtxy886b8Hv38Ubb/8ePnf7yJvxXgn033O4j5z7/j
LyCTPfEvxxaG68LExzjeMv8BMte/Q5tuE0BSCHqkA8b/DWQK+18mDv5sXkWdWYAy/gNkrn9L8DMd
4CdTrZ24XwVkMvrvOwkoAxTIlMrRbVPgubQhmFBxW0pNZeXHMP+VyLtJb7wmbXeYJ/lTVsDZD/0y
qnw7a7wIWiBl2Aug4vYGefILQI1/v62ioEuF2/ALamKmbKF+WIQ7GHu78e18Vk26c+qPcf81J6bj
mfVc7cfD53vVbr4tc/7cblDeku9lNTdxGHX/+V+D67/EaVz9/BF/2/67HuH1/0sA+pUy8+83+ttv
2f/9P+0GoF//L3/va8P9l2k5jq2483RK4Xy3vwB616X5PPi8AnQ2EVCsd+/f+9r+l7BMjgIQGtQP
g3/kn32t/4s32Jauy1ts0dN1tfT8/+SEvyMHlu3fPu+bN9DhieUBYFNL/het63ph//YGpnJBIwQV
GMXlUp0g9lOpC8leiBGTC7jmc0OxAoqiCocZxsLjoQpozVarkvbYiV5Cl4vvjQk3iNmc5gsA5AYR
fJjUekqFUlwoYms7FqVZOaEyaY+6XNxdq3Xz0Rniam9rdnsojcG80Za+fpMNTXWf9TK9++37/73G
v+P/DxYuvz07f41vm0CcpDGG2rqkLHmrTHIsRLKoTVBD9e1hmI0ElYUI7lRcgAcFdfIdSllyRcCT
Xtc6CgjTXMoLwduDwdHTX7IiMDzvYKybNa+Hvuo1k89rGTz00Par7qODcb5fRVZ+1lo6+HqzVUXX
UWA071zgnrdFAFWBTn997w9zNOyqLuhuU6sodoTsYJK4EX2m3bd9wmLDvSC53oQH68LZuCwql0vW
cPm9j7eIQgWUJtPSHV2UemQbQ9kTD3WdbyWTfUW37kvWcc/sSdtWgmwPvBqXuM36xKkJwz5kwH5x
8YIwnRChnLSuA60zLnyLh2Bj8y04YMTQEiaMpW/3/+wWxKB9w67Qg4nElZa4Z+xQhm7XiTK/5ykp
aPPprKpG16AyMDWL84liQ8w/u4jifWo6w+Llbt41fhpa4ZelgESpGTQF3asIRr5niE5eEbB3ZN2C
srI+T32xT+hZHaE3SxfTA8Vu8gsTe7qGtqkIs7hCmJxryccfrciwjp7joKXEEAee0MTgy0SDRkpn
tAuP4IaQwf5gKBIDas8u7UK2jsCtNiBBSkv2Rzxo77BLpYxhFPHgBQhe3keWiiDjDurCdfLMBJUA
L5LcJBbh5Bob/HZHopulgu6QqJrLkkLmt6hWkNFTuQIbefnqWNfq0R4hKuLe4iaGnOW662Px+1BF
Ey9s96E5zpM+XrWTchGnluLCF3tuFIvnRWfTrxStdZl/m1BVtLKHMlEfC2QYtxQ0nFMwMs0LX+uh
BeFmNkyExArSjnBJsh6PA78wRymH04HTOkFyFlQWfsxojUZ6ojXDVzUP1Q/aG3VyN7LyKG3SxBpw
K3DoIzeb0knfJn0owacz1Yf7up3qS7Loh4Tj8U/kzbORxDjsXay9N5sXZLrmDjSKY6/V1V5RmDlX
Yyv/TMA8T9BJQPciWq8ISwthz9izx6rap9Qxxx1iI+MqNyZ5RYWmvu7K0LmQNW6vQ0h4FrY6aDPg
9pHsrxvzt+9k5FQ9NBQBR7ALSEhNe1MO1Rtn5Kh3i3mpZ9OTZ2sdziEgEYY0yQi31hEu9XvwKlUc
x5Lkz6iUDyx6J4f8c5POB2etDqaSYn9uNodmMa6nRn18eftvT9rDL4DGSIDtwlDc5mvYnscoNK3i
CPaf71t3zo9ptFg77kDj+PJQz6wtjwxnzDQgdPPVHq/tqh+q4C7mx9hSPtmO5kUmpcd4aK5NJLAX
rpBNIgqd0rBI/9dEW5GvbMOskm4edmLO2dGw0dp7mDbmXtcbgOSlk9cf4CM4J512RWKP8PwSSfC5
wam78UVJkugEunnkHGcaesTV2VHIVNsx79ncJfZgXpnYfCOsALAqzd74NlqLq1+4arY3NhO3eVYh
orK3TMZ/vMwh1Y1BN+rsuNSOemtYUXoYHG14X4VuvvqSzJ/jxGwubKMng8KIXAsaJg+toHK1OdQI
HZ2wFot5TGASndDa6oeFbcXJKX5iTZrXXjhBb3h5Qz1ZZQa1dceWHFkJ2XVzWAOUWDQy1s3j1CXO
m4be7qdG9eZpVnZymhE5HZGBpd9H0MZX2VJgx8vI6zbmGoPKy8PxeI3HOnGR0zgQuycQ+JwT/EZ1
jfkqS76HUSQ1QP71cIUctSVgmvkwzziciKMDtOjzfBgYuU31hVV8kuYyGWzs+IPsh7B12wqwxa4d
/VwijlobgFE7iLY1oI8dhKqs8aVq9as+m6fTPOO/AGhgXMPH6n196fQjlk/ZO9tGk3fhJXtyLykc
CyzSCWnpFtnYZhfTjsTIC0oWR9hPLddjGe4q7G8meDPnl3fR9mmmyGUTicLHFRgiwKF8/C2b2eot
ilVInnFwuM5MPTqLZB4uhBlPLj8LX0nKJeu+Ma0nZbg4J+urY0YRNUh/i6UjMGMcHpvelCfIWa+z
OmLvWAY8WpsKCn+s9OvHsyLeQR6+0MC+so30ZBn1aqaxFK+9ZBlFsmqC40dRfFvLTIYi7NFcZ8du
KacfJTybN3Wbl/QvpuPLlQWmciWhZce7wFDphXtum3KuM+SyIeeDhq0TT2xmaDfDiM9vdlTtEMBH
6mxa+EJ0JzQtxXhGpK5Sop4W0MvMwg5TjSp/XW31YZGth4uPKxuZ2WbrdLLFtzQ2smNKJPLRwVXA
r4Iu9xsHDsLYj+YFD7QntyxTtgkVgLeUxYba3LL00HG03CmzYx4P4yGgWQ/K8ciCNmlkhyxJ3dOE
G/Hp5fPx5CQ+DEpdD62DbkNBebzO0m6WWWhddoRuqXa6qGBU1XghKF+UWn1hRbfyhYcl5VL9Z7RN
OI7ym59R0tkLoL2s/WlpjR89Tgl+p1XVZ/zScuOqBbP8gwC4mX3of9T1UwiQF2b99LyaZB9Scv3w
F9BXHs96wNcC+CMfjxWGATmAKSJVS3gDRN29lr6u38p6WtdjxH1H/1hT8aBtRhPQMMauGo9B3NuH
AtttiEzGJT3Gk+xgHYYDi37AllRK9M2RKcyEfpgS8LYDlxj8CCb5QVbz8OeE23ftJZWdUoJQSXXK
+sKJdyME6G/pUgTXspXanUl/A+iKAkCbNy8lfXh5pz25ibGJWKNDC/SAy2S7vRtkIlGEr8QR8ZXw
nHZxDjg1Xerh8uQQkcsKUhnoppQEKFQ/XmuJV0yGajU/dsiovL6sYN7SoGcH7bn2u8b6bGi9ceE1
ezIzmxtfd+FMrDoYe+ssjc9FgbtJ3B8dIvn7OFDFu9bWL2V/z44ibeISw1orlpvrIW11khdzpoFt
1btnZQfBwaJ9z4XY5+n6GWvQw61PWdQytr1wuAmAeWvYTZaWQXMSWU0mN5vv4CrTgAtKx/ulTvPX
bg3ud/RR3Hv8BQ1KN+FAwPsCYYuqUWdQvckzyEpuaSy7V25Ae82aTSysDIP7Y4uEZlasafzZHSsd
PrKndBtKv5HYNy8P8+RG5YKTVJ/Zh5zDJxbvGEN0UVMOBbGAo+3mRPZ+7aoejnxYH14e6umWAMMx
mdFq/IAKY/NCOVM/ZSYszuMM8+eQRcraW6X2/b8xCEArxTRD5+bevBBDs2ROWFj1ccTPa+/MUfDG
DYPhQmr+3FS4Hgj5XSr4rrW5IzHciKJFG+tj7ibuKXIo9k7kmxcSmaffRgAcrJmbrivFKXp8O0SJ
GupVV4nvT+9cU1SH0k3m9q4foIe8dtkQ/ZEbAkOAsxrb0pqhYasROkV5jI1mvs6w/b+doepfCG/X
Zfm93EJ6xJ1KTkYnbpZv+7TA0q8ppNnDMQunHDqTo31P+zy4CoxwvImdYr5wPaw76vF4HAvuVvA/
YRkkFY8X0A7hkJl9xMOJx9OxgQZyo/DhaDA7NdorbXLcq9y2EMZGeX8hPHr67R4N/SQrM2dV4F42
Yl5Ez+c5g8vbzdLYRy1s/Je/3dNVVQZMBjYKKCrRwWYzWuhfFJpcbgrbKt+YCAK/hlmP4w7KrxOd
w2F7vzzg01tXGdLVpUGSwr27TbC1sTRn3F46iieLdWU1BoQg3KftvQjj7hpfovxNBk9r//Kownlm
TdGrrieOFNFByvn4c8aBLHSzMAscNgzojm7aOPlemmn3o5aQ2TzoTVC546CUap9ok3lfx+H0U1Yi
/jMvOoF1FxJduS+wSMHfBl5/vcfiP6S2xlaFdVUM8zvy5wGnFIxru72e4bXgBZbUXD8cVZb6CjL7
dYWFUerrnUSj1xRGXfq9k+L0Mal0n/YGxn1Vrtmfkz6BehSqL3rQ2uha2mw4wFnHp7wJw9xzZEZe
q+JRH/wm1bVs7w5S3MLXXTL0ekuc+2FgIgyLESYhEUgss/fL3oaOaEGFkm+QMSjjVJdESv6Mb/sH
2er9TS/Rl0P4XYrvbVGjih8oQPiL27TJ9TSoPv9Yh4U+7Qt4sKsViOV8QE1p97uyVOEHifFgvtd6
vRfX3dwsRyxH0nBvYFZ1P86UcT2cdqFXLsPQTIcyKaN3meGmkH8NKfJDkMXBEd8cUcN3NKZc84sx
zrRdoctsJbUsZvJmrYU1u0QYc3SCmR9Vb5sBFjqcLDeNeYBq51tf0V0bDV+GERVM4UrRB7utIceE
TYesZpRh9kcvi+4aURwVF9lgH3kK8c55vxiO0x76UYnwgIuhvLUjs1WecKb0M7wl7ZtWZ+KnoJKR
Hw3Ss/Mc4Kd0XDIx9fsGUAwZD63r77IhTyxP1qrI9mbcAbPjloOLibAi614Lpjn/hTBMyMA3YVDq
RzsOla+6cqwxmnEXOKaiR2ZnJQYQ41QZ4tDj/YfnL80p9TfWPDj2mTPrdv5Mstr5eTO4wAoJbj1X
3RK7Dt2z+7L5gbcWrOJadBq+eviwdF4DyVHswqnr3jc5/pUHOp2bb5dUzNJLE2GHHv4UuMTqS5QH
b4ZuzIYdLiG4lxldn0xeDACKAsro5xZlDLxbb7Jm8UlPVIzxEGaDH/XQMiDnJ3mMSU4dz/c0jNRR
r7jR9A6HGP3TbGTRso/NNtbY//nwKeSiwOcJXSMmTH3XjQcrzeLGN6t4XVwceSJ/cFzohbikND/C
wNW+Vnqp/YiwFoKDHtyRJHiFnBwMEyk97S2JnZ7XjtHysXcKtletMCrypF5ab4pmKQ74n6bjzszL
XpyCTNV3RjMuBYuu2tyL59i66Q2ebWobOOpLZU/LQcOvDqFZ5JBD8ehAuBJgZZ8arO8QB6IGerOI
xE33Yxkl856YISi8CZ5ntkO51i6+oWcT7YtxJPQ6PZxx2+znUAO2LRfMDusou6bVSXLLTks+pChK
W98hjuq9CqFADEPfEt/SJsG2kb6wWK9MqJy/0t7Sdr2mNOYPnYIJ4M+tnli+YY8xV1OoomssfweY
hHEWoctJGz3zJsOJ4K4uITx3pJtYzLhRqu4i0+wESgJDu28Ds/reLiaaRltvJBblORzjUZWSxq60
6eO+CtOIIkQDB9+GZx2xE2YskWvLnN93k5nEUNJYtJ2h2+mprou0+JRZy9jsajOWbJOhC9296cau
dRysBvGRkeczYh64Y8Una8zpjpraAgqxjXer5o1LY9yVdlz3OI0JLGlCmbv7rFDmQBO5FAu4BSZE
u2ttCkWs7oSLo9P2CyU23NXfsn1Ne4cb6Vit6ksUK5zXebyewEK/mKXWfUecK20kq8r+045Td0Qu
Zi2fMj3Hi8xNhuaLXKTCaK5u0awY0zRpOH2K/Kce8Bs4EmHSHFy+puZnaul2aSWSHFBVNd9jZmFD
wk0yfFXb1WsQJaDK9lhUYddRx0lbe5MYlts5jlEmmGy9Ak6bXqPFEnmT+0nU69UOomreo6lZ9Ht6
ZY3iXWxMabjT5jGUu8geLKw6B2ooiGxbfmhgoAUDyxTZhyoactOHoha/6+DvWrsJR1N4201dagA0
gpZqTsErXATwtH0ThYH1doqNviy8MIHRHi0RCmfdQd5Dh/UowAEXmVuxN8fChnMYcBH7ohqps9p5
iwxQdMK8gmlv3FjGbH9fMlfAKIIenXp6lqr0MLZRN3vw+O32LrfovXsrcmuY946AH8Q70Dq/cuGG
n7nZsSrVURHAKcFM8qYl1W78pGuDCDAvwJ0yMYmwfaoYxhvZOs2AQUkUpn4zcbX4Yejw4KbhxB2X
x535S6Kfg5Qeuum5TXnU9pVeZcbBNZa28WJ3QMYThm0u9+kELOm7VlT+aDOqCHs47KZxLbuAl3Ka
Ao2dvkTyz0olxeAZKTfdB73T9S/UvgsaLmWZZvhTigXadQknIjnZBgZ7h4pXftj1Qyv0t8LBactz
Qq2XbyKsrZcTFEvdvBAuPxNnrZiNSdi8gmKm+TjeMURtGmoaapBnSMvYXhqf6rZjH1PYO0pJPzcv
ysbxVZ1fqf+AU7mUEKkhStDRLTQ24QmjCs1NTnLA37WnAAgjP5AXYsgnGRR460qKguNEmcl5Epqr
aJpS025PejEa0Dy4XU78w3jwvhw1PvQoe5QDAO5B3HOJU12JFckm66yDJpjnLG9OmEyjU2nHPLvH
o2C4btLBZT9yFd4vcYpeH2nQEJ6mTqTTAf7OdNsLVG1YSYfLDVoBbq9i0QtrH+AwGJ5EruX5h7nW
Zucgs7Jp/aQc1LcCAVl0YQ5Pa2UrrIwlxIOlAnDaJo8pYfInSBPrU6ep5pOcqzDaC04jGqYyN68w
DsAfOnVpv+KNqdYmh6gbps+KKwWWOyoApLk9bhOEFgkCvTpP6v5CDvJQNfptmd2VXqsrCoaUDClV
bi2+Jg36OxIScbaGCpKXiQXqLcLB8qfVi/CHCHF+8aIiMQ0PnnmV7hastWevnvDZ9jsjGWuPYjJW
jZyC4KOMQvyQsavUc5+zPl+yaHk4OdtfSykZ0wB42ZyxTSYB3RqxE05N55l7+S1hQ24Dhzao3Kpa
GoGf1lS1PaBCOlB1eoO1dUWsccbEd7xtO0pCO4mvW+4VIBozLljUpvZ25zhv5yoO3V0sSmn4KYaS
fzZ0iCvwaXCn9wVNR3Mf3Q3h4cubfHOYHhb/ATFD2ahDdt7sD3dKcB2qS3nuVNAfldVMV7igi8PL
o2zSr4dRALHZiPAWbQrEj68jRWPlSNbozfGd7a7lOCKkGNLo7LjjJTLCM0OR0yooAFQjVlbY46EG
HEvtCZfLM2aw8eIZjqDY2wKFXinJ9n71vKixweGlykvNbcvMGurBqKs0t85UIEw/6UfjqM0Nr7BK
LuFEz86LWcFgguastgR4HHW5VMvOOjsmAptRTvouU0np8W5HF6qUm6rA+rWg2gNMsc2BDbYsxKoW
jbnUtjzTTDe9W4LWOBmxqc24nYTRQcOw/MIVsCm2/DWggHipLFhaPFqPvxnxJe0QqVmdp2y+JyvZ
d2l7pwGGt13yCw99rEdm/Ede/nbPD6po9ANmupL9N4M2rpNBbVTngEa513jCD/sIIcUewaq170MU
0x5OsOOpD+QlXtgzh06xSakqKQqNxra7pLsY7VygIDuPKfvE6trmmCmMz1+e4NMds1aAIbI7MGfx
rDUfTxApEzqZYljORbCmEXat/7FWtHy61Fw6308nJLgJ5co6hqDIR3w8VCirIh1jbYIYSjUCJW1z
cLrhy6vnYyGCAQ429ZXKvJnPvMRZZbayO3dpVbyLKtekEly579tO1BfopFsyATtS0EUJuiQ4zlqn
3+zIQJcp/hgOPROS1ccWe+SrIqvl16bstKup1aYP9oyszbSHcu+4oXvKpNvf4kiAyHKyuhPwqXr1
IWFtURHwUppEPQ/Rym+crhAO4WDMQXPOrVTzc/Sx94Wl9W8rlZnQ+u3lCgJAdp2ljnr1RgLVAysB
1+IHIGjYfF2jCOm+UA1nMrbJW+a6vyL7wGto0avjy9/46UaC98wgDwgtVN5NQbIqSpUa+LWe9ckk
oYbmgSY4vHSXPvTlffyIS+r7iqsUJgNA2iaya90uSKuas+9mkIvCsIp9y9I6jxLzdCDoM8+AHo5P
1G9+t5oh2LtB13hy6csr3e1Tf7XGPFIRwwlmirQd2s8Y72+x+NY8Rwcl2uC4VLgnY91U+5qltD0N
PZAdvrxYTw84R46bGkCEl5tv8/i7UNCPI13E8tw2ln5XGT01ni7Bgqdws0uXyTaQ5ERAnZW2C8VE
58ZaTQF/pxQilm5tN1HiHEHUj4+qDvTWXxphdleBOUTfhrjXvs44XGReQKvD9zj20fdXYteJD4o9
9Ik/E2YSKvO0/AIhCi49Is9sHQr1K15IMZuKx+Z6mEInSRbqSWfZYz9aiUz4xSyL08tr/twoDtgk
1UCYxDCaHi9DlRNv4m+szmnUhjuK82Kn8v4Sx/DpKJgNcta5f6BwglE+HgXnX6eBJCzOzeB8hUEA
wlsUAiLIy5N5uoEIW3SD7iHMBDR5s4GWxjUGPNbFuUxa/ZakFhvsCouWui/N/ctDPTcjwGP+szaG
Byx6PCOpZRMVcfJc+AHDWSXGfICsZO5eHuW5CSnowgoVKMDGth93Uw1OPOSDec6NXL3DfmX6oOYW
nxGr7i9QPNa1eXyFwOki5oO0B5zBcI8n1NFtbJzdwIChM0Y4hWEdf5CTmHDJirp3aRXM2A31FW3B
u7boXj9PBCrsdfjzRBDbuBOeTmdGJVF73Ln1m2LI1p48+oxhjroUqzyzpLy1zpruUAl7EgzqaSsR
ukjmuVBjFQbmBUMkqYGnpfH6PUI45jDa+l+Ay8dLaq9e+UsVmmco6MkJV+YQPxQciF69RzAupbcI
p2slXW1g3iyopcC0XpzDos8OTC7wpwHLKDMuxwvn65lNv3qk8nNBnQy5hddMDcefnlDjPJsFNW16
TgAfBtPh9RMCsiatYkqkIZtlk3lYNW6RsenROLyjRImP01j1N9zll/DCNezZbHqqOpxhsivu2G1m
UETuhBt/Z557a0w+xqAIqTfruNxgz52HJ1c2011cDpp+ISN5dlxjDWOhGtiM/nhn6Hi/k+M35rmo
oj8aIBNcBJKjO7l/Sjk3HpY8t/+NNRXYoq73ItnBZsBJyd61g8TkMXEpSbgxBQe47PtqTF8/Ertx
zQPWfY9Q9fHUhrHP2iSLxZmGasbHWrn4O5R2/55S8SvpWThrgtIb1IKgDKEn37adt0dawaOuZqgx
nCAVL+3bFk/HCxfjk2+1jgLRl7PFODCwHk/IaWj9MNMW+hzhSF179lxXHzpb0/bYhQsL/7I5p/OZ
FmV/vPzJtioECo8cAhCZNXElndv2isbihN4ZQ1Seu2GwBy+FM37rqGK402TV9PtUtQ41+MFITp2u
QmtH4xzRXdNdOqSaXTToBl7+QeseeXRYSJ7RpaGUWTXA1LceL0TJJYf4ty/OOHEtflkX8e04Cf0C
W2Bdzu0okFaQgsISAdheP8dvaYE2BYqGCrSLyIQb7DXq3Sf6KwcHI0zuMhopXbhsnpkUzwDlV+tB
eLrl3jkzvZ3ofZCfuy5CIVmJ/oC/onHhvNML6sn7ulossEnRmOrUwLYZmGPRsSnA0eZUd0p8boMc
uCvS9f5nj2nYT1CRpYRuRNckLDXitvNyTKlaPwfZ+dCGo3Y/Eo3c0dFv/qUmy8h9PZlSGuLFI6Zz
PC94xtFKSu2qopA55UWJ37ur6HPkYUbSpwBPunjbzuVc7NK4aG/cAcTRr8csKvwl0GcwjbqorkRp
oeyqKglGk0b0QvKyGP9E3OzwbcYMIQVMccMo14+hRRPOfbPQccCbtWn+Ntkt+Ejcaom+L4s+qP1m
zGjRBBBbfKu6ag6u7WAJxN418KH0ZB5Rc6YRqfFD0cuJVl64034OM+QofpJQYPWGIBP3ZTcehzie
dQxFRecc4szBF2wcZ3VTQZrMfMRQHY2VUl1RDTa0bFfnGLOPiVjmmwlmBvxJx8HrsZ8z3E3MHuM/
f7AlpqZD7EQHPbZr2pcoPRf+DE3wvEgy5COettFN0a+2MQRn0TucGkoaQYwt8Y8JGvU9T/GCSQeH
v90jYQnTlsYSuLciRqRX0uwv6Vx/WgwUvl4U49KJgyOmr3tAQPG2trWswoOmTmtPT5rqU4ubo4aA
MZm+4OrXfVQRTSX3WkJbJR/HOeXSVsuqfpShpJtbUE6YzuRxj6+xPQGANaoo4x0ZPsVtUGRqsVgM
4iPb0RnlpEXGSFewTrp+h/OPT9eY6a1IsHrZJT0/evf/2DuT5biRbE2/SttdN9IwD4u7aAAxkUFS
nERSGxhFUpgnx4y36WfpF+sPyrpVilAU42bu2qytBkvLNKUHHA53P+f85/uhKmtYI1LkfHFCC0J3
T2fOeJE6eS8oxiMK8bkOZHvsgfJoXVWBdT9akvqoVTYpgbRpuydnMKZkZbeD+pLqSfYRtEhW/AZb
oG+hPmYmKo1kaJijwGSB9pa0dCmAmfN6GoQZm10OM82htXa0nkGwTiFhfA37WXlXs4GoDGGZra9I
tPc3RBcta9JkSXtVm3BjpJG3fC/LMYn8RMa2BjWL1W8xkbHfDG3uLiOVNLw/at1suqSLUQyrkbOY
oshDCrcqA1a1MYWdjW5ajQE5QUcKFyCqPLOq9HrKPPB16nfqQGO8EsgHoBZlbc1MTkqvUIut6os2
mM3ZnYwqvxw1UapeqUD4suemvm0dSmpln8UDwfOYGgTY9BavmgnJuF9oRfQkh868h5FFrh2LiPZ2
MqP6CWEIysMhi1HdhF038ouKEeBnOCvTh5XMgBEnbECxex7CdEd1sx+wr+Ce4/W9NjoezlbhSxTL
xlvphDbVY1UefihllOc+BhacJo0TQTnMTalBSccp8yw5zvxdTYL6vWhicYuXW/+Yc/YO60RKipe0
TNursaZV2XXieqy9MB6tJ4wxA9OPeso9XiaJXHi4XyQfVhqG+qbU5Vy9rLDKeApxvwCHGOqohcoR
ag9WoY79ls+DlK/MubJ3Zkm9fzuP8vwWZwJVgFyPZepqpAO+TLM5vg+FhmaDmk791qUtWaNo0DGi
UuL6GirknK50Tcg3E/yeaEV1e76HQidLhOeUL1bKIBTgoOFcvDf0I0CINqS02hhDiIAA474k8yqT
NBdiLgHwUQwRJhUN1aGdldn0F5ahKTRfb3OLXx5Mbe+avYMhXQsjlZow4EPVBZsE1X6gRXPkryf7
RmVFC/ZPo8Fe1bbbGY2RPt1MhVJutdnBF5S28szABrPUbqnSKxFNd3VsrGegd+llaMX2m1rKnAXU
WUkBTLqday6O36wU1aitfNWHXZ2v5n4ud84wlbOfSmmtgJjVeYoZtOJ7qNEU7eoBnbSeYnBPgM9l
1/Alc3x7oPMV6le1qvmXB61h3xpOqbOFdyIUsCuBhvkYB81rRExs1UY9Rq91E8tvAzxosNL4fl45
oYwP6SRJy7uRhmmpIuqN5mOVAT+oBN4JDzBPCoh2qC7Vr2GVLlZj+mw+1QNKky1lgFoGltWbT5LN
p+FCPMMJbZzt4odosmBcGRxpUH87YcTraVaQmCBJKF5sWq4u61yBJIeHKQe4Ps1wSEArzJ0vKVVW
wDUV5VumAkB3iWe0F6wss9AzuwYZYKI4rbGx8kwxXGQ683ViTtbr1Isy3vQ4B0AYc7rY742ZSliE
fgFDwURqXgXaIZy8GsN4rFJD+pbQ7he7Y2iYoIIp1Xm4iyQfrSzxEZKdDgtflwEHbpFYhR8j7MPn
EQM5w42oY1I0AnyggUUFLnuVppmQvEku+hekITxES7kw9EmUKYoX16rUX/Zgwzk4or6pHjJMItQt
+T0N1xkwm73fTPxAT4XWloHyFMLaSGNPey7inoVIbOv1DbmuTKFz3mwcNxwmrJSEGJGqeSUOoOqO
iKV1PNOqbc0rJ6WTH8xBifttk84p9jF6aL+PCgpcNy4wNIUyqEEI7XHYekrypNE2ctaDKEgmDjZP
shu0A0i3grvYQIcyYTr7gQMlqGgjDNFm1caY4RppNapnU4TEvxb1Ve2RDYltt6Ou+0QiQr1VK2t8
5kdMzzQ7THepXqc/UIY4Hz1Iac1vUVxc9hJMVVcq7XLVmSNw3y6LXiSULz+UwZ4x1G2WGuYQx5Ll
Y46GnXPQpI9pqRm31I7t2xmH5IVOi03OBUZiwxZvSfQypA7JDjgCHoVfYoNGASXSYChR70Y1iW2N
bLtkNLRvddFN8VWcNuKeXUq2VmUP3Am5IoXBVR2Pbeo3oLffW3JgzQaNMwhkpRAFdP6mQFYV6Gkd
bDoz0VHJDFHVrZXaKcyNDo/2mk84GHzy2Umyosg4vTt9YUYbTD1BiM70wjzKuP6AtLBnDILB6VZf
aizxviVByK/MFC1AcanWqXDB+nP0mvoQm+7E4f9VctBz+vDveNFd6hTeGGr54LUCLdaazSW7S5p8
2Be61r0JgPEw9NE8xu6QC+ZTxE0OI8wZxwgjQTuQOecrqNODOmteMBRNwj1w+VooHHFVLNA5VC7W
vEXj2lkT3ta10aMTajPzi83aj9xU0OzvIS7lqinD/Kt8roRxv1Y7aOP+hNssy6hZRAWLjOq+HYaU
1h/TKG0XOVj8o+OaL++4ug6Xdg0Xemv3zZs8hm8xhlt4DkwYnrmdnEybhgvnQ5ObUevDgOVzHG2j
vE61GJEpy8y6qiFZM0mJGlvwuHW583W7NWuP5k8t8GZljK/hO2gk/boOvPIwW1Xn6WodDF/pV4y+
ySKTr2Y5Kb/3ktRfS1xb3xUn05RtP4KD8LMSrZdXZsooqAXOQemZfLaJl+C3IHlxnmcCupxUm9sm
U/ntllPp72Ywqw8h+m6xrvWqv0iSybzuOecmCGW1fT0GnYIgNU0gwKI1aLnfI7kK4PLiXImYJ3Ge
ZyWDGinSkrel2Zygft8BMPTJHSnDpQPnTPVha7PJDlIkvU/hEHpYG6bIcPNMu6gJVnu/TopqeJTM
cL6HFt6iCNBVPaZvadZtWP8ml460tehxDBvY5o2m8g5HM2xuYlnr3wI5WjCOldNQT5jb6kpvZbRP
el9Dj2wxoc1X3YDG0RvxmAgBHycVotpET+pVlSWzjaTAibajEiR7NKgwYtsYzYiXW3Lylhqq9KKj
jOPKy72OVflaFsp9VziWl03qpZS1L7UGri+ZgCkI/i+sRj+cJJY7XDTXsMQX6JRrQ7dXJhL5qZXW
2A03j0Gt0Ss+d1MElKQWnMl1NrzSSHIlnKF7STshVhEiaS6B/FXWOPcGN4GbBOPiF7TGEELnkDrj
uktK+1ZCaQZePrSv6e43VqJvVqlV+nPa3moDRyCKYgPNW58oKzIMSA+T+qIarPtYz0zfGPP14Oi1
lwd8cx46HIIoydij4LoYRbzCsgxFd5BfaxbdySJI4duirtYR5njKEAPHhzSvNjVq3tTsvymBOq+s
sQgfcgnaKl/+cFHEQv6ShI7zRemsFpNKnKknp7xIrLZZSbFufemAc/pautieidx5snWEbVXwgB+L
4cd1MO/hoad3E2B+X65fpdiP23G4HVTzOqkaJGfxtmd/XHrEqblBLpFfMdR2jbC7Geb0NVBR99K0
skKm7NWmBEFZgOdNXDsyd1Kkbrt8uLGs2TfL7k4OrxAD+0kSfg+JEtN0JysdLPN6eMhky+/nrELZ
1qvebD0IromSOnvc/bwOtMFATjucCi/SFkuIR9LAfmLGz/N8afXwfnow0SUO62uJOjpusr0fjfMq
i/adDE2p1eJiRTlu9gOHvlIo8CQznJ67wNh+saHru5MSWuspV11tLtJLjEybVatU79ZEaCFR8Nlb
MGueOPH5ElDWq/Uao2biZlOJpg3mxf5smgCbgnZbRDNm39FL75QcAnX2BVO570JLsefoYs/pW/1L
XIOhj6b3OMtnf8JBd2XSjrVx2vouBw/8IFexetl3jfy9q6d2h9rRBq8dtV46OH4xKuUqtuzWMwbj
1qQ9yc8lOkKS7C4yNelSJFXhabn2onBh9SIk9m5VlsIlCLiiIby5kWvhvFlW+aqRgPOhKhurmZjc
M0R2Vef9xuac9TIFn5JOxBCrTXEZ1mPu5bbYmnJ5r2rJ3cTOgOoUd5Ha3IH/+T6p8YNWf82V+h0H
3nWrKRcVOH48bn1nUjZ6bN/VtKJncviI8UiwHhpUaL1JFMOu4ADl8CsJnnrDP6qoQ1duO9nf0kh7
cXT9W5RpTxqZShW1VZC4ZhTSy98RP6KufZxGWugoRBp59ajq4ZvVVOFHmKwztl7VTDm/0gDT8ull
nLPilmIgPQzlM25X0zW6+/FeLyLrUknxXzUbxeP7xWrOIp2cclk3mp1QKq5xeYPndV/Vd1qJvly1
8vaisootGzQV7yyVZ9jHukTAaH8Q0rG/GKpvazmsu6RdG1x8XL3CD6Ct1mXUfktip/IWkZZB5Bjs
uSmX73psOu89/PV7vvzaBUCDvFDBsYIQfD062lWmhfcpboYuBhvjdWCWxmJMnsoZ7tMRxnl0cXDN
vxwl63pUdU9DEzpa5bdCb+I1HvN14tX2/IVjba3l9rUeD1vBlb5DJBY34egaRaHuMPWtfccelR8j
JhyuMzjoDet1NAw3rJXvU/koYADLtfRQhRiNjkJ/bG3tJpQCC61ONcr8uOpSH3cjiH5OS2jn153S
mReKVmoXDgjirJh9+h+0wqNBsOekJo1DG8xtnSX4wwoSLT5Qcxwl68Z0fJx/MAbAm7Rpa/AFQY59
q4/zYLdxshKssRon9bhWm2Kb5KKwOGkUhxuw3C4+UuQcPD3ryI6FPVeoNUdttrOA2ZleXUuyvLMD
9mDwVFFy58hjll/JTaJK93om6Oxy0TSb8suC1rY8RViatINjmDU3UVa3Tzio9kzoWDXmNenCRFoP
eaE2D1MRwU6O5qredWQwcAYh74QAJqCNY0NJLURUzd8o6fy0ouFNUPCgP6SRWZigrxHLF1UF+K0C
Pl88DrwJ8V2zK/jYIxPk690Qf9fVapLW/HE2ctJleHHMdi6tkhQhwCpKGhoA7KIf0AR24xBtmkir
ijVWYOUHLa0STttmoW7RjmC6ndIs8VEMJkde24Je2PRF1X5V8zr+7hRa/KQVSWe5Sd0PZF/IKD/D
prfuOAZofBl6vXwlr6JqHimV0YSILSsPLcasuQehOOz3TFTFeQF+W/d03Si+DJHGO0PGo0+7DBci
4ctdmYQ3JEMBcqdDKu6jyG5hkUTRish/yHZq43TEt/XivDqSLu09wG/psAbpPLwFVlPzr55HiS4d
ZcRTQq+a6l4d8vi6M01jFWI043Z5Ml7XpDPWDn4hLyoyUuyEBrpW1lGDO5pLewa5eKnlnok9D1+g
pxnTfCki9Dekdud++FJ2UfyGpJ7WoAkHb6JMG7Q4J37ccNntuuJFakJu7bO+fAPTbFfPvEcz9du2
c+gf0eIeReas1d8tEWA81KS2heFxlHOHdepMJp3cSOgwKRCQdmL9c0qmSld95UjIPsCzI/6GMk/7
gpKp6dVsAeaDfJ9pzYc+CpPEmaFJXqTSi0R3Wze+ZW0aYbExZaRSQuDlX6I5iEpoTEXVcX5hJ+Ia
jggeMpENL8qEHY6v9qb6nuukKbwk0Kbam8psyEH/4pW3jeXWHmi2ytK7ZrauQlKur0lXDN0N3sj1
hWNg18M5aWMKXDdWSp46JpXK7hfHJKQDTfposRV60dJJ2yuRNkoreZS5n0HFrpQVrgAmViKmOd/F
+STd9yJ2cq/DJYcMuwLow60wO34yu9m6d4KiLtaqkvW3WYCIHXtwpXlRI7N6rMSc3xuBGePoni6u
SlobVvhdNfOi4gsyemVkWvE2ZY3R4F8uhZiLrA71OWVk1T6uTo5RpqQpULddRcZp0xJpPA7scqvJ
NFiclWGeKd0dUx6oONlkUbmsQ3jRlmLFYe1F6ZgCIq5uZ6dO0LwpjW6+wmFDEVRUGSZUBAlO6eex
PpG77BNj2Di8XDfESt7c/NViEz9l4W/RHk0d6LjUDH/JaOo0aHc6BuY+jJvuZtbN5swM/15jY37R
xMF2WBAHIBcPnziLp6kPZSHvJqlS+g1hi3nrJOWzQGqxQpytrKbRDLZq5Wj36OqyC4y2x7VWGMGZ
OtRSPDsoe6G7RfqvUfNDJUbd7/CHJIVdEhVkyGEF3klun4wkTAupGvazEVlnHvu3ohedY3D1loYK
iJgUSQ8H6+qht+okMHZqr1e8w7HZlGph/lW1AOoYjO9t5Lfoq2g7PRxFEQDgJ0OZWb5Nv3GKNNs7
BWWpzxfKb+XZZZTF8xBFKB6ux88y2FmtJfgx74LaVK4twr5tbWr9I7beMuFW2K21AHO1zwc98bZo
KUWtZtloRNkIDx8NMZZBB66Fu1iMOXHKiUbxCEgHco/5zMI48a4W7ZQGQ9VG/nr8TaaxJITW2fNu
VPP5Q2kr7Tq09ebM53ZqFgG0AmVj+S1asMMHsgOSZWKW552pp9oNzbEmbmF9H627VpTrXCOUlEPa
rD6fxp/yx6NVbyzUDzR4MlKIY32TEdWTwIZg3lGxioAfBhM3TLNN1XeysQMRFOAKnBymeXw0tGF6
msiamktYhHV63jTaSEliWK7RcqrvVRHiLd3WMjXKRln65z7/tSfmCNELAgoojoQLx8qG0baE7IwD
+uOBjJdew4Et28zHnQm/nnikA6lCcvn5mMs3cjRBqG2UBZfK65ePGw1ibKiNkqrwLqLC1qhx6uda
Ql0uSp4Lyr+fD3bqATkBFtwy27+J4/FB6b226yHmxiXj5zUBpSvDxceslmKc1qxIvitooXyYp1h5
/XzYEx8TonGQk7Sz07p/rMSMcC2lLdwic9dm6WVgoHgocqKDEh+1M9N5YijEKVDigO0scsRlBn4R
F5hThtCyxhRIdwqxqp2eBncttLpdXhTpGf3Gb7MJlgnxJhQClreiaYd7xF+eIg5D9hpOZqQox0oy
O8IYle7veee0evWiYhziKxqJKWzlJ+dM09uJJQcAGM4P4nRAS456OEfEA5HeYGy4C3BSCgnaM/i5
dp5ehCwNmwshKcHPn+7EFkdfPVxGbh4LWvZoxIZjb5SX3TQNynpd6JlM2ibX7j4f5dRmA8AKKaXK
Loq+5Egd2kslEmmFB0sBLb7NfAk3dPhQtm+jUn2SzF6+ymN6x1HEFrcOt55LCsXm65ijQnRVLR73
QYCfZxcHCDNIP+KTOLTTmVVzai7g3hFJGD/lL0c/sonxuBG6NO90hGl+Mzel33Ztd+Y7ODXKAtZl
EhaZ7DEaZggnZ+yFM+3wAFU3eUzFpcaLfPv5jJ/62hygRygGTZhE9lEvVpQrbYCJ77ybrFnaqrk+
rCeqO6QQEKr8HOovMfn/e8D9m//HHCYWJvG/Z+57r9/L//H1Q7x//OoosfyZP6H7kqr+ASDEQlC1
tPjZALz+i7ovqQZwfTrY6Gxdbtkyf+gf1H3F+oN3xv6IHJfbFW0j/6TuK/oftEyA5EdwpyIF4z5y
BNn/DLqvL0fKv843gz+P+Bw1KSRNDh2SFYebDf5g6kAfG5kRWUKDruf8ZdA45otRlfpFn87at2qa
QtXLUOavKpyYvRjRgbYuQjt/LZXkIgo6E4clqaQfPMka0nmZnN2YVau/6napXna2nFNuiClaYzWn
1jMWaZP9HGCVfoMCZoj9dCrzJycYuj3iMx/jXsutezT5W6E40hO5ZGoRSTltok43vieyLr3q+aQF
bqUMK4q7pOnMWWMn7qcdl+3BT/EqfvzlpX75c0J+BekfdWkyT1AMgUZqi9kRl5BjzkwJP6dOC+0H
bGSkN3KRenB7x4GeDfDwQEBygbggj7ahUSzAEbN7MyaHqmtGvFe6GDmP91KcKNS9LbX/KptpPsEv
ofEukaKrMiurDEyMTF28FQKHY6Xr4lWBJ8IZCtHJ50ASTS8jTg+0GR7FBFrfhJYxlD/qCrZ+HgQf
EeH7JqsSjGBNycA0vHwX1ah74DG0DRcQ847wZPLwzZPcyaoSL8BA6ztCq/4iMPCgdnJ5D41O3dnk
Dy5pZta/IKpJdqFSxmeipsOD8ec7QJoG1XJB6YJcP9qahSaTG3HCHwWVl33BzrrHjhZsSYtXpkIt
5M8t7d8aUhxF48t4DnsnwFU+DEK1Yw+AGfXPRMz60WnZs7RwLbJZWeGX1G7bssgug2HAmhbMhDdU
JWufutDni+4nY/3g4+QHWIAWAb5zcNKjdfhxUtIfRTuWH/GcyViPJQZMmK5J6ne8xdQfSMxq2Qua
fkenkRGv6l6evue6ivkLnJPpFRlH1K8AP9j7bFRvDK6PktvNWf2tD/pshUDOihBHtIuUJJfiy95W
TfxjFEv6WsbSqjfl1FjTqAVKIRTa3UyVq9tSFw2fiqII76TARs/XZXZ1Bmj2s0vk4LHJLZByoXlz
aVdByXz42FCDyjCKQGn0oq8x6DOnC+opw7Mg1ojcWY7LdanF8g94e2qPtmbUl70gaK4zOzPvIxNY
4pLoZcrSoZyuO+wNKFBPVfdk4o16HZn6PK/x4701IXd+HaNxuOZvCS+Kat1lG+L6W0XiSjHK+GG0
7Vtumdbu81f721JGO80KhuKwcB25DB8+Ih8Hl3thfK9qazG6y6hqpaQDlVAp3Co5Szj4qZE+nFLg
lgqdXVy8l+V8HFmgicBWq/7etc74bAShsZpSYpkia5FYdbmjvmqpg5GGNONxFlSTlwbNnUrmWLhq
z36kWuR+uRihmcOonKK4UsAMEboubTJEajsJURP4DApYnYeQIfbmSW1uY7vuH8iBqJJbt+HwoKAo
IMHTXiqBbF3KwJ5QO6L+8gRWDdqSvLxwtLj7wdev3Bhmr3lSIkDnfD73yzZxNBcLG5saFzkLel2W
uOGXGCTXY30c8/ltcILeT0Mho2wwLHdMBA6y7uQ2nC5nhjy8iLGT0BnCh8xRDtKUQPswFPmfURxb
rVGNb3Im7J2TtrOPtjz0jTRwzm1avx3ofDNskrxm9NR8PEdPx1GdS6po3ianfzYFRW63woT7RSkC
D9VimXpmOMzblNgDa0rbyr7FIkmvJt0cxjM/5chmZHnqnwuO3nkaIukpOvopKFgtm/T195Le8peU
oitMFjo6vqhkrCky9lUKa3WcrMcEkxcNUVooPUdFMzyriZl6WNHWN8hGy4wCPEFDl4/Fh2FjEeFm
RtzDDOqDbtvXlWjAB4niUsUimoBMi5IYm8XAZMjcOmd+9bM39XD1kOJaTJLgwdB49vOA/WX1yKRj
60wyX7NULVF5ZKP5Ljdi9gSf+k0/tUuW1sbmlOMULnnF1/MxCttxm1jXESuHKhUmocCRquJ0uF6I
WyuFtLrtG4VSvA5xOP2YTPTRrirNIzeJWb3Xm6y5TsNJf55Hrf+Kd5x6w17cq4jotmlQx7cglEqJ
zgi7BzmFExd2hW1oKfjmlsUW8un0ksGd0VeVJN1n6WxdSLNqXJKJ7/YKTQ459flkdFzHSEzoWoqe
3NK+1TZU5XpKqJ9/furvKxSfQ9IJ+JgodDHI+uH3p/VtMzSh+ipo33vRO2EWnhLp6JNloCHo0opJ
WEiex/zSxOx0KV9KXkrz5wXlwBA3VMChUKSzwMvy7MlSW+OujjGkaFIqTCjnNbQhY2h2lxhh4hMh
tU15+/MJ/n+s8x/LOfTvY53/1TWt+D//OztyGOPP/MNgzHD+oL2COxN2d7Dpl3/bnwZjIC3+WDYD
HD0WWx7SGv8MdST+DA225J4IUy06wJbGjKbEYfU//0PStT8AQOv8fW5CCl249l8JdpZw91+fLqkE
+j6AF2i0WtMWRTL3cOHN+CmllsFlMUVEHcurEBR75tJJo1yL+lLSz7W5Hx7yf463ZFfBBZLm58Z9
OF6l64kh1ZOyp2PWT7Jvav4Gn3ITldqZT+rwePnHQKCSuDIxSySODgdil4tHyijqvmjsHa4aHg0X
Xlqd2c9PjGJp5pJzN/kP/rOHo2S9rCFCK/U9ILThoZ2Cysvo3vBTZKBnEhfLFnD0phiKfsqFNcW7
PxrKGkVShJnQ9/Wg4mptZTMi7Sg4A2U48X4W6PeCgKAZHVfywwfqS7Wip0fT9wVkF1/rjYcuHKIV
avjqaurR9v/ysZyKIU9NIP6PJEC1JdF27ECCFYhU21DV99xNOtWTELM/lgMxtDvGY4jTnazZCDcM
QVLUHnr5At6leO1EPpKIKp2G2jf+4MOi3hZo163KekWRWWHMarRcHpE8JA+cJ1jVI1f/EdWC2Bph
fP8SxpbafemnwdkmVZoaYMn4h2ce76iU93MV/rzjGHTcKmSSj1Zh1wyyHs5QyLibRwit6ms9pcsl
kmwdBCS4s0C6yfXuG8Sw+SJrJHRoAhXI55N8FLT9/BUO3S38EpoFTd7u4UvF2xZ5Us8kq5qk+CqV
e91prxI84F302aAXa0K4FqKBvIsEhtpnhj883P4cnsSeBRjLIafjHKXc9BJLtVabjT28Dzznw2q6
LZS7RjTzSm/bbI8S1pdtGUGOCZ9fEtoNcEPzTKB84lUsqWCHs5Wdh8V29CtaG8FGG3fGXlXS+hn/
8mBLy/5L3yfpNlbVAQiwnF5109xtaK6sVkoQK1towNKZMOe375hDgD2f1DKL3iKIPnwZleY02gBL
69JMJ3MzORYehMYQnNmYfn/nDMNNl60JnDOZ5aPrNTFPozVqh0wu9Glxuxit6t1JJRoVTBm7uahy
B8VOWG7xVXj/+Qs/9YSUsDlV2EZgWRzN9Fgq6SDCWbq0lYulxWUwv30+wLLVHWyFgPFRz4DAWxJP
bImHU0gyTKFj2HEu2x48ohLTZScJuL2LqUcSpFvQhNHq8yF/2xePhjx6a+APRd6klnNp3WT1i6I+
2uljoz1+Pshvm+HRIEfvbEjR+/Wl6VyG8reheDWU3ZD9eU/7twmcE8/BPYTEKklSJu+Ye41Ou0kl
PY72kjTTFmOjwu9Q2N/22jkXmxOr4GCko5c0NEmhqHOEMFUJ1qVhb7p4fPp8vk6sg+VSRfmJKwwl
lKPdtbZ7dUTvF+3pxI82/VyjEQlRK4XmZUrAftXQbHZmMzv1VBzDcGCQQyy21YdLr8+mrq2rliFD
samn4UWY1pne7nNDHC01iAwTMjCGEBP9B5olCFeNc/ew5Rs8+oSWFM2SSltyefbRIMocdIiRumiv
qrdB2F/YEp4tmduyDAqHToV75I7+52/r1NJb0un2AjoicXe0LXTyVKuZxpCheiWTPWfVScMtmsy/
84r+Nc7xElcqGo97Y4j2Zio2+qAgu5/y8cwghwkTzjSDcI0bH5kFesTkYz8xGWB8bPQMotwsCcKf
rbw3PV0cNjJqUmafT93Jt/XLaEcLPU9Ta47LKdrnIY4nXX6hCPkdYbVbOpofJAS1TeUZg3Vm0/t5
Jv62Sn4Z9+jOqRB1S2nAuDQey3W7QaToh+j+UX6q6nNfT+SKaFRWALxiSJunl1H2EUaomwMvlr4N
gtrlG/pJ+gzaq5CWXzqPSGOscwdNoGZsxrL1Czt0FWkbiulv7HS/vqGjzHgr0zFG2SXaV0O0JtWz
ZQr9USKllr9+/nZObUO/jnS0sAe86TtjYi1E3a2Qq2vote+heKLxTnWlrvE+H+2oXPGPpUe9HdYj
eXDKaEdbkNNJgzVr0Z4uG8jM26b84TTflBlV5tS9aGA66Pm7GOtnKfGhQATZLUJ5NxKTX86W3xUX
SX9rJpOnWYFrW+uQnvHPf+GJY8xChPTPH3g080HSRTLpHXb+MnPWMle/6w4R5MKpOncsn9orUR5Q
sCMoIto7+jBiGexA1SnRHsWy8DtoQm6n6/nu8wc6tXP9OsrRjCPfx9/dGPkM4temE1eD9A2ziItc
zc/M3MnHoYJpci3kqn58U6ZUaKSErdE+lR8iCii9eg4xdurd2P8cgfD/cPHEcjIP1NiifSuBCnCQ
HIvbv3OPAQUMPW8pDcrqMZ2kK9tpxis32gfKbThp21Km9VKrzgTEJx+FtD3JcuyFkGgcPgrY8ULD
/potmKUv9V+r+dtQnYkaTo4Bv45sBZ1QVF4Ox1DNkk7axIz2SXEV0EGYNpvEqM8cjL+HJhwm9i+j
HK1i3KB5wjqK96NayFhP66rfmGG0m4OwouFBvTI1dNbx4DWh8WI0bb4KNXEuNX1qF/v1Rxwt8tGg
pxPla7Sf6cikk0x3/GmMNXD9o+HaUriSy+Fc+uTkmNQUrSWnAF7p6DYVgNCoU/gj+10+9W5fjq49
I3RXb6a7v/EF/zKQevgejdHsRG8tWxKUD0l7NcjYcEjN03DmXZ7cKn4Z6OgKTwOTYfQYce5L577t
K3o4O8/QLuyqWn3+RCdXJuDxxc0QibB5tPo52xxtIMWxL6THMLFWYnqU4nMXgJNPQys3+DXUdxRe
D6etU+lLFFIS7xP1hxXOiEqvwW74enuOhntEPvzzUENNQGl5ic9Jix6OhBO6ZIkmjvc97bD0gvk4
gNTDVfF9cUIoiu1IwxLd/b5crDHEdKUzr+3EbCIJXqqPC/uKLMXh8OmQJTHcEh7UeWy1x4j469xW
cioiPxjjaGmoQm6L0WAM2uo23IKtC3OKV9UakNN2wrhUyt4l+68hAX/OK9ZD7MUKyQ/yAUdbS2eB
e4N5Eu/tYLhNaoO6kfnXBIz/GINrMMMg5SHJdDh5mDi1UlPk8T7ojDWhsUQPoKBl8PMFf+JsJJvw
r1GO9orOlBauQBHvI+iXnVW7Dvmzvz4E+SG8/kz+x9l1+CBl3Uej7LTxfravukKsw948M8KJD4pA
lbw3tUSwLsfS2QVwFLawTPZC/hqrV8NY3kXqFSKOMym/U+uZrUHVMOpGOn28scZa0NCVZLCezQ89
v5OGxzY7d807EZRQN/jXGEffTElvj5JkerzXo7m7CAFyeF2JdJ9k+0VeWU+J06S31MBvhyQ9F36d
e76jb6mdac3resZu7C9O/zUxXlrnx+eLQVn+HUfBz8HzHa2GGbfWcWzMeC9dNoq5MbbmhLGSG9Bj
o33kNABZtHt2uLxUHsgO9/PRTy2UXyd3mYBfSqqtqg1gpLV4n2KXPBWr2niKc5gk6dvfGGeR1dJ8
gaXosY2hWSigxmeLY2RyhpXRxHemUKn3i1Tz4lG3/8b616Ab2suJhfnk0WNZqS7lNeyAvRVlbkOT
oAncAtE6trtnJvDE1YKMN/VobOKXVM3RpjTqet0Ji91WKFgVKLdqMnhmDDIBuEHenZHnnDq+DkY7
2pxARgd1lzAapjjWUy4JV2S3yoxuwo2ayw6eSjU+DiWblrUK09CdJv3MzJ78GqkKoYPkvzhFHi6Y
YqzSQPm/pJ3ZbtzI0q2fiADn4bZYg1Qq2ZZtycMN4UHmPM98+v+j9tndVVSeIqx902jAgKIyGRkZ
GbFiLYvIMvi8smHbNt127GcSik7fAhr0kNdhLLwa4/6Qe0X98bofCQ/kmfn5MJ35q1OqSgNHF4fF
YRKRQTZPelwtXr5kAcsjCUZl7ldaALONxUed0sCWZIa1CWvIyUnvyy7ES++jFJ3UBFKUL9ajkt+S
S2zpD608BQQVHxAkSKxDrUEnw1i4bov8iNIFbXh6GvMa/rScWRQogOI7a9D2mvWG182FucXFncMd
AK4McwzsQgHxkFTPU/T09x/tfEmL9M7XpcFS4f85wduRM+TaPozGyq4Jsx59JjanHKDBoL1Yh+cp
CH2O+GUdtC4JHhMcH/1ChuhN+g2TyknOJggjOvjm45WZAbFpxBz4WvOdvjRd9MyA5/MFlRY+widT
Og96wyIQKoV9sOAFgjarrA5Uq5STVtX9wUxTf239s+O/clkNshBK1AAjl7rfkZRA+aXIrF99yM0x
38dtuZ067XcaViibhCcNXP1cBNMKeZdIh66/DTN5pasrOp08Ff75EYsKldwAoAXhFZ5K5d6p4HKt
H1abMsLzAdn7PH1GHr8su9rIPHTMY5IOAOVxM88xbyHNzHZtMgGiLlpo4cbxTjYK/dd1LxZFenBC
0FtSxyb/XNzTZq+ncNlhuCkS+ah0+iFSlMm1M8buLd+Am6UcxpWKkDA54Lkwg8mItq+0n1qUsKOk
LQm3hnTflo9xd6Nqu7xp9oq0daiutfaTF+s7FN931Eh23bfrixZlwxCeUgK05mR1ySreN5BsmN2c
c0fevdXoW5otKzeK0GnOTCycBsSUaVY9CbecPzHn707oaplr0jhCr/nXyLKIg4g3/K4BRqS0+Equ
heTfYLXM0YUPXfgrSVZ8RZRW4Zw2CqUG06bLrGDyUJcdnYI1pcdpHAHIH6mdBunKbSh0SSYcGI4D
x0KH6vI27BQAcRBX4B32uGmcmdrve2JkWyVcP3fCJUGWP4+zzFWwxcWvJFE1JujPneDkcMNQdZv8
T6GOO6NfC2VCh7B44DGBQS3gJQk6v+P7pGiKmlAOO8Rm8H4HIyxYe9u4A3Xt3jp24dI6CmH60U0g
2PoGXZR9P/6+7vhrP2L+97MfkTUWl4nCwYuiH0EVuk14nMKf120InZKax/zYBBm1VAZI7SKQgQqE
M2PQxrBvhkhxg/IDujyzyPe0Yk28on+tLZzF9+LJgFUqPBkI31XVFsJv+HEfri9JGC/OlrS86hlg
i8OEb9eocPl43/3iTSf5zMK8qWcfxtKA0eQ1m5a1bmN+9FNvhwj3PukG13mqprX5vJeP8OpiPbO3
CE/tYEXQBHZUjCKoJ4f3McS1Uf0+D2/nxkYbHouZq9OQPzIicDC0dh6MhSBl38dr0JKVvV0GldhU
+ihMWXkwk6VZD573dxoS/6mwMGmjz6Ob9J6XhYlpkpzASkaiJEjwumUqcTKNr9mg5Ss5kzCYnBla
nK6yLyFANNnUIf6hpLAjwYsHPyuUQPXmukOuWVp4veJVOlgsLGWTcVOq+ZFGBE37bZb/uG5I+HXO
lrTwfDvL2kJregIGpC6b0HyOEedcWYzwCJ/ZWPj+qKd9XsFZc5qsxzTQdln9U4nXqM7XjCwcHvCm
pQUybmbzUWLvD/3z1SRO/FWMWYiGvIKBk8tDLEc6Cp0DjpYqyaHPJjid/4zycGrCFUcTL+ZfQ4vP
r/nIHOg+O2aV5l2qPdujvZMqe+W7CO9hJKaYbIB4h/G4y+UUTW/lo0ryDReqdQenh7UBkpuDEYfh
LgmVOzQ7o7ekTWc2Z388i4N5ApGFbGCz7X7IyrjD44qhWDEivKFA0wGlNUkxlgGhkP2AF/fEqyL/
EycQ8HY3evjcyW5l7qEyvr1+hEQfax72mjHJ0BgsvSJr0EpHB4LKdZDJB5Rt9W3hRf2hjvNkxdRL
S2EZ1mmH6ZAv0EMEOX25fXUbVy0SjyEAm+mmdiD649KKk10d5IccXpBmPz8i+xh6wm7cWtODYbWf
mlY/1jK0cZIcbyZ4pa6vX3QqINbQgE2pQJaNxfFWoc5iSoTfFIYD3OrflexP1kjMU+2u2xGFKvj4
AMnQcAQ3tzgUfTQWDQrk0SnxP47+H1o61/++yGvO//4iFEaBR0VISqNTnoFTMTcayiKx/6UYIQnh
gszWaFCEL3AwxMAAFQhXoB64/JgIX+vl1MwLcvpyX5Wxvp9iU4M+Lrdu/EKNN3Xi+NApzrMf/pB+
HR2woNcXLXLeGa0F0Ily4KuBb82K4bOEueyk+E+qLzOYeJTMp+s2RB/OtA3mk4H4E2YWZz7OprZB
0Ds6ZUn6WPPa3wB2Kt4QzAjJJgKszDiDYb3czBJK1VkqITqVdaa7LSQBrgy2ZdsVyIkXHZe1Yw5v
iDM0GOdhS7TYnGX7iHptNcoM+p5G+d6vHzsD+rL8m+JBkpjeQ7+5ssT5ClsefsaH6LbzmtFRpbhc
YpjA20udKDrZkfVUaKgafIvUmyG7CQfvg1J84P254h1Ci8yRznQvCtnV7D3n0VqTw0RKzOgE3yk5
T25nvFtGmKl1n1KmhXL88LU07P11f3kZy71cqM7EG2fCJqZSU1xGOVj5iwB+55PyC0WrWR/iTknc
9qf3TIVmQB17OJXjQe9dEO9dfJzM2kWZYuOvlskFJVV+CWMS6AGiePpKcm4M5BIOHFB5cc+ToAm3
041UeR/MsbyVjcd+eB6zwu2r0oW77t3Y/t3g4ZzZYp4+GHyFNKug+Ljc/7KwzDGY6uDEXYAYQ7Xp
6f92SuU2u0b/RhdrxcNeZwTMznDPE1/RinpFkpRYBRTXbRqcSquG2f57XQxu1/9KzH2QRivXhsgW
Gi5AVOi9cnUuvJnxsjTIfUAHWlfs1PTT9FmyJoC3cO39dX0PrhoYksgr2EbwsJe76LSBFcQ5F7Sk
/4kjkpzkqMRr/FKvjwosPDPLAuRnhIJl/IE4QwqnlFJNAzNHlT6WQ+Q6P0bzh5Q9q+htrLxYX19W
s7lZqZZbd+5iXq6pStXBqEdq/XmP2qEkbTXvi+7t1fjWzh0Snt8rR1Ll7y2O5IW9+d/PIoEE/gEN
Gp7hEMXuC9R2OgQIk8A62Er3pIFS9Yc/U/Nduk2g3VurOAjqiZerXQT3KkBnAFJBvmAg3Vj2sMkh
iPWs4liHxyj27p3W2NWFfeP1zV6V822BuAU5+srpEFzY/Iy5sTLP5UIrsLiwGdSwc2OufJjOcKsy
hazL38foaUzCAwOXrqZ9G5kf7LS1u+31Jc2hRCGYyjFDVPZyDMhLZcV3cliMnZnIFsJiWh90Vddc
WFA0ALQNtG6Gv1P/W/ow5VRYABKw1dP4Wz4E8rYImOvWAzfQlc2Ybh6NW/MwdTeZhJzCSpNQEA4I
sxTHLRDDM3PapYPNAaIc/ZCqkvVLGepNEn2uqmcn+hBFv1Z8eY4sC1++MDUf5TNftq1WtyWkBZgV
+xGNz7nxLkzzjel/tKaDbh49e5/nX1ZsCs7Puc1lFUSfLKWg2cF5jetN/S4wbsL8LvIOw8+m+hgY
jPTrjB1R4TqsGBYtlhYPVRGKkjyCF/vqexXbPXB0guSkd89we8fPNdyjPtx3dvNZt/19iqLLdatz
RF3uMBxaJEXzpBzJ+uUOe7lStRAy87KEBZzCq2c7zExOrpqthEFBaxnU3ZmlRW5px/Wk+nOdK51a
RKg+S/WXrFJ3PIk0h9lJFzJwBDrugiL4oKrpIXA+euPw13ASfsOMimHugXP6EjbO/GmovSmS59Ui
HKDATNAXMLYDRzA19EKub6zwiPJmIDEAloBHLXZ29OoJkqYxZKQyd3WtuUmK98hHGdZNqc/iOvaT
ojNlaXlbS093cxdPTeJTEE27SvUer/8YwZXHuv/9LYu9N9UuYtievllGSa9AGsNzfsTMz5umtZna
dBMFsDqs3QWiWHhudP73s812GAKan9vEYCV+dAp728M/aPfPb1gapDdMAQHa4lVxaaUuTAP1MYfj
Oik3lX3QWtjjG3Nr69VzZG8nXXOjVr65bnTer+WpsWTaL8wZkWouO7J51rVIISnURhJA+V2BrESq
aWtEYqKzeW5lcYmpueTDGkhxRJWSQzNT85doGFAYWOufCw0pBG4mVOluL0lZ0sHoWq+VcA8KXTvA
Y8UhN6w/Ogdwr9S+vZLlCXePZFlnoo+m9nL2qJngpyhznZmdEWTJ9DDm7fb69xEuaB6tIz02mC9Y
uF7c1uD2JGJ4WjqQQ98rcr6T/ONq9U+UZyAg/K+h+Yec+Xg7Shls1hhSAuNkpcGuDFQ3Grpbqvhb
pe7MTTgNe9mJflEW+Pa/LXLhHoNm+Gh4YNucbqJpj3BBAZW54q8RnAg/F+8qSkb0adHMvFyjjYRV
4BnMaZBPuYyGaOm0u74SQYrMrABzb/PjyeRRc2lBSxAzZDABnL0K72f60SNTNpWvSRPuC9rB1rBy
1c6f/9XxRWyX78Z/gMle2hthpImY6AtPY/Mx6oZt7SOVM67NCwud8MzKYt80A+pqKQcU3v/Jm3hj
WQ8g+6fix/W9m//KtbUssoaCTJSxcNYyqNUmTspdOdzFw7shat0iWvlOaytafKcUhmGLPi1hr6jv
7Wg85sHzUH6B8+Xj9UUJDcEOQYkSwI28RFG3sdQpjYxrl/K41csnZdTua3k7+GusrEJPODO0uD3A
JlWGP78Fa6UgcVbm55ljfIey3Fi5MoTfaeYsBYQ+Dw3Op+wsUlRpocDSzHdieNsdtWNMi+1zE9GT
0vPgz/XtE56nM1vzqs9sKaAhhykCVGHp9fS+zzz5kKKZ11jKc1Vb4SFLx58mKpErx0r41eDygPOQ
bPLVsVJqWCgDSNNOltzkO1ilik2eeZ8yHcmEMkDE7voqhXHJoVYAM/UMmFmssp7kUS/h8TolFoVK
I4+5iZnmWvF5kYdQ9kULYSY94X8u93KqvMIqiuQ/+DXOcKM9rIfYNSOLgwUxcNrZM0QlVo6NUTEO
eW/+pcD4S4kKCClIAJhYeBQvi7teUQLTdihE1JZWflK6stwY6OStvA4FjQ/Y7M7MLD4LpOB6M2ak
fVAh5zdZVGoA1ZLvSRWle3T/IqCyyrj1q6ndDU5r7jw1hpLWk4JtZprmrkO9GwYgU7tRAgSVomDy
j/B7rE4xzGWXZdw8/5mzM5+dkcFXzf8gaCoURc2elnuzG3zYBDTjxtaPrXenObHLU6xZLUCJQgFV
LtNCHBlJ+SWZhmZABhJOVGhIFu6Az9m7Ss92sNcgXVoE7/UpXDmYwjRlzu0gZYKhjJv8crH9SDvK
H8kkjaJwdkUrITTQy3BXZj0qNCoaxGXrZ25m8yBC8rX4Vhl5tvIgEvo4B5VsSX85tJe/IYl6sw08
lctD+c6UmxNVmyD+eT0kiAIflWgG6QC2wuu9CLKZH6u96sU0uKytrB5Lrd5KvJqz73Tj/Xql9ftS
uXvlQmfWFruKXIMpZxqhIVTlveW58jiSZY4Ps2Zch3KQVH1PtZGEpt3Zan17fami6MdeUn0Hfq6+
6nB73YhrSYSMwUu3ippvpnAt8Zujzqv1nZlYHBFpmCSI4gmwetnvUTLaq8pdPbY3kfw5155QYl1N
zIQn48zi/O9nh7Ix+khCzwuMg/4rGSSEpoJ4C6vNth6D50jZX99CoUeeWVuE9lSWVBtJNKwBnJ3K
6v0cc9GwfkPRgStRnxkvYRNZ8ot7it3JSIjzpeIfZfQzio7rUwJCXyQ9ByU81x65EC93rqW3ngQy
1ZUkau+aHFLd9PNkguJszE0C45yt9UyMB7yLw/YwpvZaRVK0l1SPaOkhskEvZLGXilnqYd7zhDTU
PwnwFyr3LaavfzDB8eavs4fcxjRzlmFM09JQznKMwB1KDbdGMemQRKhK5dI2R2y4z1YOmeAEYBA2
ZiAKhM7l5Q+WYLQ8hVYluChEdqL3usxNoUIvNjpPhhEeW/nYWGu9PEEeBfyRwWNQ1jB7Li/qSjKr
Et7l6FQ5FIxMU/pch/F9I5XeNpOt5O/jMlEEnDMoQSgSlhoYuR4PiT7EL836hL5Yodz39krxT3Cu
L2yol96JfCLIcC+KTg1dsVH3jrE1boLhvm+fKugR3+Alc3EcqiYq8Ev9EK8nBdJQ+zrp00tzF2pK
FEeDverJyT6X+x9S6aMOPJjP1+0KjgDdHd6xTK7w7ZavypzEXnaSPjo5vX3ve80dNdRuWAGvCsI+
aShsSGC2KT4tCRZrs2tlx8eIpYKreM6ttQlWkfMBB2fgDqpRh0zx8lMNSo1IqGxFJ+hAbEbEw70J
Zi7zPl7fLJFHnJtZ3C21lnm8FuhXhwn0GcletW/VG/Qut3r09bolUdA4t7S4UyjElFo1siBr3Etd
hWqvLH8dDMhTOwU6z12i/f1wmA5n1b9buIiFmU5dWZZ1JFSdH4Z1b4a7rgwQaH9DNDw3Mwevs8vS
scamJgeKTr5yq/cwt0j5aa4wxE8x4mtJUa0EQ6F//7usZfE86jSjsdDFOzkTfTvLq916Zn9r0z/X
P5joLmP/aC0xakKBZgmdmmLDiTMJCdouA1Njpd9UTb2V++pdlDe/ym7fyc/Vs4Ha3GbK5TViCaG7
0OsGNQgdE23oy12tvK7yak0CW2QDy6qLbGsqGWPAEUq8lrorJzhkfl1f8JrJRRECoh9v6lNM9ory
PmmD7ZBB2xbBJFDXt3pS7AL//9Gc/n/ps4TH72yVi0QZJr+s6NQ4PsVm5BaB6e+rFMHZvFekTRUk
N2nfxSt3gNB9yIHm1yFcGstOUzFBJVnNsE812bU0XiNqYrW5UloWGrFoBDDOwrTkkpsJYcGC0QIK
83r7A5Rd0D6uNrKEX4vH1DyxAmGLuTjdSRFE0GXyjgl71Y2RNKnknx66dxJANPVG9VauZ/FpOLO3
OOaxlAdZVmIPbc0Hv+w3U3G0p3sl3HdqvZM9RBm02zj5Vqy9GoV7+a/h5SCUI5Uyg+QaVVLlNtOZ
KjPtHe3gD9edX2wFMNh8ZXLeFttpN6lXh4MJGoMirJUfq6SC+uZw3Yjo1oQqDi10+LRm7q7LQw19
mBWi6UqmbyinuEruOt1bqcOK1jFDoKjwQbsAGe2lCVMN+vmpTwkHVPOY/dCdR1jBri9DaAMCFxDa
/OJX7cvMSPPWCEPS0eYoMZuVjtUG7YrddSuiDACE6D9WlMuV2H4HV4bpE+erh0ybdgNC4Up6NNAQ
uW5oIQbwUpGasaj/WFrEWnNIPD/NGy7KwK9upcRIN6jhTjdNGwy7Kiyqra811oMswehW6qn5IVKT
h7rvv1loZiG8MQ2HXEHAvUCMZBuMqPDKUztthkCGcLWyv9imz8ByzoxyrfnObRmFTGSFSXCwhqY9
NYCtoQ7kldL59RrLg/hTWcYMbKYDvEQReAWM/DVFz9MURa6VNDvS6tBau6xe8CSLJ/o8tgfZvcZQ
Kmiwy2+leROPJR9gqpHsAahCsT+6tp7OyH1zN6rRo5p8UlFdGuAz96uHwIyelKh0OxMhj59tFGyn
Pr+t+3cwpqb2AzDovaw++pLqGtmuSd5J8CxtcOr99Q8vqhEiSAWABLQM7fFlip5GzOrLQUGSWdxF
ffoQduAxp/zWCKKtPE6nMQrumxRUb1YGzqYLIFjN20NZ15vcCreqpR3HUN155SivRFvhZzv7YYtT
HGsmGuoGIFs0Wd0hKjbhsda9m+vLF0YjBj0Bv85cJsv5s7IcSz5mReI2fIycyJXllVgkPMFnBuZV
nmWGQV3WowT3/6lPtvAi8u1V9VPsP11fhugiVM+sLBLrSrEdvgCnVzXeWdJ2AGQKi18lOVR4f/PZ
rlsT1TCBVTL/DHoDr1nuWjvZEHyXfBryBw2d+d5iTBCV81z6WNfbqFLueLZ20lqWPZ+gVyfszOxi
L3NPUvKppwRQBTsb7jmdLHBTTAO89tam1hzXHJRNq5RrEGJRhna+3Pkbn33DsA/tJJ6f5Zr3Hrlh
nYUpzP0Yzq4iDb2+t0JbDJLOswozZ9si4o81gPrR4Et21hEhYm8TKwwfJ91N7YXUFtc4O4WH7Mzc
IuxHFhIPekV9w/F/0AFgnvoxT1euSmHaBN4bPjIgclCnLyKjU6W6kaM5f1K9wXSVIjhOtqtMPzwG
S1NIJPzmUKTSE0yXWRU9vmU//7G9DP7ZVKbd0GO7Tz54Y33T6LULoGJT2M9O+Jb6zdlCXyQZzhwl
6KQqLyyg7RJPB3L5JD+0oA8fsnhCm+v6woRfjsnZl8EOemKLl4quBHmV95RW7grE7NUCmlB5WCmr
C53xzMYiBE8tlGBpr0SnWm5RObfdMf1hVtG2h+WZxsz/tqB5wWebx3EYc9hvo1NqFV8UKdx5hvUb
aa3tdTPi4MWQ56wrMqsjLk6z2ZZ+E1RM3hRatRmN5H3hGXdFeuzy/FaKp3dFdiwcN/25YnY+uK+C
lz2zNM28fzSeL5c3tCg/phNmS69G29ty0+JRLz833eehSDZal280ukGHqVyDLgmvOATxKJnyGGNq
5tKwxK0fTZDWQ1KeWq4VDsNt78lrwrprVhbL8xTGOVEawQokk65kFePWiwlf13dReJvSs5+5DaEC
X/aZ9RIAdzqQdWtRoM6VYMNFs4sLaAzcgbGIN5mDAIduHbXEV8o67WAE2sg9J0OrjygdBEPN5yhL
D9dXJdq7uSYLnoe+oGUvvtBo6lbY9wThBMUisu8x0HfXLYiCxbmFxddR/UiLVbUmN7V+5TVNXe99
Wa6mBeJ1QENG5RVGpmUGLIWDlEg992RVH5lUHPytHcVbRwm3Orn/6A7JvZLeSHKFquHHNHuXeWuy
QaKAxQgMfQJI9yDSmH/hWQwZ46lDbYAPpsMdDF8zvEGtvmtNY5uF6Ckb8eMb9vXM3iJm6YnTOE2K
PSm1b5ltdbW2uJfycSVLFUH5Ge3RdKYY4SSh/XG5rtJPwiQdGAZru2JbWfdOP26K8kgJx1UsxNus
wN6kvBa0bCsNkPF+bteYtoUedPYLFj4aRnLRZSO/wM6e2srYT6nj2tEaA6XQg5DvhMYOnoRXmkWd
2klG3PAYsT3tZ+CbyPAWyrR9y0f718jio0VMPGcIcL883cNSPdrGr8b7O03Y/7ynZyHS/65kccvE
Rp1p/TQnVmFx4/n2thiUm1W0qPCrvIBIoCRj1nhZsenKKLdlEo7cLJmob6GNqrtk2EyStKaSKDxa
DKzOFO9AT+2FCxZKXox+hKlAMXfWV2mMN0N+Y/T+Tn/T3oHHwN1mTaIl+WMS5AYFiGlu9clu5n+f
IaN1ulKeFF0lM+jjv0YWDq3pjUHgJ91w1NDcKFOPYlA/WntNT9Hy0rQ1wJ5w/4xZm4mH9ozuvTzC
oWVXKIPLuLYpKZSKmsgF/R7sJSWutpmjU9wO+3TlDS0aCtSYQvzH6iL11oO0mJqKRsFUV0e1nlwk
3w+jAm1Mnu2mzrm1xm6r/tA7Zz+Ezm+Q3e8swz+Z0Ycpjo6a9DCjJWa2hjccQebXqAwDT1OWlUY6
qqU6OTa5HnWS2DpUuu/aq3wQwtNxZmWxeCOp69EoHW4DmQcGPS3n0RzX6plCP6Jd+yLIxQjbwkjv
Z3JKehWfctXewnjmydAaOaM7dSsOK17Nfw0hPHPpQLNKuT5KUvRS1Yw7/ShbzQahqLdEx3/WQ3f/
0gwvFzmqO9ZTOMNW9Z0bU4+3SMCteICoYjF3uf+zbQyKXprRa2R4wQ8weeype1pnHxhJdaLQbZv7
edgHvPbKW0a0fVC2MUvNJDBjaIvUoOj7oJxkgkrQfwqm57G7b8O1GqDQBt1aqs4A3WmbXS5KzYsY
sVZOm5FFN0Gu3zDBGBnByhcSbR3ILeYYSUnnseZLK5Jk1X4bR/EprMcNfKK7mE4qVWFFylwJRcQo
Wtk6UegyZp2wecrNMvR52WdZlcYcnTZ5TQyyvg03WTt6v/0ptFxkR223cKCIVj3lLfES8Aq88i8y
yvbifesNiWN3fRqfdP1rke3trjxIT0bghlVxuB6MhPt5ZmnhGUafVUPmV/HJ6/r9PN0VePvK7hjc
JiI5Ze/fyNpaABTb5GHBjAejr0v6h67s1Vyb+vjUlgAeaXDlh6LRktvJidEWiQd5x3tuF8aRuYKA
Ej5/IWz4x/IiXo25NxQZxHqnsRoZnlN88IbjfdsqiDe5QGCCjYoiRxX9BJa5chuJjgepw1zWghKF
kdBLP8oShs7U3Ihhq46/DNk43upj/DUcTX8lVAoXyUSLA8UAKommvlxkGdh5EpJHan2xyz1jHwZu
F+d742etmXdd8ZT2zra2f193JNE5ObO6HM5WRw9hUJ3EMlfug+YuKyRwiJ8G/4jg4spWim6dc1OL
KJ32KjRwEellSuu9BrdTVvd16NNceby+phcE7LJucW5pEaiRn+7keEa5VCiuhsmuDAFqDOkzKJ7Y
o2hhdftYTjb6SD/H67+26SEajnn/Y8q7d/3aUZ2P4qsfAx6BgWKYHGgfX3pQa/mpFeRU88yq2KJT
MqTF/vp6RT4KY/w/FhYbG9JigEYBC7DtbdvY2rGxq2m72D+ZsKHdQib4agJB9iwyvnAgww2MQ8Ks
Zy4zCUBG6Hnbfuo2uTaom6Zt76RkbRhS6KRnpheH0K6UMPcm8vgq2SvEb39AW76Czrhxe3OVlGL+
IK8/2L8LXdxVtpUaJNpkvYHzCEgPVeRw39QxGlSqfKj1Qz9A5ebI75tIWkkwhK7CGBMdKA1lpVco
SC+yVN+YITL+D9v74/srB0N4As/+/iLEFCHqAnEFsggdg6Kq3lvZwQjyHbyoKwsRG5olyWZFVRKY
S5+PxtgZkpEirK7muyGZEB5SDlO2l0ADX/d9oWuQH8GVMvMkLfvmhh6R980opiaV3ToJZ33TXVjb
u1IzttUaQFx40s6sLRwx0Go0lUc2UHLuPZsOOuzO5vfrKxLuHakLXQf0H17JRE6qk9UdrH4nPfrU
yFtN+x7BfbDiCfOXfuXj/xihpHz5gWwUEoJC4jGDp0kQ8MIBqppMcD/TJLqRtGiTDGvFf9EENyxd
tCbxCaY2l4OAkZcFVa+By2qHz73xQdKq7UzCC4p1r6G2CRvDgDyTVeyMXLPcoHHTrNwVsLwdi/Tv
FT1wSygWwDzDY60sYYqeFClxU/NbQtiQmym8z18iGdRZ9ltq2eemFuGkGPs2RveeQycHh1quNrWi
rGSDwkPAmxQ2JB6mr0BnMLkGvTnw/tHqezWwtxA4b0pzcpMw2qySPAmNgcMCR80oBjnRpes4dttJ
TYGxqg6e0Cdt9Gov+aiFwkhSoANw/TQIT9wLIQY+yRj84irXuKubGBg/1coHz4rdKjsmCBBdNyKM
u8hmAfcFXAZy9XJJVV/UsWGFMcN10ncjssYPMsO4768bEZ1rIF+g25m3gKJ54QfMi5ZGrBXxSZ6y
TZTeU0RqgI6AO8/aFVOiTwRdFTBi5Jipfy3edL2RFlLUl/HJUrbypB2yJNjayXgsKEoh8bK/vjDR
J7KoicAaArCI99bl7jllghJ8SywZZHOT5kirRo7bZWvPD2ECcm5n4QqZPPoSnWVaDskJitVNANOd
VX8pQfDAxLVX7GozFM91vBa4hB+OF7gMEofepby4NbskSVG6JFZk3bHuYaAqvwTp72SKtm/YR8ZD
4d9i7BfMwOU+otkJKDbkjQz3VRFXO2YgAmdN4UfoGmdG5n8/exd3QR6HaomrxxnNLnAWySclNmvQ
v8e+WeNbf3kdLa8ZCPz+WdLCEb006/t2nGPFuM8k1PcMKDt9V/lW1AczV0/jZL9P5E9mMrl+/xA0
IK3q8pYZsylQt6H/Pa0e0vYWpIajcLl/ZOSsnStIQ2l8vL73ovsQqD/6YhpkG+hyXG5LmCmeWevs
fZa4jvRdNaWd0fxGYBB5hVseKP5b4KznBhc7Y/e1HpotCFq58raNU2xnPGs2rvSnhV/7bFkL16XF
Yg2hjJWmfc4goZfiG9n5bETbpFhT/BLFUNruvAs0ZvApNl/uoAZ+ThpGwltneb+c+Karh1/Xv5Ew
zpxZWFw8kTcojV1SBeiLfFdUaQQVVuFGjRHurhsSHnhmoExIt6ixLIehgrS2w1qlduRE3z3qe3F/
7D1IZ9Ze/MKvc2ZnceDlPOx9Q6KIQ0V56HrkH+6G8A5yi0NRdehwu17yM1Af2zZzx+HO6Yt7K/If
4B6/ycaBTka9ssFrv2dxCKoS6tgGYeQT7J5BdNMb1qd8lmIv24PfhGvIKOHnJDGiXEYPmbTw0mFi
gPKm1OUcOQdsfHmsumnTr83pimpWM9KVqhxlFe6oSyMoIzr9NEwxTeT+axnoD1pY7+kImvmWKtY+
Ate7kkuImAQ1G95g6uosDk6ZS5NTPOu7MYZ88m3N7aWbLj16iJBaNHfLOzPPt7oOIRMzMa1rWt/+
3nNJY2xaULzQX70d8t4ZUynJsC19kKbu1smZSk5aN5PXpH5EZ+RfS68eEGi31VIl8/WUqTwGmbSH
t7p3jA9k/pv/ZU2g7y/3k5JRY5kmlpykYah6fA/26l5KW1cO4zWeT5FPnq9q4ZNOHKdhIMGjFE7o
tUvfK/vDkP14w3peCqjMeoHmWdpQqAaliKifmv6g68GdX9/HeekmU72STwjRvfaZpUVINipJ8mW1
4zyPtkvpxgH+unO8rcSclFKbv/1+vE+G6uCk6YcxUt3Uyh6sJP8wk0gpk3xT/6jb5DGOur3vK5Tt
rUPcfwv66WaUa2fD1N9tIDXTBrwlTyh5Le0SHyRYtgwLIUnUBxbhsc/8BDZ5fn7WT4+RoUFmf6jG
X4oduLbh1lJ8h9DtOyO17wK/2TDyuRKfhS5u0YkEkz+XfxfhsM3booeLnsOUevFBiWzztstT7Umb
lPJdJb1BypJMfRZy51UlMzI6O+dZaoayxRAhOYHz0QTc6nJr7puM6UMISdWb6z4ozKWZkGKUHwYq
hDMXTtiZI91iCVu596GTisNk2bmbJ8UnCuFH2R4fbb/amV6319L6w3XbokTh3PTCK5ugGYqxVOJT
wgQ8iiAdOKVOXau6Ck+ybVHsmt+o7OvlZqqAx8j1qNsb0LlykunRrXdERB7CixuUC9VXhwvm0sjk
IetX5x7pbdbcTlZ2G8TVTdy29Qa40UqhS7RtQBhgR0GakjLKIvvJY60urUziIazGnyzKr2peRyuh
VrRp5zYWHqg2UmYG/bweH1bY4b6Zsu1qTirctDm1siHOYU50YcQu0Ys2Eoeo1Az7xP9e0HIIwnYf
Qdj6957mnFlafJ7R4VMYno0l7Q/6Bxu5+3PdgHC/zgwsnKwodS8OEC45hfKBctYmBvuxmsKs7dci
n4DTNvKYVOa+kO61hCJLdT92kJ9m+zcsBnADCHkG5EGZXDqz0aPaJBcshrmdnN45sOrVJoLQic9s
LNIxMEXxmAQ4MWq9XY1qDaq211ch3C1U0PnuAP15e16uoqsbJnfSODmVcb6r6ubQaA9l3Ox8xmiv
WxIxNPLWga35ZfDsFQ8LUzt+mTktIaYO+40akNBJUtxvFaODr79V/fiu8z0ZEphK2upe81UbvfsW
naI7o4vDbS7DxmkZ/aayJfPvHfPipy0c05KGIUIfiNdlV7n9cGwSc7M6lS/egBmdO1fNoJVfhCTJ
79J2aMFDwFq79YEORP5jj2a25m9y74lWrTkcJavb6H7hhib1BYZ15E3wBjF3LmhK5QaZBvA1fZEh
hpbSyVZOlcGqpH0j7ZxYdbX88frnFpz1CyOLG3PMfPul13CaZQ9DDUELO9401ho1pMB/mWhidJlp
Cq5lffHlkmAIyRGAEEiRtUXBEZqDrYQrw5r39ycFwg/qHTM4k3fY4ut5qVFXpoQlfseuhD8paIu9
Yt0ZkPhc37r5Ny+qQLrDPC3YdYhm4DW+PJNojmiN1PCepqLM+FWjH60M7Pgk1d+oHOVuFxb+yuEU
fa1zk4sw4BRm2hgK1Qjgn5vCGz8merT1I2V7fWWirzWPa0LsNRPBLNOouFL+j7Tz2pEbW6LsFxGg
N69k2mIZlZFK0gshS+89v34Wa4B7K1mcJHSnoQb6oZXB4+LEidixt59N0shq9XJvd+hinsruFLQP
mpZsKZuu+E6avYgPZ+InnlHzt7wPD7MuaTW6XG+TQM/sTJM1Z7CqrefrysRdWFnsPzEpkGmkZk5I
cxjawY5nGathi+Vr1QqTpqDgAFHJMheOzleJNmGU3KJIGzTTEwVrsyk3As15Wy22nYa47n+MLIYi
J0GYmqiH3pa50e8BrjxDAqDtgqgx7VDNk30jtOYumqKNB9764EgVzyzBKAgtAtwoaFtQiiSpRWkI
d2JZo4fY9zuj/ff3CeP7r53FAU4Eyw915BdvsyI6WdmXwOhtKx8coztd3+Ur5xdDoPfmXkvAW4vD
1FclnGJVldyiX3Dy4CnZyeq9nMinTpBgPYyD83V7qxNIa8GbZClE4Qt7itVWgVFlcKel8oF3605A
7SsxNrbHWhcpHCgq7nQGpfEflweKTvxJTmqG1YP6p7Lg24iD741YvAtoHR1b7743f/aR8dVvPKeZ
bgId2Ag8DvELLLcwBXw2s62Rr/iTi09ajFyzAs0jvZHMdNodL5YYyQ+umQ7ag+tTvLqk/x37EvYj
5Z05jl2d3Hbe58FTT1KNLLSRO9lwSNt8Y/+sveRhgkEtkabdOVxeuK5Arhumtkhu81FovrRpEp3L
XgLeBODKEdI0ezQLs33KoN3ZT1Ec7ZCs/AEnSfRYdpn19frQV3eXDlHszPhMWWdxbHTkAvJoYnfB
AvciiCX3gyEi+uNv3A1rKCTeahAj8ZpHWUVeLKY5yc1kCcyxNyW9Ta6qxfFoWWWrxSMc3Qcwq0dP
bY8dHNOeeFTjvyk1zvg5Th6HYGOzrw363bcsQUjK1MXJILOxoppHF1X3YMj3m12Ta7vqvZVFIDbj
/VHmYZ3F+FXIbVW1UaFVtG9bReG1Y/LezsLDqkqd1orJyRULZZ+SL0+j2inTz5TqNkKX1a1LYZ3c
8ewBoV+9dBJNpFu+IDJxXflo1Duqf/iGSbuRorNc7wLhWTD2seRE3fP1XbqWoSG0/q/hRbxZKD1X
W9hT6hw8iIdu+nY/KXY+HPTmrXQGfsjuymRj067uk3dWFzNbtFXiB2bLSY10WwBLOos4br4cVq1A
5WiQ0wJPrywm1a/Tse6mklAGKiC/hqev32a7WN2MlGwBeohA75as0LT2CZUec/wgjAyU6hjzJqhh
P0GwLNkCbq21C3M1wqk1o50k6l+X2wT0dip0apbemmq7b2TpDB7j5E+HRn+GG8Hru71f7rXye9T8
DwsG1JFXD03twGvmWXgXFYZEur4R1umtV9z3PkUqtO6TLSNrUzlbmNtqZ+jCwohWSaleG1Z6Wxn6
77YXX9DZOgyp/FKAFBrQt7i+9+eL9yJww2eCE4Lph8oN7BSL62IcyMkKkT+4kNVR3BNE6RAQitaS
6yvq0a+HjTlcs8fQ8PezOBsUiJdzaKZIsw390Ltya+W/MiOsHBy7v0NNKDp0mfaDQo95yiNaUa4P
9OO2YaRwCvN0oD0UfvTFSMVS94ZK7Hu3aWlfSbUgfhpi/TVUJ+uUxfGDqJS/20aUb5Us6m4DlCLO
lpLJG07uw/LyFfg2elPn4/IBrddnsHI2QjC4aauQufyeZZqdWOXRKlyRkvj1MX/w3bw0gdhoPDph
J0SS/nKyq06LCz82WNzhHh71faxqd0A7TmGmb2yjFUvk7skykhcgq/nhzhOmIa3QEHJHMF5jnzuW
Ge9lIbbTYAtVsWaK5YPfnnIxE7lYx3GqzRYCv9EdgMJb5Q3SOjMRYhZ/uT558+QsTgYdFKDDZ92u
Gep1OXlGmuvSGLWjK0evfvkVCvXrv7+2IeEuA3I3U1aIH/yYRTkoVWJzdPMqPAjGl0jKHDBLTpRn
t2YCu35G6FsYziR/BXl7vG59bXQAOeeojKwEL93L0SliO6Ffbw0uL2BoFvwUCGBSbvF+r6wVvIck
rUjQ0X64jP+aQQqruKGgXovaXm/ExyoU7/K6iuyKdMv1Ea14FvgjyOWwNSQkKxb7QpYnyBxqn+nU
i27XdOj2dUVP71wupz9DIxRv4XWg0JbW/8w7DgMdiVyibSBZYJnnL3t3LwSTEY5jqg1ugTJMIDXz
diz/mS5tNkL/N/6DlASdiZdGREXIpUQORleka74uNQcjsrzxnF5dL/hTeYJyLcBPe2lkhMlfidtw
dNvkTxw3tkTEbvWOub++VCtOcNYSUUz1rXK+TK/ksq9WLXoBbqL/MoSDRiUnSW5UC0RxtwV9mDfy
4hhztOa3h2rACbCs9GmK0HhhE04uyfBjWvgv3ZTejMrfSJQdWXak6nOrD4/Xx/ch5mKtFA3oIeUw
cBxLLtqhz4SSTxncRo9sT33MzGRHAmFjw6/NIu6Whtu5mewDgZ4FTibIQ2N0C0AdsbAvauVPMhb3
bWG4fZJtrNmKw5hLYbAgvdHpLSnmclGtqriaJjcL2+qPmSZtZ4MlM5+uT93aDoTYBr4pvDurtghX
6yHR80jVRjcMaiR/dQufoWjKQxfj7XOpkTcQ4GteY6bu5V+y2qS1L3e80qi95RnK5EpZehILVwmE
X11lV0Z8qMvpAMPqRhyysh+5ledUFdwijHLhpuqotZA4DUR30pp9IE37jHbGUvmi18dU3g/qjorK
hsmVOcUk0BxIYnVc1MJk00a1AI8Xgl1lcGisdC8MsHX9UcqNuVzZkNDzSbQIQ5TFpTYfi3d+cJwM
Mjt6K7peLaHWNUbq9xzW20OhB+ZRSNTkQZy88nh9w6ws4Jy6Bwo7q8WSW18Y1bWwzgx5csPh0azb
g5e4saTZlqfxgAtsmrWv21sb5Ht78sLemJiVl6uT22lnI3nsm35vyUc9uSuaZGNoK26EqvpcLwDx
a5DLuTSVaZqR5WM6uuByjkINSjXt9lXvbbRvrmwPHhp4qhlGhbXFEWiGsslGtRjdcZAiO/SqR9oL
o7Zzm2KrVrZm6k3YAO4Nk7B0sUPSOK7CLM24XwonbuLPgoqim1bLO5Om8uvrtDZ5700tNn1ujLLS
SphKtCcplmy8vjdtOKuVvQD+i7KOxirNVA6XC6TxyBGbaBhdvc1tSX1Qf7Ud9XXYo7YSXCveF7dL
hnsmZeUqW+w6+PVQrYpxi7AV2gKIRXn6c32+PiZBeFgRONH7zIUy4+kuByOgWiYNqsRg/OIxDz95
/olm10I8V/3/ZUUOjZtYfLludW2VaFLBL83qS+IyDGVPQvwdyLh7TRhtxF5PihKHtu+3/34l0+5J
Xp31gqxneZYiJVL83mB0bAffKyGh471rbTUlr0+ihon5iYedxZE19b4adYF1Qt9rNwp/Y+9Hfwgf
Mqc9d8L9uIW6WHF+1AhmVk5SdDMR/eWaNT5pK0NIJpeK+c4XAT+mtgBfQiTfVON4EyjC/vp6rRzg
uT1+FtmhBwZcyaVBT8ynIKmLyVVRykXRM/8cBhTgPboxD8Uk/7pu7SOvDX3IIKZM1MaICbB5ac6S
/cBoh3pyy1LtbxQDRb2BMpdjxH1/KmhhgaE+Ku0QLVs3DgflhLZ29qAbiV7Z4Wg1bpxOW+IoK0eR
Ui4BCjBaCAOWXTKyhNSG3DQEQm0gEj/CCtmVxVZX30qYQOf3zMqFXhKx+Ox63t2ljWj6qpj3xCUe
9BcejR5PZvIrMWLIuRIRYH8Tn5Uh3ziOKw4N/eOZH4kEFA1+i1eh0HLWdWNkbPpge3W260aImPDV
9bRrp58bq7s6Rurv/OFc4nwux+gNJcteM8bKaNxCFk80QZ1KT38Z219J8qB5n2n8uEMYxph2ZeGW
4l6mz7hMiWF8J9WeUjEQT6ES29e/a22PkxMzgLPhanEYl58VTPpEU2A7uYrypMp3UR/Z6nQf/Tvj
GyLdUDXRR0azMoyOC5/um/CuyBqHV+8/q9azQV22TO7y6q8mNV+iUHVM68HTbwTv359EGH7Td4XJ
mWzUYm/5qLrO/Jwc4vpnifCxT7Rmdo6u/am+B5odQAB2fUY/LjTtchSluFigmvkA8h9F6IMhup9c
TczucSsU2VpWsLhtZRDv/TkqpH6XaONG3PvxcpnNQuXM5tLpz1rcaL0FGajR4D305FVQjo31PIUb
HuqjA8YEwEcL3os5/b2YyqpNaPEJMAFdzjiGu7FXIE34YqGWKXb5wftnqCV7Zi6n0f9FzkZdxmqt
kdSCpnJAxUSWT7lKdY+APPguFeFGxftjyfbNFPwTZCmRwvnwahgndcD7Tm7xKyuzYyq0u1atb6tm
sJsy2ME6f6j9jB6XwB3q+74pH9MJ5obEyVu/o6TbO2oibazo2kZiw5qcF3BQ/HN5NGNyI9JMWeRK
6Tdg//Z4aKl7yafav23Im22EkB89Pc80jihA4BnasPRPJN0rL1YlZqB/7aafyr/H9zRL0LVA4YlO
qA/sXLCc6xmCnaILQvcAowvnImi/CEa4kWn86NWxwwCA6pF1IDK5nLXJRDVHKUPRlQPZjqT2YFnh
jo4Jd/SDnWdtrNHaqQMQQ3MiT06ZOsmltWrUUq0x51nLop2XFLuCGskwbpLtz+7xMrHDqKBG4UkL
Hoib8tLOUGgVNyQPP4Htr4d2r7RI0I0ZnOLlrg9+Z1b1LA3FQx/7R0WABGOTz3Cet2tfsNiN7MPM
47LErTXRQQjq29kDWL51M8YHgthEbL5AMnIIvR08yHHjDOIWgm11rtECZ56BikjLB4jX1mrfNcyB
WNybFGRz7VZoNhpcV21APcmVSIKEWtHlPGtClxRNx4NX739k0xMtFJu5zbVjTUjOOOaWNlBrlybE
WbmpKTwuJF2+E4LpIfHiP7SnflHkk+d1L9CXGQgObKQr1gbGy42tyuGY09OXViMh6eJejEW3iGsn
qu4E+QH5zY3TsDq0d0YWwQTUFhTQtUh0h876UvjtPh+6A921TmHKjhnLUEQbhzSPj9dv3LV7idCU
OqkK7ovRXY4tREUwyPuSlE/1ohufdFhjFfWBmY0Q2h6r1+vW1maSzgayuVQSqDctDoKcFCOlFKxZ
zfC1FnxXGOpbVFLO/4OZORymbAGQcln4HUtVhxcJP6bJJHYCH+GVVwsHc93Kx/BvbktHBoAKHaWR
ZQHWarOyBmsrumZ4GoH9d8qDQRq8izfSLmuTBn8ArAi8Fy36bi6XqPIUP6rqDu8fVY4aQNHlB7YU
/fz30by3sliaKlPSsg160e0f2/qPNBMzHuUtIPjaBYMDJp1Jewa1g3mo7x4rAutSjKMi0iR0n/Hr
als7g+9Y3bjfTuiv3MqzaCTSIJxc8pqLN2E2yLw9B6FzJ+ja3AbedTuCoev5+rx9bKcmlYmMNkxt
uCVKSouDy7eLVTR6nVumbml87bODl0PZdGvK3wTpS1XuvOhm/KN+ghcyzdyQru5kvDWfQ+EmOKFx
p8a256g/lXZXJ4frn7byKr78tMUNG8VW5pkBn9bQLDrd9X5kK/nOsPaZcg6gJPvWx4+qcgo+s6Gu
m35z9osr72JWFp46ZkmUvsN0lZ9D8ax4Ry0jW2PL0o1Wn9LoVYVx9qsA3/7oHbzUCV9y4VNxoJu/
EhLbepp0EhT+bXya1L1s/WnkY6XfVtOdz1/ObfkQfI6eCt/OmvJUCzeZSf/cZHvZxhF/6yq+NozF
HjKNvquUzurcmtbD8AZWedOTbLn/3Ei6HZOcNAw74r3ZBoepdwLE2+7qND/4wlMYHWNQglF+Noev
WhGcVVfzv0rlpyzbaWpmN4VKU8IumWJHa9Es+xwJf+vet0Mae6ONu+UtoX5tGIurWQ8GwyoHv3fV
7BO57gHOK0T7dP809/9Pdufkn4NfqV2dDW834WHazI4ftNzRWYXSTSj5BqfQuBec2H8dzR10n00X
7OLoSy46pe42D+HjcPZv5L0KSY3V7pk0m2WpbqT0OT/kn4TBkccH9dG0HtPocyzcDxBp2v3z8KWU
7DB+6O712M5le6DzQr4VvQcr3UE4YAUbE7FSSudEUKiH/hidDnrtLh1QMZpCPfDkcCH9AEsypvVe
r8rpnJY5xKFDJrtRnqS2r+gPyZj2L2ndQqY1jFu9fm+d95crIksE0xJxDOVTyPcvP0RKurLt+rB3
J7YL4B5H0rqXjhRR1crOVDWu+adE4rOiLpiX0j6x9L0inq3xO0JqdtQr+0GzR95YjS3Ar5Qg+QtN
ymlOvyQByr8iZHyC0xxbvTqZczKMViUzdZtaP4lb3EibY1lMqtzmcllYAYAZ4Qb+dOOrdhI4FvmD
4voxAswm4K79MJygAwwR1EoDuB/J5ufnWHqIHhTDVoVTuA+7Yx47nrzr8t/5IbghwWAoj3lr48bt
LZmiFdfI/IOmID4gQcnz4HL+QyUgVk7S3vVoli1hEk/lY2OCWcydOUcnSPdWN+2bMf3WKrd14d9N
erCVXnlrD/ywCQA5QzJOTEsIdvkRZlRFYtpGPTXM8UEQhU+wmqDXFnzKY+0mg1W0kCuAa3ianCzb
KO/E0vG85JjL1lNrTs9BN/7iiX0XVCYSiF1915XeiVzkExJMzLsTSsrOp8NDOFiQRmdTv2+Ug2K6
RvvUZ0DhDN3xhY0j9jEqYmLBHtBcIluUgRd3TiEqXZqYWe+iDQ7qJtrlaUeGcO+RKLx+x7zFph+m
752pxRkqKkktK7/quXb1p8rPaG2iSprrj/ROf1a0cJdkApg/ZKOV8a7rk69dXOyypyb4k9SNTU/+
qTNFu1V+9NWNkqqOrA1HOT1tfOXHMIQJmetmxAek+5f61Z7fmXkdTL0L97pxGIXukGVSvUt9Xd9l
AgItueDdgxfELcdQzAvoczZqF+2EerTsMskkZ6oFlbPRtoeSEuZBpVn3NvAzWnSHLNuHpWnjyFKe
j5POq6HRD7WsNk/Xh/GRAJp+Gmi5kJ2YPSidtZd7FdArfctW3bs51FKGDLVUCxuZkGtndeqOtXY2
zeMw/lAFxwru4Eo+mJadSfCgSuO5INjo4x9yucXA/vHRBLc7bT60utGKDsLh8qNkAFnz1PbIBHlP
mXVs8kfJVw9tnZ4AQpWdG0zNRlC1spyYpB1Hh5935uC+NDmUdGVZsYjJuHKm6AaSqo2gY3VQKIDP
1PVIZS4FWYrG6IUmAfmYcUcHwbGR7w05cerumFBJaW/ycQOTt3IrMo0kfOYeU/LZS1BeZQlDnwyM
STJOUR6diE7utHtfvK9/VV+6xDv4W4IYs3tdHF2om2aCQKBUVEkWs9j6agxVrdS7ZuHZ6fjd8oRD
mD4pQXdu0+/dVgJtxSldmFs42lFWxzIeGWCHelqO/rL/2xBu4eTY2Bwfn2qz9N1/hrWEAmblYOWq
MfYkek5de18PGNyqOqzaoNuMjBZIJVo3LjegMIQZQqpsD+ByN0nNxkCsKtvCnK/viRkFK84dIjQj
Xppp6KyM6R1kKIThnTyd2q+Wlu+NzDVjFNVF0JvFN/gSnF71Ng7AG3ZnuTvm5lUw2zNKbxkcJVNT
F42ncS+WwaOaHGv91Ui6o5rdTuKDhqZp6/+sVFuN6ISXUc1EF8R32/rYVy/j/HHWN9E6+Orp3wmi
ECinAYqMEjhMClELJ+iFeQc9VAKAL3wq+r/C9H3sv1x3tGvLC+qH1kVwqx9lLUUhM/xCwsQ4/Kjl
+yE/qsbjdRNrDua9icXSarRdc/HEA+C9Z8OKbT0SjlNCPUI/VuK5bk7/3i4/zxt53rn+ARH3Et5Z
K2lvRE0KiDTt6ZUoH6ThZyB09/R6Ha+PbXX6yJDDtQOTCyDPy20rR57ayDGWNIjM7hNBs6Ui2wg8
5vlZbk9QWdRVEK1jJyx2QZxNSahb2eD2cOr1ewp2Tlq+xO2n60PZMPMGIXiXLEnFIWtzHTOdeRKq
5256mNT7cfNteH0wb70276yMfk5zc1syGP2rOByDQLLjaoBIZuNQzy7246TNJCpARqhLLa7q1ICf
xuPx5Q5WROXwXtLLjWWZf+GjBX4b0R4wXkstiNQXdLXSisE1ATXoX1L/ufwEfYu9mcVa9U90HdGD
DY4drpbFWGCOl8uOFCZ1UV7Sln8rKjulPkcPgyI6JmK35viYWWc/eQ30n1YQ2FZ88Ppz2PyK/ezV
zz5HQ3ffjMpp3MJ5rB7td1+2eNaUNPTlatGyZ6pXVRZsJdlPhi3/ysJHf5bjHDfm/GMr1nyy/2tw
eeNJnoomGHoxblSek0/V6AM6etWrg9+9VNLvMvneSR209I/NZoppdUO9s7wIIRp07kOvFwfXN3Np
VwoDaCpPUDZio9VD+M6KwqZ7dzxCWUqQXO0Hmi5OlWxL3byYN+qW11+9bt/P4zzad3a0MY9jv2VL
Ef53Z7n7looPrYTKq2crhT7nRnLhQUE+/LqPWXOXADBhCCSe1Sm7X5pNvSqIEAsb3HyEU3s4dijW
9ePT/2CEYj5oIBrLsHRpZEBtM4tqhStNvrEKySmbRxlZ4P8/I4szGeT0TmiePLiJ8sVvTVvUz022
MZC1Lae9G8jidEWFiqqwjA3Te/ainwJMvtcH8ZGOmeM04wPAMJER4EF1OVW9aZp9Y0gQC4afaSsh
Ye3dNEbptKm2M2taf+o/9LFl43NRVqTORTrYq9Ye/W8b37HiS6k0z19BrGMBT7z8jsrz1SYyVJYs
CRH76zSl+GGaYXATyWOCUlOi6aMd9iJJXSkR02cvKFTA0JEkDee4MqxTB7Qu2QlqKcb026XmjaZl
wy1SSa1PmrbYqj2ufS/PiDkkZjd/wCCYkZkITc/KqDXItqxNhV95WSZHdGdGJ/O0wDUmRThen6VV
o/N+hlgTkMHy2TTIgxhCejO4ZfdZ7n9Y9bksVO6234X6fN3SyjGdoY8E/fTCkVNZRDUd9HRJn2Ap
HhR1p5aBforkCgXZprU2oo6VQUEzBHEMpALAYpcr7yuF0KoidSDo78QyBk813cJL6gl3o56+XB/W
yiuQIhCZIjRqQf0sQZ2jVakeOgkUVjvxlaCXVKd1P0NilPxejKYduOyN0HfFnYOigBV5Bkqj2ylf
7uuO1xuITEl0s8ryD+kUWzsTft9zS29fDcXbxg5ZNTdPJLE8sLVlcBVkZpb3mUi9k15ohfen0KjH
WDT/+Ea15QBXFm7W56L+roC6/NDZHpoptLJ9Irlq7kHQUDnBMDnIxx10dXqpmq0H4tra0ZgDgwxb
Et+6cOplERh6QwmW1pzpEI6npq6sXRgJe9M3bmoj+1rq0p/r22VtNud+AWaSSiid34vFM3xR9FJT
dOO/Sqr8TZsSxq1faBn//R/ssGRklCTgm8uaeBNWBqT4reRm8edMjZ3J7RvJrv9dT55E2tyZyP6g
FYJqxOV4JLnUsrjp6KDNg6+GVRz6SdvR176xCVewxjN6D3gbMGOFiHWxVHkd1zrZRsmVhWJ61LS0
2aVEpQdpkIa9aXXGfhya+o9pRQJUBJ1/7jRzq513ZXfOKgNzb5U2dygsrs5Wjgc/FGTJNSkPNXF3
SMziYPr+XWPJ+yD+fX0F18KpC3OLe1RSEc2CwUtyjUhEP1k7Fka5U4efuFAriY86F5COVNyQ6YcA
rvSNa3z+9cVLBOtQHVFhoAC95CcYRskrMxrt3VzKbcPjypu8Y2+ZlCvviuKYiOrvRCg2QGgrB5L7
mvaMGVcBJ+GigG9CwFAz+5KbZsELpPzZa9YpZ0F8ybXkoOjFBihmbUE1ihZgrjGoLc+/KWWBZ3UU
zOgT2mURxV2vuA3L+JDWPpzvmreBTVsbHrEXKLuZZ1Fc0hPI8SSLuZ7Krh84k0hCiFy/X951Puwc
1W1EUu/6FlodH0xyxGOQ3Xx45Dfj2Op508luPrX2zGhh3WpJeEqpiqbyVq/XimcDQ/IfY8unvj71
g1katey2HWiVTirdKOM9k4Zh8KnptiilV8JYesqBaQEq1OmsX1yCgZ7IsYEEMigFuteImilYQ/i0
uz6B61YAh7MrueSXXkeMa69F2EZ2676hrhLqf/Us3FI8/kh3Nxcj4LGZLcAn8Ua3++7dBKhjahu1
ZZlQWivsqommT5lYjZ94mtd7XgW8vFNt7xcIERQeBL9CDu9LNMCmGwxcyoFfKjeFOOk2V8sWc/FH
tpm3r4ONcOZpoN194fXMcJiqUu5lNwgmWgVlCAmtY6xb5x7lzDRxPS390YatW1ePonnMSsP2py9V
eoS8l4a4DaDu2o6mYxcNREJJiAEXPlEQxCgVNBwEpe62/mGlNFfnRw+VGT3eMLW29lS20USFv0CG
TeHyZgv8SatzWZBcQMjtKWavOUkMxPL6Dlurn+rk+Tigb++lZZdYklVF2rU+WyyF+CqfZPXUe0F3
0gamNzQz8WniGbPLTf8191hnDXzTEfjnGYrQF13V23Nr9sOhGg1pLzVleRjkyXeqvlMclV+2o8oD
JZPBFGk2iXwYey/f1Z6U7E0T5A5ahvqp0wrNzrJS2jU9soJKnJ6DTvKYVvFr3Q7qIW7TYH993Guu
0ITW642qGu3TxfktjTzu+kmV3dKLglNrip6rFkX8Sw3qb31KtlCXKnM3JJWyERitGibtOeMvqU0t
X6dBbCl541uyOwn6oYLcJAuyQ1GjWQVXhOKPN3kibbx81nYSdTbgb4Qu5PYWMZJAD/EQqIniBkS8
th/eDDUQg+vzufbqhpjdVDkYczOHtTBSZ+owAL9mH6H2DVAqggi032viqxntUcG2c4sXyZdIFOwk
+gskZsP8mve3cJCwq5BOpPBxeVqG3ON26z3ZFQRzAoKgVq9eUhqTo8KUd07zoj90oj7tJ1OiIOcL
5aH0jfwm91Vzp1nlcyZAk6ZLTbzvw6y6rTcxbivPTxiwwSeA7YVyZunGQksQdVmIFFcqzOkpBxSz
l5VGO+ZKv5W/X9ti/zX1oRUjHsfMUhJfcSdlryO2qKtnS/bAzOVn7q1beUuldi2B+W5sRMGXk9/H
o17JMWNr1eJmLLu7MRUPvVDe8644RLyxC9mVlOQg6KMT9CVaRz+uL//qiN9AzTO7HmKElx8AOKVD
3S9USF2YOR0T9ddCFHeyMX0vdJgVosk/ZuFWEXHtZpqf3AhFUyUBFL/IKOiiNwh+xFsqVG7iwTx6
mu+oo3xvTb+bV/+xbMhoD3e+UbjIM+0mPqQ0+uMI60K1RWS0docjrcM9wTVJV9kyne75FipkEy9X
Y0YxaC9eLbhlqDvhPunux1a05UK8EYsHXz9V6ZOeeZ9887vo+RvebeV+5Lqmo401oNHfWExJYPh1
oqi95Hr5PSv9qQu8/Th5wBD/xPRBXF/11QWYSTbpO5ov5CUiPxv6si+8+UFEuKxJUPxl49Es4tde
1wAYgpgsdmGT7BO5JZp2DcPfZan/OFT1pzBr9sJmKnjtzWRApKBDR0GDKGjwy43YjXqQ5gKvlkos
v0zy50D1bC9Jn60u3Wsj3NOD6duWP5wb5VXOthABa7MPFcac5aJExE64tN7Gut5apIrdThAO6Xgj
1fE+Q5OUAqtkPW1M/sqtQvaHgAyZ7blatLhBI5bDTIpYdlWlI6c/OjSQ2sHvx6gChpraPUKyejM6
YxM4tFCX3uNIu9L1b1j7hJnPh5w4JVGYkC7Ha+ltFKutxab3zWYHx7vnWEbiH65beetNWDxFgR4R
LFB4BdmxzFGCnQvpEA2J9TvvKPk/JUN7UUgd6xW1fCW4yYfK7bwdem5nscxsj2RmOx2KovgbjNLR
wiskfeiE/u8865xhSs9SERy7UjxH/laF8KMjJHE10/byaoakZPlqTtQCpuKYR1BTtT3B+r70P4fN
vlbOoofulPHn+tSsmCOEoS2IdkPUyZddlQpVb6kaiM0Lv5uLHlZpV9qp4n0XdkhZNHMtS++3VO1W
gId4OOrg5LDIZJH9uVx3yQoy3I8ku4kPDlv/mSKXlFo7S4vQTr7RYXeafiXlb5WmhRS16LjZysT8
P75A40VC9xU17MWNByDcEnpak9E16iOnnnLaKr3bVvT+jubPVPobCNGz30NaIdR/vFDm7s2cbuiO
16f/Y45kngf6LUEKWlDFLM77ECSZTzJfdvXPqWbsA+B3Y3poUTxpLe1Uxo/jVti84uAuTS4cfFbl
foqusgykpQWKGivlwZgm5Uluon5vjka6UyM1+12rbXqoEiVxmjQ0baEt/r0b6/JD5oDw3aM1R7Uk
xNHKriVEwmFIgvLTaE3JQa068fH6NK84AGxRVaI3gePPil/a0gUyernOoKtAPUSqCvhJDb9E1i7r
NEeoH0LrEdLKHPX3wgPwnYOZsKcvje7o3kM6HMzhl0GBCTJNkLgzSBu6tutfuHITXn7hYjZ8P4ib
qpHJ7OTebxVwsN8cFAutLTCv3nBTJM+ypB5C8dUzzyl0h7njS/ehNdmttPUpq5sS1CqJdIIAcYke
CYrEapCRl11RqXu77x/QVJ/626ow7UiTzrL5u4yKk5QfBw2FyOZQSS9jWB6bwCBwO4yAkGLH9DdK
0G9Y5EsfrhCnkYlCwW2WkFosYSkXZS4UvIHqtkte5DGs95nfDTtxnO7oDhIeJi1CMBXg5lPU1Rbu
JBP3fiM9QgmQ2DCSfDPapt9Znm46ZR4ku9AyIUS36h/8Ty5klSIKUfJXqTFiio1J9pjHcnrfNkm7
GygaO+qUjueurbcUUtdmGyS+Ngdbc/vM4t0zX8B61wlv79i+s0nyjI+5ZFWOqeaCk5v6J8XyjczO
RcmyDZLSu+s7b+0GoKdqTkfPyaMlU5oKx6SsTNjXO3VXUjABb2kWoU0DhDDqdmWlW4jvFRQtbGnk
/AEOcemznovTaAiGVwaZ4qZ6S9dHJ1bPA/jgXRsmwS8tM8ZbRe1GyHVqWKa1XIydYlJu/ViqTnIS
jruq8q0ffdFIjh+WyR8rhx0vS8rgVig9ZeM0zOduse24iHl6Q08yN1At7gkS9klUSp3iiv50LFUZ
yrqylXftELeODPTin3NG0OOwuxGMpjmMOPRyarKhk6KW/lFqZF9lNaQW+O83DtVYqntAtuDhWSKQ
utCvVD/pVdfLaroTyl1pmraiP+qh5/hJe0piu369vsM+BrUQciANNItlARZeYjXzNO+MoolUFwFp
7ZQqYnSXtPTGKIEp/R/Szmw3bmTZ2k9EgPNwW6xBUlGWbLc83RBtt8x5nvn0/5c6OGgVi38R7tMX
Gw30hqIyMxgZGbFiLVfu4vhQduaW8vxKvwdMkg33lJh9J8NY7KRJEGv1NDLO9Vx8MwP9vtLCv/zI
uZu77glQdBCMp2aOHpA/2QhVK18ULzkarLyiKAksCymjkzuV0dv62alVZoT0OTzEhTEenH40j1Ei
gfnqpei1zoN643BFDFw4q7jkEIKlKUlSt8jofcvsbJ833TntHcYlMnz1Sz1tXKbXOTtqErwZBMaX
72IJY7RLhVINxehzUkvxIZgia+dIlbZRD1rbRPoc1M1B2dMdXIT7MZOKOJ4M4yy3/XmAh9wK/x79
+zAIDyXDcmUzf/5jLyU1oM8BXBI+zCXVLgG66coiMwXoJM+OcnKKgPRPQebmybhRs135IuhAgsun
Jm4wIiIW/y71Uccq6CjKm8ygqKcIRVelUuCAlU4a2sRO+O32ytY+hbfEx9QF5wbQwEtzndJUtNwR
UEGnSZ8fYNLLo1NRaOFOTT72ne05+p6have22esThKeGHQVLz4AwtC2XVusKpIwx+dY584dDkCs9
ABoSacesd/I47E0NXXOnHrfEj67dE7MGsmpkMAy5LQmHGiecCx5y9lmtk+lYKiDWkji4v722lWrN
pZXFFTZJYEYKPbfPXRV+0wKI15XoE9/D3reLo9b4QPGq5+GrFjC0Fp7BfEJW8U8fR4dy3Pjmr32J
X0J4pXwC8R0F3MtttqQqluQusM8lE5hZ9Eh9tpyYF2NsMAw2jvT6Mry0JXKZd37rO03Vm4Ttcx7G
z7M98j5lIi99KhE+3/j+V5xW2KIWSG7C8PKSG4zRD70y6tqG0oktlfro7yhpRldOymTfBTWt3aJW
H4LMHCHlsKxHs0qGr7dPec2VNDIiSjHgtQHoXC53TAommofGhjOjB0vXtgMwRF3fOMDVlcIUyow+
7grT68KXmHfVEV7v7HMQfx7LchdmkFxrT1mVg23LTrFf7eYAOZgtNp6106QaAmELD3EDkMfl8lQL
2qYyYIeLKqvu6b6OH41AfrTCUX7UzEHe+GbWzOkG8fWNXf9KLTWRGifvk9l+u5wk6Wmof0Qh7whl
q7qwdmzvDS1uQWfUiqmqJvvcZ6XLWzK2t0DWaxY4KzEEAeMNvaDLnYvsesim1LTPWeK3LlCj2i0V
SIZvu9/1bQ4Gi64eo/W0fa64OvvW7Ma6bqwzknTFKLsTQpjpFq/2lpHF3VAmDgRpUWudY1giml4W
bMz/ZyPLE9G63PbLjpWkgauWH0DH7KOtzu7KSiia8qoQRDoqupeXh+IoPAfVCX6gKQruhtRnbiZx
K73e3z6VlWuNzJxvhhLd21TQpZlaHQYjkjL5bDJx4wTFU8mAvr6vU/2rGB8xm3ED0rLy3TAhDb4e
KCzfzlKVcsrnbCb0gA+0Tqbxl+UWWr1z4o2kdW33mE6BW4n055qHKJeDsZuyWT6Tj/V3dpTuE4Zw
juH452Br9P8IA/+DQCSTvNw/C80SuVXZv9goftRm5eah89zXw0ZUXVsPfTrBB0gEuaqsAUsy1cLH
jJYUu9B6DOPPnfHy564gBgVFjQRf0EWYeHcdhmUil7rTyOesandTDW9Df+jL1z7/are7rZ6giMaX
uT005gJqqInCKfn1pbGcRBt0DG4QfGj9x7Yq9pVpwgr3sKWfvRLcoEwX9KmEHd7owh/frSpWg1mO
rVY+S+ZP3f89FH/8xGUh7/7+4tppFBVC54G/P08f7OLv//b3SRho04r88+26fff7NWh5U7OCKaZD
Apegyexh4tR3t49+zb0EjkxQq/GWXqYGlZGFdRkDoU2K11Sr3JGeuZL/um1k9cjfGVnEZh+tEfr8
KivpI9Sx+yf8ODDCvzX5RwFJxm1ja2Hm/YoWMVptgiDpW1C6QK1Omvp3Pna7xEz2xhZgfC2AEqIN
rug3htmFf2mTiVolR3eG9KVgKP7LOH/SMWkes6338KorCwwrrHx8MksyLh/GV0drHGJ1Q89n3pn/
gf3yjYELP6NvyxT+4oh0Y1Bms8OZ8yz7W231T/JUPSA9kwZbU7Vr50PBRtTLhArGskUfSsZshbS2
zqZ2zPSdUfGu2hXoIN12g7XTEdGZJij0YbQeLr9+G1BNmJH5nI3O2XUfWkQ1qDsqSGHLcrgb9I2k
cO07ot8pgOi8XSibXJoroyQsNN7CZ8uXnmJ6kfx/DkXy/faiVvANb0g/bhue9nR1F5E6iwFvGFYk
+qrVY45+TwQ7NHMl9rE1Hkyn27VRsFPq7lNbBN4op3soZG//hLV9haffEaKS9DuX/FU+MxhRDS/1
eYKtRO++FPazEJqWJyh99kX68f9mbeGWs1ma6CVnQM+ycFfr5aEJ5GFHpcYOjhDyHkA2FBvZ6lqw
oraAhLIoMQAgujxJOU/SWmkN0hT/pDMTZA/9Cc4iwRzdgzn+8/VBdMzLEH8AubFIwJHGS3qG5+Hp
KjnG0Tl3FBPsYNpDbww4a2dEW2jm1eUJ6gda1VT2lhbNONCUscBRVRCDaobyYV7ttOyOSiZJ5lZf
fKVLx10P6oVRHiH6sUTfZ3NUOEZCY2IkLQcCw7ehu63916Ao+0lXdzryi82hj3613Yajri2UkMm7
ELEglrt49HLddWoz1IooFs1wQxbBr8GU3HE6kQsebx/j2tcvOG4tWDPEsOriKlDCXuumAFtm5R/8
xPiSV6XbNtmGa66bQQSNBg4kN8uMRuiBTInCKINTfNS6XcPpDWm5YWQtPnNQgn2b2Mkz/tL/qXZV
Elmich6Cyh2SUwBDe20/z+MGBHzlToMsCSSgIPG85oDPzRIiFJGoQxI870b6M3dq0aiH2yezshrx
DYuSBHUJBhYuVzPryjQW+QitX5eNh0DTm4M2K7s+GKFCLaWNcLVyQDw8KGEBZH0DgF9aK4bC0MKB
REePP8fW49x8KufT7QWtm4ApAs+GWGB5ffq8Zjq/4/pMQdjs5MB8zFH6c8Oq2TifLUOLC3S0m6Ss
WOzZLH930bkMP07GRga9aoLSuyhNoaewLFW3NDnVSKxlmnOmrB+4XHb51oat+hnzMtAHUKS+GkvL
pEiKwiFUzprit4/Z5Oj3tMm+3j6VVTcTAzG6RhiQ5cVmDaDSjUQplXOqD+2+9I3ElXTDv2tnBggj
B7ThbXtrcVWkglC8MG50jRqeG2cwii5XzvJcdfeDJM173ahilzqMTCFHCg9WlBknJalw9D4GDK2o
5b6Xhi0AytrKRVUTymQYXKkvXrp860QkJFJMPoAMeKA+No7/pc/3ptR9ur1k8aUu3o1QawmMDY1F
evqL1GekZtxbQ6WcwcLsjPLOn7iQUfiwyvKo6y+3ja1kOaKrC55LE4r3S/HeMhimUW7Y3iJjAucs
2QAHzR9zV+5t7Utnb4SNtT0kmhOdQOwJtNRiD9uYKJmxtF7ZSdbPMvsxGIgF5//hc3tnZpm6pYPD
RN/A1d/YX3uzduXw78zZWMraKZHOQDwkKEFhY7tcyuzYVQ+/GTehVqLv0sz5QUft8Z70p3NzhLie
ZhRHDrdPS+zPhWuAsCKTAXlH75+mycI1miiWmQyznbM6zzvVD+6HoP/WdsfRce57vdxF8z9DEn65
bfQqeFHCEFGFKxLADbDby5XKdaT3da9KZykrnqTqHvK3T47RbNDFXhfVhRmQdKLTLR4zy3Q0LTPJ
0X3pnGbVXnH+Mv/Rq10FOJ95j+DYRdX9mG8U6lZWRiSj24UMIkD55VswT2ZgyrocegmQCRSU235G
Dm7DUbaMLNYFv7OqZTD6IrnZ7EzKMzh9uXGFrW0eHVxQ0YxHUUFZKs71UerIucVKhvwD9dad8dWx
vqfjMRgf2uJ3kE0oz/25W4iaKjA4dPuYbBXrfle1qUy9LNpsDj0hhxk59Y6xLHfsNz7lq4jB249u
B8SXovjAFXppZQhCyvStGXqkWK4kJ7sSOTEFhbv+920vv/qeLw0ts2g5t02pUbXQ62Ofh8nXLPJ8
iIWAOcpbiI5rj+CVzlSIgBGypqsAD91HYdZG5kW4XTWf2hT+1D+Ogfzh90YWx9M3Oo/XGSNS6D/I
Dhak5ogo+O1dW10KQ5siq0GyYQmH9Ccj7vtYz7zZ/lsfGzdPH/Jw42SuW7diKe+MLJYCZ2tCKUfL
PCsAIJENhz6z9nWZfJvs/tGJM2U3+PVO7fRDOIE60uoO9qTKA5fkjnUJPH/rabm2alM8f95E7qit
XDqlPqPKEyph5I3Oj1p2XPF9VYzL/vnevreiLKwkoYOUaBR5tfliNOUuUz536pYOz9ZSFlmN0Ost
I2HECT5FcukqU7s3omAjPr3RL1xeXBQP6ZXS5MfxqalcrqVRo6ioMznzmh4tRzu8m1B9SfQdHVO7
Sx7lrjwUaIwxaukpxdfIfNXS+tg32VEBS5akrxzsndzo92pU7uZ62N/e6esgw9OJdh2/kLojY7qX
v86Rw6EEyFF4pd4A40Pm79gpJuzOLUS7k9ZFp9v2rjJ1eoTv7S1O1kK1WEmssPAq8Af63Oz97v9o
YXGsSdpBITkkhTcmgWuar9FW3nidiVwuYXGr9bI/hYbBEugD9Z3gUMGO9KqYH+vC3FNOOpjjRl68
tWvL5CdJyPbLtPC0woCD+rG35I1dW/kYLs5lEWicoaiLzkdnpVNO4+wgYflgJNEGlGjVCNS5Joo6
lAWWY5CTEYVBOpaFN1GLdml4fetLYoif169/7mXibub1xAdHN/LSq5MI9RBrrgovC2fBYh5F+gfm
JrbQECsfj8XVrCEhQ+0BBo9LM00Lc3ZELuAh0ZqV8seqkH/rzT3Izq32+ooDsGeMesC9SVV2OXCV
Dwy09WZeeM6cF2ffDNWjEzVfbu/ayvGIBg6cE9REBWfi5XJkcNSlnumFF8tBcz8qdfATmtF411Lz
2Aq+a1v33tZi6wb0MainYSuaX+SqvjeM7yM3mQ557u1FreSHolNE8YEYRwN0SY/T9hOcmb3Jt4Me
cco96s5Jdyrr2tW0dN/LmVtUwVMamvAoPt+2vRIpLkwvNpSXOAKIqoO/C/lNvFLdpyRwYXFo03+c
uN4h8OehybxVv189SKQXGXgkxaLmfHmQvqYy0dzj/vJg7/3ypYtDmCysfquMvuaVvGgpUzL9Rb1y
sT7QVSgSdRMO04b6g1YU437aVhq/Tk85QBhkBM4RTfOl76t2bSS6H5SkHDQhpOw8Wt0Hygi/Iqak
do6ubjzHVncPNDOuAikHPAWXu6cVnZ5rFqdmR0h/JdNcHKS0to+FjMbSbQdZ20DEMUVR2RSkyMvc
IOkMs9aS0nMq/9SoDVNUvtHRkL9tZm1FYBj4rgFuAfJdvCSoJmf8gqL0Gvt5Qjw9JLVvEJy9bWVl
MbwmBc4EUAavMXGO715FbZTas1a1pafLJ1WRsfAfkhVeyuRR8KwxWL68P8IWYZ+w7isvicpnu0jP
RTi/6mr4auTaH9+HDE+DAifVhVSIVtHlYro0S3LFiTIvjv+Wiq9IOOvWx9v7dX0qlyYWh99m3dD1
RZx5NC/GPtqBElbyl9s2riMQNkAJU+WC4/iK82UOI79HkSDzUC+4981zFb5Uw6MdfELxTEYbSf5j
TwPayXcKExOVIfbuctvUhH+oFGZe2UAmHpjnNHrUmYu9varrneNuNxjEZQjkzdClFTsuAlPKx8wb
R/0wTp96Pd9vFhautw4jCACjYUtlgYv30khVEdQqk1fkUM1uMaJ5gCrD3P+OwtFliqc4NcUWQ9f1
pXhpchFP20ltra7nSRkbkqsMXyygOhzUsFWLXN0/BxUkKKnBBC7vB9AFkTnKKnYG/ZABvXcYKN0E
0q2shvYjXWSSPfolxsK/p5LLITGtzFPL1EUGjCdGxutU/rx5VNeRh+j5ztIivk1zJpetgSWn+xqN
j86wRfhwbQBYhkbAYegIVc9ltUy1JYXKxeSjGHSHqPtxirYwOtebJcD1AgFGZRUE2OLSSfJQU8qm
cM4ItR4S6QtKnszw5Q+5Wm58otfTewKQAYKBsXng9bxlLh17mpWy1rTKp137T97uHfkL9eLjbPk7
FZ3mWb3rpQem6CR7+lnyLC5bL6jvtTY6ILbwp9/xm9Yl1VXoYOBIXCy6jJ1u1voZMpTJHrzS6uG+
Hajn1o68JepwjargGYAjMklEBd5EDf1y1WEdA4BLWp+idXsq7dc2jA9aW9yNkvowZumzicBJNTW7
Pv0ZlfNLocZ//PgRsBFRTEZ3k/nOxY0yQMTS8DCQzqXW71XNi4KXHHml2zsq/shlsYFlMnlI2sJd
TGvjcpVj4Wja0FLKq3T/6EClTHQMJuc4hT9Qzbht6zqKAI8WFWvRp4QMaxEgbaOutLIPIg9Gp5+p
9SNXPia58eW2kZUvjwDCFcbdxYzQkgIJvbY2qYwk8KKx6vZzb6mMtutb/fCVbXPILAHcgFdi7Hax
FDXtqnmiCgrk5pHh+w9a8yHWPypZ/6BPP28vSES9yxPioUgnDUk9qHVpV16ekJqFcBT4ElUnu99n
IQyk88nXmiOqN25a/t4UYLw+JewxrSlOiS9sSezUhaSyc+hEnu5Pd3o4e0YpnR3mpW8va7mDogzK
W5txQCH2yL9eLivSx9mKko6KXZQhrNZI1V6zs/woFxI5Laxibsxu/OEnxSAJVQRgxuAL+N83maN3
GWcWB6nOwy32mvxBUl5Ee6H9fXtdS//DhNA1EPx8tLuuOkCNH1m5mkSJF1pdAL1p8Dkwsq35v+vN
Q1tNUErg6OhwLvsJ0WDHTjK1iecDlbHp4fqWepj64VcR+UhHbXn70iXEmph1grkFUIbFshZn1Wu5
bECh41kN9cZ4RyUusr7f3rdl9vRmA+0cISyEqy+bF1ZnR3HtjImXozE+QegPetYcnxmS3Y3dX1m9
6+sff26ROTXuEtJOHlWLstwMx19W2knqlbXyq+6i+Tku9OHJJrDvq6aO70PfnE5jNTSnpGq2yFCW
n7VYL7cKxB28+BlFX/g/zP9yXctx6ukOg9Fxa9+VnfGttYd9N4wnbX7YTHrWdhgsEnyVfN0wbS0u
tLFu9UiF5cWzZ7XZM7+muf7QHnW5snaplMSukWrFIatl5FoYMt/43q+yCBbM+xiAImGM8tcSQid1
UmePRorAR2eTrEZVfTLQSEPukhKl1QzlSW7L6pCoZXenlE487oIxdu7zcey0XW7m0wFa7f5T0frp
Ocrq4lOaydHzbZdY+XgZ/LQEZPMNe7KItX1g+HGmKak3plZySCW9/pEaUr1RL7ii53jbCqHrwmQ8
mK3l9C5sMbmtVHbq+S9F+Tt+AldVnMy/4MDyHxPVLUe3fNWku9trW4kZAlsLuIp0hk9s8RE7mm+r
s8Lxl8rvun8NP6jSQ/Y5frltZcWtL6wsMjS9s4qM5kXqJfk5IDlKyp1i/QXtSWWkO3mLzcFc3I3/
s5H/rmnxCRtai5JKrKVemxmjO6h1ACmCIR/8VIM6tGmD/e3VrQRCmvrMlfPpwiawTC76IEkAoaip
NxUQZXHfP2T6RhN37ZhYFoQeYiCfv3YZa4006Rq+oNQrujJ00Qx2HnkUhQ+5klrPhZqiGFdvZZpr
hwaagGBIWk3BeGGTyk7UJhn+2PnP08HZzTtl/hVWv+PX29u3EoFgN6cew4tFp660sDPZYSVbNc/w
ppeYLAsC/RO6Bc1j6efVYRok454KZfhhKqSfoPO2+jyr1gUJn3gzM7q+cBYpYdYSvoXMq8bkCNn6
tCur71YFDrQ+9KivzE34I082PGbNQ0muqQs6lLBI6C+Pc9CHCrycSeXBR6KeRh5853792T7c3tk1
x+SGRqOYZB6GM/Hf3yU2eWQgKVZjJm0fGlgOtOCx3Ootv+HI32ei4mtDQhosjXgvgJ68NBL1gT44
WZl7U/kcRSg8BrILcWbcfNTknZxDd1Qcs46m8o/aR7SyfCocSOWdQ20GuyFGEsbXAFm2lpuP0VMz
fFPCO78PH8p568W6thvvf6j4xt7tRlfy8/u4yT0NXkG6ortZO85JtrHn10fLIwOiD0uMLcBvv/Bm
uaumYUoA2qj9S/JJ4y08K+kdhKJb18X1cgSxPLcCpGnM1C8/z7bqAGmVcu6N6OIqkHRIys+qi3fy
XLhi8twYAJS04YuSfLZlifd3AhQOydfOOIbSP7cdbeUaF1zQSMzjteRNy0dcPjCpMZk+gIz62OUH
/0OKJt/8T5Q9cHEfw3a4y2Y1YcT3bI//lEb0sdJqdzJ/D9Hx9i+5Dlr8EFJftl+k8kvBhGqs4wrq
s9yrkqQ+JtqMy9lW7Spp151kI9YOTWj6hzxvt9LhlYPHsnguC1FouA4u3Uub09hU4zj3kllC5PdU
dW6d7pr2/vYC18zAEAGOU8wBUPu6NJNJ3BDyWOWebKQpSTD0wnrxWKehG229zNf20iQRNYDngbxW
ROh898E4E60Ap+SDGWsIgQwAXl3vaf4ZthZwBtV3Y0vwfCUFAobPRSrY8YDHLtGNs51OQEPC3Eur
e0OujtLwarGw+AdSERr6y+kphRcu8AzlbtgYBr2CyRKH39tePt4ZjvFbkGw5YtO/nPDUKNQyg+9p
1e79aFcVH7vxV9Efgy2xr027i4Dhz2WcxAV2Hds8WoOzz5rnIrxXHhz8qNDcuYNjavpRQCJ925PW
AgjKmXSNRLOFiuHl8cZqMef9VPOpSHXshkke08akfKA0xVYbZM2T6KCBD4Sqm21eeFKoTwMDNMj4
RQbEfkgQSKeO8X8o8of5WDhtfIhNq4PyKK82PpcryS5xrO9ML3WqhqyaU7CnuReYhqsl+otj/miH
o4JQaa+390pr7oA9zXB5fXamPU+NYXyI1K9jnT76Zn2a2mdqtnfqs1nx4Lh9AFfFxOVvWxy9pUea
xRw6R+88qNa+Ue6CEGS0ICk5BtOzg3ayi1Lm6Li3DYvtvryy2RMe7JQwBeTRWMSQtm5NR0oGQlV+
6qLCLaanOTsWaX4Kd1Xs7Oq52bB47WtChYKjAIdGnWXZOoRee1Q7CGC8OJ2Rd66Ds+/ISIaF1d3t
pV2Hx/eGqJMunLrWGlVPWoBBvX32E+trACNIrdtuLR9uW7p+FQpLAoSIMo9oTVxagjV+4OlK19rp
wp886Tu3T7NwI1FccZFLKwsXaTqzC1uzB4JiOdzwLVQCr05VuaTR7lTMu9CoD0oHma90gEa42ZWG
vlEQWT06So2CNxXY/tsvfHcLGPowS6PYUct5oTpWK4+y+nJ7K69fNywSOk7RTzB4t4mtfmdiSjS9
ijsZE62B831V4s9O07lR/WDDAnfb1qqDvLMllvvOVui3lV0G2GqhMdAOkxK6QXX4Dw+2yyUtkk07
sOssm5TCM6PfdhhTz/iUUjaQzM0h+euP+dLSIoxPXZLlZaqC0uiKU2flj7E11jvEynYqiL8+P/qT
8jRpwQbye+vMFiG9GSDhT00WWM/6Y+rrd1bc743hjqcN8u0b6Mf1NRI2LNSpANGLQ313aI0yBmAI
DYyNv/3oHwNlR3Tk8A8li1zreVSGDS9ZX92/BhfHl8+0paeKTVWMnyjxNXblNve+/mR+uu2N6983
dF//u7LF6Zk913AIe4sXR173xZDsv6b2MMQ/pro/zcOdQ47nJN09z4geiZUN46sh7J3xxRnCF5cq
PBFKD/hmvovKJtlJRkIBsAbgtAvM6ZulTNQ4QTtZhzhxYHTSquirb5rx3szi/MFuJXiuJJglN36Z
CJ6XNxROLca8BDE/vcVFRDC0rHGiiaAT2qdI/4byr+aPrvm5GdxW/q6iem+Xp/9kE2VqKIF1MZJy
6WROiuRrY4xEhuMkGwff+dZXn1X7ZGqfpOElmF/HaiPure0/rC1I/lIFYORgEdxLRWn8PiMWzWX+
HDrOY6tMh9urWvtyKGXTphXlo6tx00FOx27IbfzLumv5NIfsHHaDO8jPmZ/uwvZHpW90U1Zd+r3J
xbejzVBGxpnPPnbf5HZ0ldon01MglHegnc5kOCSbve7Aoxp9sptP4eT/KV8NFBXIwvy76MVH5QRV
1Ea6BApVP1rtQ5IYIbwOzS6xsjPliv28xe8gLo2lu6ogOHnww5llLNMbXaa8aPosWU/vut53w+yO
uupGDrV2czH8Cj8YAGsqgYusbZzz3B57sLWj8Q+amj5qLqjXBMbWdyC8brmYt4XwjGYMdvnClPsg
nGkjkdgE6d5WvzluqhSugqAybOkn9WdffG4h673tpysVBF4hPF25mum7MMh0+fXJk17W0qwXXvBF
kh7oxWW7+C8Zgow832unSRl31T9+dKyqUzW5o75vuo1oKJxiuWxdlHAZ5hdl1sUdo3WjNiC3WHop
+XebPkWdvkNU182ik6o9lsGWgu6aPahBecRTq+BYF8eZDY3RS4FWevbYvhT1i15Ej3n6LS9D8JzO
3di0H29v8ZqTkvWTab0V+pfYEKU0ysIpwspTUUz6MKhTd58O1kNaT8rdbUtXYFnxAaLbIp4YtEwY
qLo8TKWek9yGRBag+fdCil3f/hb7j7FvoeguHcvKeIjzlhttI56uOtF7u4tro9HtWQzUVCC6xqOe
7fvMdiUHcvsXdlWBorlCvSf4FqRH5RPk/2bxVAet2225kohwC1ei2wu9HdPkjmAuulx+b8YonQ78
jMQZ9gx3x+hqK3DLaEJro9jIjdbiLWxMiFeA/nwbkr+0lkx9NjUj1nSKQeTNVOqj77NBl9Sa7+UY
bsT5UbKZ/E2mw2Skd21lbfyElfUKflSgQNzWNGoX326ip3lmD1njdcMn4b5ohUz3ofIUQ+1527NW
PhqaVHwzwJsEK5R6udZID+UZpaPGG+wPrTTutfSxkVs3nx/q8a4N729bu/ZjwaMF8h+MGz1S6lKX
5tCyCpMmK0MvDX6oab9P7mzbdaDHTlVrFyHYXJYffGXDi6+ubGFUUclBAFrwXF7sZiQluWO0Q+jJ
iZwc5l7NPWkC7G31dfKYZ2rhMmWXuJ3WPDXJHG3Uwa7OksqbKJhAvyY4EpfAkjD1zbkYxVBimsXe
wFShm+iZf3Aqq34IhsDcJVOXbeR7V4kQORACf4xAkPABrVp8MPFY6naagzcqVNmtfOX72PRbowIr
CwOELRD8wL/pNYv//u4NoSW2Pdslc5Cc3+dIq3bm9EznWKr0Z2VLL3rNcYBOwfmmkHjxaFkEwL6T
J9vIFXYx/lp3Js+/D1Z1Ss9Bsk/PWTvfjeXrhq+KP3kRdMQevjO5iH2B2ktMyYo9LMdPTOvSeGnd
aDT25tQyjslzOmqPnT9+lEf0LSx31l+zJDnd/hXioK5+BBe5mBpA1Go5zdg38VxOKpvchNMuzWY3
sj7OcHbctnId8sRa35lZ+MuUtHlO4ZqzbE5qUUNbXOwcZJ6V6GO0f1S6fV58qucdREC3DV+lYAu7
i3hQqNkgwabPJLL6GtoIc426O0S7rN7i0/7/rJAhbqBQcIgbixU6sxy0+cxUYWKjCBKV8KKTA0Wu
MxeflViJXIDl35Vy+lW0UeZqhQM8Jsz/glfKfP7zNVOcsSCmhWLyarQvqcMxnyrWDAbjwYgOtt0f
nGHeSRt21mIABIUwY2mWuDwXe9s5KD81hR16RlI2p65Qv1qDXm0Emqv7gwN8b2QRBOKsUGJtMlhM
nbyag1v8KtH5DRTYMKJyb5Zd7P6H3aNEyBtPMBlqiwuraxItGlVW5cjPyfTdsUrXMt1W/XzbzHUX
gYW9MfEw1MVNvAQO2UZggv4aIq/o96F1oqztxvFDLyPh8XmudpPqSs8q0wG3za5tJw9YgXlkyoEB
1cuYGuhRnhvwWXuJfBeOR0rJ1s/ad+ViNxR/SkBLr5O+6r+2Fv4xdKGfRBm2lKJ0B2huN6FQax74
3sLCOQJ/VKdxwoLDmJXEXFXabcA41sKj6A0LjkmwBsvJkxSFB3sSp8SsmjuaPwyjdPPmTwu2bxv1
r5HFRSCrtSHJEssIgxe9470kVzvmYQ63j359s/61sjj61HfSfNKnyJsTYxd1HzcrqFsGFuft62bB
hMYMiYAaQJj6sUEm/v+2hMV5a3XbsgaW0Fl8IQ4TitFGk178xuV1qJLMETy5DUmsLr8PSVHCRLU5
ikqx3EqdDnlsH5zmR1VunMbqhyhezqjuAvdYzhn1BmwFVSZmv239HlGYL4721GifiOq8bpTHPpnu
bu/dqie/M7hY2SBPVmzyZPUU6yUARFHVj4O5NRh4xVsgvnlyQhkNEjCmUPVe7h8c/tmoNmbkpdNx
+Dj/yvZmdXb8h7n8aKS6N2lf6K8nT9KvICypOu9vr1Gc//L03ltfuHgTpnD70KHz5OZvrbcZZpeh
sni0h9ds+i/RjaILiTdwIPhpFracsAiN3NeFt5vOrkiGbM98nLmxorVviitc8LWYeIK5KHEaQG0U
o9QiDymoO8eJHyZEgG9v2prLM+LChCAwNVGsujyyvG06A2GJyItkeacjMP3NnL5As37bysobCbiJ
BmhRh+IJxP2llcHWIrUNfKygUZnvyFGOiEG7tI/QednNU+9q4SZBodidpT+8N7pYGrJhRqmbGM2m
H5QvB1/egVb9aiqvZjAdadTd+1sUMasPCVFBMEH4QH23hHAlBkoARRPGnjWOpLknJNmsKYLVNaR5
+pHOwS6GxnPYqmBc6RWJL48RT2beqWLwGl3ExqJpKlTQ8X2NuBjpdAa6THUt1K+oYVTBh+mrpDxV
fvWgCo1EV/2Z3ffVsX6Nzb/olm741NppC1YeSMOYCLwCoqhN00Ryxcarw0slpEM0mzahW0MDCF03
gFKoZzdMrgVUMXzKtwL+8QrNUwZxEoHmiT1kHh5MtOms7hGusip0jsFz9vO2N69mb4wuiZlUscxl
+I6UrpOKLo29XoPIMzNdw2x/B36/m3REypPqWVznmpM8Bv73qNma9ll9bFD3VEQVCQzmEl0aNmUi
jUETe3U73snDR0Y7f0XoaRSI4A0vbe0a+5ctyu3VDWZfoYCh6ErT5fILZiIzL/t4iD3D+OLM/h3C
1bnj6frf0n1fb+qxr11XAsENzwJZKlWqS2uwyTvQIfaxV2SpO4bHCoIntwrvIvtg3vdfRu0EPLL4
0liPKhVRGARuH/CqA78zLzbjXe0hsRx/NhBd9NRHfUIOhlHJ/NGy/iIVKE1jV23501qker/cxe0c
j/agJPQKvLzRXuPYOuVldt/az35hur5x748fAm2npltZyMYu2+rlMtW+L+e+YZlBEu1k6UffP9XV
Rna76jfcLpSpBKnVUsRS1gshazrFXlKcMv3jDI7TaT5pw6MxPQGE3ni+rV2YYtr9f60tDm4eKjNP
bVbk61l3SAyrJg52W1XNNSsC+yzYx4R/Lo6rKUNaD6hveojBuWKq/o8Js0Q4p6sBHQGqz4Lm9vJk
DEROdD1yCGf6a5c+a+XvbCtbWr0y3ttYXhlaDRls43P6NiJEXemiSX4s/PTUBtNd6c8PUtfcRUP7
ER25J9sJP/QDolbpuJfm6aQp1SFQ7Je5e5K28vw1t2R4Q6O4AEHjFQNakzTyJGVBwrx/va+VU2YV
brw1hHol1vi2xf9aebvJ333jeu83BvQ6iafU91H8WxnDO8u+c/jex6l/HqFdCk3HVfvSjXOwQtpw
Fypu9v9IO7PduJGlWz8RAc7DLWuS5JIttS0PfUO4e8uc55lP/380cNpVqUQR9mn0nQFFZTIyMjJi
xVrBjNho5WdL/mlUHL/ou5MRlMel6ni3mXdprRzCpDl0jvHBU5vHoM4+emngD219uB2iJHkbsydM
95EX8ogQ+U0qbaQ1lHfQxFULYGE4VIxopzNcusXmJ0tpmBymx8d9TqtUTHXzbjKnCfKms9rVd6Wb
fWgbJOIOHnQP6Utv7NsBwZTM2d9en8QJ8H8m8Zk1YmLtzRmbs0a38zY+h1S0myE6GjaIjnLZqGJt
mBEz7Dk007bPO14s3UM0JPsVX9RBrv77i6EvwTsP8huEctaAcuFrfMheS4A5n1v859Crr5uvb4k7
0Pb4ZWFd54WFWvHKzmx5G2dL8Q6u4ofcnY5NM39eevV4ezGSiI5oIZys1HRJdUVG7KBZmJrVeejr
2SEd4r07a8Yhm5Z9nxwmu81OA+pbt01KXnaY5Gm5zhSSbgnvoHiEcU/z2L9xOhQgpZp0PCQ92Cyv
uKP4s3GJbFkTrkW6J+jsKXp87pxlOgWh4+2V3AOhn0+vvYWELOq8W09nScaxziGD1yOBXcmMr79f
W5mVHpa8nOtG/6sYo6MWBjulU+6mRTvUlRKv5UFl2iLukLoNE6HcNOtMn8j9lOl5E1itRVUoGf+d
rOXk6dF+TLNyl9LLv/0RZUeNCWGmxnEeqivCG1Cl8mi6KS9NK1FPSfnQLekhrzdam7LcmIGOX1aE
ozbWA1DZhY2MzP7EpOSx/B4NJ9s9a8bfWX4qHFSD7MgP23nX/q6WB1cKJAsr4wq6qFwtgpsiGqLY
Vk0bzlhel/D59/FHwt8XcnDHCNpuGPn7YfzDUv/eDCLr3ggPZk41gE5g5ty+IpXP4LaON6OlfW6r
+nseMb466d4Wob7M5S6NCClaZ+VZaVXA52LtnpJqGpmcpye3/3Hb22SHmG4oTD4Q3DEGL5iZ0cos
sp61TMnZbuaTGiq+DqCKaT8l2cpYfuLb3uzchTUhI4xSpw/clPJaEo3wxWhB2e3nKNSYYeyQOe31
4ZCrafepZMxqcZphRTaM7/u+sPajlrf7sRhf3BRl8dubIP2gv36WCJFzl6Z0gApS9YtDZTcyDHlM
G7XZsCKLXSBj4GgmcrHZglsOfTF1XV/zRSvzY5mlR2UK/FgffbuHo9n0K9186LYYJSXfF+EHppfI
E6HGE6fZtS7S1hIEkQvlh25I37Vt9dT3jEN0K6QhCu9ub6Ukel3ZEy4Fx82nuq6xx1f2I7rdTvg4
138Qj6+sCDEyYqCxjDSsVN6jOaFB/AMmpd7eeJNJ10KIAs207pzIP2bC8pqqNcVLJO/uMiu5133V
3XCKt7NBGuTWiAHBbK3CE+cJG9bDIm6nJoG4TfrkWITxfatE4VPblYc5iTU/TovyWDrlj3RI03Ni
11SKjfDL3BjLfTv1WxjDn3gB4Yjye+CGhEqMIQCxgGGHVmzmGddP6GXvCrt+UMPvVRp8ieP06EW2
b1fGKTWKe2buGO/xeRT5bnZEYf3kpOlK/v9NTex/bjuV1Imp4aKpbq2zmELYQDaz6tTZ47Kqyoch
0+/UZfDryLrXoHJvkvJ025z9Nr5zK63cWcBU1t7DdZKhJVYXoMZB5oYMPXMz4z4zvhrDRq1XEnSw
Qp4GqgxUgSjfXbemmfQLJVBku3uUbyxnx4DlVo1RkoVeWRHiO8AUtzB1CFUa78Fxx53ZGqdgeWrV
xLfg4ezijcRC/ql+rUr4VIbTJuTYMSUaq3uX2NVLmv1dZU+qDQV01GxkoDcXx6iukEjkWmPyMKea
mRg6k/epH4MrV7/25YdUj3abT7yfrAFvzgbgF65+pKeoRF07xmC6U9nU2PO6MD4kuVMjoRKVu7lO
FX8eiuRTD3cImlBpdqgTgO2hW3+djHZEVjs2YfdqAzh32Xqzq3/MExXPMIKYYomHfIfTebtlGr9b
WYuIlVZ8jqI53Tt5EryjXOT6bWRAiJTOAZW2JZ4/e30V7AYtjD4sY6jtEYFOd1WdQWVZDwzPeFO5
Myd7OmsRmFcTEviDFo6KX5iNDdbUMDYCmfTQgOqg6AlMBt6A673hMLk9ZYKEAc5nLTwb812mDqg3
/cnZvDAj+LM9dI1dzpgJk+DQGC/N6OxC/WlKPt+OAdLY/8uOKDqgh8ZsBDp2HHREphjN58eSmtxt
I9LDQk3CIrABMBRjrdmOfcdAL2W45i8vUxHY6JlUcH3n1d6CU0pNOczMr+9q2I6Ez5MBA1Ri5FHO
cK4YIA2K1vFzBxm46qG2/ySy8VTiHcrMOKi0a1fQlyEPzJGyf9+Ttbap6SDzHLzc3jvpB7owIjgC
MvV546gk+cX0vrNerfKhiqON+CLdNPSZVolLl4FSYdNCXtokBmTGDKhFS+MvmeYzkuyX6nnc0nmT
1Y8QnQJWjAgKCYEl3DphBWfMQnRhwj4x4Tda3jtjrZ5CNFj24dzHOxrhj6Y7m/u5nyp/crXqD3x+
rSUC66GYSj3p+rvZblQVaUO/pA67fZHavlP8Uxsb303W/GbWid1EkorGn9j8NmpQtRGEeedqfJep
zPzx2j133dPUZ36u1zDxMvtUmjuDDU/z56R3j6PV+ZP15KBF9/tORMCl9wwwdT0b1yvuy8QOpojf
okEFuSctrndlln0Y2i1mDJm3MkQPnshj7pxn47UhqAsDnSnw+Dws+usSFN7BiJV+H3MuDreXJHll
cDmthBAefG1vYbZlN0WVA9VYUKYvQ9Wfq/lDod5Hi75r269l9KQsW6JssmuYHfwparwSggq7aE19
OjXtxMMmDY/5XeMVPqOBc6jvgjn0gy0QoeymuTQnuGmUd6XeaBpPjNi517z8EwIxVKe12m/U+P4P
dvPX0kQBgEEvwdUNLM0tPwN686MR9gkPsTYoMJ6NaNmrWw1EWdMUcC05BgUggMqiTxZdHSdLrPLq
mI6WliLpTuvuL1ebDq6X+1myj9Cr/lDHW7OBsnyUwWloBGkorFi7axctNN0eUCUhya7j8AcFg263
SiX9QYy5tCI8gmH4WcZhZHVwltxVxr6KkuPSbVHGyVzk0orwqMozSB56xNDPjj7/rbe+oS8PjGjs
YnOrPyI72HT+GVHgUuXVJNx1Lc4RmSr5bkBOfNfm+T+AltQdNLh/UKRgEoH8CoALt7VIIjHVbj4E
a+ZjL253yJc02mdtvTW8L/WCX1bEErI+h45imLxKFOMVsrKdYykbMVf6wqRlAfyXRon7hkG8K4JU
MzoqW1Z98NxT2B3LF1V5X4fQQrzzutd+up//BzLOmr8mYbHLll1e3uvt0+2TLbvbIWYnSNJswNtX
F7roBBiL0ndOXYGCSu/jMTxG5X0dvx/s+WhEW/gkmTuC8CBCMjoEBFiIWIrTNF3V0AoYgvw0tLtv
eRbu4sHe2FnpkmCYZuKcCVNN5Hxq6s7OUJoGyEOtf1HPjvU1bajAWN+a4O727sncHjlJmC9gflyz
1+vdy1H8itIVcVVMzV92bf0Vld2dpbz+gRXqEEA4gEUxvHZtZY74qx2o8HPewR/Bw2r86MxbKvbS
CgzTjXSdfpIXe8L11Y+p2k4ZfYypOdSUNAyoVC3vU2q7u7zw/Gy+8/KTHZ2AvvqF8aCozvH2MmXu
AQsKDKRAc1yIh6+XmapNog8zm+k0SQ/oyzsiNzPvGYBv/FAJo40R97fmVlYrUpEVk0dfXtjVpVeC
vPLInLup3g0dM1z1iATto2pVG7en1BJxmEaDi+SUs3rRxRlbes8J6wa8xjBSScl6sMdq3BwmgDDB
76qNUB1SkTRhFAZUGeOAYsh3lapoLXL1dKQnnWhGcleUOaR8duz5rpO6p9/9aNf2hIxuWTm926Gn
iaEAIvN+GMUP/H8Tavv2oK1mIHJjfoC3gUip1jV1WA4muBDW950O+1PRZu+VMNuCvEsaQpDVUSXm
HiOEmOIcUVC4uVuErEfLCl8Po52Tq75NIlyHCTkj1Ehecpe1gDja731131XO4faGShIffsHKygT7
s228YdNRi9ZEaA1vyeJD11TIoZJuJfuwzjmSkR+Y0W5ArsasD9Zm8162zcgy8NJbN/mNSLPlsNpq
6qgk9crBau7cbxXgOKo6wFf30fzvNO9ra9gxZG2wE33KXEXwkOT6l409WJOs6woTVWAemuAi17lD
UQ9W9fJyDAq+Qlh0QOLMXQtJ9ZQe1iagHTz0A0rV/TlaNh660q9PpRPCBoh8QWUKL13E20FLKpwe
U7F8tfkX8pdDFE0n3ZuOfVQ+Jl3xlMVHXRswnv1tFfOWCsfby4uV80RasYL0r0VEaFMNQZ1EKo/P
eXwPW+xR99p/uNG+wJb82A7mt42dXqPcm52mPEEPFKJWQxeCbr/AoOSh83hu1HIPvuIhVsbQnyv3
L+vFTXat+qWZ7i3GA/1U/ee2belS1w4oiD3OtTgW6BDSg8DROGrR3kXBGsYRhMF9Je539VYb8W0+
t7YVftlaQ/RFCM7txQhnx2TwvHf/7TzTjzXlr9vLWXfqzU6CdFxpEtlMsbQ0F83AM5Yvt3BBGp1y
cKdTOTA9ob3GyqOr9H5Z/nb6warYPqSymDvBYa9XZdjLrEaLzcVicT7sv4Gva3q/v70u6We6MLL+
+8XWJU1ZLWblkArnXnlIPDs8DJ7qL22a+JXTRX5TbxIjyW5MeuLqT8iqDgL82maTIHqn5FZynvTP
hRr5bvrZmf4u6X/+/toYxKXOY8C6R8Z4bSdmPKTSG7x/YiV7GsTDeQ6sAc25Id7pY/o/oKXahk1J
hYvyFrVh5ivWm+ZNOhBEw5x7oA5HpFa+TPOTHYFRicOdUXi7KXtw6+fc2RhNkm2oSYMTvSLcBO+8
Xijsb8NguHpyhtpBUXZBQnFJeTLLLSEtmbNc2hGcZUlt6J4hSjwPU/OPWn5s0+jkfWG46zgrgbeR
6K9eIJ44hlBpJa+FHtsVvh66wvpUjHl6rpe/xzCAJHfyK+VjrzzoXbSbp9fbziK7HC/NCXtYcSfS
GC+AAI6WX47PLmMim1NqsihyaUTYwNZDTyZr1hbn4AHGfwrGbK9Nz9a099xDir6nuomBkV22lyaF
w1Yo3TQ1BSbD8lQ0d0n4malQf6C8ozRfuvakWV+TxXy+vZlSh7z4dsK9UzFhNuVdlvJIY+hA+8vh
hte0D0u/1Vx4yxqxSiZ7dHFXJkQyfaGg07d6GnRLmTKycmpshiu6zA9Hr/a53D/MSnyKLfswodHb
pPfINh61fDmUHy3mIRa1fKcG/UaSIXMjJrPQa19BcW+0FiYt6yzFatLzrD465gsJ8ybyR7a5P1/z
VLGRXROXbKITHU+ZlZ55P/na8GMd1Q5b29e1rd2VuStVbGrYDuqlzOtcxxVIzT2lXuz0XGa+Gd2H
g/auK0IkqjO/KR6MJf20SeG//knx1K+DxOt/q7SD8OIYHGNWW8NMz40x+QkZ+maDU4LPWec317uc
hyHxUggsTeMFY1xTj3fDDzY6p4nyuCJ7xz3iEcs7rep2qkFV8AXI46Edj7290T2WLpGL/SdNwwrU
vN7VOlKmKg+5IdLeLY5RpbwUXrAFfpf5Ie+L/4wIJ9CM4jlkCIhcPyiORpP6jTPttscwN8z8vA0v
0oewrb3ONUjls1a/D6dn6ih3234otUITf52oB4wmJl9V5Y2ulhssZgHEVWguhEKF9l3x+q1hD9ml
w8MagDNTviv+8vrbVF5Pz8ElNamUbDdChBx5tKFMK+JJ5mmnvg1VP6yiDdot6YmGKoARQtwRosZr
q2FsUR1W1/u7uZ8VB+2U56Xnc9V/tLyVRYNROJXBCKF+YPC5mmJdHpCfu8Rw7piosRKeBrFxzMsZ
qoutfEj66S4sCudZBeqMGgRJbJ3O90Z96md4bayN/Ef61RxeAAwIrNTdwiWwqhAF3YB/pPZXcHXt
0QrutfFzXXH5NE+3rzbp6V2LugbVNJeweP2tuihrciqutGSdsXsKc135UOZ1f7htReoRoL8QEsEV
3/D3DxZ8q3XkUr7S6x2F/R3Ae6ilnsotCXNDFuMZ0UXkDtKPdYjlej0qDr/oJORntx3db52SWvs5
gLWWjmz0EKwo42QJea+GyzmpE33HMErkm2Zvv6sG5UCJzd6rWW7e1ZP2Eimaw3SUnh1R+8jutdlg
NCColj3aK+jMdJN1ZJ5E9d2YUku5ZH8NeTP6TtpHezPSqw9Dwu8Ip16D36WK76ZsjHelDTBBLe35
QE85PQ1lHr0L+cu+kdBy9xiW3bjB18Mm3kAr+xOPL2bNSCmuN4TB6NotrWXVGU0/zp35kTe0/Zyl
KMXWVRh9i5RmS9pXbnIVFODdAERT8N8411LVSFDKqfal1z5MzreweVWM8H60Xm77lcx74QvwQPRS
cWOQ43pxqQWUvS1ZnFm7Ma3E9FMT1BsbKH0C0XX4OYLAQIpYzqPK0Wi9MiP84+p3U/cl9Zonle62
N51q7y4vRl/Nar+PP91em6TGTWy+sCvceTF/VRk8coeoVCp/VNOXBVGaD5UFA3k+hcVzWIQJLIrj
vB9dS7kPdO1rEWrGfprz6p6O0+9TzvCDYF4B4E61DW7B691W2lbrUN/CpxNgqM19loMGzw89q7+9
dFm4IN1GglpFhJon07WhODLn1Gud9Aw3kEoZUes63/kevd62Is2cVpQIkz+rjphIDZdZTpoM45Ce
B+ff5kAhJDP7b0rR3aH7AIsP5Z3ZfbQGCD9hSnAyfyi22INkkZ6HOvV8YixoK+FwDsbA3IseEK1Q
5EwYvmrgRanqzzMilq1Nslhu7Kzs/uJW5mHNYDyJsBDuKS3EppYj6qTFcGV4avw/0Kvv83TraS2x
o3Ejo75AWwvNWcFOaw5OYXtDds6rH8B8mBioxo1bUuIktJhAwWMAvK/IDRnGaeoq9ioXlDnHeXhc
ga6t+roN8lmvDCGCrg1ANOAQMqONK3gj1ZHBiFo6Wkny4owPxjjvFrr6HkywarQv7H0W75ryMGZI
0P77B4nvlfF1oy8yUnhBlqTi3J+zMTg11mFU9ZO7HG+fBEnAvjIifK2ph17TrjBiVZ8I27nylzp9
gdTb23hHy9oFNB/xcx4bFsqEwlZGgdo7mcL0fAVA2fBheg9S8K3d5zY7hLVfZb5j5x9yZwMULnOV
S7NCUqDbSptZMQ1yJ3GO3QQaLJ30s2b33+0h2iKQk5xp1giZ5vqGX4e8r7+YzQcLDYs1prp9n7Qn
cm2tCI/ZnWcdW+f0+1+Oe5bUnkMNO4DQFzTjILCqFcHZov6eIHHDC/fQls+xOjGSvHHipCu7MCZ8
vTyDDiAYwE0Y0fzectrHsP9mO8M+bmqUs9LjaG4x+0g/HLSVwPbX/oJYNHNDMv+qAJWYtDQj56ru
Tr0NoK9oTM1PAGfd3d5OuT2eZajigiMXUZBeomSmN4DnC7X7v++ThBA5bYmzyO51qjx0O9dyKjmx
cNrUeAr11il5lGmf1apC+wGRhfijXn+NzPuxvw/1yM+ygETytTbv8ubL7TXKQvOleSFnmot4XrKg
gu0AUQkf1B7SF8tHer5/3bYjycRZ5qp/w+OTxFU4dBUS5CFYALCRxjdTtd4ZSXfX5LBYf6+1pyzJ
D0P329IOGiSVFyaFoxeCb6BPAxgSwFK7Z8zv1ezoe+Z2vbE2WcC8NCRE5dDIlUXL+YRz0pxQsNhX
iK11Lnpohl37CrwGt/dy/eHiFXRpT3CZJVYCUJmrXzLrFJt/9e7/bhuQO8WvjyU4hTr2nhasBqpP
Vh/tqvKjaW0E4S1/WKPLxU1WJ2Ckhhq/K3oIkrL42ezbvao+MfxppBkUMj+MaKviJ10WjxBenDak
A5bgEEGtpsGirWWj1vlnDoZ0F2jB4zRtDUFLv49BFrJOR67g8Ou1WXVmuUW3tmKnF7u/U6yPf/B5
GF9A8xG+JNhJr/9+HPUlyT7tupExtNyi8UOjXR3K420zsvIzkMFfdoQMP1DnVLFHKg+KhqngmKeM
B4PV/8ED4zQ6Ol2n2txljfsN2GHnF+2TlYIP0adzvo5uAuu+/YNk8Zii81o2WCdPxa6rApmkYi38
nsR7aat/OlI8c3wy0428ROomF2aE45WH9tgxWEXBpTiAid2hmbbLsq1u+ZYV4Yw5kzkXUcliDMj3
9rFiP/dxMfib46HSgwapH77Cm4bi87Wz4KHBsnCWIJgJvHfJ7Lk7I4d8tU5RqCj7sTk1Xuvel3q9
V7Rma5WyJIG7jaomsEeomIUkIYnoYBg5Xcosmw+N093HVrcb2+GYV5/09lT+/sDfWiH7ZU+4ZryJ
eR1HwZ4DX5GppLuSMpldfbntiOueiQH40ooQSMqq1Qoo9LjM7Ik99B6X1vtgd93D4FV3Sfr7RTk6
88wwQFu7gnuFcAJ2z5sT/j835qLuyjycdsakLfvba5IVNqgLMQ8By7GH8JRgpipLmloqUaW2SlR2
75Ry3+i7xh1Pi13s5yzbM1e/ZzhsI8zITvWlXeG4VXDMKMABQMXm773h1OXt0WPAlcLa7QXKDtyl
HSFqKt5YdMO6Pr3N/ET5robqwU01/w+sQKi68tlDlC2+acYKkvfJUugie9VpBLhs5+Z2q1XqgBdW
RDf3IGdQF4hjLO2zDS1Ph4ThmKmHcn5tjZfbK5LagkcVwjUGjwBIXwcQBWilOVNMO9MWtGCKh+TF
SGN1j3ptciLtscjE0/Z026jsYzElugYtbiBNhLKHRaDhCMiSa+YrVaZdNjAL9yeB3iS1X/kAIecX
oVoBy0VRm674ZGrvB0t9H3bW+2n2NtJD6VqAxK30RlSvxFdZOBpTX3UVvX41X5E1MFTC9b/Rd5Ma
gXuewSPo4FnS9VcyBpOOpTqyFmpX9fskL9D6iHe3v8pPrh0x8MGHzuULdQIEOYIvqHNrto4RZ2e1
QfI8G5Zx1yzaN20u1dZfAjsgQcgpJdttdJiC3t2B0K52pQmCSO2CB7ow1c5w5uKUmKMCRND2/JAH
0H4wFlhHpoGpqdlYPt3+1bI7iDlgcGIq1yDwtOut6YYkCYeGtC+03/X9C+PgH/R28L1hZTV6HY3m
cNue7FMw5MwU5UpXTyS9tlerYVn2Gi3QHP3A/YACyzsDkILvNcmWJIrcFOPB6zirCmz22tSSjb0G
Mp3rFc26Nnd2ERxJ3ha2Uhah4Yv/z8oaIS5y9cagP5KZWGn1Yu+mkG3P2c7rvy92//EPto4vZbN5
GBTBU62uwRy+suF18XcLgvbwebOAJ10MIwPU7mAxoVd+vRg76+s567hNreRlhpLTgaXT9p43MxFZ
3gWH4H92hANpem2q6AvXWt4bB6uKd6ZS72oFMpbJ3UWzuvMgYJqijQ2U3uLMsQChYDJj1dC8Xt4c
h1Y7j9xyMwzOUfZhhFYsrHbTMN7ZRQyH27966Oyg/dmiV13/8JvQQIoH/JT0HG2sa8NVqSfo1BCx
syRBKeEHgi5/cLWuCjH/z8J6GC7cENSz2UQtmewUvDDTH6C8M/afbzug7LID4UK7GmAnEANhFS31
/zlWQAymlXtcytGfzA9BeHJM0Kwowt82Jt0ycDTUPpjBAMR6vaDIZgg8nLl/3FBFkTovnsoy2xgV
+MmsIH4X/jQpHa1WopJgxJnsZuyahDaN9eyhwwiFZBs/HCf3u6IfuvKz+TExd2r2JWgOyexbLb1H
3GXaV7C7pHpxvL1k2f4ypImDQgePqoZw+nqlW+YpA/c2qMWhyJ/1odzPXuq7+fO4qSYqi47wuRmg
AxG8oCN4vb9lAKkK9Ky45D066n7tPTJWs/ENZcd8PWyrVBLsbWJyPmteFUyMs5/7DnGoBKB7nh2q
RvXTQWtYVrY3ctrBljJtGJY5D/ClVZ+NfaTqe724zk47raaxelbH4mPBNxun9P4PPtaFCSGEpT1s
bkrAQ1h1dxDSftSsx8RojgUC0pNj7P7/jAknL3cZ8lIs0BtGdkzH6tyEvtHEx9CczrA2bBiTpQSX
myeEEqWftDYJVqgIs7VWtuxtyB2yMT84wfs2Kw6Zrh9uL++nI7w5hxTlqSX/nKkXspC89BpQAC39
lJZnnF/MednvWiUnP1IjXflS2EWT+JmLrJiv9hogv0Rru305l/o/Zt5BBB9Dg1gx0BH1/zI43z7l
cxonTFLM8bFamLErg2Z8Db0mj32nDdRP0eTEwTrqEDz1meYGHO6hiR+VNJs2XqjSg4bWO6hn0Ny2
mIYAWUrTHrXoc4igPE+qsLsbta1SgtSICVkXzX3Q1SKzdhAuoTrPhA4lSH19AaBe+6r5/fZnkp4q
wM1r9Y5c+meT+OKOyZWssK0UQKk+BvG72FnmQzlZv08QBzzOUTHjMgyKsND12U1cL41R7uT55r2k
yXsnavwu2rjJpCu5sCEEPxWVQbOIeXW0Yw6xblkofh277f72fsni+cpyh4gIQIA3/ArTPEeznQGi
zOJ8RgC9b3eZUyz3yrCU75RRPesWk/K3bcoc4dLm+u8X30jr1SJpO5AQdTEeF7V6zKkttc30R0tj
hJtpfxoJYtNai9u2GUdgB5Fp7AM32deJudfV4snrVYR1NogfZYui8oK0PGhU2ESERTlTEYZZx8uq
Lp9AoVOgsA5KUh5ub53sc8E0QxseRBQXsGClio3CygeFrbOYTmRYBjHDwns3qPm5KrcEjaVLArFG
62wFL7+5fpeY98ICQCRAgFdDx3x0/N7+kxVdGBGuQcW2A56kOvdvOe2SAWmU+LgYTCcG7t7on29v
n3xFtK/AGK4zF+vb4sLzyplZhDrCJQa1WWH0U9z4w/QHL3mm2P4zsn7DCyNJ6aUjXD+QAkOnkSzB
KR6svaXGG+69tRbhPhryZW7DBqD1aCW7imEfN29P8dbwhiwKXSzmLeushUByzWJcq90NfQs7/kYj
SbqOlaOGw6PqHNXr7bLGwCoDZ3XpBLoT758kSWE+2UrzpFZsZqMYMF4RM8KbXivqDhkv1mGpP4rm
MWTQi3x9I6XbMiJ8kirO4FbMXOD+K/bdelzFPDanNFYfFfMQcMZM6oFx0t/q0CPl4bY5IKM8+mL0
PwrjhKBfvaXNvmVFuH202Y2jaIwIZ9pjsW8SjczmaRg2zqPcCsNWwHCogIhz0M3AYwIthOzcWsWd
Hj2knXc0spNXfr997teNf7tnv+wIPha6MURhVZqdVzU33dupFcoOI7R5DhIUxj8ZdBGb97dsoHNl
NeDi0da7VRWShC6HZBVh1OxcLE/LijWEIU1p77Nu93OAVfVb87VaPtWQ7NSGebi9YmkdgYc2cCYA
uoA2V1+9iEJ2qmqtl1D1rcwAum01O5nx/N4Z2kMOsmn+0FuhDxSDnLLYCEySj0rLFGUirihgM2IF
fYm0aJ6mOjsno3XHO9/s62OW3hXJ6fYS5XZcGsFQf8BXLaywXpQqqbUmO7um8jKZ7fdhdO6LOXwo
yXM3Trbk3mVNv2wJMV2vU2suHWwNNXEwj7vB143kqcnS53QCC1RvEfpI4i4IgXUefK060xC7/ny5
YdRtafL51OjL4vS+mxxv757kSFwZEFaUuVlrTB2X+wI5fH9AQuoU5vfuE6iLo920J3NLBV2+Ioo8
jB9RuRMpe6ums7RMX++r0H5VdOuJAcxPt9ckNcH8NEBCxHvoV15v2tSqQa2oHPNiyu8G1zpG0wZm
asvC+u8XpwrtRC+ooTg8u/SuKXB2QbXhaZI7hFD4aw2CV0exbeQgerKzrT/XtAuz5n9U7DeMyD4+
tVOAbVRRV3j99TLURh1MSvngOdVhHSBB73v27lbp2VUCyByftVn9aOnR3e3vIzuxl2YFn5vmLhsL
AGDnKHhU21fFpJ4DpVu4VcqUBT/S1l/rE277iXJPYuusL1lpVINCh3i3Y5pxsOKnzPqQzdqHOfb+
LkbTpuER5BtvAUl14sq8kAeE2tCbeoX5JviwZJ+GcfQXv58rRJKR2A02rMl3lQIZ77eVCkbw+nho
o6wysGZCjrW0vm7uleyhsLZg3DLPJKAj3QTYmAeVsKosclonXOM68xUEpNT54lB8cYutQCG1s071
rbO1rEd0zoomNpQl2blzX9zQ3ffe/VhtjQHIDvIqQY/4MlMljCZfnwBtVppA6ViMoSjFPq+pVimJ
tSVbI7s24JUl30S+hGK+cJjnrtBLDUbQc6vZ+2B8DtSnWnto8mGvb2ErZQsicFBkc1TEWESC3lwZ
CyfvtOzsVWWzB98Ov3SZzht1N9m3AaCB9jCwIk6Y4GvKoltDHIDSTuJs8o3g26LH+8xjTP52pJBt
HEh+42clB41DIXeajcyOOp3V5NpD1SR3AMLt8KSpzs5Lt97Usp1j2BLwA9+JPE30ayNO68Ua8nNb
h0fau2s14vZqpBZ4r7Nnus5cgLCaTFfIQCNi+kpUo1SzX2x1j2UxAGHk/ywI6XpeDZNlpDl93fZ7
m+YPRf9DzV5CJ9uI4LLvf2lH+P5Jb3hjs95O60rWHk4DX8DGg1C2FhCkoMTQ1MbRhN1y037uUyal
z3pgnJQGWfA2Oi7d30G5NXAotQTRJwB2ap7mT+Gdi9u8zsvG6TUijaF+Lusnj7w8NmLfy50Nd5Zt
GyB5IPI/uczFjnLkdQEanlN2drqHNjbu+TbpZtyUedmlEcGPy6ZLq6TjbIa2RWr/0HZb7GbSZRjw
p/Ef4tEie0Ri9sHQD1gYYXXqmP9srdfNccktI0L4N0JNsfWcvTJjlCr7H+t58cZxf/tIblkRUpHR
HMK0ZVD9XBVhuc8G19lNbt3CTpF4GzFTFsuYfrJW3cOVB2b9KRdelqmBpxRLkp+9ZrHRlGzG/7Vh
5fpRpCrPc1F8H+xe33A4qWeDX4CxbaU6FeuE0Ewz+palOXEa0WSmdZsUCsZi2Nvj6+2NlFmC7E7H
K1B3eqPEESuRUpcFs2OahRhHAZvkM4Qu0DdsTCGv3is84cE+rgOIIHJXPR9hF4d5Kiorz9cH0TS+
S7+X4ztQIbveWDVTd5tlFtlpAutO/x9iOgiRhIgKE8NcGG6d44azv9im32+1qmVZIp1H4g5NJe46
Ic7pLYStYcOK0jrw+7Q+FPbX+Bu0Sy4qYtszXNKkmJ7Z2r2CJJNDfL2D+UJOUOUl9oL2qc2j55KS
TqjCEZ/Yij9l/4TFjzE+anDT/76LXBoWtrIZGGXMWwy3UXNCks2f4+EY5M/ZFs5FdqihZ1iRxVAn
sKfCCtVqmVpgkECXWUm8m/uHIfxxezFyG2vPhxKHgZ1rG4aVRC4w25w5iHA5rjKCu8ZwflizFh5u
W5J5/MqZg4dQSIFH5NoSxJuVVgxYcqduBBOmDWSOFrgPr5lUKHTC7rEP7PpuqTvt72XQtyrz0pWu
jAa4DAml6C9dqGQuFVU+m1vtXDhKymVnbgGgZOGDMeb/jAi+obgjMRPJknMcjqcwnPbj8By7+tPm
fKEsCtuoVjG6Ar+3JsKGshTCvdoKmHGNENdtHlsXGmFV8Q8bF4vMDjFjLWdCpWeL+B2rs9vCHUzi
lB7uo+IlqH+Y2XDsWjiCho1sTELkrevwb62tDAeAhAiAHPJ4iNHKWAd3+7Mz2DBPNOXOLdAI6aLD
DIYICMN0Gr3XtE2P0ag/dL311dOnXZ1uEYdIFw47hculw6CzJRwMNRjGXk+i4tyrD2NkHHuUFpzi
XWd9DEbz/vbRkNgiDaGuCksyfSmxyxtb0+zWKvy1/0faeS3JrStd+okYQW9uyTJtJbW2bN8wtLck
eu/59PNB/8w5VRSmOFsTulNFdBJAIgFkrlxLqT37bbOosJ5FRYGmLKhGpysqWLSqfGc/alKrYHBE
8KQ53dq8Ga3C6RMjapMnEG5B+KmyToXtz57f6G/pZTt6RvJOS59zZaSD/HWeePJrn7VqOPb0wpR7
OsqSjWOQGUQ5CLYH2uk2G8eePGWwRshzda8/lSeri31bOSfNXoux3I5I5hKBiK2bU6O0rFgtdcjM
5zBtTkDvOh+9z/kIbnK6Ayva7OwfybkLdwU9PrAS88LcnoqK0k2rx0Q/LQPI/zULy8MwW/qOFUls
u7KymT26ExOHDjakj5e/JsRE4+RU2vmOl0qNwEgt6meAerdZtql2uthsJ9T52vLs6O+Kmq7+PdZQ
6fpcGBFOe3G7rIuSe747kuUClJx+CI0fiCMY//5JRs5H8LsCc4PVeOP58OGtteYwklE3HjL1+GNd
ArfNdhJZv+5UmzvelZlNCEkWC7XGEKr3KIuDTHvI7LeJqZxrawmm3vwLThxoUV+08uOi3ns01Hvd
fAib7mDqb2Dn9NujN9MT/A3lefRRW+OOvfykZN19NaWAcd5a94AdjkOtHMPu2d2T95CtNlRwQpYG
eDX8EtcLUVR6NPYmFMLKcOZQD7KMO2Nv/vvHhCF6gyFuABX3W2JkLjTy28JKaQRh/uCtsGu9C/vP
pvPh34dYAjk4ULIqFEyE3134lTY7sHMPZE8tawXR4Ebf2z7RD2tYKGcLmpSDK6R0btuUTuGFzY0v
r7Ey5d3A4AjmgV18m7WH5A+4a2hghfJTsI5boP6ux2X186TrOV3PpBn9vnimk7ByztHp9khkUQzk
IqGZlzKpDHH3v5i9cYF2MHFoUU/K0M+7v2PjfNuArLpoXFrY3A6VeexyPRTd23Z2Jpt6sufeH9UP
ud4c58KgYPTQWi/meHCcyi/Hf18Hwbr7q40AwNg2cxKZ7aimOR2zThPRR5CX9SGG0GXHHyTCz+KP
8+YjegJN8zZh2g7LhjOipWFQOVnpK8xoR/r67urBz3yzSxCccnxyquVygAbgvTndkca1s/EEshhZ
p8Oym/+SXQEuP2jjPV4xh10UgaR34AFoQUbNWjDrTmAiCbXOO+eHfPiitwUfgtnV3uxBK44LNR5K
1hgN0DrMDiu95Fn4JXYRanw2nsu/Zx06k/EEZfNpftbeq8sp0gQNU46c1W2Hk4784ls2e7NJFwXV
V1bctg/O+s+k0MBf3VW2X2d71SkZkwvIXnhcSJpDObJtHsoNUtzWRANGqL6UqQu2rvcz7VlpHsLF
OYVRgqLJwfE+1Mlxru8W0XA/jTv5BlksuvyGzUrHVKXMQnDHLVFxEPy2lh3syrCKTbo98Hjdgewm
/+wB6bgOE17SLs280i4B+w63HV1/6MqHqfhbNZ7G8Zsd7hUJxN/7zR53ZmKseNRtCWqstS690mJi
yUM2CWniHLlLFCbobLjtLbJkA1R4CAeI/AZ3QeN6ZFFahwolX9rDsxHZufeN5gQilxsmdeCNILsI
VrwM3u+YFQHhtwFCTsDbn1cB98hrs4WRpQ7SRoJU1zs1ax4gVBq236fW156y1Hv21o9auT6kO/cj
GQkEHGWQP9jiCkDW7dqupsa1kU9w5Hn6Pymyz4lRHS0L6cLqsYyjQxubVFgXv49gJVpX3066Oy7W
O89B6epefMTGm+awTNLOonVEdT5TRg4mGlQAFt+nezzxstONjBgQN0GNAvfmZrSzDWGCUC4OE+tH
VbdTECups+NCkvQY2RMyzRovLcEBd23ESSs3daOUIOCo94spUtr+/BLNGh0/ox92O5Mn2+8Q/DsC
GIgDba9vjpukonzGVpyMJCib8NnL859hG+4FdVkghVke8ktywuz6zZm22FHkZSr9S73R3lnaeCiK
xxUilCbQ4sd8eYqa0k/sN7r3Cb6Sdjrlqn3XjYiffYi0vXKebCHRXyErzRcRaTduO1eT2kJ6Q7Or
UWf3rtOnxyTqtJ17vSzK4SbIt8FsDxZq45dltRpLPZuwk4/hOc6VY5mACIq7Azrpfl8+dM34kjr1
HwRw0HFIqdEGyi1s4z+01gHJIl33FI9uQKeKU2cw/Z1vBxzZBF4aEb9f3PM0rTK1CSTQ09q+1Osn
M96jFPvFUbONaJcWNksUrrz9rIrJi723lT0cQpoMrKJ6UGmIKZ3VLyLxDiggno6Lt2n2rHATgQsM
6ctzXfQTeE3T51kCn1XyYFXOm3Q6Rvl6Mo1zB/GO1t71+slJ9rD+Mie//OrNkmdLqwBeF0sO13B1
jGbXD/PXJA/67A9qazxPoEyCWQLUzxaWQIOLlVUeoZcuhoO4GyhkJ3Lt9AcLDa6IXCVnC7Cs64Ve
6f0Ys/AXCaoLJicJlGwnSy4LQHBq/sfCZqGVTlvnuWfKKg10xWQHbvxUIT9zexxyK1AL83QUF/jN
OIbIzIuhY1c4s3MY6ToXz+F52dkWstgN7fV/rGzGUiRhE3sW26JYn/XQOnjTD9LTIyILun4o1ejf
84ogtAf2nuI69HvOxtuqaZnNwqPPKSnfkBoo5ux5gACBYnz0J9NHqZZMGGyY1Biu3SBpw6zsQphh
BAfBwpnnTR/3GYXF9/625y+sbMbDUNfKEaQb8VAf82F5cUeR739Yuz1YtCw0i2wFqWNBu2uKfXwR
vxw7a3snZKFy2MlL6k6NFVj5F1BttZkdtfFIsuW2A0ojw4VF4ToXFpPSiZQ4YSN11XgIdf20eMiO
uWN0V/Xx5zbcy9pKXRFxOIRXhbbnbytWZUWTCc6ZrGw9f45b6262u/uyzGq/yaPkMOFP53xO967A
0p12YXiziDEUCHNScs7boptheNbNH8BF/8QfIWWGL1HI9WyxtgmF+HANITIJPeMM6CPjddzZL3+w
ZHQiUzQh+v2mTBOFcQfilZhBbcMfjPR+/uyNK6dKdfayPYp6WU0DnmQyv/DbmgKsf+0gZhmOXa8Q
B90a+XptvYNzweP+PlIeyn308OJn9aHw4SnNz459dPbIwCSbD/QJ6CZGyrvsF4XChYPGkaFoVo46
QKrkPK6j+ksTN1BooXIcRtXOJUVqDMgWYFWybIj/XA/WGdo5zxTa1SZ1KQ9zm49B1RfGwaURG3Vr
lMFuL6XUHoyNYGvFem4vfEnmWpM19XTbzAaw81F7KJYuUNfyqCfxP7dtSTYAYCok934Jubu/yikX
E1k0rl6rbD4qYQDronwmXUCnx8Gsw3TnrbBnahNUuqVKY4W2vyct5F2ZDL42p36rZcfbIxKut4nL
iKaI2wbd5YIT8nq1lHwZi8EBlN1O40KyzT018fT1tg1JRCby0xBlejxH0AG4thFPUenUFjBps0Ga
hb6sRzXKjmt1NDrtWCXFV7pDe+XnbaOy+aNiCYk9xPL0lGz23IJSNOLlLtc1oKpZ+5qTS1SU+9tG
JJFYSM+IdzkpPWBX1yMr7NZJe94ZT33UBZmnn9TovfUQwwmsfFz3EpSSYwZchdhTNGjCjruZxmIZ
bEVdMVaVnwqoOpNXIw39KS0CgAe3xyWdPHCkgNUEQ8lvjdx13ao0fDGutDL8KFTUM1X9IqjbZTnc
NiUd1YWpzZtGWXOeAjV+nlCGU/vXaXq/uG/bwfGbeu/8kjk7EEwhSAadArns6+UaxnrIi4lhedH7
0QaRArXk7dHIkkREeEGy4aLiTQ/8tYk0m2JnMgi1tAz4kddwNVyoYC9Blit+0q3npPhukfvz1D2U
vSwOIjYNhQiu8bsOErWsGDUp2l67Jf+QDzP6WNVDknrH5A/KQlRp/2tJfMlFFByRuhhSm2bXqG/r
QEtslBHDWQ9cK1d3vEPmiJemNuHJWN10rip63Jr4Z138RP3ENR9uL5l83jid2VjkLbdkFK1deHnl
MBrVTIMKMkGneiir6JQMO8FC5n00VwsqJJhiETO4nrbWyIY0K2EvHmHFgu9CSYvz7aH8wsVvoznk
PrwaPVI+XJ+uTXj1pMDVLRpScr8zuqN+rKoAjEt056x/TcnPtbxPqacgyTMhwFJ/7uGZWYMmf0VB
y08f0ugeQvwY2PjOh8mWEfIcUNyABalSb5ZxWZS+7Vy+y3Fh8FB+zP8PbNuy6SUvSyqY3ikC18Yr
p8aYndHxCCTlQgZfA9izlxKVhftLE5thhJGOZhsymU99kd5F+vOSToGNlFRZvA3T6CE0QtXXwGzM
zYe+df3mr6w6WItzrrTsYMTvreSxrfeKf9JvItyw6lSUuOBdL/li1GOGUh4QWad61u2/4uW7ljaP
emm8aQ3zHv6+PRCXGOVvTkYRUNy1BGZ2M9G5uuojTfy081TvNK051c73QWTBike7+HjboWVlE1NA
xXBmktEc49ejm5VCs6OM9tNQx1/N9I7rQoDkwF2iuuds6Q59TeJneJ4XM3CT5KXs5ndu734GE3S6
/SmyMMFwQVTTXQGtymb3mmFW67NCeB2MFyuefH3+PNZw/ry/bUZGQG6S3yP7w9OV0Ce20kVw1VoT
XRWHRPTQmH95Vvvdi/pHM0fNYU0+uOYhy45l5Cdh6xy01r67bV22T7ndcskQ7evEkGvj3aAUegNF
x1NmnMPVCZo+Ps1VsXNIyhzoF2M2906LV7p+bSUyFsOCbBfoRTb6dtooYBtKMOpA5urR/CfulJ1s
rXRYMELAu8P6EeSvDWr6FEGBYlKEJ5MoOr4b71V3dxzkthFrWx7ylCwk8lgJ1cRHtXiY7DvN3cmn
yUIcSOH/PQ6m7nocir0OUy7ABMr4gPiEvy8vJV2aCwsb71vjMCadgffZiEkYdHxDg/Q9Gx7g3d1x
gr2xbGJpqoaoy1CXeFrd5woK8yXeidayV8fFZP1CG1xsJHOMQXuGDGUdfHK1VXLqLH88lMtPw/0r
Hnas7az+Npk6x4o5J7pYGuXQxPUJ9ZpjY+9AFKSJBPCzAq5EIuE3+oo2LmM7StmfqkL2edZ9b9VR
8nXOo0eKvF0gdfqCAGCcFy/J4FDUzs/oPJ5duxj9Ptsr5kuX8OJrNvvYnfW4X1w83klGpOFn571Z
G3uV8z0jG4+spkzzZpUhV6V2XJqPS6Ecbwe9PQub82wwrb4pPCx45WsxPVbqXkZSHtMvJmrj68CK
YmsasKAYn9LBPIbp/ZIOcFcfybUm04MWj4eqSAMX3vHbY/u/eMyv2pwobG53QZsgi+4JAe5Jz3o1
KAfL1oNkyIYkqOei1A6uWi0WUThbJh/G5+kl1Vw4ipvVWaF3qoz6btC1MjmHJST1R69PSER7pbHX
HSc7XoENkIDm+ULLz+agt7VVtw2B/WmzMACI44fLKZyaw6j82JkR4ZXb68ulpc1Bro6J4UZLREm5
y4PUBl3jPafKh/l9D8buo+n5ms1mgXfO0P66bVo6RgivETQGCUoy5Dp8W52XK6UhaMj1wk9SQ/NH
10OA23hg+qOd/JHsXmhfGBO/X4Q/A7XNcZgBt8TJ+rpMkXHvlLN4hsZq0IyweCxQ/Z3cpd2760vj
Lry7cOSS7jGtjWHUFlorLqg69+HfHhffZHq76E/RdGqjtynJaXKct6dVOtILg5snd25pChrAGFy6
6QwFAOnvNzPdLbHGe86yDvG682KUxnoXLAi5Y+BY23VcGziLyBSzp36mRvmwaN0nWwM2dHtY0lQC
BMdiJgFnw7N9vYITdaHFqTBTAoJHiCbW/6mS86Lkvta+AzHpVw0l073ao8xJaYVm3QBkktnabMSw
1cMi83BSujLa/qWuH7Qq8ofp087oxLtkuw0v7WzeLemKLHubYmcpP7Vkh5/NoI79JIcCKkjelAfV
+RtueJtz7bZh6fgA8YjHi8WzYjOr3pqoqbMyq177AgbKm19hp3aGnZNabOXfRgdG2oQbFJDbFpW0
AEGIwqKnJGShnDkENkSM3mGNkLjcSdVJIzxwEgCFgEAZ0yaqVHSolYVB/c74y4GDwD1N1KTd5NOs
aafR1QNeT/5AVdQZTJoJgjB7topvBTDj2/Mqfao5dMuRLwSboLki7l4EnFQt7DkNGbIGm379PbJP
TX0ch6D8kqivLf0S9jr7HqoqhfW0Gg97qVgZehR6PKorUHMjNfLb26VIcteaRd2oNoMh+8dcZt+k
ja6c7qafRXqaIDic7rX5Yfa+7wxdutq04QhID+ntbbu16saIAMXUd3R39HHmufqaIAoHSkAx76pB
PfXFGeCMgFOy0YPefFH7xl+X2hfsK3uUTbIADEZNsH/SPA1c93ohSs/IrToXKJGsdP28RcK78v5K
ekjVvCybjmmOON5EXYY+muzrzlSI0/M3x78wvjlds75uW6WmFgrf1SFutQ+m8XWMnqg+36+p+aYb
Gj8uomP1M97jcpBubDoSkCQFTk7/4fWwuV9FVT9QMYdapnefExd9kLfzXq+cbHJFaRlJPtK7PCev
rZRV0trI6RAe2/ExSsoHvR4YWfOhiXUOnv7b2mpfFKP45/a8yjzs0uwmWobdSuV/xax+7ikZRnVx
VMLSD53muV+Gna0sO98op+HJsHcL9Mb1GBfbUOp+ZSaz+ieMchXclk6yE/9lhzbNDXShij2rb28J
nZnHscJVG8+Igsr4ylFjVuUhS48LFO1ZtaeBIBOOoSkezDEwXNHJtgmTqt5U/1M0r60mSLpvUQNj
RdMh1PXi3Q25cqpjnrzNEVpzv1uSu0bnedWvR7d2v9WxuvOSl04xNW7g7lB1kFa6nuJBUXNTiVlP
w2x9RfuYGWDlnD1kjPThQWMAmj+g/4iOm6vRtKS1jgYheyKhyn0/9JmvZg6IpfEwpkdg7mYdJCXa
2zuHrHR4INxFozGlsS1/C+ouVhH3kK8WoytIQqzZPkzhjptKRwfCGAVn+tewshmdrvV6btQDBbEk
qR7dEhXxzIDl3wvV9L5f9f7Ey8t4XGr+q3K/GlMD2T5v4r9u701ZEx05SsoHIsFNaU5EpouTr2/H
1FN4Uz2Ny7soO7TJhJ5egyzFneMcq/VoKcYzRFTN2h2iMv6qm3eh+axA51sJhtw+urv9PbLJv/yc
jafDuGu1lMKhwXLSuwGY/Tp/LJU935IFQlpCAZcCEQbNugn0a6+U09RwyhSdc3S812VuHysH2J5N
p2YXvXH0xm+qP2gwF42o/7G6Cb95budLBjvkU+38LPQxcEEXrJ+c2fCLYg2IkMHtuZQdKmCTSLlB
BcCxsjlLl252+0iHe93LPtKdfUIKzG3iYHB3bnHSNYOpBczqLwjbZs2ipAsjdyEeKObPWIEgCBa/
Xt/LdEitkFYGuAoFG9ffa0eNSLj1Y0/9s+ryZ2v4QSrpFK0/bk+Z7KhC7PQ/RsRHXOyGpSmaZhBl
atPpgqX5qcIPZb5bi0M5tTsRQOqDF6Y2s1Z2WTKoaYUK72R81miCLuzhOLfmvZMjNKCa9244H5N0
N65KveLC7uaAhFwdUSfgVk9RF37vScRayfx9tZXHVSWO355O6cH1P3qPDoxLAACu57OlIcuJhCLM
2B/N+EWdA9V+VxYnd3xbRt9c2OPd9dlxYtSAnyP1S0Sqr+KeP+d7D3up9/AsBGf560M2O96qPX0y
RfW8TtJA0z/qdubX6/n2cIULbu+PbAEa2XjTWDyvr0frZaCSohHv0aLoQN8DuUx7x2ukq3dhYrN6
yzoutjLiNVEXv2lt6+C03Sl2zO9C0Pj2aKRTdmFqc0KFTWVOoxhN0v1UaxCI8Y96r3NBboNWf3jM
6GzcdhdbNXBtVeCfWrUMXOVH61Y+Z/qfDOS/RjZrn3t9UQ/styd3fRFc5+r4PC577RHSyGH/18gm
uE/FspgJGiVPlFkRSTvXygeN+vWKzlIVff2TAcGPxaONDMsWwK+r4wJ6ASdoNUBj7cfaMf022/E0
6dK4cKEIOhQQasLZL0LhmBTTGIsLCtz3k0+X0njnzlV4QnjJ+/80JT7lwtRU5ZoWVsxdWH4qh+Iw
NS8LmPnbkya+97fNSXUdDI0NkGvbErS0STmExgTEpHU+Tqv7Q9ntl5WmMzxR6f3Ft0ojx/VACie2
zaJDvKJwInoi4/GNZhaPJaIVUT+ckqJ/17NN6Q58VmrS1OPRRh8cOEV8yIzoabLDnUyOdA0vvmez
hiChxzC2QW10orwyvcAPVWefbs+rJCJRTzd4r6OfRrJvE/TacmScA35SDsPdrLrpGabH6hDnzuJP
6h6Vo6yz68rcJgDWuleN0cwyFvV0KlvCxfS3tqofXXX6LAQf4vw+c+6VDtmVojjCbnlItJ14Ikxs
PImOA1pYaEuyQcRsVlmZQ9MuF4TtqxR1ThjfLWUIWnU9Is74Lp1f4vnfnytXBjfLmNmxukBWBaIN
vm4AGs5yNMPS3bEiiWBXVja7sENoxSxNhrVUP2Hnr08aoqSUGOo92KYs23VlSbjUxX7nnjGkPcUx
OCXex/ZLnUyHwXhe7zLrHZx5B7NCVOe5B387jDtB4P9iGvySeLlCxLxZO0i4XDXroNlN7L8yTueo
ptuGd+U505KjC7EB5OfP7vJ+tvU3RbMH95XsRwZu02sGBNL7ramtnFNgxRnk+utYHLL+IQPppuTv
b29IycWSAj7AcCC+EEsZm3PbrXPA1C5Vs+QnfCjtS2g+5haa1+uTzm2vsH/cNvcLJ/rbdvivPXNz
x4MXOWrVkabZuDhN5X38lN3FL0N+GKa3apv5yME75Kn1DwsNgxq9R+Duu++a9TbMg9I6RJNfz0ft
rXLW9vrcJBEfmAEbVZTkRCLh2s1m4K1o0i28t8yfZMsrd2fk0g1DnwaVBh0dld/kc9OBtY5FGmjW
HuPpUwIJdXyIrJ9AlXdw6bLWc8bC1RX4Dm1V3sZvaz0iYZDwdtQ0MGifp+KgmZ/0fvWXFiK54gPc
LYfcdJ7cKgpG+1TOb2Pr1LTDQeG2bduvewo18g+y6JMW/E1UXDYflPCh8ezxQdALoTJq14fsDa2n
p0h/Hcr3ef7YOB4lwgO0ion5UT/Uw+tq3sUwnHvFH+h+UTtAh4OV8OjkFAt1EU8cNc7WJaE/ZwYX
a1lfvb2En3RLXRjYHDpra2ilN+NJYfdpcJfz1Mz3hvtgNf+0pvt1Nj7ldETc3lbSUHFhcrOLtRQ/
qEdMlvlHM3mI0pH6knG4bURWpmNrIHblUHagyC++4mLmCFGVlhYAzcsabZScxOkx8zznpKtI6Khe
35/ABa1+pM7UQk0lPI9aMu6cO9LJhRcRqipq/PDZXH9DYU/NRD6VeFV/Mz7jRUeeiaUKQshYA9d5
uT1k6eHNPqLUgqLsb7xjo2qEUYH6zBMtzG8zazggueN30501lg/Zu1nth52FlEahC4ObjRKqVdwa
M9mRsX+OhLaAtuf+0gkUCX26ZMjgbROlWVJrVuaiFChIYNP8WzEEWheUf9vZMSzrABGwnSHJDVqg
0EktgaHcRPy0TnmXiFZex0JJtjaf0nk9mml+jAolSK2DqR5jcw8TIMuYojSvk5Ol5ZNOoM0ub/o0
HtIoRj9IUIc3hZYEzlzbh0HPw3MxQPzVr8YK17Zzbi0vvdOdpX2/eFGy46/STQNIHf5YsLqcL5vr
i6PmHVUo5ptT1T5rlXrUjJ+jNZ2K9qUdXrXwKc53LtkyJ4KjX7zESC1A+X29R6bQ680ZAtEnaL79
uPmp219vbwtZBRSKhv9jAXaXawv9og6t29HKUI9+apbf9Ok4P6rD+LWsxvu5f6tTuJk/ReXHiFaH
VQUEbu/sTOndjJZRsuIgwMmebD7BbDpikdD1tfv6RzaWte8s2olWmEDp57e5kyO8ebBien2juy7S
H/RSv9uZBRFrtncZsKt0p6O6Rj5842NLms911JEyVbT4U4n6IOCWY7gqQWHrd3qrBipkElYJzSkM
ODMkCLftyzbWpfnNMqN7wgS4xAq4WOCwqWn/bHz9uwZdBfUBtT0YTrpzBMjOmUuT4pMuTgAtTa1m
rkX0Hb6ViXMQBbNoFzApHRg7FwwXylWAdK+tJGVfqYsWgh5ac79X6WONj+30xYhe1eqpsJoTpaSd
t690mxo0mIp+BVj4t6jGLPMyK+5UtqnTcZZ86WePEt2XpAgh/V0DnhjhtL4U4xTcXkTZXhXtVAIJ
TW/a1q4Tj3qzOLR9RJkt2B4Tc+8ZIXtywwUmuKy4fanbrNk4aQtiuESD2ns2lNQvkk/D3Pi79WLh
7dvdcGlnezLHeh8rEUnT0pwPeR8mgZEb3LD0YT0uhGIuntle9U12Pl/a1K89pV/p3nJrcltrdnKb
T/N3t3od0Eaf/Hzs/mClOEdQT6Dfief8JuBA9muoU0qxaah+KmHj23tNF7LNxQWZf6h60Ka4GYw3
z63irKQ317/S7llBmDvpu52YIdMQB5QHggPkgoZy0yZopCpKd17Oo7JPev0uCd3lsCRVfyi9UUEQ
09DuQNBBKlAmXmCM+XBwph6SXKuxfN1t69d8RDTHcw9VFIYBDWDiWF3a41y1bhAiqBl4ebQnTiqb
GA5PLg98NZX6zcRkgxGniYrIGC21AYyAruvb4x4ITbYROU3YIPSZ09a2cd9kCAE5xUn+lJMm1caf
ZbXX7i1zVt5ibHN6dvCfzXExd11txip6EjywA4UbZNFFQWc/E0sFammXNFc6bRf2NkttlrxCXN7R
gDBf2sI8jdUU7Cb0ZIPi/ga9JFl5KGI2uyK2RqvUnQ5NCd32l4z9rlEGVuejp7anoUrvzK66+/ch
89LkZqWsUekqtAZhf4++kdw7qNAb37YgvVxcmth4nKfShdKGU05ryuic7XYCSazG06PXNNG55H4O
n3K/nmuVDjolqXlCG7hLEefaC1J16l6HtMw3Lz9n8yrI11wZHIsRx9zZBcpt+oOqrChBQULg0Tn5
G1kdJKRhXozI0Fjjo66/aAOsbMrH27MqO4ggIgA5R9EUFRIxyovLQxZbbRtqYlIrLxjLyU/BaWge
Wtc7h7ns/gDWBrZTGr15WmxWb2iNehlLEz0NJEfWeT2b6mtqvcal9RDG1aFdnGOc7b2rpD5DYKUf
npMWPpPN8IAIKwo8qyhfwC6iTtZLVU5Bkpsomn2YxvVoLJ8LJwscJAqqeDqEHri52xMsO4E9wKwe
OUPoFrd8BATuMdTWUIwbKiOR+KbnsUyDfnYfFqc8KrtqcZLdb8PTJtSaXKSB3U2IWc2pqvQZVeBW
Ec2Vj059GM23y5oFNoRBewekZHywZdAACGQXsrZtB39YDnTs56xrrD/p2edy/qf9Vldv1r0ihcyO
I5AXGskqG6jCxlHLzKGgZaOUUT6a4VNmW2+XrvtoDXC/6dq324sme6lyFIMdElp/v9N4ZV7iOqOw
1jmF7q+jVh/qDrmprE09CnXeh9wrxocpd/qgAoWLXrU5nTPAjufbHyLZnvCsAOMFQiUuBptRN7XW
qtqAooHSNsFY/7MOB5f727DXEyfZnaD1SbIKzidS65s3RI+wUTnPdfHUmuSPpt7v3Pvm3vACbYWc
+keZ/cEFGIgoIqUEOFGD2YSDOk2KORHiE6nNJVT9S6mTg+aJzoc9vi/ZdnBJ1AtlNocQt5lC1E8m
pxyt/KkKj4qanrJUL33Ljk9T5SGh2BRkyfQ9/xHBf3Pv/sVrRXIBJAog7Gtv1UsljtwQpQFHm9I3
yOh91UKaN0MvjD1/yivo/+usOIVght8M0VqfdXcuP85ZGUM5Pa3H2tB4xd32JcnVg54Iwf8CflRo
TV1/kzmh2uaGKJiU0Vic1iIfgiRmnzqjvlevl21WLlS/YgK12i2Mos1QmIIOAHWe9YfdLg8jBPYH
XgXnUdmrPMsAKoRWoThkAQzxzM2was1ItDEpkUtp2+nNGDvhMQQgDvYnjo6WriV3VVm5x4SSX7Bo
E0VdgudxngQR1NR2R21CxCXO1elxXsv5pHa7hO/S2QAlSOenJwhIxO8XZ2xvlAUy7W1BeaWqzllV
G2erjL1TVtn5cbXM5J0ZhuX97dWWRQ6AVgIwAzjxt7dzB7H+2oOGAoY3vIkc492yfGlttfLVcI/Q
XnITsjniYM0DkCzoJ67Hp+UJUhMlzl63D5b9kld7W1gyFqTrQFr+kqHkDnFtoDQit18jlri23o/J
ewXaEU0LGvPu9pRJ1skhe2WbUBxSddtCnfqEjs1MW1inmGPGfZO7q2/Nir/o/X0z/3PbmGTSYNjj
skPZCUYCdeO2Wll4kR1r7Mbybdo/F+WewKrMAHIGvNA4/4i0m0mbuzLLtZTRdFXtHjNDU/y+653z
7WFIgopjQBL4S3IHqvmNby+s/AKfWvE0dJlvzGugzR9JHu2ELulYKIdSI4J8hnLgtQPQL0ZbW0mD
tmdSfmopFx5JDes7VmRuhoI5uSZKULQBbg7BrpiHihpURWte+M0L34Wxc5oy9y7K/0CQkdIumR8u
aFCybruA4ClNjGZF0kSpG+exNbvOd2KzuEvMyDjeXiDJoCirYUIAO0mmbZ4pTevOcal4aN4o+YEG
VmhMDEjvoDK5bUd21aaCARKXrKsgKt74m1WUtQNJQfEkciTvFfPTYP/drk+lpfqT8ugGK/S5/Tul
P+zYFY/ZzVFL75EQOhf4ei4v174Rz6E4wAzkYar+bomzozm+98rpcdLorZyj58pqedA/OrayY1k2
s0JAizo9gj4Qc1wbjgYvJN2OU4q3RW9CVFR9nSGY0j/eHqFki3Hzg0UXADAC5duwFHXg7uohKZ9y
/WczPdMypsX/vqUQE1TUPLhkrd9UNYeVu4rqFOXTrLyWzmtM0X+3U0yyh4HkCwppWGJ/r7nExezG
qV39GoZFLaLbY+uQrseFgU0oqmp1bqFzKJ9a7xn43op+RdM+76ZUZWZ48KAMi4qZDSjhetkhVBpb
W0vLJ218rF20fbO/x+hLUn25vepSMySKSLGRlwIzcG1GWXS1bYahRIvbOBfHLmI0eh94e31LsvYB
uon+Y+hXEv7idrI4WdYq1cjaD55vuP0Rg6iLJy8c5d34KG6jydT4ufUhzQ/JaY3sJ7fzHlYIzcYf
qvfhXw+bsu6vSwv1bI7H62Fbq1YvfUxivCxfzfFraL9X7HfJnkaWZEtdWdm8CaJ6mCqtpE6Ve9OD
d7QytAbqPfIoWfmCpjwApRwmQkl0E3rB2+uJY5KcpspYLY4/nZnLRlUFvbBlndfE9nWjfLo9gdKh
kZO1yJZSHd92paRFrTUpzLpPiXqO68ZPlXdavxPrJb4JNSak7JzksCxueeeoxjhOOQCSNM3lME5R
sFTVKQPnHmbxTpAVbr6J7lemNrvNa0EFNi6mFvXZTsfHJO85/+95oAdK+SPuyrtoj9JfuNgtk2L0
FxsiNEq1m3sgl+78EQK16tFxbL+z1oNGx+Ttxdob3cbb43ZVdcXBVG0dw09LU71L7cdyeG3td032
NfTqndmU5TUgnwPeykXX80CNXI+NTRG2iwYOce1eUlX3W4U+UZS2VtM4LHHsm4JgP9CdiJJU4+6Q
Cstc89L4Zj/wcig0vWYtdcQEdc3XjBd7+H57Rk3J4l3a2PgLL4homUpsaGN1gHDvENnNzjDkJjiN
uVsbgPM2F44Utud6MnnNC1axN10UdsdQU5z72wORuYbA0iAIA6kY/ffXK0WyzSjbwYJLTQiSeFMQ
xS6US2RJ9C9df58N78tl7yG3Z1P8fuH5irq0bddgs6JMAFE+xXy/TU/dMtzRvTuoP7y9tmnZXgNu
zasRni0eXpsNoCfcKBXTAzCgf/1fpH1Zb9w40/UvEqB9uZXUq9tOvGUS3whZbErUvpGSfv136Bcz
6ab5tZA8mMHMRYBUF0UWi1WnzjHqW2gX7MHihdyjoJ//Yj3PLEm+IfNg2BIJdn42RZw30eTcLP0N
yZ/NygBaVTRK/vzZggce+uUOEh8kafKUaWWSzNcctK96dCy2hsHveadnf36mhRU8WEHqIRpl0n50
56KdrAIK0l07QQxD21IWtZazM5kR9uTnPAL7P2U37EviHK6v6cd7AJZRW3h/YaLYLPWZ3L7JcNOg
QWGbt7woRLrVW8+YLrxuRgHKv7QjeVhMmV4sJppmRavva/KVgqjGBhNZDjxFN/xjts8GUnBIlc1P
IDVklYc2hgEZG61ZYfL6ePTxQ/A8RGkdejmYtr88IL7WWW5XwmG3vLOGNHKW5+uurhiQkbhWGXQQ
t6/RjvHaMKle6BoQXZGUwAUxTCiwDaK6felC7ltj2XlYSzO193nvbJv+c6XfsuoznUcIMB2LCcyh
8xoJkQhXl5cqzArkE9q4iGdyOJsdqMsxA+rQZrFBctL9MrXPZVZuBt2PV5v2ylWEbozo/IiTIe2X
iRrQyJmEsdQLPe0z0syVi/vjVQZ3RLEIUF4kW/KEMU0cM11SWMhTCGUCbDMCmF3Xa8n5mhnh6FlA
xqMP+AZhpkT7Ukxw9dXt7Ix/5YyAbAjKXbxnL63QzjCdMVn+T4QcMybAd4Ma//rGVkx9gFwJW84R
T2V0cKTLnxYo09o6aBvLO7sMZxzXHgnVHR13tvni9FZEkiFK5xwDkwQYrZVzpQwh5+allcyBuMmS
EgfLnyNkr3el+2hCz9jXb7XCCEsWaw3mN8cXnzqbwWz3HnhISw2M9u7qjOHHO0/QTKH8g7cdaFJl
/h6/r/2ktHEC7V3b/SRZh/mWV4pRl/VF/1gbuTQlJRETKRyNtvCaQi8zabcpuZuzfAt5h6jM4tov
Q4NH1c/rn1p1+s79kyJMk7gDm+eyEMUEz36u2dq1Kv4COZagjwN4H1IGXK+SV22n17q+oPOu6/iC
3qbNHgh5Jvbe3U3PmrZyOlSRC9P9iPfQMsJgqOROsehNZc+wlhGWbo0G44DJrEGt0+vzgzt6oG0Y
MTHkeUV8fR1XDMtgSq+zKscnMFyK4tme8Lgwfk7OzskfUyAsrhtTXeVnXso4J1oARNGXwMGw2g8d
+5k4JJyrCkwC2+uG1IHARD9cPFLBJiilfB7GXT19YsVpxvuXD28lGe6a9Lb/WWtH0/qpWdD6TDY6
VM0YmMnWcCqqiIouBV6uKL+CJVuKA2br0cZqgHeYyhdMlGT9bZW+XfdQaQKlVlw8aCRgn16GU30B
w401m8XJcg50uNP5Vm8fr5tQbg30DMSkBAricmLpUp2YpLVw/YDxIL21+FuHqbJqb7W/0LaOrhtT
+nNmTDoAy9T5SyKQG85EwiGBGkAa8TU9XLURTBCAlcSBDry0aHYCcjp/hBEvfRakJK72pe/Y2t4T
z9sPkQO0tv9akfYeyJGNjJqAg3hQksvGeEz2ln3izjfmvVhe3A5+hAn6vHgQWpfXV1E48ME0ZCdB
tAQEA8YkLneFVUNLTkvwyTJjnHZksexw9jsjNsoOFEytb6112BV4cAR/FHSRp76fNGmrg3l54Fnl
I2u2lxjERwYLQW82xo51y6H3iXshgnxQ4NznBAWHHMXyNWld5TY9+wXio5+lLwbmqYk24hfoEXf+
6XIS0mpXHFGj9+hamFav729vpQ0UuCnHHZ/gFbRgvip9nfJHLcH8Ev1y/TuqLh8MKYEDFQBz5DLy
afAcdAkHWp6cr2l7qL249/6psvmzQz6Zw7AxW2173eB7o07eOaAAwccECFIM6F6u4mQ6GKksUvQZ
gs4+9twqw8ESunKMcUwe5yVGSd1li+Q7O4xznW6AJ9X2wdCPn3jeWJFRs+bIh0R7qoPke+WVI0q8
KCY4LYRKKkCdwwpDKRshxLFzq9E/5mkHhmt7Cm59Iwtu0BAnh+s+qT4WKJ5F8cTDm1xuaRSk1no0
o4uT5vdbzwLOcsiiQc83nf/nU1jg1Qfr4zuIDvmnCAlne5A5Gc9d8LacnH4KzQ6sQ22o6SvfSPmq
wgCh4EEHGw26ApdWdBuickTAWRZiJtHCZxI3PvtmV0sWBTX/TvOx2BpdEdl2CaIHNm+uL6j6B6DR
jzElgIihL3H5AzLbbfqWa9j+XYy54uVmKLeFfZta9/4/eRWyb9ftqXJYgSv415wUSOlUZAAd4LSh
ZvmrK56NBGJCZrNxSxoPw8ropFi8DwcAjBwGYIo6KP4kY9MAVrfAA3DF0qKl2mo/i366o/7B8emn
uUz+meo1tnWle8Ado8qGVg/u8svVnEFsxvqUlae8HGLS3giVwAA4pSrW0vwvrlcQVQmyRkwF6e8v
l7MN2o25ORs5gBp1221brdnodXCsm7XrQO3SbzPSBvEWPEVKOgozQHfV6Y5h1AmNlthMlmO2+Gt6
hYpSM7rNAt+AhqIninuXa6inCRgnPEDKzPrLNOwpaBS6qtvbBKAKPeqqeocyX9p+Hfo1FRTVtXNu
Wbp2zCJF4dStyxMjce8UsV7GDpl2Q68dse0gMHd//TCocheM9poo1OKuNWVdVaPQqNnawPcY/X3l
Quo0u83qNSIe1fc7NyItpzuhLuUl2CaFt0/BT0dpHfMxCvLdWP45PAGfDpHZBs4ScBgZUmW4XW2P
qQPMgFvaETPmKlo0kDCA7HHNLeXauaD5eydj+DAV7S294Y2MY1tazL2hxjLHte4fzMpZS/5Udw6w
NgI9ivQPNJ2X+7G2wDg8NwlwAn4TauMUj+kXHZO5ebMSi1XbD5sevmAvIGpJ24/mOsNgP5A9mbPV
ljzm7EG3w/bZT6qNP7Kn65tP6daZNelcp2DCAqkcoCTIzqfNklkAh45eNDVeurU95LjXzSmcw/oZ
qDID0AyRIcmcS7lTURuxuIeW1rxAZ+AHKArM4Vi1d2W+crAUvqFCgjYwWoB458szk0E91g0fxUFu
93N/AgY+dUHP7a98MMUeRNkLtybatO+n+HJn5AAekQrNqZMOBLjjR+14dFb1uxXnFwhUREOkIPBI
VkO2ZmeZgxzbD9XPlNgbbXpxwaU8ui/AEqx8JAUmUtRHAD6FBBQMyhWSUWsxHNTl1ak0Ucy1nny/
3pajjcDv1aegt09W/6YB06ujhk1s/y3X7V26S1DKSI0bq5rXfo/i3YXhKbRAME0nFA+lJGyo5qGy
AbREHWqTTmno+2isat2t4HZOyWe7iKwgHtlXEoBUtDBer+/Z9/kpKYGAeXSq0Y4HnNqxLz+wrQ3z
RHpAHKo82zXJkfNDq910qYZSH7tH4NmSfsbrr4+6adQjp3rmegsas9vJxUzEjaO9Jt52zHd8vKvQ
5ebGkVmvFZ5MmnmTmbtyOPhrg22KmTBMY4gmAxCcIEGVdSi7UtfGdOmrU+vFRYaajEv2RWBHQIml
kferdMKGzBvNWKBjykL8KqZDZOIu57dCqa9fvB2S4U+8X8unxVp9WEsIQADyb0OcTYZT65PLkFED
tqCZNdlMyJN2jd0Oa+ViRZxBfUbk6wgy6G2J43SWFY1G0ttOhyGG4DHlR5b+9Kpv0FYOa4tGkPnq
+HIz9eRT8J12r0P5mmbscTS7EOEVaoJ71iUrWZoiFIl6ESDN6LMBsyf9Ho5P5AH0IAi78mgoxrdx
MXcL9R54s3YlqkyB7xF4WpTIBKvnpessyZakFWRnZZbHfnowHRrWE42Caq2L8S4HJ31MzP8j6QTq
C5FCbh2i3KlVfISgZGb6cZEEkVb80Pwqcohz502/+h118GSZ2da3hsc06eM02Q8W2xJUaLDUaGhq
0Oj7fP24qvx/R6yiOifAT9JSU813u2YBwc/SfTWSLQQq3ObbtIYbVAR9HCzgopGZArcq12NmDMmh
iowZXxQC/aUJ0TUMk4frnihtIACDhtbyMeZgXX5JtwPaAlSNqPmYT85yKkkJ6uSV2KpaLQGK/deG
FNtmvSiTtoMNFCtCG+kazbfYxWE2ryHtFSffBwARVz96h+jgSd8FR4A1bopefVbf2RkYfcEEfX29
VIf+3IL487NDnwQAb5QlLMzLXp/Qugu2mOWz9BDgFCgp/IUxNO9QhUBlBQwql8a8CkmiN4pG6IuG
PnnoQqLZ0Z9076FfC+aKByxCOYgyRVsE3XLpG9VmRfylAq6iKvpPnt0/BkS/K1wU4XzqPhmQtwQU
HMibcnq77qNic1wYFhv0bEEht9sUWYOjZJIp7m0TRZ4eAiNOaOvdSoBU+YhsAwTE0N4VWNJLU8Re
IEPNwLuw4GpfjEPAfzWfQEJmPFt6HxWuub3umoK+CKMUvw3KCRVePWNeDLghkro1PjveQLaQw8jv
yDSA5L8b6bYrzCEcc0OLZki7RBaaDlEwQQwzw7hlyFnGtnPSp08lLzIXyEqnqrcmhte34JCdVpAD
qufwxc+Vnh8WSCEg/AJiCL+0TmnwnLbZZ5oEGyu5yUD5jQIeLUk8TnPoO3+eRoNEGGkX8KrY0zJq
IQekMjdTrJSTV5vBgAaZ8cPXUWN3tZWAZ4qIJl0ogm0SN6QPlggAii93QVJVrdeYuLtAhL2d2o1P
h3By/BgkDnurv7HKGwJqYRSGo96vdhACMLxt1f6ssv2QBLHe7AI3qicUesCyMw8hDZqv1rgGc1JA
1bF1/vuVH1gDhrknRVKD8LAvN6z/hrdtOM+fmDVuNZB3AELzT8qXr1V36NmdNeYr95siygENBAEe
oO3AQSP39cyl0do0Byy0EPOZ924CBnTomEL/mCRWDNTB/2hP2nlFw3Nt4fgmQ3ZKCjO0IIZBgkMz
lCFDBVj7K3NoloLiB0WE97fJWczJtBS6Dh4WF9QJoeY/a1YfukDkaCCJ08ynkfQrgfxdwPnDpnuf
oxFQfFyGl5uuQTCrnBlkhA5H6Z/lwFJSCJ1bw7HT3LjBULNV7efquaPdvuD6Nku8yG+X53JODonx
UC4n6IaBrIV+GuptHWyJ5X+5HqxUcVjISuH2FARAcr/Od1vidZmNOMwYmnQa1HFNb9g25rxxF2te
ASiqQjGWXiw/sjt0CC/XI2280azB93XK63pjFxaoX3HYy9fSIp9bKML0vfm6VO7+uo+KZEd8c+BH
BEMMvsOl1WGoMNwHAAfm8J40r4LayN5bvl63oVxH4I0FKBLQJfldW+stIP4tkjaPfh8GVwDOBEtD
tkYxprKD3BODt6JZCJLQS1+SknT/R25h0mMDDSDdItAu27pk7aWuigXnhqR4qZm9VREX2VufQpCt
JU+Tfw8KPmYPu6lLNlZPdtdXUCRp8lnBTCrE2FAXAD5K2hvocNZseAdnJM8TsW8r+1ZnUeN7xxKq
YH9hCwQUGKkTWkcyjU6tc0YGA2g5P7PBPcXHTQ2mhia4G/JsD6bXNR4V5R2L3v5/BqUt2CVDMZcu
4C5QuV60bZHaz4b+A5RjcT1GEP2FBEyc4JiDJeW6pypQA0TV0POHXhaKVfJDCuwtTk9tALU6LyB7
pglAUd8ukEAcbdRofW1XuUlxU+UtuXHddtpQn92nBoEwTms6twbmLVaiouo4QhvBFtM2oMeRSy69
x9KgLThQRj3QacGbD70pspb0KVccNW9RDsD/gOS9PCjt4LlstAx0eG1+x8EtXU9e7LDyaBAX/x92
ZhbEvWYfnfE+H5bt3yy7aDMAuYZAZ0tPkmqxKm/iHnJ4UoDENzFZ3M5ZsdEhmRLavGURotIQ2XmV
xHScfKBFpyoaXDzE2NhoJ6ElvLIVlOsOWDiqAS64t+VXkl5OdZE5os8/FmFOPegsveTjGjGO6hjj
y0JsHbsdvM3Si8IPqn6suWBd6Nt4Qb9xo9MmCJNspLt2LO/6ciWHVBlEOQL7SPBY4JK9/NCBCwoV
xgAy7ql7W/Jvhn5EfcxeuqOb5Yfrn1X8eDlGnduSNtUSuMm0CIhqnwqOfzPRNmS2vZX7Srl3PR0d
aFCrgEhYHlisbb/gJMCZpUHbbDGeRjdp6idbTP+ClH/m097Rx3ljTUa1cYslMMKqSrrT7Jfu7rrD
qltAgElBOYYSNL7n5eJadTe7rADSy14aEJEITS4Cup4tI/kUFVY6gPUseOLZwFaChOqeQ4aGOVRA
7z08EC4NV6SFbFiClWbWW4eSZ2Df9iON/T9XQMZdA3IZQTBuCIXnSztQAeonO4GDbFiQf/h2vkel
tY2Hmay9tZUuYf4UMkvgRcWj6tLUzMCS2je4dBwrC51uuM0hFprmb3iZr0Qf1UlH6QxjUIL6FFH/
0pLd2AnvR+yfsnvAKEiYgUHWLOe/iCcgBbVAfYKdgargpRVMY/RVy9BwqZFA3yKTfx6s1NsvAUlW
rmvVyiF9Q9XRfIdMSEfcrNOAOD66LVSE8zb06rup+OmkKy9h5bKdmZFO97xUDFJ5GOZHO8fM3gh3
wmANbax0RdRrUT4XKmLSp5lqKx/e8SVQWUyTJrb9gwfO4rT8fv3gKn35bUd+yqHdUXV+hesv6zuh
SZKCL7DJV6KDKhziNY3mkeCBcuRhcQSmJsdFgnBoWBi/LOMEm+26H+r1+m1C/PnZm43PWqUNFUAy
TbKrEj+2zc+AYOt/AfJDzv7bjLSXfaRmndnBkyI5VMbzGBy65PW6J2uLJYXSqevGmgCLezJSP9Ta
NiK6txI01R/9txfS5kqKdNTsVnADGV4dZV0a+4DpgjjrbwJMgOQGVy4Uk9A4u/wqQAcGxEtgaLTz
rWV+t/LmYPhv1xdM9enR9cToPogVUJEQC3r26Ws3rUjOgSvAcQy8l97RwnRq4okOK9tYLIt8q4tJ
ZrxLAyDZ5HCZuc2cLAHm9F1khsV9xr4bAXpsZZRq/3QT2RjTH6cswOkBVgD0Cf5F6nLpWZuj5etx
HM58cg/e/Hnx+1CH6Fxr5gfeffvTZcRMDWjN3pkjUNeRvlU+tZjVq9Bx7SuQqL/N9anhLwTzt9fN
fFxEkPcg0waCFIyUHwTB9Norg6BDC5nb28zVIZ9dbjvW4O6ZI4+4EYI7tCzm/XWrilRJcAaB6wBE
H1DNlYeKHYvPvExRwAZ/CM12jvVm8YSGAG9EGmYgczsPp6yO8mU+6Ws6ex+PG2yjXIcDB/4cjKJc
fsas0FE7KdAUwL13aCxw9fAJePi17fnxHFyakUKgXWeD7TeYDwSJcUhLaKaibGU8uP72+lqKGHd5
DC7tSDHQdVqjWjBZcvJ5uclbwMv4LbeGaJqfuL7GDq9eO/T1AHuBeJesZmO0C6UaT5EMVZ+K4pPR
Dxjt+uOBc+EQlLYBsxTPQCkcznq3NL5BcHdQ/cFqg9Af2luTr1X51K78Z8aVspOWaUmp6zDj4l1V
9LeNce96v65/G9UeQLgFoakN3Amyx8utNrqezlMQY510ute/9y/BSDC4//q/GZHWa+i5zQoLRkqL
hS5/MEoQ89l5tNqvU8UKFzP6qPijJQPq5ktvWrjTMDFLyMVWzg8TQATslRvO0dMw9leaUVGWK3ej
agWB98OD3ATU4wPpkNG53rQIykqP6iFu+cYn24zRGIyq11dRtR3ODUnHyHK5yc2yR22pL6Icj9Hs
F5oSK94ojaA97IEmH1mxrCkdOAuG5YQRMwVLfvk6mLvVVFVhA4pLKKD4+K+A3V1+pd6Czove62CK
sylaIUeAhMISj6Try6X4LgZ66oJFUMcVLPNgdhDlxggmUGIV1+7dqY793gec79vqfKlIF6TwBkNC
ugb4EMx0S5suYf5YaR6wVMM4CXfQDlrJIxQBVMCaMMSK9yRIDKTzA6aajvIG8DqgLXPMcSP3iors
tg3Itl8jt1R9nP9siaW7/DjT7OaM6vg4VRFsON0Mtr3OjKo2IkRoRIMQrDKXRkiRGixpkBj1rjec
QFpbbLWO6SjcMbJy+ShNIVIDrIISDmDxl6ZohckAkxWVIAcZhjJGBp51a48JlRFApjHTL5pAmMC9
NJJhXMkaKhDkkOx+aMHbPAwhqND++F2MfgpoxwQRD/Rr5EL24FF7zgXbDzhVbDTriqM/vl0/NEpH
UK0AmRVkXPACv3Qkp5quNxZMZM0SaZAzKQXTp7MSyVRH0xElKFzPAFXKPQ1aGWVSoOSD5wRUijML
oLJ7KOB4NFtZMdXBATcXAEU4P4Ky6tIdj/WtXeRmdQrIAyb8elAECAoaHdPLIMndXF87lVfCJWT8
+ECBHHAKD68XrwvAKpRVB2rTCFvNgMJ2uqzhehVumWI6BvVWuAUU9KVbmPUGRXiDyYelgArweDCq
/aJn+7JwQAKwUrtQeHVhS9oR+uz6WqrBFj/acxYPetSDmnztQ6msIMChyoqADTpFyaPO7LUaVOTA
ow4VCVuNZOHQ/lyQl8eeXiYrX0qBNAR32Zk5yallpmnuCbi8/tKn0FnoH/qy29qoLw3dzm6fnOkX
+ofWHJZ06xNMLYNJreenAD0xnJBYn/fa2gooTt7FT5ISsZLUtKQBViBlN6DAWvindK1dqbioYAKE
sOjw4TKROxdL0VnB4ovxhLkMc/JgdM/XT4Dah98GpJuwLqAnkwoDHsQrwKpddZ95sP3fbAgnzx7v
LWaE517D5MHoPzLyzP0k7MuV+KSYIxT747cjwtEzI8ZoM4p5RayU444RCFWHRxCACdqGiUQTxkk+
WQ0B/5MLRZClyGuQlOvGNrOH/DBMQRHS1HSiESKTD9edX/uC0jEhJfG9XCyw7z9W8y+N/fjf/n7p
XGT6MNsJFCZOKP5vAqe/GaFc9BcmUC1AuoQkU5fr7wxACaLlgksO/SozPU792klSLtKZBWmRmJVV
XjKDPLAeO8z861CG2F33QbnPkYYBLCnyVzl9sRYyEldbwGVJv2fTUa9eQMp13YT4kVJSCcWk3yYk
J2ZrglpnBxNjA16qJhrNrf44o5xz3YxqrVDDwVwnCh3BB3YXW+8ZbUcxuDF+14eXfnUkV7VUZwZk
dpc5GbmhZ8jCA7vZaXy8LV39lpL87bofa2bkJ4WbE8ohY3uymRcO3q2RatFaEXRlrWzzMijM3La0
aTHhCmRyDf/J9H9dd0L1zcFgJyaQTCHCI52+io2OzsRaVdzcg8js1dXuGg/DY8OyBqFV+oL+MYCP
GDD8IJdhVLaXpjp86ZsvEzRMameNelvcV/IGFtO7/1qQvojWOMEkCF5PydK+VWBcDDGCULf9k2d/
nfLbxUvXLK75JH2frmTL6JnCpwJy2cVzMa5dC+I3f/TJEnQ+Nqr6gXQox5IarcU9MWVXsLgz0tfA
7OIlF7q9bgRVIdCxxHRxvkI36qAnf1FHwxQCQNXAJENOTgaXVHOzzBNGGpH2NTxM0vTYMvvoVV8W
bu86HW3+6/tRvaC/7Um3IDjakbq7uAWZ80ybV8bur//9ykMrOP7xaIY6ngxlcEYwyKIYAPpcbeuA
VnTWb4pVtRtxaD58M/HwA/+TENSRdoVFkPDXHsFc0Ex/tMUSLpgZc/t9YdrxWjFNAdC1wdkN3Cnm
xVAalIvGRj4SPmR4bPKCYbjIngnwhmTZL/7MIsPRkkjH6NWjP2C+IbVquqV9e99Q+o352hBhBACj
h4QQyALQYJ8D24PJrAacPcE4rb0hlIuPF7EvfjEuGinfnIra9rqywj1MEkgeiB68E05r1AHXrABx
II/0gHDa1kgKK+34Y26eWXc3dn9xGWPGFwTMKL4BfisFGruqa+qnXXVK/OQOM2cZ6K/0FFwPa8A1
ZXgOkDkDPYuZGPkxCaRqu2gVcnNud1tjysIqNQAoTjZA714/GIoypineQWKwHc9j+SLQ6YCJhAHb
yBsAlCVbn8d+8kubf3Kf7tHRnb21joPqqJ9blHZD4c98aXqwIfu6FubBl2RVEWDNJ7mGxRrelRos
aECZdOxzC/KpwT22vhn23ckeNjn9dn0VVT6J3g1GqtBMwT/SfV2W4K1c7OrUeK8WxbQY3Vw3oNrc
eICDCw1B2Q3kZmU/Gi71GoQW0I2X37yi7SLXK9MTZVBouW5KQXYAiB/gdpBf+j+Wt0tnPGtIBm3B
QXIWTOXX932lbwnNNrp5anTjfhEcsc5r6a8l0yof4Rz6sag5gfZQ/PnZS6iltdf0KcYYvXbeNDSN
guyVLiujbwojGEPFrAg4p5CMyOJdXkr5ZKZA73pO4T52DZm21mRNx2ZgydodrshLcIED/yNKQhB1
lN6oTdaNnAh23TpLtm2afbJSoI7MIV7a3eQdk3pCoNY5+EaeTcxCegG7B94vrG598FAPuVGGZpCh
R5KMK5QPivBy8cPEdj5baZczsIEE6HMaRvAthS5Mhlaqm9E99VbCiwK6CZjG2RpIH3WYKy91RuDV
83HeQoWhTUGH8Dz6IMO2PhnWPmlO7lTEbraZcnpcljWgptpVoIjA8Y0DJPNh1Q7TiwQvwVNe9eFM
3swcg5zOwSy+Xj81yn2FGv+/dqSohkL2DA5G9HBLPiefBl6WByebnzAWu0b9oLQEMgtMiQuBNBnO
5juL5vAGJMMW8NIONL6gRF1P7va6P4ohZ3y4MzNSSGMtELWNCdVEd4kw4JdB4VUPlyrZLgb7kTMb
MaDdAAd0y4h9p9d86wXDzjanJiz1ZeOTMdL5GmuvIsEC0g3gdzFqAyifdKCgCVfP6I/gQOl+tgff
RVw407PbtfelPn6Z/GmNZFxpEEh/XPaiQi3rt00Jb1NXw4QXwdBK7cT6EtbfxpzH+dosmTJWnFmS
zgnEolG9bmFpnp9M40mjeWhAudT1UQmctxp/Wvm8ihsLgGIwWAGUgtKC7BnNA5q2FI1yTvUl0tuS
bpyGp3Fh6SQapiIJpzYfYiNNphDsOuxQMdLu7QZsvkua/0iaYYrTrvFXLh/l5saolhhvwQC0TCDn
c3NijtC97KsjsLlhu3ShOT5ed14REwDbxtGBohHokWR+JJB2sYYamHOgcxfE9nw/ilc2ae5TVOs3
120p1vldkAGVUCGwIwOWqwTmpwZxwamsl64b9unYr4wEKTQG8ORArxQDxajjwMxlOKc1Y7pXAVwx
LO0BOi5hwpDuu+AAzaPKRAO3/VLnX5ayDoGr+mZyGpFpij0UD7lRR9WMkvOw9psUH/LiN0lvIcDu
UWT3fUyY59bXJVv2BTphdpmBOznk02NpOmFlsJgNd13XY6/p36lZv9iIM7mdrVzEilN88VuksDEk
1Jx1AnADSQv7ACywF+r53By9sUnCYtHK7VQufOWtoPzwEGATmA0ED1/6KFWWNnzg+CitQ/uoSXsk
u4a+HK5vL1WyBkGl32Yk33jWB4XfwLeSP0MoKjSRVOjdm0/eEt2POkygpZ6119rVmQy1fz7wn0im
dEz4Xm66pk7bZbFBa6tljomu2jRsiiID8rgZDChZMGOBKEzQ/UMhIHxoxkm7w3s032haSyJDS2jk
034Ma5okKymHcueZv3+YtCLu2M8JzjdgJnoFYYE2nqfXvxhhwpE7MyJW5yyD4nZu9Z2PZR8J2RDi
heP81qfA2vrpn0fEC0simJ1ZGvqcY8QGLOfTeGwx3+4mB79YY8lSnhCk3NAoBJQJT9xLI/nYovoi
4D8DTSJn3OKQ0v5HUByr+vv1DavcNr8tyfQLZjks+C4I8IbHj8v4QDN35UiI3ypVYVCA+c8XufVE
SkbpQOGLAexzbhxLiI6W3meqP4nLRHArYPT1ulPq5cM8EGazgf+QCz9uDeX2dAaSZcEE+G7pE3Lf
l8mOBElYjjxDWjTS5+smlbvcwbMCNbMAt5h0/Gqzq/C9kJ619rccLIIuBTJxDWugGDjGNj+zIkXx
xfXnqZxcvJZ4erKnqKYxr4pwsnUMjkyYQrT7UFv6xxFJA/e7NOR5H0LrEoQPU3MMyn4DsqiQOySy
uym20KEenLgaEzxex0fPqNZmjxVZFH6v6PcA049pbGlV2MREexe/N2vS0AXrDE9/Wtax0L8Ot663
9rZQfgMXCQTEYAT2RwoC2UDhyihyKL+71auR74bRhHAeD1Ya42uGxJ+fxQDmTfpQ1rhM0WuKHO/e
G5AdknllF6twqDYwqLiuIKpgwLFLM9DK9QPawUxbHY22iozqkFdjBAIYHJ4qc2MybB69ai3JVoYE
PPrfx3eBOxKn68y7uiibHtkCxnfNe9sjtx4LVq4E5bY4syA9zgoPY2w25iJOY1CHk+WFZqa/ZOQG
+nBF6KenyV5Lf8RG+xCEzixKAXWukqyZBWyzSLU9eD0wEcc24MNAPkbCPg32Lj9QQ4+XtPinb5On
68Hh+oqC/O1yRaltFnruwd/OrQ7mUO7rdqWMokyh//MPcsiXFjBdipRAcK+03ArHhXzGEOqnwXZD
m67BBNXbEvhAsFmjTvlBgYNlWs2XHLbqdow6ynasduN0Xg4gwoAymMUjlK8fu2B8TLv0lI5rMDXl
aoKPDbUY0Nl4MveGzzVPMwTSs5+LPjSBv3yo2m76cf2bqYAiqHuhawRCJsEAJ52+ABwSVkExLYaK
SbSgRzGVRrw4yJiJGdXNDVr/A4Qj7KPNn7Jh2eRMh8Jtuh9yK0Sjezsb7aGjBnghshNP3e/Xf55q
Ec5/nZSGNENV0mzCr9OhBUJ6H4M4X65bUN3bBkQKBAzdR7ohhQFrBFNt0wLcWhYHAuVYmrVbxjEd
vscliLcM21c2ja/bVF3c5zalwJC7flVjmh5rTr5TZkckH6OyeUqwnHn/dt2Wch9jDg7gPbQQMCMu
JabMLjrqQUrl5FlfSgAfyjY41GT6ljMHxKvurc02RgfSr9R5yfJ6LUdRsFEBKnZmXnzhszDr1zQt
fTKDOJ2FIO7Jd2jKAH/d7lir3w7DA9HSeHIBOOpuWlSWK56ysMPDCUyOcTp2W4BPtgFSjCVZIrvS
VkK08iEDvg7MlwvpBgAbL39enrtWVwd4T9RtERVJGrH+wXDqqCT6Q+8bUZckG/DAJaBjW/kuYt3l
WH1uWYplRtFjstnUMWbGlzDDPHfK76rhdWpe2+nVspZQr9AXb2805DZGYm/6taP///EdYHLwuYKW
Tibb0U0C3gCMYZxGvYm89r72KwHzidi8RIsJJFxQHslw02Vsf9135f7H21QwMaA7LxfUhtLhjBEu
1LvNU+lUOxtSIWPdhZ7f71oMl183p8pjxFP4X3PSFiwMTKhlQnClIA+Yitpp6X3wN0BMtJd+G5Hi
6JJ1rgGCVTxMLdDctMFtZ3w3ymMZYLwLbN7XPVIuICC/74QPAFNIZ9qveQtQNvaO2QVRxjedQyOq
vzQoMSzZyg2xZktaPQwu+1UnXtxZtaE9HhX9j1kLR6Tgrt2uaeepLnjoGv/nmLSKTT4h4gtjacm2
mnf0DXMLkFJU4CxcX0J1XDwzJV0tVsZ0omsmHp9gO+3qm9y8SRwMpdM6mr0fSM8YBQKvPTUNW8li
lPsRY9N49ApZVpluddHAIRdUCImGn0YDZB6yNuLNihHlvYYnAkDByB/QhbgMbH4R1MYwYiUxM7nz
ybGnZZwzhNpkO7Cn0ezCwdCj62uq/HpnNsVWOov1nttAcoDDZtAdSvMF8hIhhmJ2mEF7+AtDWDp0
Cj3cLu+R7cwQUOI+KCBaXKDFNO/qmTEkKc0CRioShMNYr+TV/4+08+qRG0m69i8iQG9uWaYdW1LL
zY5uCEkj0TPp3a//ntQH7HaxiCJ6XmB2b2a3ozIZGRkZceKczQ+Gli46t7KptKb8i7uoqbuRKzSH
Y4KJ4CGBemePnuZPpnV1IQC5IeM0yTjX3HW2mg6ikyomo5cfO7ftH0KHJotVaYeid2ETyyE7Qut9
+Zm2OYwrsT9oZxjA7heoUGZ3rya++TE9rka04Egb/pR/X+1x06l533t4adO/q9ti8V3R+6a5nIyU
K/r299zaYCi2KSpIvkp6sZeOE1kQd4W6FArRf5uYGoYvw+6Jl4Fqvb+vjay8E8qNrk0mi2GzuDqi
iVYAbri9jK1Q+drCKq/TxnTUu5jZ3lHkB73/Rxvu7NjwOxpEOoD828a2vg8EcFLvhoYF8KLLPZs9
XpMRyRUtZXGoSziNpvmhjeE24zTcNrX5eZi6NyC8BJel65emKhrDJAEuQ7d2emj0Y9m6Rwi4/m9G
Vnda4cBgFNtsnuV9KYfWT5JTznj//83I6jIzQ210EsNhrnF4dBXtYJfPSrN3cuRnvnI08HNSR47E
as1MvPRpankLAwWDXX+mCHdoluxL35uPk67etaL6GcXezro2PQ+A2R/OHIRMVs4w6IOSGTzlgiSp
A8umo208JBVNB+BZlMJub+LmQWIaGsopembE+5U7GGZYtx3sFZracVmqznjnpka1c5lsOh0MtpJz
Bxj12umGwihjZSoYF8i88iDJ+A+m3WtcmGN5d3tBm0eJWVpJvCPnj1Zlk0lJPatRmUzwmMCuzK9N
HJ2nPvOddIfEbXtN/zW0bgF2YKucUIBur5Dlbobp5I1fsl0eoZ3lrKcPobzmUbMw/W85Ifyj7o/G
/RDn9amwo9PtjdvyBMiMQbZQRoORY/16mkXemhAvBVG3AHSwzT77KWxlz+G2vNvk7v3DaAPidmUm
Hwyz722uh3EenmaFO7CKql9xr300kchieubT7WVtbSAhFUoDhrfAw60cnCHuKKpVhmfqpjmU7q8U
ZftIac/l+HLb0NYYBov6n6VVPCocsJOj2kLP4gr3oM8Qxjpea720pgt/uepmh2puugczygbAo96v
3g6jQ2+oygGWoyBVavvQwgD4L87D61+1iiZKkiYobXIeKuOr4/6jqd/pycRF/y9OOGpxkqaa0UWU
0y/jiD6WBfpOHXEEuQa7e5ThfuyinWi1FY0ZWZRivTbSL+tE2M5dZLh05gx0ASGwi3h0L745Xf3Y
6sop7SmMJnti41v+w5kADgpVGF60eto3VtSV7gxOW/SL4cfDB91wD1qfq/7U74XJPVv65SYCFelc
S6LQadT/p0xOfZ4eI17sYbgcbzvr1imkSsYwHr1+HcanS0ukNkJVZgREDH0KUksLwlQ5wT5wl+f2
ucqznfb51gMGlAhk8WAPTX2dDptaY1ZFB/ZwLrzCt3v7XTvBG+s9xZZUM7jj//XoTfZOhN6gkQWr
LWUNAG1DSrl+Wptxbk9KzPSOFVP2ibuXMGnfl7ziC9e4MywKnkt5KET6rNbjk72EfjK2/yL8eOhS
oj7DCB8UhJcbrc9pMusO4z3eXD+OtfNXkRqHKhvunXqvRbHpPRR+wQryaUGLXJrCJzOhWeBwS1g+
Jm985wD7GWbr2d1NjjdMSf0eE85IeBiQ/7g0VUJF5HmoTwZu+dVtlkODWktdOjR9v9z2001DPNVA
WkL5APT+0pCuVRaExXzBWntGh+FDWfwu50fFdt7+KoRXAqwiVXM4Wddoaat1M+pW4H1NRX2IACwV
anv3byaxLqysTl1tTnHrDgKML3Wl1HlJ0PBMxR6r50aQvLCyiiLG0sVVLMG3w6C8H0Bb2conXelk
l6rskmPodDuxf+ucYZE5IPQ75B2w+krVPI5WUkmsuWP3PlpuMGq+2NbXGbIbtTqJRvgiGvxa/Ssa
Ix8o+cNtL9lIxSycg4o4A8ac95XnC69UhlGonHNz8qviNy8BU+zUYPZsrN6DrU1jQe+xUZjQ0Dsv
hmv61tvpyiR3EO0EnuncOWsUQJLnNMQqJsBT/bdTUitoXlJI627v1taZ0mHUJyAjPQls//JM9Uut
DrXIRbAkprjrZ7vyw8L4Van1exgWmp2bZtMacuwMT9KAw9zKGqSrFvyqQLKj5aGB7z2q60+9ER/L
st9Z2NYn0rleqHJQevHWwOxa1avKDpUysGtxKsPukbrqczYYH2/vn/Tm1ZOQiab/mVmdL91tp9Iy
UhGMQ45m5+++3iOR2l4IDBCSV5BXk9zTV+Wavo3hkeozwUK+YsD2vqjD79uL2LiR5VjWf02snMCZ
OndJGKsJNCaN0KIYGt/rFvrKpyyZnpzJPCp19aQU9tfbdreyZAqZwNmRdQD3tcYJVSUJVedYzLuK
xrjzKrTRqsTo/STsSqKuS7giObmbJt36OhoOs0aVc8jK1ICq3jEf6LZJofUZ4p/bP2zLT5m5gheW
HyWHfy73vGrGePQoRQZ6Pd9B0k8Cv5xn41kse8WeLbAlfJTwiMhUiGtNfv5Xn3fShpYkGj/VUuth
duvzkj0YtXtyRu/gdgeV7t2YePcMxR+iD15nnUNnPM4i+TC600FvPtnmHgxly6WZEUTqk+VTHlxd
TM3MIGeUCBGUtVX7bmNGh9gM3868y9vylZXVwWnGUReDgc9NU9sQcxrroCNX4rvhXJ1vf83NK4k7
iXkXAwV3qhuXe2wIoSfaUgoKKL+dWjuMAHiqRHbeRpVh/6dKu5/0p7kEV+k5DxA+74S9rSPMOwXu
VsaUSZFWOzqPZV10fc2Otsoxye+WJjzG005avWdktaHWVDBh6TQiEIB6yCfcufYhq769lZtGeDyj
PwQtEdXjy5301LA1cmfCSPzCG/dQN8/l8HZ1c647OY/A9S1F41cJpTcWi+AKr4IqaoXv5M/VkP7S
LQZb8n9z/QE7gX6WxyL0sDIQvDp9bRr1dtfVFVJnyCeVyo9Z/6kVyRMH6/bGSRdb3RNEb5OpQeIJ
DIfGpaE5VROlzTr03ExEub1KOStd9Og6pMrpeLSKv26b2/hOF+bkGX+1LqcLC+o6rQjcfvZD8V3L
aGzsqlxuWUEcT3Y2XBKVNWgwnIoa4VAVvwYJWXbtXXSfWNnOcNHWyA+i6bxh+D4mAzHyV7xaS6jG
ePRUVUGruHejZ36Ioy9VnzzbTEEtbXUU4jsAwkOZNn4bFndgCdAE73YcfyMosso/KmrMnIIouPwR
oJbLPOnbKnBF9SCa5rHcY8Hd8BBGUVQpE08FlubXpQXK5H3ep3kVNIg+1OG72LyL4L80itgP0Zm5
7R8by6H4ypVPY8ZAFni1HAdtBNfJ54qnvmYsR7y//mbFMU+Q23a2FkUbF0EtRhXAIK2C0mj24bLM
OvHC63IkE/TywR7L9DwgMOiHFRMp7hLvCZlvLI7ckpYGq4MY0F0d6oJG0zjANRJYeXXKJKd/m+r/
YoKSrUPp25SDPMy2X36uTnMtxZu8CsS25951lZI9JrGnPJpiandOwMYmyq8EBxQ5s2OtecDKRu0p
UlL/T/gfnCdrMB7Nuk98e7GNc1kiSOSIzth5BG9tIgapCkHlCT/3ahOnzuuVIixr2H+b70osgble
eHfbOzbiB1Bj5iapPDGjs4ZWJ6GlNlNs1vDiP7sMPTdexczwvyCMYM4VRlkkQnQPNcDVlxpmvXXH
pOE6Se/dpflVpP9miA5qAyYXXL6UbP5f2jA6zWp6o2qCZLDvIkc5anV06vvw/vaGyU2/vEVYBJzf
NITIlyFSuzRTiqaFlDfitWZHQWN+s9FYbIrOH5I9wqU9S+tNS6ucazEWILU/OenfRcgoiP0+U/6+
vaBrL2NBHCA+DS8QzuvlgipoA6Keuz5QMpQonGOZ2cfbFq59jBwWMknudiIejGOXFmjPzl1lY6EJ
7xwES7vuqxvvHNBNGxS+pIgwH2eNXlXrkipb5HC5Ny9u8hXyNPi4by9ja6MAjP7XxMrBLL1po3qy
+fLu7JeD1EK+beD6g8OowGmXrkW0XruWWarxnJuaCLIWJajYVnvEMytanFWVHiZlXHbqRHv2Vl8+
KktzUunFBLYIjYNr1uHDVCh/lyqoOKMpmp2KzfUTVy6PwVIGEJCQ0OX+vkoiilCJy95YcAPFGI8l
wiK+yZ2gjc1JH/6pje44aULxw3ncObLXwVsaliT9XLVoHEjfeWV4CJfEMUIyZjADBcIVZYRA7DNC
docke7n9CbfWKGujkgGREYI1NyHDE2lf6ly2ntMEBXQkyDGG8JS6xVmH/1m4jm/vXfDXfinJzqVS
BAk0aObVvopMGFx4ahsYxq/OfG739Ac2tu/i76+2r9RTB/1a/v44JTwQ34V+Gr0XiZ+5O5u34Y/E
braN2wigynqAVbIaecaityR4/4z5O3wBRRe4Xfcyr80FSTPwBXLnrXl+i6K1nGUK2yC2rfvKYdT6
c6+Iw1IPj7m10/OQm3N5XfBxqBzC7YluyhUGVkADvuhq0nFdJL5gUt6MySx3QvimETh3ZX1Kjo+v
UslGKEvkmhiJ2C+Rfh36c95+fbNno0TwPxur3FjRoKlAwLRjRl09uHn6WIOsQznyOCfqKa5+GSOU
5p2e7GSvm86NMiL0m3/ylJXzNYMZ2vNcdMxMfyzLl3Hcq+1tOh0vG4M/Ty1krTSXu4JpFdF2gVp/
yKeQ9/p0JCJNun66vYEbK6H35dBykhUdiN8uo1BT1qqBRk4fJEy2ngy0lh7aLvF2YvrGU41Wj8Tb
09UD3bG+RDqli0OvN/tgLpdD7uVfRew+D5p2HrMOTbvx49wXH82lfLSSOzt71Nyv9vDt9kqvgyCQ
EqALksCLN8A60HNd0bWxjYGJ77A8xXRNz6miU73Tx9Bv9Cw/xRFtR2h8H6xpLh5uW7/+oFgHQYNo
oEZdYX26u4pMp6vdIWCi5TB4i5+rd9y2fmXvpOcbGG+ae9wnNDhgXSMdvPyibRI2bmsPY9CNaZ1B
R5jXj6pRuqcSCrBDsnTe2fOK8AAitfGrKdLOitqKu9vLlUYuAww/AoQ9bxLyXloVlz8i0Qo77XCs
oFjC4xQxt5tOvtKYO+dwY1cpndFMwn/pU6zrd1MYlrM1wlXkjqf0QxvJEaEgrsodM9euI59X8ErB
T0uabcmf8eqqbik9507WqIFm1epTZfTLc6wwnWAM+ffOgV/QntX23sznT4BTjZ08YUMX08Vz6KPK
krPhrBdZLcPiTsLRAgsWhNmEj335XOXP+T9jesyevOXjrKc+6n9hf7ayx+4jf+huDj8Pv0vzUxY+
qHZy2GNbud53V47veXxYrkUO9uWGFHppMUkX60EytdVpbtTGefHKdKgPVmwJRmkqCuI7kWrDsaHR
gXZAgqj51OuO1NDr+dDlC4zazuAbDIsUXs9AkutDx+WbtXcUuXOal/TU2G+PksAgYSdmWIhaBXM1
l+uNtDQXba5pgVEoKCNkthW0SVd/vn1oNnYV/AHgEZJsKbW4Orl13gxgYiN2tUy0B3WwG8UXDND4
vcGTbmRGdidWXJ9SrpY/mQCNPlYoU5JXfl2ny+Q61awHzEPpkPPYEHP8yBurKZ7TSSTujif/qVRd
RgWaB94f8hGailfdE9FQek5FqwWqfSzqg+kgKOBXxhEiUDQGvHcF0PzpzYH30uYqQ1DT0GpGV2h/
prSr8UN/FFZ9gE3x9rfbCBFQqOGVwH+Ybnf1y63ManJ9ijFa4BTm0BwWq9OKQy6akudEntXiAEQQ
hmK36pZjFC+MpRQKJE23f8R1CklKrP0puzKcTCv18kfAne8qkzLwIxRNv6Oa4R4nCFTOWto4D9aS
nMfeTHaO5ZZNmRrD8MJLnRHuS5tQfi6TQVMgmGY3mO34eaaB4gvDayAVVgOksncWubXTNIg9EgkQ
O1fSpzlCxGYHa1FQluPPOGaACV4pvQDVBcHUfZlmB0W0fp01O967cVi4BTj+3K503tcQQa2J9SaZ
iHkAk5STO43dd6EX3qFL22HeyZc2IgGT5VL4TpNI7zWLpFcU5H/wsgamGn3sBgZPs/rU29BLkDLc
9pnrBJBbzQSzTA1dXqUrn8lGpWoG6GvgNDXj77XdDGddadSdzdu2Qi0PHBnnfg0FiqxELBoRKADK
mfjFXPX3WTXugVO3PhGPav4QbkHvRm7rq3g2jp0Ycyc1AjdHDVo1+t9mHHWHGvDWTlTZtiTHB0H7
Ub1e7VrFScvSLDdQ4rZ+TKP1aba6d8qwJ4O2aYZbn+SDzBmGl8sF0TGkw5WjNN8uOswSU+TdySLG
fVWry06pSl5hq9jMWqQqKNkxF/uqHLbEqqW0ka0H1pA/gsU4GPVfdaMeiuGDoSh3/HPb7zaWRtOE
qKExyYAo4mpptePocc+UctBPf5dL7nsMvOh7fAbXbkejEI8D9EWFz3FXRlQTDVfYM23oEtFe86r5
79Sesp2AtGkENAm1cEn56q5uGJE0+PMUYcRse/VY14LOzOhWbvJvDMGcySG3KPivUfhen1WitGpb
MnXVB70syHuipez+eeuX4fPT0oK0mbDOLNCl06lLY6bozNho8rSFemo9Z6jvh5kUyO/LWks/vt0c
fqfSLqEGz3v30lzfhU0r4tgJcqfp/cEZPpmxe2+/fbge2ML/Tz7kBJmxMrP09QjdZOIEsVIH0gq8
Om+uqnjAyyh4wTsupfhW3ublUrRaiRzkUZMvPFpCGjHOP3Xu7k3nXF8P0hDUkn9qhwTtyy0zUZGc
Qzdz6Pt8azPls4CsvUBJTtt7t28Zsmg5cjOgG+euRXqasVfDKoas0RbeIRrh4osYdVXhcNz7PLct
XanNjKDC1F7l88DnctK7b4ZbHcce7i537269TlhIVP67piuN77irPR6kWDLCZ0007+AgqZT2nRbV
PFJ3+FS2V0VQQNQDYs71W3ysOcZLzf7paRIfykiPz02VfBCFKJ9Kt905uBuBCGyO1AMCuEdJeXVw
eyha+0IdyRpimqe+okVfHcCVP2+f100rsidDnkkGtp7ETDLdCku91mHkSKvaLw29udNI/n7dNiMP
y+V9hKz9H6Qo20duufLxutK6qCqggu2cPD+mHpMCuaIah9rWptNtU5srAnUOWQLQc+C9l8dJJLpW
jm1HZmcmwwHCwQFOAMfdaTRsW5H6Y4QHArj896+SE0gCF9eNB8bf08L7CP1IerbL2D3eXsuVd8Mz
SNCGyRmZWf6zKroqIwxRETQlQV9EfhOaH1saZ63Bde6YnwzR7mzdlYNjjgcrJL5goslS5Fd8tShL
LN00h10fZHAs58Qfr/QOBaoze6f2avfA7EomRQ843J+5xEtD4QQYLtX0HkGy4StctwVFLGVPjOpP
PLtwOmlF5qiwQ5AUr52u1+dKRH27BI1kFTzYxpxHTKIP5o8cktLuaKVKabybFHfIn9I07T96Rux6
d9lg586zCIVpAYsz3MUn34n7Y2tO9j9GV1nVKbSc5JsL+eZnEaoaEt2TBFJObW++M8Yx64+1otUf
i6bMYOSthPdVTLHxW8yi/ml1+vI+T93sc5npzUvezcopj8Ii5QFtVJ8GmCype6E3Jo7V0o8fU2qp
78ciXTrQ457SnwbKuj/1UmQ/ijlMPqdhnJe+VVbiJcwWMz9Ui2U/GyB74xMIz5gzBnnCf+JMJ9CH
w6jSi4jH+awv7eDdgaPLrXMxiCz5bIoyFr6Re/NzYzaKeY4TXWHm0TJ+2GGqdn4M/EB91uokfxkK
qJ7flYnCu3hRZxie4jqkMZAXo/I5UpPsP4sziG+j0zoPqVrP/8HLs9xX6VyJg4E+8/cyzRlpawsx
aEclFDnTokPff4ooXajnyTVS7VhYWp0euq7kkZHHXVv4da/bX9rFmPpTW6Yi9Dn+3vc4QRzivp/m
1KNstigvg5rWhd8ndSeOXhtrUHfXKaxqC+o/fydlJJaHnr2zkV4cje5hnqJC23nz/XnUrZyPRjQF
Rpt3rRwvuHTxRE/jVh+nMUDLrISxeR54x5rCHuOzunhjfgxTR/3YN/Cr+EXuJZ860TkJG2KUpj/0
gk+h1d7QHoxZK76HVT6B/8hSHaxqyqZbWtmk7ArltaOOCsJwylXXYtzMTgrH1zKneyalUAtgvsxA
HEKDtO8AY6D6THmyOEHkX/8EtNPUR09bul8KJOHZsRxcuCDdESDMScv0+GmsvPCTkxSFcs+oSdGf
nXZoprvOa/r5aIBcL33wLM7HqR1V9chwUZSfhmmZReRbLeoMfl8bTnIoG2pFO+nZRqziKUWJQqKK
Za55ub/pPFRxaVOTHu2KmdI724jPQ/1LyfdI9a+7HQBKmXRgSITeDc281evQVcphgqmOsnQaaR9h
f5h8D9Lm85xW6qks4NBI+qlL/bp0UfJRiBR96Chn4YDM5MkZnUazTvd4eTYiqCv7D1wOPIbAC1wu
H+7xzO7MYgp4PMxcBwrsN7b9+63XD0N9bC+aFDTlrirlU9+3ok/MJeBJe2aIBVLQ7rFv7UIKsHqQ
7bzdHHVEHg1UhiUr/uWalsUeTLFEaiAACr7vZU/bqXDeAqwyWdbiHIxkUt9853EFManFaCHdFWd9
SeRu64ztpCxw/6XeCc7x4r5tRP9otaaguGjtcQzIO/QyLkh7fDKycF4ua4To0E6CjxqrQZwmziGK
zOrZG5ThaM2DspOjXBUBmFigzYGmBaUabvR1jjIa1O30VA1UK5wfLLv8rnfueDclHpcNgL13pa11
h1xT6vPtD7lxZCQCluIpNzwg3/VolaqUSSR0YwH1XR+8Wj+p7nA/9t5LL9lZ4OPSp89Dl6EY/ZCI
dvITKRlQhenL7d/x5+OtNhvgEYkMBIVMBa49ChxM6w1dqQUmadZhEBTOfWe0Bz+dyvoU00M99VVj
HwiV02FekurgpUN7LpIeyWmU1PxiHH7ViWMeeq0rn4peVZ5VdVm+wCYynpnXb450fHNk5Cbvvqzj
6lM5150/l3N4hvmsfudGovt0e1HXJ99ggofklsFUKn22/OqvkjS1SvSqZSopMKb5XaXXf3WVsdeJ
23BS5nkB46p8O2Afq5NYzWgQkNFMwcLgxrOuT+ERf05+OHrv7dQSr01J3RuLVymSnjQXV4EMveVE
xEalByKrTd+zuvkespLiYE7dtHMe5J+69AbWw2UMgIU7D87ry52jbBWzZs8IGjWpn/SunU/qYNkf
y8Jon7iubTml2h2syY4O3jIPe5y81wMK3CKELqSY+QeE+OomaTy6MUZoGIE20dyDpC70YEbNfigo
2HrzqXWrO3Np/Uodz0MkKbYfbrvO9g/wqGpxPFnuesjIZQbWK6gVASpEZ3aKTlk/HXK1hjR9+aqp
X2rIAEvHYDDdfa+OLYDDvSfGxueWnWycl36yVCK6/AZ1j/150IhJohi+NBoze9Q/XPMQhyEox9vr
3fjg8urmpS59mT7OpTFGiaD0NTs1KFRY4sifF1hwBtM8O1k7fh2VJDy1+pCdSyctDsbiidNt+9c5
CoUjqb+HhjBOtx5Oc+NJCfEmNRhazXuy5mQ42SJtSTjt/FtZKmInNFwHfOxZkuwH8RDenKucKNQU
danpDdByTO17iHLLxyh0cwRC9eFDnoXFOyUczfeugCzu9kqv27k6+8s+0/FkvukqVdDz0B3dgaXm
enwIhfcyp/NXAe9f2o8HK/VeYhF/blMoC809dM3GqjEtmaZdedusr7kkMuPJVVh1rZbyxj6Ew98i
DUw78yunOiTt3b9a6/8MSh9/FYGNJKQ81GPQq0dfqf/O3OzMIPF7t1IgMm0BiCePZV2X/uhoO7Y3
jg+YAfADrJN7fa1WtdCkQFmCco1duMVRzyLtkBUDncjBynZMXTOLMnoNKIrCkOzC4FGXy2S41554
MuvBJOAQrfwSKnEXwsklzP9Rk/YdIi1HJasfqjr5OC7xSf8xjsNfqdee4GU7hSimxAhfLOlvputO
0bgHjdk4XCBSKI2ApJASw6tI4lILq1LQYIFlwPpoi0NSf0tLmmvNXhjZsyT//avvTY/LVmuLSlwG
AZs6PHd2dw4tWtx7+o2bhmhAER8lb8D6LmTc2GunsNEZIPPejc23tKtQ1rJ8682SyXxarh+4chjI
RDtpFRitdJokPkIP8jQ/lvZ3Udn3hjGegGfv5PTX2QqW6AwR9GVX2ViFJC90nMEyIyOw0q68j5zi
C7fwHh/lxr1Gs5r1OOwby1l3HbRMsWFNzkB0QKIOpXg/PgDwQJcS8AhqAYm1nGx7au8bABIPtCv7
00yG9Ty6XveFfu2wUyi+XjTjrjIOSj0SyfF46TBdrJhD3GRq0LY6ZGjt0t7p9ZAdb8eh61iAmA0Q
Ezn8QhlyfbtlgGUMgw8ZQF3/sNghbKz9Q2TvJE3X0ZXcjEBjMPvCg3uNQoDUS8nUeNGCTG9P0Imf
68qSwKynWZ2+h7X+Yuxp116fApqWNKrkLBFZ5XoQrDC90RsYnApM8PYvWtUOx6wM7UfXBg6mjPb0
ZhflgUDiI7FtUr1ylRYq1DJcsTQkRZ1ePsXCbiH+imEzvf25rp2CiUAAdNR76MdevUUAbQgzUScz
EIVpHTsza+9GEb39vNHdJ8m15Jnz8ItL18uVJhviFitQyljoDVGsEH3h7mzZtethxcOGBNuTy66K
W4tTlOHUGWbgTmEN/ayi/eDsey912xqn29smc+LLpB03xhrVK3hrrgY72kJbkjRPrUCpuvTOqgru
ErVUkZLXjbs5HeavsdLv3X1b6zN4wBImKSDDG3m5i1PohEUpOitIGnMo4DFOU2BwFE9N32xFtMeP
de0a4N8AwxHzCZI8DS7NiXLuq2WsrWApauvgohJ77ttOOd/eya1FUbmTfFg8hQEjX1rxYKBZakg5
YWUofbG897LoXkv1nai09b14mIIS5ygx9bVqW8GU0Vlwx9tB4iZgYwczf7BzY7x3QxHfex11bnCz
b4aKcGrZNzJfmoGMYK+WJkx7GgAkWxAcVsPRjePpifdV5c+a1+3440amK20BdGB1cqJt9bGM2coa
M/SsoGa08k4Us/KUM890z5BWH/ROEz2Uedzfz4ptHMxRT5+Kadb2aC82bjyag3BHarSomU5cI9SS
aYjUISxBD6glOfX02JnRySz/hn/Rhv4F7lg/sinKM1j6ydlNuTdcicIDpVAqsBIpIf/9q4yoajw1
ChfVgtvPSdB8iaejGc+xT+Za7ez3pileqrSmwMKR4V+aiiZo9PveBb9gx676ZBlM839I5yTXfU8Z
JmOHUPz6KLqkkqCnELGDnHYNnCnyPK5hBbIDRYTh5yZ32l/VFKo7ufX1oqQVsgPJMSaHRC4X1S62
QnRVbfif3ea7PnjGOTfo5PhJ1vY7B3JzReR5zLpAfkvB8tKWcBQrz5XcCbwuHhufktgozqNgIH/n
Utg0RBNZkjDyRnFWh1CrXatsB74Ul3X5NQ+d4l5V1GpnQvsaQC2xGLLkLYfFOYKr9bQpvQzBUHhg
RZ74D2QiQHjTVnnfjM3w2I+W+hRNi/ZYTsp8ShmOPmepWty1RdF/rLX8wUzTHI3jMD85aR3eucpg
flO7rPsrrebqvROP9nFouuwfh67ZTgaw8dVhCIIvkE8hB8Bl6Hx1apyx4eGctCGoUhSNRUSl0C6s
T1Y+73zyjRjF4cS75MC+xat8lXX3zkRz0dLDoOP60nxNjeP/2NzV+YmqQ/KzFpLYNO7r4WjYQ1ye
3WwUX4fM0vaWfE2KrLskqKTDeATd3nWfQuSwB6pp7KJ9nKbHKlWnz40Se93RjbIzWIrwfkDW65gV
pHXNqDSnbg7fJYXXvIebJXvOM/er2cDdkRP4P7z1PkSuhiocdUfJkLxmhVa1fvC6PnIhT7Dnz3ZE
x00UUfWyUKrYORrXlyKvOUBYYFWkkMN6brjrZY2orLLn0SsOdvHTgCWxgaBUVB7j8W8OLqBMebHD
ukrezn9futlsRG1vCad4Fu47ORWiLZBdf3vr3slqOrU1CsTEqXUplaXQOMr07HkpaToWk/aPqQ3L
wY52xaSuXgPwT9F6gyGEc3NNLW1AHmvEkcifQy7T93mWyMJl7KD1YKWPHJ091fGrmiGvVJpB8vkt
6XHXk46x6hSip3H8XBaq+WmmAHIczB5e/nj8tYSddRhNQN9abHgfdQTtd3I0GSMvsl2sk7hTJiY+
UHhfXQx9HXZG0w3iecgi8zktl+WEYtZ018bdr0xBC1jEanOAQEf7dPuDXnmoNCwJ0skmuCvWbSmj
h4V0KTzxPNVynskwogo6qDCMNH/WaYWci6VrfqXV9OapBQwToKjT8taTjK2X3pooAK5LLa6e+wXG
cEbi1BPulPhuPnY7B+M6LEpbIKnAWxKBGZ69tJVaJUywRlE9W/UYHsum8phQIE3ThKZ9ADMb/3aH
1HwMuynNfSdK9A+aN5X3t3f6z7t8/Y253CmIwMzBbMHqfI5uFNOlr6rnRWvsT4yxQZhnTbIx7xhs
AONI6TiXZ1UV/afC6iHESfJsfplFl/uLl9mPnWI55y70fujgRc+LN58nhksOYdZV32//1qsbS26Y
nPCjbUGxbR29q2SwPPSoq+csTM1TrrvvSrLsu6p0jR+3LV0lD1iSA81cjIYUxFsVG2maZBrEw+J5
8bTkWKO2CV/uVOzE4etgIk+XnHt3LV12uC4dIHHbsE7s2qC5F3bZsR5KndppYxcvXaumI3TinbU3
snK9h0BvDRCeJLCyrLF6K/MWn3NOtY3k3hItn8o6m2IfOg+lfl9NIt0brLo2xxAXCC5SV9N1vfUI
qNUb4wLFjBsgAAmGyKEh6T6rHiBkP1HjqH0zEEEiqzhR/AWPW2xd66rMpq2V2XWCSM+MxEc+NB3O
UIXG0U5mvrUw2lZyZo967xXgA5dZmqxM3GACvXaAuBeuZVBQ2acxjJG7eqs7gu98ZUy666tUjQpe
bCFd7AY90BWfF5Xw7Sl13xztebqBT6MkBLAEFrZLKy5I6aUYFJC/9aDfGUsDSTRexOyWGaf+ODok
C1ZnCr8x7GwHP3Md8ElDqXjRxpAggTW8uQ1RMR6t2INpYjpWQ/iUTAmN7/bzMmh3tfL5zfuJ0KEN
XhLoMTwgq7dB1M1iTMkQg77OZ8efLTVXDp1rZ95bc2zUdHjjQDUOvlCWjC631HRrjTdIJRhKy+4T
h/ta7zXl5Ol7Xacrd1wZWt3Udu0aYWlBn5fbw1Evf4vxxamSnbviKipihBci09ySMhA3uVxNGM5t
nEhWCWF3DDgL8blU+2Knwrtp5A+SiMI5ggArX29iJVdCF1qTfkjA6FlRn7xTIe4o33qm5GIgeuPb
SJ6eq8jk5ZSMPBcqwCgJH8YC0Wa6su2OlbVfc6vj06Qx4JVUmlarcBt3hdv0PI2e7PlQadmh71M/
/H+cndeO28rStq+IAHM4JSlpguTx2GOP7RPCsZlzvvrvoX/gXyNKEOG9gbVX8EGpmx2qq94Ai9Sa
DqO4v72q12uAWCDQ4KL89d6DSnb+eQZzsozSCIzHVH5vt6NX+Vbb+rdjXKQLf4PA/aZfTwEEhMR5
kAnuBpUKx3yUY1MCnhnGn2fdyj/3PIkeqskRX1reqg8z8LOD0ObIs6HUvcqdKZ7NsU4PnYQtGOqO
zUNeptD4Mv1nUTgaav+xLrb8/v4eG2+TG34t9WcyBkTOmJn167zU5qm2s9R+BFKWeYGeF/cKelke
7Zj6gNDU6OdTXe3asbL92I6Sd2bTjAepNXNBta4LHgrVrnaBVYTvrKYJTpYUFS+1XLQf0mwhEUyD
dJjnMIh9lHJkv20hakLY7oxmp1ugit1QAUe6cais0wYGBc91YYOCNKSkudrrQHqzeZxN+xFSOG+2
g6I291L3LaH0cPtjbwVapYalPAFYAKz+2M+P9Ow9bdDcLHpK+s//QxxuuAX3v1zaq4U7q3nbRjjq
PVrGhBOvuXPy6FupV7txtva3Q13Zj7zc/gu1OpAnsyvkLLTtR5TG3gdoy1rVvp1OrSG7qjpsHGXX
5s/hGoHWSX5Nced8r6hpF2lwm5zHtEflfUDc+76Bp3xnT9073ZqUjWlcpmm12GGwLwZ8zCI5ySqc
3GthoBSEG2pndBMz7/xajbb0Cv5yCc7CULFfkMQKnG7W4Bozk1Apih2rCo+DGpWVh4J4UO76sO1f
G9FbeKtYg/q9gfPACTSl4eiNzdR1njyq7eQlhdO9dLach36NErdwqUZrSCtMRaJrriam+UdvZumz
mcuKtssTXcVm2RCa8lMuaw3I9tTVg+3TKuERGKmi2uolXagDc68hlc/jfjGkXqSvzj+aMnVRYCmj
ODoxkInefgYNfafXRoiDooTL2be+wiBLw8O0yV5n/lPMotW7fjdJW7i3i8V6/lOs1Sskox6gFNEg
jq30kMkxuUN1SNWDNdgu2r2Hf9wZf4Mh2GMAsHUu4K7QWycjbCdxjNLXSJN2/fSnD19wjH3sxy+3
Q11cVEuopTMCNxMV4nV/XMLsFSjvLFAfrnw1eBjBiE9b8mgXmw9BFJ7VHJI8sJac5fw7OkbRq2hY
R8c6s09d8DlQksOAhbHebaSuF8gUVgyRFp4plQrw9csveZOd944TBGE2gvFRpEfDKoadRiLbVlrx
cai06ZCMxbhLFcweTKEk78fQbvZTiPTCENr9AS6D+iwPQH4Lhdyt4mp8H5A3PnW59qHoHesD4E40
629/gouODT964Swu2e+iEbbm8kwRoNhKi+NjFf8KRYW90+Srs36AMLW3kKqppkfULP38lc2YWvNG
sfNqeHpyYItpwtCgWy3tCkJBPclGjPg3Rq4V3CEsDx5ao3chP8ACHDlXjPeG8VXUr12j+2EMrOj2
FFzZXdBQ//sJqwVSKEliJIaJLeP0XcSw2Vo3kPy+lT1tC+CyvCdWRyaZ7IL2pL2yvK7OV0g4Wjrq
3ow2mO6G6s8YzK7ov2XYlKrik4Fd7+2RXS59yJvM7FJ45epZM/yHXEOzWO3CoxId6YB4tR35uWPs
jOzH7UCXG5kKAi1c6pI0xKkln48Ler9sF7oW8rpXF2C1m0mfsmYDvnJtNMt5sTxLqVfIy3d8s73i
NIeWlYroWBW/JckTz7nz2Nbf/30koAVtEBdcblgHngdJqslQ466J2ISNl5Z+ilWiMm1VQ65cLoBM
SUnZc/DhoVCdh5EsoVmBaUSgpV8tLXsvi+JQWOEHu0725Yz5Kmrgtf7FEeXo2m39NE/Sn4USK3Ub
T7lrk8pns3ky0FzkR53/kHmcSmcBMiBY9VCqfz1K66pzh3FLu+TaEmF1cDSSlJCrLlvjzddLoyqE
pDzER1OKvXyI3M4YXRFvCAxcGw54IPiPYD6hWa43mF5I4azr8VHInStxWkJWc3mG9PrGYX+RY9Fh
BtwEep9WFiXQ1aEhK70aigA8ZxO37wslG9zlhPVvL8Zro3kbRD2fM0DwijmPdXxcpJHNsn0qtcJN
nGdR2//LcBabcoecZ1E9P4+k6tXoOEkXH2Mri91aip9kadiqyV0UuqFcwPgA1qQgrkTRZRVlrIqy
rlPWwKT246EOlWE3OrPh18C5KCbZPydJk6lwG+muzUdnFwxO/M+HPZcdgIxFN3mRC1zdN6SRI4qF
cny0IiP0Jcd+rOHD7UJZ+zM1peGPOhf17a94beXjpkl9nw4KZ+NqiyF5Uo9BsqzJ2DnwSJjvyCQT
L8YNbWNwV9YL5y9NKdAXkMLWTQuzlLtqyEWChNifgvnjgNSS2lsYPf88pLNAqw8pwq4r9ViKj4aa
7kAUPgSDcYSZu7sdZt30Yr0siRtIX9RWFi7G+aoU0AX7LEoSvMydalcGuRjcaXZ+mHHWeJSOQze2
A8XFFW0Q0A2HzYb1lU939gNWn26WIjwbqyI5Nor8BQ/zQycbT+kk3QWyObijrb+LTe21EtXd1OEC
R0EatEuM5XsWIx02ppnsoqaj+ben5dqv4m3HsUNTAhLR6lflBcgJaKbJMawN1xrjXTp/sErjXx+t
TD7FUXoElBlUYw0oqmIt7EAcLGNvTlX1PdSeFDW6c3j1/Ptw/tq/QMTnrbWmI0RlY0aykzIcrd4p
Ojwl60dT/XMBbhkOrxqW098o6wO706whaLLk2O1MOlZh/klpfheQvT7dHs2yJs9TPNynON4AQQG1
hXNwvmYHrXfiocasWlLxF637siCTHXa3g1xbAViekaIsoskXTveZqLWmMUqO6+aLmn6O1bs6/nM7
xLWzZNG/gmUFToI63/k4lCoLYJ5WhBDvsuDDmNx3gW9uKVZemy0gRVwGtGhg+a++StUhnDYanFha
MZe/Aek3Hl4HZrFxMF4w/5aT5G2c1U1aN2WBakGYHMsvaZK7Eq4GSg7vPHBltJvqSj4EWfqQlpWL
YV1qhe9yRd/YT5fPDH4CuckihEVvZZ0ANVERNcYQJ8dCOk5R9jSmrWc2d0MSoiG7BT2/skB4v5P9
L8J71IFX2VZXY6JjxUpyzMbZbc0/osnd1DI2luGVNQJEGXQQPY3l8bhaI71UhUNQT8yq/UNOW1cS
eyjkTOsWXufqcKhFgH6nI2+ulb1iYXdVM6pcbF3tqoXw5vlhyv8VCs0i4Zhj3+osRyZvNZyhyqMm
tiwOIttkfQhPbur/Ycb49NTk6U3iUrdah+mA5ws+ugkWsD+j+bnvIy60yk3qj/+8exfiAaQqlhqp
zqp4ZcaBDu7JYShkjtoQQvEXnpYeUNnY2FrXPg1bd8GmUJnF+OL8nKAkV4/AlfDXzpBu0l8dSPbW
v0rcLF9m6a7y/wtHeY3hS/qqD7K+IQhS0sLeOeJJCU9VutU9u5JwgB5fOtVLkwAE0WowoGbHJiNO
k+DAGSW7uo7uE7PyW8D3hXgIO/sBoOfh9se6rAr8RfaQGvOh2EmrzZoYs5xl/ZQeZ+V9Mrr4fZU0
/ve/9PL1dqBr+5XznMczeL9LdcFcLiuJVzzT2AvwXj9wP3B7ufE2n+rXFsWiXA1se4H9rzsTvVyH
nTOl2bFp418FkM5mBiNrNv+eOXCf/xdmtWGlRh7DScLLu2yMuzwP7+d0+mbp8db1cW04XIV/IVBk
Q+vlRwM10PIZZ/IBbo3bAdrcJ4NY6ihGt1HkuHIhosBH1R7ECWt9bUpCw4O2mrJ4hmux6SkB9A/T
2qp4XVkHALnIHEEn8IBdn9ujqB1nmFlwTRN5oWG5UqN61EPptG6cDtcKHfBLFsgyajeL28b5jrLs
yk47e0yPcfeAmaCLgqGavlaYPZZ0Jn7K/cMU/cjEd+rNlWJ4U7t1qF8d60Ks5tG5cJtXGUYc1IU2
Dlp6LOQ7i+SyRKA0iDzxP1xRiP9B13HIlyhOLR/2TX1DUQrD6dECRKwxOxRoC1ACk8KNcumyoFfJ
JXRSfRGiWIayJkp3ZgnQrg3SY6Ihfzof5lTxau25DT5LW7Y/Vw4l7llIjFgzU6daAzHaitaOkbAQ
c7i6bp+JGHmRODtkkz7elx0pZwbo/RQBef/3Xb2AX1FpoLJCtr46DnlvqWrG/46Wjm/s7+4Y9//e
UAHfC0AIkadFvmpd7tD6oChDEYbHrv1RgnuSDbDn3UMGV8DZlK+6cnpQVKGRQldzwfOutgB6CI0p
zVN0nMPSyzEIF0jcTc//fLRzXf1V1gRdQLZ7vvwQDMrUxNAjJPafs7nzZeOPid/M/9BNWYC1/8VZ
BvtmmUdWOM2DTuHSMj6YgeV30ve4+ACKZuPguLLSOf6okC6nBmtwlcAgTDnWSGBFKP7GO5sMxo8M
haK8krhTlnyb+/Jf3dXJMd5EBKRxPjK9UbQS7FWEjGfq6bwQ1PgDzomuKacbY7u6IP7/2C4k9MK0
jHMlDyj+NgGtxUFmgOb3sbM27pKtOOr5iJwOyx5mNjpmSENPWozRH3ntFhPzyo3FHc8LToe/xRt7
tfIADAeJYee0T2pjPDhKctdruEjcXt7Xg9DUBh1JQ3v9cZKhMWSUAOOlXj6b4o+VTL9uR7hy3jGM
/yKs7oleiKRLFSIkcrNL9e+ogXm1bN1JygmimE+u6d0OeG1IpOb0Gf6+OdaMtM6J4VyYBKQq/5RD
RZOn+vPtEJcLQMNzSAGiteAAmLzzBQDJOhiVjDNcKm2vCBO3bX+MW+XNy4lbgqBkweOM5XSR6zUW
JneUuo5FGexTx3gXa58iU38Mx/EpzFr4sdbd7WFdXulgqbggaLWyZTlTz4dVB5LugMzJjrBi3J6L
aHwv7Jd+y2NvK8zq3I7KoA3rvOQGNHdpakRu1FAeyKrUrZ3ft0d0edoxoqVqS2ncgmi52qmqI6V2
LA8ZXbqnICo/t9B8y7F5N5cAI8ItU7JrXwzWFdUpsr+FUnY+f4HcSVThSP/CmFZMxDtaGj9XOhrW
dfsH6Of2++1iIS77ino0KdiC115rySJX247yXHZHPY1rvwFM4CNaUNxp3bhFm74SilsdEhuNpsUi
dvUmsOh3FlOo9MckCvRTNqZfxlio+9kyusPtj3axgelk0Mda2I4LqnNdlKgDU5Wqqu+P9Ct8ySr9
ML2/HeHiOXoe4W8/5c1lmwWp2dQlY2EfSW7Xyd2OiPV+zpP2joZ67Elyre51o3H8MRmVT7fDX6zK
JTz+i2AmaDRRcD5fJ30VhIDE1R65rL3AjNlSX4Rfa+9wTr8d6GKnLYHQjePhTZkfLe3zQEUZI/xj
M87GfExRxAnwII0tlK9+3o5zdW28ibMa0NxWiRIqDKiVPyfaSRefU22DB7gVYrW3iiCSpyjW+WTa
+378MdinQvt2exTX1h2KFRAGFoFmluD5bCHQFmsoy/RHORpdGWvEUSs3PshWiOUEebPw0GnMm1Aj
RBt/U9unuP9wewjXZunNENZCbGkrpiayxHBM88ovlMoraAjn5kZT8+KcY1lBZ+XYAf9gwfc7HwV0
vSFt2mQ45r/oO3ix8dJkh77f1dFB38LRXBkRjEFyExA0HJ7rE9zurAH8GiMq6+c8fkmxqIhfbk/a
leGchVjdR0VRllaCKshRVb4W6S++S1U8NQDl3yvFxve5siHPQi3r4833V7sSeC4yn8csbUhQv2v2
1xEVSWUrd7geh6ohNb2/OofncSBVxEOvRcya5jmD7eU2DzDUQXVn9m9P3pWzjBH9F2m1oheqiDJZ
rIW2iL0EzVaMmneJ5kkBxkobs3dl9yBNhCshMrWL5aN6PiohT+pkl+lwjAAf5PrsDrxabg/n6sSh
3/o3/YH4vzrJDGyTW4T6kRmVH7JK7NEWcHXzTh+zu9uBrs0bhQYIEgs9icvgfCx2NRqDnnYj6PjO
jcb7tHy186/Lu0jpNm67a9PmgB76qyFIGXQVSo0LMch6Mx6Ru4NIqcWh19X5Pyc/sM0Xwit/UTpE
0uV8QIOdWYU0MqBQSx7NX5Iq/Gh6VcVOUQ7AIP6RHUQt7yzaas9OvLqcMelHKq6xnxVYOgbP/RaV
/kqaQBAyK6rvrPE1mKhWKOc2bT0ep+oRYzYMWlHLrb7WqCwEv9BZ07utYteVT0XZhJIGVF6EuNYV
a4QIekmKxvE4aKeCNny9ZTV8ZUhnAZY/f3MAaYWdyno3sBaScTcksUe5MEAXEI2fVLXc2C03jZqv
nOBvQ66TrXGo5qSTCKlUHEbGKSQ35r18eztdQmAWAQUcACm/U9u4sCCI0aOxS7LeYxLf95NwZ80k
7W52fWe6SezL7DILzzfZ/LwR+Pon+y/wat0DlYoh0rK77OaYNj7SH+oQLVn4t6r7okXFTh4Nt3B+
6InhTr3t2qo7JFuqGZc8jNXwV3s8KPJatU12n1B18Fn2SU9UHz+nlp8TQ8eA1TZbfpB9QCZcG1/g
kTalS1c2dTw59avu0Ff7og/u9aSkB3iw533rvGuU8X/6TLADqBqDgUAU83z92YrodAC54zGiTTym
pVtTmE4pRmaGZ41uH7yL232H9/ntr3TlWAdR/1/Y1bKnsjEZWThx2sofHVG46avQA9qqG4f6hfwB
x9KbOFC5zocXomIh1zpxNOe7nR7S91J/mD7hfbx8hPBrL741ftlr7tyq/D3yho1xXt3ei4QrFTfw
Suv8Ty0NEacm02tHCMZG0m4o/2BVtZ+lxlOjfi+Nn6Tg/vbcXmIAlkG/CboqG6TdgNJISlDYtc82
rrcGnIS4eIBNYBiPovds9bNupfcySy7EvHMuNupxlwDx5RewwdEftpY61mr1K7NdDeqssPmNLD9o
7UunJbs2aL4p1V6X+11nTffVULlC88OkRZ+8fIRR34cS3sPFfSIe6/mb5Zy6NHjIxNYBsQz/rLew
+nGrlGKoY5zlNH6cMI29EWR+67wPuoM2+kF9QrQo/KBM92WwhVlbdtJFWFQ4FkQEs7PmNuRZkQXz
sIRFIm8Wh1bz0kycasn5Po/GzraljVfB3/fRrYirr4CXQoIpNhHL3Lif5+5OVJ5mqK5xNONDGJ4a
XeGPPmsyUrckbkJy6+S+n+VDU/8zkmuZc5pwjH7p+umrJYlzj1SUQuWndAe1PxnqS6ltDPdyqwGe
o0GPrjf/gFze+Vafp0aLplKZFnmtF6n2Gt7y2QyVd4eHFNnpV7Xsf93eaZenGJEWAC6yaIgIrWVe
nKBqcjM1pyMCbwHZDsw5JfabTUjx5dI5j7P6kAmU8rnWjekYv8imm9cHCRTpay0/dwCZbw/pMjk4
D7UM+U0+UiVOkSiZPf1NgzH1DcwGf/P/KQgoXA4pXqvaOsjYp5oYCGLqe4RNq2lm0jaJm8vZfr78
l6H8F2XJ+N8MxZmLqjQloujxaw6p5JBjpcK5m2rf8MpzoEdqo7ExsstXBOQO5GHp5NB1Rij8PCZW
QVOvYqhytJJ97Pwc4oPVvisxcsm0jZvlyoeCmgx3HNzmogy5utlaxZ6cpEnmI5o+DKZ7Qkxjjqrd
7eVwYTKKJR/dQ9Tx2LgLYmN1UXdl247DHM9Hq3gqPtTHMkjcrKSeiZrB02i7LcYuKf92O+zlgicq
DsQ0fymlInN2Po1mVsxDaTC4RodAXjzmkM9Gz9BeBIXcNrq7He3KhXkebjVIKFuUn1rCzck+CE96
nbpD/dIPD8GHBAKvJe10bSfp090Ujjw6ftwOf7lmzqKvKbttRbu0QGrzmKN/r8tfKvN1+kKP1RuG
P/9LJJokOlA23rirfYehXspJIk2gyz7G0ic5+BbWf7TgN8+124GuzyigGCACBl9w3Suznb6DXxXO
oCEsv4ojDGAil7NZ4tXR9HvadGWAsA8AQUV6Lr/1wI5u/4LL24BJXfSDQAVS0F0fMWomt7Ij+KQT
qvKm26kHZd7rOo2h1KusB/XD7XBXnjvn8VaHjZp1bVbb7JNJPknzx+Y7NjtfNNk3Ixtqxv0Imfh2
xOVbnZ9uBOQxjK764omypqVbEzjERGbVtDOUVBQGm7l2abCFm6L1lyfNeST1fDOqjtkqRkEkXT7o
VBHMbPaNeZ/IL0X6JQ9eytDY1f1BlYVXlso9BXZvau7bbmObLJfcrQFr5z+jbrB4G51iPjrB18j5
kYwbn/DqNnwzoatL1p61uA3DagY3nZUf7ICS+ZNa+YkeHm5/uUsqIGcqXTDEFhbFHZ4g5yMpmzyd
0mbGU1WkJ4y/M6/VGvtOkuUUtalZOmVD17gaYn5eYZa71Cqq+6zuYl6uQtvf/jHXZhUk3EKwAazL
OX/+W1q5V6YqUrFfqX5a4VO+1dm5PMnhDeE3hx6IzpPAXO0LO1SCoFTN4CiyxLcl7vr3hvQ+TrBI
cod/NRan1sVWJ4VFD4LS9DrFdsI5sYpEBMcwr1y9xWTqn9fIoroGIAl5BYTP1wqC9lBCe7U5tkYV
Xlf1LttpybOOysWWVNZ6MS6ylEu100SqEPTsuvOrZGY/VqUmHSXqJCL6lZe9m2IFDxzeK6qNBXkt
GMgnMjF6e7SnVklLQBnXLOZYnNrmPn/PCrzLkO626ViE8wY2fL0clnG9DbU6S9qprtUyTcRJC4L7
aLThrlXSvmpIxoTI3Bi5bhnuy+01fnE4/7+oNIKBaFJqXy9CE1+4uOskCazh6HbixZwPw3AnTtH9
WP4RswJW7tftkOvr529EVA0XTTUWjLHa4lOhBlYjMaVKe1ANvxplV/5C3de1gg/TvRVtPLj/KtO/
PRz/xmPBU2Rg/bPjzrdxAR01nRPmdY7Sj+lYLNJartIIcqZ77VOYfVSjTyKAyPNIKyVeCM6l1/SH
Pg/dcHL78rc6byEi1xcUP4k+P8V0jcowp9xyrbxJvwudBdwNujiJ/JB1T034PAbv6U1sfNz1AfY3
DLDLpZgO32DtQ0ZLN8o5ZFi8dv81iOp7gXfQ7Y/5t5W+ml1yecBZvFhg15urVZvmdtWZSseLuf7c
2994DiLq7bfTz/qrXX2aGt8IEc/cSfWv5piANK7cKPtkbKr+Xtk8Zz9jdQPaToQai9qHpzQIXAdK
taM965KfdA9acoi38O4XqT8zizIJYA2dk0jT17WrAVtczC6G6OSMH1W8Y7V3g6g9i15seJc8kdac
jC2JoguxnSUmLRgw9hDiwCGvhqiMENhHZ4pOWXO09tVYuNa+th5i7HifUQLUnL1e+Wbwkka/xD5z
0TWVA7+wN9bURfq6/hmrXEBKM2DP5hydNPF9gB+NFQe9+qcMAZUvw/jYlS9q6Zf5ztQ7TzJeby+3
K2cHLICl4wBwZeHRnG+cESZeUkJqOSXmqx1abmDgNhi4ybfCit1ICXY5ygW3Q65TPO5+JKF4SUJu
R79rTQiZSyixHTXzU1++RPhglzU1w7vbMS426hJjkVinc7PIBq+GlYZhD4+4H0+dVboDNJ0k3no2
XswcIVCjWDSCFl+NNRnErmW1HyYxnabD3LwYki//HPPGbfDFtO6dfOttvBFuLWDbh2YUOwPh2voe
vThsQKc/3W/pp9ntiszNQ0+9n3fNo/6URs9S6cp+/mWzHX95Np2Ped23bGw7UmiMTqeifC9T4d5b
rpq4+B06IbpML+EvKXgswHQ10qOgdsTzElpYV27c65cbF44cqIDF6JyU5cKRIOh7Z0KuMj1lKtWV
+6b51BS5X32L8lcFu8KGpqB8FKgyTKchgG9Ei6Nx28alQ+Mg9nl7qV35NbCnkCEjo0V5G4L8+RYi
p8gbJQ9BbecFBe6iEieWd+IHJVLijhq0O9UQ1UGZxnbX1nP7U89V5z53iuxdshgkp1Me7nNbjWAW
T9lhaAp85yxT7OZIljf2xeXe47fqsAKXFBk3h9VZM6r6bBVq3JzK4munNX6ffYzHLVIouvjL0Xl2
iS3pPdIziCDwIudznc/JWKhFpdXS+KJZVqi7KQXF2e2CSH3WO6F8F3of/5zDMZU9eA79KZCk9vc0
2WZ6aDMdafRhyvJjPcD+96M6U77VuNe/myYp+lOkiWm4NOmdh1nDG3aflmOE1HIRPM1Da32u8wF4
XzIYier2dY8xU19LvbjTeNMcBhrT40FBffYl7DQMqmIzHDW3ClKqMIacdIdp5hO7qPBJyn1q9JAq
+sHO/RQ+FrzoQW9/VUhDfq6LKtTuy1zSOk9p+wiTQyudP8tV0zSJZ1VZMZVHo2zGSrh5pMjxnxBp
CkEH2Q4cq3fHuBnmPabDSKZF2KRN+yix8Q9w4YDHP6ZOQmg50VAH9mOjn+kdRpMEsVG0KK65E9qb
NXlUojeuYoYQqdImio13emEX2X3j5PRzlTIqEzfQum7wTSOdA3BfMbXipG80GVthDjZPqxI7O6iz
2UV3/BQKQhIOhr9aQe5OgV4vUs8IGoXOiExFEVJBbrh9bLavhR2MsZ8YbWQ+6mjrIJ/cKOF9iPft
hypNaux4C6M8hqnZ9j6Y8uZ5zGTxOsdZ+wNMmiqDTKqNkxonTkuJa7Y/YlXhVIcYGVy8qCe9HXw8
dA3fKJI+8UTZxM1hLO1EeHE31L9HBc6rjxZQnfq2LVcch9oUx/sp0hLkxaGT35dtpv6uDCeQDjmg
lAcjzqVkFxX2OOMAt3zuUessPJ/TrA29ppNacUC5KXsJLJkuqIruluoClqglv42sBnMhLRl0r3Vy
OdstDbFT2ji2oHSXlE+QpNKPRgsA0xV6pCGtWQNzhfSa1s9g15T4cQ71mjGVYXuIhjJQvEKS1enO
qpz2cRjlSfFGuqO/E7OIpHutCDIeLHWrNntculkVUyEbv+ICVxm3HYrU2amSlmpuPcrac60NQeyF
Pajku67uLJQ5qkZW8HBMwp9FZnc/Ha0fENKSmrZa9EHogBa53UJuUfrYHc2Z7yVE28meMNU6Im+f
+2yXlmE3+6beOzwC9aT+lCTAht0KpufkS1kTaX7tmKJ3h54XBhrMyuRNUx/hXL1oKxt0+aF61hMC
wjHem54mWQUhZUpzdsTX2CPvUSDvHSHe62qz0k0PA0aU0skCeWGfGsnAuEnJo6Let8asI4Bjmf33
EfG1FywazOeBaXzu5NY5pHlN7Dzux189CLjYVSNen56CdScpDDbWSChG8acMRe1PwjDDwFVHXFjd
rheMvwhYYq41duarnA0WX1Sxqt/aFOaDG9fa/CDiiK3fUuVMXK2lzUzjqm1Sbw6KonV5dzjIRwO+
pc07DslnpUugv4+TqH+M+TjeK1I2wa7MjPAxt8JFcMHuheOBLjfvxsIZG5dZLAZ+wZSwQORMdTu7
tL5IFVh5LFu6tOcdFwezPwdZuJOrerniCkMCCodNqZskWfWpLI2sA+aspsxWEkkcaY6a/UrboYoQ
xez4odFsprbXGpkSeRK2osLTC9mZqKnbwQuiHpXs6gF9MwCxBkmZhaPQL6MOhsbPh9Bh0CbCcS7E
ZOWTBbBh8knZzR+1hRWJOzdFMnshTuAveZSN38uhSoAZlbFV3mXh8lHR5pDf4bxYNris4lO+LDIO
BEdt6wcpqEF0JbnJgdWqqZHvZmuWtbtYrpMf3Vg6MOlEIBs7TanQKaJN0TzIyRQEdyGJ3+AOspYo
nq5PfIh+cAYT0FE8GT4V/wHhS31uS08OMu2LqbSFDrOrK3rXQR8LKY9RqDWU1MbGrDYno4kT0d3n
JrKbYVZZ0sHq8uwVUXqpvredpjjM8tiVh8yoCsXlm0jJPi0yxz6FIXo/z2B+hepLTbb4kM3x8Dh2
Apm7aaL77tapmZ6aGTuGwzxK7UcseqR3lJOT9OOgSk18lOSuUKhd69qBZrcAGcGp/wXeIt6hGr7d
P5rOwuGGQm30faRn8XHCXlJz1d42nrvOaivPzq36ZW7TJHa1csQc0Sl1jZazlcn9wSZrmnep083a
PhJjl93r+gIJHm1R5gcpQtrWjaGJvaA8osl3itlJ5qExpuBpVLhpPBNoueJKemb9GBuErZ9mo+pb
D/lPTfsoGzXVDl0LqvI0NqV9KuFg0Des0Pb08bdXE4zaqrbz1cEQ06PUDmHoh7LSm24zaXm+y0Xr
KOj88+s9hfVZeiYFUqYRB4/gfYdJ0wuZxqC4KQfG/JiF1US8WrcnoEutKD1F5fnvhVrdfKVdZX1A
2S/8GmfDEHNBK4hVG0401sdmCKruLsmk8TmhbRDvq0imap4aTmG6mJlLO1nuWuSilmB+HdrAssfE
Nu5V0ZaDp+Gw7HyekV6V3MVoU/hGXne9a0vt/E2g1D26ARONyLs0wHbpS0kDfmlpp7AvM3Uf5qGu
QoKXg/HeqGqn96i8RREpajeJj2UpnMTPIHQOXh8iUsKhUJjpg5gSYT33kcMqKjPZar2+lPvGFUsP
zec8N4KFVBPmACxY3F7gNOVnW5hyCSYTt+u9kgrstPS21POdLGrxZzSSsdxlsWE9oSu0PJHQ8Uj8
dJDQG2jMoWKDRhSj/YCeYO1LQ6F2KQabktx6QiPKoRMVim6qREoz1nXYPvAt5CfJjKfgsVG6LLwz
Ov70MAZObx56pWhfrAg+k9cHZSPvKzNLqkcRRdKjFIjyVx4b6YfJ6KfRb8OUiq0pyi6Ckd4ONq/w
Qm/uHRSooMMgPw72TuSWw4ocKRUUmtorezEq/XOqt734WGhJVePP2YTixWhb9VPWFrbjYlGvNI9m
q049t/mEGhrAiEqOPuewKAp30APKVGQeHDcI1k6Dr2PsF8OdndvWlduyey0GRf4z92mZexN9+uGO
flAkXPJpR9kHbZWS65GDUkjH6BjZd9zl+n2XKBHKe3Lu7HBitUt0ddrBuBOqWokPc+6ooW+XaCT4
edIp6cdgRCLBl6cg/tTKiB36Qg5S/Wj11hz7c9OV4jCHdWHcowqWO/e8M3hyKYAh8++ScCzxMWAP
Za4kAerzh+7/KDqTJUlxIIh+EWbsyxXIpaq69urq5YL1NohFCAQIwdfPy8vMoW16MhOhiHD3cE83
lw6ro3+iW0iTbX9XHc6NTwOfSpUmscG3hdPx069ibzxXB//YxFLLV9UwY6EaXtzvgedYUQTQ/2+z
Ux9/osVNxcmrUvkqQR7vlUkZIUzTd+81OR3TnV6l+4aYHnz1VnRpKwkT+Mv4Kn6uotv3N1l1aU1m
dj3RPrDgJs6uGI6xEKsnmiIaVd3i1WYmkSs6hsesdu2fsDdpmm9sC2VltzTVfHJizTPUFLEgJ0wm
5E/9Wv7FpRU5G7ke+j/Zq+rrlBhvPk1cjT2R8lG65EGKVAWYUNfNqZJJIHKDM/sXfx+MPHORsbvf
tEn91Db+TOPiTv4LNSTu8y7dhx9qp83JiRpnqNibjffIdsex57LmV87TrREZ80dv9n/ekrSvXlcd
6FwW+YdwhbE6TbPhYmzaSaABB9P95g9RTNfhYCgL7xzsj1kzC2YXNzjkyW+pBuMiCFO3ifwcrVdd
usHvHzMypS7d4abfaocVeuMM5tXVblUVfVh54Skw2vuZCRecgOiflsexpGHptlHYXdNAJDxQtcbi
ktTutBAdttrh3l/d0ZyaaKvcnMUi9K1A6KRVz+Gityd+IvrvJtXAUH2mnf4+m0bnvo6YV0+R7abP
yl8BjURKm5+zQ51FOMLYzebz4qcWF+guS06dVoiqt0kan2akCpsywjNYlQwzx0DrfoBnAkChOcEv
ZhSF0ybZ9G/fEn7zYMYiq9BtI9uLwdVm4dqi/Dwyfil90W0k76JaN92VHYvQL31Xj/NrMk+H5MWk
ZvUsKDgohpHomfOc9EFf4LDePisTgiW49a3T8IOeHs21GPgXiQYwI10ttU1O7Yy/r8MQfQuWloFj
DDdc5p20nbp8WMz25KwaX88txvYSzAymCwbaWF3sqk77XNXjcYq4qb3C1wD2eUzkgFt024TBFU5E
60MdIZKTkeRbZeGmvvgrmxZ0Vl56PzWrbYosnnudH6kzHnnnZhYMukm+136De91MqKBlt22XXhGF
Q/ZsAxWOeT/VMTFja9TFNz/drivSvvGR5ofr/qeqk97NMVbq21IssVGo9sbhlZAF56/L5gWITmbk
znaw7odijdMh41D2gyqyphHvNtLh60xuS3oKZ53M+eTUlqAjSdQqmU+ENOwhwGKOzg48cVoaOtFt
rrf/NFAn6tPQhA8Tf3YUron6ZyQ6jO0y6OQ/42/dk9eJejilo+aVbOMhbYqerqku+qYLkrL2kwhW
vx34TFFo9hfXFa0+uz4XDTfKlHxw8sS7wQJW5fxZ7ZRe1isBbObrZ2tVrbH3EpMtLR6wjP6h2l5k
jYPdqZ66hhHKpO19cPgd8WHxSNBwvK3D0xqDItZeS0oLjdtRM8ZaE+WCrEg8GGDlvy1B374RmRYD
/+B08uGqzlUXtrBiPxejO+25z9tAckaIB3Iu/bH710rtuWyb1VyDwqREw2fxIf5gfXa8Lc0W7mVQ
AXHwn7TtA7+sxnrGi9UTLhnOwq+eOO+7z2qtpwLlnlzdxqjCvC6ISx9fhTr3TE3ce5VaWXZ1y4pb
xbZ5XKZMdj/Svgrd09bG8lk2h8Ua3OnFj51pNc3jNVqifML9bsl70ae4Zc4DIlIiHTBW1U6TvW0E
kKhL2HSiLxFnsEi3rVFzwg7QM1cJ4A9xr1Xv5ViD1j+8MDTDPcOE8mgJV4C7JnUYVwdyc33msH5S
J2y7a+9UB+Q5jFu7J6dt68WfqTfyRYF+iqs/dcF0neQ8je9jVvcU69WdVbGZARKqn6SsP5Q36Ibl
jWMJy1QRmX23eFJ/t51KqYxzlH3WUo5HcSuhSR4e7sgY7I6MLDWJlt716O3UXVQVLcHZE/S7aWO9
ngw3sxKWBKwdFbPjec9x3XJz28Gdn7XvKZrrzvF57yU1Nq+U44svSnt6fYj0ysBIkAXgcCiijF4/
DOtrtZO1izrbW283pY+mbxThQBO7yGDMY44gwK5tK34uPyTqkuTFMC10wxxQAo5+8tfZC7ITECdR
R+u3I1XKFsukFcOYA7T/LB2XQF1Dki+13IpjvA8ij+iPcFp0WuI9i+q64ST4hUdogJfPHbKHPEna
GX81xueJG2omJzdu/cotlbv1T0EmszFnOOK2O9whDHBer8O2CJLa3/NurlVyqtRB1scihwlJZLWv
HldfE5w2r+3IxNkUveSwBoy+e1A5E3EBMYh1WO/wSynjyT/3UM6PY4oW7xzTXS8UzZt/ecVZR1wZ
r0v2jNFEVgEtd8nziNV5BkxovYHukpR0WkKBiFzp2k+vfRDJn5k3HZ++4+8ISoxj//Ox+GeWCVav
K8PQpkVa7dVbNjmc+M3vqH9JUFPGV4ivb06bGuYLbDuiPAOymniTh/08plzRDO/r7dY7UMOdmafH
poj7cI4fV9ZHqsu690mfO37DHbt2PNFTj78jnNaerHOxtdZNi7ZCsl0IGy8/gnmw6iTaWofEySPF
yMW2Hr/SbQ3+DnsQA98Mkf9upn3ecjHTGxXJEPIyY3KrcHmPVUcNzQL5x3T4VGBGRIcPOKglF/hc
3zK/tVqHgiCF4WHrs557bGsYniosmhzmLnMLOfU79Vxte3qcUteOddm3MsCl0BICXHRcB//6scvc
3ISuelR6CIAGGzV/872oDy6DeyyPaTqpptwVOE3eiNkdHrOui8U1Tszsnf19C/xz6xiIH9HJgZcM
Rx5zhlnYkI9HwYKU29duXTrGC9qr4W5/yaK2d0q/iQGYgJKSppiOSDXP0e60zcMWtERKzJ6H6F1v
avTzbk+bsNindfkTiMUbywhoBYsrXy1bMXqySU9mCv3f+EEmPJujm0zR0O34p4NIPV0Y7W/fUpOY
J7krQxXwR7XiJz3pn87qZHSv5O6tpRn6iAZAtD3VzRvj71t0gyAtIoM7lTlquxuVK6ZixIdfnZxh
ja4ZaM5eSlQ5Xj5gx31NVgaQU5b1srkMu5RpftuI5C6tnfRpWhwyLyZBV6VyY7kaygTBD+LBnYLt
7OAza637t0l2PZDxpuLk0i44pLOYucJVmj21eC132PWcBcoqBagZplXhydoFXJZGbeds0iDDE3OZ
KPuaNMZuipyuRCchwfS0CB/mcEr0tSYGFuvyzvKKscScVuUBoClAhqVeCm+yyVSug29/tpwyVZi+
72h6R+yxvTET5HkYv7131lg6CKWdABCGH7G7nzsqIG1WOD4o0wHlWMDSp9ANN11kTG1XTZTMXHbK
uhiVdlJ9WcTq8hGiFeYQgTYbFYdq/qQi5Q6sd/cTUKfbS0/tAQ3TgAyRVmZSWO0gAFwKn3TKCaRo
Sf/zmixmT1+Z2b34I3G+ebsL15To193hSiMiVYG/Ie8Tj4uuYA9FcklYPxPf10BXv+jIdlGI1jZY
34/T6M9XRZ5dA7DrSue+9YZpOx+Gf+UQPJBQabBOrM1TJrLbikIKLLSve1IGjGr6TKRq/N5NXne/
1T0ZmREpHVFfrKg2P2tju/HV6U3tufl2uI1PEmqGoZrt0AZN1u47TNJaPbQHqEoBvhJEudsrc5S6
q+xYJkDE3/fG0iEp1W5vdSyr75E4oj9T1R7Dd+K2VvsyU0KiD5+ivd8dFYvdL3xKK8rDnSNKW5WN
/oMbVX71c1P64IEN0/jFGzdpiiHra1XwfhnWnoJk6sraBvUP7XophyEc0o9pS1FiVa6RNCeurYb3
few2rjUpZzBWf97rdCv6RcnuMqbzzVGUiLFQPW+hndVd7S/Kw2SUQNPhHb9Yj2cxmpjIlLZtnZJU
uZgnrVXz1veqCenzvMr8xdR1SQHIIQsY8+FziavWwUDARSWwiDuTLuBkBXVvQ7m/GhKR7pfWSXwu
7EE4pUO3ut2b5fC+go4vj1PCAHfp6CLEqdamjR6x7tG/6z7VO2rhIVyegt5FZB6IXYJgMy0yemcq
TYqZv0neyc6Y6brE1vblOifW3BvYKq5px+sbOjdvfZSz3sfPeY/7BuRBxaK8IfBhmcxjeO3t6sor
sZHCcfIotUt1QRjUeaeprVKPJd9EivuxO3hcq3HcH/S6cYulb0eWZJjKCD6IPdfbZwp5XNvosr4g
1cbHW2WcPADYzfOJzjQiW3tYUeSHnkYN4ZDJ6hfdYuLxTTMj9acm5R4tg7qrpnPUenV1QXoXfA0T
uhR+trRxymbBOk6wNkoPuY5VZU4Hmovl4m2mb++WbA6HB+sRyUoCQUJkbNwtsvm2HVyJd21Fe1OB
8e24C+SUiSX6F+BiuT+4hxffLXW4xPhK3ZaoAYC+S2ce97/NUifVH5A6m7xSXgOGkH24CWi0pEkS
3nR/hEolcFdNTxc7gNTQ2gvnOoehAujSQhGbUQFtwQqgqdkt4JhmcfrKTaXd4sgGtf+njTrkgxMJ
uZ3FmAzPc+NNyEicI6BL0/OxfhmF9vuimcbheOvoQz6dlgav2OO4/0COAZVTdI7anfusyUz6bez9
49JPB73EwS5Tf4chM3DmmLpyLOuZpI1LLDcVPWeb17DKN3bzb68JyIgiJKnv8tEL3fiarv3ynOCG
Gef7vHgnQp+Ox4qQGh+bZ1q+U6Dk8WCVq+O8rjJUPOGg27++6Nzk0ahpdcGiAMJoUmMbF1w4s7gP
AqP1W6R8C8+hpCvOTdvR7NadDIGkbSpBOJdUMIr4I23BII87f0rbDwFvhqDUiVEpETGwvE14iLwZ
uuvmDk4feGGgNsb5OComIlG5/ic/ZvrChGEfu2WLf5qMh5WrUJhL0hwVuSyxnH8cUbaQlBRhfn8W
UxzUnIJk8tEDNwsA6abjVw8cU4IXxMmeV9OU2hwQYFe5t8XORwfk7uS1spg8tENFLdhA/W2ejXsi
AaWbUPNpCLAoEmo0b9Hk76eE2/pj28fhlwa+e2nNQh+GT4gqwuOI7poe7Ok07kx6hdctfKYm7PVU
ytC4/w3SC5Y8HCfvey8c9YvwRGfNR2PlW0iDFZYrQ7c9zb7WrxvLG1XOJvDxbe1JZVvGdIhOh9gn
W6hbgwl/EXefIj4YymUsoHpiX1SfXT9HCBBuQP3C4H2yaBEaetmp3UphTbOVpuvjjPch1O8ZHDQY
1dLscTEDpAzFLMbs+y5QIt31NP9PBxre97oxcHiVN5HzW21mf+4dDQTt7cL8qquEdl80/WBzD+Ts
fh7aLj5v3tDeVfO2Q6nBCbHAAJTJc2SQ54ziMHSFAopoaFoZv+xgAJ8Uh+APqhKYISLFFRwb1u4f
Tkt1Z2Jax8+AH5JkIklNzx0tnR3IvfF/xeucPs39NMJgeNPUFU66GC6xwNefS+ZWr17IRkC6HNnH
nladC7Vjdif3Gg3Q3689iJ1tPP2KYjjCC62jXgPh1dG31d9Ec5kSKy6C3Lkm1/BQX+yGVWXudHtz
H9hsgZ1RYWt0EdMB3tksxKb1gJ35WydwIDngp/xKHM0AEAZo+MZywrCdWHqZMzKadpdNRE/MQRH1
NNHMEKbiSYs9uE/Y0mvzyTbmj3CHJcRIaAWo9aJt2q70kCYEpIfKLhDjS0izMbTteZwr92WqJrJl
NwvOVaTK8nzX0CVVV48KiGJpkNvazSeGYDe9/dqZqv1vG7NpKOphSWCR2iX+GJxBBV9mGahP2P5j
yLONGbgY5j5VF761/1SLsDnyeWuySxvQMcBBVMt5lk3zpqeDpLSpWzhUYbMzAsup6W8v+a6u49T2
UBt71b2LaT4kmcqE7Z6ilZW2wg329M/RBmipV1ltbwgEuhfJx3xe62jjRMw3VoOhePmunEV9ARio
/+5GzIyOdG2/yAI6HmXnA+Gke3wvvZv21SxZ9B4IEbm5M/Txf4M9/Oxk2jUe3m0A1cYZ3Me7deFY
aTf0vzFb3CBzk6BoMvWgHqZV4NNxpP5MP+T6d6Lfq+Q0B9GO7inuxK+st8trN4Ir5AvT8n4Gn7RV
gS+m/eWEZCqeidMav6OSoOtJ66iJS9pKJ0IesM73m7+zBU32kJmAIZtpuuvkvo3nlpb3PRHBMf0Q
AiUIOuxIYbESOIjlCpk409nBa3R6WOcMpjkO9tspaydzXOPNF+EVvsIX0OXY396toyFd2MY2CC5i
cQ7/2vaZ/NbyqoUgtToKfoPFLt7XPtkC/YPeskZdsbFrBf8diLPvtMoruLi9HwDwQ3xZ7Ny4p14R
aJUzNsQkWeHWhKZCJqir1tVjMQTJ4BK9uOgCaAebapzuo4NOtvRhhH/EA9R4WXFHuaeh70IkE9D7
SC+ZPporc1m1Fandqux8HAuLbWEHPHXJWq+fkG7vEyBFsql/aQYBBfLWLp8JQ1nKaY/5IQ0yua7g
hVj+9GkqJWLKAzl0tm6OR36icPU5kCsgeC7bafg61JA0f1L+OHkYG9dpCj0GGYUTBcEKHVHLoDx0
MzoYSkN9JKXGbotVir0Ks4exmtuv/Qp+zn1SJS/RHof/rdPuVqcl9UYvr/cm+ZkO3gwW4a4ubDBM
/DmOWme7tgL5MLpHBlLETC6+Bfscmg7KdFFABqnonPkUbZZL1jrAk2eCGeL5xLEDFYCrDpccLdCA
VaRxeFEHDHtfAtU1zfMcKbDRGPQEJUSIuuaevjVcIU4VriymCVEQVZRcWfQ4Ww5FoP2dznVKo3fX
yw4DabwzSkbz1MHby2TaGPYyAZQWuF1/RgbTh/keIjmC9UwGqLo19b52vnfjOXq2vu7svlVJrlIT
e9zbWbQUvcgYflY6+jR3EiDSLYPjLYDj09+8xxbRyLguMJJ2mcmcYPNi/+p3moqfym1xTkinxvZe
N27LwTwEtJhBRhGfTMzUWnChJusZum8PSlw5Gn6gvZWq7KQf2Od6mz0YXg0/d5wcf26P0zriSfpi
dR3X52WGgXqJAvR4gvvUJOvLBpq2leS9HuJejUZ2zzp2hXsxYe9vd5negOvl3LrOC5IqK65N3GcJ
46YdHkn5rReacCcz7VcAvI64WHfU6i3QOx5WMD7h2Hx4VdRld6lKIF3W3okifmFg5m9khXvTZfAk
GH12uNtHwHh2S7nU+80vQcx9afds2y9ZpRLwu9bp+fbOaP+iFQMOc4M2MedMTI1zAa0M1LnrDuLQ
qh2yVYX79tsEzrqePacaVDmodLeFc+hKFFuoEOjtfC4IFqa7FynMWuM56WbUp2Gr7APCu0UWaPTA
iwTGKwDrQFAgl3IbsmIlJQKnoS7EcqqXfoMny3KAyKaLHse3WgqQegrtdpy8LkJnPDXZTVjkbjEJ
blO6/GDKqV8TW98CP5IG5+QZHcME8sFu5mnpBvOo4fmPs3SmumaHicbie2uSZcvDZkyrMw8ZIdzQ
w/7mEknzUo7bqDJUFf6RAX0M1UTmoGi6PMT4tD01xHGnfMjAIirTk7Lfe6SK2LFpfzafB99Svc4V
yrzTGslAvJkV9vx7nTpdiAitwtoj8lRPz41Jo3nWKIQfJ0c2yzfPx0a1VMjyeNsMxbcghpx9/9qb
cR8Y66nhp6j2sW3epYShITfV2XpgYMhdQC1xVI/7oELoIkzzRQ6PEQ93aCVteD/MkXOcAKwbex7X
jF0SM2bWO9OhpvEJEGcwueCRV3d7U+tnBxJLXQmZdtv3NQPM+nTTUfj3A6VH/F2HJF0evJ2NIGzh
3Mhe962Lv3gqWcSFuDh5FIPYPRb0Y4Qoj5XtWT9CVcn25HocoHPCSQ/mbUiF5iu59sH8xUeglj0t
mZOuP8IxaDldYb359wd9TlzC9mncP/mysjyWrYWORDCysiHZe1StrkrSL6R2JdlltfCL175fsg6s
NKabK5aZ9+cCEzyvOaa8oXfGM4w89Qk3zoxTtiQIMqI5FPfE1nAqN0RW9jIpNx7+eZNLUu5RBQjd
ljHLJJzYrKzzNQ07GZ3a1anaCyoN25VOZLzxmVu5fxmlRxlUXjJuLz1fL7sO2vbV57A61ry5OL/w
0SlX1WO3VbS3Vpr6j+ew8vTl5vQGRA9G7TzAHuKy04P3biX2yF77d7Oxj6XQrAhmqa0KYU/B4as7
kouoYN18WBgpLm7bnw679d7Z5W5ePhwoneVG28D30W+maBIBqStxt9Z+/QckYiMtE9FNsJeD3is8
POHw+rsVJgA2OZNYGjpD5mznyI0wftn9Nq3vY0ct/iU6vOMjwTv3uDp76wvs3OC/81mH1Z8uJh36
tLLQ1cOSULZVDhYDsIvkhWGD+Zj0UYD5cS1hxtF+O2aJKR8ZxRpxmvZvUpI5Wa6OWh39wGuOkCE9
ZNj9HnrmMULQsSg/bZnx4zI0pDl/TJ4/xizy2qF9iFViHghMYQTcF4etzyU8sMo2tvUAr2XoNGdn
7xCMBJEKw8KfIxS/VEnKqjvujAW6opeeiFVNLwrtsc0lTY/OXZMuTimHAZ+StSJ1DMrfSaAxEGiF
ORUICWQ7THH7o1OL+3MIJzOBOWh0eOguMp3rLUl+wBCHySVKlffOfBTRXE9tyNXXzlPzBGkit4sd
oHru2iG4vcuLa3n3W2ljaKvYUqZ1GE/F1GkdPTiH6y4MbmyQ3Tu143MIjghw24+69shJhmK+0qsf
7OhWBi+9G1DA71fnUC2UrKxpyJwwCm4dxMwsenPIyMqhQjbBGNin452/HnhkEww0/yeVf/xXx20b
nyTcyuuhYtCabB3c6UQrc3xyc8TP4cQc+hpkkKGXqZrt180R7M5lapjfAPTH5yydGgJkzby/N2xm
bpdmGvRx7hnuD9SEU/Bv4DRFOTAPnU3jBXsIZUq2MlvS5MaUVZYu/0XOvIfXOl49vnyUVB3oEGaP
jFOR8wsSZWlQ3Y3x27zDtBUY/GqipocFRZmuXfNoKbX7XUiH4l29PcvInVn2nfAPu4hvbpP5P5jO
xieD7afO1y1zu8KgNvauGtoNo7KwHRGOx1IX7h51dQnvSlzOmLTTo/L22hYp1pDEVUMcfE0QAqpr
sqMR+q2Bu1ekgQRslOjHZXMPTBFO+BNI4+arVSmqspozf0IzRugbEwQHriMUB3Rhju2/xPTHxPLL
PDrnpTaoKqyYvYN47MP9Ynh7upJUyY0W9ub9mmdRQPOq58a/YNOQIQ0YUumfhgBsrVyR7FJnwmBv
CNFSmH02YbcMl0E1iyh5XVmJS0iVB9JJhXt3BKlD3UyC3rAJSXy6697iePVY9xW1gKKFwsAKElXX
FotH49N08ILNw3haXB85oo0hcBmxbvrB2MenuNgUuiVYhc3bsdsiDo68mp2Bh97ItddZtuZJoBQf
gOLoIHK/b1ky1UDL24nWuL06eOqOj1Do2UcG/9+fknB10MnPMo6K1emP4K5FjmrvYQ54G5wDWfVJ
kt5bwz9OAzrWFlioiJt6kjTxif2axsxHBSinV1+2uIfD7+ZMNycdy9Ar3MO4sHxynd5069JoRAkO
fFscjUhqd1PFV39N+cwav+Bg6dJ/kWqddyQ5yYupNFqDEe/s4J4PA/5lW7/vizHeDGrzKWWVmjFg
/7Pg9T98t3p0xzwZdn/Ou7itoxfIikCospEO7vIlxvWef9fD0XHsIJc9VPhojU/anaPjq0iBb3MQ
qIbs7iUIRNGF49qf5/iInjyeTlaoSDfTl5uW5heQuCQm7ZiauQgGVb9Vraajl5yse4gSzn4QMVOe
ieSZ3wUec2Ee7ZCJl2WpHdDO2a2+c98f6ZkW9KhKWY1Ac3rmDS8S/HHdxyEJ9mtwzDVa230ZaLWb
BXiZb94535Pk0EyeXcMui9mCsPq5wARdb75fEUINjvB+iVw5o/HXnX13nJDMapMCefwclkAzr4wT
+/24jTgehkncxEAZ3f4qq31A4xVrLMOSkb2SM2Es2t5LrrgPeJj0j45QN9716bz+nNBQiHKKQt4u
H33xdm10IlkpTObdvCpc9uwXX+yz+JaEm9jO/LZYUdMIOp9mnpL41Nbcw8XUL5G931Rd6QRtRxh8
2djmMIixdMB+V0POcw6KcJhz0lVZfDZNp26wTJf9TEYv/T2svh1RAQ/BhyP1/D2cHJcdJYip9jTE
1boXa3Okr/PYtdRbbhp97uPWc9izrEdBlxzgdQlr1AXVE4LMZi4Xkxp8Edo1mt5hU+K+TBSNaJFs
MW5K7jiCaBP56P5cQyNe2lkERP0GO1Bj3zOuPfnZMepyrBuLGmZzJl1mw5L65W3TYwLBsPrT3wZ/
KtCHVB/bVsGaatE0NSWBi+zEZCwfZLKkFLWwBoWmr2IBAzi5/0YIzvKX/rmzj6rTYDbJZtb05Ghf
ibuGp/Bvicau+xm6rIOASXHzlGbdQCsCrSmh2egctpyjWiynWMx194sHSEhsw4S6lpaVUaxRqMay
jIOw+zVSHp/dzbU/0eB2UZEeEfqlyTPRXByzG/9abTBF54Wbs2EwjCfnq9fd1sSgnqnSg6qy/XfA
DsNzN6I1+611a527GVW0W6LXa6aH1nDNvB81VGbRxC2oAiwvePCJJRrZ34EmV/Nf2qDQPS9pbP37
ztphfHY8rbnX7LEFOYb98COR1oGH0sGruuBh2aO5KhEIsuJJRJoJ36LRhs5d23IJXA/qAn5p9dag
xRt9Iy76mLfuLMJ56q/RXMvk3lCinTswYghQT03w8CTQLl5JdRTuufYj+PGaYQzMI62Xt2bOmNbd
KJw+NzHGez7GKYyvh2bqPc6WhvAH2m/sQ3zWQJFWCOjQRaYTl/sRj0/j7qAlj+GezBkJtsenrnZk
8RinWQR2R8ClARluhsukHRV+4Tgm9ckuzPFF7QGE59jdOuGFe/BYC+nVhDxmroeKb0EVxs/bjWtR
E8/9k13j6b3Xi15fs7kPwpPa3Op3PKM4afqor8ptqMTf2oZVkNdL0DSPNtkdABlWssQXH7+c3yAb
2W+jEkbgzrpR+tYz7RMzMaBo6y4ddBkSY5jC9b1i/wkphpAz7WcUWd7FI6nc89wsu7jbIuS/3FOu
2EpXB9N+JmAsrb64buVTubbUH19wtBNNuWoSFSER4mROf4YOswKHtN+/bSQgehfP0wje02rMvC8m
PmB/7HDswWMVIoA5e4l/0Gh4GGcn42lgyWJaUfj0CNxAwQY7ikvU7NGIoEF5I3gAZsxrQSe4839y
EBkPMgudR88Dlq15e72IFB6I6PFDQjkOZwkgcBTTXPncDZns/jacN/SUcKcJ44+3rGTpDJ1DnbtZ
P7ZuuwW/ki7AxLfOgo3ttQhspQStFQf4M73Ythn9e4QH+5ft4RB3FHEkao7dB2J/RiftgTHGXX90
LW44NOGO7/xP2nk0R64kQfoXwQxIiASupYtkKZJNNnmBtYTWGr9+P/ReSJDLsjd7GXszb4xZmUgR
4eHukd3WahRxRcVe/lwieqN41KrZy5j37WOpDo1+7/QeBpRZ3qTfRZk0xrJN6k5dmGmqWd/xQcth
jgaweRfC7xM24NgVQIkhwZRYdr052BvdRjiOVkeO2aYfqv5WGLjIL6Cpjf6pA6nSSJkDEJoGP57s
l5GPAMe1ndU0OkO9oSfrqrPHp8F37HOCWKkkXhahPKjAlcmNa7i1d0df4tBew+IKooOhlql36eld
pZeET06QwGQgvBogUGa9fRmgOLffKIxrL5VKhWiN5l2J134N14Vr2pc8tOAL3cJLmxF8XDP9R5xG
onbXarCsKfP0fXLSXTHpbdDcdSSA+NCt3Vjh1XBjP/xFYV0F3oM00Dhnq1RzfBhs/FqW7ETeF+jV
9ktdhcljJKnxoKRJEmBZ8ldtU0WOxW5y/ZrmVEhS7yj9kr1WmZEc4T9PQt6e3r10XR3Ml1KqY3Km
/kn01GM55K2kViWv4FY6rxi1SLg/jZmhnNAA3lsrpLOwOQYWmol0IjirgdbZd/ARKLXFjaQvlkUS
Fi+9KIgc3uWc2r9r8m//Av963t4CRco2gQVViagDoj23WK0VK4SfWnJwtdjX1gERLyQYO24hRcaq
nnQnj4gx2HcyHJutqqbla0j1WltZoz605P0aDbhk6Bd/erO3Xn21yLkmUi1chq0dnTO3s79rSEFe
pRKWEBE9DXGhJu3KXKVNhjy01LLotewaRbulXQ46CajsQbsWnlPto6427YULV8680+suaL6Hpdm4
C46w1BbQN91yJenEmq0aQ4H9mzs6vmlhGuvUwovefiaspi2FhSjBXyCFQJcG4x8+pOMOPV9INm4/
aTboocTSE2+1UW0WS/TPtUqQbpbDKq8SrXtpKh14ME6y3tvZRm6gGXUm5R3FJAL6pUIJyUf/OKAv
E5C4L2bZ6gfQiroBY43rX2lvS/Q2JkgocBMymvEP8VL/1FNsazZenhOObjwJfzbFbjnuVsLyYwxU
yO9Ivo2ob5Z24OLeVxVZKlauXyKzSA0/ecgcy8+hjiRWuazbsFDXmdYqGXwNN72g22SzOaJVbwjU
XXul0v7yAR86Q7kdRaKVq7Bv3OFYWX5C7FvmjrFyAPk9QjCLu4pDAbmjLLX6GffTylo2koqfi7VD
S4XO7p/doPG757EfAaNLYQUN1K5pm3ZeZPwBruE7hOgv3Z3aNAWxN8ear9SPulhSPDT5kkaLB6IB
M2slC0OxF303ARzuOIVKhaej1K0cqpoQ6gP1dggcN1mIJDAeaWBcuMiBBEQcy/Mq8DRPUZrVMDbN
I4XfFE5OjAYB/D9w3ZUUZXdbQ0EGFmUlT2Tn0cmqXSRFIFFZsjSzpmvW9hiq7aKpJpW0qaiUdAPk
nvS+yixxCzbSvLaR1naLvg2HQ0LSRwuAyHX7bdpOlE2q0OqlV1mUY1tTsdhTVmtz/Heq9Bfk+Zw0
nVaxRxYw7EHp4LZSBgn0cqM5UUadoTU0BEbQGtFIZGN5rpQmj1denJHxKw4/Ym0apf1D1xvkBkCh
sNATQzSE4h7eTxhPj2i+OQ5JATthonZ2Ct1Elqqdqsh3IQkugTWdZ4v21T9TNcz476Daz3WsqvSa
I2ReZlSdnjyXkHlpdGOGdKBxo0uFiE1b2LAWQXkB5xbQycFXeJTg/ObAzL+4fbF0h0mPZJBP0uub
PnB7bWHq8cB59xycxoiWGnkIRrU+e4EynH2hpeqKEnVSbK3E6f/S80mpFqFZUz/ECL35Rh0j/4YE
iWfK1uPI3GkVLPzbksrlryRyUS2Mkd6aa9/yo3scq1pS/kJvjmZOmX6iA/AM91WRPBh9GYs19jYw
J72xD29crHVR5KVqtI+t3JQk/5rupilXcJA7B+5gBfKXawobLoGmBPmrAR8JqwtUPlX4I4ARCWGR
HZHcaIZSdKvSNB2EIx4OgBdVJQ8/G0VqlzfcXe1fzACwaSfRavxtkZjpM/1dFBN+V5hVj2FuZMom
SGP7GIBP8rYGKh+WiUCqa1WgkcWY6VAR8tCgoEeaWhu3GprIArlT3BvdOklBMp/GxPTOXU9hjxZ0
hXofqXZc3oYOjdzWtZ7rwbGTlVneuqk+EbMbR/PXcU/0jhApGn8hI6Z+RJ5DYEMaSOGZQrH3YlfE
Tvw/XPOvLsF1+bp+Jhcaw1DarSEd7sqxs51lGgv3hCdM0Kzb3qkundJr+t6kWqx9d0tXfzTqsPox
GlpXwFNqcsz/45yUFcKCU0sIFElEA7MmcrCOltK1hn2pxup4ixomsy/oq4cHPY0gRPRhgex+Cszq
myqX+Dhy4SPzQ+1BNa2PQ1tZhXlZQKAMOt1dCzXhsYBI5e4oFbTfapHqz0AvYbiACYVjP4xi26a7
ole+jrRChuTdqoO6QPQR/ChHp35xiOQ4gL2BHKWHfPpbECFRRqzAcZbQo/v2uVOihlJew624ofKj
G7Qg78mL0RTVdAxRYyRyjsd1RBIfrZwh6w2awiZQpluAiIw3YaRE2NDOE9VEmvvWxlCJ8y9O1znO
WaIaguUnO+9eATVsT73VOZgz6KQ2Kai7AuEWQadbL3slhVSTIFKtl2qRlfrO0H2YaBE5hVwNFPac
ZWF41WMamS36uQaZEJVf6a5bQ1eNfVFlOSUbX5YvealU1bZNYrSsftPEK60MLIvb200L2PlYQBNu
qS85NsPUo9M8A3AN9WSngfdOMrYyWYNMmBXnpx+TZRsK8rjGEP6uo4WKd4Me3oXfHkRK951oJ9EB
Aro0OEYQaOo/pHGpMy5iN8GlCIw0lrzr/nDMURE8daKGPJvWxBILXYiueBhwP4LPN8Ip5efaZvxE
TNoE+yKP2t+Rj0BpAWGp4H7Ipf5ipspwjNSBTZgFWR5t2qLJv/VhnzzIIB6BJLpieG14rH+30FSs
SSjVnFM/UPIV7VQGAbtfhdUr7d58MN0BDqFZ2vpz7OfTVTBIN1kiuktjvgehHjxAuJWLoKjxbakN
aGErh98pFwN30ZOJ1wSMqzLwnmrXj4IHHT4X9X/u1fihEL3/LUrsfoCrWDdn0OEyZyuOiGkaT7Xb
HQUhgHjTqxNzo2rIdRc5AOQfORBnrip9DI/14KLQRXFWwXhBGvcY49nkwtEVOKrgDj8gsqEl5ms9
5jaCy06BrsrT+EPleJcrSKTpqwR/x3oHLWK7QsyBj0HaqXJJibp7xlFpMNAihuEpSV0H32lbVdRt
TYh5gBvhP8NGglFv5mOIPRvWHc9IvNpyg/ueV2xdWE8eRPEqKn6MvOPEYGqkP5Bn2v4y0VO4/WpQ
lRe4J31wA2/J43+2uj7dW3i+ZHdjnDS7YixLdgklpYC9a1gQoSkMPA8V/KGlrOr2GI2Z8VoKSKcL
ScMC/OnKDqhbcRD0QCiyYE0BDVePBkn6L5QeSb1N3FL7i28HfVF7HHqxjKVGj9F5601foxEBDHv8
i8aGCp86mohF8pwCb5GLTF/KKB/8DflPqhxlOWZPAGSUfjy3S5+5dNNjT0ygLsFpbaKlKmjKhTT8
4Bc3QKMtEIX1zt2AawUFYxE6N+DFurmDCptE9wauAC3TzEADy6a2CROdqDtIA3YWV17eEWUUhFSL
IIq5cNrYrKxvrSYM/weyFc/fplYb3kGf0h3wRax92LRwM3IAy34HuFIUu8pvsFUwQ0iUS0uELqUX
Q5ViOeayQxtgps7viWF1aKkiqNuxsjuTgL0YytsJS/4RYFgRQVGQ+rfIFA7Yed/59inTuqq4p1qF
xiyxJ2sDJYi08hjraR2tG5ma3+vQG8IFQufw5FJ5IpaH+PQ91wZELa1IR4rmSjCkNFYYSJGdNmqp
AGRenIIcTdwNUHg2AkeBZi+x2pbE+7IYtGNajd5JRXpz12gWOuwFF1wZPSTI9pyjJbtUI0qrQ5Tf
S9VQFU09YsJCGrHJwsJ0bai9jVn9HBPcw8sV6C102UViG7LrN1j0t0pzgY6vFdrZHhr0VVvNF0GC
pgc9YOLdOwMOC8WtrcMMJlMk39K9tYWi3pQIVFCHB3u8x22FbhGmFivEqaVf/LBya1TJAGE9raKg
zRGmp5Z0N4GLk2y6ykohsgDqMdF3tCxaNf2bV14BM5OqddcdlIx+eg9w1Ed7LbKuI/JSA2wU9KyW
7qLRteGPjndLdjO6BByUGIw8fewCN8lvfG5Cc9XEdvrq4Kmknivq+ZNam0ve/q20SeedhRwcKje2
iBwc3fogbvaRkshxS1vIOsXG2moBXjqPPsnjYJXJfsg7X9/VYJ7ewemEat3Ejs+dKarRT1adGsr+
oeZM0zsilZaFNgNHhKeiEeF4W9mR6R5QGKG3EiSoqLioiUKG0Dj9tVhAyEOWtUg5XSZxKxKSNchH
qdwDniDd6SMKuDcKlnQ0H8MDhtMz4lGAj1EMOcernYE/Sym9XZB5dxPQV+A13yUplDhaVZ6bwY5g
1je9NiIldigTwLsIv5ltaf0QiGh4L/LOudfyMaUHhQDyHCgwIhaKk5DIhncnJRF3XHMRSXc4G65p
tCcKVLxhnEjjW6Xb2Nt7nPFjq7Qthgd8budGMUvnV+8X3s+IBRjXPsRwFaABZGfdlFb1K/E7wsfO
CABCJZ3DcCTq+JuBO3Yo5wwxvuSjp7g7EeVKuaOI1z+1qew2qWWJaltXbt8e077EesWGVfDQOgB9
kCdQAu96N0d1ivtPx16REW6BLTvwOGa8sLe+hAAEeZLbAcOg0F1T7i53YzLWxTqri+x+GP69d7rW
fyt0SnGrUvjUMhHQpNbSZ1y59DtH60HKzQitSdEY/c7NIv8Z05GArKFJnDvkrDie0Mkpo7epRsdv
+BZwVQMTMvoCALfJdlzvOXeW0eL+M/r+BbBLKxek7cB1lUoGNgFXmr6uUGI+UMinQK0XsXIafB/g
tvQSpOtu6zR/u86qSU85QPk6hFVBqg5enAESoks7ekhEXYwfMvpH9WAot/ZYQ53u6QxDcwI8fMRt
o+c2ZGuvgkGhUqAtOFBJH659Pa+YmufW452QgKGI00u3XXYV2DTuItpIQlIZQjvHpd4HW7uy/Umm
VRTqnWhRF1BAUMDt8rJv+5WakHEtyX9VGBRDCCNLZhWCEq/FaIG6XLjwKqFnKxF53R8I9OR+LrRT
Z6H5sjG2WSU9hCS819sMD8FxjTuYee8XeCascO5oL2pnU+huXJfECZYe+yyG9fatdguDkrFTVStp
gDhDoFPLCwYwAXgWwoXyTmI09jRkXe8eMzo6PNs0hl1FQjTty6BT+AZNH5yQuJeqPeebai1yWbz/
YDmWrbOguKOmSxwBMXjRQqDINcwTmK46FgPQLkjNNBSbpfmcT2nPyjVl4fGLrTzZO8bofitVieqZ
8q35IHN1WCEtb09FW8abEbqrB5veqn8j4ofBgz4EFB6jOpKNEfBXXZPFqyfsZpxJr0y1dAECGaFY
R8KtrRVUTlh3wEaGSQhzAnFpPlJuF0kZP0dJF7u3dhwrPUzvWF0loYVdgKPZ/LOTm7icdWY3HgqS
9l8ZYgOk6koX3vtjaQqkdIhjFvCQG51qJQzjTYiLvs4+c6rbTNVckYMylel9bnjgKKmaVn9Trc1/
ZkDD/IIytUnSQQyGn62ZlHJtO0V/SoC2ukWQurrzx1IVCkk6Ffqtp0VOsoRxVD9gImHlKMfthKyo
zlPaRVuFftMbJZWUKjV9b59ZlT2uHApR+dpuBLbWNtz7W20yGloPmd+euFjbaE25CS6axnWgbPUk
k/oxT5qhu0UPgGyiw4FE2xcBCjGHpBo2oFpVPy0pHdp+papjncGvHQN1LMIO2TsYSrUKTWsjtIa+
Eu6spEEKFhjS/4FuIIQXXDldffK93qoOetNP7LRWCw4GGgr/FDVJYhzU1u0pmyBoCaINbAabjdtF
CAM1NMC/AjDgHzQ3y8+wh+B8E1C0EpsgB8Uj/yyyg0TgoOzJWlqBOrjO4nVBLSrDEQIhDaBEAFNt
4RJLKUsHC/NoU8YkTpysgNrgMih1hd5QsWu7N9xy+EaaujJRiTDXw42mHbvmDC0ff1s2fm5jaeKN
8P7qpRkYjX7yKmoG/gI9cdDxqPkoNMqlxmWd3IMBjSg0cTY3N11Nn6WdY0bIEym5NfpmxAnSuB06
Sm8TEizYvDy/K1LT0V8GsVb/7ppCPycGPrDx0mlAeQ4DlvtYUaWWSvs1bIPq4haqTWJ81zCUoBRs
Kkp3AaLyyyc4kz6CagmXwFiFkF7gxAiKhGCD+KqkT4FsrV8xFw0cEJ0ahRxbg6pPZ+HJCLFNxquu
hIwOJ5zy6ybJo9rdx53Vyi1ePWW1dToCFh5EmBz0zArLKIfxbDlYSvZl2NxkaYIm2W9L/dD3nuo5
oNS+pv8cU6O8Eyno/ncJrUs71xAQ1WU5DrV9H+Z14d45SCVBL3JFwc53ZJhtgexW+a4ZVZvRDoW/
9hBL8P6dU5SU9NHACEh4iMQjI1kJ1ysutVKnYt+ALdhYMAnxEIrAc1ajKgiui6iD36NMgsiUYoR6
Q8zrhfve48TufL7KfV1qZJlOWWM1kEjbfyXB7KstbpbNuRWyqNZBZzUtZOVa8fYoiz11mbfZgKYL
KYKm3NqA95h2uY7vXtwoF7/CXPGKfW4XNMi2dIcsBIGv9cqVUuMvVFOyw83Js9sIsEHqNiW0CmJM
8T0beQBzVHSJH934fqjWr7ZKvA02gA5+nQVDoR9N3On8XRbCR8AYDfeohQmQR3+VOPSiZ4xaOm9i
6prqfVZUeXaihQoW1aVuVNW5cgpIbyOfTN2jFvKI2YVi6sWj0eQWheqmAvRoOxzfVknlG8kZ2Lzv
b3QL8o/S6hZ6AGlkLmK2pjWIFGnjeMBddvxt2K0ZQM6tw59X3EU/OtkKLAzhkpgqrcBNMfNLj9pE
s+E/1QfYw03wIOJkncDEY0AoTupiVLxHb4w3Tabt7V29XPKlrlnPTgamczNPWxc43WP4jX5wZhqq
MEYbS685dHExrNsSO/MSVhQl2i7fkZIDBRLJ69uoL5qNYsmXFBXZXm19cfJQDbhXDFc/eH1rgha9
CNqoYk8mppPD/Buvb7PB2sbPsuZALWLdDrsw+eN43/HMurLyH5zq/41DvxvoVRjx2LOVp31WI5AL
NQf70teP2XLo9/JgKut6KbXHID2UK93bJngjLDM6N5ySazbrn44Prjc1Exf8gvn4MpAiU+vmgHZ6
OTbHESMJ4n9P3SLKd3g7zByq/V8yMZDYdT5xcev9oP8VnbLJs+jKLvjoHAsmparTotMj50MLkLJG
+dhi5nWg4HHyig1VpUNY3H+95p8OouH/zS6Tljb/tJQt9T6G2X/QjOQCye1Wb+5D4+F/GITsDWSc
YEUYM2/aKPX02jLc9oC/65NjaX+Qc19sX7/iUjyfC5uTVxmdnHSA2sy5V7KlOJVqmzn2QsFzqd0L
+c0urgwxPwkMoamwLjDYNQmjtNkOIdgza5v44RTmlzq6j9y/wvlZNqf/tl7zUabr4c15C7DRHuNS
C09V+VMEv23nNF7r1PDJWr2byOyGyZXe9ftAD08y+OaaR9f4bWRXnI+vrdX0E97MAi+v3nBaZtG5
Z9M7slZqeD9U/3Fvzddq+hVvRvFbHa2OyihY0S1jDbcF+7thXf7/PsjsAgygmxvwCMOTjoIhUv7g
Qod+78pXn787/3cmRCb61ElS1WYzocCcK7lqhafJzGpB5eVGrdFzfj2TTz+KTTXX5CK3IEu9Xy4y
AWixONCf/PxkY0ka4lmpBb/L7lrrdW1+mU7TESbHUZdk4ro+28SyTTXVH6L4FNR3pMdBdWc3+AFD
Qxvzl8EE9qFQgs3iZhQnV36PcIjWabTXA+37UPgc3KS+nvrkQP/2UZ3/IP391Pt6NAbF5Qf5o1jH
uGgFpqBW6K1KJUeZ1S2i568H/Gyt367A7IwpbeZaFajCqXW24keKQWFiUxi7utLzTnjzic0O2igL
ULfCi08RNpgJ1FcEW9BLcA1ztriyOSj4on4jodB/Pb9/O3K+orYueSN0DbbwfMc2dqSpyAvik5Mq
J/R3ELPOeLRBKMf/TXmI7uVPUo32Lrmx7hJcf8BRr7n0f7bGtmFT1JkCFMOarXGo+2YzQAE75Su/
WfuKuUCKh8n3talOF/uHqZqaJSCqmzQjma3xoNku3LU6PhX1PZjhAtOtmChfe3EX8mJs8GWCERYv
ryzwvAWBFLTK4PG3VMIRS1izKyGCI1SCUAxngR+ESiJUYS5grPKwvbe6Ry27BVkKyfgbubXFz76I
z9O3gEEx4DKV70ibN2abXPlVHw727EfNLsM6CIYe57Dh3KDfG/rHAD29g0NVQ/qrZZuvl+DDpTgN
Rjyo48/iCLoPvD+0OSaSZuKyAtK7BzpYlOWf/z6Axd+fenHg42PMXnQwLzgqZj6cO8pAuo7Ts/Ly
9Qgf+hNNX/HtELM5KG1v2uR2wzkH1rLsO9/4zZyPRrTucH+mrrrHSaItnCvf6f8xLtmDlCbhijM7
G4CGWOil7XCO0mObv+Cqt1Im9ZdzUmzcdH72Da6FxZWT8uFAMlmWUdIbiFYRBHzvP1iFIqKgKDye
FTyJ6wSGPWcS6sPBuNa8/bORaG2mkSEZwGfq7D63C9ctO69Qz4aHgzfORG64x34aps3h6w94baD5
OjppHxlerJ4bROpH7GIV8C4MWDm48b4eHHv1P4wnBQDvv9Dfnr3RA9kpWVyvnkUVLeL6wSF+wmS9
SPZfj/PhQRT00zUtQwjwNSnE7FOZHuQWiBMqOmp5qs1oWxePXlHizGOA74tzm6kPX48oPt4dDCmJ
bXBeIESfX2gJEunK6Ab1LDPsOWND+Vm5lv0tGakVJNhG3ZqGnt1U1H1ujGrUfgMXFTsDGG2F5Wh1
TEJqIqOGzHThemFy29eQpTEBM28wpFg0df5aI5xA4WvWuxZ/g0UNdr5UOuWY2Ga4xxrSf0Gp7F85
aZ8tpD41PtZsdrwwZzsRNkaGjkGoZ617SF/CiHtwObarujzmV7biJ2eaTBCrQbABrkNt3gkMPF/J
qtzheGE+HeXaJresdTDe6Ha/zDFp6ZF6dCP2QOOw/vrbffx00zXiYHDNJSkJ7N4f7KyKBH0f+vEs
LWWDiB4TCWXTJjc+BKhKf/16sH+J1Lv3VjCaodv0/DP5DzGdyTdhfYS/DCRLOZ69ChccRCq3vmXu
jDD5riWUzzDMxWSr/omd/xbxzarWx+//yy9wwKr4skInqXz/C3phQijGwOFcVQrbq3wC+tq7/aoL
zT2K31f0ptCZLTtaNER2Xw/+2Vrz5tMY0KSVJMHV+7GbwBvDisLpWU+rR/umkksnTR+S8a+db/+/
Rpp3AfMpXKIAsP591WxhID6mpHmTjPFe6ZCK2OnT1+N9vEsnmIGoGHjK5IGYfddUhzniRJ56ZoY3
jeVucNNFXJ/f2+2VkT49KhYwHruWjkVkO+8XEdzOHw014VSeCiuDO/8rrB5p5BSiGlJc+lLH6rrI
5LUT+ukM3ww72zeYtOlJVDKsIqtN2W6DukQDkB/i0H10XQEtd+171cHLS8x2V9glNUp3EzjROgfg
LK81R5zi0vk54r4F0ZImLlfWbCf1ImszjC7Vc9rFwdZp+790bOl2fYTS+usv+9meJQcwVUejF4w5
30mJSE0IgczboIQRjTjd7uCe5d03Exno10P96347n9XbsWZB21j2eWHEkXruzAbhDM05llTwdoaS
fqMufeyErixDo78bi/JCXeA2GY2HJKZdMbZAS6x6w3WVwCc18SlfSAfbo1TTUcWoJw+/XX+sL16g
YQSnlOMqA3HCJABs29V++7a5FTDEloVw11bbwWsV1bWr72PIS7UL+wDbUQVomTObnKSfMgy+kmdZ
mFjD6vWxiZpn1RzDZRKn+RIK2k88ZfdZYbxSXjkEtn8Tl5lAiqnvoLaOV163T3+PbpoW4Jrp8Kve
nyOCLxBTt1HPNa/pojNFuISeaFwZ5eOxsXkhTfqH0O4YDHaWYJXIkxVd98TZLiGF5+IukceRvlHQ
UdXd19vn06FM2tYKlRDLUWdDwbscgwaUj91D1oJ1m49NI/VMGP9fD/Tx8DEnAh1uOwcsfx4X4GAS
j9bAQGNTYQ4hinFb00Rn62W6dyWW+3QoS6U+5+DOYIkpRHnzXirakOQNYfK5pMz2F2VKsPSCLv1l
Bdavryf18ZwzqSlohFEkaJc7u9903G9Nx2OklLovleFl3N5QtU0w7MniK3CrNkVO7w86g9H116aN
Mi3j59lEFBtRRXcEQW02x3kUco/8Rg+bnSEfa/maUKsMgifEVvg67iLkZLp/pTnox81Pdc4iVuVK
syl+zPZK6iNUKjr6EdgDjFnCgISiXmL9DxuFWF8aPPcaFLHZKDgpaVTAOnEm9FMpwBvQlkS6FPdf
f7rPNv7bYaZ//2aTGCW6X1pBinMWc1HcKMEF80goJ1+P8knsxppNzzwzYt/Pq1d5NeaKi/PVOdT/
DFCwlOixxrcxTXZR/AdexMJInusUKunl64E/OwNvx52t4pCD0upyEGeP0pSRGLey22l5vfl6FE18
siffDjNbRd3K9W5MNHFOMwTUtquvMloerasSjHgin9E4oG73xMrlEc/g4Aafu+QQySi4G1BCX/k1
02CzA2Jz/RoG9zN357z3sVGnqIs7T54HCAJkpORHmHksvFLqa5xOm/XXk5/ChdlwjiSDc7ij+bLz
4VzAdisy8Bprw1cd82IQlaXXX0TOjq0REHjNrV9UV87gx0EdFV2vadgWIBCh+PttC2O/RS0TyXNQ
aDslXYwPsX7uBu0uCu9t68axroz3yRdGGG84hEv0N7Zp2vh+QN0Ne6hbnXMWWrMuMBqogksR7fGL
xvmqXBQt1e3mm6FrS4m0kMvjyir/i5XeLzNcSBvl13TzEbtNW/DNQXVg6tuhMfiXpPlhOieUcQsj
3Gowb6J+2cAi6DF7Y8kxU1eSCzSpcThIxBn4zhR4FDVWQv+7345ZXEEmPlsZaRO5Ozr9Cqd+zO9/
WIZAE8aA5p4jmP0wNtSKGOsG/msL/9angSPwAZrG79YmuNqDdFr12aLwNaaim0k0b8vZE9eOeg3B
z/MuXSOe8nKf05e92QBDYbZ9kE2/dvCBLBW8bpxxmyUHMzhrys4LqitH7pNHidI0gS4JDC1VSFTf
LwIkf7QYWuRdkGatdPNJHcm9y4fsl6AqfYAnqGbeEkuPVZe/SO/K8zvNcr4KbwefrUKemojYA+Sw
UWpvigE3ZbTdjvGKt/Qyh1ykudmVj/7ZulPy1HXeJxVj49lpCOiZgGpF9y44xaBvCiDP4Frn7PBm
uIbmf3LSp+CCYweByZBzNJ82QeMgB+ldrAMedkawT/uj7JxFbEXrrHhR7GsH7UMwo1Nfh9gAxkCa
qM4hMFg8wsIBIbyMw9HbxcZ+8A5G+LdlTaPwsTEoj+KInW8GyzvGHdjfUut/hStcWZSlULaOclth
h+rioFjkyrLotmiEfLyM4zC4Eh9/CETe/9J/KdGbK6GjhSM9xLrwUnUvOv1umz9f3+wfHpLZ359d
OVg8ycpy+ftGi/TfLpbI9YrgR9u8/PdxbGEBlVk8H/o8orPbsk6HcQgvdfdslNXRzjmxiTVcAq9T
rqzZZ1/XNthOxFU8W+osc0kLs6uVyGVOMkm3ap/FGAEWpFFjnu2qoWn3qK+uBCHaxw9FhYhI1aFU
5JiGOVvIuuK5r6tIOyQJ3FGfVNu6mOHK+z52F9O7qZKLADfTH+n8QXNHZSEV68q0P/kFQlOnH2FJ
4vT5JV0FUS2cvhDIP5pjUpTfaFSw/a9fkb9La2qiAIeTo04/4c1ubGjc0DRaKQ6hRcNHbEfUF5n8
teS1uttnUxEq1z43gg4Zanb36KirFQTsAqNlOOfRpjKvbPt/f+HdfQo97+0IsxcNIbInjYgRFCh+
E81+8vq+VV0Uv9k6bY9Vuy3zn02q7HPz2S5WNImUV+KNTyfJnT4xeaWqz3krwlBkkASmOJj42o4q
XYXD1def6yMWNs0STIFesaqlwVB5/730GH5hZob6IQndTevf8WI7bUr7uQxt928nONr0ptDz5MpT
+eE+n4blhaT8JOg9Py/RVLRHs0c9QRSULMMghcH9B81vbe8L/04Jb4vs+et5fngcSdUgMllAXSpX
jDk78H43RvSVtJ0DvdeWYYQ6Lc7XIqdDO64pBYYcxZUJfowFdMuxDcOgPqtT0/iXC705CFER5rZG
of9gIuVXShrnuPjEafhCD80qpVGGTG9QmiwUDPO0kgqSgrWCESy+nvd0DN5v4ve/YnbncIU2Hgb5
7kGKPwONlNJTIa+c+GtD6O93kCIkuqohdg+oNTdhvHe6mw4Htf9hHpMtFt8P3GReHiL6H4BsWvdQ
eRVOm+e6uGucKyy/j3tSatNhMKeUQoNo834iBv1rtHgc/aMd3ZjftVOur9Xwd+Wc4pTWqOV/Ptvv
R5vlLgMtOya41D96tDdaNgmSeaWCwf31umkfN/4UGhOR67rFlOYYnd/5SZjLAF3nmO6T7CGgA7y7
pDv2UAwIn58SGq2gh1+jni3HfafTUUnmkxjwhL5tHVrt2h3sKz/qY0Tx/jfNpl6IXKmjzguPoeHc
0D9E75y9F19aPMyvzH7ae++3v42oknkbkmeC2PH9J42xl7aNLgqPdlCvCvmc0zLPX7gnz185FwKy
I5Zq/R/HPH89rv7JDDUJvxt2BmkGqcD7cUcnrOlU1cbHGL9PH5e5Be03FhZGGGlz22o/tShdpr91
cxvSiwSTOgw1F0q8w4RIKJiUL6JXVFp2c6so6//D2Xntxq00XfuKCDCHU07WWJQsS7blE8KROWde
/f/Q+N/9zXCIIfY+sAxYgIvdXV3dXbVqrQ4+vPBLTJHHp9uFnp0ntAzC4ok+3PibUlJx2pjiFwv+
j/tjuD17wM5MOVAFxnUybLPdEJKhkItSj50izn6ZwDdUWu7um7iNHNcmZn6ACJ+l1qhyOR4gmaw9
9fp2KFcShWs2Jg+5CMNKG2iDPGBDg/FRPFfBTpZX4Hm3aS1OZrDzBl1QqFCq88AhwnyouRVSDUJZ
7CvjWSo/qTyIaFanfXMbaydaS+yuig7+Gh709h57bXk2g27XN8qY1SgQmp++KRmFoxiF12NFQ8j9
pVq4J1xbmnl0RSE2zb0mc+h/N6StZ6JxYweUlM1D/QiZtr9yfi6OjGelaXJNnfbR9brlSpKEFn1z
TqK+C3Vpt5AKy/l7QXtaAI/t/dEtbFeV+8E/xmZhQuzVZJK9YHD0VtBNrDTfjewAuH7ttjXN0iwe
YYjWAVUic3UD24LJdCyjhvXyOwQTpJPuP9DRbdSA4sJHWNh6/RkNBAr4WevcH+LyApIbAS/FjZJG
husJRUKikTKhyBy44Usfvt03JEfLjMbON0N8Lt0PfbgSBZfOHhIhQKKp53IbsqY1vth7YhWYYCqM
3Bma7+rvBGlD30WCr9pVwocxO+rdzv0pI4ZtPnZPQ2RB0r7p+3ej3em6t7s//IVjkI/QqdfLnO2G
OBt9iAqOaKRp7mQ53QNau4kGbwP2MZSPspfbnjKsuNSiQV01AH5wXzG0mcFuqD2fhGXuVNpXEPwb
sXsMXW8b6k6VdWAxV8wteDDQXe6aPGrBRcxbUwpjFOCLkXMk8nwA1YjIk/KCqChs1sBjC+eChvfq
kNxN9bh5ohcSb8rkRVI4NDXDjxZuumrlerBkgfsX+SSclWzr9PsLt5HzhoZyJS2cKkikc08b1A5C
jbUAs2yFdCUhmzulOtvzkyJgnsKG5ORmVUKKk0vPtB2vYWMWrQDXmFyAlIYyGwsYzSSuoqGAUgIG
z+Q8sajf9+yljU3ak7SrpU0VPnG2ywI43yvfCgoHyR5bAVb3BEWjWB+sQ+o9SpysJtqh923eHKpw
flGO1UjEsbl5V12vEKrgTV6l+ACdMtmmhKzsqCPFsitVo93eNyVPB/RVyJzZmm0kJMThQ/aiwkn6
1yT89RsRs3ZTb4X6PKAKaqpPFQ3++Uc33SJ1rdVP4Tf+Hn5ASdu+eacKxkhPXhn+bWpg9k3TS+LC
QzsopaTC5Jt05WvvQVB38qVPgv+OZADJbhtSk+hAL78HZchwGDualPb3Z+X2ynH1BTyKrr9AsZQe
oCVfUHd/3KPr/pkYboqnUYHFZdxrxuds/CwV1koUvTmUp9ushrdxf5eJbLN1V3KxRoeqaRyzS3a5
/rGVHmQj3cT9pLrz6/4Qb3yMQotBnAEJRM2FBMj1CANDaYpC10unSOKveeTt0xwhiqb5fN/MTeCc
6jnWX9AR3ZpkBq7NpLQNatTiSwfBw12mfAq0/NBljx2SnvcNLY3n0tAs3kQVU5s0GAIn8Yq8N03S
1uOoZivTtjAejYwDjw465Xj7z26E8LrktHcHjAfKWIQcTf/NyPcZJKD/ejg4ApGTw4tn+fxAzSHY
NlHGKB2DIlMVPge7kVfyfRu3Xq7hbfSkWFMGnieIfL04dQjnlyYB75R0YXjM2kKhxieVNIoMyHqE
UC1FlYvGUBtBwwilzARypM8cds/9/S9ZcHyQ4FS3qF/zYw6WEhM6LXOaUx3RaG20eg5i8DNS041r
BFvVWnu23sY8xk0Hjjr195E8mp/mYRpOMgEeZeL8ffR+ZgW9Gv5WkUmNbcYPSpcdhfwZDfW3Pt9b
37raO6BFC3GNLx41ud2QfdGNxgZCHrdPFlKwK+tyW4X8+308Die0LhW3mZNFZQT3MaUApymtY400
nv7TR7xBUb5JD3AmRq+5YUPfIogPcYT6t3LK+8fKpxUB8g/1sbRsP/58f4Gmc/TqlJi+CPIISQVS
Qwlh5ikNqsE1rJmc5kPxha6XDS3ZK+mhhQ0M9JrGS10FIcRhe+2MdLr4fdoVtZNLI+rHDz30XJG+
sn0XHG1qCgBJq+hkt28O86YyijGqaieLHqTxT2FZ2zC0NrI/KYysgWgWYsWVsdnRGkO2p6d6WTvQ
kW3khs6vn23+O9BXcGs3V2FNYU04MBTavSzOjuuJI6fUQ7mQNY5e/xCQBDLpN5JA5pPXlsU3jeTT
fV+Qp8WeOYNJExvPOYUcDA5xbVDpvFxR9a5xfPOg1OGO5yqcN9XXGvIfxXKqUwoxjLEbfmav4jk6
Za9W+2ZFD3iqo58r9Xj/c279ZqpMc8OkmRYIjza57sVlIU6Qx43VgIJL+lzrv83kQwj31L+3wZtS
wmWg5b0pLflqFguwhzVOiRZU4D2lWbyp25U8x+0eU8HnsgPIC4Hx+jvtFwPxlU7NSWw1TqPADVpL
/ZOMqMXKSP7it68XT5V5pZpEe+hEqSJdT1dgWFnZKGhUxGry2L3qHTe4GqWvYuMHb4n/cWzyr2IP
Q1TlPqAiNrjIIaloMKjAH3feq5/vOvjr4scMObXiE4R9H9Dn3COdJbgv9yd9YT74Ump59F8ReeZ+
DXmXxOW0aB3XrIRTHbcoLVTD7/tG/tbkbufj/6zMYm1elqhWQGXlJONjAyGPioIbp4D63X9WE3Sp
EVVD0trKnnsx/Zz/0f09qmqeHK948cJg6WLAu6ZEMu3gs89oM91F/rQanFBG6reF8mhloAvbBLUj
rhLKdNRr85Sp4EOOIVTy4FTIx+sQDNPEFlf19v503oY8dEJ17nwQLxJe/568Fz6sQzKejT0kxlLa
HyGgtDXUltP0i5yvGPp7Rl+vG0c3ZAHkAOjGwD2u/Xg0RwPF8Ux2kOCLNqkR2K7wJUTDVP2tibsE
oSbg34bb2fFLJn8uqz0Mffso7Z4CF+gxz0QI3Y4tlIXDTl5DZN9GZCpTE38AOQMuifPaVOkngQ5Y
R3VGGPg22Sip2xEOafSscxQT1ESHOkIErRJCTnd//pctc44aXLs5FmYvCMPMeCNXWC7JvHdkx1HO
sUXYEE9Z9TVAsfe+uVuvJe2vgCqgAsL9wJoFE9MQQ2EMQ9UJSoAjQr6vhWAlKi6cNgCegPzQa0ps
5Ky7XmgJpWJyXJbq1P4ufw5p+6xPI2qJh+R37CQfcgfW/0i2uw8gRBV1X0MOJz1L+2ArbWAYvz/e
hWhx/TEzrwtdK4Xq2FSd4aMIJbZ+ltQNtXdAv0F/qtB/2SfF6/iZzpmhPsp7qzmtfMDtBWaCfwFP
A3LMq2Ce8MjMohsAR6kO/NyUcTeK9DE4u0b6loeyrTcPsf8oNw+R+aBJsNuasELvQ+1H2Lx0P+5/
iTJdK2YbkC8hcMpo19F+NQWci60uaIVR6HDBO8ZPM6aEbas18t9PwiZ41oInxOYa4ZAUj8VZfvAf
VCf8qD+VD/HL+Js+DNmWv0jGkYKURavLJmePrMSHyfPmX8fbhuyoRUiltn/9dVFZyVke8nVD/bOB
XL+2PibKnz9quy3hWM7yLyuzIS/Zm5pe4DABFqrN4rdHD52M+obmKE/dREZs18/9uPdegl2k7eE4
iw8wFnX9C7VIJKu8c/HZkvbyY/s+Quf6KOxHdSfX+9H4qOnHFAaz3Bt3qN8eAnWth+P2IJh6Yv/v
S6eRXKxbHZWIR+uJRk2jtXVImqG40NS13PQ03pv5Jyen6hRsqN/M0guyL/WeUXUQXEBpVMI5pnKj
eQlkJKxRnaAlVVVrG2W1vb67vxK3SMmp55d7gwlqRSUbPbNsITIwJEKrOUHxUzsL7jaVtjBBtoik
D8c6eBrgmG3ElzFYGfLivF7YnWLlxbxqgys1WlVrxKPPZfCasuL5f1o7EwQQwyOh/ndPXtgo6w4e
1mzUHKSonNGIjq1ZHyB4X3mKLQUZktz/mJk5M0lUlCj7XnO0WDtoXaxvjCH/WZLoiCexQOhF85WD
ZOHcmo4P8lCsnQzO9XryJBj3Yko6mhPn71F5DhDajjTkylwoPgNQt8KKlyyNUKdbgwwALxkQW9f2
Mj1CMsXTNQfuYsDTXzS5O4Tup0mUvYeJ+L5LLp2SEziAxzNXotve26DsA5GeIsckq4Sem2XsspQu
xvtWFrIaFOBJF5CjJu5xy78ek98Ik8a4rDo63Nup2W206CWJP6tQpojqTsdRQOqKdr/r4C80kMD9
EaX7wjrVk5zF3lLe4Xqza1Gzm2RnlisutXiM/wXKU2y0lJsZ19AzaORIV500jB+QYLZdYHrQ+nfo
MPi6bEMdv9FcYeO6kKuP32Pw9E11SKSNorx61hEMmKXa7ifkLNrmA9o0Kw5xm3MmbND9ZJDZMzhZ
5/0m5TDWCsz5qiMBNNcU5DXtrqyO7haKwe/uFhhHo70Ez51gbgfxDR63+6u36JAX5mcO2as8tXF3
rox9gkKZP3S7ICwKJPOCxGY2C17Wg7Iy6CXHBCVjgMG1iNFzYDdUa0ZnDBxargy5PMWvcIuwVLz/
90MDqchhzNNgQgBd+yV4/rauEAwHIgMlfvhmDOfOKPat9CQF4co03oJAWcZLY7Po7ybeWJmDqjow
8+/y8oFar2y8qele+oGavKrukjflwfwQ5mcXCsn7A52C1PzMu7Q9OwHIbyoV6qfYjt9VqFu7ctv8
l3sNnGSsGvUu2MOmb7g4ASKYKdHeIFB6w7esP7bTQYMm1vgUVGdR25cQiN4f1JKPkI4DTEj4mrDa
1waL2iwghaeuWrhIVUUPnr+Svrp9MpLvpXZMUo57K4mJawMIc8ON3E4GtPPgQJrMbfobJamV8Li0
OBbQRDopgeje9D+PhW+mAez4TousWjM8tMoxQ83q/mQtjuXCyCwEC1pdWr5c6U6P35lUiSUTJkPb
yL7ft7O4KBd2ZrfbyiAzggCB7qDym0JCUwF8KqJh5dxanjJjAnchwM2T9nplxNJE9KHtdUfREGlS
P0BAKClrT6qlk59OG9GyOLt08JzXRpCIaD3EGXRngMA0+wy0J38zeoTceMplP+5P2+LyXNiaBQeZ
Nmm1RADB8azz+FOknYCuGalau8wsvT3o0fybxJ96Cmd7VGobeGv9QnfyHNpQ5VRVIi2uxbbvP3LI
IfhtW9bL/ZEtHB+sE88O4itdm/Nqu5mnoYcopu5YiJyeTckvkJKTDmOuP1a8qemjDlYsLrggbcOI
LqE1wAaeAzDQxTMST2DbKqX0RQp5D7fV6/1BLSzXlYlZdsEIMjkVm1h3pEi1YcwTYN9Ux32S/OtG
G5hzgO1wOYPIUAYVd+2D8YhgYCRhqCh+UWvzC1pq+xU86sJmurIxc4qxFg3PKLFRR98YS2McpX6F
AWFxvkj9qPSusahz6IilD22MKirRJ9ZTVC2HV13n6aUKVWxHoKHur86SywFeBKSg6YbIle560mQv
TbJq7HRHQPh0107U/tIIKYdb+eJBSwL/AE3VygZetAkIkNZW4LaUk69tJiiEpCDqWSirfq2D3txE
ZoPULBlG1RrsVqMd8v4ol5aNIf5jUb62CGe1LgGk1B0THG35EiJfHKxAxxZNsHPplsEFmc5rE13a
JzBoSrqjjk+d92kE+NeZK1tpabdSt/7HxuQ6F9cGy6tKIahVQtLY/eyl+idkNrv7M7W0NogWTo8q
1LWA4V2baCskFofMYKY0T93LXqwfvCT7miO8Jjdy8qQDkdveN7nk8GQyYGqjGE832cwk16RI6ozY
cDTjbYhP3PqyMNzIWfTvD0JaG+iaghAHVMY8zZkM0KiXUmBw3IKTElNI/eOWikiH1sqKvy3O4j+m
SKFfz2KcamWhaQLOUJWfQrX9rPbyFyOQanT1Bg2Bur7d35/EJffj6KXhlVzNLXQvRd6gj9XScCzh
QdA/iuJvi5Pxvo3FUVHYmhoMOefntDqCEWlD62WGU/iQaZBPfq6yhgeVRiZIeR7Dw31zi0MypxKX
AokQeZLrSaTMMsqBW8P0liDSOSCjZH6vx7f7RhYqaeDzyH7CE6QAW9BnwcgYfBX5m8ZwSnew/e6M
8n1LVB/+9PUzWrytubdMEKjic4E6To0ycLNBoCAdKzs9BsJL30Z20aEnCpfC4HaPHsqRbrytmmdx
DYRzi2HjgAOswtVHpsB+08jd9XVZlfVgOK6fAJpS9n59hkMFGVK0H5Dq1KsBvKxs/Yd1MFgEFdYs
iEXmWZayU0z6ghTDkbpJl9SoPwpCmhxcUgQrVYKlFadVlv4L8HIyvIXXK05CKdViun+cYNRfOXxe
9dIoUDqSxRVP/nuTmj3y/lK2wX8HDuKG/E4q0IPLPctwYiSm1WZrfR2yX0J30OqDm571xAl99DF1
XroWKMEfggSoKrPL6jRkO7WTN+3Y74PKtKUCSI9wtpQTmJdtrp+H6qiEZzPk4UB/NXp+Ck0y/kOC
9GsTPVXNvhIg9eGeD9mALTqBTg41qbad7tqQmmj5sEFR+76LL50aEz3d/8Y6/f7i1BDCvu7H3sDD
W8kOA7rI1gpISxGcEgJ1jOn2Sorg2kIVRTn+6pmO0T/XSMHGwauppJusWQlyC68MuH0kAhypYV3R
Zw+mtpBrQ0HX2FG87+LwfVKgQwupSL/Tqr9TzWR3f+JuG1TYcJf2ZlfXsOgLpc6xZ5g/RO/RpaU3
PupV5xg+KO28sMVik6CYEW+tcxB2yFfs3fTkI0FCQ24tI7pR9pAq75QB1cb8zP1+49IYkHyqim0s
vQ/Q3LneJkGOpXiJ289m+ylyUcmJjhE0DffHshg8pnmbQG9U4ea0SH3TZV6hJaYTn8z+Hfo/2yeR
eFKPbXQeVadfyaMvpXCMS3uzK5dvRLrlF9hr63ozZskXzfoiNv5Gf4Jh1rM+5mZhZ/QpjMFOjz4i
RuNqa805fw+k+S6//Ib5CeLTMzBhxGg8fxJ9dHs+GTJqQejCSVCuHsDkyepHzrmNAo0yUi5dvzPE
72JQvpT+MfddW1qFbS+8KqlpgNKjqALq35i20sVmrCE1KoMIl+pYf0cpeEVmP/N8o6Pd5R1prl5Z
9mnr3UwB5qg2cisgY3JtD0EJ9Mi83HQSDdjzTnvWRode/f4dRfGksqE6rLKVJ8VtUyfbZupR//82
52+KQUeCvfIy09H6fV3p5xaOHD1pN8Bu9ergD9WmrqACB05+hl+5ytaA10v3lEv7M9drei+stQ77
hZU/KMJXBIAM8SSiS6z5axxVi+vJ/QTFA3KvZL6u5zdUfRTd3ZJtNUg2XYQbq9rG3BtC4yzoz7JS
bKK15OHyVr6wOQvosZIrpQLQxFGUnXrojGRjMLkk2akqIanwJX+T3D/3/WjpZKauwdWZLjfQYrNh
wv5ZKILZIaerids6/SpS6cyi1/tGFteNfAucbXDHUEC6nkt64iU1K03DCcNkE8hHt4u3qKjWarUR
vJWOt8V14x7LUwdzNzd0X0CuLe0IT5qfIkyIXwzROWq23MD20dB/i0pkKdOv9we4dH6R2JYp+U0A
Hm2agIvNL0pZQwYfo2alIHKd2HB7HxqLxtYM7UPp7b61xTW7sDY7LYu6jMJCw010Nnou/1DlXwM3
1ftGFu/PnJKAnNE4wTtmnjFYSZTKgk9AEz4nDfpC+o+2OjXdq+d9jesj8jkNAAExIMY+hqmTSMce
3blEhB3A+BFaj8PU8tGMdCPku1LJv9RefSiDQ24e8u54/1sXN85U2KdRU+KFO2eu86SxhmekNR3J
2/naLssOyQvExxrvCx+0kfRSrcXfpRW/tDgL90aiemEICZoTBFzZvVF491K4WBDkCYyfZdR97Thz
7o9yzeTMyRo3a8J4wOQQRTs4+6HTeu3jpwzYvhd3O1XQVrbSmsHp9xdejWKiOVZtPxl8cB+SKvgQ
ub8K78UI9G0atMf7w1vauKRluWlSN5m4A66taY2sVLBzAXzQeQOVZ8k8doKtA0HIbAle7jUSlGmF
ZgeoyevQwhRQbvqgru1JXjtYskRCBOfZGd4POa+OtWGi6VutbKWF8HdlaTaPsZCjBVdgKXa/1WJp
TxdMFNK2ccTDVFiZxsVhAfyxQBsT0f9e3y4WzWsRawtb30CplYKQH+5VGVErHY4+cS0ZsgTyM6fY
wIt1og2wpkB1YStCztorChIvVLuC8ASebTROevZz3LbCe9TvIj/fRm+NYNc/YCULKvRD5Y1cPzQn
pX8d9IMcraWKlyIBn0StmMcmd+G/n3zxSUWECKCQwJGZIO2rjm+l9KKaaN5/y4XkZGTPipd9VpQv
9113cYEvjM7uJRHJNL1PMYrGLnrTvyn1b+vsdwPckcTyijdN++DGb4nHZMI5cEjaXE+6iKh5GjQY
E4NE3sQxJXchLtYazxbd6MLKbHc0Y4Ak8JjzYpceoNCE+DwwWxo+usgO0IG9P3+LxhjMJFBEKWsu
ZjBKRRinYUWOK3w3a0KZ+qOqvsjCWv1vaep0jmhqjBMQ/+YeAmmV0ibkWXrzNRgds/51fxxLfjCB
RLjqwP2qztswSqN1a2B3hgP1ia0V770a21b6GQ156GG/37c1BY25GwDgnKYLjOdNP0ahdGEYijKJ
DnU3yqWdyZ/iUbDbjxW5nHjl6Plbt75jbU6HQHIwloEAGYhDmyclexQzaaOG76VwktLvvrKP3E2p
EWv8+BzG/jYvpV0sjg99XO7gg0JN5ktfdRuxOpn+Z6NPbNd6cruPfrZr3Q06CEGPBm9wjooHSTxN
qPqxeqDp6QQ1jglffPYC4p6mMTsVgCSmH+CMaQZbSF4MZAXlYXt/ZhcOIpAe/8zsPHEI04ob0Hll
OIiQv3T1wdSFDaguILpnsKTdqZbW8q9LfmnSgD81rlGFmmeVOws924jEvZMY4SZMxUdTyE/3B7W0
xXBJkNiTDgXE19dRA57iZqAx3nCiTEVYMJatDeqLsi0mPJxzzzNWjqHb7ndSivSgkHol3Uf2dRam
fKhXlE52SfL2O6WxIadP9HPkH/XmJI6nto82nVNXsNk8iBTjR/jAgEdQRxzseq1ha2lbTszb4Lum
Bvi5tlOkKqPfDdzOvWqw9f5ddV9oYkPR+rlEjvr+PC9BkKlB0LkxoRzpDZ6fiZYxZKwn70byhiRj
iqPvH0bjODA4dNeBwnMmRNuoQV3X7kf+EVbS8FXrXlc+ZDI037KXHzJbAMtEOF0yC9MRiqNeB0eh
2OkMfHjJYK6wDjxg0/CPq2xKrva/6Zkb1soyS+mCq6mYnSGF1PcxEqem48ffMmNfVc2pRbBa0PaG
ZrfdxwkoOf7OUb9NslO/VrdbesBMWDsg/uRjcP3ZSphN3ApZW5uw3ND4VMr7Jhk/qRRD6/hTqDzJ
7qOM2nH4s07+aArS4Kfh5wi9kkaSP3wXg2HT57akVHYpa1QCKluSf9XvyafeWAmuSy5DYhz8Drlc
EXjUbG82KqqWXlGZjmt95QnlJe62BS1vwmGuDcgJqxEazGeUb/1nxUo3uXscxi1g0620NmcLgQhy
dS69/ABeqs/efK0nJUHeSbz50HCEoSteIyJb6Gn9S98+6RZNZ+TfRbu4n/mekuV6pZlObR4aY2sd
hfqjpD1ObZPFx1xX7aI6B2voxoWtMHHG/2N05ohdE1SFm6qmY6WvmvVjysnXyn5lv01zM9tvEzMu
LxTQevS9THN7MTK8pM3NTCDKiGGx1RMopeBaLvZ6mb2ltWtsWr8P9z1YK0otfXiEd6F8FMPG/KhD
dWhLufUf0mVEYDBVLChac3Pu80ou0kSqWc1aeJSKg/ssaOeYnGjycn/oC1cREjvgTKC2pkA+79qs
6iJUi4jpjchHiNz55egM7zg5YG/0KL2tRLal1bw0N33OxUQPiHi7VamQbAkea/l7HsBoG62E8bUh
zbakJUR5Mw4MKWxIp2a2me9R3rblYmd8CP/DXZseKZYJXSNevnPSSBMt4qhRM8tJ6IiJpFel0e1c
+NrIaw6xBL6/sjQLiSpd3FmUpjSByvmXGMDsENtpqR4qd290CKlbtlF8rxqecdt6DUm2GOagKIY8
GtkNSkqzYpKUKZXVBIXlyAd1PETRc2y8pOhuKfJTJFmUSk5a81JbD7nyKkAVE74p9Ao1K/eShXvQ
31c9iUjYLUG0XzuPOqhKUGmV5bS0pdV0FI5o4pmlt6nMlezJwq2DyhwInKl1Xgf3fW0pzeSgDkfB
Ar2bbjXvw5A0dh2epOCj2X2+vwGXdsT/mbqhw0ihW+ut1nOdRERKnR47up6oYd43snCjI67J3Gho
bqC9aY4gydwgHIQQ5wniT4W2TeON1nyVKp4ewaPXnWKKpsGpS74ZApXyAtbpo9scAHvUwnGNGfR2
FUlvSFwt+YuDZJ7kiEGV1K3Ojolz8T2Tiq9CqEAzaXT7WKnWHtwLOQWalGiWIbkIhxKA7OuVFAsJ
bE4nsZKStqGJOi+nC53GY8AM8s0Q70VbzXf3Z/t2SbEJrJe3KsK/si5f2+wi0sx9HbpOzXXYq/eN
7G+6lar88sAujMyO+6qWBxGVFNep4j9h+GLt09SGsUU/leNPQRG36bj2Ar+Nq/DEQVdJ8yP5cgjz
r4dFL9ggumTvHV8BrOW+Z4HulJ56aP1fcfqBEvq/n8Vp1ejbhp4OPbxrc62a+/QthpYj0tQwjA/F
JD+w0jqxOIuXRmZBtVJo5CsV33JUrdlJygdEJCrDsuVaPqThx976oru/BiFf2fMLNymmkvMCdDba
cbwdr8eWch5X0cge6FInk8MH1yq28P3Z5amZEA3GvvOh6PUCSKtXDuCFZoxr07NptZKstkyhtJyS
ulQfvX3skW869iiN2m54SLfmLwu+R7PdG9lO0Nas31Y+J+v0rVFpZdzzOGSo8KrF/jTfUtrYafc7
BHzxqMjHdOQ0G0l0bhTPe6tWpXiWnJesKqnpicD6hpMnLBKl9VLODv1N69Qdh4es71ryjJL8vqoS
vdCRg0Il3Fnw/1FQ5lp5vb7w8zeZbtb4rglTXMD7I9AOhfi1c619Wfobs9y7KrFBMjely9NysHvl
0ehHXlNatRmCrdj8Esu9EZMUgkSlOhhrLXXTMl/feKcvhAKLVjT47cQpSl9cxExJiTzdHy0n1fVn
X/A9uyy9lbvl7SmKDSj2oXegi/mGoDmT4rpC0sJyLPj6KnpDw/6lylq74Cm5Smy1uMAkCaYSBD28
xuyGQjNaZkJmiV9XyiaSTjzAPGBjppnZlZzaIb1GivAkRocAsRZB7jemfkCvEdh4tKtMZD7MV29Y
o9JbOOtA3isWjfT0eQDWup5lNS591QhcTh9lr2tnl4yZJJ+Cql6JlWt2ZqG5kctqLETuK0KjPlZB
eqRV4kHlpRSuAGoX3eZiQLOLUSBlSW5VnDp6G303/QgOWlgY7wf+JbeBsGHCISN/fNPUFKu9OoFi
XMfQfDvlXkCbh5J+ESvZ9tsVXPfSUX1paxaIaZ6ShDZJOaq7g6F+K5KPhbZiYskxJ3oIg7sAeax5
SjKo3Ni1aobj9yBdtlaIlkl/dpWTpDzoxv7+3E3zP9/WoHaxBFAdbbPZ+uhFCqR6rFwHedEPHFwb
ILxbwRd+66RjS1P+IHc/y27ltrxidM4mUgd1kOsoFTnNkAK+I09onUuRVwHUXfUYJ/ZgWBtf9tcu
JIuLB9s1TOxwrUHaf727GjXNk1BksF76J49eTfVXIfyXC8LEqP0/G7MdnLiVJ6hh6ToaogDJg3wq
dyqKpMO3MHqErSTztLWr+nQ7vFnCC4uzvawoNTwyMhZ1t39qa6Q7DFs0EQXrH73sJScHCPOPLn3o
u2Rfyv7xvgMtJP54JUCQJ0NPNpXjZx6UJXo+DgnmTWoUtqTvhuRHLn1HKsXKP0nJ0aoVW1TsOHqI
BmWb/ocj48L63/vaxbE0jlOVPK9dgAuSXYBH0HrjaHTb5JF3zUrQXHRbOr0A71s6JBszPPjA7tEa
jb0fcF5vjLra9oFmbLLWPbTtrv9aT6Lr0mFlfpdCtTb91wBq+eb5kVB1hWXmicTyBvUmSw6kzSLh
2I/bGHpXtfham3u0GAPvWwAufR9mm6L40kir5OpLgfzyM2ZeJooZWMCOz4gaBbZV5JU+jfnO2w17
7dBvYb9wqdxD/1EwK8LKIi9FRKTUgL6CeZzO6ut9W5mB12cBEXEIj3X0DgstKDg7R1KzkjaZttZm
uejSf5lSjem2QxLl2h5i5LDSiSw0dfBNrydvrXpCmVx19U2WfqjrANlf7t4icqUkt0X1lK6pbS+O
mFYumeYN6Kfm5AJpPoSiMBIhabnYSOHeyg/Akt1iK8sfzDVRqaWwOPWN/c/Y7CZkIijVadJkbHyb
kOjlI4S+/yVKXRqZotjFRjXjcfASgdjLGe2W5TaSv8UKJF7Sl8BNNlLnHRN6e+ymG/dItKd9vLaP
pkWbh0mch/kUDa4K85PObZQq9hPDdUKSQbG6Ac2wBaULBIQMRnKu230T/zDzxzSwjnKwN4TP9zfy
UvS4sD8/9OAXouMj1l2Y03dxxXOij1+KzSDuc639JPKaClbRwkt7lso0WwfgC6jG2cIOYhgKrWyx
bzr9kESOJv8cyy+lexaz+OCqHaHL2EbxRqp/FF64g67nUbdWU4FLTziSAJy3NGCSmp6diHIt1jks
ZgJhE6zy8MlvTmYB5QGUJ14N3Uzf2gZdcYUSOlkmfbo/60sPdpPDmJQcLdM8LWZz4DddVUayKkx+
p8fR1g/2ifrS7qInK7JRfJDXINPTKTDzMwzC+ETzA6p18xdr7xpJHMWy4FSGuKkLYQc8oBkQf6mQ
STwY+R/R6jbKqnsvzPKV2SmiXOwvKZHUnOkTnCz+1MPvjE5QZCD7Dv9gDMdVv+G2VW1Lf43EbnmC
geFQbUW75yY9J/mBr4x546L/gDJpYAOlT8ZdbQLFtOtzo0KFtEbisXAkwso7SaJDzwdn6CyWBPh6
b5aYHATo4JRN6EPI6WlnmhxP991nIQ6b3GpoBISfT6cz9XpW66zp9FDg1Gsz82TyEDSDc5KYR1MP
NpLyxYBI6L7BBbQ7HKN0YNMCC5Eick/XFvOwr4pBlYmTAoldUuWwT4Bh7/VTYCZ0GnxEGmYDy+JO
yqDBMOBVA6Wj8kjm3rkN5a+p90n23pS1I3ihmsB3IRsAUzGTcdMd4ntaICtpKDhtDPmzsNNS/nwI
FSIHLxUptZESO3jVQU46BMX/fVX/2vpsHTTJ85qq8QXHcMfEriqgGZqjI1/eanA7rAHLFledDk3y
HeB7oDy8XoMgLmUYX3OswZrvh7h10hwHBSW+BrhvnEM1LK1mFheCNV0OcLqSK51yErPHSVo3QsN6
ClSwB4AuMspJT1a9z9ynFJ12MMcwWZGa8CFQys5y8ZQm56xfOaMWB65P3DjoY5H1n00zouhxIwSp
4PT6wSzqvVEEW4MiGLu5VH7Bf73i7Qs3D+hxoL6HiQd2XXX2dqh0SPl6hHJR2tDFrZWTkg4EKd22
RrbWPLwYpyQmF40X9jFJlutFrXvR9SKvwhYv7A2+fBR8sT+1fkT1Pc4ePYvmvyjOtIcu84eNL+lr
J+Hi7JK95e1A7ZSU//UXCIMfD40vCo6L51oxb12fJPy5oVs6rN/9+MtKKFk6ibCGQh2k/KD+Z6Fk
tLqhdxNWs0rObhhtqz+qvtFq7QkSTUOLbB6o4lr9ZLqKz0+/S5uzFY1gKWgUCZtJaetjbue7BuRL
/MPd3B/c0lwi7DGxylECU+dj68q2rQXNEpxSd9/TItvnMYw5dNjH34B/q7W3QhmwZI/yHkVvHn8c
drO3XxZJcpNErF1jbMI6OAhP1UFq5I1YvPbJ8f7YliLBpa2Zn0RBIP4/zs5rR25r69ZPRIA53LJS
R5a6JbXCDSFZMnPOfPr/WzoHG10sogjZgAxbDfTkyjONMfxC7JNhnN2oo3946zpde0DfW1ic8wqZ
4rwtJ8l7C1v1YCLtKx2EONvtcax4vLYQhxV8wDhfS1p7szZbJXNwvczKfB7tu2D8ZPv3ZQUppFLx
gBzCl9sGV4dFXw2QJZLHpHUvD5iBZmAjyrBePsMlLTmI88Ktq8kneUtRY+3iokRIIzncBxrU5ZeW
qk4p1TzDySuNt8F8yq2v4RZYZ/XFfW9jcZSqlN1Yk270fOjr/EPzNtt3FgpY/n3uWvtI++38tu3j
7RncGJe12Oaj3ab+3GPTUf9Nu39t51z2326bWL2I341reQ2amkQmw2R7a9xBcvqowH+mebJ/R5az
/h18mestMqi1AwWqi6ZLOmSAPS3yB041tFFny8HZSgd5P2vG5M55vqXbt7b7yPpB40/Arl4hrKvG
L31Fo2SOcBNkaYfe+dnXClSLzsY2XyvJ2cC4abYkc0vPwWI8dhm2th2Z1Kacbp+AmojmH9UDkP58
oB24RGvxOXSOM1f+pJDF9Z/M+Fs2v26s49pV//4rFmfAKEJnlkKLFo/sdweu9qH9WjufCQbo3h1d
uAllqHVRf/XGaOerT3yJ1D3NyVZH3dq0C+YbiJRNlQaoxTFJZUj+BnX0PcgB3DKhzSx+rmbH7ZN2
4z5bywuRJvmfqeUjYAaznaX2TAkdAQ1bd5FFth9yM74DoXUenJ7szGuSQ+tnK8+G/lpvSaCt7WM4
VAWEXxBTL0PLJi4bI8+JRhr5eZJCsL8bZ3NlSTkmootF9LDw3F1ea71pFZY958G5ceDuiAKOJy9Q
8j2sCLCaLZdMrMyFr4CWhqCEFXL2MFEsM8fBlMZa1VshyqSUM/ei3Kmj8Y60TfRUWsdq2HjDN+z9
uZjehcjVNOdDW2BPiXKUGb6HKgpd09lp3iD039f5Q70lC3Y1n4zQIufE+ByUiPXFEemUNigGXw/O
fZMeqly/q4dTmrxUjv7Zl/a3z+PVORC26A8QSkV/Wp8v1y6ryv9vi24LSuKnClaP1pJOm8XqLUOL
QMUesy6IEzs4d/6HatAgGUISJ1PdagtJumqIIERlbwgy16Uh8jY1fnRwHnttH4M6sPUP8ezcF+rP
21N3fbDF3DksENe2TPe4OHjvdkYay/CeDWF4hjOiHlBRiKc9of9ez4qHUYse05QeFuQtAQewR+Ti
++ZY1/bm+y9YjFUATYtuTMIzhd/RT+6l/qExo3tbz/ZJk+z6NNsrwe/bw16bX0gzLIXAi6T6sp5h
aWWTak4WnmVCLuDAOkJ9pn+/WRNbt2NBOUljDmdB/Pzd7PYNYEZjLMOznt7JwW+BWAd1HP417xqL
SND6PzOLyyuugMOZLWb6YDqUEbT9ieEOSbNrKnkb5nztxghzoq2QsjMZ1iW+qKwQHyI2wVw77RTu
sG9xNLg+Ird2fzA+T9LXJFY2zri4L5Y3pi1k1YE6Q7FkLfZpVbb9GCpDCP0aDeJPAZvz2Y8+S+op
3Noc4lddmRLLBV5cdMOJDftu0RJtjrS+GMNzEMS8dGZn8qwHW0/AtbyOmEV6qGl9w3HHnb40A8+N
WScwOZ0VI3bN4kePLHSY0Fwy/YOkzqxHOzUbT8jzkhOphrt2rneQL+3k5FNtvuZwHw9SAbxA29PS
cLp9PFZnAIokggm0rWnvvPw0UxrTKFbm8JzAJZOkIDk3PKg1AwCidBm2FbjRlxmfbkj0figcVjM1
OOIVWzacULy9PYy1KaZTW+RnoSTGaViGk35EOqK1w7MAHM1hBhmmcrDaM/lO17r7XVqfbGVvRm9S
lkKI5476vpzcpLyXlX/DNOV6/w/NRFRR33/SYmr7tjMqe2LkfZ/pZ7s0lHvNH77fHvjaCSWFSiKV
8QHYdBZWwj7vI3L03KlJSDc3pON3yInE2gvCPImLm7oFbbxGoYhxvbMoVvzdoQFC3Sah5odnLXmS
7REXCpQsCRCRp65Sky65Z32K9ymKVVZnPypaeBpbmo8eJftXi7ygMf0s1W9h8GkYgayc+njfGbBQ
hNGOHc7p+XB7hlauk4vPXTw6cTYMfWBK7IwKWht5H9M404FZdtIvRVqB2ysOtw2u+EMXBhcvQZIF
jZzpzA+lgQ+h4+8b+dHxw71UbKz9ynOKIQSIyFSDD14SpmhDo0Zhl8AwL3+r+tbV872mTOzlfabB
oG58M+avt4d2TZUj1p6NJtiARRP4InTWzTqP6yKNzlr9VbG5lZQWgd1QPalSsZN85x7mjYMjjfdm
9FmXpF3XfphVKvrDFkHCyrVCwztqEBBni+7txSZsolpuioCxj5YSwlA0wUaUlX+NcxfDfWdlsXfa
XJ7yFkbscx9/10+xcerCtzY/wJR3e17XVhL4Ltbo6AW8v3Chow6vrUVa99zO9Lt7RfDg9zmcTP3P
PAtdB+TNDs/wts21c/He5uLt800/kjIJm87d8AL856Afgu65CI0dnKF/b4p+MmBY6AgACls4LWY1
RfjQRXxW2l0v5J8OLVUN/YPfPkubAewfbPXiUaelDEgoWEWqOctHve97BXBoi7VMPkgoP/SxqCkM
n6Ty5AfKc9QjpIIsjvkihccqOdk1PeJO9GmMmfJh8Kr+9yBp/2Q/9Sf02+vxB3I9VfSlo0Ax8nDH
zX1o3lmg/9v7WP0e61skBGv3BwKZzBc+EM7V4v6IzLmbpbiKz9Hcnkig04FiZk+ZAg3SVuVv7RRB
LIA4HXSqICAWC+O3UZJKThqf1egXial4K723tq9NSj301PwJ6Be/v6miyXASlsLBqZL6+T6en6v0
CWpsl2aioR3oKf9ryQpOEQE3sEPqWngCiwcxthp4ReD3PucmzdNa78bxAymcjdOzOnPvrCxcOh3/
lFzywMyZseNmrf2LDN+WRsDq9L0zsrjkmLTcVJwuPsvFv2P2bDh7JX+T7bvQRHSv+BZv4dBWYhiY
t+Q/ZWAhbboYlDJoE34UU6cE+zB5SmWkzHX4H/IturO1Lf7e0GJg7Wg06FNgSLU+ykZzUCze/3Nk
Ncdc39++e1ZNkb7GYRHJnmWTEXipMZLmhtPU1nu1f3U6CkTSzqnfYmkj1LwGMJCTICHPxAmBMBJ1
l56RnDgWQh/4+WpgfMim/M6uZVdQVfvJdEj8ea8ZcObtbOlzFG11SK6sHbYFeSI+gWC/urStp/qQ
Siq2e+21LO9ymE650rfkvlZm88LK4m4yg1FyyDmG585WCrekZcyMnzTUp8bZfE30+9trd50DFrBd
hiPIYsENOAtzkxrpiC2G0bmLVfnRT9JqL6fWtEPpuzsEcpoejGGYT6NSlW5dWv6j1UTxc2ha/pGu
95zySFG8TQNRU2t10cbOWjmdcHiTpuSOFoHH4qJpzEDxcYVxv5zg1AD5hafjV6tn7pgBitP8vdK0
39FG+3F7UsRCLp439Q89Bo83dZllq6QpIU6mjzymw1h+SpLsYw4tjqZtebFrgYVG3CY6tCkla8tE
oqE2QRtbSXpGfm86TZlTud0cI1USeKjW6mob4PAVLqTcHZ5nuSWYszJMxCY4Q/+P3mT5CvYoyWdV
1qfnGoLSZNyZ32Z0rm5P5cpuxgbYG0ApkCgs4/JYziPfpxf7XNd2cmDp5OfGVhwaX/Lwq6U01YdA
z7b4FJZGSafQQyQ4FSkh81QtLonQlP0sAo57HtSedriTFXgGrSSVaZ1ibatRW9zY7zeLMEabNmzV
gPxEg9jlraBJoTm3GsYC+VvZjUdZkVy1RCwO1L19dqx9r3zr6v2Qya5vKbvE3ADkLVdR2DcgAkZi
V4j5LlXRRtN3xrz207Pmpy7Zt5Fib2L8FyMCFc4ywhq6LMFmJGudhMbLc200rml8GevWlTaVXlaH
8s7K4s0K5oyXOomy80S+eWD+CoEphiHy9p68CrHElPGHDk4RCrB8l0s26kMTD62SnpNEOTY2yhQh
YnvJJ92/Ux4s5SQb+b2S2Uddat3QaeD8QU/qLw+G+AZBXovbJkCpyxoQhZEgs1OWrWjDV1hvSF6x
U/yjkh4KeauCfpWY/mNNPJx0h1LnWxa3rEQNZa1m/bIZ2uFy3+N2kCYSZa6UYL1JxvvIGd0KX32G
1bYM/80g4bs97WunkjSVOCsajCrLWBouZ7+qIas+y9ytO3vguQlwGw6TBVzKLxvfTYsxurtt9ApA
zsjR7CQgIvkIGGqZXgUrOvuDjVUDvLbkfy/mO3UsvqXqzhlA/0K0Ouzh+9Kcn7KR7ZF4jIGucNkb
G5mEq9GLQhjNBELJwyb2ED9/l9KRu8JPQ3q/XmxNkg+yL+9MhF528zQHJG4MaLKKrDndHrw4LxdX
EzbRNyaTTXcj5caFsykZoTQmmhO9FO0U7ptQVehTVefDbSvXm0uYgQeIdwSV76uyuF4Lyg4k3V+A
drfD77asdtqkHPM2Opqlsx+GL1X7GEY9TF0I+Hlt2m7cTlepSThzLr5gceGPdIgYQ2tHL2YKlj3d
S9NjnzwZevmNPHrXKy6FiXTMoEP/ZzxIxPv5Q1dCh2K6rfos+Xf0i2tb33T1LvwJx3nz8FtQbl32
iZez1FtZx4IPmVLcR0U8nJJUUR40H+BaFdSaO8eNQpMYOgDJYJjPSVm0+7aJ1KOMoM0HPbQFYqtt
h4e5VVBbTPx0J5Vomcg8o/sya99CQ/8pdYitod4eH8KQJNHtpV16vALCzvdTmeDSgLJvsWnR8KnS
yUzbZ2Sbu0Ouyyaai/Z4isc42GdI/2x5o6sGabBAhpzeevbN5Skx5jCUpLZqn8PA0/Ps1W5f1QoR
kPq1r0fX6r/Xg3Iv5cPJ/9LcD+FjZ/zk+ppDa+OJ+JMveX90xMhBCjtUbKldcHdcfkjg9KjtFU37
DLPxfaA8tMMXOMwR/6rCXRBEB72C9Md/dHrLrSQorfsPQXjwP6Tdz8Doj2XwnOvmXVF/A0wT8hcB
jel9c57eTEk5DVvkY38O8tXXItnCx+DBwzZw+bVjRC6rTcf2mVTHw1i4TqdDrGi5U4oOYPspSDok
kX6bNHGTNn3Q8vnQtMYeuuXMvB/Kh6wWtKde2Bi7HIY7w/loTKPgV9sonP+JBJffSe/vnxYLHN4l
7bhc1y3sc2n3nFpZObv1YJQvuSK0lNQ57OiCCORI36e1mTpuF1jhozqlke9WI7puckSNzAakBbGR
jhTyp6qkLdE1O91+iCt/zA9dVitenHSAlio/zulrkOzsnzkOaActgy7+p6qMIYBFsy6fRxzt72FS
yyQ11Toe93re2vMx1xKN2uKcbdG1iBvoauTkgXjt6XEHFHS5QroeQUxhkI1rYFIr/Whv9P/myndE
AcE/P9l/23nMW8NbT6sA/LbEF0t2GFMZ4ZAMC+k5iPznLPXZGPWDZcyPifSsJy3uvq98+cu7ApNU
hxRcNEuDRHTx2IRzoNUU0KRnM36gtHY/tM8jUU2kf/5bO6QZgCig0sGdRGB4OZPd6MCKOuHSSzMS
vHZ9V1cPMNkf+nLa8B2W7qh4U95bWhS8snLI6yY1Aw9h8p0qzbIrDe0vqbU3yifiFr3YGws7i9Ob
NlUfUIDAjt494aftyzx4NIIMaFj8T1r/bVaaYQkfTLDp4BxBcXE5gb1WaF3YMYFh6j8Mr1p18Lvn
JPuO18KLuLErrvb9wtgiOpKUwtIpUTG2PHqwYXeG/dUtMwPkG50RzexC3XV7f6zM5vvhLbNRZtDN
UJBgUc8+RgnZcNvfz4BIQUiFwb+3bV09V5ejWwKjerOT9KR0Ak+mgBwNO71/yvGeJ3MjD7KyEy/G
tNghY9RYvZ5iZy6+UYKFWVI9KuXx9mCuGkUXG2N5gvEPRz1PsDJIXyLT/tL72Vvuq4/qp/Sl0vdS
EL2qOTgJY+6QKNnAci991aXxRew3F6Wj1YrPrrQ+O8PvKftL//vP7xftaIBP8Mb+EBW987/NwveH
bJYCL3XA146KEX3sTHXYBUpdHvuqLLyqG7cyhmvrBvKT0jHNR7B1Le6qPpPmaYja0BtSeXBj+i0f
MmvKeWbkLVPLVJkYH8G5cFiIz6lsXJ5qVOEiHN0m9Fq9iqUDAGI8tKLJ6IIjQPiQNllQw6pUFeOp
mqvu4MtBv8Wcs3IcRASARhfgCB185OU3ZClXSzBFiRcMQ/RVixy6SDt/OChjK+2msm42il5XCTQG
jRYUEqCoS4CUW1bmCyt15tFpE2/sUe9QfRiPSGMhsxLUwyGZE/Sf/V1nRp4K98nGaRFrt7i1YbaC
j4hcAiJvSxKAqpl0YzaUxIPVL32LnUI+TVqFiIWjJbsxLRUAvYp0qBzpa6sMw76qimDjgVq5XHFN
yXWRIYW7e1mHaa0yVqVRS7zC6avsOM6z8bHpa5otbCcsqmNo6nK60/Iqj/Z+lIRbXd5r9nm7YM3m
M0DfLNa7tfxcMvM59uRJQ3oirtKT0TX9Z1kNyl1CzPkoh1J7Qple3WrFXtlqdEhTvxNepM4GuNxq
1SxPStJ1GXSwSnAuIFI5OW2NMHxhH/u60k+3V3vNHJEchwsAKrSbi9M1xZ3aWHWVe8GcwzxCiFZk
3Q4h3R096FsCSlf5KbY1OBskjVgfAbkR8/7ursp72a6HcC48tbX3VtC5Q2re+1F0l6jPiCHvIGdA
s9rtFHOXKdJZp67YZNpjh5j77WGvLDDU1Ab/UCPA71/MctKEbaibVelVZE1KC+BpWJycxH4o67Hb
xXH3qkrR4bbNqxIPo/8DNQaiL4hNl5mxWES7jdpVXl3Yd33wQ6pequyL5Z8ddLeoDhtxexdNHwN1
i3t25bamO9Qim6qy0leOkT0VQBOVvPIUPf+3tYJDbAygj+It8ew1O1TNRT4cvguaKy6Xd0j8pPdt
p/SShBtSTzPTNd/81DA3Vk/8nsUNRQQtgNscEQ341qWdmOIiklVF5U1NdMhq0IbkmowhOurpJ834
cHvZVt5vm6gdPByiXxSHxQl6t2eDqPMlMHekd1CIfFGkPD8FEFFtOEJrQyKlhSiuqFrg/l9aKej5
9C0nqr1S23E739mTcqri4LlvPg/yVhvWyjlkBwrlOZ5T8YwvrLFRJWdAntRD9A8xEwno5MPUETy1
Z+OUHczyuz8/5ShIZdb32NnajtdjJYwCKEsBQxyFZTOxLA/FZGpx6aU9OLvgu6wF5NXueQz2TqS5
f7t8l8bEnn23fF1SSFNSJqWXtzCr1zS8brFDiMm63I0ajGQku3UAFsSliys0sc0BPmU78RQ5PYwQ
biRgAuLGf8qscgPYcn3ALk0tQtEOOR9Bsp14JazMESo+r0m61UKyZWPhr0p1LNVQbKVgZXIAkH0Z
pVDKZvbeLNr27fbirOyEi6lbLA51giErZSfxsqBy5+K+StkJ9qOsFbvZ3mCN2rK12PPkco08slgm
+aUwj8b41v5EvGuXZlt4m5Vw43KVxJe823IG9ewyzrAE8KWYdyPgeycleTVp4ccwrPel9DGLn4YU
AV36ggZly3tZHSnPG319dLhp2mIFndbvQvLKbMgh3+VB/SVuhqM8hW4a+MgHfL69htf+OQkZnhX2
HcE3GKLL0bbWNJujnKReWqF89NyVJz3Zt8adlDz7zYsu/7ptbuUVvbCnL55udW5Sp04AHLTBQS4e
sxAJU9Slph3Eh0ENJ13Tug4JwXLcUphcm1dyT3QIiVkFCXE50qSebG3WaAKuR2kfuYHu2TZZrvyf
ZAs9edW8AOJHpLn+Z2qxWcOksvS6wNQ4f0GEdlZ8V1X7o18gwHhXJNNJs/bBPEC7h8o4ynKRfzSb
0W2QZLs93aur++5DFqsL23oVoOWVenrwVXnU56/ww8CV0X3K/pHzjUh5y5b4+btz46e4DYNdpp4V
nHIEZkkh6tKxqtzsF7RuRr8Fxb4qof2ZZdFXT4EbuMCS+kTgwn3F6lJvlo7zsUF1Q/qZ0bCUzXfK
/Cp1v7SHfn6OTBS/sv1cH6buaG4lrVZCPU4oxwdifk4RG+ty1LUkJZnVphnsvbWmuESFY+DmMSy7
uyDuFZGRsKqWEkFX/JuR8kWgQJZp7asQjf0P1zF94PgXIva6wqE08Ti2clWknqE3Rzm7U9neU/qY
FecxHTc21toz897W4pKs5NgMLN5Zj0x50HxOpQ+Ss5GVv3bymVkY5CnJ8ioSR17ObKKZZdc13ExO
MuzR2iNO3Yc2vCvQvIzf7HgrU7FmD+oz5g/WckipFo6A2cr6nPdV6vnzcyAUiX6b5n3QP07m98G5
u30uVx8Z2JAtqDA1+lWXEUwURnYxyRLGmrcpdjNU9uBCifsRZkfFlSU3D8ydVBkHdf5n2spprY0U
yiSNggcC4+RPL2e20Oo8Cvsk8yT0RrMsfJaCY2ah69MlO8k+oHF3e7Rr9kRUQb2XZ81YpiPrQNOi
URnBnkXygyE9KrW08/3XQN9bOSD2DgqA2wbXriKoDMQ5YGqhZ74coJ72ctVleuYlbmnGbuu//J5C
/vstaD4F2lYDwdrwbMFbzN4h0FiilkarmwFfOxn3kO8GoP/NAJRyvjMiQuL8YxH6GzHNVV2ZtSNR
hiokjFNgi5YwdisNFKVupNybZ2rLZLK6QvOm6rPWPbbap94ZXlLbfwa7WBragUb2nfoUUAmkyamc
e/Bixn6O/pGih+7L7Xm/Yvf582GkhDlBQKpA3l1OvBOUaAX7aeHZeXwf9cZj3VY/Naf8ZdARCUPV
wIYzgADqjXyqJHVXE7GEbhDiXqGqefRrcyfX8wcpPpEM3fi2lfdfR1gYahK+TgjEX36bZtaDZo5S
4Vnm79GfzrMauzZ8wsW8D6TXHDR5/WLOyb7rQ3f073S720mkKaX+fvZHdyZRevuDhL1F4AGUlYQK
IZToO1l8T5zVui8NQeb5tr8zdLBeupU/R0Os7svg421bq2N/Z2txXdd9Lpv+rIu3eS91J8pYu4qJ
b9J9Zm3RSG6Na3H4siBKbfJePA1aeNBAtqkfJbk95sNGNLX29LL9QcHYOFs8wAuHIya5YBcO11g9
wE6e6CVV5AI5IGgBEnnXJfI+TLXjDP7GyrawuyvvH7ZRhaJPi7zyMqUM6HSKsz7KvABpziKy7pOp
/uxsUoxc9bCIAyVES0nUQ5jM/XK5aZWkl6zGbzJPo7u1bsaDHA1PXfCxs36mgbNvTXc29f3gR3dB
M/zQ9c/ppvKKOLPLfQoNjSwaQkHxLUWgqq7W5tnPud5MPd2pdoEgjGP+vr1B1x5E3ChB0Uhjg0kt
/nKgdAkkoVEz0Cj/106D+yzMDsZo/pry8cGg5c6KrJ0R5E/GYDzb8r7pxv3tL1jbtjyIPIr0QulX
vHZq2Rt6lVYZEBystTQqwD8fACRogmnj/l7bPOxZiPwFdI+axOVY1VxjsYZWdDbIimt3jgRjoqMe
FB+x9dujWjX155VAyI/0xqJW3NCyboIUE6bywxhoeIRN8xQR1P4nQ2IF0XaDsm4xJoK6qo2sgfXT
dHgPP0cDLZLJRmFlbTR08tOtBl4VXq1F8KgB6ckKB0dCgsDs0Fvqr6EuZNdsza3WlbVNLypX5ENp
xaSJ9nKJ/Kwo5dLHg6ilgWTGSxGNGxO24qMY4lQDW5WRitAXG97oe9sZqyL36rkvUKQdWxL2Pln+
UylNrX8fShpho+RPTryXKDWdeKjk7PDX24OUJXlthABEtWjxEXBSTnXY9jntKUiLOkcauh3k624b
WctXwipFfRNld5vDtVg2p7QzPc6qwkuaeg/RLIzYI9TyU9Ec6vi+dXZjD6vJwdfvyuStjh4kiAhv
f8KKi2aokI3rKm2OqrwcZ1+kIA20JPforDGPVhT6h5pWesgcQUrYWnmsTUQmZq3cSpauXeDQQwGy
Eg37tHsuzkUWjYUa8i+PR6T8UcntgKjsqO8gHB7uo9YWi6vEp3KKEH7PKnM3OFR/IyXOXkAASbtU
y5vj308GtTFUJ9BopCFm4XiM6MukJZzaXiUl9mNdOMqhwUV5UMtKfggqJzjUQzntDT2UX29bXjm/
NNkKnWIS8ayH+Pm7FIEcTj3sknnpScZ89Mv+Lo93UyWfbltZcXbI9IvmFSacQG6x3WQnnMd2Lgqv
8w9V9UPt774Mxr+bmbM1M3QsI2bBnUf+YbGyVNrGppBrprFMWMU0xosb5fth1s5FPxt78gFboNSV
O4O8Pw6HiDQ4tQuPZ87CMcuTooSdX3tQcmCOUJOk1nOhKXsjvetPMgzztydz7fC+t7nsEMtLrYWW
gVpbO3y0g+dI/t7br10q32f5yO4868jdNeqHmQa5LP9UB8Wp3ErJrlzGotwhkATwonIbX24bR/Gl
GlxfSYgz76Txe1NsuZLinlv4OLBvA/ilqMjTv7zuZdogkrwaKCgmd0p8kOkOLonfDn3/NqRvytS5
QfopTQ5bqkUrTgctrDzLJJC4hpcop34yR9/XCOS6VG0Omd7+0OAf3yVWJLtZaZf724u5tn/gYxAg
FPKfOCCXEylLSdFl01Tg43Rz5ZqRXLoBXHwvSk+poHfuK5Rb7+s+rpBuk+QNt2flEsZ/xMWiHxcG
0CUipSDdasWRROHIoUm1CXcoBiTpsdbuBikXV/FGq/PKtgFpiEtCZzvKSMtavOZPSa+VNbWj7ovS
tW68pfOwMiASj4pA0dJkTvPO5XTGKQ0EPR1CXqzp9V0wQZxaGOP0odHSxHMKlU4XSQ1gGg2sjWrI
ykUqkkZoyNgUra76kQdtHBq7nksPsh9SR0771HfTXTz/h/Ibd43gHcMTAtq4iBvp6u2UYUoo1c7j
LgxMN9AOt7fkmuNPaZu+P6oPoqK4eI0Au2eF6lBWD3LpAcHsj/3c7iprb/u1G/TFa2g10FmgPztU
tuu36bHNtiQ11zaKSqCFZiHoTeDKl+s4mXqAmB8Fdj+JqLh8arrftwe5ZWAxjX1jz2BB0spr8sdR
/jIW/sYtvfIWoV6EZ0xTPOnfJXw3D6ssjqag8jLBCBnKzxaUqPqh0OCnO/79WMBSCOQGq4Y3fjlZ
2VzKdlk0lVdYCGMXzSzvgjTaqCWsjQdHQYF6SCfsXa6IKSdq0ZR65ellvetmdS/DBm02sQuNyguR
4oYvvnINE9rSVKujxcW1uPAYoMQa7akvarTjkNkIxger008a16Ubbgxs7eAydwQUIv3Kk7OYvSyU
8faT2ktiuzroTnUekq64y6ONHbc2gUJTQ7Q9CLyAePDeeVozTLxj0+k1nlZ6HKTQU8oTgCbKs+Xr
JlvoyvaG2x/XnhYVIf252N5mWYdJbKYNCi3F2+yMiDFXG8WANRO4PPQ8QEBCDnnh+STZMA3Usmi+
aXqw/ZYfH/ou3SoBrOwDGx+DUZBwwQ1YXASOz2WUKnSmqLX92FuxK83wmZjZvo9Ot0/RiiU8R0R6
wOD8KQJcro9kFmmqAazx4A/Y69GvtniT4aHa5Ca7njeaeQTdNr02pG+WvTaqlJW53tNFas6yfR4N
e/iOOnO6vz2aa78CK5Th6KMgWcW9cDkaOVLjQQnwK/Kwf9KHPAdu7yt7LWidez8GLjyOdonaWSMd
7HZyDretX88lLg0OIh2eXBh0tV5aB/NZFjxfhdcMJTztaWy86L6V7v1iJHc0WuHGaFdq2KL/jbQj
FXoyfUuvbVThPA31svS0IaCfcpZa5amRY9tNFcl6Gps8Ps8N77JdZ/R5mo1vfjX7Ep2EHGDJ8fbg
rw86i8uNzxexkViGy8FHZjaEpk9IFSnTGzRcT5r8DUGErql2lrV1La9Es1iD1gO+QkFs+ecxf3et
tE0SDpDHixYxtcj2TVNW37hhjMHV+1R9GYuCnK+UV/BV5FKkf4UTRlefBkCVKH4mNVRmWi9VaGLM
VvnXTyAupaD/gqJWJEwXExHXgRH3mY9L1DTm3RQU/snwI+WQJrGxl/zoI8Qq6oYbtrbzRAaPw0VX
sb2MjfpJzmM9xj1q6/AoS1Im1HoerCoud5XZ/Li90tfepkgXUmPGTcGfXUK/lKw1ilzFWFNMrsjg
OxB8zdNu8lEWTpwDOdqNZ3HtWOPVQgJAgMKVuHgWC7xMXmeuwyb5qMrfS+UQWg9a4LYPjf4rNrdu
3+u3kQG+M7dYwaFrHBkCl8ob4vYDSgF3o/mNlpAtRY+1EwN3imD+s2kIX2Zf9TgoKysnLODHpyEN
js04PY89brSa0jEc/4d9afISE4VwA1+lnrpRirpykkvPTpRTFNImOzvd71mzf8rTPyGA/Nu7ZG0S
qQuKTD11QZo5L++DJOmkpm/0knY2gIkNnbhAxJ1pi9hwbedD7ANVCxc+c7nwL8LArxyrm3CZkRrK
G7ncT0bwbZz1j5Juvt0e0kqjB+A8AJ+0U9PCD4zgckxKY/mhlKgYI3+ISsNdOBTHUd2BfIo0RK8J
TcqjOr1Zzkc50ZHOwM8ZzrL1PEX/4bblmANpFIpDV/nSvB0LLa3syqumg2p6TfTY1J+s4M6QNwyt
FLcYM6lSkmXA1iASvhxz1M5JyZNXeTMaXQpZQyi77tN6uJd9w00dhbrW+Dku089zuRXWrrQvkQpG
FoRISDSYLrMhdQb5UBrPldfTt4RDTJt+XT239bfM0t0ifk6VV0P9IYOUbP3HpIDFL5M+IP3w174y
J0Y0eAsuJ1HovpwCuJrnNPSlyutUy2vlyI3URySuPt3eXWIiL1M/l1YWB2YqqlmNAKF4cZo+mOYO
rjaXqPrQ5htLunIy/wSYPNXUDXk9L4czBEVkGFFVe3bfHWQ7Beqt3rfa+Ov2eFbNWCZUfQKuTE/r
pRmpC6rRnxlPKmkOwDmVjtYqbU8hqfGNu2blfRBO5f9MLfx+SUbaCyK+2gv7wbWTZyMOdmEsfYxa
6AErJ3aTCq4Mf6tysrpitFyRuYYkjdrv5QgNv8DDqkIR28Qu3ciHAkdHj51DUmzswDVLlLLQ4CBY
49CLuX7n7nRV00xTXNdeQHE5Ss29ljwAGDxW7e/bi7Z23BFGx5WkiZyugGVly2nQFhyDofaUQule
kmKqj0o5zT9zQ21PdVnEbqnoj31kzcdZVh/aqNji3l15FgVsBdEFoWeOp3E51hjuuRo8UO1B/LM3
M4Tjxk+BdIwk/Vh1x9vDXZtXygAojWAJqMzi9ZAKCJv8ZK69PPkcpFB4f6d7zFc+37ay4jABw6Ln
QwWxD2Hlwp8wnUYy24Q3Ci6c7BzyHd8yqXiQY/6vsiP7kLboMCPm9PewSCorZHWpUALZAOlwOZVB
30ijOYA5SLtD6Xwzwhe72cilrh299yYWO7Pu0y4PDbnykpRkbQ41iEwRKZ9edac9yPKHVD6o1en2
fK7tEJG0wLe2yD0uw/yuIVHIzyqPDdgb/b5HH9hx577b6XWwgZZdPRDQe+LD4H5SUF5sR7kPIqW3
zdqrS/WHFMnKsbfs4P84O68dyY2maV8RAXpzSrLNGM6sdyfESrui90V79f/D+Q7+bXajiX0FQRIg
YKurWCYzMjLCa3Wj8eHsK0cMu1e/0Kj0uwjKTJ+Pzk7AfWu+WLBRAibVo162+QlOMUToSYChiO6x
TpxnAsqPUZKclEh5FeYOwLF+sO0zRJMPyBAC7WydzZFIwXjbIUkEXmP5gasUMZA8VHYu7Fvn7s9B
Njdn1JVQ79RYvAjMGMf0tDjvpNGtl//h2sSIkooNoDg17s0wEk1EcdjXxGvOJAeqUnjFbD12qaP7
caWl/v1teWtSDtw7cxVHx/hy/Yx/XNKhKKFQ4yr3wjZoaE1HDlco7ejnRnMOTSF2hrvxoSjWrOWE
t4r5Fv+UU4sSXB52L60Q7D3TbjwQ7AwOTrxneXAr3aa26NBux6bACHAb+Gph5sRtL16suK6hUv9X
YpvqJpGu+fOEV72Au3+0F0k/572sHTu1KF9H3F2PcRHbMOnqYefL3pg8kCwCBzAGWOqt1GCT2HNn
TWnHIwFxJbJdbeh9U9u5aG4dfqBsGg3XTJf4d5N4OurU9HEb9y/myWkeQ/uQNE/C6qgHPFRVdVSt
hJP/cH8b3Zga8IhMioHlDJH35rSXYTFxB3TDWzDTGx9qRXPTXvbuj3Jjs16MstmsXR41Wru0w8u4
uPX8pRd+pbwbqb7dH+bWZIiNVuYYGRNLeHkm1CkNc1Em44tZ/Rrjx1jxNPHv/SFuzAT0i2rDuhWI
0TcXFj3xlQxEOr4US5Amn2tYk2GmHhzkGe8P9LbLN1cjqB4VfRDGNRXYBM7dLE9IrnbjS5/Crp3j
+rltvoLvoR2ljQXNOXDqQds051wVyofWotX5+xB5vYqA/j+j+WMxX6sydRs+aKuTQ77Ly1dz+Gwm
ppeMME9EdjbT5v39X31reWD1gIZjjYJg9uZHJwWd0UuojC9Wkvql46MH73bG58RMdu6j2wOxaVFr
XGGvTZQzz3mdm1Y/vnR1cUIVYWi0D1FSvZsj3GDvz2ndNVcfgkQMSS3gLtQ5L3fVtMjTlGXa+DKf
ovRhNI0TkFNqjm672/d3HbvhVMI5NOhSpy6zjTWSIZ8mOaUX1RyovXOZi6fUT+J/G+W/Wvrv/rT0
q2nRSIzg8vqpKKBt+1413BgXIGwyQGNyJy7Yaa8J9fo4YpoFZ8MGBwJz2m6GdmnMqCtW6A7rTR+A
wx11zJUU/W8tgNhrNMRgtoBKFSXb7VuYdotJZJZSB8xN4coxnry9fZITNJ8y3FVz+WV8HbJ8J1i7
sYAABfgfw8LlvtnCoOFk5d0yk5ApehOgkvRDccqdS+AG5k6JeDVv0tZVvOrpn+TONrOEeLBHTsDP
FwVjeqt4NUWc+06DOh7OGrhutwDuamxj0r4UXkjr9M4RuDXVN74c/d+8T87mWPd1XtuVTBKPY+Ih
k8qDHv5zfzeuf8LlIaP8RMsLiCF7H2bR5SEDZQ6HuLOal7qu3SLRsKLPhsJT2zCodUX4ka3/F6rw
xORm5226Pt7E2eD768QgFWyF9aXBMIB+rBYj6/xskNKbcRCthJgsetb0j/eneX1tweehdx89Nao2
9PdcTlPVITzSmTbg3b1oD7WG+rNqx6kfCzE/WFol73y4G5NjOaFNwZsirjA2oRTyyJVSDBXjVeIM
D+VrHSL+IOEm4Orz8Khn+vH+BK9vMCb4x4CbndJmcxHVajO8lI51VmnJiBvfgrGxsEOzUD3RLHK6
P+JmSXns4dWQbZLtYqJzlUIoeqSNEya6QZMqaKyZU/lgjLnt6Uq6POXC2Ku7bW61t/EAB6G/Kzz/
0LYvPyFGPbYRylUdWDTw6NSAEsDXxvpxf1ZbgsjbMCiT0ZqFYC9I8zrtP+J7S+/snCoLw6RQz7H0
MR5R/UNTNq1rb7FG7V8x59mHYUTcS5ln6ylU9MlXy3F8nJOw2MnTNvto/TVwHmBqYTBA1LMFJZ2a
4k6iql0g6XN3VJbkc2mln0yDJnwnKvQHKUTi5f4K3FhnnluKm5QPWOctnFAWXYRZkdYFGjuY3kIp
RvYvHglzlnhnC20beN6mxwsIPolMMe/IZrH1qtBQoFRxZ4iVzDqi4R/C5+vpT3OyRCICT8ysgbzV
tl/jKhvsg6QgyO1WmhT9G2JI9a3vBul91s+t7Rb90iKEh+GehqprXrWHFg2YyUX3To5dGgjrHVBk
Wyh4+/X4ZWirRxbv7VVMOvJuWI3dBa2S16ObRWlzjqyl8KvKwvqnG0YJyDoqj11vVqdMmuSf0KiE
6sZ9Ix2lJkUCSZb6xzTBNE8PkeIc6rDd+Zzb7ObtV67Q+qqOA5yy/Z5ZtsRzXFpdYNFWTt912r7v
pAiOy5QvXmTnzVHq+twzzNgB+cemOcLRaOdDv52aP54ZfsSawQI2vDXJ0f59eaqqOaytCKQqWMIM
f6RCDY3IV6dl7f8LrQnxyirpvnC+w/4YQ2Dqjy18M+GW8xT9Mw6hBk9mFA2RmTI0r3YxG15rGOkj
mgBlBFJvzzUJ4oTEoR3HZvlPMk+D8ErEdskThkj7ZCDUJLmyFi7LIZ/6sEM3ZpI//e3RWW3m0WLS
MIBbKY+Xs2yTZTazcRZBpSrVoWw7ha5DUofBcHYh3DXQ3q4o7wrxMTcwuPtmRfvGslLKjYyFwqof
RrmqeaJLcf9xQtuvojD8PFlV6OtSPJ9brecgqMt3HOrSnQ22DrT9IdwW6Aes4qjIkVxOOqrapJYM
9ldlTQ4y+cmn0MyzM+ap4DApXmdp93eP69tmAs2llW01jMMt7nJEq9ONNtMXEZhLjcqnRdglFh3F
4t6MDuyz8QSjRzzc/7abQOn/BoWuRXJgrgLjm0ApGSIstlJFBNhgte+hhSSoapSVbzX9fCAa7E69
EuuneJ5jL1zM8n8ZnnCbc7y2n23LyDIKHkXf87nN2mw93SjG7whJKwhz67+yoiseTF3qvGxoVQ/g
dK80v63RrbOnVECsxou4Mlw3aZ8hU4q0Q2kITLlLPuZmhw2CLqNbaONtn6CsddCmZD5MfdV7EdH7
sRON5BHmfNBgSXiiURu/KsfoqzWIvbrQJvR5+21k6pDpYB6pV8bYcj/R7qGMdRBFIA+2gBk+6PiK
d4viNqBq7+3BCt/VuaPtRLDXLyVvJGgtXXO0tVwpGFEnqQeKUm0wYOgzuW3U0cvlSGYvn3Ap1a2d
LXAdcNFjgMAYKBWIM5/ictsvVh+PKdz0oKI4/T7X6SPRzW72bKOGMZ7VRvL1/pZf/8DNyYa6zc34
Jh2OsNzlgEmUxumSOG0gqelylNaNBzC9Vwm6Oa0VPAJrAVTd9jZSURk7Z4i6oJ9Cs8DgedDazAO2
qqV3SZgvRHpSqI3LThZ5Y1iKvUjRrroniDdsVtNMFqhM6+TU+YdiwNmBw1pIA/qOYifFurE/CaOM
dXfCmgLPvFxGq1aclmyyCxqMYURueJYpDibGdT3kltqqTl251+x7I4olKAFhoEJC4wvgyeWY9diW
2dD3Q8DN5HyNjPzrZObVoc4Lw48NTGKcScu9gbDVzfAu8cDDKPoluoH11BDuSXDd2EhovdODSCrN
fb3tyJrSqg475EgDuvX0D/EULcd86Pag8hs3NNAgGm3YE0L02vZ01qD/TZKoQ5DpxWvvhMfMkv1Z
QgxkeahaFG0s7dOoxzsR+o19BGpEIyJENVZ7ezFPCt7n1tgOQRv1gxtXI051xQ+5i8+Nfr5/Hm+E
y9DWV9kc3Cd4a7daWEVFFt6FxhDIikg+aqHUm+dCSgfHS0WYvpppX37IQrt23FjjnvbluoP+Jtqm
+KVFenYc5cpyM56x16hOpndU/L43WaeciXG7hzaTlHeDhi3b/V99a4Hw5QJSxXhgZVlfbsUI7k4/
1dEYCJj2o+EM8B2Gn9rU1F7d5qf7g904ayCdq/Y3MfkK510OVpujVrTl+k5N7eDN7WK5eZ7/EpH6
Ix6E39Uw2HSxF/fdGnW1/qWRl69Cxn85atqbvdXXyRi0pvGxK56X5t8hP2UhcYg4rKa29yd5Y6Nz
Z62Q21sX0TYptMe0liZRjUE3mOcpspCY+1Kiz1dnB0crT+WvcJx3EP5tbWh9ZClUvL13VEiB/S6n
aM90EWRyPgbWYiNtUcz2w5CbSLojmngSujycECWszlEyZ35h2N+IM8VBAet0Cyc+GbO91+Z5Y1ut
jyDX3Pr3FQlYiawwSotuDLC1SJ/QyROnGWT6pHIxPEj5steIcGs8hP0gLHD+eBPXPfAHLrD0kyL1
PPOBoi9+BdnX5eT9jLTqG7Go+PszA/OMaAZIDhRC3myoQjjCxAJpCvAG/94A4TjLf7Uxf47MZodT
+qYzs3nkwd5oBqMIRca/1f9KeYRS2Un6YDbV+RNybp/7Lv0uN0Pty+myPEVq7vhxq1mfoNtXXj52
7SuGJdnBkpMEy8jESAt3rsvfeBrPDdRrp/7YMbFjCILrxmmoummVTSfEEdTjCOqwc+K39Rp2Jm8c
vI6VIE0Wso0fukqy7LbLxiDVrZSGYqnPH0gd7I9RpB2zYUjPUSHa93liR+fYQqhTUaHojmZJppsU
1rGOtQm1NVPzBVWTU9ukzrF3DHGuhnLGG0YROOCYoSvn9oe4SCU/dnryHASWvYJbyM/q/DEZBpiB
g9hrc7/xdfAdpdZiE31BhtjyKyfaUpy2EGPQZPjVQJpJPqZDF31KqLkdxnFoCzfutM+0K86eWLTx
WFrzdFDnNvWHflwO/Rz27tQN4hEp1fDR5oLyWgpcJ8eIzFM5G6FbyglmOxqu3mlf6Tsb+frl5/ev
Aq5rDz131hpC/3FqWlnN+tAwxiBc6pCWOKlGhAUbsfsX4vXZZBQCSB59rkXUkC9HselTlbOSu0AX
kvDLTFmeI7Uaj7klD7419erOrK7ve+B42CcrRkg4s21zUMxO65YlngKzGFQvs63xGX2axdVjbThY
WRX7QtgVctfGnurZrZERkwFFQTQV7tQmrssGtDLDmluom+rwlKjR53RBMXAcDJRAZXV+FkI71d20
h2dfPzkUXLS16RDsBuOKzXc0i97EcLddgkGciMB8BECm94bZPSrSaa69bk/kaAUNLm+ldTzkB96A
SMNe//8f+8aiqDSXabIEYz2e1CRxNQU7ouh9o+jeUpo7++fm7KiAKPRJMbmroma/LrjRLwEd473f
Og0kC0fSOOmG4yqz9SJBDvTnZkWdTHPZ2U03di9AOgkQnZ1Iu2zpaaLW8qqc0Y5rFfGjUwo/yX+M
5u8YU5X7x+TGojKQg/gPGsZQDjZvOK0xljLK3RLQthC3r3L6YvSf5Wz20Oa5P9KN/GOlFzIZFmYl
baqX3y+eQsmUc2cOopa0QoOEekhiP828DnxA98RXIXK3VU+Dafg7Q69HYLN1VhfOtRGJBI9micuh
w7AahBotS0ARdPBA0MTo8TzYRz6k8eRMceNKRgJuZsSFP1tIk8TNkOxkBbeWml4rGJYsAVHvJg6N
uj62G50f0SeLr+fuAgaiPBp57HEj7yz2jTuBpBJQBSSQfHard7YokzpNlS4HoBTPwOX2SBRk8G8N
BSzxTa3bnfjzGvcAheAmWKm4hKBbnhBI9VRlzYzBsZE/SMTYn7BmTNy6lPZ4h9fLyEgI82PXBrmB
5bz8lmYd1103hkrQobOovrebX4P5iKiFS/fpziremhRXGwgbMRCFj018p7Zaazl5ogY4HomnsrVj
LAMk7djXQvp+f4teP4po9P/fwwEof+WVKBqltSJj1oJ0KOsDtZHemxZ7b0LX1wqUKZBowqP1HG5p
9ZNVloU8ymrQD/pHFcVyuXXcBFfYNt/ThV8/w+WRYyhOuca9opIGb95f4nDTnBNLDZAUeqfJviI/
I01/jGb5RKvzqQXjoMV1B8C5/mAr+45ECAgOgqi9yStRXhkzRwwaesMh+n5A/xKi3gOicDs740bu
w0irNCR3M4HjlohStkuUpwXTq02hBMYgfgyCPqG+NOtjUUXvFB1/t0ZCPmWw8JvIlGZxQXFjd1ma
1yYRf6kWRMQL5A9ZhYogcQC42eWpABgbRi2UtaDOSrctfmvhl/sb9Abc+1ZUWCNOlvhKfN42otZe
OkXDp0lOU1fptQ5dgRA1WX3m/pI7tf2SNMlY+kTlZAGa0eaQYuGbCa9LpH46jL2YJC9WjSr2cjlG
ecXpRbFzkG7UttB5JPpf3T5o3tgy5p1miut0MrXAqjvdzbPcOvVZOzxVkdP4M5R+z1jY9ZoWYv3V
2P/0Uj/vbMMbxwyZH7YgxZi1ALK5okYjs/qx7fUgtX9q/Spocy6d4liE6s6te+OQoUiCuxmHmo7h
Lfgzh5iKpH2nI5o8QwQZ8FLLLcnEjjivToZcp4e6mfKjlIv4NEzarvTs9a1FbA2IiRIEFu40wF7u
ukiq01YZJj2gseRJr/Cnl9N3s+jOk5w8RRldy9qDnvxMlATUHTlaQ8Gd792AS879zXnj3EPSIlIi
wrBYjW1oGBpTT56uB1zX9AoohYsU/hPdo5/uj3Prw67uLWuobcBu3IQwjpyJNlVrI3BQg3W65TSj
2D4OERZsOyPdnNEfI22uTzVp7SqyKyPI2hbq2dekSB47+ef96Vw/pWRfdARRr6BiQbB5+fnauqbk
ih96YOggg8Y4jR7GZJ+RuqCRuKcTaVbw570/5q2JodsAgxfv42teqF6GHe+IbQTTCBg6zhZECTvX
j7Vo9twkbnwtKhXU5UgD6WLbFqjyWDM7/qEHUV2/Mx3YZ7H8bLS/GoRm70/qOtzCLZo+OSgi1OFI
wi4Xcq6T2Knw0AuwqniUrMdaS/xYRmJZ+Udrf5fq8f5wNyAAxgOiQRCNqiJDX44HQW2oezEbQWEs
Mu64RA4qW16ZT0q/TK03NbHzFKFM+c0uSlR9BSW8kyWVdAXPelN151GZjZdGcRLZHcwhW7zc0FYb
DNq20MExRPxLV4sYSrmVj5UrRYv8PFtWbbpaaiX/3J/NjcSA2RAVMyXiYqDazWxCxcQNVDUCfCrU
JnGtcHZzKTvVtHPaspcqKN7Lrz1873mcXGa+8/W2zL718eSuBl1jdP5jC63pGtHXCoMEVoS5eBV+
GHO6nbqvWpy+iK+W/Fj0oyvEMY/VPcbbrecK/JDvSMzMDb4tlU9NBj0NbZZAnX4mi+HBsvuRde9Q
qaSwRv+slnqmOtU00p7uL/uNt4NEB7gUejbx9JY7VWQrjd5ozCAcIKaEUzQc4kJI53JwUC9X5epg
t7aSuVI9ISZMbehwf/wbFwHe3NDEEEijX34LAzVIehJfDcSiyHv60VTlvgHd1msSbc/W+m0um2CU
twFBNrrX6YvaEiPCeDG0OSZaS5f0gIajnzrfmyR8zSA4hpo3xx2de5gJRcPRbD9F+qq5e57Lc228
1NHvfD45ceIqaPB2QA55TNOBcrQE7e/aw/1FubUdyNuoW6+kY2RaNi9ZaIG1aGauBbryPWwSv+mc
X9TtfFt9XmGAvh6O7aSdu2xPku8Gc2mtx701hqKPzVJdnsJwqSQ7JXAioo3OqhadQtx/deObXU8e
/umm/Szjf61nxsnShB/25zgR57Ccjq0Rn/PY/HB/Ja7fJn4OuxywgKLNNUpoZYsRI5UYYP9YeXgG
J49Z2uoH0kqyCNirwAb2Xz+6q7AnZMLVQofbdZM+zFpq12GYoGbXLRjpdmHtp6pauMUwp+f707s+
fauMDFG0jIoRyeXmfW/l2jRboeNt3DpenWvv26TzxqJ6WSbtaEc9GZnJuy/e3R/2+klkWA1i+xqX
cvbWQ/kHhlbHRgwjyzQDqfw0t+/i6d88Ajfcew9vzu6PYTY3uiqV+SxHthloaXUEr/6twLvQyv41
HWl/IEZEyMsfpZ3WoBtbhskhiEykB5V+C7AMcd82lokYYdOucEdsRk/xVDcPeV4Wvi3V4mDXaL7d
X9Hra2xd0f8/6GZFRbyYVpwhrzbQjuZTigDyHapvUROKw/2RbtwNDEV7ANkmYNYVJFmKcDbGjD1T
Oj8T1Ost58x59tRcPpfqU9Y+DvE5rve+5c0JEiGijAan/0pqxqx1CCUDLtzkFG6OZbLyxQz3JCr2
Btlce2redqXUrxtmUvzWMt0wNZ5r/a9jTxYQuhQlNNx/7S10FDmpieyRw53iRNGhA67y+qL8Bdw0
7ERo62V5+eAwEs8bEQ1fjBzp8pxFQz01qhRbQWrAezOVtPFqaun/wygoeK3FILJdFFkuR7Ebuc1W
EY5gLDFSt0eF+pxNwHB/310Ht6gXUk8l1FxZZtpmh2fmAg80FHZQygVyuUUje7mT23idON0jKhWL
O1bNP3ls7Xko3BoYRh9FLjQUwazWW+aPywpd+HmW5MkOwnHBycUszCMtXwW+f8lymFIrPytC7U5G
VlY7R+3NuGXz/Wj+QVaHJ5G3eKv3oWkjBGFptAOj/rTIXzD7OxbJeF4KlL+SHxOEyUw564Z0GIzH
YQUSqF/RKuym+uw6XXWm/+PRRtwlkZNHq1s5Z7tlwPUx2v5EttgaIwDmob90uTpRkae1lUhmYIo8
/Y22Q/2pl+SQSCFsXnVJrzy70TKfvF0/1eYC+oZMO5JvsYcwluTbsdYfG2U0XilTyV6b6vbn1BlN
qHpm4/eK9M9ULNmHRJbGnV1743GAso9KG9E2cffWm7Pua93OZ64xa1G8dDZ8ufSr4WssPyzVv6J5
pxjf72/gG4eRh5aXHaYi3PktTXNOZqeewxIxFkPqD0pu/QgFnKf7g9yoOZP8cdRXS0jOyVZF0mqG
Ck3C0AzyuQkq51BYTyDHAhV5N1vcyImPy/yPGf4u09gt4teIPpBQPEXmi0bpRSnHY2KPTx3xd+tm
46G1P/X2uVGfq47evUMWU+8azHYnHHizIdlsIhaFIj/MMJq2trq2kg6WHnIrBvKiVOxtPLU/Kmbr
fEqEKQpvyjT5pPbWUGB/o3PAdTV2Iqib5fxfryc0xjXUepYjSj8JVee4qb6HrZNErqWGMuquVl5C
Qh0RcImtTBW+WqClEhuF+HdajAWLmTFLNF/JFv3flPp67KtaUspeF+dY7AxJONBPVYk+P0gG+nt+
Had9AQ0wXY0Vytn5YTSdZbuGVDTBahuZwbcM6cBWcwPdA1GrS069bu4eCYXCDxhDKd/0OAvJeTuV
hLkyMqXnLgsly+1zJUs9xPecU26P+tdo0drRdSaj/SziQk7ddujKrzmq/MKNuioiSjacHrm1qM58
qHXU20NVijzJSXgcu2Luen8e0XZ6NAeLhKZtQQUPRl+ZyQmpF7N+6ETX/5AHSVEPEmIa+sk05uZH
Bfj63YyGosS01ggjz+rLZTxjNGdpbr6oRn1Ata/8KPfUJnby4G38BFEdTXvavXki156oTdSGlbYj
lk4Cmknk+lQpSOcp9ZT6TjWET8moikMYy3tcuduDQgQk/TcUw9oEwnKrJHI1JGYwZ+f+i13p/lId
lO4okr9NONfpoUTJa0n8S9/DZnqtHNNBpNXEvo7mhrH5xWn6BzL7nSh0/WP+PFKUGLlriK/pFVz7
RzePcpHUei0XMgm9xAkwfDVE0Wc8adoe5f0KtlhH4sxyP5Oz0PmoXr4AeVmHyzAII5jTX1PXvWpp
cxqH56QsXDEYr5OtneTyvcicn9m4J2G2vcQZG4oNpLp1rzDTzdhG4yzSEhJKhfMq7JMeqZW5ZWk8
WmnrKrS0KfjD9juRyDZKXAdlZzJlRN/4j81eyR2zyyAmmUHfpG4sUr+F3x4hor9zlW+fVsbB4xZq
G2I45IHbSnXfx6GitoodKFVpn/LOpmkVJqtHi4xyVHuh+lFuRh4aAd1DGtvLt87s6qM9ON8yS+2f
5mJUgjkkLMhb1BZnQ2iBZOICJYksfdAH1INDozSPoRLvCUNufZnoCEPQhnobcoz0fLMvLvdEsuDD
pHdpGCR55GoZnsyxVHweIvkoh8+hfWr0J6e1PHmVMgil53FuD2U9Q/jpvbrwDemjNUaHNlLcliJ4
au/9viusD3ANEAbZMH4a/IkrY+w2i2TQyjBQlN8xHzFtjkr3PjvoTeSX8oLuP1CDxkWudM9Vu/dl
t5HAOjrEI4wO1uTb2NKBVYGhgdblYVDQfuNWiSS7cWjuhBs354g4G8jsej4oU19+A0mJrRotSB7V
sflPsyjnpuo5/C2FniYFSdh9MqLxaETKEbVILPr2mKfXp0RDXl3DBQV0AX3XTbweVyrQOnFbYOul
G8nFUaaptYM/f/+U7A2zuU41M4wje5ilQE1mVxgnqf6l4JBzf5CrnJcv9sajRlia1I0I63Ituxxl
7Cx0pKC1s5M6Di4qieZIcdf43g5oreZd6Nm18PI536FrXDGr16FXpwiyHijK9H9eDl2kQoIMn0Yv
oYL+leVLunVmdMN8FyoCzcvWXTTjn1wbPkq9eIfZ278jwpRCJx6ZHtXSBB58l+SePX+4vyZXkebb
D4PHAjzK4lCBu/xhMQBkZjZF9DJ0B6QQUCf3NDN5aapjbjxY9N3SshCVHwqsPZFeFqigqdWH1SQB
wxdfKc4KDME+/ZxWB8f50LdHNS0P9XRO0wGUr/WS+tHu9B3fnOv3gtiYjIoXi7W8UlOAf5NqoVrz
m6XjDLeUkSgs9AnSaanl2TJLV9s0ddC0eX+1rp/jdeBVuoMnn+LgdrHiVDfoJo1enER9Ga3RnWls
x//pkBXxw98O9VZFQ60JM3Tut/X2+SNfzRUrUnJcDV+a0LZ9YaXHTleWQ1T+gHR+vD/Wm/zEZZix
DgZtiyAArsOW8A3FRpMkkkC8ZNNFuGYWtbkbdjT+eKqaKpOb9ZRZNXTwJleSiEP02MnfWRI+0268
OPNT1SCdIS+2etQG2OOuMijjL6fNoy9FUXU7h+n6KyAKgScT0QLyUqAJm6UBVVAKfclxKqFGTbHn
HJXhI4WftW1t53xcb7XLsTYorqXmdUM/CKasc742/4ajX82z79DFfSxj+1sq6csxlrPkIZLT7nz/
u9ycqEPcBxUTrH4bQzchux9UIX+R0mc5OprVc94mvtPvlTRuBH+QIVcgS4HvvrYsXa4oAGpbOEVa
vJA3eX2EKmb7udb/AxQ4LJT98sEd41NTSr5RWTsR7vUraqAa/tZpsOa7WysjzZ7y0MHM/oVfJj7m
ja48FUamvb+/klv0B3EXh+iZdxTdPKSNNwe3QaXAtia89YwhTB4nyjUe9McadsmkJkxO1j4XYHx4
7rZtuHO6bo29qo9yXWDHQHnqcnFzhIXKScIKLkQEbcSNRW8yL5aQ+EDtJ1O197VWf/v76UL2BHJi
76x+HpdDNkqvSk6vYeeH72SysGe1k5V+Y52PWSfo4vxyf7zrvAsCA+U3eh+4rhBzvhzPVueq1Caj
eCkHeoaBJMY4kvy6msbyXTtVqXpyMntpz1BPMvvX/bFvbaBVKQiTPXYv6N7l2GKu8qbrFvz8Clqw
lllQStP00v/7UVZGIt0ZXAiwzS9HUbGagaAiY8EqyoKrWFZenVqZD/dHuRHtQWSAZUmbF/rnPG2X
w0TFKBeZCIsXilmuZcSeGOk6Gc4y9Os4no6SER0wSYwL+6MU9kFu7wViN2J+2iZgehJTr3Kk290q
W1HBUZoxvoPh7spmKo6NVbzIVvFTNfrwiF5N7GaVxXU0idAr9eWn1Yhz2srzMUSq/FSK/BO6SoWX
kde5K2HNi4TaHyyt0I+J8r88lFAlgMfJ+WHjbtu/mgX33wx1khfhSEc0dV4nApKufdeGez7ot65j
CBlruyNyGRSaLz8OrSFqL8tD8aL2YfYFn8PQx4htejfmjs5uMNSd3XDrVJEMc65QQlFxVr0cz+o1
pzQLdrac/3aczIWcURAPjI9ltOer+GaStokAHAd+JRkf6fBV+7eJyh50YonPjqPR+2xAj0ONFPls
YAT8HNN+7A+C7hy5kNqDU0jcnCh2+hCC0lNqttVR0wrnmWQh9WCEap41JoOfR630vogieoeVzj7P
jrD8rouNp8hoshNVvNeoqaWDnpb1aUy16FHWRtNVRTP81m3s1iVR5R6WZA2Sjlr7MKsduXJl2UdQ
sJBOsEzsvLe3bmrCIJp1OeNEw5sPPOQQDoHgsK+Slt/kD59iOXQVJTuyrz29i7xZhnR5/8jf3FRU
Gde2ANQBt3hyIdmh2k5t+ULj81OrzNgvPOtxGVji+/2BrncTtwp3JOkqvXbs38vdlAmRSBg2YAhK
IIOBbaHkvuBAZ4v1WgzLp/ujXcdNPLTIStLyAKKDiMnlaOFCWuqYdfmimf8O1nlteChatx3/06P8
CTLxB7xd74/4RgK+3MIMiRwSNXBIjFgYXA4ZTSIZZQUhfCPGkwZO6SwqN5MS55dA22VxK7oFyfU0
p608YAtI3iP+OK8abs1f5awyPqtorcyuNdRL71qVqfVuLWfawyJK9XvVh/VHJzaanxFkgsGXiyKi
q8uojR8dpmdHHYbdzoRufTC429Ai3mgL2ydniMoG4tJYvkiClpRadsGPIRLNnzJ79Iw+3RNZvPXJ
SASpjbGE/LW5bqY46jKyt4qauvkw02oaROV8zLHgi0P57GgZXWt7dnzXJ45LE+IeylI2bSPb1pR5
MHE+naPyxUQBqXaOpfmjsatHKuBdHB8c8vH7m+RGpMuAaxMtzQUru249jn+kVXahJhYUWgxkZUmA
3dPu/K2AQf0YjXX4mYYEe/AKLbM/xtCBTeKmHLRzGirUrmJjgpR6//fcnD/aBBwQ2mXgf1/+nGXJ
HXKtpuRJyTJPT6mqxeWAzdWQlZTcnOp9pCNWhGOgszPyepdtTwuQKxkERltrbHo5ck9VQZYzDqg9
6f5gSl6WnbRY/utMnWUm+KZww9LxrlyOEioTvk3hXL6MypnmcDdPPwyURsZq8Sx5hLifHUBGdhjT
1xHhOihCAKi3wIjZYlaqkw25PC/cPSOyC/orCfZONHhr8VBeW9u5aNQFHr2cVlNGThg5q9ktPe8V
8VgW5Lul8lvnX1vptBTkqctu09zYChWNOKp8ibCJzCDBN9KHKfwYQsGMlp009/oVWhu+kWBZWe6k
1Zu4U0RTo82TxpJp+WEZdILO3tPK5aAO3Z4A2vrNtzsPWhCiQqR06zncLF4ytyJuVvtcqfp/pJ1X
b9xKsK1/EQHm8EpO0CgMZUuOL4S8bTPnzF9/P+o8XA05GMLnGMa2gA2o2N3V3dVVq9Z68PwXsfgi
qrbqI4hAaPM2mj9ra4uk6ppLAFLCCenmhQF/YZMuyhq4GhqqVP68Q21o0y6C6+BwezdfSTDSww63
G1uKLm7i6Muhjd1Q0+JR52cpKJApoMr6HGSl442v2R16ubvC1Ox4K4K45oz0wrGF6Q7gul0caZ3S
xMaEjvlZNR6K9DXR7itxK0Nw7Zz6aGNxN5BbybqgQ2O3jkZ4OE9TQW8v/MWwYSl0nG144zXP/2ht
/poPhzSsn5WhVD6SNlqyb2PZyYzCVoqvUd3cacqWKsI13wCOArgG8l/uhsVmFvs2ioSON5emAa6I
GuI8qKC3CmxXdhgNTHChWgQpILcWY0oGqWymLC7Ovp5l+3oylBJscisfxyEN7zLYdjYm8cqwGBMv
VjrAaC5Y9kxNVpQUWdIiTpwXwcGnTmxDXvKPipqUiChpge+c3w0mVf/FxhpMM4xGs6vO6iB7btfC
PGMWgrHb2FhXPGJuDaYnGaIPLC3MCKCOY1jRZ4UFErv9azEEj7H4qlY9j87iOaGw3Cjjaf4XSqG9
AllDgNIEbPd2nnYHqgE7L1A3UlfvwKuLk4zMHxkWcnB8FJ29izUtYdrUasZ87ox2+JGMcRg5RUR3
6K4f1fyuKZVQdFoqC9FOCWNh10WaflQVepx2UpuWmo1arvEWgyV4a0YPFQK/bGQbL6xqZ4xG9RPs
SBUg8soK9h7KIMZebYJ+cMqqBhk4amUDgh0O1N9CK6v+QaABV3fou+//RK05DIdE9/r2c57pTX9X
FVWs2CV0LLVt9JYc7n2jm7OJmRfzoz/q4A8KOEQ3Vm4+8lZzRNqLjDlOv1K9kWOr6K0i0IliS+Wk
p8XJE1MS53UvnjJQgI4xNcZoh0FQy3ZdQanQWeIsKtWHj2ZeJht0FOsAkFt7bhcBogIQjVTG5dmC
0ApvUVAqZ5apsfNEOeVps1Oso5QosHH693DxHia6cfw4+jT13kZAtDqs382TgOJ5CfhyydsaZolk
tkain/vaP2SlLvFOCZ3Ay8ONSHd1Ys+GyBrMWm4U75a92GUZtVE3Ffo5NzPAI1BoJBUviNSuGhqV
m8fe29ijGwaXLFRWaSnAonL9DBTfbqEntKA4rYudpKm2Ef8RrK8bnjXHJAvP4kIH2w7ymMt2WbkK
TSNoepHdBz6423NS5Q9KqP6dWoD3aZCgExbmk/pal0DKu0zJD0Xf60dhVhm5/SXX1hSAMIvKWYid
hUulaaB2SNwAvqqkXWsdVWlPAm1jPa8bAdnCohLULkMLArRUhyNPPzcAAWuKpJTVOfc3tuuWlcWr
ILVI2fhehpX6viHRaGRHVdsIANeOguuTnKbWSL6DHy93IHyV9MPnqoI8cbqjWUuW7rz4BFWTo6BN
HpobfvleJbn0E3Ya+H8qG/NuWCY+AhF1kEqL1DMhVOqAm50g2h01cZ+Gn+T4eVR/iPJXkbSxqGZO
Q96q6sYD+qJPvkp/R7J1Y14b/ofPWT6JGt0fFL/mcxTlUfVgLdQfG+trIx+G6KHPNuoe64gUFBJB
B0iEmb2f2b6cbHw/jgxNMBBmFfXHIc4M2y+AD3pEcwfQmdVZTn3uAq6UT51WjE6JFu3h9v5YRSJ8
A3ov8EJQmYOfa5GYkZUgBklpGOeE+5Hq0y5Ov/+7BbLy3MFAzWA0muf8Q8Bozsw81lSb50IUVCdm
s+/EpNgSu7iycqQogGOSj4FyZnmk1nnd5ggdcqS2/UFQ/gCYfRTCJ/Ukh8mOZ/o/HytkRKhqgP0A
yaYsKUq6EI3AToiZNlO812TS2hnSgGqub4kfrjc9lTceLvwXpCmY08vZQ4SzkGQ42lGL7B6yugkp
8YefJM/a2ImrEBis/Ec7y40v1xQPROzE/WSbUFXE4VfAu/ui//dLfrYEaoWCAD+9l1k++EOIi5vd
zKuScSgczLZWbNH3E7sFu7vzEk84dc3k3cGxClGTNwiHts00jp/M3N92zFWjO89pFcku3heaMgfh
i8BVhDdPMHwPbcVRsHskntL0ayDvs1R99egHLI/GtCuLwY207KUYhldqdjNANInLjS9ZZffmBiEu
yzn04BBcNhHofgmCtJatM28UarxSVp/KxOjvRiWL9wTeHd2BnnQoG984eaMsnW5PxDXzdOpCZMqK
KKQZLn0s0MsisjLMC70FQ6Rf7wqDMDCLDBR+rdMEd7Keoc6obQx79XDgaUJ9mbIkKpckGxbnX8RN
A95fa8/q6Hrhd40sWzj9MbOTp228BtYjVEk4QaYBHAxKliUYzRuFGIafajhPFnSXQovOweAI3jdy
hmWvkswTHLhtN+7r9ZbC6IxmQiwKRdtlV8PYK0Gv+fJwlrTPYKi4TmHhfs70cSP6uDKNPO5mW7TR
zcztl8tXtyKyNYExnEu6yuAXsVszozEYbLb0IoXlRoQwHziXN7ZKQxl9izMgFK+ZL5QP27fwxbb2
+mg80wvy2FOgLwQkWrIt0uFrgyLtResEQr3rp8BgRpVAVWs81zWdqf1zEACTzuwGFtp/bwuen4of
jS0Ov9YE646EwXg2pgBHcMS82lmi/6Qk6d9Mfavqx04oHvPiLhQ21u7abHJfzf3xM/hs2YgoCqLa
eXEzngP9FBrCKYttHUDJ7f19dS4/GFnssynL6UIUy/FM4u9oqKGd9OND++gH+0nYWrcrTo9gAX9J
pcAesmRHG2ghs4y4ms5KBOQy/KHUsiOKvwxl4766EjzRE88FAvs+4Buq/pd+WBl4eKa301moQDcZ
R/O72NA6tMsJDyHa3WfJxpW/rv9DLfvR4uKYjHs5pv8fi0Y7HUw1/9w+TxAtOaQyUMgc8keE5++y
wZa7/5VlygHkzHnHsPsuxxrF1aDrfj+dNdfL0n1VHFPe5wcSlnr8Vn0C/1NPn9N/zdTP9S0awoAY
0yO7upRgBu7HUkLGJ4pI9IXCPi7ifz+WadUh5Ut7ODHmsuAjjVEcGlIuUkRX9ppQELwhsxpWTc3h
HO7rMTwrNe3pqrixI654KQ0QXHUEb+C/l7gEidqdNCqVeDa69rnL77L0VJu/YrX9cXvnre+dd2Up
OqBmT4Wc+HLhADRVYxX50hkqwrp5tIrOTgs0Qnej3DmZpOyN+vdti1f2BR18igJPPe5KD8TylTip
SSPFunSGBEedUjuqJUeO/vYJVCnZg97ex11/gvvyecPuPJTLe2HuHASsTy5pZiJb+KiitSbRryad
s0fBvJtUibQanPDjf1D+0vfVZC+lnu0l459jiNksVxGwD1LsywR7lLRsm9aUzlFNh3/8EAs/G1QZ
QzcUNt4x6xfGpaXFNdsVciNFg8FaNpHdvon+qyx+zcp4F9x7EKBtTOd8fK2nkwIzDEy8DsXFq0ns
jAZyVcZVj/vJtTi0ac33NPTPIgmyNQ/Gkd8+J95ts9fGyHxRZqIApBIcX/praEFxo6mZfDYNOpms
Q9A8G+j5eU4bvgnixoRec1VclAraTFMOFcF8OX4IJSoxjKfIzOVzCpa173dhbaN9DFXTPi3tsHwS
uthO0Pa4Pcb13p+7XGdyCNIbCqfppdWiCfRxihL5XIpPILjauN5n46vf9htX+5W5xM48vBmdT7R0
aaf0EiUs9Uo+D0XtmPlbgFBSFBZgaFCXs7R7uOBvD2yls8I75sLiYvWSbOgmzahZvTy24wQ+8tzO
uu+UxwXFKYfy2Ak7tbYQLTNs3uu2EFiAxnc5PzbDf7VWPnjWsUntvkRMAjerQ+OY+foxkQ1HU0C7
b4G2rnoAWC2Oi5m/C6+7nKM8SuVWb0v5XAiHyIttOap22QGop1RCIFfankFz6xZl4pU0M7QBRA28
dDgqAThcWg1GqaA23eF3gfYb8RRnsMK9qOwKHgbibyJ2iI0ruzXgzU2tu9uLNP/uxb7mSsDbSXID
HV42jUla1U9t1crER6YGH0SdHyYviQ+3rVy5d9ChIVaAagaCBGtx7/RVOZlp4OEJUfbiDdO5nBQn
D9udoGc0BIssp0JOq944jK/N7My9ycMaIBPLuVhPPaj6SiDfdc67/2CA67EwCqjj2sqwG00bJWDl
Ty3Iu9ujvWp2Jg9532bU/RcBbtCVclFXAllE0O7ImdfCuBv01DaHky59L+Liiy4c5PARVq9/DpLg
jPxgeXHb5oCTYyP2tXM+lBVdrz2RS4M0yu0BXltOrgH645GeQbBvMa1KEipZ5AXaOfKoo8W0qzZ/
x/IkwNjsd92+/1RGxvG2yWtbk6L1TNIE9pC+ikV8LU4atR627NmvbXHfjC8y9H5ldOzzL2JiHPop
tqWNGGK9N4jjCebmpNpM67eYzJHeXwGC+emcyJGyb9tQP9WCUZ1uj+yaFSrKhEYzp9ZqB46BOil5
UExneSKgHUP0aqDL/VfVC+IRrlFer6QIQU4vI7/Kg5M6LsvprAtTejBDmFfMQQk3TpP1XXZpZeH4
eWrplKx5GHSImD4aiLbs0aFroEs1hZPlqf3G3F2xx73J659aL01TS9jbYE1y4sWxdPYiRf+Za9Z4
kDqT8EDzgsoGG7AluL1+HxPHvhPI/U9EuzjIZl2yincIQRfFbuDLXhPQeQVdlpCXTbexzeZtdHk2
w1WMCDR4KJlttkzqBtkA3gtBrXOVirYx+nYwjFxJnzX/z2Q+KNHGFltP5qW5xa4eSqFPLRCeAJUi
R0tGhw3noNtb/XvG9dLQfLx8iLNk8sdq44sGIJT8PyR8H4MwmuxWtmUjsAXjQRC0maGzdVXvR48y
zO39Nkcdq1mds5r0m/PUWtJXGGahWzFx7jmlkfb36J/0H0XyJ4ab67ad9b4G/z+3Vcx0wXCjLkaZ
1GFQCgjMnafK/5WCPOei89KNG27tjxih54uKJu9V0m6XUykhczaYeWqerSQNHeB5jImKEaD7pv/f
jOeDqUU0p6eZqRfQr1AEMjPbUItsHw5Qfv4vZu2DlYUT9v4UdfnIgEwvPTTNhBbfFq/QNQf4OGeL
hYFNuc46n4VJjV0mFJmTUs9rjVdTT2Ajib7cHtC1XfXB2jKpP5Ng5LrHtElaUh+s1mt3/tS8jJb/
GFfjtOEP779u6d2kMHg0wTo3J9AvHUKd6irslNI8j2O2kyG78pr6qbakvRiZu6m7t5r2iDDbSZVb
R7yPx8QOW+ko5e1PK/K+F5/jzvhjxZ6tTEdF4vFDwj+IJTdVdHv0dgZEP3jBcQRSn6t2F3eEpJ9v
T9h6eWY/lknAEFhwIy7ukKkKofUFEwMh2TCBgONul3fNsFO9U6aaW2fslSyaia4w25QMMsn/Zd+6
OiQFytWxQvD9LbLuaEVNczRDBDuo4CAM29HxhuavIjwHqWy3qfDPneH0680cjAQ1hBpgHC8XrBZm
4KhQKOcOUr8dlS7FViNxC+FxJXwCN21ii9hhJilexDJ+KQh0v4T6uVQKO6tRYtzz5jO+Io5XvfZu
FlQbx+za70n+w6FkQmcAa+17E8mHQ97K6dvwvQqgQwcDt2CW34qUpJMY/xBKq9sIe9dNqYBreVrQ
fk79jFlcHBtqG0MjE+ogh2J5X2YT9Tk5OwLf4H1ryb+AQEXosJq0q3bJKfXYF00TH7Xiz+CFJ0Uu
FBgTkupelbrxfqy0X7dd+gqsAOwvMgBEXmDgiCcvF9lsJVpjvMA4+6b00Av6Y9V4L7RS27n1VeYZ
hFDsTq/bO69ODtBBpuqjptzXkrmXOlfewoC+x62XZ8T8NXMLHjjWudZ/+TW9MPSW51Eslr8OBBYm
PdE/LDhqHZq4tPZX+J/UO9az0d7dnoXVxoYwDHAF883tClfE4txt9ViuYdCxzlOX7cfgO3q7jpA/
G9MrLKO3Tc3LfTHC2RTpYjjgqehSTb0cIeBkNc2ixgI3oe/r/AX6b1tAmzWBDyn/rn6+bW3l6gtr
i0tYkTq/4Dy1zpn+txlrm84pun9/zGKBtw2tbnsMoYNG+9rco4onXQ5LqvRRSKzAOyf6aJdcjHLw
02q32HiuWSEfRZEflCKF0MU6iVGL4rQQeQTVFSwROyn7paQbO2IVHJGAmlHIcMQRGvH2uRyJDAZZ
FwtfOGt6Wu96LRdspZfT0+35Wp96Mj28ZDakd2QbDeCXZgDKV0KmiMJZrB4jSnajptl1/BNlx67J
bNXbyQVgDGljmdaOzkvEZLvzTANUu6RSRbJFCLVC8V26EO1u+m01td21vwzpO1IfG7bWnk4Wn8wh
Tg6sljW7HGEZdVEsZFPg9tmfIZRezfZJjNsdyAyosNRdvyX7t2KA5qoirUcxDcAJ2NrlfdlWQV1N
KGy4Knsqrd9aJxZdNEsA5NP4Pj022n89hF5t+xnkPHprIImF5gHqmmM4Fxu+o5FgFDCbWonjV+Ti
t/gerkw+EBjSBPOdzqtpsRmncdI9K+xD1/Qe48InzaKhKf2n8L6jxbUREq/Y+pgM8oT4FV2euPGy
FQJEb997cG67WfcSZT+8/ss0Po5aZ3t6ve+l46T9LgU7JIqlOTH7L6tcGSoz9VtXKDCXTKKtwBjf
zFhbfwudt95hxBT4/UxjyCmnLhxDRH55HFMlcqUQ6FydkX9NBs/auOVXBMfMAC7OZiZfDtxwmTGd
Ro90IU3qrib7Nv3Uu0SMT/NbpICHyReem7w8tYW4M755Q27zHpcDSspgrlKfAlDyjd44RyBKHYv9
GB2ad2DfAD2HtkvDrX05H1yXtwLYsplw+128Xl7iSkDweEYwirHbBk6dvah5dShn8mX9Vyv3d16K
NsPGAXTFGcFi8ZyhfEFVb4lzDTJZSibDjN3Kug+qV6l9Dv37pn4EoLlxDqzjWKoH8x86ANFn4/K7
PAgCPy0hyPQyN8i7AxA6O4xHu2KkvazZhV+5PEVxQ28Xj18lL3sqh+6fB8vc0ghLIQMEH4jiyy9o
w9goeq/UzoJgOeE47iF+SchaSHJyNDdK0OuJhfJwrpqAqZ+jy0VA5etjXMlmyP2Rac0hTIXAHgdN
fvRyCVS/Wquu2m6yeV83CsEa1OUUoFeqi0kwpaEZC+ewkODuVoPedDLLl/ZTAgpUHOvaaYC2f719
ia1PeFAtZOwoSbOdVztMyvVOKuRBII9gVpOTFaGmo9oLYQ4nfF57dj16FjW4UKzFPQCOdEtg7opr
vfM2U+efaexg/79cWLIcqSr1E1/g+UFuDwkd+oDAgseMBLPTZWzULkmznQAVop2lMTwuenVH+CUf
tQZyndvzsQ5PTLBLSB0grUAxaxnqo5OMxq0pJm4gDtI+E+TBwSaF5aLdqmBdMUXqjVapdxFfc4n/
z3rypFVgxW49KMounmFZQ0XbQzmMW3xTay4FxgTrCKA7uI45VGfn+/BeygXwWWEbpW6B2FNDf4FZ
1pAFVk73oBOrcG7Iwxf28SOHSDfussq4a5L0WNQHQ8vtqhoOY1r+qukgkzf22vq9MBPYE1tAogQy
aDXjktIlQdCkqSt6FjqPXPXSsRvTnVeAif4pVa1jaAcFmaHm2BgPSSr884pDomTOrUnINXC+LDY7
p6vayLmRup54r2Yqey7ZpVsFhtXmBmwM9x58BuYs4PkeSn6Yf19toQ9CqYK4Rr0PVNlp608WFAWt
5lLHPNz24XVgurC2GJKmCm3rj37uTmZ3MsveFr1TMey+RNDnQWagnWVlK1J8J3K5uP5mmxB28Bya
t42xsEk4VnfWUOVuDXOBHUhdvo/k7BM9R2+VOtYHLqvwIepC2HnbdNwpYx3d0wwM+aZo5bvCi4S3
IBO2qp/X5p1cLCwp8BMB8VncW36njM3YjblL/QUvCg0aBpvOAP8a/Qz6pNxP6jbDmsxmWk4FVQM4
+Ui7EKQvjFZmpNd9redu1qOmoNWqfPJV+gbLPvVJiNT+nen73F6CIOz0OPUeEGj9kUtGeerLxvy7
4QzzxK++hq9Ayxh5OSArl1u/EGG7NUo1d4cpvysl3fY/VWOxq7saderQjvX71kICZIfMy23LV+d+
fqjQxC+iU7E42K1wpNt88gtXbJsvdTtGe6+kNVnWJvUYZaIB4d2U/bptc3WmzqB+Tu759iY5tDy+
NQEIlDBNuRuS6AMZHyHMVbSCUwHL3982tQqBZ1PUC0FVEYTxGricV30aa4IeqXAN76cif9GtL7d/
/+wli3Wjj2CGSvMGo6QxD/XDkdFLCFAkllK4muUa5invdk3sDPXn8UXQdij13rZ2ZbEurOmX1kJ5
0vskMQpXTV40hIO1T8Gbn76i3HLbzire4CE5vxhgq/+ffy/tlCiVxJo5FtBz70ZoB/u/Jbe86L9A
b+bEQ7m7be7KIl2YWzi/aQkjgQvmJiTLotd2q4h7bZHAKwEgoO2SwGGR+LQE08xCkp5uIle2UL/q
433s/fXKk1Q6OgKEHb3k/z4iVAtg06L9A66rhUWZJA2NCyyUmT0Egr9XUS35v1mY5/SD49WBCPGM
iQU6E4R9Gvtwl4ykEW9bmR1q6d5UyHQIXbkQyTFcWtGjZLTiMC9dXz8EUNImn+Q0swdjA/t4zQE+
mllMVwelTV7XsxlkDJvsPpDvbo/jmgFg6GB/IUhARXB2+A+zNTT6WBDBlq5p1o6UPmXbwduV+2Sm
lUfgkmcBIITF3kyQutJIPFSu0d7DC96qtn7qdzExm2IcxPBZku/QxB72w51VfwkDdY8OeWz3TtXu
NOlAtjXd6qW9sngXX7TcVllUpvVgVO4gNHdiLM4OYmfB307cSkpeOZcIy+bgicbRuWnjcnqjtG1g
cTRgge5HR+z+6uZDSPggRT4s659uL+X8uxYuSV8IryDqCtASLdURBlFPyiItGreFX9IhtYOEbR0l
d0lE4fPfTeEySEbS508NY3F59HpHKj+oG3fqJUdFTTTinTcebxu5skp0gc6BD6U6ttjCNbE7mpPR
NG4KV2Sc0ogex29GPt6XfbFx169fcXOCypoZ90kOkLZahH9RX3MqwSHtoinxINXH0cA11RfFeDFi
3UnV6BDDiukJ6l0t6Mcg2aI2XI+V1j6SoTRRgMSCXurST1SYGqHpLmuXDwFE9yeRXz1hNyDmeXtO
1z7CMwU43TsbGg658Ec4tMMINbzalQSIpLMcfkr5KORbCZf1NQmchgGRbJlVKJfcdw08y3LWTY2b
qZHdS695dEKMe1Rgdx4zp1RPt0d1xRwJB5RWAMHyZ1k8GRpFafpYaQib9K9CewBZ09WO2L5WzlSK
W/WTK+8TOHH+v7llfkWCKREu7rFx9ey/MeqQpn6oyh8SYkPeLgzNU+SpdhP9vj3GKyuH8tY7hQ2J
BhopLj3Ei5MqrdBAc0OEt9TuYX7MesWGe6yPq5mAgq1GRoXk6DL+lJK0KMbca9ykoBeTzuWeDIqX
ATL95BnFxnl1xedn0m8EfyiF8n5c7O+mI1Fkhn3rjlH2e6J5PwKbUU0SkpdbsfyVyQNBNoO7qGMz
tvlTPtxyUi9GRaOIrduoXyy//DVZ8c/B//faIW80avJkonhGkhFZmGk1HX34qGzdPnryIldT/JdK
2wvCvV791XuapX0S+5Z0F03olCr558y/u+0k6y7J+QvoLYMKjGZNeAsuBzqJHqyDbd66lplAvWb3
omIH/oOcHzzteZp2U5I5KFSMAbSDzw0v3cJ63MIQXdmNF98wO9mHyZbl3BunoWvZ/CREmsdWSR5N
1Gdr+AcR4voxiVuk4NeWl5ocT1YqqOz/xemdt3Ldg6xrXXm8C8Y/WRHYRX7YmNr5CL68XpnaD0YW
EV+XwSJqxkPrJv1DZ4CGkZxBo/1W/KwMx8Q/Vfq38OW2zXm1ViYBSOFTFO9XkVMuI9edwvyF24aO
gn4Q8iPZN0/bSmJetQOdG8w9vPmBZV2u2KRbQZroSuuGkfXWI/JiBsKvNPo2qls9+1cuWmZRR4Mc
qht8dJmumrpImsQCU1aUP4bxU9Nm+5LOThKXuz4x9v1E8aftbanzoJkYvohZvaHOvI54L79gsY5C
PVR6iMySm3TVcyQ3X7Rgaz6v+uOHQS7ms41Mq88oerswv+5rKbCt7lHV/4/jmD/iwzZTvCDM/Vbl
+JSzXSftjX5rGOu063yawMsD+h6sEX2XlybaPhQR9LLm00R9Tcqn0Kdd1QkDp2juSdmctES/z0JH
Bd4M5Pkcm9qjr/u2NtQnsaCwona2Koy2hsiK2W+8jNZP18tvW9weScl92JsMv9wjUsxz4pP+SYq/
0AZhD/rzWMkbMcZVzwW0wxMJcS+Iz2a/+jDfQR23tSL4nds2n8WRyqQVPnnhXCKXn6bhc0bCZpqK
p1Ssj5Um3qF3vtVGeW2bcrWATgGeyX22CBJ1iBhGXZ56V+grGynQWu5tpfpP3aIuvua+M3c9/Mng
hhFrvhxpVtO+HFtSzwXGs6g4Fb+mcrRvH23XLgnEWeilpct7JtW4tKFANFzJRjS45VTuI/HRkPdD
8zwM3q4Y9lsqYNd8he4eukeI2shpLrZ8arWCJ+vp4Apx5/RBdNRos+GQKZvsoYsMu4SyURx3t0d4
LZb6aHRxCFQCdZAkjQeixD9BfDAMitrf9fxEwHjb0LrM/I7igcV/hnOAWlqsV99Bb5nrWDJy35kV
SzOzumvF5pUuuJ0X/1KzH1ljl2HthnSwICl31KUfRfiWC91PPTSPE4wKepXtBylxCsU7lCgOtC9N
CfO0mB5vf+wa7cXHAkknwzmzyADtv1x4SQsCSK9Zi1S8a/Od/h3JF3/YW2PipMmvZp/+F9LK9gcC
icH7LyjtbuOpN//+xZ16YX9xbEJIN9RU/fGFSD6VhvBiDvlWFDY778oGjbIiRxQ50GXGw6hCKdHK
cnCnIdihOPTTVM661jyluRtMpl0D287bv6De9sakbU3w7MxL4zA0zhUDMF68zy8nOGm1VlW8fnST
1uod2RzvRBSRaAhTvFch7H6JCnQAfiMcw1Iu94GImFtrRLthkvqNebiyxzXa5FlwsmTUVObz7MOJ
2QkExE0a8SWq+KPM/4hW+4wKmNMLANh/itYWzvHKuQXchDIJCUYegsvXC2xkmto33ejKRuFI/nCn
FvvO6J0hSOwpgKXIvwdbMRZvqfqtKi23emt97z6JtlgXrvo4vYpwjZL4ZuiLe9PMajPx62l0m8yN
4LFoA1tWHozuaBr7sTl0hnUs6OqHDvA0t+aI4UGEKEr6k2n+hrdfu7XoAaFwR+0EandxcfR16Gj6
rTiObp0/tIUT/Sl2VmdPIF/Ocrc3nibzu+FvdIpfNUo/Etk+EGagOhd7zBOmEYaWdHILZJYGlMCC
FuJqaNcnUnugW0xSDrId+5NdoGToGdbmE319VYKjpCYP/gbeGELoS9fTw3yoDE2Z3DL6BsnQY/3G
FD2UkVU6ZV/Cw1w4guggsQXqtRLu/La2Jf93l2W/g/jX7RNvfeDAmEJGCQoi1oHOl8tPMZURyRdZ
nNx2AM+kl9OJBuF/pi+hSAiMj85Mmrm5TheXTdD1mlI1lehqke/khmzTQf436V7/fSj0EjGjwKe4
SecN/2FDmxFKPZpQii4SsA+9bIS2kpobWYEr2RX6yng/8x4BGG0tPVaoQJfQdCC6QXvvDaj03ofC
UxOdE6+2J2IqBanLQN3qu7m2Su+65hwflN+WJJ9yEcFn7WEVBZfRhukm3qNlvQVkuOaWcCnRTQoc
e2aBuZzAIDa0hDNDdHN+fxV7R5ANL0jnvRVBuP/3tfpoauERk5UlYpNooiup074bn2D9dP5vFhZ7
zERpTClLFQviCOqizG1LSTai7vWRzsP3HUNIlhmfW4S8QRTKRqWl4lyljNGhEBFxlaZ/HggPe5UH
KSwMFEWXpVAjqDsJK7LrwyfaVMcEQa7bU7UeBr+aK5m8EFU2IDOX627VglBHdaK4IjKaUVLtezDt
KSXs22bW7kXQwdtkruVw2C/fa0NFoitvJtUdEV2NxVMzhfak3YfxVhn0iiE2JxjluWOSCH5xwRlC
Knd9LKlu1pSHSA+fC8/8q9TgXpv02+0xrTcm7IaUXIG0zaDaZamBp06WQvdruFwqdiD+LDjZbltY
dyTPuC3wW+TeKZxAgnm5Os2oatnU5KZrKM6QPjbl+Kn2JI7R3rLrqM0ArApvWtjXgESfLHivNz5g
PZtUQzkSgObOO3aZvg4B/g+TGlpuUD+1rQgr7ZNeofEQbmCVNuwsu62GsfProAssVwgixwsjuwOX
JFunLvl1e0bXgd88IHRkmE1qUctAbBhFuRq72HIL62mU73lT2x68Wm32JvnSiRasz7ftrTtcZveY
36oASsGzG4sVzHUti2kpF1wtaFSkoO5q6V7M++fKFGlL6hxav2HIoEvqyZo+TUlg18Lvole48+mX
Bu4TbkRAVyaAqvos90hDLMXuxUWpwFM3V3qCZyMXdpPwFrfKXSWU+9CDoLcHCrEJA1utLYboSphl
56iDUHO59GFT69FY9suZNPbFGiHiFfyq2XWG8LdHxO/2dF+3NZ8xRPUssHxpq6naKg3MXj+3pjbe
h3X9xaxRnajKyjhEmpIcbpubD5OLB83cVAybEzg7QjoC2UtzVYHeUVNpsCp2u6KFmlI/dlX3oure
V72Lt6ytcgVzb8yMJ6UqAQJHXBxtflGoTU2f9Lk1vuvGt670H1ALaVDZztDQ5SRx1HZrQtcjxKYK
kT9vFpRBl+1gyHvnZBJouqy6CVKssnkm+DpWnVfaaTJqjmYBUL89qestM4+TXTOD08mYL8/VPs6k
oo0b81xW8MFh8y439PqY+6J0R6HyQWm96DGIheYY59mPnNeyAxEK2pXBpL/kVom8SP1M4dtzPR1B
77LbJKhYXZqzjCJ3y7zuMOss679Gj2o3/d/mORJQ904hxfDblEa59GVjKuZQ6NLBMAT5H6EfxwcN
jZcOlgpSh5iOD6PjE+P9OjVHyOs6lJmaL8Bp7fBF+TueSIep6KneNr263BjizPzB24xuH3oCLy3X
laUGXVtA5hgl/UGqaHqgY8DcCKLW4EbM8AokfiKwZjoX4Ydm+YVXJap1NsRK/zn6LWe/FKjWd0Oe
6l9lk3Jojr1vfZ/okSzt1gtj3xY4a4rDMPb0xrZhYCR3wZR3x7Qy+y0+2GvTABEzUm1wzlLCmf//
x3eFX4tpO1OEV5M/PcKhntuBPPYbk31tGpDFnjGNgLfIZy+mQc/phKxlzzuDKigeJqJjy5aqmCIx
mkS2Pun5MTZGc6/GvXaWFCBrmV74TtOn7V4wI2NftHKCaFe8xT60OnPAEM2seHNiamYMWZxwdTkU
sRjFqZvKcvJJDQPp6HtJ88nzpdoJQvokQBXDImWWI5huejNve+Fqo72bRzVn1isBBrac/qANxbYI
gDAbqbXLOjHcx5MXko8r/xl5o3PamERyGiUtGYrhy5UeyzCBjMIMniEZ7n8nKQF3F0rV3VgnItDb
oH27PbT1axKD8+TOSMf5Xbe4iWM909ok9MNnvf5PHV57tLqgeDqEXwoZ4v+gPHiCI6hbTBirGxLp
LI4snAwAKSfswtP8AEGAMjbD50xREWssZf9QTY26j/W6sMMx21KdW8UbC3v/j7Mz65HbWLLwLyLA
fXkla+1NxZZalvxCyJLFfd/56+djY2ZuF4soQhcwYMMCFJXJzMhYTpyzeJF7lAkK8lpWaTyW/Sv6
NjG4VY3yopNCzn9/T2endOUuefbnQIO4jlEaVPyuv6EgoR7SMtV0STUKORn6SlHHhKyq/QON1j8x
+tMbAcDKbhJLwTg4c27Ox+baoNyqqlC2SXJRwidpQnNturyN9das+dpRuTKzuIVSWatQRacJ9KX+
ESi3kfmPkh8e83if+56T0MRrFfNUSOZG/nlz/dnQj+ub1//B/UHtngxGLMQXEXVAbXiMkk/lAInK
hb6FDTWmjnrsn3/CjxYX704vxI3KrUgu1fgiWNUONRj/WSgOFWKB9y2tfDuqoEgBUgY2yOIWm2oI
yHjIoZxeVISQpy48puFXJe1fJnlLF2bl++HdYZWaZ8gJbpaTpWYVWc0kx/llzA1oKzSHfQwHB472
KI2gqHayvLG1CCT7/SXeljuBA88Cfe9TuwQsi+/XV3ko98bEtHbd/F0OzjjZNaVe6yAH+yY9S0lp
V+JRCpOTvkmkcru/17YXX9JKGoggRAnbw+cAhpgkO6Ut+op/bazxBv3wvkYkwCjH0GVaUhxmUd6Y
UVzmF0G61Gio5rV/HLynyHpE/4JqHeONF034ed/qrVubF/f/Rt+/+IeLkc4Za9PW+UVqhJ0QW1wO
1UmrsyRCLjxVDqIs3+9bvL2K1xYXjrsKhsgXJ5bZ1a4vJjtpes7qQxnuwv4FOQfAq8f7Bm/eXoIR
Ousc2blwy6Ts9d1v0iLreJjzSyXqTicJO9+UT2m2wQN9W+KYYx6+HYoX1DhAB12b8fwhI2cMyovg
ocpEqbjb9ajD2IpSK/um5P/VQyzu8gEdmUQZ0r/AN6dO7RvF+f56V84rHSGmMBlWeo/sr39INnoh
T6dWXEK1J2mYpVsewM7ClLk1cbmys6So9N/gD6TPuMR85QWNLmo1xSVvRzsThwva7HYEFPf+guad
u34NeZWouFNzIzim4Xa9IEtNY23q0vJiZkl3KAMRvr522hJEWzmXDGrQ1IK+g0LR0kodTGVchWN5
oe130Lz+gVlLN3oUwvG7JJg/xmQ6lv7GXVjza1dG5x/14foFvT+2uVmXl1HIz3H0tawolVQPqdDZ
WTXYhtYCRDwPhZMJwptfhZf7O7v2ARlOmUVaaF8hFnFtvpONIUg7qbx4jYZacuN0XbtvhHz3X5iZ
E33qpbQWlt7bmyisWIVaXgKBhliplsjlmoex0H/dt7PizAAF/sfOwlObQaj19IvLi2ac5bJimuuL
lMFc+ZQnnxgs24DHzH/b8liaM7/HPKkCvn/x7fy2TeNAq6rLUGeNq+aR/rXNY8uhtwNBei4X+0iK
/lwUlBCNrje3jcmIW/4DI6H+VqppddGi4IQ0bkbXT5N+UnCLlVfoJQjy2yk7CskWhc/K5kJ7SPML
gAf9qWXHVaLFaxaM9V8mLUcUwvzSoX66G7LY1ZhuCRvTcCyBftX9T3p79+eKsYxRhp5J5BfBTUwT
N02Eur6MRkXHWUqCr7WuR+59KyuBzaz5QnCjkSJTT1y8EVmZikKYqiwuHeNTHYz6g1Za4U5BxJxZ
crF+zct++BoJrbkr9VY4xCRhp40fMb981weKH0GRAtECqFBpl1zfRj02mziRrPqiVKVsI+RG4aey
fkiwqp2nEWSY0c0DsJ6WOnnS5ns0qy1KgtEfD6zMdQxKZKR0FOyBvFz/jryGsZPMvb60pMN7mu/N
aYrScuNZXvuyH60s4oDOrOhkhFS4YOLq98TvsIaMdbO/v6m3l3ReCw/vzMLPgOPCisdoVx2m7KnU
lo9K40VwEeg/Izk4+r6vOYHebkAkbl0qBrmimASEyX253jy5DFNFsDCoiSNCbYH0U5Y8xMj9akto
8PadJznU6RDNw7Rzz/jaEmU2g6GQqrnU1a9u+Kq0P8r0rfI2fOrKBl5ZWaSiGeXHQSnz5kL9CKJm
uKvtAN0l6HLgI8vUGMR1ZmxNXC/PBuEIncK54Y64BuwKi6WNFTMUVqtVF3AHvVMUZUWVNlA3ksKb
kG1pZrE2uSmyaShNMKomQoMy0/yIfPX/eh0zqLVrBP+OY30GRJ7/4RlZ2l08u1NfDAn1yupi6V/7
6NiMb0P09f65n33FR1/ybmLeQyJR6t1Lh+artAuT2q8vRvy3XKOkBxwPYbk9SHEoDQGuq5qNCNWG
t14eFhl8M36DviWVi7m4f30kRwQoPM+juB4mtvYz64NzZOq7EkVLXbU2Ypcb6OzS2MJdFkkgB6kv
NRcroaJxEDNVLO06G8WHqoP0H3H6eHwYBtzDSc0GQ98LclYHTtNWsD1phuaFR/SJu3lcrpCTk1fW
hukkcch4hB4i/7UrulqcTrKeAIdQCr1OnHLqpt/3P9TyFrMKEGyzQgFVLHCv85Z+iABJu3y9Sabu
ooxddBRoAhzjMXgEYB+dvLHKth6ZlU803yzeOipL9JUXZz4s8l5Jk6S/MBoiP4dpI7zVY2qc9bBH
uFPoau53McVgd+rOUeJC2BWFAnuZHnUObTHZySf5FBWF5GiCIJ8jjBH7pPXW71xmw+zLTOmDJOyM
ScCXXu+LL4zqgLhIf4laz7J1OX/UrKr+juJl9YR+tWIP1Kz2pZ6HZ4Dw0kMFUfIGsuv2Ds0gmbnp
CUqGZ27hhbI+U4o8l/tL2Kv9AzWIF4HZzW9qVTT7UBjyT23ovRm+8iIV3RYv5HtD6voCz40EXC81
VdLKJXo3kcckQf5kuES+XH6qEm84aLIy0kQIJocgQTzECuMurSR0T9aE0pGedmhHllaxT/2i/xEl
UfYSN4rsRL0AwVOi9eT3KE8o6D7bcY9uCtqGOLqiMh4Q6ygfo6KLXyDQ6Z3GUj2bjASastzTHF0c
X/Vwsg6d2PknodM/V3nZOc0o7gUCNLtPG9jwsyzfyPtW/DM9OYjYIKybg+wlTinz4yoJxHC4BNY/
bS7v/BF9nuArdP4nM5YvgwdoRT4QiX3mF96/livX5Mr0wkXTKoQXe0RoKZO1Fy32Ple69G2w4pe6
e4iFPtpwnDcB6HzcacDOo3z0ReHIvD7udQF7yiAmw0WKItQR1F0ELRwQPyeRFTsXGkdp8rNQACbw
1cP9pd40bZa2F+dczbrWqIxsuHTGiMpByWTBJO+65NgKP1LPcGTL240ZA8NqHR/78GCIpgPmU0m2
EGJrm/6eXsBnBjR+GTtZkTh1CCfzvaPWZsJK5CHukB4Y69/03Tde/9sYAyYlPC6j5VxyKOWud9wY
rVqpu4kLFgl0oDxNOmmVVf35OYIoaC6SKCQwgP2vrZhKkFpmZA4XPdXcLkCMSWXo5pdqMWv+tvEd
V7aPVowK9g1/he+c//zDU5IbfgPZoT5ewqY8hYFmV+bXcjyrTBaMvWBL1vSg1danDC2TgO4jax2t
wM6NU238zECuZlVyvP+TlsEwvptMkawfTCaVseUej0PlaUUZThffU0kP26GGdy1pHsKRh/i+qdvP
iSmMzIvn8V6mpxayQko2pdMlnlVhQqLvvZcr2e6+lZWgg6cId8SwPUhfsvDFHndaJvhhJV1iv2v2
SRI250JUc7sw1f7Yj4LsjrRvoRX0/YNfKsZO71VjBz+budO6qUO52TOeYivPDn6Qls9NnkhHQ+wN
J6haVGwCqVVcCyq4jYjzXbf0+jmhUoFr0aiEAhNfjgt3RYLyuRkpl9FPd5QM1H2A/O9vtbX14qAZ
djU6kY3WCZO94Q6KnuzbNN+7yi62qnkrZ2KeIabZhBgMNPXzn384pVObi74uZcqlIRTNiq9IIFXW
FtzjNqp6pxueIYF8KMAU10ago+qCOkqVSxW/QdFyiMZ6n/RIwARbccp8gZcby1Q0+deMLwEZdW0p
VCC7bvRcuSTfdeFk7MvjGB2z6kD5R3iYcqc/aZKdbhH7rZx2SnbQCQJ1BG2wJBCK+pDPGU7apdL0
h7EcVUfTYmt//7CvfCk81qzXM6Ma0OW9Xpoi96E6xJV5aaSu2hlxk9hjVT1NTbilyLdqCWdBXwm+
A2K+a0uq3CXy4MvmJdKEcKcZYbNTWzXdWTkz7fcXtbJzDJeJIIChRmFyZOH2RaVu0iAyzItQqmhG
U31CX2fY0jJYXdDs9WAZAnG0tGIItdIUg2Be0lqpzh3xWoi/baO/GkiI3fsrurFFhDizKdMmJuOn
En+9eYbgF0kRJtallsXcjT0/Vw6CbA5cauZwtgQNb+af50MH4h8UxTwFAprh2lzIpItZGIZAVJzY
FgTXlve3ofSIcR37NrWVeLqM5UFtOwaeStuvvCP/a98JyN34G2jLm2/JT5klTN/pJEBBLr6lhDxr
WHeJ7445w89TXf2OJ3+L0PU907i64TQeRK4BU19AuSD4vl6w0bR5yjBQ4I7hX9zJs6Z+Er6hl5rV
EKck00FRz1r8pQheMn905OrZl8XHQXcq09oI1G6cGj8E0DEbTzQM7nHxoUUpresIt+Y2anQKwgR8
e9UUzJMZmR2HysZFWbFG8YV/SD7oRy7nHQRPEhImbCO37CabIw6cqduJaGQm+/vnd9UQRM9Efrhi
0DHX+4v3KuK28iLXNIXHaepPVjr9E5mxY/hb47Y3kDwOLxjxGYyjQARCdnVtS0sT1WQyLXLDKLgM
xfd0Oord5zY5dsM/GsGJqNuRBOU5oO6JQgk4NerCdoUiYvSvLiSX+yu/YTZ8/zkQBVPEo9JK8HL9
c7K0lcZa7GJ3JOA4hnWUKbZl9YVd9MGDhQjx6zCgsCdblCojKWdgT4uDc99p/SNbGTi+Vm9OD948
aDhgCaTkPNMzE6XN7ubD+8ykEIJggxq7Xp98QdLmU2y2+1HsbPlLXimOkh8zeolELJ0pBjBETnay
FZrfZkMzGQ1FEZFGA/2+pWoqVKpJ0MCI7+b6I2nTSxS7ZXwM1HNunGuZYyjQ6BfjjSTs1pFSH56r
Igz1AVZ8b9Z9WDn0H75JJh+7xGx2OPObFr/bYAsYsuK0ZpFNauvApngeFhFkF/hipQHSckPJHJwy
E0l1OlPYbRyt2RksvBbi2HhGGgqzIPvCWRSRoXqa2SeuJ6co3B0qjZpt0Jwz7agIGeQNo5N0jJnn
gy014a4yH7vkFzivXQUiRhWeUy/euOc3zU5OO/UtXnmoCfgvdbFyPdAKzWuA3yVB8tnyzHOXVz+1
/qBl1s+y6JzR82xhROX7X8Rqmng83N+StY0nIJxZ/+Y+5HIGRRD6TO/yIHWzAQSiNIzjQfNhYbtv
ZcWbMdQ942NQ9KBwtbjSUaRmvZQ2qZt2iaOU4Xmcvkxp9FlI/6v1ADhg8hPoHdWi64va0bDqAlVn
O7Mcibdz4w8bh2jtQlD3YkadDgprWYRloTT1ihyGqVuBWXbqXv/pDS0kjUK2Nb2zduNBnzHtwubx
EiwjwDgBEdKWReaORxH2g14/xONp0F0vfG3lizB+KcU/v+1w8IBcYHkARJY0eYZiTmkKMNeNO1lD
aKUTbEtQzqL8dv9A3FQRueXIxfFkQ54sycsDUVi5P+ZqlLmq8qU5QwotUsSy3pr2KapeK7ncWNbK
vb8ytwjPvCoypmTMMlfUckbiR6XbtUXzbzgOiId2VvWgmP6WavfKmccmiTd1f3SglqrdeldLnjRh
M5L+ndrkoKmFo01u+McgTDwIzN4q94pgAeL7pVPzvFRQkzpz/dBpIusgoaj7xuBJRuYqkk7e/3Lv
HPULH4o5/oFvm4a3uegweJkZQbKd5m6UTP6TEqrh3mvi7iLX2bATJ7M+9r447Bqf1lFVyOqhrGTZ
MQQdfmQ/Hg4qBVMn1xB5qASlPkC4rzCdqlrOEBX6uRwGcea2DXZyr2t2FET5o5jW0snyeiiEfFQK
Mr1pDxX+6hBaw7gvijE+V1ERPdVlqNkduOW3RJoMx2NTAMD1OHE/yF5jdKqPVYrGXtfSYRLKZucL
cvBAObV4kCmpfqqnChppo22P97dsduHLHVPotM4y9STeSynRSua14Q9zd1TT9Kh4UnYQ0HtxNIOy
5pAm0qGrjOrNStqtc39bLOZsIO9MJE7nfHYk1+4wmCylTlUyoJZZZ1VyOkk+mtO5D91BO8ZVtCvF
+bkrDl3anu+veu38M0RBmIxdus0L04VgTmbZRLnbmyaDG1+7sHCN2SdvvC1rruSjncUDKmutnKMs
mLteeVDit+yTqAq24X0zZ17M7p9mixpz/t3Lr/nR3uL8N4ye+iAucrcK/za71x6qUushTqh2cXru
b+HKU0MRBQTdTGbLf82P94fYK0c0FAiJlbmlHKrnzgyp9puoiPVJ8+99S6ubCL0b1Rr4Im80M7wu
zZMsZVFq95QPmmPSHdWjAJqkn5RW/wIqVG9V396ZeJcbSQmY2QtiPrhAFx9OsDoCz07AQQY7qUBu
PLDN6keofunl1taSaO+nJ1OLD2bu5F6w6wm4I1s7kZXasfDgtw5RthzuGutpFJMHvUOhQgNTYH75
862hXkH0z6eYm0/XH8FoJzP0tDh3s8Z0ikk/1EW8myj6C2Z/KLxyL5bBV6ZgNo712jFjIgXSOAIn
qnWLY2aWqRQoUZG7JuDsukudIPsdWj/15Etkvd5f4Zp/+mBqGQO2RZ5VlYxH1yqlwj/DrCQl/bOp
A7FTJrnaMz2OSF2S/ilL6fxyfTS8eJYHmg2ZUOc4xiH7POmtPUpPRVnshvBbEv+6v8i1E84UtDlz
k0jMDy/2M1aydtK7KncDL7SL8lPOQGb8STSjvWyFL33yLFZ/XF5meaji0sqeoaXI3lyfHNIdudDb
uHAnyagh/SlPmZamtqSUqpMgG/podRqKr/EkHINhGk5NEOSH0srgAVAmKNf08NfUW+2uLtXmZEpd
csq8ojvJvLOeFKS7+xu05q8hD6F+T3eax2oZOVuiR32Mp8IbrI4ZnDQ9mwljgX4u+PYQVFvQ0rXM
h2s/V/lhBaWosrhYU5KgdeulhauY9UHqP8fp90Q7ex5cEp9o+Lf5j870d4UJpH2jOPg+ubF0PWhV
IFYBLBm5tUU+0haZNXLOC7eZir0XP5Lff24Uy1FDc1/K7ec2/gXjgz48DNVrmbS2dZmSx1FLHFJK
ouL+MRCPQozWQ//QJQl8mA9+ZKfCFm3D+hbN5Vbq6BTTl/O8gTrUliUO/M7O745BNZCqJkwUIBEw
OVElJw8B3toe5KE8NZo2vsjRmB5DpbV2NE7kjeni1WjC4PYw6jBXV5fwA7UtpTYWisJVC39fSqca
8XX/nBkPmeBMr4oxojbyEv+8fy5vu0tcIzRFRJleDQP5SwdMXWdsJjMrXDGUDmCAc4as/V9JUNim
r/1bFUPqlIP5d5wd4gzNX9N/7vve6YuJN0v45sPAo5b+qRB+10psm5vkB2uOheFNutPkaBLw8utb
XkCer4tDW7h90f9NfGU5Qs24tWqmzVkuGOVXYhMgTSeoe6HN68P93Xl/JZdHmS9B7R6Ol5kB9Np8
Y7aZYGZlAQndBDtcOaRUyiLTb79bROlPfal7M/B+QgmG033quhJeHKtT6nMTRXJhj4ZfPIpq7f9V
ZC0NUQ5U9zTIatHP3RNYRFMl/r7xm2e/fvObZ7ws3gZk+XLuWI9EvyxUkXMkjw+5hgB76dlRRrDW
+/v0s6I/Bp4zVaoDH8rGs7p6hnlSEWSH7Rj/vHgHmniIjciSC1dPfxvec2DO9MqvSfF9qkyHDuze
0m3JrF+srbjxNpjj9M4EpTPlwqw5ef2hyqQuMyPlGIcAquByMIJf6SYQesvI4kU1h8SiGopPlV1/
yu3uS+09+71pd1Wxi6JTmrwp3w3tKaZMCBRmlxfkQBvP3vyqXX9ccg2ACnT4gdDj3Rfr1EpPbca+
cAc1OShp96UTt9hZVgoj5BVQ91JRQpmCS3dtA0ZRsRuqtHSlMXBioPMJwreg0c9h+hT4cCwZo1OK
X3NvY21r20vpZ0angb9kePvabporJoqVWenWmkWAHLSeI2hKydSXv4nDnM/Dch813ii8B3k9WhbX
tqpBaCEPrEo3Q18obNTnAsVCg5Fcwce7l8WpiIRH2YPYz8ouGxd0futvbOPoeZ5JPCgFXdsuvWks
B8Y+XAscHoOrvJKGGOiAmiLbYhZqKMd8V+tQGEZ1neyzIawcc+zrc15X8DaiL2ff/0W3ISoffI6m
qIHTrl/msR7OQRt7sXSVTP4M7O5V7zL23/iZayMKxNnJGLYcxfwtl3swl20wCsMhZ/p6DzS5YxS6
z0u3q6O9EcCcrBfnsXeplcrliDymb1Ntd2K4DrMRlRpv2ljz2mFjOGSuxc3TKOriBygtSHBaDBw2
vSUsSnQ7SHQeWvQ/ttZ6G/sxpfzB1PxTPiSaUZPmUyzBtt3l09/DEPGy/vb75LdfSA+TUTmV0j+F
uuWI6mgPcfpYd6rjBwbPvXgctdNQbEFK1tZONwARTcJ18YYWq41Lq4yNpHSZzLfFRESxE2aEbGOH
15YNW95cogP2RMx7vexYTeBVJqF3da871oVs16L1b6EWJ2Zy9/cP8JrLohADNmb+oKq6JNtRS1EJ
h9aqXNMT9qVYOGJnuklT2UNKCWbqhC95LkChWcbPenC4b3zFJQNqnbVpgUARuy2eHkrLuQExVwWI
5kuu/xyNjQd9ZR9J5BnRQEmYUbGluyhkMRvEqa1cJhcFmQb49Cwnz/4WvmPlUIDUAafzXhChaXn9
uap6VNqpnSo3Af8uJvsRVlXUCu7v1aoRQilqqvT5gF5cG6lFI0wK8HbupFZOGcAOTyO035omWd2x
/1hZ1r/FsGt0tWXHorQ7GIngiMrvUv5hBv/Nl/lgZxkP+GJYJj12puZsepBr+JVtRcci3nJWK11b
/DLtURnmZhzmssgpZG3UR7nM+U7oE0NwoHRUWlOEZoE92BZEkJADZkciq+Ct68zj/a+2vp//sb44
GkmYxX2JmJALA7yjKJUN4o9Yn7FWeC7vm5oDxMW7MLPsM/LNDMEM97g+INmghl5eJzUHRBcPSikk
R0HuIP2kMZ/0UgF/lizOuoTpsw6IZn/f+trxVODLoFfPm4RmwrV1MCa5lAPZd8fqFST8Iekiexrz
DSsriec8hQSM5J3QH2T8tRlByupW1ovaLUOJ6aCyO+SKfEBW4VGT24PlC09FeoLG4mzp7S6alIOm
Caf7K12BmMy/ga7kOz08nYbr3yAbUI5IZlW70JN+L8xnDdQtUpr70Ups9GxaUu4iE1BtkG3ZqDO7
lMonYVJOQeUfOu2LFGyl47PBmy9P8E7cB5nLDf+UnyPdC2dP7QrCdBwRijfHF6X6Yfqvksi0/cY3
WP3SH6zNMdqHN9kMIllIgPC4QlMwWNTG9qi7qZxvnee1qzOnJP+3qmWYkYhCRKxZu41nq9kXy5zs
Rv6WbXqI24Imn5MmJvVsBdK7ZTzbiYUatAwNugTnUO3Lez84Q9xh15K6H7WNzVtf1H+MLc5OmOZa
qvkYQ/3dsr775hutN4Xi2/0zuuYL5o4bk+VA51C3vv5GQ5nzKA5j45bE/2L2s9O+deCd+uEoxl9k
/zHOv903eHsxZ7jVnDdb5PtIES2e8lDpJlnzhZyotHTCPtvVWmmXIJZBplriKX6K2vKoxaGtARf4
0zE+iBDnrvo8JgMERl4O15mj74dxTqkjsd4IWKKqsetO/tM9BeIOZS3zKYRL8IQtPp3fjJo46Tp5
cvs6nP1zqx8M7ygJj0rSoSK8gZa7uWULa/MX/nDLklho41HUCsBGruS1Tq+Gdilv4Stv8YGzGSLs
GWzM17MWB8XILC/yLLNwUaGf5wT00kmM8mHwRcEmx1AvvRKBPiaROqVmlh9lQRb2ZtIqh2psHnnI
SpvKQr8L5pbh/SN1cy/nnwYkZs5qARUtC+NjEiHMESEbW4dkM0V2UPBmiWb3tfis+BvGbssv19aW
gU9ban7V1lhLCiar4ApVo8ZBt8KJc/NZzDu7ohTURIHN3S0N6XR/rTeB8ML64jMITT8lzWQUriZ4
cH3pk+eERrHVkZxP6NU7gRXQIVS2cQwaPCLXZ8okOjA7jzWa6XEqTpF26gQGgs4pjQ1j47as2qKQ
NhMiSlDrLF4JcYr0PIgEylnGiIBY6Qzes9k91aJ4KvPoC4jfraRp9RMy348UhE6EQE3renlKMUat
NcSlqzEQzgjlL6P6XPbSvohRUtpVhrSvx76Zexh7xrDd+1/wNo+aNxfBAV4RiATpLV9bz0aYW9KK
TxiosJvnv4FE73K1+RJouTtEwnNnoBTc+6/6tMWWdvOmvFueBwYYvqO+tQi9pjxPJS32S7cpxWMD
PYvwo6qtIzRD5/trXPNJIAUktDYQQIFB73qJUVDBq1GR+IsJWoR+aSpOYFb0funObNzH2wvBbQYr
D3/RTFu+LF537dipZi6VbjIlkzMYpU6U0WzppK0cGcpl78RP5FU0fRY3QkgSnffIKN3gS91Gdj6Y
dp8cYZ4dA8XRvcNQHsz0JRG+3t/Id5a165uIXQ4KaH3eFKYCrndyaNCvleqQtKCSadAHRJDaQIAT
ioVwhFZApvumR8y3xv2uZ1CeoTJ0CyyTqWqxS95AC0KE5VfFq6IGw77KxC8TbJynEakrpxf79JAK
5aH0RKIYVXzNVT94jkdDgc4j6eEkULtDWJmSLRhCtfHhbiIPKDYY7ZkbdsTpNw37aSo7U0kCUnql
2kdVsAebfshhXr1Qj2pRpbPlttvf3861w0Jr0NJhlqMjtQzINTDPsZkW5N+TBdJVZCC2mcRyo8v0
Tnm+/GjQyQLdp/NN8L/wL0JW5ZBb5JUra49+kPw1jLUDOHPmzKXMcGyKaKcLFpQ6/U5Ek873p5dg
Yk4HeQcz/KnoKV+R6ZLcKagLxsmnomcYln5dUX67vx+3DkEBicuEFVTURLXLtyxW0oIOZlq5afx5
Gh79N4+BF2lj3vP2ecYIbzt1bjQ1bngn6JsOk2VSu5G9S9lMT1HYOW2gPlCb3FnBxnDvrefBGAMT
AFKZjofR+/q+ZJ7F7H9cUcgxREeOy5MYeQQpW8TTq2bovzABOFfvl2X0oOHqyLVYuQ1UF7spN0Mq
9op4Yrx3i2NydftI1maJAuj9l4lspUAWMqhS5dbyQ2iJULOcEDC3E/8vv9nYvLUrSW+AwXXmJynZ
L5xcGJalH8HI4rah8CudCZ4DO0BEvqKDLVFTFYu/xHILW7ZqlDYBMwkAKZnEuP5i+ZT7IJ4pfBjt
0fPg8OtCG4Kf3FGIN1LjGLe/7h/6tQ3lSfpfg0A4rw16vd4U6SSwoYInfNas8kcgNbuiKlPbSPuM
OWvF3GhHrJqE05pyBO6A0OraZGWUfhbNhYAyPqv7BAfXSMCkj366Occz/1VL3wMTGzSTMCDMB+ba
FGToEk0eUvxx+DskOHUi9SDH+k7SzoGpHUrx1aq2SO3X3CrYItIqYka4yxfLMwO5UaS8rF26uzT1
m530p+xydM6Zz5wHe+eSJn3X61Wh35lnqjTUxEyvUfb3UJ8SkMNWsGficB/4maMGW9WL27gUk1Cx
vI8T8wTP3/RDXmUKcaSOlVK7oa89GN+ivD1KrwmUj1ADfCUX2XgOt8zNf/7BXO0nreF5au2K9Wh7
MKx3JeQXcfajUp4l+bEgQb5/DVYN0pOibwKE+QaZkfi5IbSFVFPO16aDb8Ym4YUZH5HTTU9WPzT7
vKGh4CE2s+Fm1pwnocxcAaApRdZ2vVSzUiLInnR2tm7nyCmoD74Rpbvcb5Ld/UWuncx5JGEeBKcH
tkwuuqAcxsoLGzcZ83Lf9HJmGz5O9L6VtWf0o5X5V3z4doo0SbFoRY2rJ54dRtpeDV59/02F3+a/
MMSbM2NIYOZbtin0ptOsxmsbtxJLRxaCndK9hdJfjbVlaGXfUEWz5nEKkKKAV65XFBZWFTdG0KHN
Hk17MW6zF8Pz4z9tRjOqNQ/laGhPzTDBha/qEq8P/A66ZlzuG5gGdwoQdNKC4/1dWzlvVHvmEREo
EZjbXGSYaZJZlVIYjduFmU0/0mbXFGmL2mPFxwPOYw4NsRIOw3LAqhNVb7TCtHUDHVlMoc0ip+jr
3x2gqkPKiM5T0ev1htNYXRkVGYIZ6h4wal1/pjhKZakUAmyG/zTBJyV9EcKNDGTlbJNg0RSDaYv5
cnNhAja/ejAB1ri1SPMj6TV5JxSgxloUeXY10JeNI75y8hS64+SNdMlg/VucCeAQ1igHWutmtVUe
xkaf4K2Ame7+kVj7WNwhGCHhUaLhtzgSmjcZnh73LQUOaFe86imfNEd5lcriYCbZ631ja8kjIxS4
tHcUGLMU15+pLjox8EOtdy00aV+CJtV2llDJLrNK2kkg8XKC0oIsrRTkQyKG8kMn692hiuFGuf9L
1pYNkJ35P+KQmY3j+oeUakT/0Yh6V2r07KgKAFYradjpTfZF1uNPI8d744SulHuBDFFGYhCSiQt4
Bq9NWnVR15YqdK4+hbydIOF2lRSGB6uIG/pbRf7SNpm4I7YQXnhvisfUt8itRSDVoiFsCXSuBJtX
v2bx9AhUJYau1zt3aMRipyDYve90S3Cg88h2Q6yED22hMOXS1u2D1PlbkIyVNxc4BsEEKMuZA21h
3iqbME/TtHczHlqjMv826ucm1Z2p+T2V0ynwxC3l09UFf7C4cOSMKVnoNmIxCZCo6L6Xb7FXneY5
A6iWjKcx+Ov+CVtxF1QMmU2kvER3b/ng5kCBM0/PB3eC4TBze2uwvZEixZZG6IrnUyn2MPTHSOvt
RIpidJoGbfXgRjDGtiWUE/H0kEnf7q9mxQrtO1Skga5SZFqmeSaApSqR+9FFROUJCdth56vJXmjq
LU6GFa/Ha4suHJgwxuWWlTmxb/wJvp7JjTpdeICGu96VhVxuBF63VubmNiq4eACFfy/uYqn3Ywn/
XucKYQ7grLLVLRzO7YZhgSYZuRyYcVL769teBr7g+x7HrR7LvVWChzaMyEH4bsutzEnadZozGyIG
opVMbLdUbo0JSztpaHpXHJ8FJXgqc6iypuh17iDJdjF9z4J/vf4nQswb79PaCmcEvk55k73UFhdK
8btAYh5scKuxRI+xYfoudxrz9/2Dt/KlwOJSeocaALbJpdpD3QmoTyKE6Yr+p6KI7Hb6576BW0/E
VwI6zt8OuTwZwPWHkrouqvTMF93KyPt9EYkq2b4+XEAs7bJ01gtCO2M/9Fr6P5ydaY/UyNKFf5El
78tXu5au3mgXNDB8sYAB7/vuX/8+7le6U+W2ygLd0R0kpInKdGRkZMSJczYuwzXDJvU3HlYgibgT
rg0btSYl8RSKoH1N6GkO+oB+iOAMohN29KOTLabQle9Fz48vxSAXNbllcyg0vbhXu2Byy6G1xf5O
jzt7GI+3d3M+OAtvZACA6hZneJ7PWBysmGIKxzWd3Hy8S+sfgaIiAPxhLgtr+Yap9wGWyXge9lTT
0Dx7x143FtnQK1Y1AdY2D0PSnade3/Xo6xjCdLq9qhUnVNGOolDKBsLcucgWqFxWZih2otulieUY
rRjsqqosNo7yygeiB8N8H9QGvLeXdDSekUDybg2i66e9kyXu5JeOsUXcMrvz4gMBtoUeEZ+Hh2ap
hhiHldB4giK6ZbofJ9SsEWP3E9Qwj4oC5V3q7WXx++3dW/lQYL1g24WXBqKNJc0g+FYvjjVBdNtB
Q0ihTiFfjPrJjvXy1MSWuPGxVlyQRh2UPtDTwN6+nLT2pFJVS72U3PS50jKnNIyDJz2YwEuGbGtE
fc0WLBKyRgjkGb8EQuStbBW1p0suNeMwHHb1EDphHHwo5If+4+1dfE/twaQ6U7pQJ6sIzdK7uo4X
yii1UZXUslsI6tEbngLBh/KpsnVYzQrxx1jbMP7CbCAd1Cx/SjpvLwbZfuqLUxtIz4XfHUTP+nL7
R63EsMvftOQ/azUGzvKhkN24CPdTuBu8g6DfN+oxNV9btdk4ICsNw7nyReELFClfdznXNATmROsu
Fl1Bv0v81PaUT2GV7KDjMdLnWHilkcd00+H2GlcOP9cDciCz2Nl7accwr9S+MTLJbdIxsHujGxgz
85SNaLbiSVdW5kN0UTkxUrUzpjqS3HlducbwhtRAkT85vjzaSrQBlVizNmtFEgh4lDCUc20tpRoV
xGUnuTV6wvCOy94To3RDs0vrDQ9ZOfzzk2fWUKbArC0rG7IWF6Lnq5IbVsZei7oYduWog5IWRGGW
bBV9V/yRqoZMtEGBV+Gyu15XqfVZr42e5Fp9vfN0/5lB80j7JHXfJAF1mt697RorbzpSO8YXYKai
b0d96NpeXxlxkiV0xmVqXWX3acp/K1njZNJ40rT9kAsH04PZM360Yuux84YNp3nPekd8m/sUaCjN
yezyyoiMJtFNv+T8pf+Okf9lhO0LqveT0Oj3haHYI9CTuFKOZE6HSBK/18Po+Hp3KnMXhqvX8BA8
FmemNG9vy/sxr/lnacR7zs2cAy9CVZsgZlEavOvzptopCTbVl8p0pf6QmP9EUbAPKLbSUol/tZaN
hHdXgZpNXjvoP2vxF2y0jxHjLJ619cPWAgg/DMwlcDILZpHF90oy6O6BCbFfvCtGtCgif9xFYWEb
Rrv3W9MeVZgJkvFYb6q0rIQRg1SFEuws6w6Z17WrSGWfqI3Zy27bohnXCV0JUFjYUixZO24MmcBm
AkvBPEd2baXvNSkDFCO7avl56KOdVk9UGZSDl23R/KyEkPm/D04XxNH7WFxHoRKgsi272aTs4tTf
gWiAo8K3Q1gjCnN/26XWrZElmzIpM+/Q63Wl/qAwqM+HSyPTOJRaaO19puEOAxx09kA14bfQB9mf
ZxIIsMFAQxvpDQh9bTTU9TgwjFGmMf9Zy4wdaNV9Kzz1TXvUs62CzAqujNuF1yLp8/zeWc7Qq1XQ
Noi+yq4kTPscAagW8gPdV/aTOO4YPnY8vbjTw2c//G4V0X3b/1tId73C7PzYbxzgNS+iZsE0L09j
5twWuz3ovVRO8iS75niy6i999ykyPo5bVN2rVlSqCQaQJ26cRZSQutEyhgZGUTFKXqRueFKqND9q
ZvPDs/QtwMN7CDIxaZ7WgCuKlsG7MZRRj9I8JmK5aU1Rujpa8QEU8EGr4/tBrD/64TnrfhbWvmlV
e7LEvZw0uyQ1+LOxM8otPuSVtXNC1fk1IfJqX4rxTFk/ZFGWqG6eHq2hh90itbXhEwQst8/Neyw/
WKBLQ4tN9j1NyZIhxpD6IPRgKfx4N7aooVrDo5LFH0fzDBdAJZ0yGemNKfmc1sKGjszKu4YpTRIN
7mVeN8uHZ2R0UwF4TXWnzPP3YZN3d15UiU6ugu6+vdyVIHtpagnjQIkzFMtoUN00Fx+FIfkUQ/91
28Tal5tHBcB0AQrk3bkICrANF2moqq6YNdq5lum+pn0unAZkTg/qdoF+zR6fkCIPr0Jm5hb2MtRh
tJ7T43Zjtq+0Zqcbr4Wm7vxmowe1tneXhuYfcpGBSq0YR8QD9q6EVSEL7d50b2/dmiNw1MHDEeEA
js+/4MKC2VZJN8i15tKnKdHvNIDKbkBs1o45tfn/bCy2C0GLwhDTSsPAsB8LJ6hPlhA/SF59GMVT
IYNQnYpnK9m1w4uldfdt9aFoX3vxUDGDcHu5a1/u8qcsNlScGWxTMAbckMk+l2tn3tQQ/npr69Zf
3VguKRJ5qKhBdF1v7KjVI29GNjZJILHJUNh6laONkularkuNmayOJvI8nr4wYullyayxoble2iSJ
HUs1eWahUXU0qm6Xe4r/KEvduVNTIwHhHJ4UjzGEvDWKR1MNtqDlq5vLxcy0H9SaIMyvlwwbkjeW
UGi5uazaxvTgBS+JFzl/t7UXdhZVurAFqCV2luZWcWGn0TcVFq5O2Eg01o4eXcX/LWZxMPLWz/yg
wggLqdWfvbkF9F3bLXYKfSnIQZlcXNwCngVqRLQq3Q2sn5U0Afj7Z1JaXnu//9jl6Q28hUWY0iip
Xn8VD2KWLlQz7ATQpNRIJuxRear2eRyWT4zZbK1rrSgyVxlprzCxBlZr8XmMom6qSAx1txf/kWsY
/I1no3/I6uw5CXxHh/0wHvWXUD9Gup1qxp3ZnLpXNYb4Y59tsXqubDLSef9/2aKxtyyttWo+RRn8
Qq7HqyfNz0Ll7Yzq2Rq3kPcr7nJlaOH7bdWaBZgF3EX3bZqJ8Lf++ZWNo1DsmGfzyQQXBc+YnrQ4
efN3lAe7iChH167mnW87y0rUwkl4I1LPAQKz7FxAVtmYXtHq0Dcc6QnbYXCGRnYjCK+0nDU6zuTV
Ij0E/R13WVc0gTbyenfLJBofe817FSCx2XUlyCIjyUTojK0AKlRVK05SZ5rHeIrhfQUAFB/+fL2U
QcBGEDxnkN/14VBASo55lxiuZL0aGsKZ+qH8m64M4A7GeuBsmFk5lvdf2A99aTQGReQTJCaK/ODV
Gxi+NT+/NLFcR+sXsZRjwlKoGQXS97b42iYg9qUN+PCWoflReJEvBFIwMAJQGq5S/RMH5m7qXv3W
7dqtnuOWneXNJni6aLYtdurT1GsfU398LsLwVydupFhrHn+5c4swrGVm0lVebuDxDOgNdh2YMPb/
/gs3+88Dljlw2PeJJ+WF4UYifU2EqrrwPvV2t43MW3LdRqCaR7eRlJ6mBO58/WmMtvH0ZLQotKFv
ticiyY4ej8q+yifLCcGyB6Ef3AVms1Xhe7+F84w/KEhYX0hGlxWvSWmSFnUJxUVdzwmiDwZNToQL
/3x1DOTBjEnaDWXbIvwp0aAYnloprtl/NwBj9dTWw8fYOzX9vsu3QHPvaxs8fri7mECGrp/M6nov
xboqO0MeFJduICNkUbiX26Teq6GxKyDCnppuo/r73t8xSLzln/l1uNQMtIahogEjKW4/7KPWrYDZ
Z8m9b20par6/p2Y7tEdogVONWvIhKz7kijmdLrcCbePwBDRtxZe2YNPrq/nPyuJQFWGvAaSXFdg8
Olurj3PhfPDhkRk3wtGa69HXpAsNeRVlzcW1m9RpGUUQA7mqIDpp3tphrtmevmFlfTn/WVlkNP5Q
llrasBzaQYc+fq4UhAakyi71jYR+azkLJxcC3uw5Q+Mu3me32TkoP5vGt9sHac0D9JlwnMc/N94y
H5zGKdQahYOENLT6EKVh92Fm6tjoC60FI17iDJjzTCZFWHyY3Gr7RJ4a1W2tj6b/QWP28GxBZ1LI
3UdfUEo7lIdhI2VfO7Qwmc1vD2KRuMSpKGXRRh2qAi58i3uz+gXx1JRCH9qNOwQtD7e3cc0nLo0t
IoTpDXUSFQI+IT8V4T9qcQpQLtc2HGJtSXD1zy9IiHKoyl3HIaFrmgm5OdWV++izNuwnC/W0R0kP
7hraCLdXtGbrrQCPoAyzQctPpiRl2BKDVKbIwu6bnqe2r/ybNt0+Kjb2bsUFcT1wAuSZImTx8zG4
SCJk1R9Vc4h01/em6tQnyIZESVz9+XrmKMfACKglQt3i1FaMhlWtH5N2ZS0gr05zO6lych0CSMGL
fmih//X2Bq64BMBnCFrmbjDV/sXH0iY11kG9Gm7B6YOpJdUco9QeElrtjjaKd39hDRDbG70rdbyF
AzZxD7VnjbWx0aBP6nw6lTtEDIbWGeTJ/KEDidjS55hXsEgxZipJhJQgTOKgLeJ624bKqE7cUkLJ
8LLiTKktZKcoM59zL/pQ+Vt93pV4KBNFgPgyogVP42KNJSLsVlpriutJ/U7Pv6fB4EzDFlB59btd
WFl8t0xpprLMiRvydKd0kp21PlPjHcQfG/fI1nIW2xeJQ6xFTOC4kjq1h1TKv+t9QqPLK7eUyVYe
4WA7+FRQCRDjJXG5c0of5G3kq9DqDkd1coUxfCn97iGjVpI0z5biyGNul3F2V5kd3JsfFKQafQet
qilNHK0slY1H37y2d67DuAoTfTP76XLsMJPTSvQKTwF7+dRY3u8xkZ3wOdCPk+cWNfXuuPf/4oQA
D5ibRRC6wG92HWagj2C2KC0owSmybYjZoYs/puOvADKT20dx5btSwIF0ambQpNgyx7uLeIb+qyE2
AqWcUXg2BZeOQadvvP5XfPTKxPwTLkxE01hEtdLw+p+m8Ghm+onCX7fzIqgEiDb5xopWIvSMXJ2x
OhCMc4tfm/O7Hn4U0+PeyUP/waK8biuZt8WDs7ZvskTZ3oDuhXiyOA8mmi9h08Wa6zcR2XxE0xl6
iE1O/ZWLjVYHWfWMPpgVZq4XU+sk8WOXUeNW9xHz80kGn4eQ08x7FYfqeNsXVvx8hu0zDg0siKbW
YudSgLKJmlBh9qzuyNCQ03e7pvqRja91EhxENNbjz39h8Y0CfpaxgFTwenmF1fudmmNx9OVXJQji
+zZVXuuqMRymI7iDkjA4daMgMAoKh+xt42t+CWsJ9X02GH2ZhfGS5MUThYYzhuBrKn8b2sBOvNqJ
Lfe2odWPyMwPils8y5jKvl6lztCXrk5U8oQm2Tfir0b5blTnpu0Pfb+xoSuQBJ1zTOUelwGZqS8O
W2MaUSLFlNrMbjxEffnq6zVSar/yLHWoXTm1MBxr33uh375x7ta2k046bV50yBmpXQwrtuAn/dya
YCLSM8Sy0XKUe8/RGuuDKYW/b+/oew1WFJcujS2+XYOmJPP20B7p8FyGaKDoorhPtaR4NDrJ+ikB
3rwLlVB/seLuvkun4kmo2/jbiK7aIZDMqbU9UlffqWN5C8S2ug+0YmX6w0BKlz4dBb3UD2aCFkuZ
/xybb7LfwhSQfku9zW7svMrFxUTNAiQU1MuIKS7H1iKvLP8/suYjwgbTTpB2XmbcNQ1ckJIdZKUN
rfCvZkgPsvT99hdYi39EPxG0uw6AfykH05hTPYK5MVwzf/YDaMDl+7957ikQCgHRo1VJCXyRCCRa
0lBRpb7lpQ85YMR2ay579bQQdZiQQxQI5MD8LS+uplHKUnPo0M0RBf8I1viUWGiWmIITQ/5e+k41
iKew6p0Itsvb+7fmJcx+kXNDjcanWwR2imq8MOfTknt75i12Um3YjXoPNcNGlJuD9tJHLgy9bcHF
Eq2kE+IOxjZXD2BJ6BxJexQkKicCTHhoJlvKRjVozTHAQwDUggZ8hpZeb2mrVKMpFZbuFoVmi1bO
BKxnx9VfFO6gDPufmeXkt9RMSh9NmAkqw/yQ1lJ/N/TDT5iKNi7FtXQC7mxmAEnnwT4sIo0AY0xJ
ldBwG8O30yZy+io5/LkvMHMK9pynMgw28vWWjZPCMO3kc5YEsJN97QCVSWV4KzLhz2M07kb3ghE1
Ps4SsDYWQyCQ7umuIX7uSYym6sGT7CnbkgJaufGu7CycwGuGqU0jVpRUJ8M8m7A2tUa6M2R3NNqN
cs2Kw/1ni3Gixb1j9S36P7PDiY1iy8OdYKIIrt798SeCyWPGpfGgY8JisaBpDDoLxou3QAGrkJLB
pB5MlSNVAKUr2dhiNV7xOqBMEu5G/5P5h0UqZjWS6ZkyL+Sy+ZlLOhDQj7cXtLprFwYWC4r8aRI9
euvI6v0TJ8+1EnBJnW7bWIlxLIL+PnUFGGaXVf0Y7uu6GDPD1ZqTpP0upkd0FerY2ohw809dRLgr
M4sgrnaKJFQtS0n00NtrVR4frZTibZZLoVPX4/c2b7VTqefWxyApNsLdSkMQGA2zhxQMWeU7JXrF
agNvygbT1aLakbvxLutsdXrlaWCbSnUXBB/l9HurAWTY0gBagVBcm16EJrkUyik0MK1gU1Ka+6qa
jlIQ7xgN639mauL43rD3FfUus5Dp8ZKNCt/62pH7ojMIBw1UKteBq48jUS672ATLnh/awb8fk+Ce
1+q+oTWqeg+yHjxE85hVZObnPP56273WzgiXDLkPNdN5qvnaepmoMYqIo+nKHXLBSSLHTiiKW0nW
yv1Jz8aa5WGg+wZze22FCYEkT0vgxjMHwVD9E+XJoYcsI4LnKTz07e/bi1rLbKkAQ6ZIbsWMwPLF
p0V6LAyeCLwZDOzwMTZ3eY6E4B249zvYVXeNXu0m85PQDa9FaVfIoXXWVgV8LXyD6wD6w6PM4iq/
XnOsIQfrjxQ5hV7f91Z355Ndt/6+0PWTvzU7vRYlwFLyAMMijeZFJDLaUo/rno56MhT9wczo6CS1
op1SudAPsplu3U1rkY/3HhAPqoDzTOX14sZR8AXkf3mnWGAdRK1QbKqiCM9F8ka7YnVlqMPyGppR
D9riZjK7BD3YjpWNXXPX1AZY8D6X7NJ/DEJ944JaAcnjnhfGFmdRawA21aSa7iCFWmT3Y6LfFVpu
xjbAkXw3iVMH9Yla7xQ/zPfSkO41OcptpUGn1stFO5uAr/YKFAu9Z0gvZl2U+yEplXvS/OxOGKMI
Rb96IwteO8Lz1tAbEmEPW5LMBbS8xCrVQVPk46uoyCd2ayNAr5sg47Hg9Zjnbq4/dxyU2Ui3VHfD
RP9VSOW3URy3WD3WzsvcRwZmPVNlLgeJZD+uh6bR2Hutd2iXH2n/Pwym5/hSdWzkYKPvv+ZXVAXn
1wMtCKSOr5cEFVYa5pDAuFPaS0+aktDuGK3+qMrB+CMZhs69HZNW7UHvNktBc8dZi3BgtWOtdxZZ
Y6DotjZOh7DO7Tp/qq3scNvS2sfivDDVx8LItRZOnApQPYF+JT/tjPAAzqZzdL3cYiRfXQ/ZtjKD
xRkNX0SAotbGXC/m3Cfrj7Gcn5pOdqaC51FibaRAqwu6MLXI40wtDKVBp5EDwWi3C2HMsc1U36JI
WQtpZIk8iDTQctryjSfPDWs/CIHQeDALCTpyIIExdQfT8rbeKlumFl8INEhHX2rOtnP92Ke6abch
cjLJMG0kqGtvc+b2GYakCwBVwJJN3SuaIdbViFdR9hJ1vwUDrHJyTIZDaMQ2Yq17K3zxt4Aoq65B
BZSOJXkrWtCLoyVZZWRFGNWK/D5t5zmj/EUN1AdNr89/4etc8zO/7iyHs3CNoPT6sUuAI4lq8qwE
NFXEfONSWFsNz1ayUrBqDHsurtYm8fXKSgfD7crm1FvVIfL8z0UgPqJJ9+P2atZC4IUpfbFxSW/G
5WRiKlbre03/FSpf5LY8WAyeROmGrbVlwawF3TQPP+ZX57+/KGkwrCsVUkqUkNv0MQzvZZ/RtKF0
BBAht1e1YolS+DxSQvpH/rew5CNUCuE9GXZRTJnDC+KrxGSq2UAXblrl1kt2ZQ/JuqhEUZLiqy1L
J8BqlVGpAssd6vCYTRa3NhywzijkzhC3v1LFSzYcZCU8oeg8k1EpVBHV5cWVgSEq2yG3XE1PfpVh
GjrpIFjO7U1cCRmMNHI30sbifnzLeC8+VypxOZpha7kSWHlbjGTfrvXwU6Fqx9uG1vaPQg38L2Cf
4Txc+KBnBeUUKJU16yrX2b1VCQcdY0mOyLDy5bat1UVZFKFnknf+f+EZZJbFaFWj5frtGbRLJj3F
7UbmsuZ8vAP+Z2Je7sW+xVEQMtrfsW+W6lD+PaBVDJlEtgv7Lc66tZ0jp5/TcOp2ZIrXpuQhTMu+
ZDWd8aOLlPv8tUoqeyq+k+v8xZGiYU2jCZJ6ip+Lj9Sj7g0Jq2i5RvhY1Q9y+Th80cV/b3+dlZIA
3GcwxRMLwFEsK2oMbAq1yRCD2/ff6vCzpL6m1q6vURvxP8hqDCPRxrda3cALg4sUqdN6zfTlyQI/
gW6nnuxF6Ws8vTA21JX1xqFdcz0ow0gAAdy9J5vKO1EaNU+zXF116/5Tl7/05dZs/JrvkYbNni0C
QV9K2U861LopPHJuJ/cOfENajrKo+luWv9/+UGtrYbR6hnxaPAGX5G5ZmNSNVEuW6wVNvAN6VUCj
KaZPmZwdb1taXREj6qSVELQwF3nt4n5DDXpSPfxO+Syqkp2H59Qio91whJUZalDhdESoeck0n99F
u7RBIlcUPTiKtejA0uuTKTW1U6kQ1zVlkD1KSfQFQr1qT7VhcnqjF+6z3MiObSoJH6JR6nbqFEzH
NFDEvdLFwAwUyHhkND7tRpP0/e19mdOMRfXsrfvJaCbTsNoS+VOqxjg0TFW4DKY8eZX/kgmPmfcx
6bqjRvF+tP65bW8tr7s0uCR5EAUWImme5waa/K/lSYY9c1RWvC1p1NphLJHcefB6xHalbr2c1twN
kMPcl6Bw9M7dzCmJx1gxLTfsv8PoZAvND7PYeg2ueRpchTOYmTSSLuC1pxl9YiphE3luOhrJTPAf
H6VY+adBq9em9l5sBNSV0APL6MxcCbswzF3zz7m4JqQe+ogm4Khq2lkOf5ctOqjhWQ/gG4o2fGUl
rJKvzk1N/ATWx0XstooJ5FmRCC5D7zs1j45BOjpS9zh2DI1EjhqjzZlvXRgr34zUlSXSpGPQfRki
ykqAvH9UBTfq5WMHuNjL5IMVbyztvZUZKkLJixvpTYTzehd9qdSGoeCjyVaN/oxqK1Zny+pGReh9
vnVtZfF6KlRPsmhLe66e9Y6n5rtgazD5vfPNFugmwcROSW2ZsXriDEvpMw8BOaa5v0IEuhOap7R7
uX2K17frPzOzU144XduLqaeEOT6eCdVDaKnTveRld3nGePNtS+/dm9IyfRfegXCP4+HXltKw5rLr
ZGsGz6ee6YjiwaBxH9WRHSsbN+tKQduAthJbjNQwiLBk76qUoUmlouD7NIe0/SCOnaOpj2OfOkJy
0OOXRP7k98IhsfKNQtjKtTFbnpks36gulnBBUsmiLjS+W17/kKLXSrEzY7KL9FDoR1k5T8GhLgFy
hOYH7yWrDqKwFwyGrj+IQfxV9cxPVbo1R/D+sPOL2AwRKmO2fzleG3idpoTUDoHbf8u6wQ51p8vv
CdnDq9wGjr/xnVeOBl2cN2E9kLycwevvTNGiasjmPNdPCCVVBwkvrB1b2qkrfjunhPCIMNICiff8
9xd+2wuiP/V9zTajiOzFe9IPhJE/33bZlZ0DIExEJo/QQEjMS70wkhth3AsCYXIqh4NVO0n3OQA/
xX1TjLtx/Jka/942uHKnIrpE3cygFQVL1bJWIim92mRNJbhGXg/VvhSkWQ0WEDOy1lMz/EDePpJt
kLjpJ4GCd+uUAKuQaKob6887l7MDw9c2l/RRNVosXqu7EtVpTXClVKMbV5bfB/TUN56UKzwEWJlD
NW8VGiXvXhFjN1hjrrBgM7FlOT2pRrZjYNVWRtOxmkOS7evmyVTiD4BJD60Akr7f3970NVeCVRLM
Kwh8GBMXCy2qMdY8yxBcofhamy/KmEGP+MdJK89LJkR0SqFosCzfZVPfSv0kpf458uEP13dx8WRN
kdPGG0nZ2lou7SyCrIGObN3oiX8OIqAhY3lfzmMIxUZ4XQnlV6tZXBrhVNa+psesJpqoUt7PzA2a
bmfI8XVbO7fqIcbMgk0Yp7y2HActB0YqUOv2z1P+T6LsE3UXSeYdKn0vmnoKimQXVS9aUtqDC+nC
qR3KLYTKyk2swTxKsknNA32ORUDrBU3OvUn1z/PzXVBgVlOejSQ4bk7erIUb5LnAYYGWnlOY63Bj
pZlpBGEVnJuXMbyvw19D9dAUaMD536Ej8MRwq+07p3nXTwYYdv8zuEwDs0mr1EpsgnOm68jv/iqF
aJ/NC/SQqxUfcwn5pfBcJFG9keq+f6tgmOIOsja8fMmvr1c6F+6NdsJwXBWH2NS4D7/09CFGlaLw
k4l+0O0jvvYJL+0t3ox5kxIgjTo4W61k16M7xZ6NrOy4idpcOxncfTxNCd/8YbGwUpOVoc764CzH
d9r4pagfAv1nb+Z2ZTwCJiDnyf0nuZ7nqqTp25B9rAWIubpjWG4EnLVAcPlDFis2wkAErSoH56p7
SPxvtfw5GDbcZ90EilmzRJchy/PfX9yOiRUNUyArwbnATxpPdsQ4t5tuq3S75isUiKGw4J3CpMli
JUMrK5Glw8PTBDsp/zYU5WcpvYvOjdF8j81Pf+4ol8YWZx1VqCruGzMgTzPJJ9SHWHphClyut1hX
1zzy0tDi0ilTidZ1bQTnMIx3xfhLgvNOrSXelVtM7sv9AwTOvTPjLnkPW3yu689kNJxmxYPSvMz2
ViQeamlXlAcAKbtg2lvextXwLvNemlvcDa2kRiDd495VidQUveVsJwU/JuOnr59lXdqZ479jeNDC
jVbq8uDRdGaAnnzwbVwA1d7rVcqFFmqap4juVJWHRFAjWzX7czUIqZPX8akJxd+3PWXNIGk1T+i5
dQFU+9pgKlVVp8epBCbKsssM4knxs9HEtqeFThf6GwFszRpZNTWImQSWG/7amtznBsQEheQOcZg5
Wm388DLx4FXm17YbEWBRt7K/5V1kcKznWRIIxHmsA2O5NogGWF4XgFvdSYwduMQfM2X6LAr5PeO6
DlIsL0rp7ZtySwdo/kyXN9LC7LL7NIaGr48xZqlm/raC2LHE+vPtD7dlYhGiI8ZOeU8EntvH8n2a
NAdaDfvbJpaRce6fATGkMMgxYhxv8bWqwg+K1gj9s+Wnh8mw4NCV7sLqy20r7z/RtZXZZy7iL/Ty
Yecl5JTiALs7uoGZYjmp9DFJ4lPA47OxnmgBfLxtdGtpc7S5MJqEqSd3DUaVlrESHyhRDo25tHGa
5w26dgOWNrN1giMCG2Es6lNjrE7FoGFFzWpbqeA7rnunb++TaKuvv7oe2Ovh86PEB3T3ej29lrVD
XWT+WYOuMLMYei53mzflu2cdDkEVZ27ccqAoWS6slEIhmuqg+Od+MIAy+oJdG0zmJC/1IYuDt4Gg
WNKTHQOV7u3v9d7bsYx7kVBSkID/6np9UKmqddZa7GQgp6QdqEYMkWocbltZ2UUeiuRzZAGMZi5L
e3qm+tAde+RXcnZiwNBuJP8U6xskXitecWVlcax8IZDjgObgWTJNhHRfC/0+aIqDUG7Mub17csyf
i8ooTw5e/7z85+VeOPmgFJGipqQcivc9btODCcmIlrnF8LusntP6WytK9qid+gEobHes0z+dGn6z
T/kPkA6bymjBtX0AjGCc/Czk/pJ2gRbusuF1/AgqcisvXvtuM+pyxkNC+LCk4Jb91KytgBw/8qZj
1hlPYifcGerLbe9Y+25MZphUfmlRU4G6Xs4ALMRMgiE8S1rI2LMBrfCHWgTaVmwU31YNmSLPCkbt
mGBaBCckWyqjNcfwrJnHOtFPg7gPxMIxBm+jbLF2qhA5pZAJF8hM2rNYkV/6cdaJ4dlTgm+en8a2
JEKgeHvb3qVSMw279tbdYPfwwsVNxQRfJmRZEZ/T9jUdXRjTdpPUnBL1YMb5wax8Z4KAksfFFhD7
reRxHX9niB3/Q4X37URfr09uR9H0FSU6z0LuGsxxk3kUdcbPPgzCdFca4dEonDZ8UI36IDblrkq+
VpG6tf73nxOg/vzupgH35jnXvyJT+0KIDD85+ylI0pOVn2LvPLTtY9jFd1BxxiA5wmcjLo5mcLSy
4YMV3OVw3BIUNr73+3MyS/NAsoiWBl685GCt1JDh8G5Mz2PyUyn+tbp92W8EnWWGx8dmvHwGjIDx
QdhpEXOCINFyucrTs6dptlA+FLaEzJ32FFFtvO1Xa4uB+4quPTLz9FAXb5wx8pq07cv03LfDqffu
9BxWNHWLu27l480rIVWlUQvya3HxVFNTQZYspecACWmVIq2c/BC98iUd/729nJXLFfJfNmx+dfNA
XBYTjLAQ/dGT0zMs+E6I0k37tcmY443v87Z2pDFydJUEydvCWrzjlJw/2aXhxct08nVzFCIM68U5
6Eu7y19D9b4Y1GOSFk7cCbuCf8UOXMsKobsdf5OW6fWxsc63t2D5xHv7IRSLZ+4lsB/K4ovCeQDC
bdLTc9m1th/5tt9/yvuTzuFVDfj10g0PWrX3ltsC8AS7tVi4ESSmwYOf4yCNr2rRqJWdFFnlpOWg
n3pFiphazJJDlKvd3e2Vrp0SHlzWTHHBJb3E2iV5JwwMasNKo7b3ekKWa+xMcRea6pdBGDaMrYVB
qCYsrpK5nAOZwXUAKhOtKit0hzgpKdc9HecPalSEu7bwdpHQF07ahM1BS1Uku6xAOOamkTx6ZV+d
pDwN7vxmjHfmkCUb0IS17afDNBMWc6mi8nP9s3rGNbKxLLJzZWWPqqe9pnpyUhLvNBbec5l9qCJh
q6u66usGkyFMV/O0oa12bVOT6mBoQz07G9Lz8DXoj51C9B3KI92r0j92ZWDn3Ytu3MtSbc/98fhz
cl9sEd7M9+riXqIXATJ7VvEA57Bw9ByydNP3svxc+aD9J6U091IXjX8R7VGO0WfBKaQX38Z1LtI/
RUNKfBKxEnDFhvK/aOOoG5/wzXUWK6FkMUunzng9kFrX+1n3jdxTWMjOk2jZ1LNV4SsSK/1P9WiO
CDwUO9W7kwPRRm630u+T5DsEGf2DB7dZ+nvMv2bPjHxOw75vjj0vCk0+tKL9pw17wgobgLAIIDym
gtTFMW+ENsoGiYkfPRqPY1P/W6gQTgXVVoXv3fzTm6E38jb+BF3IwqGnVGulTO0yHpUqGsOFuQsj
0QEFuG+1e/FHEX4uaMAVmhN7O2GzP7pyU9FuY0IHYpDZ+vz3F58bPeypzwIqsiJkBebz1D8L0n0c
fr8duVZuXdDPZPMW1bhZCOnaSqhb8QgkiEPrCSTysd2U8S4KtjL6t3LewrEoks6PTIZQGXZaJI1i
ZnmCEHBQ/emuLgJb8D90VJ1rC8byeN9HT9X/kfZlzXEywbK/iAj25ZVlNm0WSLblF8KybGhooFkb
+PU3UdxzPdPDGcLfDYcVelLRW3V1VWYW22czxwut8hw7LMmuTX5CAwO9wAuX2KfslZCnZNx1o6ew
3qXOuC/te3SAPEl8I1xfOc2I/JGXBPUc4ZUoLEU6buVwumVIKwgaGDboHD3Lx40wcm15AQQBtR7d
dMG1WL7ibHmZM87jYOplWPOfCZrLE8j1VTOEPP/cXuDrdAwgLYvGEwDaUHwROfwyunbZeUersLYi
BxAx0v5Bay1vAgrFeef0mcfmxjW8chleWBR8cjZ2NEuRdA9tiInUpV9npc/yP2pd+IO01dZt9ZBC
oABgReAIgVASNrCSaoU267wKp8nLKo6l+lpZX5y2Rc+rzkuI+TXvj82g402uP9dk4+2/9hjCfb8I
FMD7Awsq+ggKuA3SDIi0KuZCJt+VSfoQ28OutqQvnE0/ygpdjvrhpRhbN57beeNSWNusOFXIv6IC
iABEcNjpROIhnSgLSzmWdm1Xl9+mVpI3nsorVhY5Mkjf4rGBq044vY6Z0ozWOQvHurUCbs/jscga
ZSOwWdmqePUjtMHL1UYIJ8xlK5m1Yw06C3v9O00eSSntY1k5KERB11HLszhqx8M/IqbgW4HEAaQJ
eGFceaZwDJu6MpteqeqwyDsbCsyV5g2DvqU5tXIkYAC7A+x7JKM+m2mcHXY6p2UiSW0dgnT9ItOA
JMPBSrhHzN9FveG+Vjz6hS3h3mB6ZtcVXr+hMaHwNet3aTudDIdv7PzrxcKml5ESAvQeCB4RN2Wg
2SBp67IJZX3X96N20NVa3zVjdsoy9qiS5kfXyerOstMt1sl1nAnLUDxbAiEgYUXQAsVBmNC6oQmn
4lRleMA4j8h0SFnua04ox1s06Ov5XMyh9r1whZD1FXfIoALcYplNWJh+O9xJ1SNgBhsuc2Uy8cXA
x+A1jzqKyBhrYFtxaNmFCq/vgLF5stsfObkjGfIppv2jIoG2Gd5cn2nns8kVwma8F0HOuLyAeMPV
2mqzDlPGjN3Es6X5NTBgt6+fldkDgXDp7gNu35JIuLQymE1JFWr2YWP9ktBbwKggS//9to212QOS
HFL/i/ge7uxLGw7Pa2Ixow8zTfFlgm4hyF6fhpZ6JzQx+5MzdJ7T2/1toyvZWChXo1UYgL543uP/
pdWKl2ab510XGoX2VHUOAFHa0RkSF2WHOjXuZ0LcPM++93nqmzHxh+wxo+2GY17JMixfsXQlXoqM
eHtcfkUxU5LFfdWFkMX1zTHARen2NGinN117VCTZrarBqwHW3Rj9yrpe2F3W5MyjoRFjzTk6GYX9
H277tu7mUsggBDD7xmP61QqmNBhRF9Fcp/SsrWfKyq17MWpRu75IZgOXLqzLRP7ZDB+c75NEd0el
DeDFp/YAgQ7w6n0dl+7tgV978qVOgh5DQMDiuSmqL43A4ljZ0MBy+WEYR5Ufc4ZaWu/ObRvcNvWZ
vruMmS9tqZdzDFmrPMcLADts0XnYs/ip07+WHAxMKCBDFnCqJZe9v2n8qWwT5BvuC+cXyl8ND8aN
bbY1auGBq0+oKLfJ0IVqOhzRDww9evbU+Fmo9v2kkw1jK2+FZdxI9cItYT7FRygUeC0IJxVdyEyq
ftgal0/I5jiTO1dy86efe954ZIq7OcjBS+1dO85k5Zg3TVnt9IH3wRxnBftSdyjBJIWhv7dlxqhL
RmpFVVGqDJzSnBvBbKrkWc8atfWhT5pLe0WmrNinldHLx7E1M+3Olsr0iWi83JILXXUfSJQgUwcZ
baRMBKdFgAVGv8+5C7vv6Hanu8mzGhT53Tj+muVDVveudWxqP1c24sXrZwfmFtYW2BpK9mIbX5vx
LO/TCeeW9NRjZhy7vVoWh9GKh29WESfhxiaWsUmvNvGZQXHr5GXVOBAoCLOxdgtSH1QAMCz1mFuV
3yElV4xfC332pC3awsr1hvQ8YMX4ifSjKPuAY0JtpqhdSApV8/Ik564xzFsdnNbcIDCx8L/Q0cTz
SrgEJKNrOtmifVgXdx15i9Xf6j/3CALKEFmAvzYEF2/FiSUn0JEPTeO7PIQ1PQ1NwIOqvucgbrZ3
QEC0r6bb36ntQ1P/TAjdb6zhshfFNTz/AsHZlyqfk57nPYLkU5r0D02LHnrN7zQHwy7o7mytu2t4
/9LlW4zVtUVEAgTbdaEpQmHh0gOytFUdqan7UJptOaoyRA/A/savt8e3agUveqSpl4bJjjA8sNsT
dIFu+tAwKvlI1aY+GuClbeDS1GWni7MI0iiI31DyQXNmYTCpNnQ9I2ofcgLSlkHGHMpsY/9D52bq
zyzr71kjzU/gvFheqinlnWbGyIsoNnrmEQsNa+ek8/HGlx/BzstQsSzsIx1LNMpNZ75rJTC5dDWu
v9a5Qx8ree4PPCFbqP3rgANQ4QXxilw3KsFXwqQTngJ6S+whLCSWfmg1Tb2SN8qXiifK/dyieTLk
qyjYnRCuBZeezd1JgWLbr9tLdnXu8BV4diBNCYFAKPcJj5xes4Z2yigP9Vw7EtClmzQ5dt2W8MHV
zljMYF8gZ6WhaZNY6pTSCZAZtec4egb9ntidOXqs4kBL3x7OlVf+tIN0K7QIl2SN4CQ1qcwTPjU8
rKGi61Ot+FMOUN3R6QTJflL5t62tTh70af7H2jLqs9hNzWyjTBBAhKZTxp5jUimYKfQ7GyQOdv/F
FIoiCx0OKWvhlivzuhnjuuUhEuRurcYnWgy+ReaNKuX6Ov01I0RKNUAemQYJjDC1jReQI+OTOjjp
xot3ddrA74RYn7r4ZMFNELnnjKQDpi1r9qUyBmbdnLitBLenbHUv/DUjgnJ6R8/tARyrsFN/d8OJ
O5M3ZFGtjht2NoajCUtj5TMzJANLY4NSZyG7n4G/bHZbnc8Wr3bh9ZBXwRlCeg5oDvB9hBuSOblK
8njkoZzV6VtlxVANS5t4cLmMrpk60Lp+TNTJR5+FrVf1ygihfIFaFJjGgKuIDpcy6NNaBR3DXmo9
m+JhZDYBOitvPAnWRgiRMngKeaGdiyijVCGYNaUakdwJmB6q7eQSOipek2JovQ3AbvGv2H8A8dEK
G34CkECUesUKoMpayAGp8wgIgla4ddNXriVnv0laASU/dtPhn7fkhTnh5rIbTRsyk48h53znWHPr
diC6uiwuRt+I7Y2LcuUwQ7MEGwbZAtDkruAyndqUWiqPYUmLgy4PexR7/hXIt8zfmQnhKOu9yiH9
oo6hSb/pLfdb6SHXf8bxllb46g78a+fzMj3ztGXTAx+ramOY02/Qgg6UHB3enOnfHRP8KyILNKcA
0EBUJHf6zLbazsIGhKa21n0o7Ws8b8TxayM5tyHMGOvTkZeVNIZjO3lpnXt9g0xp/PX2Rlucgegs
oEn5CatBUl10FqXEALJt0inE406O0g7C3AjJskPNlCKQGqI+mvHEN1LAa+cXxF+kZVECA+JsGfrZ
ItVO1/dggo2oq+om91GoKnBm03qadjPRm1+GRfRvVTWyHU+luD3eHvJaQAWsAsBhgCjLCECX++Dc
vDTPUiFhZjnypvZ8kLR7gyJvMxyHYXa5moW9cXC4d9vs2kyjXIJk/meuXcwbmQbUCjKeTaHeh7qE
RtHg8fY/uHni6cttSyv3GWgSSKEuerAmqGyX4yM5qiapk46h5SBWtONmF1e56VpVIXtarG9Vh9dW
01roUA7C1CUxd2nOKvKJl5I2hVOitaHT8pG4RtaYw85JpxntxRpbG90pmaBeHZtVslWQWZtY3DjQ
BAH8HqsqXKs6nXOlHNQ5nFlzz2vi24VzAO33N5XGN/jRLRdzZQ8Ped2AcrAOCASK4cL0DrIOog4A
NmGK3ocT+hJCQctrhncp/VWWP/9xKRdbSDWi7wEqGQiKL+dW0WZgmSQbL1HCdyVgFOmIpiNDclTV
je15fSpgCoUZtD9A+0+ASoRhVTkfrFZrhtA0+8DkD9iuez0ed338QS3mJj2SOCl56c0tCeNlDBcu
SEcafskZAMeCfPIVbKvAbZdzkDQoS7yRvNvpCaQlj+IOfxtiY9//c7wHrhmuCPDdAO6AvoYQ+1MI
gs1VSeSwUe4ZBLTjlD2rY7ar6Bap/uokflqC5DmkMNHiShyaDRJfk1eZDBmHb9Bxq6d9lqgu2wyI
VqYQOrVArat4saM4KhyBRCHjiI63Mmh01iNTu8AsMiTi3Npq3A46j2zM3qtiI2pYG9y5UeEJoCQA
JIOQKYdJCyh7epSTD5z/SXv/5yMAziUKbIsWBp7xQiiUlV3aQ8hIDtMPWe5dNftqqrU3aRu3wpUX
gwMDyAcdwtBsFAG0cCkwKBtzJW+VkKXpmzrpblf5ha486ulwn6ten27JtFyn1AEQAGsITfbwFkUc
IQwsGZRE1kZdD3Ead3M3eVpl7G3qeKVK3UxSoTc5enLPolpGlpL8uj2t10AuSIYvvSYxq4sMpPi4
Qp9JqTLM2Q67tt936WMJleWyATqkCCo5csgfNr5l83O5r7VDRvLANH9IX+x/7bqC6wJ1RRv+DYwf
fItwFp2pRCsXasYhlRoIVpuldMeRh8BcKFtpvWu/vVCvMd8gXyPi+UyCn137xJ6WupiaRoUMMZB7
R3pC7W1KmBfnrxtzu3z1pUvDrGInYcPiAr56hHMwFApr6kmktdQ4JUn9nXOiPOYThE6MUiq+OVRV
/EnWqNdSeT7WivnUoofWKS87JKGkLd3axXdffA9AscgGAK+BNyHgkoJvN5iGcp2C7xnsp3Z44SUP
ckvbbYz6KvG8QG+BxwQwEEAeaHxcXlZMVWJE3gOJRmjU9vOLVURo5A6luCBX/1SsCVR1cNED9LbZ
q8fLYhUdwD5ZJ7i9hB0kq4lVqRRjy+skMCbd64zS//8zIfgG3ZDySuo7EkG4xo21D5JudSG+2puf
qGVc8ogQUY8WG1IRdMs1cxUWMnjuBW/lpxZEYOvODtEA4UehJhv5myvnLRgUdgSlKeBpCWYNncXd
wklOmfremN9NNmwYWtt6uNcBQUOeDde7sDwtaWiuGiOJCAih/mDGkksRYXjclv8Zrvk5pr+mlp1y
dsCBRlalooKpiUaTZKNXRewiOt1IPlz77cUMQk2krReXJV7qZpHk46zGOEzy76RS9mbaPbeF9kBQ
fqXsqP3kkB+AWMhjbm3VQq9rWIJt4c6lsdao0PYikW55M/WI7bOd0ntN/F5LDzUai+XHZHBHw0UY
fPsMrGwYaPiBULXghFA+E9YxaQxiKgMOt2yBflFPoaOPjktL5RkEwC3w4sqmATADsFg4ESADRWOA
AUo5J1jJRqOJh9dFKBm03A+2tjGqlXOH5PqCZEAqc6G6XG6ZktsUH4K1VJ6MPqr1AE2USBMU84ad
1QEBMAAWBOpWmL9LO9SwUq0kEokQwR0k5xUNGjJb2chKXEWBCGYh3Y+YDKgZoHSE/d8nfZP2Dc0i
9K+fs3uCLvOSEmYK4Oi5O7LO17a4HesWF2UYPE3wShE2RZsZNUQNiywa+pPzjdFnAJVBS9brQDX2
0sftHbhlTBhe2UxSl4GRF2WpE7AYcXRie9boW1JUOODg2QjSEu+2zbXDjjn9O0LBTw5Gk/U0wwiT
GEhH/aWW3RE8fQ2q4NoY5PHvhO8avHqNLRrQNczyczX/WhYuHWpSTR4nrKbyC80TjwOw4dJrnUxR
1t0PYwJXann2kHpO9ti3w0Y0vMylEDBcDHs5N2euVKdDLRcN5hoybWVA2TAHpIJuwMbsrkQMCH3h
VkAIRFFJjBiagqHhfVZmETQUddNVrT2tjkRF3/OgQafr+Y5vOO/VPXRmUFhOlnZGkUsw2MQPC+jQ
iDhCfQWPakh1VC9ZRna3h7jmNoEzAwYbeq6gJQkGJWWoIEKA/cPZ48h3SvmH/miqDSPLH7larTMj
wlaptSSbkqrNorhWi10/m++p2ihAbAAAcHs4axcQVmxpP4V0wQKVv9wYJRgnbY1DEXUoiCrWadrF
R+2+b18N85Rkv+rmML00OfqDjPLGUfysXF2P8q9pYZRWqxqlxrosssenmP5uzTut89oaZKPEneS7
VvWb+pf50v/Mek9vvyZ66sa/KJvctn42nG+6vcvYVrPN9eX9+03COSkKCLWi6QTcQybFvlHnEP1G
Vc6XHD2S5i2Bqs0pEK4R5GjQJ8Cq4ALbdNfoHH6eDoDmvyfG8KXrCNwhyFAeY6fxT5opR24fRmWX
5Qd0eGUVoP0z3POzph17mvq3d8aqx/i7MUR+uYFsuGFWy6cZDUjRU0P8VkeJ87aVa4TW4hWhvrTk
ixYd+eWAnzkmKe2lLulQnjOLQHYe44nuq+Gl0hp3Une180qPWfOKhlt37MNu76YeEiBHqKkob7e/
Y30l/n6H6LlA4hh7WceRg+BHNXvGri/R2faBmhNOxVNhPpqZ37HWVQ0fjSTcsUIPsCEJdOs+b5+l
+NBLP8HG08ONz7rKYlxOjxjPZMPMNGpieoYhfUNnxLI9TOmB1k8IEltaPet97c0mOzXskDu/1OwN
XZWIEiIxNWmQfOp1N40PbNqVtU8NAmTGQ1JAtLyx7jTuUnsKCrKV/lt1XmczKcQQVJuA4rZVFFzj
ZN5NrT26eh03XmfxrfZVV5qMKDUsTmspT8J9ocXQ5e6hRYO6oQUXUmqJm1WFR4rkCISP5vhMPnTp
jHzLizbvzM6b7cGNi5cpWei3euG1iGyszi2SjZ10nXcVvklwIcCnGBLrakRttrRv5zcdSjUkI34l
zTut+5VT22XDD6S+drf3yqorP58MwZlwTZ31usMWTpO7qoy0KnM18mTVaBzzVJEdktrxiTOfWfdk
iza/FnafmxZOMeO1ZmUzTDNZ+oalkLLkvmBocPndVrfY82uO6cyWWBE0WeNkHf5FDTr16DJxx60d
vHYJnFsQHhG6noEU2WMFC3U60Ek9FlAIn6FRL1vpBtVgfbdAxwPSzgsxUaQkzrPVNfXAs6iFlDSF
FIo/WOyOBbHauHl/kObvk7nVMOua/rps0TOjwhGVTJQhWhSkI3Uo3ImhBeyhUb3mBY1gp1OVEBdv
DGCm6urZkr62xcZGXXMQ59aXBT5z+eXYUkttxyW6sat9gtea74w6PDt6G21dL8v7WYwxzm0J4U0K
8nJZpct9Xt2Zs1fID4oMpmMBKTpXGu8HTrykeQJHQN4IrJYdf8uw4JmU0RrnfILh1DqM2p8aTyjH
G928i/fE+rBebp/9tWvifJiCz8klx2gYIu+IlI8NurtlPfcS7Uc8MC9NZsRV/m1766MDXh5veXhe
sSvUMEqqBBI0/O7RqI/Azg26x/i+6Hw70pqtLMnqicdLG6lXsIORc7rcMEAl90UT21kEKrbjapzM
7mzgSXF7TJ8UoqslOzMj+E+VlIDhEFxcGX1KNVeZd1b91PcnHBdXH11u/NbjnSYFZulWU+pq6Fmx
1Yj9Oom/nMyzbxAc6cgcOhsZvoGjWfJeu1MUV0ZnaI+135oP7QvzzfyRKi82O7VSiZLGlgDAp2TL
/z4J0Km5nOskHYhEewW3l4zk9Sl5HUrXsF978N2Lfc12en7o8jDn9/Zz9Q0CHY50IhRaJRBjGNRs
X1jEbdUvpH7jdpgV0/7/a40AF7r8vJL2fR07+LxC3tNsN/SPabfvu/c530EZorF3c/ws5fedPBxl
afazeXDtegsBvppEgO4S+KDYlIsww+VXUBWNc+REJZFzl2fI2qlToJOPwrovux9Z04NBqfiNHRjD
2+3hr11MGgBZUHsGKBuXxqVd1k1pUZctEqJGBt72k1y8Qq/Vg6jRhvdaO3HnhoSjQOjcAVxUI309
cpcR7hn219tDWfNY5xaEjR4PtWF1LYaSG+ioC9jzzO9z+sSz97rcGcMWDHXVHIQ00H4Pj3YwJC9n
rlCILhl8IlGn1B4UFvw4p27RTn5sGZlXQc/E17Jm46JbWy7wz2XYhbACsAyXRhVSlNzkSEZmNPbM
4Q4N17vk2XQ2nP9qDKEv5DrAGNACWWTQojKlD5OGnISZ9zJCPWn0iUqq14Y09yqkk54hhDy5RV07
95pCuy96bmTH28u5zJ/oNs4/YZmKszvdaW1NKvosiyzF15vOTfvjUE5uad9J+n/Ym0AYoBqnI10P
7fNLU73cjaVc42Ga2LV9KlhjuHgaSxs33OrD1EJYhoWz0KhGpNBY7VDhQkAQaE3RkJx4/RWbUpv/
1L9LQCr0Z6XPXfIxG7vsPZZ97hxiFvAn+/32vK4dxPOvEI5JNSlAXrYIrJNENvdmhf6bpUy38Jer
uUngRFBKBbABasjCnM69OcRthpCMpoFmSd44qIEhgan5JcbzzbC92n5Ao5zuY5S3AqXPurS4dc5t
C1unm0duNc6SARifSvQKizvp1FfFsYCKvXwaZNNjeQaWxpvKfpGBepOyy9HQQkJe/zi075MBXuDB
UI5tBf3/3k/inxLLjrmSHXRSeEkhHTPwBMiwv70y/8ucIYoGugaYLHHOTJOWTTchBuJFkHTvlfww
z8ZBgjBP7M5f0/xIBuhqsZ319bbhZS2u5wvITh0s8qX/9OX+72bHaWXctVGb6q3LqAOOlZbW+0nS
zN1tU6u7b2l48H9NqZemTMqRjuJzFo1A+AVQ35oPTFE23NeyhW+NR3iMDGijbTmdjMcIUw5gxzST
Zya5myZxFCc/Y24HVmJvxXrLJN0yuoz8zF8NwLurcoHFs6FnmMSGZ0DYwdLwCOmJn2ho+wH0gjnf
g/0oZ5N/e1rXVtDWQZlHoIf6nxg9UxPwNs4Rz+rj2AdqZZQ7KU8lP8/M8j/4ZUQoEBOCkC1uPmGc
EvDWldM5S06ggIRzfyKDD8XKQB7MICmf/8O4QP+BYwajF+n/y0lFZqk2pyzNIy1OWxdl1MkjvIWq
UjlvPQlWp/DMlOAX9XJCAbEo8qjuqLnP8cgJ8jwhO7mwp437ZtVBofj2P8MSpWvlPpdiNTNpJLMG
OvWd3XTUTZzW6ncNGeb6IZ4VXkwnyUDSwJO5pjOXEw4pRHQGMIIcpQQSMDAltYOWxblyLGYr6e86
Rx1VXyUZfk+0Uqu9nltS8WwlFWn+KHJaI2FjquN+Alepco2yMac7m6sQfEnMsa0PjczaBloLMjpk
zFNaLW0VoBtjbYx/7SZEEINYG2gt4JtEwm495xQnsKNRY38oZnOCRH4Q61BdG3M5kqrfLdqHpxKS
bnS+76fygZNAz19KHqNZ8e9RimLjwyHtx+29thLQaXjxgjIAYIpxpadROpx2I0uKSF9UvMHSLuVy
Z9IpcNgOjT9cxt9uG1zZcahoIZgDbhONp8RmK1WK/vXqQIqog1Sul9rW75SlPw2l2Dqyq/N9bmn5
kjPfZPA4RpNGWJpOPD/01R6pynh61arKR5fxSnooAwkPDiOIoevz1Za/GfyQDX7GXm+P+H/5EKAP
QZZAU2HxpinsklmsqItobB5GNchHj8pj4KCp+qv6vQnrOiif0ewwAytVnlxKwlJ10xFNycLbH7IS
XC7FxP/3HcI11Fj1nNVSVURgNLvO5Cv1HQof8+glW8IYa2WABea1cPOWTosiPrejOkiGZoe5j780
R9N+ZL03+jL6+vRu89YMnsJ/dV+T8VSCnqcFVf+lHlxlbzW7+Ue5BVNay0jgaz5lfpe2o2KPv6Kc
B6rW+Jr+NFLmzfHbIN0VNtK4Ezt00h0KQanxpptPY49uSEPrUomcjHRD0mwtsQyqG/TCgQYH5U0s
QnRzPkqKNhQR2jT+nEswSO3GtYaAGlCi8FX0CFEiXXoD/4NrW95nuaCEi3rR58NNCZE6wAqFfISc
Dk3J9LmImJ2jFNXeFZBVu7291iI5XMTgAeHOgvicqBNm0KlFQyAZiz6fTOZBhrVFZvA+NT3ja/Pq
oAeCFTTGRmry2oEB14GrecGpIPcrZjLUtrYyXZ+aiEJtQ5Nz10l3yJz32GcFcSEAH2yM8ro2D3Ej
pJm1RR8FSmVC3Ghw3S6A++wimxxT1D96aDrfc6671sh8KT+CMD8ZGwiWJXa/XD3YhLDS8gJe9L6F
2K6FmEddVVUX6Zlxp2TAoTvpRzNou0Flf26P73qjQEUKIlJ4BCNaVT+d2ZnXjMdCJ7bBuihp5Xto
WyL+IBsh/7UfujQhBB12xktmTnUXWeDl0pYh33moa2hUKqiobRy6jeGI8uXllJu9QWBr7PQwoflO
i7cQKVsmhA0hMzOrlH4ZDvTZjMRws+Tb7TW53uNYfAS44PThJwjAlzdZ2sZVPRgUa8Km2FWV3m8h
uD2DjmvQKshq/seRmw0U+5ZN4bJAOVAHe7XooiLOPM2sjxN4s2XxpQNQvx9QCtQPtwe5No2gAIGe
s7RgQzvgy0FmWmaVeolpNObJDCYrM9zGlL/fNrK29f4aAc3p0ojC8SeTDgfJaPVAmiPDGXAdRMXg
9VsN2NbO7LkpYdF4zlDcnXGQ7PYXg7R8S3ev0qbw8roVCyV/NKLAmRU8g6LXaUsIrMyj5BdsTxRt
12jZe9dviVBuWVrW78wxOE6ajZXadVFVOqUbq0lIoAyAGt9Xqa42WJHXQeJC0AUuEBxC9OYTsctG
1415ZkxdNNWJX6aofCvvMy6Q25th5cJazGAZoLewQCeELce5MTNlhpm0eUjQZlFRm0ByyiOziWul
gWolj2mseVWifTfYHIzJ+M/BMD5goaMBDw+WodgLkSQFeFSl3EU0f6scDJPeJ+kWAmV1Ms+MLCf9
bOHMHsJyRapglI60S3l6RyX+pZA2m2UtbvvykoIyH+5+UEWwD5Huu7QTJ47UW3qMDVL8jvGWAVjY
QylWBo66yaB3W7h0/o1GLUj/FYCWBdlQBH2FlFSVPRl55alk8mrywuZ0w7N8OvlbXybMAApfNekb
C/4TIacvNX4cNsBC/YnnoHi0DlwBIMa3Xq1HY9iZH3Zkx61r6FG/sauvnQ8mCDUHRMSQ60Iu+3KC
+k4v7XgcgKfNHS9Vv4yqckeLE6S/DXMz77r4Z3HMUDuDjAhoIchpC2OWJMmYWp31CxBnJu5UHJv8
Z+UExo+k/omI2AWqQip+g/C5McprP45yJmiPn63Poewj3u5sBI/LAmo4tX4Y5l2Tv2+c2usADAYW
ComOjC6YAcLN1EDJu6J6NkRdywdo7rNcVh6GHJWQ+6K3HbLH7867Itm95uuFPVuumdfWQZVQgPVv
f8v10QLDYlGRReAJQLaokCDnc5LbcTpGyFMoxAdRCopJkykzH0K6W5SgawcMY+gfAj1rcKsB9BK2
j1QoiVqXYyRRetSLqfWYAp8xZuPkjuVWHLg6NDRqBYEEtRe4yUtr8ThXvd2yMUJVTj5NZmw+jrqs
HSFek335D7MI4igaKQGFhEBXMEVMOYe6MQY2gV0MODg9qEal3WkxUMy3Ta3OIchOS8evJZIWjmBj
Ewhxx+oYZRVp3UQ9pDkzgMobIaQ8zcFtYyv4kIX6iwc/SmULFlKYQxRfOEJDNkXyKDlfnMRs0bHa
SEA+BufTmb3Emlj+BUlHClmopNlZRWc1J1Jb9J31A/C+VhXTEf1xleGl4wUtvt7+wOujiu/DcxB0
T6gV4tF2OfFN31dzCaxxFAOoc1dYermAf7f6q13POSgzSxdDvNAWxqIQolhzYkm1Jk1RDczvHYgv
08mEAjNEhlvyIut8szvNtZ+FQRO8RRQpQV34lD86u/CMItP6XNMn4BzuaXdH273yLTN/jM1+BLbQ
1sMR+gedKx9ZlnpIRrp8fG7Sj1rf4oasvPgvv0Q4sjMzjYSNGrDpSaD1d+ZPkz2oeB/XP7Md2nDK
peHSvdM//by9riuVzEu7wjaHipc0IwE3Rb3znaH7SH5o510R75CT/5b82lLlWltgILgXWAk6fEIH
6XIbaQMaqBdtOUckV1FlqMgEZFD85JA6dge1ajZe/CuwAUSEuFkQYqCPMto5XNojbUcn3AFz1Guq
b5LfOXHrl/j4NiuHfrA9iNrau9sTunJQUCIF1xahDRiSjnCZTo7SEo3LM2Jfs91lcsZ2k9VtoQWW
v3J5ZYPRemZFmMeaOinkaYY5spvKa5R4X7F9/5BrwGvf2U628cBbOyXo1gLRVTy2cIkJ1yjtaJkp
zJkjx06KRxnBsEs7qz4qUqvtW72Khiyrjv9hHs9sCis3KA3n8ESwKQ8ZiqFs3Bd1ZR/+ixWUGpDC
ALrkCoOMgBK9LwmS6qrePVB7/s5Rk90wsrbpF5EDB69VBDmiVxtzdGDoZWTu1W5MHhLF2qmxFlLL
Lv2JoPHu7SFd38bYGqCyQ+xpqdiLNwkSTlIVs0KOZvhxl9t99wvTXD6iO1u9dWtdx1eLLah4I20L
JQdRmDEZ9FlvY3uOZmiAHUe050CFoq08tMCevDKXk69Dhzy1xRkEiBs6nSzumBshwersoiSB/lHo
EYiI+fKIL7BKxeJ4oM/IdJ2y3O5covUTtP4MhM6z/XF7elfPtw0oznIVwpqwL+dcLSA7CXq3NYzt
bi4U2bUbJm04rjUrwN1ZS0tMvNc1wYsYhaTWBk8hH2jx5zLPawhG9+G/j+TchjBxtdNLFqHY+3kh
KS4ZusQbnE2cw5qnQgQO0RYN0hQI3S6Xx8qt0taKEVYGKI+B39DeWfbkHONx0fOU0ZAtt1snaBIL
VEi9AY4mmUxXiZMpqGeeBwaRnB1veeMq9TT7vWSSl4Tp1EspGjvfnpG1owNuIbLDwLejJ5lwF6L0
UpdOocrAucSxD7FPEFQ7EIn7jObRfzEF6WcUbiG4Iur3oNVRmbS5I6NpcT95Kk2H16qFIrExocB2
29TqXkK7GUgtLaxbUwjdRsMghLYa9pLcJ48z+owHutrJ/2U3nVkR7oiuKTSLwGNHqt3ru7Rn1dGk
vf5/SPuyJUd1JdovIoJ5eGWyXXYNVLm7qvuF6BEQMxII+Pq7VDfuOTYmTPS5sSP2w+6OnZZIpVKZ
K9fa3V/L6hcS+uVojYqaz8JnbbUYh9xMlDelhI4KATll0MwqeULdxdw4giutIKBM/mvLEMHvIjds
dPQ2iWTLbyWezajZ2101nJRxqvk+0Wa5Pw1Tpk2uROehA4t7W057LXPQuFJANoYuVmH0qAOB+R3y
CgZNXNYZGG2pdSIz93/ZFQsUMDJoy8Ewf/1Le7nuJabEMuDdefOgMMv4mGROI3BsOxtFcrHBy8QD
NKAALCBJBxJscUTQ+rca5uQKUBzql3E2fnat+poab4kCUCayZ9GLZBsp1dpHxxCzuGMcUJgsVau7
VJ/bkcIm74QIi9H2XiOlaYh+4hY17lqmA1IyIdJrgk5jeVVPSAcGpW6Ut5RUbnZkpj/GwUDDjm/k
BGuH8tKQ+PML54rjOAelZS0cuXop08wrknKjurJyMeJ6Qi8TRR3Q2ixJlrgu3pPCKxKaPFSM7gim
HF2Dl55Vf7nvgGt5NsgxEDIxh6pZ8I7r5UxDlzrjgOXI4Fzz1GTwTZZCgH7sxidb7ySPZTU/sU7X
vdiwH00oS76XktZs7OoKmBs1AaCDkavCV6DTev07mgLDOMlIFPQtTTepi8dRx+yV+rWzCxdgTq99
0BnGYxPV5w2esZP5RIs+6Ivhuazrg1Ql48bRXDkvVz9ocf01Xe1IXBXnJYV0XhaqRX2MsQv9xN2c
T+AzOulbYKcV3xI9QKwe4QBvrEUotsdGl9OMwmZS+jp5kUGYev97r6/qvxa0620e8eRyoEmIHnSX
xmGBHowzvvU8+9INHV7sGeRd41PrbLERr1VJrla2cLMZtcum6JjyNlW/zfxdekoclEnm6UxkfVeT
zK0ZBOAzz9HaAPMgT9ASyZwN5r2VVgA2FzTvoHtHmu0sydqquUJOLSFGAKigxWCUlLiXWwYYhRVg
YKoSFbb4gZgsjJXRdCuinbRxi39LuM0iDF/9hoVbWRQ3ijPhHuzAcP1DlmS8/Kph6N/HAZnSDNKx
E88H1Z/Lim5E49WwcrH8xRVscrtSMrF8C6hLyf6F7NXTrZ9z8e8VU7HPUGlH00ND9rJw4y7OQFwL
wZ43k5107U2ioT5tMKushPsrEws/Hga1KCbeIlyYv4rYBZ2EWv5IuI375XD/xKzv2n8Xs/BcVnKD
myY8t5y9YS73hl26tVk/Q5PgvqEVCNH1ti1uaCSBU5PIOJs9qoJtfujK0KS6p+l/VHTHpJT7iuJJ
RHuZ8zIc7V0z8GeUszp9CqfBfNdL7Y+Ryb/v/6rVgHHxLcX2XFx3Ch5LSmlgo23lW5r5UG9x9fmB
Z9+p9Fwpz1r6dt/eWlkL/TLU9UwQNmEUYGGw6klGUDTART64XexiXGNqfpi/S9W1VbdrXukWjmk9
LFxYXFw9ZT3L0yj2naZx0LSta83OrsmjbEp2uvSjzk+8V3dNLdcuHb4abKNGsxr0L8wvIkJftlNq
xr2ABTndLrUV4tKkJcH9fV09MOhDoroAmhTctNffkUng4JJsuLEOms8JhOm9rQaS8q1sUp/NH/eN
if/ZTZC7MLb4hknPmmx2sKNN3XynfVF5NlEUtyyK/H+5zy4sLb4dtyaLTyMszQYLSiPK7aDT9tQ8
gce6aWYPtZoNi6vx4MLi4nM5JS8Jt2DRGqqdHe+n4YOWwM4P4f09FP+fe3u4iNZ6pyqF8fnButJN
3zjZyQy6HXri5lnrK+U/C0+BSh9p+v9zkGVBLR51kjMD64J6LQV1oh5D8FreyGw3HGOJqyqVOoun
DF6ocicAGiN3ZjeWv9zfuZUvhB6spopKD96ay/S55I7Wx+A5fKu7zjg5QIi+xrUh/0zHjvgJd4x/
r2OJpjgwz8jWHW2J3NGJZrO0hb3B2k3GccSotaRW4SRZ+/sLW4uNV5YWFyt35LpDwUzBhG4AtdvW
UdyqeiS+3n6jxTPANKi8/nsajJqZZYBMV7zglmN00K9QxhoKaG9NNfOD3DXFK1CGVejgHRawXp5f
QXdbYGJK18d9Mupb1JQrHiOkeTC9BEosEJcuQok0FMysUSB5o1kDPGMXFAxykhMLNrZ2y84ikJSO
VTdaDTtoN/tGmjz3re0n9vzQag8NU7wc9BBGaUguRlmeG+4c7Dx/kNN8l+NJokxbEzMr1+7VshdR
poQiR5JyA8tO5nOiPyj1/JiBzntStGNW6B6t5EAiWxpQqyfnYrMXMYfkGVofNazyog+ZmYQx5s1z
8DayYdrY8I39/nT1i7xilGriWFxRMGSYuVyfPyz6NOsgYNj4riIRXITRy438fP9e2BkGwqGvgCXJ
5d/S+hi64gG8re6s1CB1QppVSPsUcRX9irDG+B0Ku56ZNxuL3fianxnIxY8waD3UKLkrb1LZuBk3
Huyxe9KJeTTYAOKc/gAFk4BpW3u89rjH4tGaFlK76JIuDk9LBrNFxwGbnNpgNsGLJwMOG0C4EZrs
OFTePEMgz7C8UZM96mzxP60V4sCYBx1DXWCfbjDZjpMbrB1s5a3qOUQfyCPH6LOsDU8zNVGy5jv0
4/GgNo90Puk0f5uI7s7Z3pRmt99iQF39Bhe/RTjKxTfoRoWNCoEjaEXIZeJRUF/51hQQUG2BFyP/
Xy4FgeZF+w08icunvJxIbUFNCQ/e8VureXwOFd2t+o3cURUR/8a9L8wsVkUVm1YcHKBvVUGBqy8z
qN42HUtB9kEGCcPVEOXyCMccDAYjY680xsalrOGBZteOT+05fwC9RLwDtdAYDOr0LbNGaEI6NH4o
+1IPZnVmIFasZz+j+vCUlBgXvH9CV9JfUU4T7J+glFSMRczhKASYup6ob3ncPrOufkt6e4ukZC3Y
gNJN4EEEnmg5nJHZpB8shWCXzGnaZ1piHWwK6We0g7YQlGtwAFRQAeAF2QPqkMvBrhqcalTJGvXN
yrXvmFLDoM2Oq0+qRlzDecsz1S/kH2mLumFOA2OsE68CYuv+nt4k+yCqRBUU9TzcmAJJdO3rAKnP
cWZRepaNxpUxB6pnsR9rfxsz8RP19b6xm0TVBmQJ1WuMO6CdCKGLa2NSJk26Ig30POTNm9SqUTbW
YdKw3m3A7ivNDfxe5vLuvtXb2CLMYkRdcC8Ket9FkT9pJT6X2kjPdJ5Cmw27pjh1eYSDhrp+yKaP
rjg18jlhwaAMO07BvLHTjS1yj082zqsDiJ8BrD7AU0JvCBOK16vPKUn5ZDv0PGdf5mcI90EAoBh2
Vu/GhqsH0y6RAqs69X8hzDw1x8wMSyXoo6YJUuMB0ikyd9tTquzAvdnnJ0iCKKXfj0elcHvpmb5t
EbiueAYmddBKQi6Fgu+y4VD2c5s4AKOegWQbzdrr1XcLMmdKjViBqLHxjW4uX9GPgyAr2EgMBZ9r
sTktnXgMmC89k6HZW1V3rvJvGPPFDCLbsSQ51TmmARQD06P8L5P+9PY7LxR/40fchEjxI3SgVjCJ
ZuOfhX+SmKmD1Jj0nAMHDpjsQWtJlERG7RNd9SYGsimIRTlDELfccoEz/Nj4ASsHRCBnMI+D7hdI
3BepZZyBbt+uMnbWyXvMmcvrP2DCP2hl5faW7FrNc5Onh/Er7Q68eWyKZN+lIPfTfCP5yJTca1R9
Y9TkthyLPUHPScO0K94tYEy99loUto2+LTV21sAP12kn4HekZDciLwLJc+2At63/m407k7y08uja
ZRPkmrrxFhT7vjg5GvRsZQDaxRlaqnybHHRDIKrpz0ndKi5xJs3FxObobey+WMqNGcwhaoKBUoPa
2fVS0d+YZFkZ+jMYL2nilXmQ218z7clqQaJ0jmtfrv2+/71h9dbpnE9eeXx2uB4k4xZWHdLnMkF7
DRIrcxlOT9Po6ePgGsYRyqK4C13THcf9vJlX3xxwoZNt460EInKcuOXoJVgYmDpmg/OW1mdbfWwl
0Ol337LmsUCR/f4ibz4gJHNQ4BUjnlDnwyDg9RpnJZ213milN0tN3Zb8LLdEj2/XgkOLmS+Q5OPL
AXZ2bcBo0a7ouiE7a6xxNYO6dhPajuMhwnlKsqX+uGYNLViwJmHeHJWQRbKsS5gOwFsB1myAsdBw
q7+p7zp4FLd4g1YNCW8ElA6ev4zBhT4NdcW07KzarVAcKM8Nnprtvs02jvlNygsZb0QcNBJR8cPT
fXHKezzcDUvKyNl6A+24m+pFUMfMbSWvQHtFVoOx3Thta0sz0csRTA/Av3xe2hdJtkkAXzblAhbd
CcVhy9Mx7twc8+7tvuvdhFSszBLxC/BAxI6lZ1B9Ms0qZ+Rs4EFlV6lLPbS9XUuJ+KHYujNXjcHR
MVIJmmfbEmf9YlEjZ/DzTCfnoXdcYu9ZP/usVfbgthJsQuUWIOPmFY7FoUsPtDnyVdDhL+ypdu6U
0tDm55qahwpM53V8MCXrJG29Hm7fhwtL4v6+WFnXt7gvR1gC1EsLkzZs+zC2jkW7030JCcuHvAUO
3Frb4kinndNoUtVgbf3skvSlH5+GbHS3auq37WTc9ijHyfhoyIUxkXG9sqzMK6XOJXJWLb/rj2Vx
TriPdDTVclcbMrBZq+40Hwdpz3f5G0ruzR/q+Ped9Hat+A1i9ggnECHZFK+Si92VZ54aipTlZ3Pa
d9ZznB3j9lFVft63cnvkEH7hmIA9IRFFz+TaSlEkHCIDY35OpTB+1J9ovp9iIQv/r/gRQfiP/jwy
fVC448l5badphqwD/251ljCDO9uRVjwa07Pee073RTCCk43du3mzLewtdq+RBms0dNiT4yd1KHyt
PWab8l3iR18lB7hfAIUBRAXVDiSpi6OWmcmkWZ2cnmn3U1bem63sY2URGJFGfIJeAu7iJf/SUDn1
ADB1ejas3yN7kapdFm8V7m+TOQRcIDdsQA6B1EMD//rLIJmrpLipyVlJXuuxcG3yohSP8rSrjd+2
GtZnPTnqJ+OHM5Qeaj733W+5gzhcSPDx/sHcOcZ0bljwZ55R6JrV5wQsQ7kBzMgWL+VyD/+vBdAG
YXmwsrwu83psm3Ei9bmeC39kpyLF9Tx8vb+MNSOIuaDIQJFbDExc72Hr5PAFU67PlpGh9fG7NQ8k
3/2zDXAfQV4awml4nS8T3qSS8raWpO6MUSZSOK6MrlGyRdq/shCRWqCNgwoA5mwXzpBrRakMULI+
Z8qBYAAiT3fAMLv3V3L70XEzibwPaTUG5Je7ZRRO1wJxifqCBeJaUpgSaOGKIvj/s7JYitxLFa9l
WNFToLxrt8YM1H0LN0UEbBMWItCCSJoBkV8ET6O2M0JjmOiVh1kHHMMJTdUzzdlNXkCePoXMG2oP
CjGS5rbVoao2YAyrGynmKEHZgbi6zNaV3MwNLSnpeRyY45ZWW0LpclK2lrluBs09NHCgdrWslYBr
J56mBCWaTvFlAwSUHmi7If6mUhdlb/VDzr8P8/ee+ungK1vkDctrUOwxKjUCDI2BHRSjr48W5CZR
Ho5RIWmmbm/I77FJgkn9SsmWV966/rUhsQsX962CMugkWrNnVuGdpyvu0LwYW4d4bSvFfJ6AZ2HA
bDmXks61UZZKw86gwUhfMTbo+POc0v19x7wpK31uGnqUYKEA6wWS9+u1zLwcuQyN6TNkPmr203of
6UNsfbA0tN6J7ikpwjwN89alyq6SZrArOIHmy9XvSWtRYDiBcM+06lOWSz60ETzMmmD6tHTwX+fX
PtnV4x9jgigytN3qvbMlw722R4g8eN8I1i58++sf3/TgDW4luT/L/Y8BeiwK3xq6WvMpFFQMgREB
q5sp/vziU4MiXLdGkvfnlJLiYWR1degquwODueNgaEFp/Y3vIRKBy0RBfA9kkkKGEh1lVM+uDcod
nQ2nL3vkcm5uH4mFStGrnIYOMmfJlVAoj8ov885szmA57D+q3K3xOHC55bcgofd1GrAvGjkqfxnI
99Sfjq+C+eAUT366lTd9Prvv/dTF3qjjIEtqXPdnXu6mfIfmRi3/ROUj6TwhvxNR48Epo5I/t83s
avwI2aZM/tlAOgGa1UiPAWbQpI/Z9vJHq/Md05+c1wE9kzzQgRzRH7galtyT+N/m0HFXqVxF2nX5
c50HUKFx8kABzyz0PuIXQl3eUC/GVAD+YkHd4U9e7vqT3QSzGWqH7BdJsqMNZCtYusZ4K+gtCz/4
ZAJEiawEsR2kXMvXb9eVGPiYEFutQyHLvzKzf9TfyQ9L2ptOWHXsbPdfyT8TmX6a1VXULXCfIKaL
KHXhmlqdFbFAI5+5AaQNndvvOnE+ZJI8Otksb/jlDSJAWIN0KMhMwewlXvoLa6TLqt5EcFW1AqjY
MzWo38i6byEjNz+I9gyNA7pN6ivCz8LHwNwgUlqRbNxItnEra3RpQO0OrJOZ69ihShKffcH4J5jO
gNhSAuQ3z3qzkUGtBBY8dD71fSHxhBnp69WCg7DUOznpz5LxWKsJ2JO3ajM37RuxoZcmFqdHSltb
nceYnVtl12AT0wrjjeluSMJcemi8GkKwLv857BL+9X6I+WwC3+ypSD5RkUUXZTlvAyI2MKbpaX9u
tMAqvHhHi6dyn8vHErp7qhs/y20g898bVkUSdWsVAkRimBbqIouLxpbkuNIoApvyazyYgD4krv5d
DnQtzJJD7sXyizKdQADfv+nFuaeu5Kseyzfelis3t2ji/OdHLKIrp5CgTk24k130PEgxFebxTKu9
wWze76931YPE/BdqhDYmhxeWnGR01Lox0P8ATUX9KHfMu2/ghhUNDiRyHTE2Bfz+jcA2qdDyrkDS
fGbtI+7j1Ox2BvnS6V+6dt6zMajrc9O6ToEyHEb65T0g5RCgd1P0YuqHrowxfVft6yqEaMr9X7bm
2le/TFQSLiJTzztNgWYMKuFkr7ZHAwX/4SVVv1W5r89PsRS239jj/FCQn/cN37iYgiYdyqoCeYh4
vCwKdnbKWd9qbYTml5OHjempevLaTy9QOgkUHgPOs1Wavk3sURgUU5T4AgCv4otcrzVLqD7qZkOj
VHpOpih2JH/UnytmuZhlm95BV6aZp7oPNQ6lRB8TSXL/5/6qb1rzNn4Cnvw6ZhtBR4ci0PVPqBs7
TTOH0ai3gHFwJeZN8vcC+sRpLYeKIXmmhUv5KZsORXuwUr8tX1Tp7zwBEz+0zw70aH8nkqtB2U3a
+CDLgubnL0PTB3xTaF1qN8mlwfoOTWoaaTT1B/3USn8ZPfPpg5nOXou3JiluTrfYCFOHSjmqp6jm
Ly5iEO9LAOthqglUtZ6eHp0x80z6cn+7b717YUVkcBfeXQOXXUzg+ox4+ddig8uY5TtD60MrxJQg
Dp2HRN1Xcem1/b6av4xZtnG+1j/4xToXoRQDNIaRAGsRgdmUpNXOkhh4uyrPkqYDnWtfyTw9b6BO
6Jb5t29je9Lz74x9AegyiFM/rh90aGY65AXtPiWpNl4Uqx9BSP+gB2mAcHZxIGowEGUmmWk0o0DT
J/sxpl6xpZy3ZgRZOfpsmMoGlfvCSG/bWcesmEaDLf0EYX23z625wLSfs4Xrun0g4XNDpx2FL3G4
0Ae4/txU61MG6QAWDTL7bmZxkIyPc0Z9pu/UBHpTOnLZo6Ltq9Kn2uvQv2rjg9Hvs5f2SOJp15Ts
NBdvKUTl0Rj5nnkk4Gi+g9FgaA/1sKstlwP0B/77dqueteon4rIVhWEoqS4pguoxN+3ZsViUS8ox
50YgcUgDp9NrlpiuXuteab9I9G+MD5Vi+rC0fiLXdGn2wjN0HMrCzYtQ/egT32GNX+iyL8Gr75+m
lZAtBiihOo6SMsgQFrGLKSQxzI6zKPWG8rFH4VAaX7UpGkxPqX7wzXapcIyrLARfU1Ts0Y9AfeyG
YydDsMIzIemj/i9jQMWA8ee1jF+nFz52LrKAfWb848QwYiBq2ArmIUGIKwpm1/4zaiibVwZIQfB6
mEGqxtPASdTco9u6RSJlXCxORFoLTxHAm5C+XpuSa6dLlWkeIwAk/EaFSJqTeHW775ONAaeV43dl
SPz5RQhUBjXpGiaP0cB2VtG4jDz00xYg+CaDEht3sZpFgmxTivuOYjU8f0/IzybeyINvdwtoInG0
ZQzEmrB0vQhd7YvcAt1SVNdZvUuNJj8yLk++PU81Wjlq4t939dvLEAUKoA/wWgMOAZTP1/ZmEEYP
udqNUZJZe/ZcAGAfxzQowRYGLtfOTcgWIuV2B1EChnQN5schA4FDdm1x0AGnHmR1jArbSQKwPgDS
D/qfjXV9UrFdu52qKHjNoNQsdBmWEXLCFHNqZwY2cmitQ1eUdohKsOpxucn9HvKj+1GS8n3RmdSl
U/V3sPspyEZrcJNyTAJgmxN36PIhRGU/Cex8LHZagomc+9svFnvzK8Wkq3hMgsdj4U7ZYGROq6VT
5DTcdZzMk0sQx3Hbt3lINtkA17YeIeY/1hZbTyEHYKgTEsKhrf2EGnudVhtN97UFgfoNFMAW6GPB
Bn39dSe8jHuu51OkoZkQf8kMuNGjqX2Vldf7O/dJcbTcOhAggdoFTBMAGC1CWF7E4CAp+ylKmzpM
i+9yF9pS4xLmjc/di5WMoWO/pzb321Hx0ul7Rl7LZEegw6P4kA8ohl/GtyqzXFsg48aNHPM2FgEN
91kjxUQ2CjGLbeCWVTpTy6eozZNTZqCY7rQYmk2rYuOqWvukaEjaeHGBNhVH+Hq/zbq3VC6xKZpt
9pTo3V4t0y/3d3rVBKAS2GYUk2Do2oQl6T3VOdaSKily+UoxsBh53ljIbQFAAAjRQsMNITAvy/HU
qTaVtjONKapjUPfFiAu7xFKY32Ew30vF4LWR0WFfSWnnldNEA3M0ygfWddQrGVE34sfaB8TDxVIh
6wIAzpIhpih43XREmSKDWs8GHKfoy2eAjHf393Yl3ONJCGg6MOrASS+bYkVhwTdMeYoyiBBXQOjl
cxV03Y9pC4O/di4FoxQuF6hCmcsEGCJoptpq+RzRgfzpcsev8C8XRUJfnZ0ztCC3anO3ORQeuxcG
FyeAMTXRbJ7AYM92XCGe0vzSq3MhH7LGVe1f2hDc38pVBwJdEbzIRKsZQf/aT2cMIpUlWj1RSR4U
ECOqykMMXRJ3YG6C92ai/57A8DHNyTP4/Q60Svb3f8DaOQEjCkZ/UI0EA73YkYv8gxOl1TBzNUeW
VcxepyXNTlK1Le25G6ZPwKsVCx07wWll4amxOI5Tl0plm1l41Vv5Xmn8YfK7zFWZH5emS940a4dp
JmDhd42EOc6+9bVZPQJfS1HczvLv3NyTsn3omPZ2f/m3xVjxwwCNwMiZAtzfzeCZSllXGfhho/Rs
Nq+oT3ipFKgQoP2iNWFmfOdb5ay1Q4qNQJsIoDXBInK946oOEoRc12acniSQYi1EV+RQFVu8BGuH
VOCtMOwFagbQmi7MqJUzFvI8R+M4FMCREQV1ibYDbThgzDz9fX8fVzIyZMJAVKN0A0deEgOztMmd
kSVypNRM3tVZ/sUuJAMcsxo7lRUpd2WnWMEAQZiNCLyymzCMSTcdCECQYi2yg1IuNaUhMOxAqKI1
zBDqfmE6WS//vj5UW8WQgIAFfR7ji2MygVZJj+t6iro8dMw/aFp6nRzlQLLJ9pluzZGuhCEQOAkH
0cBidjMLkKSNzInTTZElF4GVJmgEQr/N9ifMscvya9Wgnh2f/32FSOBF41eQfS9hNWo3Y8wSgrBR
B3VdPZokjFsERoURp3AgGzDitXCA4QNgKqD1J2A2C+cELYhV2q0+RZNjBVZfP9e88o2RhDExD3lx
IlLQoRPFX4yM76qZfZXwiI1/O+aTbHgZqq/RZP/u51/3t2DlyFz9qkVeCxEILkkZLvMxAdDNHg4q
4T4H4h6c1xsp9Np5udyAhdvGNpxW7vE6T1S9cGnVu6qa/EYR3XXgU4Rj87sNkyuXqWD/xUiXhuGc
m1t7qhJoOc4Z4g6TozjZNbEcOOlhKH4aZnB/I9cOpRjaURF6EIGWAlCxMudDp9VzhCZvv+exPYWS
jgcN0eb2cN/UStUYrX2sCZqHWBeoaq/jXD2ZNJXnZo5yCPioX8v8T2H9Ys828bP5iXVfC+m9ao6s
9NFt50dGdvftry0V1yc65gDaocG1iOayLVEOcjTsqj7mOxCA/LKzOQlmCv3F+5bWggJqZ4hx4tGF
uvz1QtXUap1Jwb3BR6981d7q6Vk7zmoGXGuYpFsOurquC2sLB+3GuUmk2pwjo+Uuw5T0bGdB2ycb
Ly917czhBY8ZTTTpUbRa5B9sQpqZgBU10gcfbB0g9HKayHG+VV0D/crMnZuAGPtB6jxOfnfUj/HG
z19izSX5Q0sPrUpcckogHqPOT8Z4zhobTD/Wo7mlVbN2YFFdg+4GUId4ni++czy2+mgb8RwBTSK7
Wqe99Ji994a8UzwnheoYxaCzV9vsf6h1AGuEugNKbaBU/dzAi5unnWhDLUyjRNZHjgl/lfp2AvgK
NLtHv3y/72IrHx25AmgzkREBJ7OE0+dSn0x4wsgRGC2cQElLcOywOgu6vtgij/p8Uy9ewuhiGDqi
xKf8jdjwi3UR4nBuWlyJbCs5m4Vc+nWM/K8YFdWbp06GPiMQpGMnkXCezTKYjVkJ+04u9wkC2WuX
jdUpNzPw7/RmfrSRw4XWMPBQy7LE7QqnfySqXvl2oXSnJq/toOr6pnBnM1Y+tAG6dChgagGal+VL
Mcnp65gmtisXQ+0XfZJuRKkVLwekWTzLUIlDX2Xh5U3PWpL2lRbV/alk3WM5vdjQncATeeMFuBYO
Ly0t4xHIzeoWqkpaVFrh3FUAkszIUbogreq9kj1ZBWZLhszLU3DjJSH5PsXHHkKm1ih9u+9LKw8L
MdGIl40MKlaU+6+/b4/WTuc4+CGyUvlUR812C1lwAxjHmbgyIdz5woWYVM6jU+ValBtHs36yutqV
kEsI5hdrhLThkyX7CkqDxXRiJngfO7cgQoQ+Jq//y1qR1COlwaW3xFYqOc0pM1stMmTppEmDZ+XZ
xkNlfTv/Y2L5XdUBqMeihIls6D0DCkoAJd1fxMpTSAMw2BGNX0iE3TipNnbNbFeSHtHxMJp/qf7O
XH3608dh+asF8Ux4395tsIE5IDlRYBdBYMkSQZk6d6lRGREcJcyq57Hcy8UWf9bttkFGWrY0QDNQ
QwSO8tpFoO9BzRxjahFPTeZOFcPANfoG/v2liON7HcuA4UYsE90C/GtJ+inREqKGkmlELDRb5g7z
SfLAy9YZH18UsjXasrJvmN0S0sCAfoAHYXEzF/kALtMsMSKzLU8toBeSX2nDxpD6SmsWg4aoSKDW
DSDWTemlGy2ZaxbFkuKmC6nCOpCGMIw5ylN+qsY0C0x9tsM258qeN1bpFb2VPlkaq3etCt06buRk
w2HEwpa7DDAsqhS4g3FDLW6MbiaYDxkaI6KBbX1AErHVf3Fjb0i7+1/zNlgD9grPMAEZxCjWzSwP
m01Mm1MlmlPfkDW3/mWOoTFtgf5uvyPUOPCmRJIMHDFKlNeumYohlKk0FTy12mKHCazaVTvNCVCk
6fb3V7Ty3hK2xLnW0OkBsOHaloMbTTaooUTK/J5R510bSQCRkzyHsjMNBivzeou6QBIzewbIZZeZ
6j7XXbA0ZhLgMOdO93OgHYbf93/XDX0auilA18ORxU4jqxWf4iKCtyYm+jM0RCKOUSYWu7TnL037
Qdv55wAClxaFsGLANGYiexp5hjYEuknPXftey/wM9lXXrNTf2mxvvANvjzPQJzo2CtEQ5eNl0FAG
zjuweKuRIj1YZe3yqXYr6tldGtbz11Fym+ljYyPWnAGJFzgOsRXiVrveiJEnlULwJ1H5Og3QpGpj
n9QFcRM59ySGa1wmtjs8tQ40U7TnlAcyZN3jwTokXb9xzD5LjtfnDKoTGIAVWGCMiC79327rfOBT
qke8ix2ILYG5rgW74n6YWhrVeiO7TS3FwObogxvbtbmX9KQCPJwPfzd2RUTnm1+C464YyJwA/Fq8
7fKOlmYiZXpkKVDpTgNL+sYwGEFtSELlASuemCcfWxI2VnDf8q0HYAsuDItr5cIvZZZbGtWxBbkD
WUp/wqg9K/Gw9ErnQcpfaLrxDFopAxsYKhWnASUsHAjhHxcGY1tSADnpzCg91ekZfKWYcN9JEUFB
TeJuxSpQybrU0UK52Wiqr8QGmEa4A5eHGDRYoglzrYylZOjNCJTSblZqrqN/53EHNkPZB7OplxWS
q4ZdE2gQZvmFMFF3QVPsnbjZT/pjRg5JUgSOPW78rttoL34Wgj1miGwhrnO9IxCIZRXRuRlJhrrX
6KFJMPM9K35VGyFkoO5/75XrDgKkYBrBhIwOV1vORQ+ponPNmKyoL9y4PXWYsxVlNzKFhLxNqVs+
d/yx1g8pmY6WspHbrSSy4LTG6UchA98fkM7rtfa8Qt3dGayIaQHHZKwZQ+ThRPq3YvhdtK/W1zFg
bjWS3Szg2e/AyUzjxlSLuG0WR+3qJywSJTkFy8KYcSuCQKgihWr+FUg/VBkfbXYkGIK/v9+34e56
wYuDrdnKXEnSbEV4jZoeb8COZTUTJlvseuv9vPpp0XVAHogsExXOxebyis0pK3UrGtPGm5qvKfo5
5lGZ3eGo1+yAYgFBN9/yi/gx71/ur/M2lcA6L2wvdhW0TYTJTLMix9plzUsdQ+ryxDeCx+cJXXw7
wAU0HBOMrmIAZRE80Bc3Klpo5FWXZHhIW8SgGE2seMB4UkVJ6ztEQXeStRqAAhnL8/qxpcr4njVJ
04KtU2LxfpRp9qMFF9G75DggDELlvnoi5Yghq6GeQEPl4C9D808ugGsesrSK9ywnMshb52K2wYMC
5KQ/JNz60w991niYNq9LLxuV7osNFuwPPZ1AyzmLxzlOwWztiPZ/SPuu3caRaNsvIsAcXqsYRCVb
Mh26Xwi7bTNnFtPX30UDB8eiBBFzLmZ6GoPpcbHyrr1XyHC7K/2kqduEBRyzZblE1k6IgMCiXC7P
P7TlUtonbfreTg1kp0DEy7eD5EMBK60VAbWMZHjteeb3Zh6pHdgTkpBRiADDyK5oKy2niZoVb7E2
MN9MlYKDvV4viqRB1U2hI3QN9cehRuz+JTQF1APge4qEAvC240ed9U1OhsxX8uOEs+6VQRNzIjJg
z/tESNOKlrWfmWoR94mpMB12UH3VcvuJl4KE9Eh4NaaKsUlMmBn2H6oaNvCkzTpUvZgoFobDTYoc
vGcGpOsJz5SisqNCBst5zIpOeoZFXLoffWCQVlLvN3be7EoA6aZZ4R2YncujBjdQE4qwLTmD9P8Y
I6cXJO+cNqwEdvPhvFiRSOrj50NkSAV6cbHnMiUDOzMw4jOnKK+c3x71PlJXzpAbewu1mNneCJQi
bO35v/++MiWhC+SBQyooi2kHffF+qxuDWXfef97DYIRBkm0+oQ0wNy7b4SS/Bfk9Tc5tjHxUENp6
tJN9wH+jlam5OWi/GpqDkl8dGgbEgPBnBEep/fDz56l+vt+RlZ8vL2LMLipBkhyL5GxoyYfBc8RQ
2X9Gs8Gy6H+7sAzYApXrVKzc5DyA6cbD4Ye0EbMHA4I09/tyYxmjoRkEiGzabPp8OVZBJCPe5Krk
zORyP07VpszEiiTMd++3c+NaRKYd4RGe2ujXUonGr0rUS31NP+HYe5zEhPilAp07dTu2pzb7A6mf
lY7dmiQUNOfnB8IQONNfdgwsudxHAtI4Sf2ToG+hl/1/aQAdwWoGJlBavjREvgOoIujAKTP2sv4w
BfFKA7eGbBazwStGnaV0FsuYKe2Q1prvn4pWpL7wwE0jiZrMZhIk+57lil9LVdyIFOfCC/LjYNTD
cnzRoACVU0msQm6O3bIRYp+yyaKXun8pu9GF5u5QmYw9GYWtjy88EqJyRnzDVqqSxmvWDNfLElmZ
OU0/E5NRKFhssaLokgLMd+4EyAWV6gGQRFCt4hXqzdyhy9MVwqo/dQgdZRP+J+L5dVBo8pjLoZJG
Z7XFuxxSw9Xk5I/pdxgJdpDbEb8yozcygxrOPtQOf5Ii0vI41zgeblMJLg2I09AmzBzZeDX+KUiP
CJQJ6XbSwsOEZ8L9vXerWSgI4FmCqEYECGhxwseaVBQq/BbPDfQGTACwMztDlGz5Ut2fgQfJXc3o
B0QmfehCYFl4NpJ8zWHuekZnZxIkKAGQAbR1qcfDdRnyN80Uncto1EGy1LCY24JzS8VfI6xeT+ss
ize7SEAdBAZfi0sTukx+mndxftYEmMBCqJcg/0Zy/TRN6Q4KY6AUWvdH+FaL82MH7AK8O3DGXR42
XRBlesSn+bkWUVUik0FyaR8YZsFoJ8NhXluZ0bX25v/+a+FKSi5IiYL2ZN3M+AkyQ5aoWNCzxDGq
p554vt+9G8UQaFT+b/9+nr6/2vPTcoqSCO1xAtXbdxU28GwXAqzWlpsMVDWfdpHbVgW2qkzDUxtR
qKbd/4Ybz2uAixRwymCXhszOku2ZNSnfARydn+fMsLKvx2PHvfvBQWBeVuxY+a8pPwy4X34PAsrl
KFMVAm2ilEhDtEsKBLpBtp3qNbr3jZnAV+EC1ZQ5Mb5MPsZtKlSaGhdnAfpILZy+cFI5Q4n7LdlX
6UFbeV1ex2oYhNkeBwVMoL+WD9ycsVitISJ0DoGmS86ijjs7ew7KNab/DQA1gk4DL1nwzKELshQO
bJq6HWPYvpz79l2Wgabwd72JlZ1Zf74ry/iOfPgOeo2y16ICWPtdtRLDXSfPRJwToD5AMGRmMC/x
ZIo+DBWSuvIZqsyka56iKiIw6CkFDb89anCJUOMHY8yJ2vkrS+36vJzbBjcFkp54CiJ/dbm9euBb
Qy5A26pwkMt3WdxKXEEk3kWKXCrOrWLjfbOypa8uXxCHcNnNyiJwdUWJ5bLNBGDUJEgT4yxCHL5z
U25XyRTMOWkNkHCzISCGgc6cL73lwCZjCmyWnxrnMfz2T6CyD0FNwJkIa/v+jr0+NeYu/Wppce1k
rA4aOGAZ5xKG5MUrxECVTaUSdq75/SBTY3wRw7+hImNkNywDD2BN++Nqt8wUVPxl6MBMYkwXx6Ra
JHk0cUkCL6mEDJ9F9zRCv2lc1fq8ijVlFB5QDUB2bZZql8TLuQsHQGv7IOmfdC6MHxhocKZYoWZ6
fzyvJg5GhAAiop44t4Uk16IVvuWqPsxlOB+anWIpOPB2bfE4yaf77Vzd1HM7KAnPWGzEYEuasKyM
aRpzTIaI715o8czmaKT/ud/GNVP4pxHQ6IEEwaj9rJ1fN0qOGj9kHCf5qbWH5K/8N+8IDnJD+pf5
j0niKuVA0mTXZxTAZSKcAOoi9SwSaihEReJ6vyq4c3N0kST7nw9aLFYkF4R4TAX5qXrJRquAfkUs
7/tUtGEJfr/vV6sFqTMV+05AHh7kveU7WE7aAWUjWYV/PORByldksu43cPVwUICIQ10PSVgwXAEu
v1woUCpDXRsa+l6DKolXFzgk636A1nKoxbYOUUkK1oJ87oxwzeD3asPNLWMvwDoTVxSqxZcth1IU
dBMINJ5WuDrb8NXBePw/EOZ+WsGlhFsBkfRyu/k+cJ1xjP4pVQiYigXTc9KirBQ7cjO5qpaYqSO0
gfPfR3W2YgCWC28jIIku+yYhedECpRF4SMrQSYWYnUTLHIqxoSPE/yTktO63d7UNIZ6KnCcInqiF
Q1ts8YDlxKgdmxbKi7myb+LHUfn0x//8SEYbuG2wx4EyRGlgsehHow0kuGymngroyiB1JFnzqLle
i5ctzNvu1z5PWRxXsVinXqcn0IA+ZnpOofvKzUqEZxS5VwbtuhCKHmmzpy54N0BFGItZikUtZo0i
J14jnQZGWw5vOivoz5y0l3PBUhBM+BnvFoC21IodNyPJZWYW9Wko92oI3ZrC/u/TiB0BZDW+C1qk
i2msxYz1IiIpT/XhyYrzFIRLWAFZAHa+32/pSgsPOQKExSAOgg6Ffb/U6iyTuC3bqMo8ZJJHqDsX
Qfkl9yziKAu54ktrgRY2Q62d9pKmNW+jOIwqHBz9/qAKLfwgdM6IsZsaLv0HniOrVjbQdQFh8X2L
oQAFewyCqs28pNgN+Qh3Go6Ek+wGfGSK6Wch2MBw52QMwFp4DgdEXP3K1XZ99GKEVADCka4BAXmZ
s1H4iOuzKZ1FZyEENHSwZ5PXhL9vtAHwPjJPAJ7DTmQZyJVgoQRw9so8nS9LB0F0QCGEaKwsq1uT
jThAm70rBbw7l88hwx+0fKzL3PNR638wuFp8A7SiPnElYzScv48IfKfqRBy0EiNbNkJIRDzuodKu
4vh0Wj2D+2kD80lkl0KjCVe+8PqKh64bQDyoFiHpgKzffMD92vqtr41BqWudx5dUR4wZ1lFPq+lU
BV9tbPeFLRrnvnNjMXriQoNULDTHxgtYSOEoE/imxFkwMyIlqohrdnM/k3CR+Zm/Ddcv4kMRg7dM
dfETX0G4r+49DtLDgWCX/gf8aKFadYbzDPWnzZg3VqJUIKDbERe5fpc6UPvLs4pwBc3eBuMNNQqE
rkVqq4oVZps0/GYwc9EfYCRs4U+z+gBDjwiFCAPAQdiLqmNLitLiNIvjER+Wb5xsN8qhKhsYy/3L
+cIKj9FX1kFP6kON3wyUqZFgu39EXJ/GQFjP+BVgRGZg6uJ0xFHQxp2g9F5W9TnJ1U61eJbythxH
341czS4Y+mfHuGTlRfVzkSzGG89k6JHMNycCvsU1IES+CrS83nvK8OorgMXxdhG4RX4eizMfPUoa
ifwXY3iJOIkiPC8NwSofpA/VFblttuefYs2MdZh5HAdYmwVUER7CBs9tV97Juq2opnAYI80UhhNM
TUorehQNW4tbUtZkOBSqA6BmJT0bX6Jh3h/Q66wEbhrktbANdbDOoGl9uchzpek1v+Z6j08gFwB9
01p+MGSYsFFNdsLpwCqAayJTOykUjjfBk6odqnogWuzoxywkYbKW7JPmO3s51L+/aPHoGWrg58fQ
770OigmC3VdQyntMDOi/t7Q0IIum7sfAlJG/3auuGr53L35Iau5R4cGkfOM6Uyuor2+wGA9jaE2a
KWaHXMblYMI0RPI3SVph5cA7YAfVq3ClznsV9CBDCCIZ5HJQ2AM3cvHyTkQtksu8T7zY5xR3AAqY
1tOgmz3QPit74eqcnpsCOgXBJGBT4Dxczlyjwx8dGb0E1ghI0+FWZFTU25jeXyA/wejFdKAZbLSZ
VjE/35ZhHETey0wTmwIquwO3yQO5EGnJR37iCJVaKLQYNeTS01aunSllrKapnEY6irUjUOpdBfAg
4aZIL2kObu5Ic3+ES4Efan1nDmXUxE7MWAclHQ7e0mRAyhz0NMkXn6pSMjCREJfqaKaOTUpKNo05
BbW9x5kERFJkA8vZv6cGF/s2m/JQogATdH+jIoZKOl+PGrdyDFxHAPOhizImoCg4BfD75ZizsU5K
KQjnYOjY2n1jI63S94TZTWe1+Yu8az4BlAGOZmWufyQKF7MASDFS70hIIH+4lKMOEDHxg4qcWRbS
9LM2I7Mprc6sQyezAnnD6l1R0Q7YlC08oCEJMJidRHkLWqEBGf4UGdFmY+0JSuvf2Vazqq1kA2ao
1yQ76AdxC4hf8FUlpIa8zUctAe1L4rd+n8NxxofUBUQFD2lmEGHDv/u6A1sC+VVPaDi848qIaq+d
nC634tRtVdIFK/ifW4OO+vGMwcPoQ9lk3gi/7mGFA3ksrFow8gH3UvrOlqSvUT4ZwPTnvFlDybA2
1W7Tt47B3quyW3mNzufNYujns3FmdUMz94p3gWU4FDzsyT1Jd5rmpWSPeusoz3z6zDM7Wyux3GwN
ctY4PqDxBATSZWdH5HtyI5ex3WDLtwkgxUh89tA3m6A/rlGWfqBTl13D4YH6PwCOAPlBr/6ysTzJ
2sgIFChxUvXcAOJXPJ/Sc2unUIrbf+7ZRqfjbi+9tArVDiE8GEGxiVfX9o0JvviM5cu0F41J66F4
4VXENQ3iDib3kZDPxCpos+GIW9udaQPIUREZZa7jwQyJ4nKWG9o7d6SBidyK9PGgHN/anDJx5w0m
6exik1kHhfBQU7eC0tpMG+a8Nc6DzlvSP/Uk4LngyMHWd4y9hFcTCXUSUd0ctpVzQBHiIJxDmpEA
Mj6PqYuCYvuofkOV1nSxmfAH4Km1GwiM10jlpPvXbzhEDaZ+rE3hqcnN+LHz3ep4zvdlaxUvml3Q
Fp/L/dPflZjAPo3A6L53JHs8Dw0t9v5WI5kjOKF9eCx0J6RfB95tbae0vwyimAVxscopv62sAzTP
aJRsBjNmACRSnyofvDXthoeKdE8PuhVSM7ctg6o0NEsbYNE3tyJwBSXQooW2BKzcbOQQXVtxIEBr
QFScAF5L4N/yvnc22NlnAJQsS0OqMzkYp2BX5iQgJ32bWQn529sl6SiIgniSQU/UhDaF8aXtRFdG
SSMjpXN8DM1iIK4aoWaFiAHKzydgM8+9b34qtCc6qXq6f+c/Mmf7Wu2Olam8PIid1ZGnwMKOzryc
Si5nnvxt+ax5cMCyevLZ27i/Le7kW05PoA0MA5Zj15swYLJctn0u4F5CFSc0qc7cyI1s7ZgSarWA
ktEQgC74ZRCskRhSLZPZUd+1ys1TTySXJ/n3Z2+KD5vP5/5VkQgJtyZK+q5+HqxgK5NwQ+ovtSfO
ViUimQD+PFACX/cA3hhU+odoydMkYte278RfGjXc+ChD7JFYT6CYWJWZmPvC7qhEXzvoIVJtm5jf
TIBt3aYm7lY60Ol0jGyeCOf6OSQp8TLMr0C749HF/2z3BKL2PSFIOeBbzIBi9Dfq51EhJaE6fihG
gqNvoZl/TI6tkmOOfxWsXUZshD2vXGptPn2r+OhtZCNJRmTSm1FpGal13LzS9Et2HordkVH0tEqp
RlPTiRpL80rHeBSEHWyszOT5y4XAFVb+3t/TdlsePp0N6CAl+eQ3AFBtJs3eOum2IGfjM8hJ+B2Z
45tvP2uP74VdPrPCzLdFS2ITG40ngzXQcUMkZ+tyuQmrA52GFqP54SgShyqf7wk9g7p1BmCLbJnZ
NJRsUoKh/WcD/+weU6S/H5pdatUJIRvXgsaXaZiWRgNLfATXwkweSrIZqY+x+f4KSeIgzN49f75l
Dy/w3T6Fh/jdzAd72vDYDCw9bFX0/37I9HNeLY/Vud44qybOYkiLC2uE0IbQSHrnCahTj2ahWaJP
/wQu31jGy+ib2rz27rd59TDCTQGeAHICIpJH2lIkPAXzRPRlIN9G2jwz9oIoIChNNbQ6//t+Sz9P
nUXvgDEEkwvsUxBqlm+wPOzEMg2D3tMHM4peIwmrFG7DWm8X3SZUHQaihGRGCAcVEgsP0UgmhYaQ
lOBpmll+jFkGbA8SIXFoxtO2Lk9N5fDl08pnzqHY8jNnawOkgqBkgwD58m7rEhTL66TAiw1MUKmx
JIj5gX2WlRLp+PdBt1XOgKMCBOJhn1Ic/fRPxm1G7T0OAWsstwX4YlLedUQFXS4MTJ1fWyXzB9z7
wMU7R43zTkJaofekJ+6h2qYN9lAD+V3Ey/6bqrrH6WDkFAp2HYavNfm1t/Q12FgHowHMS/yNmgzk
2y5HSI3SJCsaET5aTvsJmlx4FDW3KWz8VVnhJj0Mz4ozWSPp19Cwt3YIiiZg1EDoBL+WhS0pUaFe
peHVCZco7GSdcd0EcmIyPaiZIuPdwAqjNfHwGCU8SquoIm1aC2C9jjpTLZ+J7TcQGMK/+2tGug6+
MCKIvCCao8DQUlxMCT8lXCH0yeClImTBqcCQY9ymEhkYCsghcEMwfoRUU2LONIRYP8fTP2i1V9IJ
DrBl+gaXjhSXklJ9pKj45EQcX42psJr6UEjfgKVRsJMj8QN0lQTUiQEFQwqB2bFxYzyo1ZWw9caJ
gL4ggYcqA6LmZV8KJea1XooHr0xprH51T3kREuk9eZKe74/a7cn835aWZ0+lCUEtimgpdg2ZIiUe
Bh/jsE1EymP2/kahE0+07FdOPOnW/gECaa6xQ/XjSrBGR0k7Qdg4oFZDEuinEHW0RquG5PNTtJ32
g0E6F27PMlXexNBNQ8cvEc8pJEVFcNjgKdFQEar7QPsO/YFn0HbAJE8Ahrt64HBbPDI79ZjqJis3
xho07jpNgEU/E4sE8AXh9bYIvFsuKbOxk3tP7vwUKW0cRUPUppSb8KK5Pz231vTvphbnYD/6MPFj
yFzxjvQGGFGlmRpiIC6DNLY9ySutXSfKcKig5jNbtYL+CjbJ5aFSV30jcRJ6lkJ2cmqpIIdmCs2O
0GET4N1mmadW+jlkBygEUsbM1uqntxj40D55jPOtJB8MSG34Kcm3UeMqQUCAsAa1yYdX0V9meGmx
81XkJ/+14VtTHozwc0o2Ur4ZEztMHuUADsk9qX1l38sPfHOMh42fruAMr7Xb5j6i2gRYx1wUuTIG
SpW64nVkqMZnKSQt56pbLoKzAAU9QuXfikdYs0V/2pf2uxrBHcET2Ta8CfL1R+j057Re02i+TuL9
fBDUx2G7hIzw8q6rVTUzICaPvW5yiuVrPF7hHRlEV9AQ4T4N4SavSLmFOQA0ESvE4DDIiWi9DWJb
W6sX3XrNYXSgBw4RbaQrlhlFdWK8Jlf4mKE29feB7epHgKqqmraW6hUnxYYPhix2KwvvdrNz2Rbp
N/jn/BwXv7IE0GWVuibBOk+STROctPYp/swCyZEyKweRjt8rIYqcVFZKd60qc+uone1E/qfpRQ5V
L/Oolkesh944cgx1XDKMpqHsxtIU1sii19ieea6B0kCcB88jHLuXGyxhgEJOc8IWF7cU0yGh7YM8
Om22Hce9VjwDvnf/ALl1zgJYDzcQBJbQ6JMuGxxDPvG7OR/bKp/QaXgu/+YT7Z6NtloJ2W4dilBW
wooBYgre24th7IW2keQxGb2W7yQr4f3a7CLIiHZlb6z0SZhD8GXwpcq45qFqjShxKfSoqCPYr2U2
eKzYydPf1Me1YI7wcrd030z4RxUCy4k7w2BMXnbuD+ittlHbRU0VxSVUOZdRRi1IDHOI3RqepVnO
ETfl/Rbm62PZO1T5cbUAXIDRXFwvQZGUcjzAUSLvwYlkPVXw6g7UDZQvVgbyRgoJBTJ49KoQChCB
IVxMmtA3teSDpuipjsITfwsCKMCjT5OJvWYQ4wMmtFCop+U+N/AkIe178C8HFKYhcnXoXuI1suCN
YOTyexaDy7VTy6cTgpEiMZQOb6/KcAWmwPCEL/FobQQNddlaqCrPGDv9OHPbwantmRgRX4ZDHunl
DIr+9+fjxqYFOQF1OtBtjNlZc7GHlJEHUrurRw9lz2GblxIgQ0klozYIvkodg3bt61lod3xWO3JZ
yhu/T9YkKm/cEpcfMa/LXycklFWjLqj0AQ+O2HDTnEJovZNpZzMFnCjb/6ONFFyrlJYvmQmPg8RW
dJT2qLKmNC5cxySXXzKfBL++hAGAg1KBhtCtMrm9PNBCcrRiIydUNflhe4hRQh2PWuBG7S6losPT
8UOT1m6M62P78isWSxdeD32VCAbGQyQI8kWhJH1nRW6j0RHZkiwh8vQoGK/M+Iw7W43OcIEG/Lxq
T5nCVqh7P5v+csviY4DCxcsa8RgeZJdDwvVjwkDYx5AgQagh7WlstCct/9sakHeF4q+tpHbXOZyd
JWDDQ+bGlnRSi8+SsOViImWvCDPCxkbVlZ92Wom0ZHtoE7esabByTN8YNkC/8KIAmBmayz/I21+T
lwjSqNTjMHpMPOVcQ1LjKNcCYS2KQ3BHLleYRDfWykVzi1mqmgBPwRjNSRgYTteInJ/YXEoVCqQv
X32D0TJ6ub9fr09o6Hf8bxeXQSxAlpmRJv3ohUENsEdo1mO4+f9rYvH4lqHtPYopmshYRPP6A8WT
/0MDeF8gIAQWEdN1uaAMrWgCNk+TniAXizdSU6xsoOv7GqP0q4XFkk0lnUlAAo5eJP7lxMTEW5dE
SIfe78d1+HHZyuKsaDhWBto8UApcSnWGV7WPkCc3qJH+U5qVbbjWpcVjyefEoYgjYfT4CdZL0r++
U8CW9Veu55vL69fALZZ0kyq5WqX86CEYwns0QHpWFT/uD9vNNmaI9IzBw6mymH45yhgqWuiJjxex
Ln2GbK0yfHOsfrWwmH6UYSsl1tALo35Tqtc8t1Y9xG8eNfj8mQgDs5NlRAjjUAV26NHkieL4T4wj
kxkDDYbmk1V8awkJ3vB+P67Mzs1+AVID9R5oAEBx+HLjyBUE3sAWmby6OvjJsW4fBW5NgnGtjcUK
YEUrREWTTl6sfxSsI4a45Vb5d2uNLEIh2Uj9lDfiyUuBmJUktysFqwIh+v5CuzlHs0oUsAZ4BC3n
SJ84bmB8PXldeZKDpz6v9nz57Ctg9HS4Ffw1qtLNhY16LBI+s0PTUg6ilfsgzMYc7YlfBXeuZe9+
f9Z+/jyqv663IOplruwKTE32N9GfVW6FGHLr58MkAS8qaAfyxjLrWsciGPetOnmaWrxJYf1mFP9Z
Chd8S9BrwAEBYAAg+EW02SfdNFXQwvSQOSXG6DLlpRjN+8N0K9CGpAGehLBcA4JoGQbwWpyJBcMB
08fgXtPegKg5LHEN5P/kXq58UG2ayKeZNDFhp46GAYUQQUMddehkn0AZILWrtJjWKBPX1wUIrSjV
o6gN+CwSzJfTBwmxNmViDh8mRlP/T0vq8QGJrlBaoV7eyDfMDaHnqO+ARbt8xY2lEUklXyAMykwe
7DwIUyubdNinxpNUmfKhkp28BTyMoIa1MvTXGxtNg2kjgRAJV64lJLeP055LcBR6cQqaJ5z0Omj5
KY7YuTJKicI2MiV157dvz9z0CNXeXl8JLa7JVaCb/v6AxSBPGbwkIG84eHLk6jxQWglljvivfmEA
nQA0WJHB2Yqfw26ylPANemsrAzAv4Mtg+aL9ZYoJL9oUFsZ4ydQm08wRKoZnoNVq3+qQ5noxDk1I
2KZYO3muTzq0qgEMiswLlMeWSysd8DTsxXT04AaWKlZVWAoeDrEbl7tszYnu1jLWADMELmNGnsrz
KfLrFMLEc4Xfy6NXSU7UOpxvjS7/arQrqcwbeRBQHWa0GnyUofa5BNBrcRLUIKrxnn8a8f7J5oqs
/52ZyAyGxXvvk2Ay8b4AEs/YjvJKaH+jkyrkrVVksWa2zjJNwTGOAX2IxtPRNkjaH1X/nd9p/1nD
CU5IIOBB+RxhEMjhi7FEoSCrq1TjvRqvW8Eaz9FwasX3YMaIOcYaw/EawT83Bx4OBhQ1NUzh5dRV
JS/WPdRGPUZ7uFhtyscyo2UF5KxhhtlumKwOGWqY6ZnYomKJaZViq1grsd1YrBCnhV7BzDnF1C62
qNYK/DhguXo12/ZOJNotxGodPdnr2gom/cZNoEFUEWVWQPd/CGSXHS64rCkyfxI9pbX4+iWJHW0g
IUdrgFYBf4Qfpima5eDdPwSuc1xQA8P1D0jiXOFaxgGBnI8goteSZwgQlrcKwEJ6/qlaA8jeSN0A
8otENsRwwQ1Cqemyd3DpMAK/m3hv9JvJSnH0/QmStgxJXPIG6adI3Be6MW4iA+5GcAERj00z1iu3
zfWJj49ARAp6NpQUEGZdfkSdwraE40TegylinM6VaUsvXu8P6LwNLg9VHRcZDjjsR4hpLAUnNIjg
8EVTid6QeBCnIxGTVy6umy0AFQvcAOoCV1zjpBAjJWelCE94sChxSyrNGij2xkChcgvOEbKAc2Vm
EfMGuhjIrBYlT5IBQ+g2HeBVqy+fGyse8cWMi52rj3MN+3I6YoVvp5HPZE+q3djYsF6l/D5paHwG
ckbds5EyjYhrkfb1cQkRNLwI4Qc1h9r84mARmDzwKeQmvLEz89CM0t2wk91IWUl+zEO0WAcXzSzW
WtzKWcDg24dyLpssgwEuAUXm93aYsWYrm/hG2gs8UOjQw6sGMAR5maXgGpB1it43PMmUSO7k+2ww
J2eiwTP30Lrdq+I0zzF0ixWiKQc4UKq5DYpXwChzp3P5NyV1C0c9L1Ac/+v+drg+QKHyDdFPxHaz
Oq28mGO+HYKsCEPfmyogavetlrmFDAgstAJYmtqaat5v73pzoD3kz1HRARkGm/ByTWVAhCZTbfie
DKx0rOJJvXKGXM8rpCRwggG2I/M8yEOXDcg+xK67hpe9hACemKPyQRWNQF87UR/UNdrc9VpFY7NS
Bw+tEB0FucvG6lGC3g9AJ14SnsRs3zFz5KjCkZW1es2yx5b43c48qr/ipKwtCrHzFdlrYQdUPujf
XfYMSTky5FbjjTumb1dFUK4vnssmFzeroY9d3iD69aLvtyZ9Kbgt01eu1BtrAYEDbjbQWAHQ/Tl/
fvUq4KsS3kaS4skqtGAVyOX0m/ur7cbqBkkf3PL5+QJy3+Kc5KFP38JFTvHAGtCrY+Zvp/cwdQxz
Tdz5RoRp4ObCaYmLC4C4pYgoHnuK6IMX541A5b1npS163YYPaZC9y8DgqaSIydNYOVLk3O/iDXzT
ZcuLtaHHfaCmoaJ45T+oONaeLLoq7k4Gz4AcoM8/+h/DoLy/gwS6AQDjU7/yTPnBAVyepHAvRhnO
AOcWL9EfuNGvaWwKTR+MvuE8HQbkA+CXmqd/1JxTR49KQXyh3PbSn2LSCMpTWWEn7ASbkcgYSMSX
pBSBZT8ocU1iDFO6beRNEu+BSsnyh06n3eDC4AaMD6/mjuFkwbs9/YL+2coYzvv0Thfkxak0lsXY
lmrNeYA1f0utK8LVL3OZcUBepzxxLnKjHfNWGp1/6L1GF4dHGmZamBpoNGc48J+SlDeDR1U6o55e
VDUpubOYr5EMbmyI33O1zJlUsESCr0PJeYpIq8b2dQqEuMG+uh3IbJb0VdUu++eTf5pCJpkkZgUb
pZVuzzfKRbexThBjoiYNUg+S9osDWuGLQVV90feqFyMiOiQfug+eth9VZtbGE8czsq6cfzXU89oE
kQWxEuxNEV5enp8jtN45n2GJNulGaV8HHnqNu/4pEAgwaf2ec+/38epawKMIxXa8TFRUJCCufdlc
xkNF2VA5H08F1NheynzH6bjNj8baEroxlgaSgwgt8A9ITswZhF9br9ArmAnlCedVcOU9xsZW9S2R
Djr8vP+1FFpgZf+fn9Jz3+anH6juuCGWqCBBKBLWVQrnpYHFypdC3fHBQ9mS0LCZ4egpVYdj9AcJ
7L5zmjU67dWNMTeOX0CUQb4J0KvL/uYxVEJgpsh5hfDQCRCSLPKVo+C6fIwfDyVHEGBAFkT+crFU
hNIPhpGx8FnUj7j+aBa7UnIquTdVhqVCbnM0s2DhTf3gJZf+6DtpoujsWG4VcafEFrQzVw746+Bx
7rCCpYtQHCH/T5n51yTDsr4uIl8LnyfuFLbuUJ3k/nkYXhtcKqDsFlSsXkSwVqXmrROBNYbv2ESm
l7h/1zTaAQcIwU/4y5Ey/eJ6GsG/dCrsXj2g1Nz1eL6u5q2uQof5g2cHUzzmYHSwFPYKtNIHOa4L
nuH15puCnb7JGtUIRJ0nBvNoqkswJ3GqgI44cmBHEnzf334/yfjFEQOTLTDIZugLCpyLoFZre8hQ
VUr4DDlYUj7CRaw1QxBp3f4dCnL9+9SC2NK8TOVBqP60ZUkA3UPo/VEUoNYRKCGYip3JJLf1lgLn
DQKMbBXc+3SunjODAjLNq2cEyZEFiQResUA+BgRUcPy9oVMDQimu+lpOdDpGLvMhPAEzZbPYhqrt
p3b0/zj7zt7WeWXrXyRAvXxVtS3bcVxS9hchyU7Ue9evfxdz7sWxab0W9j14cJ6yAY9IDsnhzJq1
/nq4287NDt0VeFynusAgS2wGH71vRt7fxxNxj0AAgRvmnwcEGVTXaKu73S8pH4iKP4pw5mmHvFcI
gOqhBW5OqvxVCWTKLgR8MdHzk4r+BWYleSc0vXbHRjbaJTjQPYSGfAtgOoDvaQiSaDDoiFpwNo1R
eGnwrCjWI2cmH5jK8luK7DEe9CI+V77Bc8D2bcipjMbqiGiO64UfWnxiMyCVMbLY4rrXfqlaMbPr
0emI/8FpcWQjVqQmqohKgOjT8BKsmTfQ3nuHOlqxP5A29/cesq14EQF+y3xN32n8J2J3gMoyz+gM
WXi83AdzmCQCKEVdnhAb05ww+TDIVdNX4SUZD9oJfipt0wvCyHZ8Zkjf+mSjUQfB3WSyqlOelG7h
eL9ve8AHQOOU9BKwhMiWmogQGjMVFzDRBUq4Q2fUk5ErRv5de6+5xYxuX2Zg9en0qt3j8mSq45Db
pW/1qp5/+k+xtPMY3Hh2DfGCY1MZ0uGxQ9897qivo87/agjqSSBfh/ILWgYiYJpynHVoIciPHuCg
jfnY3n0JAJ0t0CMU0OUiIyVBC/eV1dSO4NNOLxG/LQJT/mA9q43MknXznefZ2Mvhma1WnKAHlzwy
phIKBgsBExnT7WFGZO7xpoV2MDLyd64pF83gRXF2ydgfDcc8npcLgySB5r0F5I3JdQ5WEmpWOS+M
YtmvskunrtvnwRXsxtU2CMn9apWbosu0C15G7lDaIFg3ULMDkBdt19T5DIqVhhGEIL941Q9gskPz
0uX/2hcAWjzocv6SPqO0rlFj8rTU55uuyS+4cqAZzk96Fp3F2uJemCXoxn2ejLJFhQxFV0aJNNX5
RfnqwWSAdjU3CLZx9MI0T/Jb3RoQzExy6/Gq/b5J6ElEiQZZb/B2cOCLuD2yorYUMi1UikuAprsJ
9wwE07J1x9hFZwTCtqvNNLbYg/BTgvMIYXwTg7RjxTz72paR/oRcBCiYXoJmM9dlEJNHIBAwkmyl
KKDMeGnr9QTZmXrdhWig3Iy4wKAWNiKciIy8PXlL2lb3HoFkKY5e4oSIumhZvAKKPkHY9+UlCE1J
+pNnO3FJ5+P+7IAJ9Iwh7wsI553YW5LVHuNpU3nx60YfhlOFTsfwyEJRZ1xnz/Lx8fLc10fA3oF9
KxMGG8LiRzkF2iGEkWXr8iJ46PPRwfHerYPKCdo9ulTN6sgdJavQtThGWPJXLh1mYQPMDVcjARj2
AKpr9AYo6s4TuL4pL9JkFp7eD6oTD4KZaFCV/ggbQ6qXWr2k+1cWhoxCLd4+oNhADv/WIxNNaLyy
HctLZwqDneN1n4ErkOMt9ad8aZFYRSeulTGGx5pJZnGh3YJWQDSmY8JD9dgFyxGhfvooI72xeEDL
I3RzxkalQr3NqBJj8o36MHxnhTGAa65dF8UnOpXaaQfgf5Wu5E++NjpmhRJUgXDukC/kku47cRB7
A9eKhySKeMiJk+FfxeHcwIfq1EloYRV0Fl0sSfUapYZf2lU8GkIPQgaHBTtKYMfvo3QcRFPsT8K3
gryHZPaRkWl6PQHOaGnpKoKCSK3qYrVGKXfiTRbRO29EygqE7oHitpyZazb+o9Qs3Sa/SOXbY+N2
FNTZy5VJAUpNubqAYCDUTGU6CcoOVNXatK1/pk9kofEI95zsO090/31S11Fkc4rjjYairuoI2ucb
nnVGc5TNqFn1maNNh4TdigzI+OzKM4KjJDzlB+VPeBRA8SK8+n2AQEGPRst/Er8az1LybQLVgdeB
cSsH1OKy9qwgDv4uIwdK50z4EmtOHT/FnD0xKy+2ecmo9jmeKcV+jAowcpUG2KAmB1nPAL8SbBh0
YMoG5KurbV2iNmdznTH2h+ATVEWlxuMlir8OPXKMwRJL531mFk6BngFyQRMRITqbMVa5ENeMUl1Y
NIJn9Q9Ui3T5lB0lB9+IZp2Fx+BMgHhjj+5CEzJWTuGH1YV/jl98t5OO07u461WjrsG4+D6Na5zr
uQm10FzC+4I/PT7Wfms+tPvIBAaFyi/BQlGpDSnhsz5NMV7NLT/k59oY3MysJpuXERO64F1CAyeY
FdbolW1/2NcCTUJmiYf6vvnLRob2pazSNNUl0A/knQWtOE8HtlYrDTRqaZDEwJzFT6B74px+2npG
Y4JDc+/zevsZPXdwCHSWe0sszfe1T7KGoHyB1BowNaDspTZ2PyZaqoT1BTJEwYBL8UfONUPNklXL
b1m2NEC0sq+Uf45lYRV3AyJ96LEj4r+1qrJdKoWSV1040UIjWPsyDOji/xO4fneSl7CY9/lpMkaV
sD6qCGXv1CNKkUeSk4nqS4A3V/0dNLwtN7sqf0WqVSxWU/QldaBnBAzD36BLMEuWmjXuMo/UB5Cc
2dXpCTnQoGfzuL6I8TrhCA8FqB9i6D67i6xh+KU7F70aKuWiKJYIYypiqGy85kB8HYHZe1i43mce
jLjh8KxGKIHaz90+kDOZ9eTG//WZqH4vpXMiraSnNEZFVLnIo1u2DlPYyqgDgIHXdwlWscBqhvcB
xbzRYcMFSO/MS4V8kIJoEJ+D9Bx1O5Wqn4ydjPlVcOC1wX6wIaXA4Y5B+0MCnZbCYEAdpQKAUqHz
+pCgPz3ZZJLx+HyYW2UEpSglgjoVcQcVlLZeIxel1GCVRVSkS9sLXqb8y6s3SHj8s4QTPAo1NwVY
JaR0RfphVBZxDEndoLlEoPT+wrHPIIWCRzISXEitPB7XTIwPY8gKokoFtWDkBW/dN1DqbsinsrkI
vatyb+oP0/HAm9scsuS+I0jgNfWtso43fLzwWJqLJG9MUzuHk4u0CMFqeqm+uM9YEAxhNEUwUjWq
Dhluo9Zb0cxPsuQM+1oEyj6MIVnmqksh+uwRcj0F1L7qRCgisVzdXDwwtPRmzO9KBmmbCCm25wYK
7q0BWnuWM5RupZy1bsGzZm9aDTS8v2TjODKpFdCEycuZpm0uLdRg08ItREssDW/YFY1kVVpk1Jw+
guzFk88La3+fz0TS9coytQBjhpaVGpXES1SDBIvolSmpkYKvlEXq9zuuzan5yMqvdDzVrctra398
BVJueF/4DGKGPtfw0uRE5AEEgD6oayqIw1Yoc5xrXfxn3HUgL7AHlTwsxn6TWdMHk7uxuFYCI3zj
nlQo6hVLETC5ku6+AIV7vCmA/sLGu90EvByHAl+n9YV7Ayrw0OM93fBgyWItNnQjKxMdr3ZQ6KsH
e3Q9vXK8BMw00XeDAG1TVTprhm+MM+wgNScNhhI6qPl0/9ymimOBoAv+9yPJEXV10RReyWuRhGmC
PPKIDmW0BqVuWSAZ7huL7BKzrgEeUUIJDxehWUJaJYsDCfCOC8TBjBxxZ+Dts8iMlIW4a+5cBdQO
cGdwmBP1wttBJVnSKUXb1Rd1wz31fgK6PSszovYpWQL2kRP6bo2vLFFhCTf1hZYEsNRkwPv0GSPZ
fl2+Lvgy8dVHVihf9oWI60TgNC54lV6YT/knKldZb/PCVs50Nl8Hu9ozH9ucSTEAQwxeS/SXSRCt
ps6Ptg99UekkAG2awIqwQePiXRL+fZ2wRIRFGGTQROD0dp20Skr7NGLqS9K/hgr4hrpnkIyCw09A
fN53w/9lTFfmqMXqwyApJ8arL2X23UJKMFc/izhcOHlnJw54Utx9eOqgF+52TIiBoqmRMaZWM2Kg
ZkEGkMT/DObHloXmFI41FhhL3Oe3RgpuaJkxitqL74HpT9KHBhipJT6KuasU+UYNKSACk72rPSvx
pLWZmLUXhTuGspEnLtNvIJliopndF0GchSYVprZT0PEK/WZ64x3ZCO0XeVxIzsxsMiCC0RUByVnA
Hem0sieUahezeXsZkC6euF2Dbt3H3j5zWRBeAlKJQ2sUUKu38zlOYl2kU9teBJCG4ZJsCtdrV0l9
ED37sSX6aEJGBBQfyKwBIIj3Bc3R2yWtB+Vevj2DPY7v003Rs7sg0kBj3zxHEKSKl7A29OT9xyAg
XqRQAtktylXkkOWjplLbM8Pjpd0p506sF/bVrAkCFiCtByh00y7PTkkWa2EHeg9kR/kAMIV/3FS/
gwCxFKElIolqKpiStYDJ0rACedYk24x2KIVYB+v2wjh+s4zX5ywxAzIDiE0jaQWeEsoMN6n1hHul
OyMNEq5k0VRLHRx8jBVzbsCu2C2fr9vP3K2txYiZPjZgGuoXJFWA9hmi8HbrgS2bRGqlgWVIRmYk
tMZdzhp5tG+PsXiS6rPYrjt+J/MHCZSa+wqMZ4/dkt4Av+ZR/ATvAY4soFcp81oRlFFeDucwDIwS
vQytekGuqBbR+LwQmQkCfouaZQD00KylEmg42Ahubanopep9v4Ut1FYrDwpoz2IHSRpdg240KVAh
N6V0qQl+ecSOTiqC7ar569WWLFT6WL0G9SYuXnoQvgEzJrgx5+QZKMT0ojFkbgNcwYlrNnKOVkAe
MDZx4TC6i6z/M1X//XxqpaTK65lKwVQ1ypofEVHqyMf5x1j7SWJdE9D6bCQLPRFzjokpA0oAXKNA
StOnRhiIXhwE3XCOVbOpVyAua93C7Ta8aBWvOXcaE6PV1l28l95bVGEf+8a8dUBxEcfiJgBW4HbB
ompoFHZqwItRHUXoD1S1G4wemNgV3UN5WeB0vlhlhDe2WDORBfq0vH/h1CVVx/tjBqqheK8jIwMy
ZaAVbj8DbYYa4saBBfV6zBgFDyLxJB6zhUOAjlFRyUXVEAgAZK1xIdApwzLnmXGQVPSfQNtBSHbj
aPfsgYusx5N6dw/8miH66ZCkIk/k28F0SscCaKKxZ2nrD7uwt4rwveMEXfoFHkwL1u4Sob+jQnsW
INpQ30Cl+tbc2MoDYh+Y44pzya2UclWjNVdIDfTPh+A2aKZiFYiTUafFLmrbj7CsP4AqN6LRWeye
mJ1h1IdBSUTqmXRSVJhiqJiRbxnAEOAPiTNFO1B1x8LiqMkk3pw0mGTUgdHuDhoFHK/UJE9SKSIF
HHJnqbbE8Tk7i5mhMsf0yJPsd4CIqRpNv30i/NIod5lxnC6kI+aWmWjTI77FM0T8BRBcPa9k1SsU
CFhz56T/mTSnSZ75FibZxBITKL0sCbfNTS2mFbyPaGnCVqEGnAo1r/nQSTgnw76tXyq3BJAHRMyP
ffeuzZF4E7YH6RED3RX+8dabsh51/iGuubNSW/UlBYo1kStDQEohAqcUD5V4Hlf1cze9p0q20Q4L
5ueWVUG5EOcgUMq4tW7NgyTNRz9MxZ2FALSlQE5UqypIUEB61ro/Q5/qeM4OkA5sJAhkxaYARsGU
dAg8/gwSDNDORaDsPDYUJOXoApcCaF0ciAN35mU7B69rj9T0R/HCx3bXX0LcX4/N/ebVaXtAuWDf
oLMJCUMqOKlaSa2LmOPOcr6PuRXRewedndftp8BseoBrJmklQIPYszXPrItL9IJAVJdjZ5DPaPCW
/a0sGUMW6tFkgT4dfRNp9YliW7LOh90EOesxtYp8YZLuzmzk6/He17D9kErHAXS7VGWvVEJRTiLO
na4wCJTQQLdYsXRDkRWn5gYivOj8RgM42pRoHE5Vg59hUpXpXNSlLo2vUXMaI6cUJed1SEKDJSyR
2ZID3FVC4HrIceIEg7Ie/q5SK5KITdHxZceeI+nH/wDJV6c6ymQnw9/xb+PVhhIsTeddYhXxNdyN
QFtw/6EVlAq147RLFGGCRxcTioKJYGvTSx3gHEPq2s+MoqtOeDbXIjjyLwG/8HaZGfCtdWrARVO2
Q9lxoA3szAmJmxKNxF4e6oW4LhrRkJVVFfMuYD2PXf8uW/87avBvAgmNrhuWbtbsk7FVRzVHyDXa
SbdhlFqf8mnFob4pxvtg/Kk0O/IBQRtcSapRxVSOeLc6DaQCur9Nu7AT5xcBiE1S/yJgUyqAFX2f
V2KtAi3PF8hjp+q5nFY586f7kTsUfE8g8WxXw9Khd3+TYO6vjJKddnWThCIgBJyIsJMBy4XK1RZo
u7phWyrocYlW4/jGNADrrNW8/8zNMXrqOWBIwUA4ZR+juGuyy8Ka0NnN3zW5+h5qZ7Nl14fw/oG0
Qo2Zq8ScruWWnKFw8uxzh1Hno9xcjAHvcJH/MUu6sPByAEidmvsp6fOS6/rhzG6gQaSIR6UeHJ9H
S1jxJ1LfBcUu5XQfQRiCOWnI7Q/5rqjX8bQWuh3Yx9LyMHC93gRnYXRk8UkNy4UT7/5yIuv03w+k
1qkLgHSpWbxuol54KzQmcMI2cJmMnxZ2411RjZ4KagUUCKIwwF4PZx/9td5JgXYDxzeoGseFzchn
BYn/0RQQUmIK0k1VGry3Y+pjxD1XyYmDBqD/vuAT/N0xLBG+KpI2xEWFlPKtj0rhVKiCzw1nDWof
g5WlBdryxFj80EZ1sjOp/G6QhXmqpNKzWG5wGVDF6Oj3/OgTNV14p93fPORbSNodboLHC3VSRhoz
ZFENQr0kzrDaUiaCwlVOFs6CuV15bYU6EZHPTkIhwYilt6h3OujJcjor4NH+wfRvC7M751lXtuia
pRxVQsqAJ+QcM1smfVfT78n7I//hs20oGD4Kl0G8ivb5cOLHPVjppYWhzgQgmFG0oHCIZ9FTQEfT
Hf5QriV+OKvse6I+NWyp51ln5dEKXSl95CoyWKG58KmNG7PK3+XmY4T805StWQQeKsotwTc4pOXU
Fge3KVDhnY5T5sS1tFcZb1WrvVEwh7opIRjCbXqxh8zE4xm8S3Lg8kTEhpwDgLFgKaceQcWoSbHE
MyAhBVhDNIu8jCwVgG8ghYsmAlRihLTRNFYLE8fPbosru+TPr47uofQbWYzl4VxD+cDrzBC5e6kQ
DNE7KIkRi+D0Z165wvG7HV7xvQ+9Z8DloQXcS2Ygv6VxDopi9CJg+2buEmHXfT6DzApa0ZBXQPrp
TtotUbEBpw68e5UIFYrwb1LspcRMkNSN1pApVXpGrzYeCHcfLwY/d4EQ6lCk9dCcjU+4nZWEEXsp
8rEaUtDZkQxAjqy6sjfqhQoRABCw+34CwkiQOLsVmn25XVGco9rkQDsxoW6dToKr+HYmH8YcWdTF
kHLm85CpFcGeSxK2yOfffl4n9xmQt8ibVsMeVQq9CI98YAwoGccd5CjGsw9mwHErrR9Py4yPQvEQ
5UoAUHBo0enaRCmzRK2Z7jyxLzWXO5Ps1HlpD1lqCf3CEpDD6TZqRmcBSCmQckRTKXpKb4eoaana
+yIkCcQBlNiB3vUvSD/L/LZTXcAJxePjoc2Fj3i9ELwqyheIl6m7uxOZDIK0QncGrWF+GgaftwrY
teElYN1A5kjA8J9DLOaJ93tlk2TZUgA9c16rYNwEbS0+Alq11JALMUn4KtS681EFpX/bijqbOznz
N5mgUbUkpfOrDEtPsAx6CKgwkHYSGlWaoH6CvLUM+mF5zPaTKDHHRGlAnVLGPqqFUArdDC08XihI
HqKBZFmGDo5s1ForHCd+y0xq+c3IwmiMXpsi6wnQYKtEqtEiEnfbUL3EfCCYCg8w6KTE8qrzCqgD
gBrRRNWosYRK/YDqROEwbcDZTJ+ESIM0ot4iBWyL7CiVet0KOG8koZz+/bAFySw6AUA4hcYikdre
Q8CWfpjG/blLsleJb55F5lPpn7tyXwuXBceaOWBVvIoJATeSPXeOlagNQGlB3p9Fz9LEdZR7aw1Z
yCxAx2z/0yW5Wafp61j3Rqow+jgl+sIH3OddkJhEiz5CMmwjNITc7qSia/1JgZD1uRRtD9jhFhq+
PO7HAq1k/eRW0zoLNykDLIT4xbanvEWzVCmDEfoti/yFl8Kci0OvG7kmCXSCgBXdfouUTVInSgVg
gd6fsv0atSdoC1SyruT7PFsY+NwJgjI73mUi+j1QjLy1NSoo4AZZ25/5JvqcQOQVK7LOTeGT/NUx
BWRYjZZfgm7NLvaVTWquQU3EF+jvB9G1x3xBfivynLzAFepv8qR2mAlg23awQ4gxeNlk8tD6Xljs
mTgMA8YUw6/BZvCba726zqeiadqEa6A3CaHGaF22WynZxe0Tu+MaKwRvLYSjqsLlIhyhk5ntpqUW
itkVvvoAamtVbVqKI/E2NPdYUpLqg5TZ3gH8ak4bxnslExdCz6URkw+6GjGucDmKZCxzNHL7gavX
ZaptpVZe6ueau3OvZ5aKphngJ3ItwsyOTL3iYtBsl7h45XUI5FSmoGlwnHS1C+xI0lPJebys85MK
egXcvkhV0Ww6jFepTFdjjEr6XrKrJj5lis6MRwEg9YWAcC7kAhsfEhkCsYYXyu18hoEPdDxb9ec+
++7DnRwohkd0t9GDsk1qPffsn7z5eTy+uawFoQCE7AfGR/rJb412eZOxTYd9AyaaUe0twZZEJ4F4
VGswkMWQVmrbrEHYG3w/Nvyb4767Ba8MU9d+UWpqkks99su05oJj6A2XiY110kla4WgK5AL6IJHO
hqDN8N0Efac9UGrqSkO81UO7cgqLdSSeg/JQsiceaqQD7wA7N3jIs/BQ9xZXavfy+Jtnz/OrT6bC
hLrsm6HNMVdyh/yoiq4ov181zFJZe25qUJUg3aZoSicK87drEgx93k5CjWSBtpPswAK3gVCDce3F
kxw0LiaQyfCxAdLn5LO+aNWZAaEqkH16rnkHntnhrSfnO/TObKq93B6GyemF1YCX4OPZmNka6MtH
EQMHPDjZaEo2tKYFXMGQ2XDSaTN4z5KwLkOo2ohPpbREHj9vDMBFwIJwgbHUWeOF0xAzqYR9iBbk
bOUL0D6DtFv8xULDI+uWyCwWzP3GrFdHWzRIUjGVLBKqSW2UrGyN2Ye/8R0Jrc0JZCUfz+RcJpNQ
HPzv6OhAQSyEJs46ERdmdPIg/cUrtQOZ1HUGMEMlNmbdPEGIT2nWKpzNG1jA61HmVKqnyqs2fNjs
oKC6sLpzYTm+Ceq6qC8D9EAXMqSs46HtjW+S2fygKV6BjGoCcdyu4RVDBQc5CpMShEB9ZQOgIJiD
JaA6F4KWmWcPXiDwsF8QBEu3OwMt22qBgFUvyueAP7JG70F+0oekHr/wwJo7B29MUbdnVA65Vgky
HKxUnsps1byVhIkorLcsswm/KsmMgL5Gr8VSZZkcGtQ5SF5ZSBuTCxOn/+1mF2LPqyoOIh1goVB1
RutFXRuiJZJIyqHBS4WisgrxBRSlVITClBXwUymNFvT8VnnKsIMCHRFJ/5YXJprBHzszdUjeWaIO
r4GbUMcUOh40WE8QkFl3iektgtDujEhoBiRNH6RJDmUk6qocJ79iYx4t7Dz/nI6briJAB1ZaKNPO
WCEG8CiCfDoShtShA+9TYzaQgi33Jg8fIPwXS7D6H/9xvvCeB4YCHYYC4kew/9yufz6IcgQ6mWAr
KFA1cEKDU9xkCSRBbSRwg4L4Ap3JHKmDoS5FjUSFYHIJfw63hSnyu4y3Smaljt81t5A7oJwZdkTI
6eBtB1kWUoql7PTBmCaFXwZbbdy2rMktMYtQISf5ffCmEOUDFf8HiOPtZAkJVBgEJQi3UWONMvrt
EJEtHHxzJtCmgF4miLtpQArcmuBKD+2dYR1ugSwCdeJoL9VIZuYInMPodiM1coJ6vjWgcWERoA4V
brPOQV/m8O9rDdQsHnoQ6iOSLvTeSBItbquxCbeoAA/xxzlTzbI+D/9In0iWAqcJj7sfQBW8Kqlh
NKKaTCpTRFvAwkR/x6ofi+zFM0tBEAtYCVwCMp7x1EwNkSYkQh5ta1RrmZcSfavqQj3gfmMgrhdJ
1w86DxHIUKdVHnV5VoOsZDuo66zb9MMmAcPXPmrsx7t8dihIGgoAq+JMoWdL5rs2Gao02ip6jDyO
1rZofljIrSzZoMbSsGIkyzVsCN5G7T84AFeKf9/fggAhOiJYyhH4yu2K5HEYDwrCcoAG7FDRVXbh
rTc3hOvfpx4FAurX2Bz4/bbaj+jylc2eWcpOzNkQSRoV2BvciRplI/XiiGXiPtoG7H44cqmJp/K/
LzayPSxPsEzoqaJiiVqbvCKKqngrbjjPyP78I/3q79YDiziShygq4uKgbr+qY/JG8rVom6VPVfhU
B9Y/fz+4clGtBLobYSndp+WNvVr6kYfvHy/NKpHO0eWxAboNiowAn63gfCInOsASlB8NadD7Upls
Y72F2lvlfBe1MfJA1unjSSlAvGf+eB8LRu+uc5hFORzgIKS/yOl+azTJ/CAeFQVlpjdx0+8YqBiH
F/8S78RDtGc2FcSh68/x+NjqjFFQdCDRC/ggkNY0TUeR1thNmTC5oGZMrcmzGidaIh+582iUSnCR
AAkKSA2WjfKHNKozwJ7bye037PP411twZzoxgcgHiBYkJsBPSDo1fzkLrl5DfdUCVZl1kytulLfy
ZQgJqxOkm9Gtlq+X1EjuB4MEPGaL5CKQqaRhpZNfqnIkQ5nIy/c98wO6xUXOTLLQVyE3xoMyJX6b
dDfBAH2KNS2wtLEfgmGEMYgKMbLeUD/aAzEgPz9e/SVL1CUpxm3IjR0sRczmG1V4XzCk0SoY57GZ
u5CCDAg0vyL6S3DD0CWUns0a1BK1yQUb2apa2Kz3Hnz749QYUpGv/UnFjzfMJs6PRbCbQDLRWY+H
cHcRkyEgNCWdRRypDNxuTt5ngqEIvcnNqpUHulnGBddAhLi+tx8bmhsO4hWUNTnQEaGL6dZQpgVN
WQYF64aZJXWgpnOjzMril8dWqBT4r4vhssfLAQkLlHioLelrsQCge8W6/irh9iiYyqPdWR5jZs5i
X+3ciDQ0KyOjA4cGDPB2RBCDTVDMYFkXCsQj5B1Zw2sBL1m4mumEABkSCCfRLELIx0SRjr3Zsa61
QfY6N//o1ol5nJzRfodW5vvjmbsfDXizyDsYPZqE+Zu6PIMCCTZBTnv3j7g+CIfHP37vZchYIe5G
Qw/edThobqcqK6JMyvOhd/vBAl8HOpYGyRklq1sKwu83PjGE1g3yqEejKVUC8RLVS/EQ7t0QOAgj
/8JFs0Z5+vFo7p0MRsAhAfrK3xuAimQyMZ2KPICRZA1ZYtlQn2og7SGHWy9EljNrf2uJHNpXN0Bb
J3KqqFPvCm+p035776kh/IirUNXrJXZVKtsPN7s1RfzjylTCTw0eBDAVHaqDwOqM1dqpKduQoM10
xXw8gzPOdjODlLNNONcKZYCx0UiPYmT2T/0SWQwNi74bEBV2RJA985SKzN1TcOgavfnsXlsz2LB2
uwaBVPv6eEgzt/XtBBKvuZpA9NJWdZ7BXmNXoQ22RUdw2C34Y9ZA9XvTgg/S7YD08GieyLBrGy1k
ud5F61oZGukKySVU2CaXh3zxBocdYG6OarO6qXRW8GfJM4mP397lGC15IQKz8Ivsuh2tFqVpyDDY
A747CWb+3eTmkMOU3fW2hh7pscQuD6wR8hKrxxN9H6jcWqbWVWF41PJiWBZjS42cQHLUaVya3VkH
xT0FXC8w3uDGuR1ekbZ+1HQ8TsNsLTp42rmgFJKN6Alk9nKr51ChZdFu+SxWxuPR/eY56IkFpPg/
RBRIhFA3WMSHQVNBFN6NtpK8UgPDTtxgj+r0itkJz/JJ79eC89jm3KGJLBWCc6AhCTzvdrAKsoZl
qyWD613AaLVqdG0/bIKlo5km9Pz1WGBbSNsScC5Art2a4Ys+zSYeZpKtbOUr36oho7kvd9JGM6pV
txk2yiH8nGzZ8Z+E9eMhzq3ntW1qPZU0U6VpygZXdjrQY0PObSNfHpu4f1zhBEViBoB3CCYgg0/Z
SBPA9MQaNiqT06eVug6dZhU7ilE44hGqoLa6EBqQW/POVa4MUvdQysbi0BQw2BvgsljYAvzslF39
OuUVQ+WN3tDh15mTXR6Lc235H7k+rTtdXU+rcFOa8UZel+vBSVb8W7RX3r396NaHpYtp7qRByouw
w6BUg4T6rduo8lQXAhmlZoeX5iRuVCtedatwW+3rdfuvNaH/eOmVOep4ESI5zvOsGNz6p15ppwa+
KtihxbnFqj/0b8E++TilpyWCNhqVSJv9vV2ubo9xIuyZSj64XQmWKVN1irVc6npmqqZscpv6JOro
MYgPELUyhOduw23U/8O5+ttqB0QY0ic0R0kwIdbJ62Zwy8lROwMx88haC1uEbIE7jyXtfP9jg5rc
PCy6aFRhI30Gw0/2LkGdK9tl3RFCxt8yq0MbN1wScqSR2f8ztf81Sl3MsuLLXNLUMCrr0OX5nLbj
h+pUK0YH2G3HfuH2kL+i1UZ4x63JFHq+dFc+HjUe9LceLDbtEGt1hQ8YnwCs3NSG/BcNtnWPKFgH
LvyjLRY2Ddmb//95vkcC1VXHhuBeRfbDUhknDK26WTh8ZuMduCTgiooC37zTp/DKvvbqcnDjF3C4
rAGxWhcrb1UYlRPbC35D9vjdeHBFAT+OHOhdJx1knQJWBrjeBUn4k9Ch30QX3vr99Kr5urxVNv1f
uTW8L8Idp2f+0pU8ewJdWScn5dXe9D3UDdDlgis5NRTQG/4Q7v+1/x3zOp8Y6qn8i36tJegp3ST6
H7e9skq5bR4iYzpxHebXsyDExOEoKo1151ZuH+kAIWerbZGa4VlbuCrn77H/GqYjy5bRwgC4n8Fl
n70doclTLM0orN5U9dIcNpW+xBw9G39cGaRuGpx6QD8mPbQI7SY2tL1nqyuQBZcLETqZMNqJJCKm
Aq5s6LbQXPR91SO9xfFQZIp1FfpPmcUUllyuS9RrcgPaUI+ddu52RsEB2HWkCPFUpLwmKmqu5XKY
Qxu2kS2cpHMb/PrHqUtxCKQIHY/48XgF9tA3ZuG9PhuFXv8+dVCTuBiag/h9fpfqz8PTYAKbVD5H
H9yzf26MH/zL0h6feYBCDFWBUADoDIFsocKnUhILoHcF3m0zZ6zt0gle6ndt0kMQwP6VPxfXZ+6B
eGOQbPurbd00LNfyHgziqaj7qcV9MrGefMgnqHELH/7BF0xCgb80zpnTBDzygKVKILtDCY8Kg8Ui
VriqU3i39w4dIEVP8U7edqIN8RBuLznaS3uolrjAZ1wfUDrUbdGyB7o5ntphQpUHalMxnMvVm/EF
YgYE7fAqb+VmE9bOY7+fSVqQ4j0wVBpKiMDOU745VbKkTfhzt4VywqkbbY41OmHddyu0LaSFWUX/
fsHCZ5BaJpproOSmceQdw8ltU6iSO/imfwT1ATqdCpDT+Hoz6mVqVH9+wCTzeJj32/uXmAT8HCB1
IySqt94jheHY9umouqwI3rSXcYkt9f5QFIEegJ8gz4THEj2moe0rkWlY1R2YSff+ds/tkzA5TQGc
4EIy5t45YOk3JY/3PEgWKIfM0lhKwWCELoP83cv+H2nftSO5sUT5Q0uA3rzSlmF7M939QnRP99B7
z6/fk3WxV8UsbiVGF5IGEgRUMF1kZMQ5J6AjZPWhnc2OVaCTgfLXkQnqMcgvwjEC4QTS+nraUGNY
mk5sEU7Hj5V6AAlOSViRCYmn1o4eKQkcrpNiNoF2rm2IIw+APzIPuE8af4F+o7SLMtNLn/nIZLVn
3VgmkKlRbTwVBmW6t7ZQ9WodNbDVCDYo25OLgpr8XeMJqDIeZBvLdG6JrmiF0zim7QBLiqkDY+31
mnPbLVb/PWYM/M3F5QIZAVI+Bb8dUAMUbNfzN/eFMNTgMvgxv49iJwRpX3/7y9NDmSCn68z3crXB
F+k4R756KNzm8fqPX34/6swkJMWzEeA1uoVRFHUlHq5x7BuRXymaqbZevTAODbm9V3tMl1FGBTz6
lDe5QNwIaJw9cn1W+jkwyQDmvY1tgyZhjNOyZQWqHOhRi6gFgTbZE2fTJKRBK6RNWfqticZIGW9G
0U4b9teni/jj9VBOIDhJAjcGqRn6ga0GAeH3JrlvTG7I38wW+jWgITXPAlrTdlBognAYefmRRwPa
za0HM0pKP86QgPZJW58dIvcJepuNOTLf0vT5B0ANVGggcbA8pP0F5WMWta44kQtyX9VsGV1uLO6u
d5CZhLRzdK8fhr30WAKpPJht5lbl7ZKaNQuwcXEJ0t9AnaFKapu4Cbnc7+y30Yms1DH7t+6WNdbT
Xj5fPNoOdQ3FTcdxeWfkfu30juAOfreXHeHZcMtDjr/Sh/iwHIdjt9OcexT5Xc5Td1DyP4DfePdn
lz9B3NzUd4OHHjpO7sYuK9NPd9hDseckUwR8GuA3CppfUauudrVRFzrahj5CV3t/F0Ip4VUtrZ/G
FKzC1E106nZEpK9+vYdWY6W2aCpWBeU6NOTDv6e2YQdO4Fzf8rTXJg0pocCGOiRAmeA70rNW620R
8GPpjw9ad6itCi3jIit4SyOG077c82tD1J7XxbpItBmG0PxS7m2u8gbVVZ55VtqYvhxOAzrNL+Rm
SCeD9SwnfcPJgT6V/qxZIZLFgwuRavS2AY/Nmf5WeQJrilGpkHtBCIvHFC1HmYfGwAWjAed3Gx+h
fw5qxkt63z+hn+7CeolszSARSQKZi0f8qlMHiV/kKpA46O6Phzv0YDDJPxDaMN9K0xXRbeFQfcZv
rKfiRfKTjBB7A8xEdEKWEVSu51NIDVVttLj2ibFw1+3DXbhr9iOOWNiaaDGwr/b6ITx2+3QHeQ8o
3tyEmc/bkzP6EQvyd2LHrw852JGgiYDRhnOEFPr6a4xQ62ROrWr/qJEZeO38wVbQoLzcKfjvjy+k
m83IDiGq+5+/UutnsBZrtgUH7eEtxQIk1JqcGecJLcYZK0TfUZgqsOxUAWsE/ABAReuPS7RRrIZh
aYEWNEUPFagcymOMY3RxXtHdCgUDiJYDagEIHLW9A7ntJ4jfR34EVobigK+iGW7gytlHyBIKvthv
lCnyKWdXbin2eY8cQgSYqBmC+voWfgfDQf9LiT/SsQudTeASAaNGAo3GWA5t12gKJ0R+qdll6+IZ
f6Nx9xwjfiDuZbVxYAUYTsT1OuqtmLn1YHSsjZi1S+zHZmCzOkVe3nHUr1Mrjyg/KtSB/HpjLr/Q
UW73W3czRzV31701TRI4TRb4pMBCkSsdR3I9jEWUa6UKAd2N7jkcORl6Ik/ZcbYR2wloP2oOLGLy
6RlCTxwOGiTRiLIrUItri2lTtE3d8rEvPqjgUB55KEW/hA5AS056zD+UB9nNTDDwPrVDEpr7OnFZ
9LsLj47JRQ930mSYqOtdgKWCVFCDxIh9tDbg4IJCZ/H1e0hnZdb12b3Ij5OtiF7sqHng7iDp3PVY
Od3I2glJP392pif5tXjQUYTrH8OH8VHdy662W7zMTv3hoYE4/RdTlOqi9EHbp1Y3hlKUwUmwD8kU
PAdt5fd0P9mQgXhAoiL+ELzlaDicA8LRENyisnws9tmOVb3bOvbYW9BLIZQQ+LP1JBjxiKp1miT+
fIh3yVMvYtKZVWUyEnpXoSUbVFPJix5/rI2UVdgEbYMewTPp1Zg+lIldPCVvS2eO3njfhG58B1n2
9/KJe+feR1b8fZGxP020yiMNBIHxS/kvTexBElEAVFYfpn2MbiSv6OBUvwX3gVkXb9/Xt9Xm/iXZ
eswmYgVa9VtrRRTtjAGQ4k9t17+kVnkHNHl7ZAWYm16INN/6f4aoq1oVe66EhkeCSPvPJFvPgd37
y+1wO7Jc9sVFR84JoGXA3EPtC01N16tXcMsYVATA7E5fkgdQ4df1GaOfrafl+ef3dWp3DMIEZHOO
GZPc1D+ojJB3+5id/Tx1F5RFnKBcg88f3NkJPjtXRgS+b1+5NwPlxvCAFAkemPPv4F37kAUTD0E3
U0yx9q6P8qK8cBomqpkEyI7IgR4ml0TYhWS9Fjs8vGu72VKO3a/YgrDIQ/xUOyzdh+1tf2aQ2iAK
1wyGpM+Jby+iibac+YPsLZVd+1pqKdV9w2wzTO69i2N+ZpC6F0GeS3g5xAihcODMD4YbHlr/e7Hw
4nXafcDw35sH7cwa9cQoJXXA6TtZq3zRkoEFGP4o1p/ry7a5+c+sUBei1KMXq95MiZ/v9Hv08Diy
XrIX9S56X1AeGELjRRFJsNB/oqxh9jeolzqVk9gS6omd19uTNz+mLFbCKRlwbbGoU73kBbqmRdgd
socWCOkHWufard2aKULn9GA4IADXz7Md2b84j99J7xBk9sodf0QgsIMgkBlYs8tKKm5+FGRoQZQA
oYuArNauBoFJJacxmAaaO3C4HICbR9ep4TvzMn96Co+FbyD+aAGbaf3K6/6Ub62XP0tO5/T73q5u
w9+VxwpINqOw848iG/EsMpYCMQ6zCR/F3TUuxGLs1urQRzj6JO912b2+3y6qM2Q7nFmjlX9nMa6A
fgyIu5Kt2Irx8PtdmDlSBpk3m5x93Rwtg30KMc/NUd5xEWesRY7B9U5hj7vp7VtwI2yE6G78lO54
p/tafjVOflA8YRfcVXCOyQ0UpkVz3IVe96ITfJaX40XG+K6tCP78uyjnFWdonBLw+C6bv+HuuL1s
SXsJJCZ0YgIY5znepSjoSLvik3OEgwoNJlN7iBxgjn6g69kiiHoOf0sWf8/7ACHesooUm878/PMo
V9cuucKVKVZJwkP0tSZ/a9b7grD88JMy1oi1AWkyrR5WWS0nMMYfoMhlSp77JpiymTifzEhty92d
j4tyRj3HJ3Kqk90HVxDdceaAPFnkzm5oT8hRSWbivf65vtSbDvDcJnXo0bk9MdoZNo2nFM/72ZF2
vZN7aHFtcdbgAI/zVhwq1qSSqIL2f+dWqVPdo3FpNC7YYLwXPy673oofZDt3a7v7uD6+rXvqzBAN
zYeEe6DyPYY3OooPTotpeIkzmtHDdTMbURSRzCdlQIDFEHuuvZQAnIYmlGPsy6PdqZ9p8BWwDuXG
WwFcDyI2g8cC1APImT1zhELUtByXybEvdBYf3UAECvUFF1rL10ey8VpAcRGQeQ1vUBn4iLUZtWzF
se5UPK+FPUBfvFVDlWRB4Z3ZwZZliZozTlZnqUVDXh9tF4XwpQlNNLNJnLk7Fozob3PqzsZEuTMd
zQzKXtBPltLCaeODXlhB+jL+Zccc4s9BMSSavFDRQwqPutYhrDXGqpACJWjcpOlPI/4t+etkAFRf
CF1JSBDQb7mmreduUOvYT6XJwoyxLWy4fhR+UKwHiw00cgqHc30vbcw7mjwAVYE0KjJ1JzT52ZaV
QqPLMwl7iePseHGUYz0855IdsXz0ht88t0O/+njwFZSx12IfWrMjGmQFdhAcalbtnWWF2q+tplX5
HGEX5SYf3L+l2msgMS7ebRMnmicW+KIoVkdalA4ZjgTothN6gPhG6tQsjsKGryLrAcACUa/CKadO
OGiFc9bEcImV1Vb37fvIYnxuWwCGHSUBpLNp7mWk1+lSQYwZDeBHu4oGmwsZKcat9zcGAVoXlOVE
CWxuahB9piUlj6SGesgNJ0NTVMUK5Nu+h3wHt5dY+JnNU3Fmjizc2U4ul0Q3Ig2Jmuje7Bms9M1F
P/ttymmAM9uJAdgFfonsl3zXHJb368eQZYC6bItMkiDbjbkKsgPYt/rkxe0NL778T1ZoKmdf9ryQ
SxhG8NLf6vfx88QACGzcF+dLTnmm/6NxQ5nVyJYhWBZiE8249XAXfY2dYySv14ey6bf+WRGDvi+0
SBKXHJaEzAXos9cduFpIxPKstP/mQQGvG3geFAXBtl1vq5YLi7KARrEv816mI7hEG4WalYPZnDe8
6hCcQD/9AoZl1EGQlyUScG3uJLGDKl2JRl65NUdOxcpCbJ6TM1vUgOJxGBOuhy3AoQBoixjHfmu+
RLAeAcnDAxV0u/V8JUpLyholuPDLdxI+T6ziwtZUIRstgDKI9tRYkPXvR4KeVxpPwriXPoX2rql/
8+9BcpeysnobYSmkrf4xRN0l0yApUGiZcY//ad5hKp3Mx4Vz1MBmJdq3pgzxHKnSQrL5AuCoxy2Z
SiH275qnfj8yQHCXv04k2LEkCngSwElT670AbdpWCbKH+auaoZptSqJ3/SySX1i/FAibHpCgk/T9
RQzB5eKoLkub+InxIig3KfhIDhO8sTUMIhKBoAc56ovuRmUo6UFLcmcFsoGZV6CPB2vrXlDnEAaB
jKrqp9IugIjUo1XNqrFu2i7x09cfYPEPja34X8F75FavxqF2uYN6nz9pz6F9ff42EpFru+TInl1d
dT0LswLZEz98DcF9li1ZNiG7x+8r8YA2AshtFSxVnY1HJWySegZQd0Swicz3mU216YYlFzDW0uRK
825QvciW7+uXiTcH1eweax29SKBVbo6/5q/r493aL7AKHTNQysDIpoaLrlxLlPQi3rN3GGVxJxUO
C6l26eRAUEJojOI49GSwouvR1eDhplwXp772S0A2++/LzqiaQsCJdA4mZRvKNyhqCdmKGD/f/5FQ
r5nMeTTRyQd5yOsztbXpz+1Qtxzfamk861Hqi847bzLywxs5GmjsoNs07h2iR0W362tCtVJjaSKy
IiZwiUiZWMYv4Vn7lf7wv/NvQbPB92//tjM9XmAwi/WHbSwRdKnWa6MPiVxzspT6M8q1vvYVCq74
e/jkzR6dKFrz+gxexgkwhn6KEP1FF7sL3nc7t0pRNT02gvmF/Ld1yBjOb3sWzyxQazT3TQ8yHCzk
r2Cw5w/dbrGqneR8R+jrwNk6MkPXh3R5A66HRO3tLOyVeSJDGpED1+1iD5EyyG4yJu7URZH26ucz
RzkIKNfmQdLCzERoiwqwLRBN8GIz/IB7MN3WP4x2bP8KHfQWQNq13od3g/PyszAxWVuHAC2HQH1F
fIQ6GzXeuckLAzdx5gvtw1QdZH1vtIwU1IYJiLFB0gqgYLT7vCC6tkuW1eUIoI6j/AKtltUIdmMX
QtsAPFoICkJC/8SqOHO28O59FZdTBuCsh/7ew64ebnC2RJYyzOY4wF1AvECotDTAOQoNjs96NfNH
wVPamzFxNJYcBMsE5fpCPdOnJoGJqXHa4gATHCtTt5HPFRHagS5LANRAdlE2llTtuKxHQBR4yjFw
Exca/oADzrvvF9Y9KG1cRitb1J0fh33B1cQWZL+N3zqgkMfwdvD5l8VVkGDNjl/CrrOhUeTEbm/3
T4mV7Wq7fOm9wpaOsyvvGmcgZQiU8J5mt2Kew8s87HoyqO1fqE2Fdrf4wFfB5p0JRFt0PUUyXTUb
K7B/lfc8knGvhskSnTp1q6QcwGpmyKY+27RTrJcyGgEgm2n3Zn3bHwRX36uWhGuitCIr2Qu79LZy
F1s7qnZtCbcf7aHZR8hJe5KNir7N27JbukCiP/GlKbrZgwDsWbQDqxIfKwHBGYP7zMrBkumgvxqJ
LHQh1hCS4jyvv7oygrkW5QhxDVCju5kF7946yaIAGTFcJtDupJMac9sknCjh9VTdT1iH0ErHXSqZ
XfV53clvbUuI+BFJHDDEEKSthyFxUz2n6LzhV6kfKXtAwIBG1lnIj63JIkINwKwjIY6AZm0lnfM0
CGsN1Qzf+EKz3utj2Pp1yCWTLCugM3Cr619XslQQy5pHFgsB0tO4u/7rWysBEh1QF0REDJIT618f
8nyYxbTGzT67afOpyX4R2kjZ2UxC2JbLO7dEncBxAFCYE7EQYmvuo8gEqOv6ULYWW8bDBq88VA/w
/l8PRc04vuf7MvWr1glSpwwPWuEtAyM5s2UFjF8DdCjokqFH69pKupQB6spK6jeRI083RmAZ8kMq
OtfHsjVZZ1Yu0t9CVQGoByvj4Au1h26hgnp/3cTWvkKyGmlFZEdFCDqtB9KgA86ErurIljiaw6rw
bURXqC8j2AAfDug3Wo0wilV1VBMcCb3weIBPOFMSHKN1k9lCL8frA9laERQIwE4DLwFvWmogCRTL
G13AuteN2Y92AD065dAJ++tWtqYLDdkhm4u3EI+TuJ6uaGoLJMZxUJbYNKz++fqvb8W/8IfwHsCO
Af5Ee8Sl44JFWcjmXVxE9G/6zWwOoSUuuyZG599HZcfnicX3nvLCsEy8E+3qNRWeGNcUXnkXuCt+
hCB1OGBghikMt2ixUh+awlG5Q6963dvOYAx1a2sjN2Cg5gY4JIa6nkhon5YdXi6p30HcPvKQ52DJ
6W5tCLzDsCVObSvoUmhaxaToqqW+Lhzqzyw4CpnDej5s2iCqhFAmQ/Jfofxm2aO9VJfmiHU/kK/p
b4EMSGVWM+qtqUI3HRWQQhx2XAHrqZLRdjLJDTwtwUdDMrtubrT49frybxxUKHpCk5BkzFBdoG6X
seSlrA85rH75jgwGZCMU5M55K8vsP9ctbQwGwhSwgJwFwneVzOhZIBTyZZ2nRZf5oIRANwGatNHA
eIBsLArJKMCAhvf4BQB0Ai+Wm2a8ibveKr6r7hgau5BV0t8ahwCktA6IKXIXNExCSVD/DrMy83Pt
WH1BoJvFntnwNDiL/xggH3A2UepYzTK6Rme+BMCuZI6sVq5bsyRA6wXMN+CSLzQJVTUQItkoTm+P
pT8o5aHIDqi//f1yA11NmiZLqLDTe5fT5KQJF2ihwkQwPnAwMT5cN7E9kP+aoDFMqWZwIa83kFst
yIWfj9ZSuwarAc2WFcSqmCrImRPO9Xo5qqHTSyWTMl92UFNKkSqXrFhjDGVrUxH5bLDpMF1Qv1sb
yYSy6UKQCfwFm3d4bXnkcBgZ7I1KInKxBjTAQQ5FhEJTfaJQi0W5yDIS4QXhYQb070F5UUVzBgZs
tpuREbiSb6YuFuh2kmQzXqDgl1A3Zj3LRdTrGNPwpv7JngqE3jvo+LXNr39xpRCtQGTfoOMI4gdl
aRqbajDCIkfBLKitr0a3r2+0rdU5/33qRFbFwOlNnuU+rx370kdYGQ6MaGzLhAoSBvw8OJUKnWrt
YkVBKzQMges9rTxA6nKY/rqmhGU/M0E2+rlfqaUknPg8JxkgJByy+EabGKEYaxTUbaJmUWA0Okxg
FIi/MQq5/DejwHsIwBNcWTydnKmyWE0UrQb7lP/AKABu+Xej0DW0RULFBwxk6iGRBciizbmSE7/S
iakJ36WxcmVb964mAzmMWwrOhS6SxMViaC0nnWxwoinXZvSkPw/RzcgSK9qqi+ANjBwQKRRAHoly
YKOoZDI2HEz9gcre4rciBHXvoXI8B2b2obJkwskaU8ceDzCRACIQtgBlu95mUPWry0iQTnyThjvW
e7RU+akShnM5lTdoM2DFQVAPJHQUGKmtJiRZJYY5wB21I3uDz+3Aj0MrzX11X1qjVyTQogJ9ieSe
zBy8vdR5f/nVWNLhZXCUXXiPlDzApXvNK6wUKaB0n9qvKBBZiZfth5/r7mOrSgRe1X+/lYbtBGMa
FnKPbIr4oL1psdkvZvsBCcf0Rb8bPoO37nO6rSEp+QD3yDC9tRpYeTSh1KDhAWWU9WqoVRwKnIC6
ZblYI/SdTFyS7U1oxmiz+tz9MSZb+EjMOTTn5/ZZt65b37gBcJnhwQQBD6he0/AYFPkVvRfD1DdE
W+/c5bPLzHCw4t867DGut40DRfhkSHOS9ikCne1s03HJww6ojElxxOkhqh3ps4z8Xjd7Vu1la07P
TVH+IVHFtEoghQ8CQvkq+NlThUCTtXAbz7LVeKhTK5fRkoINA4y6aH/0o1nlqLskCxrVAtDHhHVu
bVFQRlAcwBMUbye6J9EYxtWsKIg+KvUxNmOrtNPndM+bwV3pV9bgKgcOqugsGMLGTK6sUod4maaE
y3lYnZEK1cwfzWMh5jZuJKju8aSnAIiGl32IODUdwwRPgkoy2/ehtrrEub7JNy2g0SvBxKIcR+NI
+7pCP9UKr02ILw8lEeGp/v5ZgzjqHwvUGdalKmxBUMZ7dra+jM4NjjlrS7MGQW3pYOnrPowwiEB8
RyPRZvhc/tVKnI2C2tDDMhdR3sDEUoH2qBiOsbu+EFubCVhRkTB+iRgpVRFVqzky5hiv5RCI0b4y
g/omDfaj/vB93Q6JJqmbRyZ5WBTGIT6Gdrdrl6oHilFqk4gMoGBrkFKTXq///gY9BfowBJuKpxOo
fTp1g1bBUpaVqGO9b6Df4vM7/UayO1c5DjvRVh5S0J7Up/imu1u+kNa2gXIAF53zQhcta4At1zy0
kKu86x+1laA6/yj6IkGxoAtaGZuQu8t3HGoW+SFwhV/BjvdFP/H6ffx03eKGQ5fB4Qa8GG96kOCp
LZkT+DEXYRam4Umsrbh0cL7SXbivusfrlrY2Dt4NIFQTLpBMJyuRG+26SQV6N9rrewXlFKt5YDYQ
29o150bICTyLvpdoQGymKrHvsvjbJ3kxekOe/zQV2PcVAA4V+enZyezcTI+Sl4Cd8iHbnc//tA/F
/XIU3iQ3Ab0lt1ByAbdDmF46oMMFhjPcIPqIaMX1z1xSh8PgGzhbA99iQDHhGH1HlvKmoPY44bLM
nOAg+YKb5+i0ASGH7jh56MSd3svH/H1yyrvgd37X3aYu+l2+GAgVGM+4U1B9baLIljtbgyFa+CAK
sdDYvQ7ynNhVTojEnTND4Ts09UP1bnQm4ImGNe/j/cTdjt+oWIKGsNP2/9ueo864BkJUvJA9l+Ni
zV5jO9lHf1+pOFuKC11Ujq+6CEC22IfQ3g2U5m8Y03l9R1+ooMYKujMoHJaadxyWKOj1I4nkwXql
CjkYS4WslLpY0B1dILHBehedhPL+/7vhotOnANnVcNBhw0ZPFtH6A83P98ROb0XnOTyOL3Ft/kAT
WHTTe/E4Q5rUS9+Gl2zHai639T5brRO1KxeBD5u6B99FxvuFFHSF185Lb/o7bjTR15DhyLdu+n8O
KERf1jM7opmi1GSgEBQgWv/qWQ2rGT9PR0OSGrVNSAbTfc+3nDU9pV6GyGs2Rat6GjMz3jXV7Vje
zKxn52YEezaw0zSfHW4xaspZqDGw0qxsA3/4ICOHO/G9hYr26Bm3hWqOPrNhHJmvK7voRLQ8M1tr
E3T6C5htbGQK3oZdug8twWLhCDbNoMUHAe+gWkcDdjOtNyppASejgV+FvlRuSg4ANmj0fgwYL6kt
4AjR5PmvLSpS0+R5DPgAByO4yewFChW8K/m6D78YQ+WLlTPaPOpn1oibOZtAfZYmFUwwuCngvvD4
3mugUmjudXfLmj7qjJWZmvAtGVL+B73pvQqC49yLzIOhf93OVtACmAF03vDe1cHVWQ8mGvC6QhiF
ZYJ8zoQbpalMJxTvp5FhaHPWUH6G9IwAcgtdhShjVFj1CWBXV0NxdfJE0UlkM2TlpU9penp7I32P
BBFSRHjcUKsT91E5zKT7nvgw+fNOPUTeeBN+jI/aaPYP+QP6lZvxF+hfCxTci4fZLRGL9k91b6Lx
mI0uNOb1Cb6QzgXuEWKQ/3wQFUd1Y6KnIfmg2dJcw0lBxi295pi46YvspnfSe/KwMLMoZNmuzQIV
YUXZLI0gFxBqbOQl91+B3Tict1iC/zu/Z3noraU9HyH5/2cHQmu6XGu405QX7g8U3EyWvPGGWMV6
EqnjsLQyBFZHmKjs8tYAFuPWaC1fttOjeN881lAZ7yEckbrCIXgP982h3/O/GOu4AcharSM5sWej
zHJAD1RCoMj2ii176aEzIV2H25XlObdupLPppO+FNo8XcQwyZMAcoLIli9X49NT38MrmOLnTs5EM
4dLoaoGRSHc1KMUTnmqBVb3LB7TfKG/lPaSFDpMnPSnW6M527GWFKTvFV+Iut7M93UY+sOEQ/oYY
31e0Kyym0vlGJul8pk8vu7Pvm9pQ/Q8tRrRGizcTSwM7WLfzvWjqzvVV3XJ/53NNHc6lGOo8rzAV
vaPsm3vc/9A2nxmuj+UCTpHA2YBCuZMGnnQdvZm+79P9ZLbm4AxY2h8UyPfGXc4Ialijog7kIHRz
HUew19mqYwC/SMbFIisSF3JtF1FHUuYrPTYGGFkEk7tdDilsXF+cDSWq1amnFdqVIRYwDJCwUIHH
c6e6w7OnPIiOaiuv1R2Pbh/WcFPcTq8l3Fv//amx/OjWiwFEBQ21AdTNIW+4PvOQ0qyndioAlRdR
4EQr5dJmDHHDgnJq1YzetwC10VA89IgWulQBqImQdNB48z3wAjS92KF181P1HCL17ukPQuRwhsnX
FkTXlcjh+fsiyK1dYYbvLLX/DedDWjIKRJIK5B76+pQKA/SJPgKs3YQ8J/A8DDd6qaQI7dpzA9SJ
CyVuFKYSHAoVcNH8E5qUnvCW7zQ3+t3xpvdcImfszL7iRY+KJUlm7aS3yT5FeuAuY1TmtuLG1bdQ
52RaBq4AtiD1bwgn4e1maex5cYrYHu+7NjXbiPx9fcG30lKwCclzUtwioujrLVU2nKSmEeGQWJE7
QZ0FLQ4EhJJuDKExAxoPbWDGc8wwu7WsKKWCPgeVYh4ig2urHGDjQ5wScEOMxLxbTB9yxygIk5+g
/AFKzpAl1iCBLF6A6RV9lGutBFymKx9qcwpsIYGQfekT+i9D0ZusC2UKfcFRnzoRJyEDuR7NWLZF
HQlV7je1jTRbCrXWX3x3AGqKsVgbjpRIicELoUME8CdUIjvO5GBoApSH22RXxKb4p7oPkKSKLB2N
ah5DLN6vxZv+qDE0andZYk+MOd3wsdBqRCkADR8V4Cyow5Kq6JM4BHPuf5SlZeRmmJgZS+59YzJX
NigfpxaouNUTbICEiipkDlxKYaGXMc8iZ7EMURcG3w5zHpQwhFo7CB2EuIvOUSUSpYxzzTJEbfZA
VGtulGFonL2FR4fE6mOcbXVhnKmNxSENTAFQAAgGrb6o8VRco061YOR+WCcmsM5le+ibG2YedssM
8MECcHtQFzHocLAKhapIoJ3n18JNOT5Imo19zpT82PKFAAeKRMWE6MrScFGti5RI11HZgocQE1v9
5KDGjfZIvKmDIQEhOM4sMq+GxOb1M7ZxxFZ2qe03d0sQ8gGf+m2EMjjyVyooBO2ehe3ZuGdXZsie
OQvBIEmYJVEooOh1cFk4le3fhoIimMloPEGXP0pjaoGxnlMfjEDRZ2GFTsAAytvh0//78zR9v2zV
QQgylG+y/fwie/lPfjCs7Alqy3eNcyg5a3aMfWexQKlb8KuVXXE9ZbnRZk2Ww25rgulgTyZRHpLN
zGERoTduDuw4IHqBXEEagtZm4Qq+E8IU2PHgpi1sjrSDTlsbdFT9lmVqc6n+MUWX3EIx4nAGgOUF
UyrtPG60ru/mraQeoAsQMsStAS1s2imgbW4bFAHKt5pkGf5jdUwPnKN9lV5r/pZqEGz5nezG9nWr
G7f7yijl8PQCrQcGDUYbiD4/dowxbTgg0tsWmFskglQUEtf7INAiQYgSIG41EKDiyfyqcUrl3L0+
hksraM4gSgRahLgTM7i2Ioux2usFIpRBMKDkja6lUmKzKgyXy49kMcE/K1CaRN8B6j7XG7FCP78G
RLn4W89vgpmxEJfODL+PZhnQ5wHg/gKUsMhjmaMtGZCwgxmHezhL4bG1O6sef67P1uUVtzZEubMh
4dA3SAFzsZl+BtlSfTTPbnszw4PhfzNELX6Sz1O/dBhRAj58NIPbGtsLy9VsrT2QpCCpaJA0BUR5
vfZ6iZ7jRg7gZetwkPQTLNY7bnO6zgyQfXHm/QekE9KJoFWrvWAjyQ4BQZ6RhD6Bd9duGktyZoOK
1They6ZSgo3yoJovMsQiQRQ73BtOtUNvg8wKzN5sncb6LuAJLEu3UOCsHXRv5hhfcjoq176E2hxp
VTZJW+JLGl+czfZYH9PP6Lf0p53AVmycyh0sBT2RHrknHZxGVkVlo6K6nghqy/SpHuUCGrsip6JB
MxnaxmZ+gPhTXllE5o0DibF0cx/BRfJaOY0ZY0uBa3wXu4JXfC6v4lf+JTgCsj0sP7l5PDVsM4P0
aLrgDvR5KiU9B2Q0NBxtBUG7L+zUvRbvrp+ZjZuT9MmBQCSuEmCiaEQheWwFbaQBsP67/8D7rvSq
GhRO4XF5ZeIyt87OmS2aVl92iRynon7i/hY1Accrwp5XGKXZjZofhoTxgCYN5g2aKa1PUAlU+TII
aY4ELD+bmR89i1ANGL5CdD0e7YFFf7280Yg5UG5wiWIS6YePqNdyGRLob57t8PSZCfzm+iJtWUDI
ga4VKOWgvTLlc6oiA9ZbEnJ/Tg+lbDb8Pv4XN9q5BcrpdH3RoVYk5n7U3pSpMzRWHuwLlt7WhmvD
Axh7TILgNZgxZH+cubYwUyZF4vAKAfa3b6x5uNFRF679gtV1YmOjgewFtDdskNcI5d9Ecc65JODw
qhI8kBeS8jDo9r9gK0orK9RwtEpJhXaBlVw4KIWJlJCINoOs7bUxaei1B4gnlp+QCSkPGU5yExkV
kjBlduAnk5M+CbxLu+8Zt+fGnAHDB4wd6AswxlOnJpSXWJerJvXfOsMb69tKfZtZ6fKNmAYYUrgA
4LsIxZNytwVfKZ2oIvibvWrHCP225glsS5wOFbItF60AFGFoly7AE6BrD3i1Q+7WODb68c/1o7g1
SwqSG8BMIQuKXMt6C0tTkwf1kEIm4RE8q1k2xebAKqpsjUSRwbICqBhZI1paj0urRpwD2BDeNP2r
ftT6lzr0QVC/PpQNMwakCwhZBYpoQP2vh1JkxtBOfYCEcWGjRYQEKS87N/46ykSrQcJUwtJALEGl
HmZcJi6L2GBXiV6M9s8hVLEFK/u5PpLLRxmMEBlC9Fgh2SdqW+VBNvFJGIFFBKzJQpJP3GfCOUSd
7FlmJQEYxmj2cN7opQ4AceYHEF9YzAXphtEMMgv5rgbo+JCxSpe+H6Ic4L7jTYMmKAAtrldJDnMV
/S/rwre5dvclpPvrU7f588jZoXKABDp0OdY/Pxgj0JxoGk4Y1xDGAvvmX5BKMAJCxoBrQZxBv5bU
DADeNhQKfy4dQyYmhuLz+igu/Qq65uFFZoDHT5T5KX/fC1y1hL1a+IL5zsrGXJ749W+T/392acVq
vshRpRU+zjsn3yDb2OY3UBa5PoKNdRABxoRcKpr+ETjA2srCtana80nhT503PHHC4eH672+MAugW
JHwg3gf3RZf1WrFfSpVQYlzxj/z2zvj1ra8HCQOyxSBBoVcedUflKvSL6i7FHA2K2f4kfI8Gpoyd
ujkC5F0QZ4H0dsFEN7peykGxK/wqtLvRi+XbpXnRf1+fpu2B/McIYb1TxyEBk3cGX7AgVbzOcOPx
qUsYJq6Ng5igbhBeTcBYyTEOBEFILRfyTQUOAOtEsAZCuQ0l4SRtHIkV8QFeyhAOy+Jcn6vL+wNZ
FrIWEEg7tRdZb9ksTNAH08BcTbwvQEkKbCBIPX3IwfN1O1sTRnpnoRIFiUFcI2s70lguWlU3hb/o
uyq5y4794qYpw8jGfAFsjvAaGwu6DSelmbNT3qjqUmsj8qLx0JniPgANJGEwDTZNIGxAh2Fk3CDc
SI1j7nu0D8F925paYMuITa3rE7VhAAEvHiBIGQEdRXNQ+XCq9D40kPyKPCO5U9t9EbxeN7GxFjCB
jBcqgqAd0dWstBeboh9j3LS8p+YgmX92LzxLInnDm6+MUDFD1pZRMZYJSbEM99yf/20E1CrwRWf8
X9K+q8lxJOf2FzGC3rzSiTKUVL67XxhVXV303vPX35Oa++1IKUZlzMz2bozZCIGZiQSQAM5BVHBw
3wsmhor+4g1ggZAYVZ3Vk0B+EHU/RFgohNwetRqiRj+LOAm74I/CcC5ZI59Wt4jgTVHOAaiZpnyN
xJIbMhV5zpT3UkvtN99v0vrPk8cGwinAQKkT6KN+MlIhRJQL0+H3T//t1ynb1GM09JJNUKIarTuM
fMbazgMZT8j7BMRMNLeSEHVjlCstYmd0y8XH/DllQb3X9gbVaZQ4QW4P9D2lQEU6y0HVIInBjxZy
UqxW2xWriucXitMoL4AfUqO2nlcQy8ZyWB4i46UJzCXfJhiNMXoSK8+4slNkvh6Zeghk993o7CnB
e1OUUsznXSz4Uy03jZHR27NiLRT0DZABAAj+kSy9vQZVmCdqXjQlmlF2s7jLf7Ug02Tc55VlYGYC
GjUR/APWc2eRlCApSi1pDhIiWG15GYaXhnO+V1iWDOo6A9kttlKSNpjyJlmbGugJIWVYjHutQkUJ
Y+wuZSVQR1ARVJtoajdLQwmSK2E2O9Zhs36ePGqu3Jtcq3EY9fj50WmtnhGZrSTcEJcZyCiD4wYz
aemiWDWN+aTCTx+awdLxtMd4nZehBt01+Gjjwhf+6dRnoF0vuXdA+QlzO83OKgx6EYSBNhxStDpk
7li5o2Itoc+pDI9KtuUmO40JCSBDhLfDmFDyGKe2LWrRcQ/2iEOWuUrt/ZrTTeC1kjXKTswq990p
GUox4LWB70YYAuZo6rLwhVomU7tIB0Nx1NFqg83Isi13WoCqGOh0cd1xXlA3SgvmOI56qS7Eg7sA
1vb9HbmzW+S3ybgHwhKmQhdut6pfwjwoxk5E8OFUnJ1gru45yvYv30shm3B9IDgIVSFEqTo6sAkr
8K2UKuEDUFIV6j581SrHxUQjZ/CHn98LoZcCIcjmCrB+8N1opCNm7eqycFra92Kp6fsUw5pC2+ea
R69jMZ/crQSYdbyXkNhHcp+QIdwKySV5WpRE4TCMq61fBkx693jB4pJNwOKXvUvxA8CvwJHAFF9G
RNL58KpFa46OyJDQqXdufazN4mNu7F1+YtH33JWUIYpQxOMFjiAaz31Kw2T0s+TxCOKAKDAFeSuE
QIxvednMz8ZOwGSg9/YzCGw3eCj+COn5+2OjL+tfspECgBElk7Ep2WoRRK0gA9Td5zYXWG15WB5K
wTSSzTSaNatwRV6CN5oIWgkYIcK9ol2I3m/PTw/iUEw0gOAB3wb+pvYzs7YiFfAYVsBxZ16hHhIs
HtaHjCBoOSh9TJBkbsYmjGG8p0OwU61HVQbnFodKFIvu7VJKoJeFZ52OQwS7AMKb22WpydzGZdFi
eOymfpR+8E4SmWajuQ/1R4bk85nV4H1/aCQG+VseMVlXdy1V5jbhWsjDZJfYcXMFc5+bB+OPzBiP
cdczRDYRbhU0QOD2g45SgmpMxqy0HC3A2kk4qa/6p2oD+8Z7jRXiz/eaeNdETYQhOUxcIf5zD1sf
FT4s2oU0NesPyVndhagrPuaPw7NwqEGJWoIvffZ6lk6SOIQ+PGRgQEEEuklUC6jshZaQwQYEiANU
qDoDNTKeMwBD263ksHAUq/t5LYuKiaolmYSMg6zRMsgg79Z8w+sfMIPOYmXgaLdFdvNaFKWTbcOL
XUewhK2jYOrW92dFu138uAx3iPQkBk4gxUCtY1a6CtE2jyphZkmOWDApzFcMBZw6IZojE+BxLLca
XrZZj2kQaNzVU7P4rHVb/aP/rFCasKPS+ce8xFgOITkkOAGk24Fvv5WW5X0zL6OA5RA+lIPRm/ym
OOnFu2j3n0NqzqzW+ns/diuQsroVnzTykBKBzyIQ0twLmpIdafv9Ia24MEyHIPPjyWOCzIK6XVaS
6GWtDqiG66qZO3rxmLqYYKi9Ln/C1ALBCkMcORPqIt2Io4zFUoZCpHAy4VfbL1rmTb9CNK2NToeR
J6k1pPs4cdvK7utd6n4v+i72wPldL5QKoyowpeWTgYYE1a+iAwibP9Eqo3/8NyGUQwGoZolDDbs5
tZtfyXv6E52tweP3MlZCAYSB8Fpwk0hGIUV4e2QRYGQL/pcDMiphDOZif+S7yfwDJEloFY6CSYSs
QZh3/epQ/huRlJYsaTin8hjncF6Dy+9Gh3cwPaYzz6Cq3E5gI1Ls7xdJNupWT/DeUdF2rYHbBawV
lEC5N7KO60vwZc2W0Dlaf1yqo9ozWsjvbS0eIEiu45WOBy5J71FbqZdCgUESw2H4LYsPsrUVNDPc
Fo/lYILXG2xLjOt2d6cv8qCGeJOirkIXI/S8VNNaFwboh1X+AZ2wWdpVby+c+f323ftJShCliFIv
J2JgQFCZ2fVrbsnb+I/hAKzmxNbLF2+nLuP9cHe9KIFU1B2GcVQPPAT6y+9zZAs7luu/0wgiABMr
UE1DRHHXAc2rctiOtTgclt9lDC7xUrQdxqbduUNKBOVQ+BKvk1qRhkMUPyatHTdnWTY77xAMZpWZ
w2v4NmHssPLJuf9RMGUVK6UOlyyEYOUkGpj9AshdVFtvoyvxnrL72bwDjssQeec8qbVS51Ui9M1z
sp1phIl8uW1ElvyjwoRju3s0ik0gMjSS3KSbCw15EvKpKCWitoFLd3vT2giNf0kYjwcRMwC36p7V
1XVvoigBlLuMJIFrazkaD8G0raptOTl1dJTex2f0whz5/Ut8Anv/w/e7uLooZGbQrYLHuUwXHqq4
EPOswKKCyRJNhDgNK95dU0lgP9A+RkoDd7W5qMgCcUDS/jALv3iSwXAFqzEj8ytD76D8C0tiSCTb
dHdO/yeQVNFuzyka0qlrNCLQqjAiOLa0j04zF4DbFxTlGVZ+zRz+b3UQRnkyXu3TUU/KEZ5s/jJM
c/p6Z1j4FQloIEOQqKEzCs8G6kpnZTLGsVROeJwMzy3QC4JT1VaLuT05w7TfR1IG+sgMxKGIDQEX
oucCcRE8vxIP06HDRFawiwTlhue8STUXICa2JWtGOVMeZTSaaRqNWeqmg9gcBYylszTDGo587ket
yWEyMOsNtGLhb9ZHLsPVg3IMBHUclX4CInlwWys5lS/asbYDIL0FMrLX/MzRqv1P6bFIEZQwYoPT
kkd6jc7mLHWTZn0xYlft2q/M9x1L4e8f5rcSLkmCq3XNIZgzKxnnhvZTV0I/bvdxUHbzjw6z3gOr
fPveZNzRHv21oAuQA10J4Fy43caukbtcHrGNoxWdx82wxZXGvGpl0yLpJtug9tm3m8YpD8dlgh5x
e2Wb26X7+f1nrNwLbOv/fQUaSG6/Ys74Jg0HfEW2rZ5HJ/jZHyqgEr4XsmIeb4RQly9AprFW0Al/
eD5brKa6FW3Eb6N7nxSVwS1CBTioog5zZ0Aven7TTjZoW1vD7MCozOKGYgki//+VejRqojfVOEM9
3JEzt7veY/Xurbmum7WQw7oSwU3iMKbRRHRctBKog+ACM2BH70MGykRM/U4YRv4+8UV0Ht3P6BqC
ccTf3UqU5khsll6YDsoT5z0HCOOB5D/XtrGNGfq+vrgrUVQkL+ZxFtUTRAFZKLjPgQ3c9ubowCxu
suOBxUK+ZhVvVkbpXFHHRYLYezpwAmC8lrDY6oH74nK7eigs1qT7+1uE0huaNJBEwRMa9ul2G8u2
mqSwFObDj8ztHAvcIoyoaVUAmooQ+AKughfDrYBg5tFxHUrzQfoBbOGUWMibn/tTwprWcscxBqQ3
SG//FkQphMh3Mj/PEATnJVrdRwi2NW9+lTD9K95p4LCLt637p3E01awR5tjGefx4Uv+xsyYfoSvo
LkY7HthQb1drgF5+Uhpsp6jiKdtY8p6zA4bq39EUXlaKFmZSSsEPypQb44Qsrjpemw8TCNt0p3M7
wuNhjjvdmo/mYikOmoDB/9A4BTAKKUh3VHNXmLsGeBQNn/MvjpiU+JBaRA8n0PaUDs1CLktVWyP/
DEbf5wDY3n2AIcPG+XtbfAcgRPULDchow0EbHGAP9MAMbRQXLS3SBfSMnHkqtp3LO6WzwNpwzp/e
lSJrPghMVN+Kd70RS5dIwlTlxqLLl0P3W38ZVSspPU5zvc5qCPPjZMYcpoUwbs19hoSsFc95UupH
zGJQzmHJFrGau2wBNWLpdJFdRl6FuNkJnqJHYxdYT/1T8RD9SVm27v6NesHNomEWMFAkLShDXmlS
XmpVuaB0Mbiq4zenFCAj/NnKZmB+YhIKkx3w3kLciqTUR+8lMKWM1XLgLWEv29oO86JMVir3jnnn
ojzYyP+/MHpmQaOFKWgIIaV3ipNoPS9mZC3e6fFjMH+GtmAVG8nKNiUwPJLFiFTu+D+IbFSISZUY
c714utG5aJQAGFTInly8UV8XbzIrr/MyW3NPhSntBExDU91ip4Ck/41l4VcM4610yp+MYd8OXALp
6g6pf6sGFWXkxn7jacikTBY+wAqsxpb9xOe28h5M1SYr8CZHePskwyegOAW3hSkI4Ae5NYs52CnK
sK1xhVxA406Tqzuhq9itU22B7BJs1LTxREP4I6JibxbIODoM27GmZOhxRTFJQIMdHvK3X5Aq0twO
0bAcylfMKEkfm+fiLL5rg10cxzdx31mSNcBcFvvxxMSdkt++X/3fsqlnjqZkeiHz/QLG9NqcN+Km
AUXPtA2+hkP7APcu2xWIQUPr/WdlvSow0b31OZuJ87I5vrzo4IQ2rMfMfA+tn5tnjPDCZHKAz1rL
eT+E4Ko5HJuj6CpWt3l6GffqI8u6r1mE652jvE2/ZJpY5ti5HDizbp8fMhYih5z+7f6g6QBQHIzC
Ig9c2tZlmLQayJGiHzrZOoNQ5FDsWJwNK74DxV8yTRcagDjnMkfxKkCNxVbOtDEJDvpL/co7EejS
WitzJ4t3xS1IFUwnAiJ8ZJjTlZsPsWhKQLcZmiqQ7L5VOyXih6IVm+DgVpGzvOW1uR0+5GeY8qy1
NpU5b+W3uTP5wAZ3Gndm8W6sWD3IBzYA+AcMBwUf/K18Lg+lsc+74LA3MkyEFl+5Y/qr+AS+f2v8
MvzRLp/rc7dJvNYDS82ZP7IgsRfiH+pw0eQI7kRS8MS+Uw5F6CrBKBUtwGMRc1ZP8TtI81zjJG5G
R3Hjx9bM3HSjApW/mLH5/KjaoXk+vqnm21Gw8vO4BeGTLboDqJUTc3FE3A6GZbh/4iG7QsbxABQI
umP6IRHzVRZ0E2cc5A3nKj/aTflSOehRekOP3bF8KjbCOWIFqysx/q1QKk4EFUsACHoYHNrHbr9s
oBsOmYdQWKyuizUNNABIwulrWBzAW7caEJTd2AH5zh3y2Qz86DxspT1IF/yKN+Utvw286AiWohd5
H56CI3dg9ULQlh8pMTwtwB9AxOMNQNndaQ6rBhRtod88n/TEjn11m0LTsdgPxjmuS0L5nhS5yWiP
24VWQDAUVcRhCUh0H8B66mZ2Yjd7hL9gP4WHBWbYBGD3ZJxbjyGbtmCXVQJTihQnNAmG7FZ2JkwN
RkBglaD0Q3B6Cna9n74A+yNvgc07JMfs2G8rP+ZNZk6LdmxENNrrDDKNg8DzKNeKntYCNFdV6Cum
0PjJ7+ot+FmdMMvGQn/NbpFcUD9xB+lldrktqyPkwht0fblp4fTlHut+1isIr53eyR2MmT3l76iD
WqkfH5QII0De5/3g8E9H7jxwJrNpjfZNkA+UARp6JCQu8SyizlwqRjDP9nLot1/DbrEYfZd3UHjy
8xKy4gSbhikedP0/Au4AYRtmwyRbfVO5+m6x813rK57POeon0LCYELgz7MWvHhIMbAgQOnoe3kB4
kGW+gVTE92p2F8nhe8jkPmAj0duItgRquU0eaXVYTrEfYWCcBb6ttw69ImjmiMxYRjsw8piVI58m
B5Hc17znbYzVLvdBazH0/aJUN+eO5zzy0ag3gqwW204pnaCIdZVm9eTnZolopLVAdgPCGxE9+aq1
/MC//vVx/jnbKT5yMd8a1GQiNH9MDgjz8UBVzT+cNZhvC4pgSFF6vWnYI+y7ZfMwgvvQrhCVgovI
ZNrdy+wr+ssRgfLAnGHwPXp+bm9q33FjZkTR7M/WL38/2J71o7GX370TeojNRQtT1t9i8xfI3M0f
smOe3MLeqFsF6P/T8wlzGk1z++t5+3swI/ttQC3y6eFBMu3dYbB+fuXmbnRlUzXPudXBgWWWRzIq
R2GDv23sr8F6/+qd1FTAojBaX+oJCFFXwj9+kj6x3Wg17pNuTpZuptvMPCIUVE54jmwO0uZttH8W
5sshM53e+l6rLs2j32wJ/b7lhnLsZS2c/b3/y+ctsCm/lubW//y13Tz6tn/aNg7+e3B2u/fN4U+z
+eExXPCFTOa7L6CipDyeknwU8AXqr85uDqq1/XVy/7ju2bFR8K3MJ2cwN6q5MR3POR6sV+/gmObZ
3Jmbd1tnpjPujDmU+0pFaKiMOstyqC34mhSkfT800Dh9v+GXlufvlktF1MUQBBhLBAHuawHV8n+c
ShRM96npG9CzZxSRLAvr/uG6jx2u9GHjnHebw9Mb2Db2Lw/Qg09WjH9BilKfhP4BdDuRsU6E+O72
WmiclowKt2T+D84cbLvbhnswGB2z02QXuql4oGe3alvYNJ6+xSd1Gz00A1wSu0E6oHa/Er97KSZG
EuTOtaGj59K4z2P2K4jyqNih1gwU5I2k9dUUTfXPBgC1YFnTTZXFXnnXa4B2VAAFFEycB+QZwTK1
/FottGoyqs7Hk3SGFQid1NLtwM79fAunaoUuy5aviUQZGVYUUgUNg/pud1yplkjUuLL383dkzKoO
2RXFQVA2fyr+6AYm7xmJGQluZDB2lVZv5OnRf4D4CLg8gC8uoenVS0jAxL6OG8TkNMCndU7Tm73q
NZnX9Qw9Zwmijk+J0mxC0zdQebLV9icJ0LbZaURXbRjphbsYF7VRJH7x0gGuB92N9KTIfI6EphiG
5dz8NsC18HP5FJ74nYHpF8DSbcXtEJr8aBrvoLh77p9B2ed+f6PvmGouH4C2WLKfCukavD1MmVui
Wdan5TzuwkcZaSy4Y+6o4DWzbKrXY3zOEX0Z29ZL/FxhnOflwK7vLpJ0qCwC7gBgExrG6Y6cqjem
nE854VzCadW7cVOOTnLCxK+kdjNmWw4JZe+koZCvAruDXgg6lSPNQiRVSyCchcYeVTextV94QWQu
fxheJpY0OqYnI0bRHQnAAzhoMLqWspQYlN1ES2GEDxVIG0L4XGDdeztH42Jly8zggH4JArWIBB06
m1AQuSBubk9RMeKA19M+eShfo59lbern+k/9Mjn9NtvpXvcSEKZ3hubcbSfSYij/oTEdU+wR1FGR
FD/jQGtJXfze6p0RJLJIJm8FkAmdcsYtudtLSCKd22R4OtqONWovc6XMtXgIeV8yJ3vacsfY0l3e
Y3Wx0CE5ACo3YqgYdTY0EDZzHBa0m+zUS8HCyIg+7+pxf4kwSFcdhoshuXF7Tkas5Twnx7zfbXHH
kTDQzdb+HZ6tHUioD5/fn9D6ev4njI6OIkOKk3LBtqVeZBuWeGBNLrgzk5cN+1sA5XuyIJmkmb+c
y+iAkfUg2iyijbuKPbVjtLOpeWNpxzHife2pK828tshAkMfpgO17C04YE4+VjXZ8jvbRcfxtPARo
cMIgR1cDu+/320n7dPpLKKfQKaFY52PC+y0IvYlYYxfbzJwO2bMbI0XtKWWPx0zR25zoemePyLkq
rm7Lv00RwCbWetZv1d+nR92qMgzyfkiwntkK9wkIyrUH0eOQwf1+2+6NPLUi6lpxWSsXTYETBO7Z
XuwIaXxxW7wPG5Y6XoCX3+0dZZHQrz1WygBJwYNxYdVPPcEMH9KXam8cxa1k1a74FvB4srFgT6yb
QL3NwqqN4liEZBFDCau9BBwLcx9Z+kfZjgX8PHU+4bwW13DzyZM+gnNqFeBzI11pjaUejbPcWkZv
h8z13fUsXJSfPN+R7iYRC5UmqgtwnClRRtQSA5N3mS1ua1vb6CDSZB4jiR/vjvFKFmVWRDGY20JP
ebQz9c7spJ7mBXbhRZ7klDaLYPrec8LoXwkjH3MVUxZgNVjaBAvbPnoPDM1nLYSyGI2ctrUU4rcH
uJPYyaH3oz056FYMbWarx5o7RryhIV2KjDn4GG4XYkhDznFFzfsYKoT6HCiJ9um58gOL2b/CkkSZ
KJkbEDRKkES8ZGsGNvoUdwUqu6xbtW46rtZEmSghySW+JmsanWHbmmjP8ntQTDSb8t9EGFeCKBtV
BbyYhXNFbNRkyxZxl9qu++9bR1uoop9LXcGCBnvYTtvERvvel4WR1I8M1WOdEWWQjGkwBFBWQxvc
0qyR6DKOSLpZssfq4Fv1Ilc7R1mlPlOzIkixoh5eMcPDEzGg1T3wjAWtGr+/xdAYsKDiesy9xHom
mzhfcYunkMWyPCtWXMA7SFcBv9ZUpE9vr1ClD5i1blwUO7ISCJkP+ds/P5gbGdTBLImshL1+UenW
TGxkJEwyI5flLVb260YMdSyVkSqY3NGQY2mB4OTh/EaPaQnITacs9bUUukMq5LM5XuKW92vSNm91
qF0IqFwUXmzNIvIApE+asX/EjH0nknIOfdqAU6fHwqST+kDsKmcVXpaZvc3buy+WXVjze2DDNvC6
QYkXyXpqH4WgC5Ny0IjfQ2c7AG4TbpH2HtsZMx67zwUA4Hgliy7FjEaSalV3kZUfh8EKH4GMtVu8
HdEKdRCfgpNglZ8Ye7Dj98Ej09iuHubfS6UzSXneNoYUXsQTs57Zrf/Xba7dwW+sCO88xlmuxLqk
vKYQYDXBcFN3ARU/IUsGHZsbmzLCJlQAkECU0HyWWaw35F1bEiIY8lpFgzie5iDRpPyjENVxGquJ
AF8iWpmN2X4fYmWOP8n8qMrSUUBEv/EHzzMWeVdoouVS3nKZFK6QRsgl7SOGgfa9GJnf5TAe4dQO
4isZI7oZe4xAC07dO2lzaxnFoPscD1k66d8mvfgIDSglHgQRs1RmDC/od8qpiuzoOX6MH4mJ05wW
PMBzacYoCzwWR1LuYFmJVb2+Ek/bbq7NwqhLU8GPALHpbL85yLvuEHuuKxw3kxW9C5bwteDcmWje
NZVGbQ0FfJScJPz11qALyliK/NzizB8wXcpr/QgON/DIHRZNEdUalkrf1d0up30lkdpqXh3mUIo7
zImILBXGd7S0p3FD4onCazEmAK86ZEsEU9pPGDBJXpGBB2pH1Qx+B7+R+Kpd9uPkrpWC+iiacj/h
4qjjFmyD4Skn/QHZr4d+t7gi+kgiO+PBm9D+nu1hU6G8NeA1XTPp8e9yxvQnUGZ7DOKkL2V8wmRn
doQwofSDs7hdLFCd+BwuBPfM8uZ3+EJaJhXa463UqtzcQ+0dEPSknnR55bb2bCuAQT2xwBJr0SoZ
2vR/2kZbGK2RlFHSG8H/Je0jBMUEllRZKKZ6DLu58q64EUSZlG7BdMWMx8IkXKfy2FocinYYYJ6Z
QAoxo6K1pNWNOCoKb/rcCBayrhGl8glnl6CWPGB5+TmAvUAL4vY/LpAKx/HI0TCrjZwcLgt5A6KB
3dIeC2+2MfyZFcIyFYWK+wxtCmQugHKC9sLOj4b71+mNgNdwOxajzF0dl1ZLyihNnTRzvQYT0cMR
DdtENw13sTubM0MHFH1eACPAPSiIbytLg/KEdoZEE3OPiSWiA6lrbaUslR6KcdioONV+112SMgEK
ZcOJGCvZ5nzBas/EDhg2x8yk3dXsqC2g40YVqAQjJzdTfwh29RGm0JFM9Ri+dUABVdj1E3JsJ1Rd
PMMCTnfYZa8qat1W59SDqe16O0NbSmhV/zIBd63tdOdEXo+6oQxQhtJ5bUErFdjnjfJAZiAylHwt
+iGgQgHsSJjZRTe4VRgfkQCCJ/gqULvaxWIMuwFNBYnHzKKyZFEa3nD9qLbxQIKQwRaeJpdgnwab
2P/CC8+dqQEPQtxiggutMdNHRKXvde3vpVIqry1lH8chxPc7Ay0XyNrC6SX/lCD/L636Wwql0Ykq
BXFRYENHC2GzVZziB2IWwXJw+lfPkKvDo10qbL0wFWCkQLaFJDWH58AeiPfE8Ymm/O9eWpgNBS5d
cM6Bz5jyn5mUIbszC3/d1gQwggXgkNDB4W0H3AfdZbF1r0ZtCBlBlwduLcikziwfNdC5jpyADqL5
a7LFV6nbPpNCen3gZieuTK/ySzfyS7zyuI3CilnXNBa+FD06qBAi40glHPs5MIy8ikTfwM3QoaGE
YCGGs0GUzkj+rDrua1nU5ta9zmedCtrMeYPnsm9YE7oX0MnLfoSQe0ZfhGtJVEgixvnUyglWBboe
t30fnjX0JwSYa9l9Ne/FsXYxiwQrnBnZk9Xw61ou9fiBnUnqfsAKGzt4KI8DYlJlj4nEXxqoAqQ/
vNmhVeBf2DcQjhE0rgquUNrIB0EgpI3Si/Bz6Mw4lbsQnSHSZplMfs96vK4ZmGtZ1AkKatnF9dJB
WzxSiYz/tNthw6oPrnnMayHU4Q0K4FFpjQWRO09MJ8L6jYIA7/uNY4mhzkpp2jEIy8u+pUh8D7vR
Fs3AUZ3vxaymNq6XQ0WRzVyJWl4MIqqqw6l9kPahUyJNNGzkt5jBmMlaEhVBduIoaks2ElGI/zHb
EOPlJmg764SYa6ICxxg+TlfQuQGfSuL90CFmecLgH8Gv/00m73r/KJ+a5lxdCiEW1diTPR5jJ0Ju
P/IQvP1HhaAscVksLWBNWBSI0Q4kIUTsPhbFMoPkFO6M09WFpfxnCVoK8HxgQf2O+LTUk9/nI3mk
dihS93g2LeXG+GRo4UqiGu0v/7MSNNGpNARC10YQSuqdPBIzubXsZrsBsOd7SWtxN/pOMRwMnAQg
gtOp89LypY8yeRZRoxuPqYdOgoNk/+5QgkeHYmC+v+CiOfXTU2g/PLC2dsU+3cimjrDlMAuTVxbR
3/+ozqKT7sHngAZTtF6idwq8QYmTu9mGtbfEUlAHeiOVOtBOq6VKnLBi4HcsMcU7I8A5tof8PB1V
BJnS8/dbvJZjuxZIZ3raTh9EBfg/XzN9wQ73lXvanp3q2J5fvE/Gnq7YlBtZlMlPFh0zVRMsrndk
ZLJipEgTE/hwxuVbi4Nu5FBW35imuJMbrOlHbVY/eYtDTX7Zbv+QvvyfP0W3tC/UIwHafxm7uRIC
YeoAmMEAg0GbH80HG6MjRgD2i9zHCS80NDL61b47kvo1s+1AXlGVa1mUhVbaVCqEisiyLvlRgAES
dBF1mDY3bFCttA2O/QIi1pjWTxBLAH4LWCzo1ylP1+d9mguJLPryZsDzF3U3ZKS2jyneeaKLBJ3N
w+8xNnXtJl7LJBtxVe9VUrmQYQZEXzgFD/ljjz5W3pHs58G8oI5fM5Brd0fJGT2G4DV9vRZMmZ8A
I0QBxRVE9CkHu3T/kTqhw/vE3g0mRsDZox150zEa0TrA1CTWoinzM4g9j4FokngBO6RHAGkwUoQ7
gmcLE0UnMlJQdSUMxsP1YZkElmjKBslCJRadRizfh/8h2QQotdmckWieNk+A7LOM/Nqdudrly22+
Ol5QfJVyVWCXZ0vdgJytNk+/MnsLqDOMrQpL35D32X40P//rJl8KAVeio07SBgHTxgBnmVF048xl
e3renMmr+r20FSQDH1jPUIZOXRK/VyLlRtQm1MKIhQADtpkAENgje8uKSO8giHhZi2CRJI2qhD5V
p2yt1nBxXRYK0Z+sNBMgrE/uKTb/gJOgcVSBADy/GNeFmNU723AlkjK7UidISRxiN1F4Q6283NVI
G3S75lH1KotZIVkzf9cLpCzRJMxdH9VYYBQhw+n6z+Hlaog/+N/KjrNZ0LZVR3ktjzK3xgDmxzL4
/7oiW+DddkoLu0n0MwN561cPxt3vd3T1IqLR1hAwpQxN1JT94fCgrjtOFf3iR4gx5oNdvaHDsZYc
lcUzuaqVV5Ioa5P25WhINSRJgpkDMqPghRvDmP/uP2MWEdOqC7mSRZkXXm2aRix00Y8BOz48jhXA
TP9p3+gAtW3DRVZjrKbqrUk059SUP3WDzIGvWCaEsXE0nlOJw0zRIo28XuLcbH0M4apmUwqt2RNZ
h3RxrncXDLQXAC4D3Q7G7ltHqLZjYeR6IvltjWqkWpt5aNWxybs6/iBReBrfWCq4lmjHXAaD5zWg
0kB+Q10zhR+zSkgjyR9nJ/dG2GMZbrf9XYMjUcQbzfjJErm6pbKBiSWEthBAu9tVtkndyH2SSr5R
23pm8rJdKGb8OT8nLxNrGsHa6xPM+sBFAEUGTleaXaqMWx10WZXk91/hY+4NHneUjtNr+py6ssaI
DlcX9j9ZaP++Xdg49IsyGgW2EujJ0hSeVckMn8PP0v6ntKoX438liTL+XAjqfW2EJF23FJCP/Z6+
qtrMRPf7e7aWo7raPTTo364olRtVTIkczuT9+BfiTxV3LEdFMj3PXvPSfmjbEYTyL9/LZW0kFRBG
IBeqggxiy8YMGrTnuxqq4Ofksdlx5/8mirpyfGwAeJhAP7in9DFFPiwozPIZ3MWl898EEat5FRcE
HMhAw668rEl/Fd4Czoxjk3sQQktgpd5WSt5kZCRp8iUckyBKuhUmoQGoA3sncMLOvJmt3DFRqbMT
N9yEjmBzTmvrNoqTZrPJEdID77lRXRBdui/Cp87gMFoxamBqhIHBEGggXMG4c/stsjaEatZq2ZHf
KL/7zQJ+gsSZCk/yF8dQrB5DsCpnZt3FlfgItozgksi8SVhUar+1Nq1GPVKrY/y+uMX5g7PGswx4
pKNjxeIecXX2otmsU17JaNyKpRxtN4WdDGrl6sh5vCUBM5S+iNt4M+0NJ82sLkHEtCD3FQE9TiCp
IJRGe4vulG9yy7BGKy0mt59C2dllrsKZr7ADyXbBLAbMZoPvR8/DYPE/DL8+JN6XV1jcWcdU6e91
fSV7DywF2NSAfUEl7a67ZZH4HJ1ucX0EWTtqmKDxA9w0PImM8tKanl/LoZMboSphzlkCOYObPXfP
C/IBgpmcOKe2B5D/cA4U3o/Qrx+Am+N9NsOnyNG93C02/Uf4ZGxZ0K1LdH/rwcHWBXUHmFkHvJom
0zIwEVpo6g4zbbeY1AA66tTjHdlR9pMJehXVW5zssbJeRvRpv2RMeoYVe30rngooZWXMm76BeHFX
PHM/YvTacyiT2hu0mR7QGJ6Y5U9GzmelFQEyRYJo10gfk0RZUCVUar1Lp/poeOIu+T3XZvBTtRun
BXtWsFc/Qjv/YKgXWcbdLl+JpO422mbkuGzn+hhtld/SDyz3FdwMH8U+3s6xaeySR1J8Q5cH6+V8
nxklZGyEXB8kgSBIoNdatJGeIoA5giMN+HT3nOHVvGPhZ1dtFy4OUSAMYsbAgFuTmWFWLifNmIyM
CvwGneMu56AlKMKkkYOEcnC/lz4Jv+hXwkLIrRlrlIb+J/lysa+8VJMXM6bUQ7ICrG6DN7rymO3l
02K9G3a/1xj7eXeOigTyJFwUDBtBMYqn1FWI5TSRx7k5zq8y5gJbzbmWnd5gRDH3UlCyRJcwWggU
1Lw0KpqoCl5tk74CY7oLuJJUmCHedqgJRww5d685mKJrOZRygK5EaeUOcvQZlp939GST5JthMXUW
RHVFElw7cLeE4+ieB6itw3BBe+FwLGyXZKwTU2Z47bsIDHyA1xIop92rtZFECiQgknVrUHDEW919
YMUp942YsJA85kcSBcA8XTo6H9CFyVf5MOMiF6Ip/Ugfk+f+Fbyf59bKweOTmeE5Puso6y2YLSKa
n8yK28pW4mGAyTqY5Y13EJ3QHbtC5bu2WY4z5gZMYLOpnkjLz/8j7bt2ZMeVZb9IgLx5paRSuS7f
9kVoK++9vv4Ga1/s00X1KWHhYM0MZjBApUhRyTSRET0gd6k9bAYSHFBICZ3xfN+H0cNw48Kw8t92
mcMSJEGT8lwx7l6sw0zBbZrzML/NuEdZDDEnXeK3DSI7H+2mRkVRMY8R+B3vL2JCIQLi+ZtVMB/w
UGocpLNgaTA/EicEglBfyat0OTrVS2W9V8sBLEjqDtctGEbQ57az5f0nmN4+mK25irNhPICy4jGu
kpPTolOTUNn1raOtu+0OdIbk8X13/rLuW9Lort2+MbAGKHQyWkFyjtrbrVPWcknVok6Sd/Ul6okN
XPTJMLcnjyzeDLL4dAKCMvIK/6ntOMu07e362f4m79v3x3OzAVHJl0/Wy7PtbF+Xy+Ny+XL5OZ5B
jWFtLG/3ssGozuY4zL2f6em+fWbmlHkun+d1r8m7zUsGoixkAhgKGK2MiE4MWsSCoO9l90QHmv3g
EbFeV1scE81SZuvdV9Ujdvsg84gBZEEAayJb2xgMLwVhRKzuFqsVZ67AmPitWjL51GzN/Hat70MA
SggQp4GmgJyX2ip+eQJFHBlOX3PZ5TUIu/cozKmtVM8fUg2PkpBhnZCXF4N87D8wj0PK7cvH4rLS
re/EBCUFoMCHz+4lBZtCTuBngR5dvFPqmWhx3GR2s3lqZoU+riMFzNPhs6IyH7IEl8RWEZrc9Rsh
4dVdv0gIunYaeQqdJwCEbTo1hPKguffIt2Y7p8Ph9aBbJzIsUrIFfNoyO1TSlz/zTDfXJG3yUGDD
pbrIoDHSmC2rJb5sAtAI7ar1sAYGr8EUSY3nU8Dw24AooHzZgDpl/SKBrghH7fKdoSmHh4dyDkEO
kJmn7xVYB6OVigwsMGXU/jXT9QEFk0F7E63CJ+iZkefWrBaEJ+gYHmd91TQMAJ8BaCoEKhtIJVtv
v18v1pWyCBJt90LL1yWO/1OAsnyMiTIkwehzxUA3AhUDuiUdGPEXEZBwsEssE8W+70lkWlJjNxOy
kiD6R4KEgJLZzLJr8ooLJW3XmO2ixx8F3nEAoR2+SyQNQP6f0lVvQSYVL3yPt92TCPxbrU0ZjmJy
8JxvzybbwKxE4gONuT4eG9OYkTGTqD+bPCVo7KjMOmqRbO3HH+M8HhJDQwigkXgVgclFWNAuCvhl
vKVg0WZDSz5jss1WOTr2FGfXIeZXTJ/geWb2bHpfgqFXAnMkuO+RXbF7BlYtCKqkeJoS+5KRF9Sg
LA3HLyESwQtDkcNAtqWaeKqTu/Xs70+dfH5S+qQCGwcuav6TnrABDMfHyEpB84OhirmW7TT9g/oh
9MN4SDpCRg/30e0ZA+wqd1Uv0/HtgkwYxKi+2S85SAP15KCT5xRPQMc5wJ23QzJqzQ3UTLiAMGkK
bhteBicL5k0xQntrX+Va6BVXob7LqWLfKlzxoJ+pQIbogTuOg0u7GNg8X8TmZWREf/fDg56Luj1A
rpUCLh7fXZKsto/oxcUm6MHxLaICB16px6/771P862uk/JxINXhdB0/G7ZN2ZZfidlKVHW2+6mim
Q2domR+kBcpT5E3GmL2K/hmKqORCKYNbcqnMUbP42k7nxo3/iJcoXQ8kPqEFjhoVS/jSSaFRJ3ym
7eKXmrc+Ro9ILlJXQDpP3lP8dn/lU6A1vnmd8miiJA1eb9YPUYG2pKldbffwohBrhBMVHZBzaeTl
7eEjtD4ynOoX/NMjcJcm/bJk/HHU2GwfZx6FurzbTxxrxhgSxvMwfjVhDVKVvC6DtDJ2GPY6XXxT
gKP+1EwV1UHOpByaKJfbHnkbCf4Tb8EpT9awoexqKfofZqTPZFDTEAvPA2AiJu5EKpzIHN+g9BUh
LDljN/S2AvWCxPH9ecDnJIkHgfIvKyyMVR4HORpzWBld04WmoOx4khk9fmog/2gOgzazqD+CZNjT
NcDKYZZmOrdHXdFCPhaGxN1FhDvz8FP+BdhdfJYX5Nc13q0GNjK4UW29axG33n/H00TOQO8DhD4Y
tMNLNpjvzMVKs6gsXXgETHjl2FMyDqYrYKJNaWaCcfpb7HGCoC3+AhceGHYYW5DnSyHlHrq72Icq
rzVHPT0taMKhwbUCbY2qNj4g5vdFvSsqlRe4XbilRd0eY9QcEZYVmmQmZqkdfRXYXGKL3SI1i+Wc
c50W12Ae24iSBRWeReHi9j0mgSt6ZZ4bu9YqQPddwTcFRLNz+/UxR0TIL+cuvWlLGnB2NHJw44Fl
C4AjJlBAY67yGin298mPDLZIbh+v9HViRw/9CWSR7tlDpIp+zGzbZ3L1oxZDi3ooaNBUhy3Zp8NQ
1PEAu5kNGttld4TK7sqvdpKjzgk6GZNgiNrSRIhG4aAiP2DW6HGKDuGS1t9vXt5A2m3v9wIBNeLX
Aji1BZwjUA3kZJ+QWJHTKbQW38ABZIiSfOvybR8ub6D3/a6BDNjiRl3vzNedfRjNnW9//RyfjNVx
M5hLDSHqGgHy6/J8/EJqcTTPR9NeW/e/tMmNxiyEcV5xlqMoTBfi7eQDhOWW4NCcq89NoqCrDQNS
0SCmBekH+wUUqdpGXOnv+bVgpe8zpdyJ+8XHgyoMDjem+lEoY6IXNYOkoeDqOG4ncqDgmPsbdNUw
v/EP9PeRRPAyhHHR5aZH4VdxsUMFORZcw9+Pn7hayEW3Lh978KVEgJiBKZDGuS2p18/bV7s37S/d
XJP3pdQ79x9j2vEG4FSGNwTADRVW0FfdPkY0ahpXG0287wZSDIggZchg7UCmHQITVD2Ls3MbExIc
kISLcB1YNXBQUPJgbgBBKLm20b1kDwSBbtUuQMmSWeNup8Ns56+vn2TfzVJRs+cR9RCoRUq0xw4C
Y+Va6v2128I4NKqnufUDGIxdsBZBDJsk6ur+ZtID9/uVovwogegMbHEQS0EoQY/UbyON17bRGHpg
siD/iqTC1BDuLeAgrizryIdvf3vI5Ujzcs3b5VtxtB96gJ4TR3nU8bULM3f0xLcbaNlA8hqqciju
o1/K+HauDOpEa/UIhSxjka2hHLEqvjGdTMmHETZD/lLw18Vsk5INwKhZoCzxKaOwhGPJVK+0WMyG
RIliGhoQ3k6t/ekzBzE5OlQzCdSk1Ho1BQ0ZFeTtsMkmUL4rj42iZvEuXRV0zN3iBCROGB89pXt/
L756D92htkfgMQISodqR9maRzHgAgQ296EMguMM4Ls4lusHMh1DxZTCEagJAJ8DPErqiyUsikgTj
lV+YQfFmmTjZ6Af20I27qvmCqA5Aq9sjlGSxr6tFke2CxHo27JZmrCh17R6f7QG1iacGTVh1bpHs
7QmjCPKQS2g05poianLOlxLwr+zSeJG2kGcwwBtpZdUSugqJJYAJcG5fWccNGRLkfHR9oEbCVco4
7spoQcZX8BCEheyyd6zDYxmYZTfTbZ3kSdQMslokSkgtJbCx3O6mgKkwMH0I+a7cRtFPAyJ9SEtH
nxVkg0EX8DiTnVwd1K1vQXoEmgAVobMOrSPGXKTEbub6WrGLSqJqmDrOSPypBCT1ySrriNuQoLLG
Oa2cidvE4CeuKPRvRXBjI5O+XaQYxBDNTGA1GVQUPEAQ1WF5kjUTLbA3OfZSAFGrjEucUsyz/A9B
q7mYTQ/LnTE8KfEy+HTn2lF/WYBrgUY33hWVS7hdiMolLrQa2nKnOy2EwPda+/Gvvp+WOSCaBw1w
HVqfjAEA4/KukoRyN9ZOljuS9Hr/9/841ehCQSwdxw3ngGXPqjQtlLIibnYBGUHTG+zi7H3mLTAm
oA6CYg3aPoDbQesbUc/tHvVS0wfaWI4PnbgYwP3kP7Tl29w9xn43VyuoKggGZR0Woat9ayWWm7Kv
tHF8SEVLenYvspWg0i1aOjHDOVVg5vjCFtIvlMpU1J/w9bAXWQBZs8SPB/UhDOwOafxuJw7PWW7/
06uhVvDuFRAcg9sUVyazb5osp0mDcuuDYIDEodcetLXuzxQgmfP7HxsIRilRCExdw7hfoUWRt0rS
17L64AMBafBmr7TEG2dCXiZ++f9G0NMBTAWlEFbvOhdUzvcSRX1Q4ZnH5eyNxx4wAaeLh+QWbgJB
o32P21cvKZ4axaCBeZD8dz9+5HxTCXzz/stgLjko4SExhVoE7pwrLIG55EDHGRkFhpl2QblQhXUF
jFfQrcPUSe2Mn7nc2OMloMONOwa2ULmiSf7teqoy45UQt8OueS8iALeIu+llMpdqT1bEWGF2LZCT
BDhzWOGPvNkemsc2hFiZ8V0IM1vHnjF2OfR4/DpjQi/WcjLCkJQR2fKf4u/7r4YFKKHXJVPoKXJp
7BfeFHMzG73vRjkfDagZDHb+qhekB/4M+atMGplEKmhCQEb/ihbhc+lw6/gNVJi1Eyx8aHp999/5
MV/TWvX9p7oStP66WelTgXQJXW84VVlVWAJXhUuagBc7NJ9fHgKyeEAzi7yhco68O7n2mEAJM9Ac
G4UVz15F4C/HvxB/8fFBeesEWlC2D6fn7SV7gb5Aa9PSsY/iughEYbbIoUCDiggJMCR7hIIFh9mo
s01Ozna7/jluAFz5+rm/oivI6N6KmBNTGnqvgZN2RLMiQ8lgs2kXIjhKQswEGwugtjf1MtwbtrtV
LeOt2taOopjBvj6ayw74HbT5lxKZcS1s1kd3GfPdIrwKrnfEE8zhcmudj1wl4yFGnKE9jm6OAShW
gA7O8yO6iDzZyaeZbZi4G8YkPe+/znMSyO3YGTApS6+qSTknKQ1NYl7QLynIW4BXB3KpF8lJVjvz
R99JKx8gRNVu6GDXQohBhk9EcCwvXrt65tCxsT/QUkh/IYwEPBP6h2D7vn22YgThUDNG+NYwWvXk
/pT7Hum25YtOoUNX+P5OTDYCxiScbKT3tA/C0///ayPUzgsBQA/cnSZakWGhRJj4G30Oyf7nmoAG
wLWOyiRaecwrLhFWdLEGMyP6ssdxWUPAIAF/Epplsemd76+JxTrQHYSnp8AcpNwaUK23i6rDWI4w
L8vt3MfyIFxkYaEDP/uNfsUwLNbqSWltAUgVZWYv2TIkolsqtAdGOAgoQHCQ3Uxe7zqtysVsr5w1
ytiUWzWtuPU/ktnjK19lkHBYCHMZK62X3XzSsIryJzI4DWOjEjt5IXC+ooLiNt+LUBl9CmtT0EhZ
mClkFefO5uS+oa4QNGygoUNQPiHcjxEBhm6s5fvoJ1/lhwg6qFYBnqOLP8vQTh0RsyqE5AjPcHmC
YI/NoaLMa2svwqoqSNdAw6kwc3QHtwFRv9xLOpBMX4XoBsyBgf/YTHS40FbBOwQFPruZGLDkY5Tf
8r0CAPglllcS2ASjZQh2jWZx/5hO7lTgvFHLQDaIuAd5IvNNeFwG0URBq6DLGOqPcbfN52rGkyAE
M7bwqaC4hyNBV5j1JL3bj34o1PvixztW8k7zF48t+Cbvr2PiQqgVBFbYM3pXsvlTl1W9wSVyvZcd
ydJOzTZ8vG9geupuDTAFY8RyBjhAYEBE91pF802FOg8kQ2feB5tH4/NFMQKpACC60NWFMCLjNgZe
7WRPbPb+CrW0VfvJr8uL59TrCBQn7kvr3F/W1Cky9phLiE9cDpTYQrOHlPDKW4sXeZXbkq2s6m7m
Ff25NABHoR2BuhawHczSmlGLO7+Sm32+kNAvtGqd5GDXzRYN8LGxFWDCAWCP12p5f4lX3drbrxhw
UhU+ycA1A1Evxm7SFEMQcdhSaRm8VRhC//rw0Q2yodMsY2oL7n/TLmM4SczGvIgeqZb5d/aBkpqK
2xiyrDqBln34Hcw5sr83RENCAHnsK9Tl9l0L42homYQNCTFSC3YB0vuAunyK/aJpUd+OVuJMyPHH
VwKRlP8xSP//r4s2kBohDVQYHNbxCqgHs5Nmrp+pBVSBUUuDQLVuUNDrrQUhShVfU8ZxH9drlBmS
/EGAtKZr3X+lkyQdirJ0Fg0pmqah8KyyC8napMm1kt+noN00DUzINNDSFa10XT+kb3OMc9fs9fYE
odnFow4L0gsU6q9ow1/7Zui1qEGqlNuLR9TnuRelJiu3Nr1Lugaz6wO3uL88tglNFd5kUMTD80PQ
BsEXs4tVXftxVQnBoQM2uV0adgzCHMGS0OqPQVvFIcTnzEWHs/kqfiaHRjCV1Ozm7oZpPgQEFooS
dEZCQdLOM7nqMAS9lmZZdmhhNnosz8pHdIR4EIY1qDRt5qhmss0W/CYB9eqwxeyKHTvjgT+Jp8Gp
F8pqrjgzua0o7Bc3CcRMr8Umel//fg9VAfxqNgJ5AkIavIi3+W+S9fO4B2mqDKowFN6h6Mg4i2JM
0DUGf/5hkBfhPngUX9VL8NCu3W36A13FNaByQMFBGWwVe+twtt1Fb8PfJw2NQkwRgCCPZn0QvWHM
o0KhcUoSSgd1rZopeBQPJShtg0Ux4xQnR5oaoqQxEBnHfCJwPbdbKRkdmPOkVDpIyDUSu0CLMlx8
Smt3A33O8/3zTB/6ZlH0DKN6h7omlALQ6rq1pRch13GG7h/39swy5n5ZvP1lnjMgv4km6BHQAnMu
JWRPG6pZ6APCl4GRFDgXthFY+7rhh0aSHXPLqwDFFVWSlSYfIZ3mV4BM5yRriI+JR9LMbNhflnFd
oVYHEXjaqrtdVquPeTxySX7sFwC3zzHDTc4Y1gU15OvkCEINlphOiL0qi3oxPwov0SYGZEkHN1yI
Zdx/62zgh0jsWnREJQVHDH/fLgLIqS4XpKQ4qupmLNe94MiGE2qmNDc2PN0tfC4U54qElWY8jCFf
bppcEZryWL5IlnxoLvfXMT1j+HnKI4PGMJVqYrxg0Xi6MDQ9ft6Sycwe/fXodBJLQdkRJIEsL4Tv
qnrWe011DGIyolvSxj7xx5kXPjGCyxiJvCjTwj96v0zoahR6Ffmtmx8hQB99leMFcc0/bhHq8Rhu
QWiBNgycM+OXs5RT2jpQi2MvWhiVLQrr/u/TJ7xxIPh9estj+giJ2EQpS3I7Y4hHrzxyz8lj9Gag
FZhYymyAOvH9MIOBKiD9KPYY6A3mxI58JnKpWh5FSOvEnAXVRXkxYNa2Bbo8A6iuJBDNc6SzPi9S
PzlltKUBGh+qkwxyrWuc/utqy70KpzDwq6MiWNlb8Zg9Do/h3gUOVAO+YngRUZdrV/e3lQ3W8LKQ
YNJiCJImFSO/t+uVg1iU3bjqj/1ngH4r6k+NJcyNDf1hBBU1Fd6Mzpcip7k1omDEPoPspXLsGydt
Nm0FxelOP95fyfSIo+n0ywhzAFHQTYKohBE1ccR+GfinNpoZsvpjHShPgXSBejWaYjLrqAO98r1C
PZbidtC2WrLpQHwmzbyS6UkHkRPehECh+xjtowv9dQzSIfLA9J1hIfJCcd8llAT5Ztk167CeCTIn
7hmfKTw03AHKNQa43W8tGZUgaZGaqEeBRA+oSiHdmaO9mZ5paIAg90KcAfqbiYayHKSDmgeueuwi
24k7+/47n76Q219n7n7FVThBjfHrHi2pOZEZj078+O820AtCUIj8EeVhxnUGQ+9pQlFox9K3ldYc
gHoWHoJm5mhNTy9+XUOuj6ifAk+Zlz6obhZVQ4+jpTo+Yr3z7Pfxx8tGWImbRgV4D5ADupe/jlVe
Na3c1IlxfPDqhcsv29LUOSuOrX/eLqBFaLKAvhMCJ+Zbj/u8dcda145dZnv8pklMo7Vjzvm/WWGi
o1HguxC4Ge0ogB5+POUgj3TNPJv5PqaXAUbVgOQENIQiGtiruUpKJem62jiWjSnGpFzBlFvZI+oH
b7Mt2r+MAWJOCekQ9iMBuH0/cZmpRtsKxrENSKCZfmHvwjWwU93Zm+snTXJnDG5R3dn/2qLP8uss
DJFeekPJG0cB/Lzr8UOoiXEKVhCwsLnI1ueUfP843KiNIV1HORqFRoN5W7lcg82IL91jCW4BVMDR
tdIu9w/EH6cbbTF8OYBOAEPBAofc0PeyNuPcY9fbRmW78DaV9+7NNRD+WAmiAiTl11gKb+p249xU
B8w219xjPYJUKCI+582STE2XAlwb8BMqxp+xogmoHuzG6Luk7lFLiYJ+i6U4htP3//ydasjqEUvB
7SD/uxamfh0BJdVUDwkCd+xAAlA+u42jV6Yyl8xO7zJYQSUTYEOK2WAh2A1Xl0LpRd7Ja05B7Dha
9xhm1nDO1JkAd9LzgD4sxsSAbgSgiXJNMg5UTXwPAVTtnZ4CzA2ByYGonZUcm02gET9C0R5flFm6
5tZMihnbf7wwmkDLlNUNMcj1a/u1lYUY677btt4JBTwXPczKqcFP2Dj9MOP1pqcPa8QQGkpr2FP8
y+3pGzlR0DlV8k5xuc9zW28cv3u9/x2xNypQmzzqkJSsHGkvhKJvTbjGkHLRkHqnmlvjI+p5u8+c
SJlZCP1MfgfzwB+h3EmvI/T6kOMyd1EZuBAjC9zolB3T0xynB7tL+HHaOtGQLQg6xcTfLiEQR6E1
wPV+Kl+KZi88yHNPP90jeBo4UEwwIzpDFfvWQC3IiYh9yk66E5rNU4wpp5logAV/ouVzHVlA0kax
WijO3JqoGgPZuTLUJwUo08zp0QyXqITjmrfzFYiIRNI1jro5Zx9gnlNWljaD5ZnUhugDqBRcTss2
UzCaW7ahm0dScxpMYSG/66jzZZBezJ+Ag96ls1021k/ASwCTTBWsIFhF/3G73khIZMEfmuAsYcju
R9u31gfW/BOY3WsG8iFoS5HYhpBHSPqDO4cgnFyHV+vocgPmjo8LQd6tdVHq03bwYb196dFMB0us
YQcZaX9ykj/Obi19dzeHn671lzXGU3FBnIotXwdnKBtBqpvD+BbkRk2hsTDQpNv3v2cWKA3HS60h
xkcTTwX+hzlJkmskjde1wbki+SraeEdkeesmBAaEt8qHbsldakvJZ4oBk843rFKCEExP4WpB2ses
MZJ80RtSPzxnP11u+pj/TC399Vv8EjCtRkSDqMtqDlQ7PbNXo8DQI03Gp6kw7lFIR4wQQH76PEpm
8pPtEowlds64Us08WiWtqc9UB9mI7bpIDY4MkH0khGx4mCAGrgwe9lRzXIY+QCMqiVIyPH/df4dT
b0AX9ssQs7DCBSxVFGAoeBp+8rO20b+T98YjnR3vhYSO9Err162ICdHeTE8U2nv/Af7e2V8PwOTW
FS/34VDHeJ2Ygj0NPQFl3oJfQOXqUjvaypoxR08H84XcrJf5HtMO3aO2hzlQNsvmm/h9kPfoSGI2
19kaByv8niOo/vtNAuQCICQuVjZ6rORSLzFbGZ75ZCOi6t4nK3AZP3oHfq4i+r9s5X9NsXXdTDZ8
Pe9gyjAeRc2Oti0GjCXUsvTncO1/z+wkfTGTnUSsgNlMsGBALf3Ws3WxHEep2Idn+TF7i8/RsXhI
nN7uLvKzf4zO3Fyl5y9XCiwgygkoKuOGZO9GL1AhicBjeVVqj2iwcu+amUMUrX9oH+bYMv4XYyq4
AVC9gvdmjqUnRVXS6S32Mt4iHvIehJNmKgNRgd2SreA8zLXm/7imEFUgOsfcCRpzPLOdo9vLbSeq
4XlwDN9KMOF7PMdzqH36I+w7k4DfUVEuAcuswiSCYxcBztkNwdmNnhr/J7nsOJWs+Zp4wxcHMqmP
48whmcQzcC+Ue1BG1g5HIzLZYChwWs4JRnBGP/6TO2e9hdmjQ4JS9LKwoi8JYsutuRwPM2b/uAd/
m2VLj1Gfj/xYwGxjxqCh2Htv0olfjG/8Mzc3hvfXfYShp2vlGwcFaeLtd2AMSRwUohTBVmF/jCAL
/4aEEvn0TND6mdGcA6PhCvMKUcJDuoMomroTJr7t1C6vBi5IzkBUCCS1Ws4k39L7+NicE5/M7ONf
xihe9QrvRaWN+QrCJtGQXsNYuWrPidMUpH2K12ayD9fFzI1HHS+7Llx0qPKjOo1qP2NKzVO1A1wx
OaeL4JjN8RCz88I0VqH36H9/nvH7mhcMQ+oWyTkYTC2zwtIJo0sYk2GTfhcfGUTMvscQ74t/Hpbp
o77rwG3vzWznX5ctwiQMy1xnyyYUV33hFqWu98kZxPYn2QY90vhROAEQmNqxtR8Npzb5DwMhf7as
Ns3MBk/67XQLKAwSCSzqM0B43R5UpZJAxsyPyTlHu7/DgFkQkXgBTJPpDhi3bKzowK0l+3VV75Vt
f3HSU7sD4/1S+UFaTeRT8HH/dLHcO9d38vuBGG/ko2dV6RkeSCHiunrPFx9UYCD8glwxoEkQslcg
AtmZ7nexPGYb4FdIueFOnxVkUT3HeNTROAlW9dJ7iMmrZNcOxqnyERP0zSWcFSG8BrPs+fz9sMxn
XmdF7YktHjZGGB+T5BioZnyuTc4Sn23hpNjN0t3xz82qNpf392kaQVDVX0xXoOiIGMJg3lsuRWlb
lHl91h9huF19IkUrn5JZFbg/4gdMV4GHQqWDY6gVM4Y6r5TjQoAhALsfR0xVR1sUb8i4xqCC1c/4
6Ol9d2uMeflBnWYA26f1eTAHMKu9G2/1AGayp/t7Nw33bq0wby0xSizThZV+4V/8pzk47NRpgRIH
xxTNBzr4ymRA//qot7/F5ql8IoIvRh7O6lH6ADnS8/2f/yOiuf19Ghv8KiWpou+5XIDfF30zeos2
/nllVCQCZ8BjAjamubb5X/bQ/EOZAc0slVbtb+0VZRF6mpcJZ+EcQzQxhKDFqJHwqbh0e/ljNhyd
vmlMh6Hgg3o6skPkaLfmtKxHzpQ2wlnVTfFxJcMSBUNvRWinxYgPTf40s6F0w249wo1FNgAWOX8I
u7IWzvyxek+twjm5X+XyM9wVkenOGZvexLSRSjtFqA+hHEiX/+vtiZ4f1pQP45w8hV9FRfqLsute
kgO/Rc1krqj+hyeg1jAsjsFHAwebseYVkcxpASec89e+Jijht2Q0162THkGq35H29f5WXsPAm62k
NQQgOpDuUv5YtvqIwU6pigq3uuQr7SP5DuwWQyaJPUJfrd7wh9KWYLxalot60S2bbWkn525TW+Oe
3w3L0L7/NNNYgXkaJhThMjni9MCoLiL0Bgu7wripB9abEAANytf8+T2AaePHs2b8/ASwqQGRi/Ii
poQxJzTlHuLCHtjHQtTPFrdcrD4C8PFh801T3cxYYnmH0JW/tcR8LLGo1IpQwtLg5NtylVo9+U4B
dB9BvCqbNQZ+FgJGfGrwQ/vL1g4c3VJBEi7YgeWvE0DyvMV4mMuUWVrAyVMxpy5TpIaWQnRE0gMk
QsMvfZ2uUqiZUCZnaSOA/DYGUOKbgFEDtOUd/vBQxuEccaE5kH4gsRNh4CieqcFP7l9ms5iIe4wl
HrUYbFZnAjwBwASl7qJzTDPHbnIjMnaY61eoMiPLwqud7IlyA9HwHgwnn8/vlHir2roAUX3dNzoN
a6hRQF6QUlwHq5mTYPBclyipop/HBZVllZbKclwGprAOdwNGU0sw4u1BhGetsa/Ofdt/7Cs8NvTe
UIhGPMpqP3RSq/plmHMIyUlWmD1PPNTvcoKyE2bj+bn+mjjx1xCYgKgFeq2IoigVwK0L1aMoy8PI
Cy81qOuahw95PZg/kM3aJxjD8tDhx+wab9UOagoYWptDK0yg8EASY4KFcgAA5ovOL328Xx5cl2u+
7qU4vKiPUPQAC3m+rBZmM3PNi/QjuXGljBnGeXVCEZYhKpWXhLiOAv6wAfxpvonEVFyViJtl4u8a
MMIFYDuUCKUr8kDxef/NipO0n3kIZqtjoDa0KsBD5C/ekgOfBZS0kWBkJuo2GK7swcuDSTSooZPc
0QmOd2wqewjdm/ef4xpjsJsBJgJUqKCqQzHdt3teNE2QdW4VXqr3yEZJZWGA6c4Fx74ILjxtkdh4
qkUOcscegoofpxpktRAJNgMn2ypmCR1MSCu+qqRZgfvO4R3cB+YPsnqIwCKzh85bT3XBZ3HI1+Gt
yWPrmFSjbU18mMxj+2HYlpEoh5d2IYG8foURS0pcdBwxyCiC+mAweYiC56vCgYzD8dQsugXAoyt+
IYHehbwnAKr3PTkHFneYJd6avlrguniA5TB4BhQ5W+7oxT5TSz6KLv3C2EuvhZ385IfQEjEZqjn1
srTBGgJy0plsYdKDRY//l1lAJW/fZAfsvJcNMFtvG0c+ZkdIXi4Me1w3KBbna83Cu92LH/fPz2S2
A1YRS/KI72lHTmW7N3yAwkju8fFl3FbHF0qSC38c2OFiRDJ6cg7b7bPzffj+dl+6fbTnctLOhdHU
6d8eBRryYR4BLTOQH7Dl4yQxQrRti/TivqUL7l2wo9mvdRrvYJVAa6HOg8gD28wkSUMuFG5b9ull
WMtPzRtYq958qkC85E7DV213Z/cZR+ohghBKbs3KglOHNFkhqAMovlbEKDKT95SdVCeFL6WXHIqf
sj1uPOdZQFMuhTtA4D4X+tCDcs8c44aFIWrjCNOECDWTZXLsBTMx+ZWxKzfqCmMIS8kqHpVdtaht
lGOc4Jw+GhfXBqHbswbFxR33Gj/Oucs/Aj+8gF9bwPhs3ghCLjfoM1lowoK5tHD8hQK1MdHKFi4o
s+8f6z/OFG4gOjSHA0VHkm+/pV5JjF5Ws/CyB6DZPomkmtHkmow747v5ZWHytSp9lojiAAvym1eY
3VP0DVHOTfzRWd4DkZZDaMurAOOVj4BSzAlb/+GgsC7ANVDmoskg4ynkNJUaCcnnJUlIh6tvWR5n
EcmTTwY6BcDtwQqqeXTIgbng0sbVai/xsku67X64Txh7Kp7E92Ttn9FYtpR15JLxB9xGh+7Czxzh
SXb2H+PA2lEsl4ji0O37a8uuzPQhhPELOOqffdM/q9vY5g6pE/hk7gNlw1JqDdSs0PpDwQ7ICuYy
CltjLBqZz3A4dXVRPEaJ2Y+om3Yz9clJgMQaYpZVdHWS5MWYXSRAXUxvkz3GG2Gd7/TlnBOYNUW/
kF+xmDryuS4Cj33hNu5Dvor30IbZ+ieUDf+143JdFNpj4JWB+wZw5NYSOEWkyBWE7NKtZdtHmfkj
fzYeQyo4dFDCWbaMSdUF9lAgQIEZgTVa0jKziSWSrJw61Iu0R7GwO1VHfR9d/I30E+znvrQ/TsaN
LWYX65FrPJ+Li0u0CdY1caGt3TzPsfqzzopdEOOsfFXvQagAI/4qPkhLfg989MwH9ec6UFLBHAbi
VpCS3b6jwG0jMcqL4jJ+du/Szv+QSiI+u+/3ve6k+o+VoAWBMgfoP2g9l3FMIrjdMAScFZf4Be3m
zclZLPoNwT23c8mzeVxSeeT7Jv/Yuyt4AGNd4NHF8MHtwhJMYTUeXxWX5OSB339fA8E8hzmZZO2o
uAH6QYevwGcEgkHGCKcImepnanWhvMUfINjoP7zvtDJVaD/IWB0P7o/cWWodRAdK6yiStU8aolg0
N6HKxWfKGn9/3ZNU7/pMOuCgdCZ8WnvUxmH0dZ2rkQTpIPBLThamUdOFsIHCgINKVrxUN6gWgCXf
WM24MZG6/t8BBmubiWeaosUYiwHbYKR9BnlKCGmncqWu2321QHi+yFbv2SKxnnhLX8T2HMfvJP9j
zTMOJ25zSWg8r7mMC3BCOJjyR9TKO/nKjQkSnoUCxJdmdgBY5Cdx2+/S9Vy95A/vinAGtUo6YYom
Jas4p3Sh6gdN21y83AzybeXZKrfhltVz+mBs5874Hx6PcqbpaG1hlA4QL2bB1RBpMRcnDe4nhTyE
Z+VhCY345c/9I3Wl4mZf628zTIyG6XIt5UKYGZxwK66Vs/IpbBYL6Kirh3Lpbh3ljTjgpW3JaWXY
4bvNrY5HCDW9HRtUps45VD9+/jXNpu/69zMxn16ZVHVaV3FzEaNN1T5IubmEFQ+EkQbVf+jAZfMz
QEMjhIB96ZjiyTrGc3SZ1+yA2RhQZSC7xhQjIko2M6uMqvVHtakuL2/7D9SKOFKvCpIeQCgfkAr5
Ps35kS1xEBfxwMJD/2Da6UrxyqGWttut7TVP1u/x8lGyoVAGjwFpNh+1xgEpwH/+/D/Svmy3caXn
9okEaJZ1q8mz49jOeCOkk47medbT/6uCc3bLZX0u7N1oIDcNaJlVJIvFIhc7Mp1u/Xh/T+dMlTRA
I6ZBdS1/E0gVUsGXIkn06g/PupEfZczNPGPw45NqdUgpSjYGaRjcmrcExHTcutqmy2LlM0KEmXMB
4z1w70JZNsrZkAy79tJqHoo6SoybC5qwnRLjzpHd/xmngCkF6JjCfOoSGuRZmGFmsSZh3NyroUJX
4NTxKspeOja+31zkvbxpzzkmYtneBpzdaA22xVek+/tl4Qway0PT1zAal7pzdqA89BacW18qu0QS
xSekF8g8RjsFuXYpwbnhGpmTYj6DftEMkVEEe1O0QcHTZ7GeuF6bSYDntvmOO2gH/dS/aAdt3y+b
X/rR37NozP7HLpOhYwjcUWBN7XKJx2PV68Pm4vZG8hyd8rPvjCvdzD7Ba6/6BmpiuDfpcq5s3kPJ
lntglWveRjnYadKHB4dMaHwoZ6FLeaOFGl9f+h0oBlZKZKBx9kllrezsxk5gqABUGMsUJUYCBiN9
S5/ca/QbD/U7+Vw8pBkjuzdzD7qWiFrScUjzMZAANYKz6n3EGu5j0JQhXb3ld/1e74z67b7HoKfx
kdEneJvBH5U00KGe5NpWNX4UkiKB3oCpp3xz1+pbslGUTWdhjDD4EjAVL3nxUkNlcfbcpAgoYLrP
Ua54jkxcrC8yjvJypy71V31b7IXB4L4TJzgy64zIsXnl1pEyRcsDWAIIfQhCu2tJ5WEIi0Tp6sei
s3wBiZEsxZSZ2LVRVFictS9k2wbGeXZ7lIPPHwW2iBrAk6ffsjy7ghqE3tijS9UQtFXbmP7gIFGL
qSWqhcli7XPLUFeyX9dSkqlKaBMgBEJowqakRMi+kIfK5x+FswgmnG4pduYImo9voWGozhwS4mPk
8fCgimQeFRbKSTzqqHkYHhf72CxBEfZ8yhQThadMXsYbQyc1megtQ1hOijnoKd6xt1i4sS4M4EtE
JRFunAvfELcZI86d2SwR5gBLR/MNAgCZMoWwbHihrnPpcTBTyYrVZWJmsakty01U2oVrxa8M27sJ
rKETSMaCtABv0oSh81ojc2XI8JiUYDSzsdiXeJnEP2HrO2qHBF6PYVJmISNMYKDe+DMKlQov3UKJ
OYnLopP6jqFpv92jvI52zc59Gf+1ghDxMPsA5RIyalwp8UjHRI00LMYexnicwHhtsTNKENLv0iUq
0xhSEWd/rffXYJRUra+k4RgCLF88JB/dAb1mVWHFOmbzKpsaJbXpcjAsZqxOguRrWAwkQsoK3agI
1PEUd72FMVdohZuG3mn7aziFr4q6GZdKb2fr4FPGRNMcoPcFvbkBk2p98KGiQRi1+zecm1o7dK3A
h+lJO3uV4fQYB1ux+llmMGAF6OdH3QmpAaIO1qaMo2Ah6+kJvLGct1MXu+RN+JBMXzN4TBZGM0K5
VPbdunLEHXMKxG1cAYp62CBoqoEuQczrJR0aiQ9UVNGfCjvfZYd4LT+qj+i7A9vWYj0+6u/+qbso
S9eR8Zirr1lDM2+e+ghF/hSf8qBl7qU9dkA+iWa6zp1okyzrbboCxyayG+iVX3pr1QlX3oOyFh+l
Y+RkjrjCyMEl6333NhwgM210kJ+DRwNuj24PLtQ874ugUE4oJ/zOMzyeJ3tvl+y8I0LJB9br9a3/
Qxs9bvIYiAZXhApxSpf5YaFWjcipp1ekD99lULOCP/4h3y9GYwyZbVu3kQcGWqIuBbcV4voAfL3P
VVtUZZPF+qldgVDsJT0Xe/HNdbrdYhU9hMvK9nfpb+bg8JuzBN4Id3jckEBoSVoDr1HdnA+1Qerd
U6MYAfgeMQDBWx7Up/tWeuONKBTKGwmxmycdOEFPieG8/GsHTn2c+KRJrnfRZBzPD/h4cxiQonq4
dEcUNeYGCsOW98W4DdIIFOhM0fSKExhcdNdQRRyKPddJ7glcxaXBfepOenbf+LWkGGFgui/6kVnp
TszryqOi2x7dV2ilI9zPmCBxDekOvCc3iuCduZW3DVoLw+V1u0eNzrlZ8b/K/eKQvSDXxorUbk5F
wEIfwCaBxg9CvnQNq3SFMvqy758T2Yk5ozLBFibhwRzF9nbhVIxYY0YLQZsFSikYN8ZJ0SlGFE3r
RZcG/jnF46+GZx0JT1Yu5pe+/9sNJD0RYJHEuE14Uhj3tVhl5qqFV/nx2QNx0VL9XSKB8+K/cPAo
OxAx/1a+esZT2Y1oFCK1kL3oehiy4MVn4TPF8/ELBnJVuxSkgSz6mZtTigKiFEXu+sLjPYgWkNk6
yglBtSit7q/fjR1TGJSPGsQWQ30iCNMedRupg/tfvzUv6vPUQQsCeHB9Sfi8f8kOKBS3tEOkrppX
1CkpyDqFKFRkOQ/yi6/Mi4KkTrfWlVyvGgHZ2b+6p1hEQ6XyaC9qjOj9enQlhgO5uSNQaGQPJ65K
59tRK4mAoAFcIFd8DBsHxd7jXj/KrFF0c1ig/8LRjZZm0kd5jSWIjV4IlYi9wqxRlDeCFPpzwCjX
FYfxQ8z2C2I41+uIsxnBERwjDkv0Al2jJckoF0XXy+fX6APCBSffiV/SZ/Wz/Yhe7qvJbfIfzUYo
IyAsFCiWBbfGNZaUj03FR4p83nYmxvl6K/Rqjuig9MG33Ztv1eXjA1lRPDuwOtRubfkamLoRgb0n
jWpfklGoH6mopgw/vLXPMLHbKOdKOrxyX0vHyylmVo0iQPb5OV//ctfRUt9wa5Cf2ayetB/HerNt
/ywlSgWvwdCO4AeCj6VsyxWfme2DdpI8pLnrTbBTMY+9Paiu9e87/RAtT3YQtZXXsHE26iMfYiGj
Z+kioiI1sIVHbc/tUe5p39eWm/OTgqLcop4XsRBCac9W8bhunznW5YD1fcolakLfRLUryGfxEXOO
QtHyj0NiNaPpYVxghVFS6OPYqJ/jYMsBy1/OGB3MG9yveI0h87Mofcwlruu91FfO5Y4ztK27q233
AXqyrLYs+ojbaJikFv9g0VUXITq3ClVx5TO/7HehZXxiaFxpZztW28hNaQl04wqIUsnKD0aZCzT5
rJ3LiyOBbnzLv8nHdIuCMPCGSmb5hOJNFOgeK1b/1swBdI1N6WVb9NIgJ7p8Bl+Tt3WPR2Nccu/K
cgT7uecbTMAZh3IlK6Wcha97EXjHZDRIjRgiDKrWJRkZfN8CbnPh1IpSKprkmDtW9JyM+uZwnR6L
Pd6KXavEgkpm++RvmhcWZ/JtLHK9jtRpgEK7Er14UMzFMjN2vc2w6VsfqeAujloLUNwICojyqX0K
9DghobJ2zl/5b81B74lmcxVmo8eIfVBB57NCkxuBkHv9oSYkhDQojqQ2qpYkv5QG0UcFHY/nE28t
2P++PIZg4E6B+6YOiiCaPiXh+kAPWhltTGt50+961KtVO7DI2qxyiNs3IQqJWj5XKgYtkhX/Ujrc
ilth9vGm2JcrMN3Y7kp4DNaoDt+UzJwU+ezVYUPBUosY8WHQdCNgu41/DFaymR6Fxze006wXDrdm
KP3NBYYCo5Q+9ZuR41C4cIkOFy8y5PMIMsZwX6xY9Sszyni9b5SyFyLvuZj94V+41WKpOd7G/VJs
ZSOgptBncjvPKuJESah4tUsWkh+nECs4PAgvKSoNWPLcxI0/C0fI4zUUa4If+/psTiU9ViJe8i+g
97bVjbfqV9LSfcCVhbFDN84PQKQglJS+Imyk9R05nkyN1DK4ZDbqnlExH1vKtt2qVrQeTcIoS+jx
O9TMPDOAb1WDzCRErT5a5EEmREfGTYbZXW4uhj/q750U5LDib20pb1n1U7eFEso1ErVbcg8Cq7gF
Um21KPJGS4D9ItnVNmM5RKLN16Z1DUTUZnKx8LsscEciEpjxvcN7e/x0FpayHxz/5L0hLciKelhL
SPZ2gpcP4cjlNfAGeCrCMdo4jYWkhPDvzRiC4a0D9LykDZMmNAjiRC4woypEHWZDOlaFw+JBsH28
ULHm6dwW1pDNmkBRip8FKAFBVju8FHa5i53CjK33FkOJk1Vg96suN4aj+LB4KNaKyWOw8HDqP78K
PGOb99WT9TtU6gIQJijtLWr8jg4s+wIso94tHpHu5M3BTh283i+Ddec0r9E6fg4P+pJMl40cbc1U
qpvQ9npBVCoS8xfFAqEDfghmwFh4oqtM7lS/fL6FRrkvMbfKtV2bVYx6mwYFKErV4X8w9hiEk5TJ
RImYtUoHzWodtTSknW+OW8xuX1j8Q7GrPzZm+JjvixeBRTt061ivcSkLSkCshOI34HofMirKRAHZ
dFZH6a1rvcagrKbP/YCU2RGr4VA180u13HPi/Gv6f2RyMeoLxEKgH0fpMs1Bn7tCXjYDukv4pbxx
l/wGA+LwWlA5AZ4omqW7rJblStiMKJVTnQwV6N2KxUN7e13Ab0BLMInQUJ6H33PtILpxscjULk8u
zXd1QIGeufPWxafwFO6F4317uQ1vCYXSD1kUyKlJO801FF4S0XQ6JumlBO3BaAk4sBZrFVNYU0Pf
ICu8YpZAkB9PeVvQuctgQkVmFqRf1ImfgnEMdHppeqmMAldXz9bNo/1BaiCPrCNkxrEDCowxuOWR
AdZUGKNobZHXbpZeIvPIuhrfbhJo3EFNjqpYUj2KB8jrlYu6KO9HsY9Q2WmBfHDA4BDLPqNLH/Ux
9zfpRvMJElLnYDhAYIHOhGukwl20cTGO0SUyLG1wWhMZ15JwTtyHudUF4IBeBA/9hBMOzFrXOLxc
pl2iCzGal1CkdpCsCo0WGI9rh4cPeRWDBIMVxdzoAoVIaZ/aNu3YemKMpsN8tw+kTdKZYEM1i9Eh
3BHuifkMdnP2klFIOArx+I+2NzDVXsso5At3EIIkQWWVZsibPaqL1rU9XKz7a3njECkYSrBY84ek
bmJYsJk8vZ2/Wfnq2+CIAqA8bqXnfuzlAHCX2rY2dgfJDg3z379kUDCU0+W1dszzisiBPskQqrcw
Dj6yg4xj+zZ3QOFQ4YMSjG6lJ9iW2ukdiOQ4niGvF4ZnapsQ9X33d2fOdjEQC8WNpL8WL7SURbUl
vygDicCB6qVei78rC9w9GJ7MYpC7CdOJXBMgSt38fgyHLg+Sy2thoHcLtaaJw1C12ysUwQDBLx64
cBmAVl+rNEpccCEdMmA4D1i29S7anR+ZseSMqV6hiNco4aIoUEEAFHAKCoYjrFC2ijznE1pkvx/v
b8/coiGRhRcmuG5UtFDK0AsL9AIEXnrhfOM161E1E3rGanUfZMapEu4+TDUgzSegcriWJyt1qZCl
BmeD4b5LDyl45/h6aVaM9vhZQ53ikHWdBPso9OY4LgXO6+ga+t7wLnVsbM5Mque5RZviUCqdxVIv
6QFw3EcRPEHqAy6BNkPViNe6OrqhaVMMSpvlwse0D7VOL1uXTA+Nv3pW892sZU4hKL/GVVrW6k2F
5YrX4pI3OZt7l8wz48l07qi7koSs5mRX+LGWlECAJCF6D5xypxjpYq2VJzlFdfUT67Y+dxpMhaIU
WhDALj5UECoxoo8oMExWrTtZ+DsbQ9c/xnIqqCVIwi71WrbCDWPbZ73z5PfTTah5KpM6e3xe3bi5
odiqcSjN1deAFvni5b5ZshSAfjvXStVrSx8tvYPZmJqRbDizsJKdgA4BZvA7FwxM5aJsU+/5ts3a
kuwLAgFHDI3ICRzOYmgbwzTpMDTs1J4rRygbJuydW1IEaAaWx9oklg5QxpnF/dANERau+A4def1b
3651cEXY0XlYiVtx61nP97eKJRYV43Qhp3j5AEArOP1OdpsVSySG2dCMW5kb867EA+BVRvm7/AlK
hvV9EVgIlBvo8oJrRh6GudhvR6c3UPrCsn3GOUMfZr7sjeioxuZ3qFsslqWNBi/fYJyYszHAH01G
kde1PxuamBO1qiWaPJjtrjCGr87ZrBZoC/m6v2QMZ4DW12uo0hvlpJRgNGhLCPXHnf0ErtbOkF8q
Hw0prOIWxvmJgRDXcI1UeQLPEdfmWMoCD9U5GBziTW6ylnAuwJkuIeUMPNETXC//cQYKKF0WZumM
lrIqtzLmZZpmbDLWkazT//bZKN65FsyrFnJWSsR8IuMds4LBIbR7ih5YRnT/zL4ZalO7RdjVA9YP
0y3kdQWujhVDkPteFDXV14LwHd+LQQndw32xPi+O/ta0zQWrJ4apCMSWJ0d2mld1xwkQhP82MJt7
NE0yR53lRe97BEwcu0ZpU0nA4ByEUZ2J9M/CxHP0g28GGDvYfqSgQ9G+mx23TG3WhW4el7zMIaWA
KVjUIkZe2Xsc58N7o+NnX5GGl+f7+zTviP4gUOuXKEHH81mcXoRzdsKw842EBFa4vA/CEoNaPqFQ
upJ3AQKd1k+ds5KOfwdAhVK82gdIXgAgGY0YfVCLz/DpPsL/ULR/FopOIWPU8NgNAyD2HYi9zPFg
S6m9wfwhxi2UrMWtA/iDQzlS128RV6VRihwB/wwC+oen2GbYJmPP6e5P6NpCLmpoVQfCLHT+vPT2
Jt8zQP5HyPZHEMpzhnmrDKUWwsWgpTbBYzxnRMvKCg/ximWexNvfWzPKacZdmUhJjathuNuCAdVZ
SCAkehv3qbliJafmHecfqah4SijqtguVAHnKzSuGjp8Zoty+VPxcpv58n7L4VK8CoWywN0K10QxB
tATFEA7cobJ4I3FKA1RBvnU6Rb8DU+sNEdEVwyHMKzoIr9FNgecCnqa8FZVWyf2GpEfBQNWvBUNb
4YEEfRUm66wjGnCzbRMkyi2gmLSJcwVZZvF3AeZnpHR88ENt+z16chnB9vzVboJFeQgtSeMkaCHV
gBosz+x2H6YdrzbfzxKiFJGh+7NB9x8wuqoeubFuTDmA+Wv/bBbOfVc0600nX6c8xKLQMxcOIr08
k/69U/J5vv/9WfeAVCjpCsD0K3rCWoFKBgUswzi5e8tKVhh6mBiIrO6DkL292fsJCLUfeQ52XqFH
nLNY4iBdPqEA6e8QJCr4LTnUw/keQmz/FRSNUK16ya8Y4eHsRv+Rgp5Hi/bQ/xf1npaPDI2d3eXJ
p6kIVxwCvD1XWCDxGbRSG4wjXzH2mYUgYYsmoVNe53qE2lm4MrwH1vbZPf2lCJRbdvEyt+B0AMTH
Fs3gNvMKPe+rJotEeWM0TnWDr0FVGzs5/crMI9gtd6XJkIOhqz/Uc5OFivVSAhJQhsfXX/oHIsyv
vzIG2uX6YL4QGhEA/gXt3EsM8C6X9xFmj63JQlGudhjqJFPwknOJ194T2EWY6ebZe8sEgLLnRZZz
RUzuSfLyubSkLfon4TMCMHn8lSC0a9XkbgyjAmZRHDwjumAy9r+Pv1ADDdp3WUInq0Y/dyWFiwtF
LWUIW3Azz8zBMVKPpVFzwdEVCnXM56hY1/Enw4OT5PwSjHW07vFUM7DC+xkbv8Ih/z9RXSEr0p4n
0uD+vyYLNrB0d0az0H2MEcPg6MEVha78iWQp9UHUluEm7oA9CSR/BWPLbyuqUSc4haAWa8QIk4XA
AcJ9x4ym54fcqZ5yzEsSns3oyzcY1j5z/F2hUUum55kw1rmaXV7dvcMXpozGmRbRT/n7viazcCiT
BJNwV8cVwUFdDEb4HEz3wLp4sTAoq8QZwilqi5UbTHWJKYk40VHvg2b0y31ZZs7B6ZrRmeao1jot
IjhW2RpZy0wmzHgXEDDgAozqBxQI8NRa6XUnCNyItQqeO1B9LNbBGjOWQmSWWOY/l8i6gqKWzOU6
NcxEQCkoydZwaXF8sB1CA3x7MPgXVsJndof+SPZzwk0MtAqlJgqJZIqhO5zZmofI+WYcL/PeZgJC
RYwgLOmbpgdIZITr7WCPB+RJnhixEBOFilgGpdY1nwdKYcvLfbQtTO9J+H4aXhhArCWj4hbMqYlQ
rfCzZM2HsFLPdvr+fV+fxZnsFfphCYsp6l9ADUeFLlkndGWnyeSK7O6jQ74eNsnBXV5cK9gHe1Qk
7N7652GXWShHsO9jz0QbGJsNzjN0faPeh7alNk3RtV8KuAEKVr4dFeMpsKy/g6D0odVwvZP0juSF
RdNRdx9nVsHUXGR2JQWlDBInqoNY8+klK43XAtzBkmekCvLBj6wOojmLvYKi9KGp5WyhlpCmssN1
Hpuv6OEuzSI2yduDtmax0sz4uis4SjV0XxRaLwHclv/dBYbwdn9v5szo6vsEf+IRQLoR1yNaNy/j
A166tdIEP0tqrJ6zlXi6DzUTHFwhUedqgdd7yROANCxFc18tF5+rvwOgjlI5UspQUkfykMKbv8D5
xRBgxhNcCUAdCz3o39M0hKkgPbqW7TI2PlbfjHCAZY7kN0y2o+gCsWsiKHKAWllnaOxBWrFyLvc3
AqwI1xhl5JZqpgGj+d5nS9nKn91/y9lCWoD+cSoY+nyNEEmYAe7y2An3Cewml043zMwyGecMSwzK
5t1CbYVFATG2LZLVT92/bfulZKDsPBaqHuRjeFHIjH1ghNZJtyPW9C6WCJRxN3Keen01IPfB42Eu
tgqrZZTtzcTLVztBmbfLYWaXEBP3EWx0E/wWzLmbZC+p1MoVAmXWfRRUousCgdvymz15OUC3au88
gQ2NUbN+3zYwXfRaq3jkqcdKw44UhbEwTA+v8cWK6d9nzuIreSgrzzMMs45q7Mkr7heiyduaWey0
5w0jrLjv10Fhfi0MxhBkUipDmMu6NliBOGOl6DAPlinrYYyP860FInSMa9nXBTOhylipn6Nl4quy
JJGrzoc/7EzJeSf10KoRHEPWle++2wVb5fVKubLmK24GBVMMx+HP5ldmM5zuLAJmD4DAHqxv8k28
ry7Q19RKMBINFUXZaCiPRvfFiIIk8jtvDGWCQu14lUpj4OkiDGWlGVYVrwrcwJ0aJCigo8lApleb
7ZJHfWuGwCI6qMtVjRaa5uXb/uAfNqxc4qzr+fNraBUBH0wgcTxkjozsvbDe0KjDWNVZJZwgUIdA
JmaZV7hAqGtDN7njtoO53j/xZ73bBIJSjagt81RMAfGMbVOBkrnGfQSWENQpEOKBhJNr6HhcWk5g
LHY+5subDNVg6N/Pa8LEkOLGL8SuA4hi+K1R2a2lPzihZmWX+8KwcKjDQG4WVVDUWK7BfC9HRzfL
0bSVp/sgrBWjzoOyXwSVil25bMudg/o8q3wuzfsQLN2lDoKg7foo6wChPTjtNlyxPBtLrYiIk/2o
VC3Tiwr7UWcYO1KDV+d8XwAWAOUK9HTE2y78/2U8vyoYDsKsLZ51zX8M4+fCOZFADns/SnxcKMFs
tdaN1+jQG3jaizeec18Sxlb8cF9NgJpeymtYSHpJPzPjAZYefDFs/JbInwRiE1koI6+4plEbAbtd
2DXoV3lTwdsKuGbx2BqgU6QtTe3RLo3zF6sgnKHJImX7iuw3YF7CLiWGYFWh8bLpDOXr/voxTJLm
jBrGIh/yAhjhurMXz5/CEuzXv//Ov/y8Ak82qV80eg7KT3JQKxkarcFY+1Ye/hKEsnvJLYYY7ZKw
++IZDuyQrMGKa7JKVOZeVq+0gbJ9KEo9tEThrF5fNg1SWOv6UrxGjvxrK69YcD97fOfQpl8nw8pt
u7aC8r22O0G1g93+Mtj5MerRM9RvpGfT7HsLcgqR/c1l5n/MbEy0n3IVYePFihjiB6A81Ft5G/m8
MM6atfgvN7Y/MPTzpdz2XeqTw/qVX26Hn0KNwbOyX/e1fT5PM4GhYoLR19K8cLF7PY4G1IJ9fbhm
umTY1FwGf6ojP5HYRN8x2CsdNB9rhnrKzlZ8y11YSKXhccUX95imCe/B6vlkSkY5i8ANtGwgNmbV
qZGFxgfyaIGzArXgXy6hfH04+V1YDHKAJcStNHkKli8fqakdWRk1hu+j36VinnO1RFB+yl5BBL5u
bVYrJXPFKIeBNrM+UXpA7JOV44RfKWatsRhJZ8UATy2pLsFslB+qkokmYERk0WMSCyIF8Ca9ZSB9
UFfBf3F8EwzKQvMoUDkhBkYpWhHoi4SN/DpsWUnU2YPiD8rNiV5gbkUjqiR2C9+kR9Sik4JXjSHL
fDpwAkMZqLroklFD/HaxBtM/6hg2ifmWm/rAONRvxnahgRAEI/9szA9D1GRjQFq48OoMOFG+xMSH
d4yfBVuAYdogNVlvDtVlG645Z7GpDExVg8WiZ4ldsExs8sa5T34EZbMZyFvUPCDCitnWe2x0VFjh
DHnxDW6ZWKyzZF7hJ3CU5Y6+m/fcAEXZ7sUS1b1CSwpFxCUjs8DEocL8IMm6JKs0crVLsHyvreVt
xu/v+36IYVk0+XSZtHHg8QBBK1bxvBU7AzcjNGTcRyE+4N4OUad90Ou+CzYtlKWQ+ecdGEP/U6w/
2RQi50QRhzTxh6Iliqhi7CEfsLIXLAko7xCINVp8Ony/Rz/EIWU+7ZPo984K0Qe3uKiHIVKwQj9P
lc4vzw7W5kfIHo7JAqI8g9+JyIpxEIS87Yvmw0jm4qSnklkDz9As+vRue9XNXA8SJQaYuMzG8B+f
GzTKcg/+EcTq/LLFyyhaV7TLfV1jeFiap5NbdCl5iiW3cP3MPbSXBUZMqD5rhvCseCAJIPVuKLSm
i7jQg1XCv+pwOs1zvY3WTxF7Tu3s9W+CQfZyqtRdEHFdB4ytukx3/EbA9OBBMj/+2z1zgR5W8MyA
I4DuChe1MAq8IMiwV88Ywejwzxi+qIDdg+U8Z++ZEyDKp6lt0lQFj4Fq8GigMkWHHKvUdq59BXwy
f2Sh4hEvFUYhHiNSiiMgOh0wVfp3b+Ist3yDlWWe1bUJFuXX+rofQIWMdWsj8wA2DtwgAswOYZ3m
83rwRyTKuenjYsy1EDCvozXujupDs3tksszPOgadB7+1Dm2WVcrDVe04xCGXkuf+1sk+ug/EpZjL
OmSG7IgYEHPfSucjlD9wGpF5ottVCFZnjs8xrs0cneEZ7CLGETO/XwWbccLNn6MTJMrjFXqqt6EC
JB409g++JYOSOIFALGWY1e0JDmWtfZ82nFQXKGcBFyaHc477D/2/uoYqBZCIkjZt+pG/6eQ26pIS
6gYWGNUkcQdJN7OruedOuykQtWSp6/YqZm8QM40OAciiW4yO2f3qjcISP6ER1a641OZ/2agpKrWA
PFe78jhgASVjfE1wr6zB+tciJ8QCmlP1KRAVMPZCy/VD0mQXDXnB+E02K+OUGqNdHvLNmaHnLCwq
WoxD3kvrAntWO4jgBlsgVuVUGMgMX+HcB5tzR1O5KO+qDA2UUMW2tYTlCiPl3zIL/Iksd8TSDvL/
E9PVKknPVR8wGKL6wxYGPqIHUIdC5VuztkHA7cENMsleWLCUs0WdqKDVekUc1IjpTWCzseQP2Ub9
bm3Hh/5deFbZQynmjHq6pJTrjWKU8Eb1jyWMmdE8D7bmaI7+2n34poeHMm1h8oqdHJntNrPn2BSZ
8sdBK/ULpYS4JVYZTVxmvgWbCTif8iWTkIEoIR19/sG6obqVklgVY5kojiMSxsOdI+xUM1FsYziz
tGfuMJtiUb4F1+yQq9EqAiWNv0TbMz47q1m728f7tjB7wExxKG/SdXlXqzFwqtj4ldi+87u204MI
Vs9/PXCe3IKnUJQ/0cco97oMUKMj4/m/RzcZpiqj8o8Z3MwvniwroL/EVGH6uTnWgqD0q4EU/ml4
k8FUYcPOceNmDWOZV/t/cH7O1ImJI+JVOK/5waneO0ew0+V/qGHUMctOxDkG7kEMW7j2ItxC5upY
64keoP+OrBm3Vz7YBPpEn2jdXoD+A2/lGNiK+ZnXOF6nc5UnQbdr2JGTYneOyvIpcr4Y+jbn6Kc4
lDyKUA1+qwEH/JOfldEawXpw9KWAx1/PYhaczinCBI3eoD6Q5cQVgYZRJMavfvs5Pm9YjD0/rxZ3
lo6uDBjdrix84hY6sLAnBqaMPbSWigl5uGI/nEbLwe3x6K1l2e6/w9VGX7Poa2efCaZiUkYcB7yY
tDx+wdhulGz7tH30Dg3GFh66NcKehXl/D+dOmCkaZcfu2EQaNwJNQec7EgnNa/1xH2HOrqYIxBFP
7KqXhx5KCqfufaC2rfVNbX0f4HZKDHzRFIGKATRx4GulggylJRJildFKUYusGco6MV733iMmixmd
c5Q9q3+yrY9Nan6zvNTc1Xj6E6j4oOE0ffQUEvKg5z1CIlU0vlmciCwMKhjQggTTMkio0zyvc7u2
PzyLJcZsiehUDspzFFVaDwvlRx00DN64BEZgu1aLao8nfqsf728cSyDKffgxL2QJcR/Sg0NgenPA
w8N9DPKNO/ZMJ59rL3OrocY5hUSM+CEbCbjswUnKOOEZOk6/JYvDKAZ9AJQOatdDA33z8P13glBu
IZX7asFxWCwrQLBpROZoRqhYYtX1zfoDDEFZqGCxkxX6SqyHuZBlLYaXv0vOuI6O8uq+GLccm8RY
/wDQl+Cci1IhIIPYrdS3HXWjmj2ICDCQLDNKnOqHtDSZ/PHExdwowQSTir9CKfZCrcC5G8HJZYaK
hmESXapWa/KOWTz8rYzUXolFlpdRgkVE/CybHKZEiE+xE5nqpTU/fAzv5UmTZbtkaOHPCXgrJ+n9
gA1jRDs5QSeutu0wnrlQMQ8emUYrfKtMnzeyyybsDVakOXsWYw7g/0eiVpST4YwGCUgKJigatYPh
yH1mjctGZLa0sKCoxew0NesFXyQnlBNa0X63IZN7ma+g5DP31o46CDEwMlgkEvasilZI12LskGzI
n4JtdqPD0g8WFnUkIqBN8zCGSKPTgscz9EFrJpnVw2OANglWjmb2TXkx2SvqeKw6JU3A5oh2E7AA
SXay00tcxOsluRWgZG+brfBcZfpLhqETFbhdUMJcr2E4i/oTaU2UMco1nuMjCRmHh7WDArRuv+tR
T/Vf3jCRjvwHhpKOl6UchHcyydvoRiMbwjZ/V3+xLIslDHW+RzUoUgUPwqDKrTD8V9IiuHMN7Rmc
d/fXbfbAmshDnfINX3NjpeMawtuJ/Ts2duRSxYr6Zm+K01UjR/Nkc0o9b7yCbI4V7/apBSZZnL2S
zVL0+dPkz+bQJ7yryZzqAyY9Wk5vNXb1VKz5c//RGaFZWs1/qNucSEW/KHFxnWmZC7t6HVMjP+So
d0yZzEM/XvRGsWUMzgI1JZltRHlZgQMlpV9A4wjBmuC8Bpb53ARmtJJWviNeUKu+bk+x7bKUcFYz
JriUz0VBgKzmMXBL5Pjfi6djcXy8r3tk1+9JRrnaHHV9oVIBYevu0ZJmwtMydoglA+X5lLT0hoIH
guTElnDijXT5yOoLIxZ/LYWCGWvo5sXMOlAz0yljWfbqONPl5mKtWYcR+Xn3Pn29BfcX+zZmvP6Z
1GIrYzP43ig14L6onGTfOSbrWZC1ENSR1oGst/NkLMSv05FVPcn6NrWRal8naqPh24nJZKGfuYVc
Lw3t0z2dawQFH5esU2WBWMXeeTiizl/n5/t7MFPZfo1E+fUc3olryRJFxhr8sp2xhRGfVctwzPMp
XW7fLdiAbdlokLMZdWs/z6X3lIny9C76/qKyhQLsnffuKXha2In5GzTBe6t9OPkWBypncxWcbbOx
zqsDprabnqOvv+6vAGsfqYMA02xCvi3xI5wTMniMs+zW/V+vLuX+m3YxYJIpPt4bv1lWPpMsnn78
phds0ShK5XlKc3mObO6QLPNfsQHS6/DJ4lj8/PfNnm4K+5sFvxnjKQruWCoiWfAjYytZv5Iy94Kr
XDcooMt//WWCPIkW2rGRdJe4KrD8sgLv+wqo0sP7Bo5Pgm7Ar1YMw2C0Xd1O61tc6whlYp3gDtqC
aDemT5mSEWGahrMjedfKSFeF8/o0GMuV/f2XG0HZ1KBpacvxEKk3TManJdYmUybV5ygMjFR8G5eG
qDCix2y5sR92g3EyrcfG2K0+zK9zszWXFuG/2kihVbCiOsZPoPKw963hJzPyv53gzeT6wBdQ7j9C
nu17Y+AFNLScvbsuDdGwf4Mp/T4a65dfW8jffYtgTWyilzIxbHP8cOvEiJpvY6Qrpf25z02+7HuV
UGoBvoxqHiOylYMCztPOYM1aElk41NkH9oaMq2LgvDrgojCM/QNn/h9pX9rbOtJj/YdGgPbla2nz
Jjtesn4RkptEu6zFkiX9+vcoL6avXNHjmunpBvpeoAFTZLFIFpfDN+8U2DJKOQvg1D+tbZ4cnxYs
aBrGlf9JEU0YDJK6FLLRnCAHwzInrAtC981qeldcudGePK1bxwmtU4zyR06eT0usaD+Qhb1U3NVT
SEygbH725iqwWFWen9ahezpN3VFfFtPy0oG/F8vyDp+73aIkr6eSOOszyWzU3h0H4K9nEwunfAso
/YDOCIg1IKdnfrv7zrSP9kpeH1NvRR4i6/Adk8Vy9bX42vLENZ8l4nkhFvIsdPu+Rov3I1KVTh9x
Rltjzg8eVXB2vuUtPeuKT31zlEUNa4Ie58yRyAZbOs47VuKZcTPpBGo8CDU2TuDUMtNmqdsP1NGd
86A7dtVrmHflaGOsU0C85Shp17Q/TqjkhASNuzmWO1qfEVxEjyALw2tEscw/DUrdsKiMB9APAuq9
j7m1Qf8lFWrKJSI+BpC11vLl8Bzs5eWL61nL0tQfLsReuCY54k80XCIbrto2PtB0F8fY1TFduWBp
K+My0mkaLtR0tR0PHWA0jOh6No438EbGWm0RrVwyxasY9kF2ybQWuRmvErBM8/qiLzBdwFk1c9/Z
nDWb0qLssRKiHMp3agurGWGZ5R+fHMezvH9FZvImijSlMkpzYrp6P8qSTlUADGB6yeEjM9N3NMEx
wTNnJsdu6VC22Uj1+mwooKOh2/pqv0kfFdCUARSWA/ORQydXiGy5/fhdOfcZZEmRCpiaOkZiMv2R
InZNvmnwPUft+i9QvW/ZoyKkMDb6ISrAnpX6RMqI/yeDUqS4gffZmQ0A0d8pYV+n8bO35va8lFBL
zn6nt6cXT0DPL/xBteCARhyiplUtLmiKC7CBSlumX+NgXsm47HMGdUqd0n+hkIo+KkfqzeFQL3P7
8z57s2+gcRKBH1cYKhrt7PjBT7jewAXzDEyYq6sYr8aLPdhm/vh/pET5NE6TpEaKwYrlP8WDVVur
xEqsZjFuo2PuNR7lQtvICVu0IwISYl61EdgqLIVcsTpHIP6SR7MpkEg1DJYTBnO/SwyjOv4jRtr7
JHI3BJkA5tLXYaFsXVNE5jBcBcf7dGaaC27pUCkfwQ9rX46M9hSsi/NCtqTW4exijWy8uM6wZyD1
fPh4syArLF4l6rbUCOuCz9SIbr+B0skQINZ1OB5kjz62xL4s9I1gH8uP/7NQKYPsxxyHASMcYg8o
cLQAAhHcedS3/2IY65YhyiTHolgabf/D0AhEkmFW7upgSYDL5Gi0SvfUkjLKEVZ69mkHjsa1RwbQ
D1pMGKEBejs2QGMdIcxXQiL0xDMpsxSUMss5z1XYRjzecwfoQw+qxbkBKAoP9xV03vr/vQeUWY7l
MOfCILjCXzdPiZsCOu49YhakZiZTb0+MsiWNpBtAjseJyftraGIKB6rhesi+FQgyDdN3IqBFua1v
vq5Sj1sGu3rBKgnPcArgMFUWRYQmQA+jBJpd+6I6c/iE1nmpgb5QoaXsyPI+wqgQlMLcUKHkqTbG
MARYP3d6MkhoJh3pAIUVkNoSUWtJ7cgJjv0Hk+qM9byhSolXzlJJzmQoS+v8RF14zQk2MXVnxYT1
nbkRE1K/mihrX4yCcrwRGeExdKDYonVk9VZILCK3Sff/wgL6MgiAnoOuOWOdv+ZOtLosZLvcG4dh
n+rjbAgKmWYBV35efFd7cbGBTc3J6rFwMZiA3n4LY8EWvzCY3VNzcdqNAGiLfs76PB9PGLLmdbM0
DZSEPvzNw1exfi5Q2iXqoifcsveRfrp/WecsuSKgym/I6IrUsIntNrbJFT5I4hi3tTfRZO1vNu8F
M4D6GR36pcITIpS7yK7xFYV+ECntbGts5V3zGKzUZekqdrRPMCwxeqptbi/WnXMl3w3qet/5nrPw
tx4ddKzn/VwAfsM05VWMROnKWsP3VI4n2rxM3M5utxfU+VhzO0z5Uo4l47SiUWuQsnx3TLUBXO7x
aLyy3hSzpmgiYcqr8GikSJUQZLyPYPWgQ2WuhLVtc/YKTWhQ5k5sSr6Ue9AoHvxNZcvOHq9cRrDL
4oMydokqxAF/8eGj4ofI/sO5FR4p/8YT3pw/ZdzQnynGFQ9OSru2z3Zjo7sGTjdjb2ubC66npOhO
pTQQOgXu8AoYNczyrqV1YGv29uxcHguPxddcWuCGGGXkjAFNLjIH6Qk74YWHIfGWGtFdwXLQxf0m
r3ovWKWWCntivTZLM39XFmeTMze2JBOYNp+Y5XIVehJaY0SMdfjOdrVoX+9bnLnX1M1HUsYgxieq
lwvXYqzIXynPwbq7ECUjrs2vAWm2wAZNUP74LDHCGTlPDOLzOqxqEtrSsP1WpyTUqWqvnENIqDev
7y/hClPOF2uMwqLV1Ut1DAYNZjEQOzrJO7iEBv83Ide1YbGWoM7lrAFDhoZwxA+6+GvJDS9yUsBh
HwziwLhFjlYgpZtb2Ve5fOgWEZo/X5GbP8ZEXqNv2GK1gc6bQDTnabIkA/iLp0xgLlW+EbZ4RUiN
mXxhXVC2hPazhhZmr/OECmX9gqRQhTyAuHmz+uTM5BUJYRaS17yJnRChbF+KIXZRj0EELvpJRVtj
hMfP9cST/X3lmXmIK8BE/kdklP1r+JKv5AJ0gJJ2EI8SHjyL+xTmrcWEBGX+hirTs8uonvAW7e7r
NV2crW8GjZlnwA0blPGTFAxDVDlo9Gb6KSyKdbuqP83YZSG3zl61v7z8HNskyxWELSAbfjQM2t0t
uYPqtEiP3Odm7jU85eZHzydU1DDWOC4CN50jOc4Z0N5v0XYcNkqtS0b0neqMa/6MpSnYqwi3nZE8
YdKn4idhqKUqlXGPnt6EzBTW0emE0JIzGwcG9OG8LFBvlx4MzNDmHsOYse7wT+Z0ynsWxnyug3bZ
k7eTAYTOyPQJOgBZajneoF/x2+QoKWPB84EGqEOY7Bcrsj1PXEnb8gWxkoIV8/+Dh+pohO+Ro62G
fkkHtcKZFgV5fhWeYrIWnAW7KXT8nd90JKzMRWZZ/Z1ZLtpQbH34ZoNgkibnndJSABN5fgCOQwy8
8/KBuSHgPxirvzQpUSZl3GSBDpoo3uQhTBV290bO95VxZHNlGNwLTZKxWxnO5afCNdGNSOajvCmS
KzLZmBL2n4zElNZn84J3nO6kC/N1fJaLhLNkJIuUp8r9tO7fzPlXzeQLqFOUsRv7Mkjh9fTS5QSg
QMGqXRt2+dOgHxN+nXv6FohS2COYu8zn63jtfh/tX/Ypn9Abksx1CYh3Dca9ljnxNzZpbft4n8m5
1h/0iGmqImONF5bQU0xGcdhIoVJd4XvkFbB+I9g6jMWaXY7NIl60kFclUQbr8tzEpD5hJ866KOHO
+RiwT+pzcsR/FwWrvj/rdScfRTGP6ps2qGmLQB0bCNLElE+PgO6tn+/zPq/KuiChMVeQJYFGbQ8U
PY9SQIGf+tWA4t6r+cis/czeUB3hEc+r6JKkF3f6gDfuQr8bOclf1Le1vE936rI7dBnJsXnubc9q
NppLKykYrpNwnMjlyhp1oGdMwimcn15P0XfyNG5RG5P9kblxnv9sUVgLiOYJ+8HEOuTQLWLWa3yM
fWm1BTwYil26iJ3h9Gqa/syfu5jPrggxevSFVqfEBvrUhscqss49smaeZqbEFDD7lxwVbkRnoYj0
pLxicBwoz+XW6QDG65PeMjlXYQGbzEa8oqjyqqJpuC50S2WQV9cy16EvldU58emSmYFmqqCWLmxz
8/o64PVxfuUxW8Vw0jPN6+BzQpmK+i/+4J+jtr7+f4Bb3403YyoNC90+RUckJRK9jFBx7gZOCVJR
QdBL/plrwGroE0/apERJCe9cGMHPPF/I3UiaNh6jSp1fLZ4jqRiVFZqqOckqIIH35WO29TUw+UVa
/ht8LEgSN543VNVQVI0KHsOIk7Q+BmMKcJU2BwNthZ255ZjJ6vl7+JeQPkaxE/+lX6t+uIwSfAIC
KVqVXxIi24aTHwVgbK5kLLm1tu/iujCbnMQr4+HisVKGsw/VCa/0W1FqxTbhS3zCesTdbJfXr9Ir
nvP14GbLd0xbYBXpwo7tRez6W1Zebjy5X4ZAVlXMPAia+Au4bUh9MU2LHhmKckxChnbDbKCZGaLC
WU5oUGcp6ylW8Z5Bw7s85Ik5pqZWcMvuI9K8BD07nMXKIM0r7F+SdE3OF8ri2l+HKyrfyjrD23uR
eIb9AGDR0OMsYVl+sLZL/wTBdyRJl+V8Pyl6P4YLscb1G/Ue2xWBjYGRHGgNe2h61oArEhZaKaps
yDolU35IW6Bpy3BYSyfizdzCmL66u24ub/GqZ+TKZuN/lB7+mxhtUP0mw5xxDWJPGlJXKEYLWDMg
YoA+ZcU581KckKIMmtGkvXrNRGQrHI3sYtEG1C26I9L9BZ0YSsxs+p0NLqa8jYKe3P8sL7ME4NZj
3iwWkDaFlQEmB+HwFmCEMXMxhqio4/YXSddElYqWEjyH+8xQxhgDc7doohrD1M78I1qL0GZ3E8xz
hlFjRBmYrscA/y1nozEPND3u0C0uoCsKdSPJXF2Ymee5bMW4IwwFfQPLiDTKN8SdNPAcKo2nCFt7
hm39wEwhzcXYUAmJl2QBbSQKrRPSlU+yApe5srJvr+VMdVkAm9g2i6/W45nAn3MmcUqO0oghl68V
J19HFRxjI++UY3xfs5/HVLdufx+RrmM+I+aEOKVJvdZ6X+lqvHyv2LOHDNYOk/tnYCGrywyDdpvE
OlvwPwuFNT476/ymZKkgNC+aLBoGkD0D9w2TYjsMV0mAepCvcPCyNVpnfnFFF1e5Pq8rK/bONgpX
jAfcXAwzPmvQ+KJqWDdHmbKz0viZXvNjHfcjtTR7MN9Tl4UxPftKnFD5uS2Te57HCJOCUrriNpTk
Y8cRZMVNrLW4kMsx2cRrrWSlbGad0JQkdQHPFzHFODcY6235azhZzpvVbmQreGhdeZH8CW2GgZnz
CVN61D3puJxH+xroeQWwyKPC/Bq2CRbDIcc+hmifrMTbbBZRAWqHrAGPTEdJ/9bCBBc18kMZfsGC
F6oP55VvIat9UNcxs3doznhOSVFWpml7TsCG5rF8OK4v7kviW6irIveV21Z95JYol7LkOZ4P7dGn
NCnF5Muhi9D8OMagvNlsA/tPYw0oGufMwuWs2xuDJF0SdV2DOG8lqdSNfjZiHyEgqikBabYhupxF
JzBDu9p37vd9TZlrOx7t6D/kKE258AOfqyXIXccB8454akoy9IbYkik88RtbfN1W2CRREXOjmfbj
mDfCmurEQo30/pf89Hz9kvHkSyhjez6fc+Xac9BZXbPe9K9kbzidTw5asTYfvy/v/cb8H9TlZk38
hCplbo20ubRZAapWcHAyUi9GPBHRDnPSfhMpNsUWo36hpzEmPGYt3YQsFQEghRwmdQ2ygGrJics7
OnIyBQuqVB6//p5MqWtZY/9d3VYg01rJYOZLfqU1JNgivfne2iOgo7K7otZzGC/SQDRTe4vczBNf
trzjvhrvmLd2UaEz22/euVrbV96RzD0LumY2OoEOIicgqoiKVOrg/TRLkpwPxuikRYoSYF12i3d5
wARcYVKiDjvygdJb9KA0OFaHBvuUJA8XM3FY8d2suZhwRDlTTcZGDj+OulNTkbd2WaxlUkcEnYeL
fwEuBNFNSFGKJPV1UygpWFKxxbDZNt6wNVw0cMBvkvsXdDaZAkoI/sfUtU7beCPHFIyoQZmKjacP
gIeoDwIKht6D1pOz860vUEWtl/G68q4LRmAwe0tVVUS3qC7zyAVQRjFAXNu1IH1xmtVgpRdSLjPr
8z6DLCKU5ZUNHxihFUyhuPJdY50S1AEyBiPjcfy6kBNGKF0fjApT5Q1olHbxKa0EU2K5qrlaGy7R
P6KidPwyGGKVXkBBIVZ5QCcPtLyzOzdx7ktrPqaZEKKU3C+kWk4lENJdRUTvep8jMWK+imgCbazm
eYyQWanS2ewh3k2wESg04K1LeasMcBAJEC9HbwV4ef9biUj4mtgP6XterDPr3z1CpwQpaYaGLCV5
G3anl4+gI8AvlC1USK+LetE93JfnbNw/YY0Sp5Ejsa/HBhyR8hxhN9XBN+v/PSgpTMWEBm0sMMAu
X0ZLy38njyH2YAHVuVkHFse4SbNpgikhyu9kcSVehh5ii75fMjt3liXQfZEnWDOu07xF1wCFLPCj
PmgURz26gv3cP3d4SSfbYLHTzOfshMGG+2czb/omZCh+WimQL7EOMo1C9NBUUmTpz656ek4+L3b2
UnNE3WywK7R1udW3EZJy/b/f74ijm3zBaLwmj5Z2qMSgUvAFMcI05JFrR3B1Aiit+5zOn9yEDhXp
oi+vuOhlMQo0NGPHf9Atefma7q+Lf9G0O+WItukAP4klvwalsx1sQ/PgLxLMT7LCytlA6y8/dEZ1
OKdx3FSgIh3Dk4qUVWnxDhOaf94wTchQhokP/Rhbi0HG/5J2AB91sy/DxgoUh9unduEh28g4p9FR
/HIkE4KUIzlnRR2oGQi2Y3bs7F0WgSuttmgpXa5ZmKMsGVJGkE/4q9AEoGUsEmCpdkSxN/ILz2CJ
RYUygEqEPc3aeJVFj2tQ0wwIf9Q8HdhaDNHN+XlVVkQF2Duouv3Ml06uUq4MbcqHWYeKV7BuH4qd
UVgxKhiaK9jYZucTFdWZte6b4du/CtcmtGmkF01XMC2YgraT7sKdHz60dvPMjy9Wn5ksG4+FVpEp
LUonL76Wp0aNdNz52/fWlmpeXdQSgSnY2Rd0nxp7hlznYpspPUolex77L9HE3Y3FtsB+iWzO5JfK
Pl+nPt6TqA99n32TNQ08G4aoY/0UxUueR3R6axhL3Y+aOB1N88FzsMJXNg/Yidma6Og+fnMs3ZmL
rqbUKH8TSVkiALGxO6VWvy3QR+wGeCGthp7lqufu95QQ5XGqcxAnqpp3J0sarMoWCXpRFt++rQJT
k3Fuox780pOJBCnXgsUwlRDV4Okl32gAEZffpQwJv9ZmKQiLJ8q3JGoUXoVReGvAXLbP2jpaXt4W
GF1tmMn8OWMyEd/PaO30jgeB0Bc9SAVPQQkMdM5i1gtn84hTGtR7oa/DNEqvoPF0NV/WyfZNQtOr
FT0CY7og5hGv66f7J/WT+7lzUjJ1o4dAB0pyC+ux3tVmYn98lGQJEBYptE+yFfd2szH59TGwFmbn
mQDY3ivLT2aCerxQ9z6CuuZ+mCWSL4yn6BVOEpjBsuuJuVgEzueiZTXbzcYjUyFTvqcqK6lqBrDc
my+AUd6ploqaU4wyM6v4ylIZypAofnrhyxKUEmJFWyRnMeH+ySqyzmxhQgSujcUR9EnhLUsZEP1a
pGlZCbjX8vtll4p289p+qETc4L10kNBAv7CO9e5oXtd4Wjs9Cg2QKys/MXuEk4+gjMulq4SzFuIj
niyv2oQPguM07yVpl4fnDC0SLKi72ZzmlGnKwiTntqq1GPQK6wnI+qVZ/tma5p7F16xj1yWgZ2G2
RFFo2WZ9X0sFFpxhUeFJs69LgCWwhh7m3c2EBiW6Iomj/pyONLL3TMPAtmGr1kZ4XGHi3jvHJutZ
OJvCw46Uf5iiZGdcjKrjIxDk3940Iq6SAPXCw+EwkNIMVpm7W55CqwysYlUevxf788ceNUTz0QTO
c2sHaJAyj3vYPpYij3z+sgKTz6JseZropZqWMpyG6nbrfnnf0s3WEyZc0zWaNDwrWlbg58WKBK58
XGEb837P8OazN/4vDz+2Z+IkslYTykoHESsrTdmqgMMErWRwMicoTDlrgmYosgRIydv4BN16up5i
icXpZf3Gq+b5SiTb3BvWd2GmXxZzQHDWR0zpUQfj89K5biUfTL30mEA2ENA+Yc7AWh6WB818sJ9f
ka4zFTNdrC5uT7KcLIIdMDk+7/P9E8nSCqJhwgvzyaKkaDL1HefEL9Vcv/anlxe00gzAvwcs87DA
QFIH+BSyIfZ7jJmh1j0i8e1+BygmAsWMIX3WV9CYh61YNrWKsgKGlCTVjYiG0fmvQ2aGjmHLDy7g
NI7883f1lvwxK2y8+75iZfbQ2qzO1Nne2Ik0FCpWaC5h25RtB2lYHra3kV2yAkS1TPApHG8CHgXb
dAEnjH+/U+9KutZmiUL4HZ6r6O4TASyoyeMIKeW3r7EatrJ/uZ64kKQbcdVuMlvGiop1tLnYBh4E
F1fEzB8rZ/f7kt2SpRy4r1btcFVAViE+DkBfbnSSsnel/b5mIKOrCo/UtKoCV+D2mmVaLPq8horn
2FfIAX9oVfFE2oo7NG195+Zj6x1Rs36+r+S/Hc4tUUqkvCS1qq8JyBi75WPt+LsjwpLFfRpz8pNF
WTTQP6zrv1A7sZDhyqmlNsqvtxM7tBQXM0uYHL1PZibQQjv6hA6loWl2ieqyAJ3GvDgRuvuqZwEb
hQssLWIlL35alG9twy0t6rCEpNdi4wxa11W+ORkZ2ZWoPmpWmNjS8gUXYwVMQ+zONpu1bl4sdSVi
CZR9PizdILTi9wGDgFijHm0MO/YtbX8FjJiC8XVYE89iPtlHBb33sdQhN10ip32DerNE0mVpe1hS
p9niUiWrwvVNxjHMadT0FKjbUvGDkqI5Yjzt0WZ62DTLZOj3e+9W+lSg68fNYHAypD+e8xXjzwHQ
FDST8zjgtPzv82+3xKh4t9T6Mrxef6Q3bitf+w6WHNWMgHbOtE2lNhqHiSOHpzmj+QlESk9wUTZk
lSjn7yCK8Ri6FzX80u3vp8H1cu2zn2rtLviy37/r9dP968eiQImpqbGmNOlAAV3YdmwVC32EeLFY
UdtMJD4ex19OKEn1japVHOBVT4qze0lNuGZHf22fMocZKI/24ve1+UuJinsCHzMKXfrD0S5yY+Bb
INLAtDO7qXT+gv6lNMp2cvo1z8eSUYJSbcdAK0NgfCXyUQUeCUbMAqtcswYpZ6oON1Kks3h9mRVK
bECKT/W+RG+Nuc12gWXeV4mZGPiWCmWR41BOWkNFtUbBEq2P0OJffewgRguGZiUMR8bkiLLI2Mgb
8v54WkDQsLHUov8cO6wX/05yePmOwD+8LPKUMVV5LqgV7JzAS/At2MM/F5gO4qyEJ6wOi5mXGsQ3
IUWZ0mveaWUi/JBC5gBzeuGzb8UOtw0whuxmNVq+GAc2q/ITipSZqNVADIocVa942VkfidetBrSs
BA7Q2O5TmrUWE0KUtdD8Oq/lBJnW0n7pNII9WanJ6mIeLcGv+zuhQVsKrq2i2Eg6lFpfUtymdMUQ
F4sJykAoZ7HS/AIZznU6LsAjyRLVC1bn1gwIx60WUMZBkAal4RqIKn+p0MT5Fh692kQ3DKINYH+s
eFPAsp0K0HkFGmDET/l1nA+RHd2xX9UGf8FWzYdkuVKW14BxiCN/dwRMP3EbQQ3PZQlt8eTVgEcu
dsgwIR1nsDJv2KefuEZ3aS6ZDCJPbU68N99MEbNghtLy9AdfxiAFT0J7uzoQDHK6PHabfKUu89Iz
TvrH0E0MNEBB/TQxfgyZQXgPmF+APigWr9ly+2ielwALPLAi8xmSyAABPA0lYQ07yyjlMtKuxjbH
BpOAA8A0zQuGxc5HRtQxZ2HGEhL+USRB52m+tC5II3/sgMjQVi1YhdOu4QswyJTaIfn2WTN2Mwln
lFcwDDYiCUiYoaccQpnkMtfn0OV1jY1/eEx56A1uLQSkQYRNR4KZWbmrH7ILYYFVyTOm7YY05R84
MY+UXIYxLb9bi0PqqdvosTV+wUvowZZjEQPhtiXg/c3Q0syrIz7Ix858T47dVl5jwHWDlWOj5gVO
6moPjOhppnfwVjKUWxGVtlKysfQ0IlAIeDok+BrFvgJzzTnqW3vrb5Ulqyw60xUwUlXQjoKQClMz
lIfJlboq8wgWTALFcV92ssUMeGCjbVADVp+2Ol5JvuIsBahsPbOneCbsuaFOeRslE7Su8pGv5l3R
BaaMsEAUb3ergmhvuXt+ZuGkzMUjcNxjqwWiYNlQqSasxC/axpfBrkKqpWA1Lt4NRFlxQPkNHNa7
QRx9GGUeZVUYtxuLBmyYQhnuKm26NtFQZsCTS1s7GLUXsf4o3lVrAJ5uObew7cUerZnENl8BK/nI
DJVH+d35AJpdBJXn8DLWOS54ewqIHADVvk48JPC2q7wkEtButsze9PEe0UQ1Hr2Q4/4HXqDzRN2g
ZmEh6cjeiaveBrwAUlbbB1QYgz/3Q4iZQoQqTylRN7pWND6OxjxhsujQr5DCBQ5OidScNKJZBKcc
vZGDCUQcm3uLscBPDAhQrs2FdhLYcx0zwcbNx1ABTXURkwbTuPCFYNrCfiubbMb1ba2pruGs9qys
+px7mDJPBTd5Vsmxnmvj2Z7hfJ9fW6RCLYaEWUxRGpzwqPan+XiWWKflZWRoTABFxEsvX8bL6nNE
5Sk0K1pqbmPl5FVxRcvWM5M5ISb+LlrjqJF7BugWLwoKDbjF+RfeV6Kgx2Djy5vuvaFKaWCwYmsR
xDpjvDOiVNxnfmbS75YmZZELP8b8QQya/F6B2gjHcTLdBmTqQ4hu/SvmENBX7jPb52dlrvCKjt5q
DDzR+Hg1ryLNWkY99rRggZlprLashy2LAhVZDEWNZP417E/ZIrYMM92axud92c1ZPm3CA6U3At/0
Bl+NPBDpw+xc1tnMKv8/v4+mCdigSTjmx/xZvPTgwBp34Ba7C3k1/Y/7PPz4PsqQYYkNhuhFDalm
4Sd2mhBJyxEsQBf7U70SXdlWQOmQbAzzS0WDTbtnWuuZY7mhR1mQQb5gHoYDPeM4JjCRUKzR7KUu
A/eKza4aOux5VHNPDC5nzLUydh6i+QTTGvpPxDbhMsDWuhDl3B7P2fNT4zZehlDzT72RMKLIesrM
+CMFy7qAl4f6poYpvttj07kIG4X9vj8FaD0MrSvjxGYmQdSb36ckmAqYShwyoT+t195PjQKplFP6
53Q2yZL82bT2JtmQV4wBmLm9OlZeDkznT6QiGJZDmpXphE9K/WMjwjJj7F9Bf4HnXA8RwDQCYmw7
Eh8PB6mGc9pgapgco5xku+O3fvheG6fPNQtpcy4lMpGHTl8TjbskbZehZMPvw4dumR3anbDIPgNk
LM4MnuecMQDKBNTKEOmMdvr2bJVYj9Ssh+wrZ1wE6+2G5Sl3Tt0azyTXtTdXq0AD0AXRztFYfn8+
MdR4JpQEpIgBjARewY7nnyOZqPGgFUMjDOfhJ9O01l0O0GAc8ExzwrlngHaz8hdzwZ0iaIibsf4G
/kilYtdrMvTjwoMBJs5rEeoYpN1UJ/HpY3feO6S0NlpFXqtD9lCRfnnMTRaA17zAJx9AKbusdJcy
S+vhtH7pIhJgXuKht72PwnEy8xCZpWU3VlECrs5eiUAcAmrODolLVoveT+KYtpJTOYxWbSL4Wh4C
VarL4fT05BWbt5p89GczIC5numjODh6wA73FvsNxjUYMP8A4d+YxUFet4w0fK4hBfo1yQ2+/7Qzn
o/Y6svyKTNeO8W6qzPPxCFjMPfOaz5qzvydAoxQqTdJkojHSXr/o7lv8+SY/DrBsS8DytfbVel29
H1fXxfcKwNKvgNF5jAnzAT/nNLBtFKgSGITSxJ/ei4n4B9mo41gZIH7FUU0+RWd1dTw9ZyImMy/2
FRAoxyYjGsNrzKA8oEIpA2JBQCEWIwvUqUfqtcqR1xVw3TjRDFFXckov87DXId5xj8gDxWRlrDB8
tVosmsXTgnHbZwwsEFEkzOpg2opXacAASY+yLMDmCnQIeLIZrUoLBv17z1CuuYLilAwNFVDqSaUr
A7gEAitBoSF7q+zglZ3+nwlnbuhQWRFfScM+u4IOt4Dl9HYfHWYGzcG1ob3kuF+wLu1caIP8NXLL
owkzACB/e2mlICj7tlSEk5bDVoe7pYvbAsAce2XeP6nfGUIN2oE+ZUxDG/wvwEQ9VcUyahIEak5N
+teNOTDRf34/DW5JUIbY1/u8u1YpnNxqWBN7s9oee4Zzm1GEWxqUrQ3KaOBKDWyMoCqluSSb3rIZ
oppJTtwSoe6UGMGehxcwsuaI/LpFXvNnrxTLbM1EBbd0qPCf41E5Pdeg8+RJaGTLD6yRFtahUzbZ
7y/noqnGQ6/3/ctRPVj/J6X6YXBi8wysGhmGM36/RkiVE+zTPd4nMFNjvBERnXOOpBZpyhYUFCAe
xU5khovF4pN1Egw50cnXoBiyslVwEMm78Y6xZFZz2Ex295YN6pqHMZddBrQqIA4FZq0LUa2gVT3Z
s4YbZwAdbymN4dnkSJT4jBefDErDzntpzJeXt9Bc7M7mx85zCnT7dWjH3sEN7xkH9dsR3NKlLj9f
BFWtjJdfeHl7aLHFzrZj8si4mb/N80gETUcG3kiwltSFyWP1EvnVGR1YyBDDMCOiI8PrfU5m0Ctu
iVCXZjBKkauF/MdSPh524+6sxeEQeM3FOmz2yWAZBSDwghE2hkGZwZ5MPaZD4DX5lQjK4aY5IBG/
qQGe4UQu9lNApMJhQ57t8xL9+48ofmuv38GAZkzdlJj3YSbLcyODnxT+RIsKTtSMioegn/THJ+xb
IM6SPGgmYLOf7a3JUtr/YAj/OVe6F73WayMIc5ArsSQM27Gv6731r0zVXxLUDexkFa2v4+vaAor5
2XwGWHosMw5wpqhyKzbq8hkXwOJdLzhAz3Ic50t8cB829tgHGptPLJgM5hlRN67TQk3rCwgNb9vB
2TkCDsmtFvlig6wIliRhVRar/+53nH3LH+V9Wz6troUCIQ7rxjGN0339/w9W8u8ZUX5XaXMp77Ma
HL0kWw9jCSdkFEm4KLZYbcCgNX7q7WvplhXKlCQo+MXiGdKzvA4TW7GDTiyT2McIZS/DYjmAmZ7N
W3KUUTnHcu3zMjRjvc6I5eG4lsuH1nS/LosDossVJhAMdJ2xHNt/iJf+ESnds9rztZzlHNjMAlN5
W0EVdVSv6gWjfDnvQP+SoeLmM3YzKJjjQM7hTPilurMWV2YK/HfZ8EaENF5Tn/VRZYSjvlsvTm2i
xI7HLbYUYzncsXDR0s16dLCYokyG0ofXpC/L/qQ+KnjNOUusJpYtFz2nwAo1WSJkHhVlPCRVuGhn
BSqSAzPMCrz6ZYXxm/2ecVQz9c1bOVJ2QwilAiuDQQdqCJuBfBjK9S427C0MwN0wB41Y/lShjEas
lYPBAwzw9IQNeG8/vuT0Rf4gE4U3lYml0izsBZY7USg7YgA8KFIDUEwI1jd6tQOfsmP4E5atVygD
EvvIfTUFtOPFQmHtRJbIrqHnH8MFa91m3eOZ7MrtoVH2o05q8SroYGkNcm+gFzoH7JN2XDtH0RL3
+nv/+ckztnPPmntR1JHPA4Ct/PN4nUQB6OysEd9DU7SGnF8A3nLfBouzN3ry+5QmAksx95UWN1oi
T2irenvbLZGxwTqTBiODJsbAWDd6vLG/jP6EIKWKHcaYBCECwRHYEOP948PedHSbtSRivKr36FAK
mCoir7QNBKdgwdn1+b7YZsph0IUJF5TmFWqVaVz6IzZLf8fkwUZYAYNvYTwAH56lebNGcEKMUrxG
62u15TJUClKkDZAsZyUm5u3RXwo/cc5Ey4Im4M5aDHYK5JB2MOtfozlC8gAzhyzbN5uimNCi/FQr
9UAC9HEwhhPvigWy/sDO/WQFF4x785Ozm3B0Sf/7+KVj9P9Iu7Ld1o1l+0UEOA+vzUGUKMmW5W3L
fiG2J86DxEni19/VOufEdG9GfZFkI0iCACpWd3XNtWqhLW5f/0y6+cf1X/Xt5NejRuy7nDrLT1il
S8vsr5nvPR4XywUyrevRHhx3uy2cwvMR5fFYm8k3/qTOWCnDvLStbOEEA3RSjMtcwtDHCbMmQAe2
mzfgjPgf/v6XGHD7FDmCeNWQE7atUiizCIhLj8adudSQzeTIxrw/PZEN5tGepFHI2opy5iCJDO/z
DjFPiwzy4Niri/8PEsY/T5J5xqceOFUAq6KpLMBBet5/lJ/javbK2d2WmfmM1oQ35hVrVqkapYlX
DMXnGra0eLFXu137wiHDeV5sL/NJU406o0eYnIn40qLSEGITli0bvECLo8hZYLvBOrZ5RyPlwBFd
zQ9Xd8fDr/4VPY88/cczUmw965xIlVQcKamCPB1Ju/a0Nay9gTQtJrPd7LDihsOzuZTv22KTwhdA
LgF4B7eFbBFxGmzMO+2tjdiThtc3Ou/FTEgxz7k5yl2hpXhViEpoUPIJGAI4Fa7tfwU73vjRfHJq
Qo0x+KKZjrIWgjEHOfyNV7goCC8fGmfxsnJXF7L3ETYEH7eFct7/RLYIk4OqCdhvRufL/VlvawlR
pQIgkLt6/7hE3CAvCbYd2j5mCL6+hmsmjkN23gh8k6WXPNFXdawItSlfyR4OdxjWBPyfC2fbxm5V
ONv2lzWQGp1Coo9yicBRZjN1BapcvqkzsUvSdUYun9oLOq7bdfr4ulmSsw36j9stb6z+b17INy1G
hlIlayNtBK3gCVDjtN6fYMv8Auu719CdLhzi20f7N0L7TZARo2OkYpURDWppJAi1CVwh3VkgL7XT
txxaXOlhXEalsBpdN6i1FRcHNABvqJMaes8Ld/vbhZfqOj6HO/qLfzqP39wxdqg3+zQ9U68YFpYU
EBnUsBe/Twsu3t/f2PJvSowFOhZiU9cCVNtT+24QBa9juSj9ER74MwA6R+yqxbw3h72/MbPfRBlT
ZMTNf5Ocjds6QYxSvbkmCzTGd7b9oS13kfPxxMWZoCL492eKTqKfj7FtY7W3qI95chxsltsY/h06
iBrnvOg4/P2Nd/4//gyRVTexURQFjTFerbvQWRIVuXD7GunyWi0UelS3uGJUTJsMmIuKaVDoeM4d
dZ0fioWXBK9IPiIzAv7Wa9eXbHvvOwBI8BNnl//ipbbms3Z/qRqDHcOBSjeKk3G1xWiyeUwI8iRk
XCGu554tPbtbDDOaphcM7G84UYHFGBO6sksfga+55VgMnUeG0S+mEinDaQAZMyNWjFbVw8VW3gss
08sT/Bftk4fb3ZBlaeIzlu+LxfpltUK8snddsoy90Hl/f0Y/5AFdTtauWtsfIYLZ1cpFWNtVvDB6
PnE0uQBGRQl62KQhzTo7wMOolxiJEOA27Dhqad63+5ZrRi0laNk+hzQZUKE/3xZeRc/e+bzZdqpx
bl0wo5EMqazMiIa24/LohISCFN1mYz6RMjksRv30kdzKzRlsZARJvd0BvRoU9OIBfcKkxVPdunZy
D0yY/S7gwkvNe61/HSFbLk1rLbREGrltQLWxLVd8t1dRy3GOOWrduMrLxPPIzCZLzzRXBEQW6mPB
W130FCTBPdl7TJDxSisclW6w5dPqckZEmiIVFrwe6dwGHKyHe6DpE5l8rYDhuU85MTBP5K9l4wmL
XX2OxfFao9NX4UCkHfSANiDecG6LC5cQo3HaWKwvLQ13q0X4AnMPuE5/zxWM276iwTa4puI5M5Uz
BOMpqDEwaW3Fl2Sf27urb3ibo5k2salniFGTn6awF+Qo0QQqHU+bjQSTXwCEb4HtKT5qtnvbV7Dc
l3OKHDvF9ihlmjlIVolDDGKsCsXqm+hxx1NPt70mQPv+ZCsCNGOLdQ609JZgKeTprjh8HZ8B4oqQ
gotbdV1kdUNPXT3UifzFrTKUUgmJP3vOa4A2/M3d4/Ih2Xw+5ncP6Bm6KOTzkxC7QZMlYAesdbDP
9hff550sxxU22ORZ2iA6LenTOznB4fXOe7zvC9wjUj/GMrc5zjDvNVwjgQnbFyUZ8yNlW/C9Oiah
D/gZCirFuUyOFWDzZ1qSRhrAWGnEpmMx3casyZg7Ikcq/ybx+Jc6ZhNpaRf+txDiYY8JCtyW/UDs
3yvU1vH2eC4o5w1cQ+PJ0Y3R/xRJsEEFOrwHusTth81zPK8Pf0Khb5HlaXS8ssvCQULpbpl6bfAO
rU9bfXlNrxyNxWbjznmtjeYZkpCsPo98zF+eBDDOhlYXSnSktW0HfazUnKCPduHSm0FF7OlfHhyj
OuJzPsBagheMLb0+Ip+JNfLX8kNQvPHSSRzG2AxZ2WeS2EugFQxf8stp+8V5OjNDuj/UO5sZ67ok
T0vquxa/N+i9zezF0tuoCw/y8BAtUJslWxfd7lhTj+4jjghyiTMBSS2gN/bUgLvKPSCX//jqOYG6
kY7OYI+1G3Y7886+PDs7/2ufb9IKuiP4lyqKzZ21XaqPJtoIoDscQJrBVUUvRI4/HF7ni4zfjuR1
BGLy3E6lImG5Dr3J5Dd6rAxbPqCli0OFJy5MJILQKq3ONJg8Vnbt66R6vFw4JDiKSWH8gUtsmImY
oacDoXGyMhY+T1VwclEGuxVSKq1UixpQOGyKrWi/khqJIcDpLYQl5yVztBLbH9YpatvpPSgNNnBj
1xHJFg+L++3pAWVtDinpdqRyjc0n1x9lXTYM0OmPjjPoZESDNfmNdGLM8XQ5AqAyiYtcOHZtMoIj
RHQVgKgQMaicKi8nxQVAr5+ukyKItZlfkKkcbIyiOnfYVxKRTwS1BAM6Wyy0R42+AQY/D2JxPm5Q
AL9vYb2lbF4FZ3KGciSFRkTtvOU/eZn7qDufyJa4KGnTlEWHwevblzbrI07oMa8pPAtxk5a4M40E
Z9/6lb3d/v35yGtCgHlLLdZc5pjhgqRjBsJ7fUPkhZJcTsjLFgWrXfDPpHBCkLGTpWJkZhfSEyTL
5SL00FJEQvfycJuv2Wc1ocIYSLMuynOVUN96dIDswFPZs5mFyc9TDTURgzjK89g60qek75JFTq55
eY6W48ka6ygDj/W/HvshwFw97Rz/REy8tk+2v0d6hsfTbKj/zRPrKQ+jYsYDTVHH6zdcjYEtSIGO
+VzLkV4aXjlsVoVPiMk/D1ATrVKW/0PM2eSe+O47PH5m1d2EBFNPyPXMspJrqlG1pYdnpNoRJfJ8
5BlYQTgvEyrqT0a6vG+KRMGp5c4rwLA/zxhYJ26yRH9LVLu3hZpLjNEGx2i4XBQTxJzD4bQuSDDY
KtomPfVFNO+OS7/pPA5F+vl/RI0T9lj1cCxlAF+AIl0WVy0IUrQEVQtfW/KknXddjF4AYD38Wdrt
iko2pljQL7TQUPddo2KB2NBaDhjDe7rNHU8IGSUhoLOirFr6itUTETIMZnDrPrzzYxSFklh1b1Eh
LJfJ5hxY9hnNtV/UuUvxN0fk5xMl37fFuurdeNaPlgVqTxsk13GEQH1yHoAjgD8o/9DhVUBcdgSr
IjlHOV8nnZBmLHImZ0J6sSAoWE2JhDM2bSFZOdjWvr6LyOX+ffD61bhSNlEGF9r3b1/kfLPAhDqr
TrJj1Re0mTN4LT4bT4OE7kz3iTtmzRFS1lVXx0skVyMOWCEhQCi3WKgrr1f+PuFlROezJBOOGL2S
yK01pCqVzQ3tnQP2Y4a3sEJxC2C1nNOb9dgmtBi1ohZKoYkxfICTc+hc1JpgmFsCWFTMkKEOw6HG
eXV/eO9VhLVCVPU76At8i+C4LR9QjUD9HgvguPqZY6lZT17TtVBoL6DW2ZsjiVxpAXhozrubrydN
DpBRJAYY6o40fd2t8jWASr+UQCtIhG29WyBQf3F9KB5TjFY5d6EoJgboXWdHc8d6Fe5v3xLPL2S9
+DFTKFMg4d0VLjJNPXlH/6tJtsi37nzl8TY5jkyw/rxpAitZCSlDgGqWtiXRH3ieNO+S2ImNLhku
cksPDS1o5OGT9um7CBPc3YljNOlzuWEzWaThSrcaw6hBaIO9SMvk7vZR8X6dUQx1qsiKSbPGgQ4E
omZ5+9d5mvSKXTvxbHPZqstGxs939rByznTX3Pu4Oi7tgOeiz2sdHZGUatFtZozOTjS0KR1TxHDm
Z+dgjTbQV3n7SqjP8OdNfJNgXMBQ0OXKLEHCkwL5PicyV73wmGBuoxkxDFuE8FrQD7zZdK+po9Su
/HzB1kzsMUBLEvJFnBuat0HfTDHa2jSz4aRcQFJ+zbGcan3vvqxs/zaR+dhDFUUKQAWoK3YIQxrN
WOrrjvp9BTaCbuCPoWmlJRgOwpAczBDHf5hVABN6jPsgDUrR0jnAx/Edm49tZQW9eZuleYs6IcHI
m3Lqk2Nv9fSqMNSOXq47DBIskW1Evg2GNeOVBOa9MSByK5ZiAR7NYghqzUWtRoqy1NkFSRoy+hTc
gHplr7FjJkH4vtpjgCHxyo2SBjteF9msaE7IM8J/0cOy72KQv4t2cFEAMX/7QOeTMBMCjOwLsW72
UgjUKoXE601s33mp0/1akgfxA+1458Uek0n5L14KZj6LOSHLyD8O24guo35+PDsjKX4lCzS7Ni28
Wg5/syI5oaP/jOxK6yyIhYnNE09PBm7NdC53x+fbR8jlhQl6aJ9faxzBS+CEKyFCDwpqz9rLB4cM
vYk/9OCEFSoqE6WO7UanWKVbO44PCeCVH66NhKgb7S88hqhM36JED3VCCTWjITcKMJT2AK5pG5t4
2We0iLQlL7S61mv+npTMNkjJmhkf9RHiF6AzU//MZCDUqcniFCF7XsUEWMsUly/2xO2HszNSDC4H
GkdE5n2Kvw5WZjunyqRtmotE16E4eU0IuuxKUj7s91yAbI6kyCKjTOqsHzMrxLKOoO4DlK8K6A7f
WO7+laT8ibmgtPFYpvRQN6JdvzTJNgc2xsVAii50jZoXNs4a6Mn5MW/MGoxQH1RgxBVfSUaS+1XE
s2Tzan9CgnliETZ/GU2KK8LMKTBesgCWjAB12Vj9Vty9wx3Y4bHEvLVMKyPRyOkJOsNvLKii2eHB
Obsn4tucdy3zaDGvrY+A8mwmoPXkUGDSygVYsVNtN6/daJt7Ui3X69rtPP1OO2GwHfuXOTaVQ/8q
tJPXnpz0QusaCGXptG9bF1r4tjjyGGT7grriWA9WRnXw4RCulokL9eXJS9StaITvVH7gr3TPtx1u
pE8l74Z2YRuEzsDvSyqLLsfZ1B/LM3nsPiPi1X6o2kAL9LXH25zO+93fYsq2B2EbKLpczld6FRnc
GECu2Vr3SmSJOJRu2zWZLWHUiYalPx2EhrolFxv7i9a1/54T2vW5/V1he5rDce7mmzAmzDEmu6r0
qlYTPPPKfVK/2lWdkxV3zue2vyNfk6cTYcytpOnUEf4OpqOFd9U+r4oeS8Vun95s9DXhhNEm594c
65S+bu/h6/YvcyWAeczmUajKvsX3xzGcDbKA3kAjEBJMvAkKjmizdYVOOZ3PGT2o7He6H3//O53A
lhGUUk8U8YIT2oQLz/AKjs7j3DLbaGMa2TFR6SmhCSxDgfkFCFW3L4JzxWyPjXYRpKiuwEC4xChA
w9lsyYkKgCT800OS+q6/GAMV08NmWNHW3HZdJl6T24BZQ9/hbm/b7sv2YVFrvJc/Gzl+Cy/bbgMA
a9nSWvryVwdzB4+9HpwP3sDifOg4oULFb/IO1brHLFABBgGkKHmvdAp9AdxEpPGBlGxz28noed1Q
1FcTMiEHfIdkSDJ6nrlzaoktE5wjspYokHHdPd4BUuGc0JKECEM5AvRYdyLY61Xsaz99GsN9zIs9
eBqTXdKbCXp76qieOXnNJkTQfVrw0QJm04jfN8WWC2SpCiOlw9FdANH9fNwce2JjzRxP+3OeLNvf
U54b2exkxATDaqPb5n1m96gjYbjn4uDkAuWe2+zI88vZCTgxU8S8UEHS8JG5dAla230bmyR57UPz
YE+TI2SCbEsTUyzExT0NmlNhAdN2/6F9oLBD61U835yjmNj2HW1QxPHYQvoyFFaSpx77HHqnBwj9
BUBcJ2K2K1f0buvCqzNw43UpjOXOkqyKwhw0lQ4IDw85eW+BpwN8GI7V4PHGKI2qU2RVSAHHbbUk
CUnDU+rzrYYauhmALmpaKjvycUz6vpQtCgKNscHSEx6yzYuNjQGrfeI5XJC8+fT5hByj5TujMjts
vaMJbTpetsuCR3OpvidYcmE5/iol/t7fcUzj31zWN4/MZXW1KFkFxWYe7wJv6Qn2+IAFf19cDU+F
+k+h+KbDXFZzKXqlF+hZBkBQvFuGDvqHKWzQCTj/ADvjEqTB7S2CjNfVAm+wjkMQPKEtjw5DYVqP
ohxSlxV2BWYFs9UOR/Tng5tvLhllL2JApVNMiORTAJLeZhiwpeU+3MuOSPLI3h0D3s6Zv9H63yQZ
F/AoHtt4EHGBQAFpiHm/pnhkQGLicDZvMv8iw4ZtMWDPxhONAJ7y9eZijx7yFtXmktAFVdzZQI6w
XHme2EyrERRNTrEAVNl73mv5qP7OMhJ6v6vO5fDFe3RszBZlYluqFEYfQyRRoHke5pD9JVmh5r3/
te2WCjwDXpsJlfUbosnGbUIthapZQUoKwwmxuCxOOFzxNBcbrxkhlpYZPVUl2NIjk4O6QIXxaTAX
uoe0rsOxMjzZYHRIZWXRgCIQFHGAua/k+bboXW39reNiVEcfKlGZaVcV5RzkFfavYT3NG8VFOmP8
ILFbzBqviyV6THJgJDn5grslmXuejDKpW7VOsjM4rNfF9q10oEOa9fp5DXPg89o7Z2NtAytgMd2B
FTmss3/Egh65rlP0KTYAmSrdAiutKYTi7VOdbWLWdGw3BcYgtiqweNIYFT/G+oWOMzvQG/1bZQP3
CTrZ2n7qzj1aVyOvCyJP335EQIo0XU5Jau4NTMkzl1pqRxM1EJDHRpwKXTvxJ4e/OR0yJcBcmRQm
l/EYozoUbLw371Nftj5t9kTZq4SAfDwJ3m2Cs9nWKUFG90tGUepDgVoRAF4C1a395N7n7Tykv8E+
hSkNRtmfz61qiQloHA6ecwawT3rkRLKzKYUJCRZkOmtPQ6rQi8Gu+n36fHxH7T5q7A/uiqs5Wzkl
RAOniZLvO6k3EzpPjxb2cBU692geycma+om+7j7dvh2OuLG7bs1zd1aSM4g1LuZpXZ5Gnw0esOtS
k5EaRu2TzWBIUScBr1ekJXADI7NSS0wgVp3Ay06osZWVlx6bE4QpPer9TA9PRovvkICekpD0OSfx
rgSg5O0zmy3WTYnQJzYhEkmn4dzLIHLyDgE8qM59LV8SV35pLJIsWw0Z8QG8ffmhiLWRR+7k/jX9
xor79AOo4Zl8wBC1ia4JI5REhpzH5u24IAjNpAUZXd+XOO0r3DtkzFgzCBqy/mAXxNyNA1Bs/ZEm
1C7gkqP9Zt1uQ5VRd5R0Q5FNGmZPOFNkSRiPA70/MHaQ/qsE0y25PPN0xjUk/+MUJ7SYh3ZB83kR
NqD1FGCp42t9b/jp3TkijXMCzpWzD100iO1t3QPAGgwNN8k6f7CTD2CENcsw4jRI+ADn8BoCQA5e
vw8P1eD5IXOPfHqojLzqUVEpRQ06AcA56udof/s9zL65CRuMNFaZcA7PJ/x8jthFXHaO65+44Lhz
+ZUpD4wQdnFVAe1AwlmhE+h1SZJFb6vO+rnEuKPdEWk5cJy32XTElCI91YkojlFVHcMKFGmK4OB5
gtt4ZL/nzsfwOGMM8jlRBxm7EygGDwZyLVCxV+rD7SuatV5TZhgjrBqXs5Qjl0y9GszUYb2gSuRn
jmKcdQenVBgzPNTSGKG4DCo1OldHiANW9QYL99fKjzyeqqCv44/nCx8NDTWmiREShphelZjB0RQQ
a+n2AVdCVdCHQuScHBWsG2TYxJ4VWqkqSirI0F6Xw9kxtipB5zEKV//o+L45YpN7zTnXQnM0KEfe
pnTOwXiy720Sw839OP8/erbnte2EIKOAoljOZC2S6egPxosOb4qjOjm6Er94rM22NBsTSowKKnIR
C2AznCKeEjIA8X2DsfMR7QXBvYiyLvRrshcD0P3QXd5D5ggKm+urzLoxsdcb2OROeD8u1vuV/6Ut
TZt3fdRe3JIURkUButvKxh50gmFlXZcEjzvJ3mloZ7stk/MOyOQ0GdWUJHLWHC2c5lOG3Dmar7wz
Zt0se7FYbPHWvnY+D/qZKyqMlqr1tjofM4iKc3K0a9PX2VMceVk+yc6Kd5KzKnHCH6OtlFiOzLjF
Q3B6OmiubKuDoEHLc5t/eY+b0SHqqB/L1ISOF5EI6JfCNg+a9+3XgHzikbtehHdtKuPc9IJUp8UZ
Z3h8VZ4xE6QqpHXJLxcLKHP8G5pQTHWxQ/IbqubIzdrOmunvQ2X7gutzqibSCdSfGhcrBKOtt+kW
SkGOCRl3L+Lz7onXlTpvdSYkGf0SArOxFCWqog8VlObDC7TmF/Dzn7gXyXnjbJ9wXmCO8NhoOFqX
4mLWLRFc9dn/uP3wZh0pNNliGZ2Cfa0i8+7gsZrmKJtoF12MW58/zzfPxffvM48sa0VZ73X8/tF1
gIhL4f877+JgePA2H/Oe54QR5oElGN/vQwuE0JlsO9lDtIo2o2jrHTltdiiTb7XHM6fX+m80yDdz
zFsz+lOeSgpoaoATJqKL/Xao2L6bZBUfyccHdxR8Lo42dAXyJUo4N5M5TDUbLn1IRQIbqoW38q74
paEZvkXesv1VYwvp8Myfk6M8/GECdMs00YaNRNUVWmriM8roJW+tMBnpBDwQjQWi+bFky8vzCSs/
LiTz/F1uy6LNuU6VQ5Z5Z/Fp7K1ETke4kBB+KbWff9l+F/gKV2Nq1FDf4pAx5EqL7SJyClKO/loR
xSsdrFPwHtDZ/vyJauS9+/xC10eH5NdqtUKb4IHGHPAtUCr6+AAKlr19QZCzgwbgGMV5+ZqcPT2k
ydlHyI5nZoUv2yi+BlWzxc4vYBzwVjVz6TBmvhMBUCXSOwZrm2ojKyRa2rX9pdxXge5ybnbWQE2Y
YjTOoPb6Uc7BFFzCA/a4IMrfSjjA3Ob1As/CyWEJ1V+yy7yXcIx7U79QUsAPMRcHBSj7UeaGa59i
ovi+DVjQlugDprMxn00dNqzKQU9+FyBQ5iaOZlXt5GtYDWXEkZaLGU7ZeR0DpfMs+2qX419qRLhj
Jlcf8JZYM8qpFYxWkhWQoyXN0Ym95cMyvjNLG+mqJHV8KMXQNmW/BpQAxHi/ojt0dk88V3XWRn9z
zSYZxUGJpSyBbOEKBvcVe0e9cK0sMBKNYiDdTPTxz+KbCUnq1U6ezdik5iW/gPMwI95xJaZEgHOw
cBPsH/C1l45beufcLJtyjMIYMxICCAbqAl6BVKBAsRKDBDt1ADLwwUvzzMfxEwYZjaWmp1Qee0oP
vc3p/nLn+4BB5GgfjuI3GOWT1cm50gwQQbWxAPgiaprcxDBH9RqM4kEOXU67NqKbLgPP8jTRdmHI
gJjJAzLgqTiD0TqdANspNODmCY4itkScSQRkcTqpzDm2a/73xrszGKVTDEaPntSQltkHO10bGCaB
1kEqVdqKAD1ull871FhCW3e5LiPHaBqMhtHCrhGFE44zw/oBJ9kpD3RYDjMDdimQf6fGDUa9pKoe
4WFTWicSHDZyaYsfNerRWMpINOefBWvfIs9mUeuybI0yo0b6tVlkv6INoOv2wNwZiLDmpWHm3ay/
zIbJ6I+kjIt6qKCyNtBZ3luJULQMgA6Z7P3gH3rIE84YTweDlJdMACQK7fiL70bEujhB3rQPT/5N
RmWcz5ZsVhFVw062OxsoWKCb0EEgz8PT51Ji9EY3yKbcnSD/mIu55v8AWrNGFj/g6vnZ2GJycoz2
MLIoU1I1HlHpQaMJ8IQofDH8Fl6DCU/fmozykMs6F1IFsh4cmk1PSr8mAJGRuUOosy0KE4eFdfBD
tSrLosfZXRZxReCMJa7gGpYdrsuW1BenPhGdNGt4Sx9BnGyt3r79qq+dbzeUl8loEMGwqjC9QEyQ
hcFcn24rgQAoAidxgX21DI92CJhYb0AXpZy4kW36sKgRfAka7/DhbbiyxCiZTpKLTD/i1V9Wnne0
rQu2DQOVVliidIE9cbeZn8/1fssTu5M1G7HlWREhT8gcbrACZwls3M3Ds0mwjclafnCoUaFhj9pU
sUBAV0wZS+AZ6T12staPRg53UHGqjYLproWf3JX2R7r5QJjDoTb3VqbUGBEekV2regvUMAtCSiex
ny/wTrgR6lzCcEqGMX5jXvVo4SiuToNAMiDp+Zc3XvFnViymVBgpLeMyKQft6v+gGz4B8BZgvVFm
4lauZ7uVp5QYAbwcUynrQ/BzQt2uHbHECsPINu0KRPzwhZjFwgJF3l3NRUgTotePmvivuVaGl1ij
d3VwepGudI8puB0CpA+eEPJIMaZOM8cSuBggRbOuB8dC+mIgzUEtQO3pIz/8Oylk2/MNCdmLE724
cBHvlZHoBQqutAyQ8kAXZluJpofIGLwT8KMjswFnl8URg0+Bh3FQEzsD0BgYEc1yjmg5t8WAkjeW
Bvpxw2s2lgsKMusPTj+EsYdZLPdxS1+es3HaloA6Fi/jry/kDJAZ/XjiOKCz3SmmalqI7jTs7WaB
Y+NC0BKhxvZ2BWOvkNb/weNw7pJ+95/665sM8zQiq+0Esy+hvzCRhClpYJz9onUWnjfGocO+BlUa
pdakTxBxSLSLsOglAUIdwcHdZmjW+E7O7XqRk2dnxKjURwoYgt31KDzO2T8DQRvZPGpzkBYIeMnX
2enDKUmqtSckaw0bgMwcJNEFDPyR143iFStt0y1FlMgS2FXnNo+zLaRTgsyrUPpeMIeB8pjfHQFA
6+8uCw4J3n3R/z/habioY951NXg6jOvsSKxdCm+JNlk6H7z9K9K8Ef1LCNmZlVzVM1HsIetPB6gs
R0epHpg0PsblOVxRab4h7ddx4wlXmilGupwcafzoiPZdbFdHcvLVR2P1tTde6KbL/8euSx53jDUV
NFkH+A6IjndPQMKnKebUqYNsnT0CDIPXJzgLHzwVDsasRm2VlLlEpfHg9fs0dODmYdkRirXPH19f
XMjzeZfk++4YBSI2EUrDKshREImDA1/TN+zhkatAZn0SU5GBJW3B3xIZgbw0xVk/qSZSyYCcGnaa
q63sVPbyBTf+nuVoQolx6To5UyMTTOEAtecU00aYNBKWGC7nqKq5KpSGdlFJNdB/ZmL53s83JsdF
2YatimesLh7rN+theDkd0c8TRG+35X6uwPeDEuMgnE+6IJSmBkrB4c57e2yfHyz3850g0gf8d24P
RON6xjNvDTMzkiiZlk6LK8yFhWJcHavIGh915GqeBFLZx8E2gYDqHp1f+3pTL/47+PjBU15z/h5q
YBLgZgxFFdHh9/Ngk8ulkDK1EmmPeLh6pAt7ycvF2f7G/gQuINsVD4xRKj+oMeo/qkvsFz934jVF
W2GZE174b8tryFtEUu8B4CP5dVvby+/T1vQwH1fbAM3wA4Rat695LvTRZTAuAzpAMvSrGEzUW9Jr
dVcOsYjqWbCR3aOKCjW8ahEU/S9rSVfYcChSZcLw/oMic8mteEnOZyw9eMzvUbE1DIBkIh2MZqTL
8w5+9RM/0TLj6/6gyLzOSy+k0RimIi1FbhQnfKRwVUi3cNe1znkSPyhRvT45zTIvRiCzZpCiHvnZ
u3F05I9n3+586/EDdlCmqHA22jh5VkqdMRi6LMkWUE6AywMR/kn4VMkKwrwcAqWRs9dDiMc1MFBc
LO82CCxkatPqKLIyaKs/LswXE+X6t/zZWtjp2R4CH2tCgGNsx0/1g13c7Z2elzac60X/8YXMJfRx
MZywTAhf2K1QmADI/wbyNp4WrQuANxyNTWxzXahEo1sKzTfA6PW8hvQ59fnjI5j7OWZqVsQijgkY
xBrBpCtqEp5JUq67Rc/7DyGf3AdjwNM0sqqTVYJbRN39Xn4pHt1fX8c3Xng/V+n6wRFjuodxhGsX
g6Nu5Ti+1QItGtXacLcJNKKQGFOAtZdtLLT7w6NdYCntBhseIBDCk5H5NrdqPBf0/PgexrbLGSyx
3tNrdpw39WV8052SSIAobEmP+UCaMwpCi5PAmYv5plTZbhShCeUmlyjVYHPZJjv5CCy32LlXl4to
fUaaADuNYvdCALmPvrom+IicS9C98VTbrKL5vnW2LSU1ovhsmfiMC4qIyIJgh33onbGfEmvYPzhq
lDrsNySMhUkboiq39Pwowj7juYep0z/4SExwp8LmddqEKSZykLtYPQndlZCHtHiuEClCWvxsC5iz
wKSFDeaikrul6XpYtxhkVFoGBB2x6mswWJGLm60qe/Qj8nbnxTXR0BOzzXNSOXBS68V+dV7YWwDt
2F0CDCOqYWlQj5K9aWfP/6R49UPaGFVWN9VoxTreHPTpAdUrDERhKxnfbs14lT/oMEqkqi21F0Oc
ANJBoi0knvqhJmigHCuPJ7kc+6EyagTzcXkpGfSwHbr00I0wXL6mAVXnxwue0ppXw4qii5YpyZoh
MowZZykEWxCpJ88JU4IEgoh+V3pl/+SRTAgxbA3KebDi5kTZorYvW3XeSwxFeZvMXEcoPKdvfhil
h2Raq4UhyHR263iXrRKEAKtbk/cllG5J/HZzDerzDTePMCsi35TZkc1UNaO+70D5jF1Lz9iiHn2k
ZDzbOd4md7fTrFGbEGN85E4HpoJkUU0gu42dQKWHeIHYyLLnFrpnQrfpiV4laOJI5XUfY10E+FLI
JpDQfK25L6cFL7bnnR6j2jQj1DS1BhXhDo7HC6Zq0QqCzgSOeZrL9vzghlVl1gmIllTedcN25M/Q
AT6wWmPatVsKjv9Bu0CSu93utlTONcb9oMqoKVMuj/mQ0DPs7fzOXHeefGi3Tv3rS3A+4gV3J+5c
dv4HQca7KsxCOtUGCGK4XXKaTdeR/Vf3BiXC3WUszSqsiSwyKqRpStEsNEoLm25ej8RbRiQHeNee
mzqbA5T7wRajRMQxReN8AVK103p0dWJytDGgahHdzlzhoUiC0T7tvsZf/r5cfBm0q4ajnimFP0zh
hFlGv2BrSmxZVH5oiFbZ+vsTrzlrLv6dMnn9/5MHZwLNoTi2INHZ17WiCESFESPSXz7wAO0PHmTK
vFeBlIyJoFOUJJN5EkWmCc2A+YpHfXWqybCpPrNN8es99ldt5uy7O4SDAa31cU5y/lFM6DKP4mx0
qVS3oBuvg8PpEbkaZYUY396jv47zAGeyGbo8IcU8BzE6n5JGAKmM5I/SFpXw/Qfnic9q5AkJ5hVk
YXSqTRMkamdz1z8bLsa79n6+4KXS5qO3CSHmDZhHMdc69YKg/eQjZ1eQ7AsFE8ya0fY62T2ZRHo4
uZ2TPbpujVlmT9gNiIDJL16779xTUCRdNBTIDHatMAmwxIjFUNNHmqepM1s5EofrndBDY1+bIssI
VCT8Q2WhwZssixqxNelr8x7C3g3R73pa2F+7Af0ZGFvl3CGPHHO0ilall0sFchlxXl9HcrcAmm5O
tr98bjPNbHQ2ZY1RJMJFgBFvKGsIDzeHu0cP8L2L0FeBlIG8Mtf/mr2t76Nk47IcOVFTy/9zlLp9
LuAMIQh9jBZnd5UAYyrmpRmuYc+Ny2NDsFwJxzSLDLzvhChv2bgSJDfBAuiVGazcBUbSPsk6JNsV
oWg1ur7aOchyfegPgNf6HQHlwuHc7pwSmJw4G6bJ5kk4SvTExcI9NcFi8RADj/T9xb6gS/DLbmXv
Hw2e6lOajFsjXJRUyxucQXA4xMifkuftSvZD7kLxOSdtSofRpYaiRxHawfAWHyNCVy25VmovFwuC
fmUBbr2dfkKrHrkILHO2X5HRPSFJNHOpM/z1KJxhM0GI8EEAdis5AE4MM3PVmZyPNuoIvCuc8xKn
5KgSnpjGooe9aBqQg1vTr8+pnfr2LsQw1PK2rMw/lm+2mOMMjarqGyoqxsMe3XSYO7z9+7O2b8oI
Y5DkME8ApSSAEecs2/FeWuiHlfqG9dZ+dMcdEZr1eqfkGOMUtbKemvTxY/dl7ji16l+8yHYv3stx
uWpffe4Q8hyGHgT/+wQZVVqkg4l+fjCIqmrpYMEItpxQMMDFPUUnt2kpdyCm2xHd5Z3t/Fv4Js1o
1oucRbKZx9Lj02UBA4n1cNlAdJ7oc0SE7ak+VWajVDWOtN0PDiAOUA3nxESzsezkDA3K6ETaj81Q
X0YskoBLQUEI/4+171puHFm2/SJGwJtXOFqIFElRlF4QUmsaILx3X39X8Z49gqoxrBOzz+yXHdER
SmYhc1VWmpWgUDbJSN5R24GCANu/Pk7YyPrF/HZzBerpt6NbqcX2NvTYmI0DtBp7gS+HFNOSFUjP
VTp/SKGgIx0FuWxTWMjFeo9DA+tY/QNnvHAGCv2+RfbvsAJO8hf/vJD+Ngy6ptVrfS6WOs6zKQ3e
8NZjQhoLkO5GgfA34+PNJlZEMPOjCCChDYQmfAnHUil6OeHPzWBa3AtPiitP2cHUHBYx21xrpDIV
RYFJW9dCq+gxTy4Zi/PXN4ze2c1+M/A2sy9qFoEnalFIoglxDYb+FLZxtSK7XImmBUYqRrg+G4dN
hFDgoXR9J1QNhFhaYXC/lNUpeWUAMLkp/rCFiQgKJFopH+OoxOfpYAsr3z5XRmFqa/WdNze1wiQQ
uUeqD+TRvpymoMMXkdg7bysbk8p5C3cmA6+Nb1y8JTrhjfTzeETJ0QodGexAyvl2xaTRemMXayUz
mjUCXmbnxixSfh8C7ehKkuaNPIT8OdeMqFuNo4msy2D8VhLGfcoyUZVydr2QYaMLmGgqWIGO4cNV
8LzavGyK3GDSmZFP9+ioqSBBjhs1uQ04apIicN11CP6o1ljudm+bDZP4bq7Ta+p89PjEbTEmyGpC
mtvfDKyxC03p6r2yWLlmH+mirIp4poOaQBFol2j8WmzCDPZq+k+iVSy9tXhMV/1RIvs0S7zvUFVB
ll38igzl5bGzzF9EE+GUs9zCVvGktOARPoAx1t0r5h5h5rFGmqe0e5PUcFeWdPxXeP0tluZIyGO+
qLHohj/L+SpdPZm9b0pbFN/J3oB/VSacHPC9rjW5bHuPr0UPe89RSbi4rZMZ2KyjtxZS4Vsmd9Ws
hSoS8i2gHENrB3WesgjuAG8oCWA7gq2YePsdsVO7Wm9Ov8E9+fjrzd9E39LoY7wJXt4kQ8Ujz0JK
N/6m/ySDjFFuodrMkDWL3BNZVMiiJ3o+yiI0c93Qt5TOlgS0WhbOS/1+irDxYcm6Kma7JjA1/Z+z
pHlkw9JL5bGEdqLROqlg7jZgDLV7W9BRx7C+xtNjDRmf7t5OMjGTsMy9bBQ7/ux0y3QlOSeOsTiX
+bko+Lol0biIO0goF9ZwqEHZGWE5xnrLmi2bx+TJyVGPnDQIJbFJcXIWMlY3G6VEDMuhp5rNN03A
6Q9EnkiiApS6woS7XPU88ipXizwRz7xxLl4yc63tlh+mGe1Xp9g+IexjdWPM4+ZENB2vNHIXCV0N
Jbfv7rtzHgoDS9IMM14FBndfV75iwRbLByioHqMk96Qa2uJcZd7kCuP2km7JjPhpqI1TuGk+s8/H
Vjmbg596AYUoAa8GYq5DJrfE0xhNTJ19c/XSXCzNKt/EJjufNBsIfh8snU9qxC5VAxlmegH3SmCi
q3pcFuvqU2O95+4u9cB66DxSWP7nPOUM3AVI9jsEnS/tG3pX3NTRj/Lxr+MZC+Oal361CNBGkq2V
DoUc1sOSmOmjH0KOZOL7QlZLZc8TW8Lsf7mPnRSMbNf7RyWskaj4M74qw29o+gnVL8ssDuGhNfq7
nfd6rRsVMtjbDpGGs1E+UbBiSJx9Ik2+KgU+cdncdLFviKfye+yuHe6NStIZq8hZz1uRdZwU/ghV
oHPaCFmFXTqEZ/+a7gZTA91tZmDUil+Cg+utt+3XpQRGGExgYNclqiC6ZW1ZB80yZgqgZEFSlMCH
+6Q7YmOflansSzgs86lGdHpkQhQc8WiUTjwdOoMbXFqC9Q6kWeFrjjsytc3/1l4pIKo9nscubwgL
Y9PdOp+FbOb5Unuy0LsYmrd/Q1qsTEBIokAoI9R7Cgdz3SI6xIPqZugmbsiVhzTPYzu9h7sPzpFe
fpdXgyRnN3KjXKxsE+yrELNB6/U+xRLuhWzUSxNB4jY2AxeEibH7xeydvC8tePQLqEjHT7xQUZoB
17TjbrFIw91X5ufNiDZrwrNtx6tNbgjO28uJOZvECEFkCob8pNfS1gcMuRa6NqtX1gU2R8Yx/Y73
f5/gnNfy2MrIt/iOreOio0l0cid76XRbt9Ffg1fbqftMTbNdbtAouPzVmofjIVk26Ft8CcD0Ah6H
5bjk9k+tjWXGsbm69N2yPzy2gNmUJjYsKuQ1hHZvjnLZW1Wri2LgCFItVhhzjde9VUWWfHMWsdGt
9cumxCbl7TMrsTNbnp0Kply4bwO95v27YO5ZNtKbgbGAq8sNGNHfNG9c4WIAmwWWs1HhVCrly4Uf
63wBSpozUnLXvZscI9/kE/RcSQzXmg0Lp5IoL05utQI+HSJJRze0ZKa12eIsN6LNu+rb46842y04
EUY3zYAWuZGyCMK2GFTxCyd6D/bKOQmsZm1mKu6cwl5h3VFiPdlPorlJ7RUcW1EN1r1HapW0N09/
B+XNXICHd1YSpcvAWhzjwTDzDeG6eazv7Et6KofyXd5Piz7RR+iLYaP9vjCPWCS0VE3b2OBuI1O8
ocmqos7hxVQmlXtp6qwNihG69Y356YTIwqOtd5PU5mPdWCZ670mZwEYhRf9jotv6JC7fwBj3rJms
m5oEII8+FBU0JOHoK/hYOEB977oRJnbR1xnopPnxi12+I5/jkTQKZMI2K5TAgzQP2+dDc7Nplx/5
5plhfXNh3vQDUYii39o6rX2ePwvRenFEaXYMTG/BmgueGyNRpmIoCJEbXWhTjdjeBV06e3TprI/G
4RUrxDFMe9qy+YRZ34pCkrHnwyqMybfa1pYlgx7gBV24+8IJZHRpMrMqc7HrRD+6H6Hv4hhzwhAH
rh3dSbdopMcKD/QJMOx8LoZTFMzGKLIk8DIde/CjHPAiCOjO2bhSSRo3NMfPLrBeNqhmh4g9mBmc
uUh5KpFCp5rPFkHGi4gat6Vn+AvU7vGYRCbs+Xmxe6zdrC1OlKMBKg/GpumIkeAUpdSUcYiXxyJm
8WgigsKjUmkXIIsX+POiMQpXfgUvS2PeHDQuP5Yzf5NNBBH7nABSOnJxeGuhS2da8SEzy9Ig05Zb
JncXyyIoUKr9QG29G77PtvUMRNmbJyxujfbPJ8IxwyzBzNr5RC0KlBbiog77hYS7Sv2Vv/Hg8094
K+IsJE+Y7Hosy6OgKQjaWlLv5rB13vejUcAcULrFEDzz9cBSi4Kngst0jMHjEHMLXDajlS3Vl8UG
MMGqzBFv+QPUJ+dHwRIHft9Mq2WSMXTbM3/cCNYLuXkfW99s5mnitArVHpXlt1K7pRCDhLK0vLrv
7/s1mvWxxnFnoxT4Ym6D5WORs10FU5EUTrTRIm25CJYBnkC3xFNWsIPSCZ+2eWjgMfRfHqRCYUWn
lY2ocxB3uS4MaY2yPlolHqvEgCO6vyRQi77mQ4gIQqP7i0O7gtkKLIuYvxlRqlXJ5K0q6xQi+UPS
CREIW/Gi8pa4G9fO+q/DzVziYgRFj4kdj+z82WzEOZFJgROW4kl14CvwYgwJvbe74WkBhnZW7HcP
uv409m/VKGjq614IioqIIRvVO3s0cqcR0UGHthlWVwsBg0eyKGBKyq7VErwezuBS54+esWE++ubN
4VsbCo5uQinzQaES6MPb5OoWttsH4GQVXema7PPl7xU7ipkH92+ZFC5hbUwJ+nFohXTjtRSMOjBU
O/7wc+OEfDXjbpzH229hFDaNQq0EdQwFiTD3tn7sTbNpYuVvo1Pohdx904VhJEIX1flEV/HxuE5X
JBuOFrgMK7NMhrjZ8HkijsKjXJM6b5QhboFo4trZ+SnelhcwflgMQXOQrqI4Sih0JfQxUnbBdUEa
D2iDwLCn5b0dEgtULZhuY0iZu6GmUihL6NFQHyUNpKCUoCOpLxm2aGPFGEOb2dbQqRzKCMK46MSh
gJz7GhBQUpzXaA3FVOjHB5ZEs/oiZ/s0J+LoiyoSRrCoJxAHhhbL8RFPnJ29ajRoHnGHZzQrqMae
dPUbx+ptOOSycbCHXYk9lBgcXaXuc/EKVpzHRz2bZJn+JspyEmzZLYKKfNDecs+YwzawYRPdOkBk
UFZ+6TuG30lz2DUVSN1lcq9GImrsAqIPYRkNhvSO6CD5jQpDZ7t74+YeMzN2zuvjEWzovRlekOOT
TRBsJzp6Om3etlPjyUTtjMXlNocI0x9G3U253C+EMsMPu5RoA9HZrHRz+DYVQF1EQ9pkTZ+To3bc
yow5Q1z+f/47/o11G82mP6ayqNuo1fu04oifolsUw23IgKTW+gxaVO7tV/iqYB16jqHsS+Gxer9Y
p0j+ffIUkOqul1ti4yL2aetPsf3YXmezkVPFKAASkjiohvtX2l7fA+zTPar2DtYaYos2Oy0x/8l0
XdCxTQxD5pQ2LdfUQ4qZjfMW/HDv76kFRhJbXyYWpk4ZoDd346rqtyhKMdDGBr2cQhS3vLif0jly
GGg320AzlUCh6ijXGBmOISE/tTZa3wkZAOPrzAP3txIUoOqEXF31IcIi3ozNlGu0zbBbQmdD/okq
dE9oP+aSGOotsTLHGdxzsP/L+EX6jjBU+XtYrcIl6/P8A1D+rRrdVzaCv6XnxgZ3xdV1wJcHhFoe
ELiSyTJWHmK26jLVjwJJT9BapeehH0gNztmzb/ibOECvuYEK3RI77MxTXhi/QVq9OJDm3i+GLc5m
GKfyKSwkYyjhKED+sEQfAaAKvZuIzVk3IjEHOo6diqEQUZVr1RtrmAsGMyrDd2tSxWDY5D9A4feH
o6Aw1sAUEBbQBckJrAc2ogaEgKGROFa+rM3Nb8x5Pf++gdmd4QtzMdlUOQo7ckTQZZNBLswFyKu9
tSvus/pkiWGdIYUbQ/8fQNxa2vNVN9zmo15JNXrFQnw1sMYuSU8LQ7e5N9VUNwpKEr4PYuEG3UBY
72KDWmYEHyzFWOdHYYmieFGekyssM+KDhLrEfbKKZR3z4cjf1kFT7cplGTWaCBOEncvO+jPaoIl+
3CEI0024d3B82pjNVtoKW4wMME6RoSFNvauk8gKID0jZOvzW3+hm4dycLWjyGHLm7+RvHSk0QQFX
aPgRJ7lFfbGvjW5BWhssZJhAf/iZ1KhRs5fczQ4mTGyEJuEd9Z7j9AbaEcYrdATdSeawUArTCb8O
y92bHdj32YSK+XxguAQ9Z8nl8oCCMTnXfrScNRr+wJhwWhxIuzvYhpk1ctZ3pBAm6sZBzUScLxom
sJRTXGHhdGWi6f2N8Oz7DvqtsGz38Udl3Uc0TW8sqDlyDlASw6ug8MNde/5rCbqTnY2ZcdaRzkrT
eE6TRYnHO1ORqLBOD5OFFxEV3dFB4gY9AEZhvcrLDTREM6zB0G7uSKfy/jjSWpNi8iwBi9kGKb3K
OKNh2xpEQzafOGdjYpJOR3sKK7MyF4VhPFcVZJFEfDL1HBLiPGgHLK+F0TrNu4q28Zzl9nPWORVB
eaMcFjderHhYp2XtPzvnxADn2eBoKoC+vEfdF+QYApCJIqE/miXwqsU4kI0RDOyiYcibQ9CpOMo0
Fllb1IsbjkwrjdZHB/hfDAGznadTCZQxNHLQYxoCElDLRT3t00hIBAQCuMdGx5RD3digkmq9poUc
vLevYD0MzPNSfUbogwF7hijyk+nIZ6oSdWsHtyFG8umukgVgjB1+CcYzuBIrzzX7YJpKoq7qpiwC
LOscCTihh4+vQK8t1QT5A2MDVlaLzVQ+FxxMJVIXt6a2WYlUBz5XYUhnBHTsG43hpnQmJavzIJI7
iGhI2xxiR0TjyCO/onPh+ffl8bdi2De9EyjNCzFUbz0OcLCDm6PxzC27DESgc+9ZOehpR7QBr0MI
bp/NymRR4s+muiYfhQbwOE3KAgZOEgLXq2JK5tkAJuzs2/kJO2eZZjeb6Z/Ko3xWaqJIawkqWFf+
yv3OjHK9RyNnspQ6c8T0zWqT8cZLERjPpy+mzc/fHn+jOP1sl6tRGruBCLc6LMAhtHcsB56Lqab6
0Q7cF0MscHArTBZUxwqr2lMjOTytsCgTTcAME2Qhk0I5cTt4gxAHxEKubg9+O+esWcel0S9fvhhx
xWyWYKoY5b1VnmInpwhzB0W2uKp+yW9fj/1pNjCcSKAf72ML3nlszoUyLi5AcXUzMLR6OpLBDFT1
0di2PHVYJbllFT4ZmEu/4FO5H0c+xCHels/MXkEWztIjXrzYRgXX4K9fLPnXNlgjnYtiXXuWZDOO
wRmGfAuz6PQPYdnfhk5PewWxp8kL/w7uSFBhLwTYND99+w3sHh+2Wa1ZVyQDC+nBThH8zb0aktCi
PNwOJxYpLwul6BmviFfLGH0sxM4zXPSRnawqwzVuviH6htSCdLuJcBuzvJl5jtTNn0dRL4I8gJgk
dviOq8Aia4k/sEp19YzGlv/SnemtOVzbJ8qYwwMQaLgOb50LbFOVsQd5Daj6YkEV47KkF+V4cicX
oXD3N9lx34Mv/zk6ROdsDaz6P3AECkByRfCToifiLERrV/fCLa+6E/KmnxneEfWiG1b3PYYUlvPR
r3i19EbwbN7RGCkQZ39cSuelvdnc59eYnGCM64V+txfaTRxSFRp26Dm5uq6HKmxmr/TQfmYtEWCE
Bhr1WCiSuh4l8f7tvEO2wzudVfaYLVxP4Jh+p7dahoo8eY+AchuvVtBSv6H0c0I2nXW3zKY1p6Ko
p0KUFPkgpXAztDyBwgqPZORRfWySPGg7w9i9YdkEVp5g4QnZrsIinWGBi0aFJGi2DXyBh6IgKnBi
q1wtl6aNBiI8JUjjAeM1caeffRDi0w/0Vg5bORogrjGRMUaOGvtvewMTiIel8bpLPxB3nYbXU/yc
E3pz5kDWLLnA9LCpCCVOVKVXVciPjBQNKpLl3YzfiMYZerICBnqLDthQbouFSLATpefEDtCKzsoT
M22UwpRBWahYVUNsFLH+uBKXL2issJiXOCs0oZfi8Mg53vgCckrnit4KPADPMQq1nnVc14ZkGag9
mra5ihYmKyvAMhedyjy0YI0cIxGir6RNxflcY5MUboV+RdZzLvtnz1kqRo/FEzvzCXMBRrVd7L7i
zmCmXuZqOBO70SnIAXtZVMbt3W6QWGrXmNJZn0m2B7wKb08yRnWIuTIAnPFmpBuDFiKf60IGocG6
tqzbpvy9AfP3YyGMkF2n0KfXFCkUiUNY76+rx396tmAyPTQKW/havUUeybk4br/e+2jRQjeTZzPE
sCBMp+KUdiF4lS5DzMWVkdvZ93jE/TrsQD6EBlyLcV6sRJJOIUjtjWWpko+yxSPOeXe74359xFDn
YvlUm/0SjEAMM2D6H/XOGbRIiYp76grDq+V6tFDiRUuGka9stOK2tmi+YP6esFcxvh/xrgdgrVMA
M0rcEHElsY3Wal9HGDl2iLO0eyxEpZuCPOU/2m3jHW5A5wzvBmnC8fDrdXBMc/HGvHBnIxWMbAPn
NeRt6cZBreob0KMsACo1KomVsT+CHWiJh1ZukB2/YAK7sLrD5210IpNKPzZDl3pe6AnndM2Ny6dh
9wbaAjuzqj0Jx04n8M6wGp3n38cTmdLP9PQt7npRbyDTCtZu3pqjIX3xmwy8sGRjG+FUZNjLLF5N
BFL+7nUNDn3USQjoS4aACrCHXWbmYymzD9aJEMrbQ18Et5MAIZLJHbzjv3qFTP485d5qpqShpuDP
E9YjKxrt9tx/DuGOcCm+mOULWUzwWKFZKiJtIpLyb7FLFrdahEiMnsZGM15/mWbqqmtQlJhl7jwz
rZHo8IdfTwRSfh3pTRkIN1/Euuuv1e/Lv2pInyhE5zLUcSgl7gbD2yJcqLCWMTOXb4KFXO7KYpnD
fPj8rQydwCgjn8MWPXhzZHQmtoWgq2ePxKeCHtoD4pKPD4jdkGVRrE54lk/TyY1gEVTigofk7RVt
YqTtZn0wdprx5mMGkUVYNf8an+hJIQhG1ape5vDRwFcKekgslMUms4NyXtaYFsM2SP+TebSz0DwR
SQFIWYogouMUKLjFzPu+PcVWtQwsITR4vFhB3xGRSp6FvhLWpcBwcjrlUWqZGKPgJoBE5+K6wcGN
Vg5CTjTOWMudutyZ2D+PRZArVlqA4RkqBS5+FClZlMAVP88kAVe7j12d+REpdJFudRmn5Opx0Vno
OGANWB4MUoPCLjhWpDIffk0+H4Urqpbc/LSDxWzfq2fdzA5Y98ga2f8HJ0CUCJYxXeLuQwGT1rbx
FvKhyEciNHrH+3GEUa4PuEs3IRbHPGPBHSsUn3/2SN8SqW/EVyC3GIjEbbx+b9eYEkLg1bqkTMRK
A8wHexNZ1Pcqbw3G8mvIwhSF9Y6clHMEsvwCsWVsY7b6+evrsYHMEnVhDODv46S+mSfxqV8oIaDZ
+myOGHlJGssHN1jRY4/F2hDWxs7o7Q/sMV+dUD//HRjxM3l6rMZDZOCOYrxjibg/b4rvn0PdFHqX
S3xUQX8rWg2dkayTk8XK5vyDnf4t5O40ExOqi9RDxy10zqJV/iqXjrHC9OYFTQmPD5ehzN2UJ3Kw
k1itxwzKyJ/YnkaWDMgM3Jqd+Zp8vrs9TUTkUuknfhKIyHfvlZAMum6szli1SBs91mU+kfFtKPdS
00RSEqfBmKc4NBT/8T+0t+ONxXeWxYpO5qPl768j/YwiW6zdDoMcgraLU3DyGrAgr/zT840zWFz/
/3CVf4ui4se8j4XoFhLjd+9934MJtZAS4+z35CXe+mdkhTqMC8RP6CEJWdhMFHlg6wKFK12jJR5X
3YjrXZ13Zw1OF/KSNND5viHMdIQylGUv8/fct8YUvrSqX40qkdmYF2VToaFrg3Blcdh+MSdJ/uHu
+ZZFQUs2NEUY5bDNLenbdRZoEl0vwUxn4wEJtnyGaixno5CjK7piCHVIswLP4J/ry+o3KwBjAQdN
LSbzWiP4GJ4/b0lDDJprsawt38ZgM5FY2MGURWWi5Iwb+54nnu06ilmG2KnqO4sz6w3Fuk9pQrGh
9pRcuX8lbN9Wlu77p3HGmPTbW2eBqor1lZhqUVGlPqRJoETE6HmEeBrehmgiIt0Jj+Fqlq9kAoz3
RN8Erho9iFPufpFc3Xz9/rkw8MZHQIdhpiUGK1CaA3lHbg5op2XlnGdjOlnDGkFO5kBfSKkoi8Bj
UcpEPBAqe0RvB+NaIZb8B25M/j4FkIrYi0k1xAjMdbxAQMlRG9zXwBrLmc8oT8RQ4CgBgz2ZqHFB
MKy6SJTjcf34K81OcGoTGRQEttrNqyIdqmC5hUNqp+iga7faDWz+oRssc4s5UjcLgBOJFAD2ke9h
WXhKPo6wrC3UqfQICd37LCfrJiMf4tGHogDw1tRqGOmJiDx2aZEv1e/KGOskV2BpYZ0kOalHsij4
00Y/6SQJJ9lAjuUEloLSKZ5prDuTYXx3q5n4Fdk6MUpYEXsOc6s6n9A7ytr/yTK8eyQyESHnqdrl
CURcUEovXlojHsxCc5hozvg8d6iayBGiotNCH3KG5faqLN+TzaI3UjSPFKxDmw+evq3uHsZNROla
mWSejK8DnkgsuLQRVXQG6fZl5v1mU2ITSUTpiaTYWxRJo0FSYV+t/Z0/+z6EbSPCNbcXVhV2/vqY
yKNQYqy8kW9zHKJ436jrYtbkqJqHGpsk3jBGgC1orKTfbHw4kUhhRlSMfY2VMeL5dlEWmE1D49Sz
fk5eI+Pf3Y0TURRYZDG2DFQiDjMiEa+KPV5o4cQsDaowmMwjO58ZeDgbxEwEUohRZN5tWCgQyC2V
9627d1DwGp+qX9iI+r/oEfjzJDXweQiSjpUmgiDR76DW0z0ZY9kIZ5JoNTqqIT0HhdUKmzqxtFeG
an8Cx09hVDzTla3U8lEBrwZtd28hsYN9Dfozaib4j3FDzmSifwojmk+8QF+0RYLNVxBG2PXGXRkY
gbVGZ1PVkJIQS9yf4PtTHHXjF5VUtmMHcVW5q63BFDYF2SBsqe7uZqJ7uiebXCzGgf4ZZvwUSnle
kN6SuAdJFnr78GTpdKxFqwYHnFHYnTcumPHon8DyUxzldny40PmuKWEsIP9SjPSDQ0ff6rFOLBuh
/C0t25vfpQ3Aq7McsGxKBw577UzzsZSZhM5PVSgvG0rQ/UsqVMEEMGdGqZ35mIgY9lJjNjwiAZZ5
kM//827+KY+6m1UtrJVFBXmWuHfLc7QwRheJKiZ8MMyQfp4MI8h7SuH+iZK/yheWwf0JTj/UoCmj
c9z9o1Lg62BeGON3HDwLIc0v0MFJdhIcVYY8hn3TD5MFJmnGnJyae7l9BE53SFloy/gudybWCUq0
flTxeQOFMPa9Dc9SZykLJ77kePGzmNBmIt2fh0fdywv5piajBlkX11qgmc5btxh/uy//YpzbTPz0
UxQFDGoAVgXNw8EtdANbxppDADmsNM1M4vCnFAoPgiST6kyDlIt7bS7vg60bY75prFIhL7qTbSrG
G9Z2PC3etu52sXe3llnsCbfIyvoXIcHP30LhhnLLOvSGE8O/KUaz/Ctai7EBJj1WmWAm3fZTEIUc
ERdrzTjgxiQbra0uXKumrpqpYljMVhQGFt7XL0+Ms+FDv6r9FslDY2vlraHthl8Ra0qFdVFKBPUn
UsaKl8SuI2aJ4U9LW+pYabg/G8tlqKAH+MIA3j8fXz+Oj6Y2TksPG8o5fKdr79uyUe7Aueij8cqW
n9vAZRckiFM9AF56BVYlYAQiyHCGaHEOis0OZU7VtPiDjgE0htfNZO5/6kbFAFwhVFxMThKXiveO
JixQGIMB6bjEgpL1Dk07zNuSdY9JFKaojVf7RQf1LMDx3jUSt1ubzJiUgcMSBSd+VWhePUIK9rhv
ksFANqpODGPxIi+BlKgAsGCZEWlIFLJUw6DHrQgrGfcX7blADalh5mhmXmQ/PxcFGWWQ1V7XVSTS
vlojUlE9uJDcKLAfmzzr8CjAGFPBrzudoCRoDrcp46+zoJ6mIE7yoOTaFlokl0wxtM0tNyttjVXN
maO/6avHurCk0UyAKfZi63J5P7PW4i66I3w1giGsKvYGL4bn0hOA2N6l6qIIUWQpNOpgDudWTvGG
m4yVrZuZTP9hCTS/cDOUNxl0/eJZQTH/qpRgWtKNPcpPlbH2N9ypTO1+WcB9wbbEiAxZoEFTDxep
UolDjvtERP3BxXIMNFrd8FRJXBUEFw1a7QXjxWxAXZW6DDBm3C8yBR5CGjVRQq6yuLal0TwvzFiz
5JH5TGF9SQo+eA8haVNCDiExGAML76LYQTIRIRZDI54AwwO4lyng4KtxSEQsvUIrzcXVMTV6lJ/G
d2TBfNTEmJkwVjBAszAJbY9nJnmAoVvBzT8140SkMMvPLK0oCNFUKUk4GWI683JV944l2F1jo0o0
2vaqllmPI/LnHh0i9VgphWyIFPKWvcg84vvtmBvcEqQNPbZrlSsTfAarlcrcD8rCY3qW0I+lpB0E
cphBa+SeCQqRyPqN0QjrMYjNAzI470QBvFkc3f0XZX1YdtGA4Lgh5D+LZ6kyGV79D7p8y6BSHa3O
N0NQdwS8tv2rjdyDwR59m/ffbyFUiqPQkrIfPQi5kvbMylwnJrqBntAKtEmxhZeF/cRN/zSLb3FU
eKNGnchVA6KArYsVg65ZWWTdL+voWFIoUFKUVFRG0IGdLzlneNgV9vjjz1SfCNZ/a0GBUVsLWsSX
+PsRth6JFv+EUTc09TDE3Cu3jw6LAqIia3uv7+8GUH3ozojxIvyH7s/6SzfTp+JmdDtzwEoWsh7v
d/jC0HI+gPrWkoptBjXxpLKBeGePLbtLLEdmpn1ZH4oCpVsKomhJJhpecUGjQ3h/BmvbwQe73hvO
9LTB3orfLL+afa9jFxgnC3BfhcaIRSR1da2OeBIFRriLnuI37i9p36xTO8JQ0ylcsRoLxRk10fKg
CTwI9yUBbZ7wisnzSJPRri4UpYBQFDNG8Rop4He/NPcxClb+037Nb48LE4uRdq8K9pLlRuxjCUKz
q3ZP9ku7PLEOYOYqkDmJ43hOlbFnUaZOPU5kTvVrH+FCbV5HKwwMHSSXOZbZYe81tr11qz60lCeP
dSfMHLzM49R1SZCxpITu/aj7NvaLTMfX3hfv7au3W2w2v8XQkA8MdJ67U39IogAA4+T+mAeQVDpY
8R2edTsC2S+4DRtDM0vnsaPMhX5o05d1HieKmSOVuuuyuJBwGcCKI0w6uUVqt4Ix+ngEi2hVOLam
hHb3anxauL1itMsX1BmYczsz9xHaBjiQOGKtgyTK1E8Y/L4vJW+B8GgjPH32q/pm3FYIxlRumaxB
E41tk+O+Y6E5uYEogILSmsCJ4Ibh+Psk38SuuS5KFqrH62dkI+12K6yLdWAIr88sB5rZ3q7pPJa+
4XA5DsBLQVGyCJW0L0QIsgYsBi0+OFJtLS+xsVcwWzMaCyP5aPH/RJcPzNfwhqy5uOEIB4OmGvyB
BVwzvc8/fxDlQiGvp3W8EPRzZftPbuzcNpX57q8WhvoUx0b7FNoZpuFZfVrkr/5x3pNjoL6y1wWe
7HM4hvhm6MdoB4s+sb7pDDhMjlrhqKhDa/Sq4n1ZP2/DdWMPutl2jv4kGdUZvI2pRTbWb8KMBQ2P
NVPoZofUj2SpyBXygYVN9yFaXWWETmLKCladi6atXDOLmUhiCaVQIujiRTgmUNUq1wtsZHwinEKP
seHP8Ern0KWhSYokwVNo8oIe85F1VkTe+crZ53NgIqF4ZfU73+kefprFTyGUdyhokdLzEkIu1/1f
jrPVTDK9h1FkvjWSVbZ0HUwmo213v8YMmL8K9gfs9MRs38fT05O4SQ4Ikp+xStjYbG4OtjVgkTzr
TXXPsj/6ieRTTJDCv2EBhSfjJ1roSP38JGO9LaZGrx2mis/Lpw2aDMbNhjdHGxPaGx8UT4+/w0zI
hjOSNU3XANQy2Kp//oDx5stCWXoekvSj07aGvBpX3Vs+GPEq2y/eWDXfmUfkD3k00YhfiHXWtbqH
Gyhd3yoDNEucXWwKUzeDJ/8tN/pLaQoM552JGHVOB6OmKspYWw9df2p5K3KtT7NUIkNeZCWXZIKP
BjSwIAd52+Frv6AAzPq2Mw16uARwq6P5F61KiIx/CvWr2AurWyedEdbwFvqjUG0uLG//9NEZmd3Y
Km7F08fj7zkzYflTKBUbK2ng8eAnlQAYMGrsA8Mexr88a+241y3IpL6+spXVtasCm5c2G6xdelYS
Q8+N58vj3zH3nX8oT/metuDbRV3gd0iEwDTbxNbt2X/2DmtjuKa28ip9Ls6PRf6JWj81p1xJAK/X
EBaNdMYOpfccq+nXpe+wQkRiKJS//lCLchc/FKo4kyHE0vfvyl/HMQY/CVLPz491+TNs+aEL3ToQ
VKnal0IrnbVlsD8exM3i67EAlnHSzdPDLVc9ToeEcc+913g+iRYaZNEeK1m7ftNdY9BQdAywmWkI
hlpY064Kmi5wKs2sEQ1JthjjAaeHyUe05JJF2e7ZWJDZl+0Ri4uWpmyeuC3oE1IsQBTXDKVnj3Ui
n/LIhQT6+kTuiXMkhK+PjOcXJgihE3cdmYdXMjL49HIKNoGNXBPjm87wN/zUnnLNxG/SWxhB+/Z6
+1A28Mx+1RtHYK59eN1l6yfMHQes4t0c9P04c8oR8aDBP5MzJ/NUlrOXV+e1skArNDiFCVf75vfw
SU4czI/M3O+st0zOm3JJcaiUtAEbAili+kigX+LT2hifbTs5fEg7QoNj6v+mivjznCkflUS1VUcV
X7myndQ6A/xAKGvYbyrLnmfKe5CkcryEQAa5LnpiTNFvYeprPL4o3OeT366XWMeBuVqweK5u1mCw
avYzhFM/BZKX5CRcyG6+WvMjBIJ2BHSBa9jQESRJigU+d+Sy02Vq4inHzJHOQutETyogzFDkQ68q
xKIq6+YOL63jJ2H3pZ63z/E76eFnpRHn4qIfJ0t5qjommYoFtBKqYmCRj1bFsl31r5mpH/9CzR0U
kIb98fJSuhFOWV8/y3t1rdmxLT0xAH/efSaqU04r1AF2RCT4IRHqxK7TrnusTAJO3na7nYiljJvM
Qj2e+19UL+av0IloynOLUEl4OYLowr6gCwRtwtmyHBCPcuDrYeHETGrgp2lRXiNgEVCW5xwUHc02
BTRxp7dNhX6dZ5LeZ4T/LN1oLhs5AKOT540wZBcBuWa0SBWjZ5x0jGMmnYG8M12UP3SjuWy0Eks3
/h9pX7bcupJj+0WM4Dy8ctZsW5It+4Vhb29znmd+fS+67+0jpVjKqu44Q52KHSEwM5EAElhYECrY
IXVXrsEjoOsO8Opol5hZUzMrNBWKp1mo5d1KJALOPIjjMG4gUUIm9MN24pX72JfRbA/JaFNPTaom
PSQUpi25vs7t54G2eCAgGKFlcpZd1z+qqBIGIBSkSpAyHFdnquta5w3z9OuynzBukHESN7UZkzFp
PKXL8cKVWMIKBFoa8VwMsTMD88z8hRDFXqmmrv/Rt72JxxGmHNrfLg3uTbv1JK1NIihqMuYQ/HqZ
JwvYNodLn58ZcJP/2Vp4h62PjJkZiREZNF29Twbeag5x66MmqXuxh2jQTT/JBjfTmsK+b4H3sUB3
dkT65FmlTYmfrdhdWHu10YSjTkc1QqIOQtkZtI+zPYHCeOWAjmXPAx5AUV3aEglTEwVxooktTM1m
I/cGyJDcuaRCJbpZetteOxGS6KaRKjUOVF48Be/Bkf+WUQxg3jE/gUqo+4vjebB/JK/NoGHGLRsL
0JdgKx3iPbr3du1rteXMrxVozxr95QUua7vn0ey5l3VE2FtLcd49vQrn3vL46/+2wyS9TeT33NTO
95W3OJBP6WDZAWeyYASW+PJY1EKN/UZfSVKbBjPJZDA0z5Yc7ADsp70adF0PDajrGdSNUNcf2hW5
L8DciiSsUQfgQsJmEp4RhZ0cpGbPrlCYc8EwpZn9BmTwqEhr78y2TvXHi/2F/Dw6Z8IgRZEvVUmD
xcaYYK7orNEw5ot9EszWKT0dQDUA8OZkN+BeuEcbc3N0j8b7+xuihcl4x0QX2lWaBT76ICI8CcSy
CgoWXkDG9KovBo+JFed0GNjg/rT69+PV04IyMtusskUdjDX2PQbVaWshRWWDbWUVOlyq83/e54YY
ZYv8AkbsfiJtCEP5+ANoiyWslBzEbTZGIpzq15+YOt+Ro2wlYZVqIRd6TPUQTxGurQ4GINCmWY8X
QInfMZ/9Nn4fpibEfA1YPsnf2JjSMIH1PzCAj2ZQE2H0vnXwLmpeMPu61FxWz86UqzPv0J26aKwi
s6i6gXp83oOr9wPrtX4YaRoua7aVvsQ/4CWhSFiO7K5EEE8UpvOUQJigJKwhG6zlPL29cSDbm+c8
mtSgdfFBfyWMUP8qiGqPS1UR7TGXmSpk7vF9OWNiNpVul7ZzhFtmh8aX6xHL2oSZOW1Ec1JNkxpn
0dZDaHiGuYFJwClzwHMB7HvAFLWvwUILcWj+9K4GwodX1Xisk8uBpKbgmS4LGHf2W2O61olIgzEV
AwnweTM54CrDlP70G4Th7je1HjfHvfcK+D/CSAx9JXVM3seRhLjY3JmJinSTqhvo76VKWnQS/yyL
hNOXKlgJfT+UftFKAMLmFyrX1fKb6UrGvNqrrRsrTQTBvvf7Lv7oMLvG0ZyZfZ4xE+eVcky0nSPu
VT41nDp6kKW5O1NAhd7mV4OVvu9bWjudsBgNXi2L8K+o2GYlyzPzm9fczeWIj8OutYqVWRv26QUz
yzQM/d5iukW73aPTd/3zAxYlKuR3+Q119RmEsx00L/C9CoqJ8ctzp523stsVv6HhORb42BBOXMkh
jEgcim0beT4uwKYzS5hiJCbRyZxtkGRAQQLUmZnx/GzSyEgWehZu5RImheu7xBNGrO/1srsodrub
nvfnWX0Many/ZL3mKrysyqzI82S7dtd2peD1iXSq1yiB5bo84oHPvIYr8YJQAeHSN22I4uwtyYsu
YKCYzKPkIrAacXhS5nu5ws4S9YLTMd/vk/vLUsKxRXd6LYQ4ua4NEkbtcul3vPRH/RnvwUe9SX92
lxAgA6QSzHH7bxD4LV3Fa7HEwYliLnvFNIvdNWYQzq2LIHm1vFOj16YDOgsLI5egMpT4a/EVfi2X
8A5i3k5MP6azSVN00PPMdA9gxdpaZzDzUH3rUrT1j7S7WKWppc7j+XmVF2C5hLd4u+7OoDWiCVrM
zlwLIoKSLo2loJ0FzTN0QE1oI7MJ2kAM89AB95HoJAnzD/5r3QQ25dZsR6LaiO28j5h/kswoNePn
m97euni/r9dFWOxKK7qkxjsFYirzojoKCo8KEBHFJnjxI900aTv527TyaGGE4Z4iv5UEHhKRNb3s
JCQNL4zLlvqkmfIfw3RfZxK8cY1/nGd0Cp3Pa2sy3rIEoDIDffO071n0j9c7QBgBQSiHbhTwPcj/
26mVO8MLhvIJvU5zjksnKqJBTppz8Sj1EidagWimHdIegphM32kXHjx1to9M7ZF2B5citGtJxKGK
HaNqUQtJ0xExJ5MYGB1sdzAAgDbBys35Sx3KRHH+S/b7WipxsBo/pspQDtIp0vQxNlOHbZAxmTAX
73mm2eCR9PumZb7n3ySVSZTnKXhA8nI82U3Uteh/qUZJAlcvBx6HHNghndMDW9LMwi0r09MxshSj
SIzWTT0QkY3O40UvWvfrDyC2OqoGhhkSfEBWm+UrKlbsu2Zsty3yfvCSuuK8GSyAPsHzFNH2e+mU
lRkuhpVzCkeOHGC1DHKnQEESDpQZh91r/uI/B4l+PvdvAcosFK1aoFPRENX/I4843zQFKLNVIG8T
FYjsAs6QzQ6MzLlRvAGnhtzfaG/Xva5tJfCC5VbgjMBvu8L/Ap6OMaACL4oYC6XxCvnE93s2nqlx
lFMC8DEr6oHy3NvSupnzyqPbfz0/i5M+D6WinPWCgt/IJVxbWimBB4i6goccWB/R+XrBoGLu9DVB
4V7ElXj6k4FXbz19rJudy6x+MNz88RcsINduV048/zEgGeQ5PL7Ad6U39BJ9oTHl+fUiri+bev3t
26NLOfSll/IM+VQkgEPwJP/Nfl+/Hgo0x6ZArZz6+Ck88SaS2eMmteeX8nO9CRzp/fESfxtuiRt9
I5BY4phkoZ90DLQMWEEuxeinw2CGLttZzDldfa6P3v64tvTg9Te3jhomKpgN6CBjgEMff8qSzxd5
qLwmo8GCR+3w1gWPk8z1aloyJ4Y1KzhCO/pmOEvaTPBNtqGrB4PbsaczixLxMxWDtBDZ3AgnbtuU
MBpewxAu8EbEG39fDnOevbAGxgK4H/S9LmW1s/u52XgsUxYElQO2lwPSmUj7qK3KMmw1eCdfNexd
vi+OohXZiqInSH7vLaOzUDE20gNll+/T0oRcYperQo2kgIfcmls1b9UGI1bBuVkbgos3lXnascgO
J7bu1LZzykzb8Z0IQUEUrI6JpckAB2VOYghPj3fj/l33+1WYPoeNQMs8mXBQu8bLAlEA5k35I2y0
Z8lYn2mtX/e5ylshd4mGHLRHKgsheLumLiyKol82hdkFlvwUO0DGqk+KZ0mjzqJx2oZ5Q/b4B412
/ETzJXfaNn8JUI68zEkCh/9zq+paOXYJn8lYruChknT4Oswz0KPazDzAYdfBQDn1+4QOIZC45mwp
VUHaSd5pqNymAbCu+253ym6yqv0+PU0WBnDi0c67FLn3TuxWLkkTnHVF5mHHvdMm/tlc4n2uY1BC
pscfnv0WhzMwAuWrOT7Snp4xEeJIs+CLt+yfjVYIbVeTPMHMQdU75ZLO1nrD6o3FPKdPcBmwIo+V
+B55PS9WFhWRA28tp5AVwtZvtYYVA+a0ER3vOXrKtp416pGFYrkhrsFwCEwR+Hx9ZwJG+D3t5sIP
gNfHn8ffce9EiO8g3qIc0O95zjEeGq6cuNRzxeK3RmyGZmj/RFaDAcob2oyR+7YNQiah0WrAYMCI
6jMnM8lBhjVs7eTPyQ5jDKjb6f2HKOifsu3ym/X49uy6iaV8fo7m5xkhBC1smFWZNKyKJAJKJnBz
sEZYcs0v/dobawYd6Parj9f/dOoOwSXdi0a8Vp1+13P6OrFqBKuiq62bjwizV9Ylp5s0CDo3iyI+
RQPLDwK1+VsAMr295oXaN2Ayx62bh2ruYdesAZy5SN0GyKPSQoeFdWtIrHAcBngKWD0hrAmjtiqV
iJnTqOlL+9HFyD/IB+nnkzcTqzu7yFgp1Lak+/ecBqb0f8SSqI0uVvKmSmMGCQgzxhrFSN+Wtmwj
cqCxqC9dMI2XwPwu4F88nObtfsZDr+VRDlndXFx77lxbcPtz/HGa75WOairY/a2j+JYfkG5FXfML
6tVvWoOGubp/VM+LvvoQQsfiYmSHKcaHvG4wlq74tu2Pj91ms3ELkFTUhwyqJxuH8e+pLvX2bKUn
bn4nlO/wKRk9dzHfrTs1g+XBOx5FHPSY3G4LJoiIQdv2uHuK7u0ywJhDw4/M3ubBYvWdzyy4NFK/
xR3QBE1UUTPSJI18FAR160msJwdnJjKCQ6lHF95Q14GRmDZI3YwEPtRCwTfTnw6imbixaRUv69j+
VD5dZSWZja25vU+NIe/L+xqaa4S5WYvFM5UjNcTLqojthDg7tw5m/6hP3juKF6LZY/JWu0rOrE/x
5PdbP8sTceuAmJclEnEzpBmn+FqWndHB7mNax0//9W9g7e7qFliVoKkKCMOQOwVU9vaA83Ce8VAG
+blYXRpeZ6ONfGIcdlONeP9RnIdwp0wqciUiIOoyXvl3HX9RlPYpFw7l2Z9n8KDfzUdYiuJWr3c7
rza0p9YtRPOx0PuuMO1WKOGmlaFnUWCA0N1w4s9f9ld0TCYz2XDOZKwbVM9ty1Ac9F4cpZURdS5F
/JwTvr1AQOKjy06R0J/Mc+S0kLCpBblSxerMr6PVjrkcWict9aQxkFQxJysJdDnUWX36W4ATHGUW
K3MqBxNRKdHSL8UC+R0yKm5QYEDTud9o6ur1V3ZMgJYitToLh/5H+ZPvy32zCmwOsFz/lG5tTNqE
VTEmO977urKTnGgPimY40XOivxnogATnGQuSQ0BNWOMVZOFnV3J4OzxElDzM/ctYw1iVqy8lnE1Z
DIJQ+fhS7lDZNaKcmaJ6AnBaNQPbW3k2txcPCcjKW9pZLejntWSyhtfHslciS1GdNZc3Qt8Y4AKQ
ILhgyB6vhzYiSVNY5ZvMkN49o17nVr4RVvN79bHOLBhA7ACoZmH/BEUGev32TspTVgWCGtVndr1j
DtFpstnPA4DjspG6zVxzhu1rZoSY8dYCyJ2ucGH1xMiMxvos9NL+SVYu2CYkYJ18m4rOXdoldU7a
4ImhQK+Jr8uzPgeVbN2cwee6OkVHydfrd8U5qnjuHRSTf3m8G/eoPOiDBrUVZNxkVvjN211pbswF
g5QobXMeoZlP6IgVTT4zyt0Y6dq5+PhR988SzH5oc8ZZWqUb1YqsVq9dacVTOL7vU+zzp2i8iiQl
q3GYa3V7MBKXgqevrurzaGSnVtYxTCk3Jqc1x0t8GleBpZk5Jea8r8IQMufjuFp+1UY5SGd/ZWpA
ABXbFmULwYRHsJCym3t8tsJMumxl4KR/vPW/r1bCaKCpVOQ4mdMknhOJaL/1BjUEJrI+9+vREK32
b6mzkl6YrVtajZk8+Rvha9ATnTNYuzNC/Fsw+lVnsasBZalhHx9pyZTFT0IsghwpJmzzKjnmk6lk
kRGkuj1XZrIaTM4U/wboM5hQ8KiQgLfUVWikK/UQr3pQr7yg0Q8QZkM4IJSwRBdTP3TKk2ghckSa
BT6NBZAF3c6kZdV6T9XKPG/PXKaXTnnmvlgMXbA0o7YbWE3FKPQMpSyRBarClLYbZDMVWzQ2HbKt
g15uEpqW3kfr+CBBQ4oXPlZGi/mtxgzcUKldV7XnTTrpEzCAq+6AEZQv42FEeWvy4WhSvduaxZrb
VbSH6nwFrlVGQz87Mm0cGtAQMeI/boWHHacqrej3Z783m8tosZElOPnfOgPweYc8+rj1gWNRjd50
OWoenQxm4GdFpHkQNM79/Qr5YJiGXJyKpOxOebS6TNCG5ss7oPes3+bHx1fjDrI7i0IYKOHEkUtl
SRxiK7dcN4VVh94e2am2qqOu1XX/qq59lzMzk7EUK0QfdrniDM3JV8W+XQUuj6k3Gi3AudtxVNrn
XD46Q3gBhpLwlxK6KeMQf3waDtoxr/R6PaxqozTEk7dVGb3y9W6dbrfv/WrcBOuQoxiJO/sMVAG8
pqLiiYDGFJkEa7f5mMWDp7AAEaFso4MQdkZwHDDfsANwevvWmhOuwDFAJoY6Ev0u5fgrXJXQ3Mtx
IrAGc/h1ZR3bKA37Rsm40w5SgckSnQuPyien2xgahb4Nx4mBLF6dOD22Jh0YkrNg4e/POdM76j/U
GuSdffrvD4JuoCwIfBM5ELFTvCgpZY/F0DtAcXPj9LH7AJ9bbExGa/dOaSb7ytm4x+N+D87Q+O2x
Wt6lBWbxc2stq7IiByNAhPPj0OSKWmE/1EoPLtMmdIa96HKoux7BOUxRPTLVCGEKqCvwfIBHRGhL
RAIIeOOEkWrA4S54CgGQ+vfxakhDRv4+odmT7JeZEDYAVH+roKdAfmXVbVTJocR9sxe7MVm3yyBz
t1orlFE3Yhkf3CYwR7OlHAplm8iwMlVGvywZ/D5neqa2494f79IdQRGxTb+56as70Egjpmx1+P0Z
aqPgn34vrruVHoRGTpFFvmZIUUQwogl9oRQaRHm7r9CSdhHFfdC2inBdRehJwjj/Pv8T2Kqm87TO
A5qA+c+v9ioc47aVZpWaOcAVcEmrmPpqtlvkSueZZPjrlXI6FCX+Rb9dSZy8IOtZBUuqrRpd2CCj
wzB0/OXrf/CyskZ72NNnm8w375FKE4FbNClClaZYJjpZZIP5dNWXb8q65qMmRMDGwN8ixhBkkaSK
iBm5joe5uXXH7rIjZ+TrDuS0EZq8Nz0lBl64oDeiCK2IwnBQxAyo8+w93igWCBH5DQ2zRpNBKIbW
KSrGzUAGW4J+Sw/2LW3D7oITEE+g9KrMuQ8BDxni7gSJwjZMws2qh/ekgdeSA7TfqNPkLMQDN3KI
3UJbCC8yMoDlPt5L4ufKXwlO/FTp3p6WmZ9/6U4FrlZE7BkTF16VhVgRoPke5RG8eB5Xv0049nCa
JMxQx2+ntY5MSb+lUlHQ9om4I2IuVUU99zue0sF8QcuKaAtoyM5eaO/5BQtwcyCEm5SzjKumAII2
/ov9FRsCBntRgrCF+34jYv6EKyPjS8iqRQyA/vJ65288s7P6FUtxkwu2/1rGbyh2JSMCZk7GCFrx
FL60TvKqmTTajEUBiJtQqkXgpJAFPSXyeY8Fc9dJ0DnTRxrsscWi/fysD1ffjwbGIhdT/Hz9Ez3l
zjSCBOqxhKXoS2WvVkBEX6rH8Y0HAzBny2cO2peXQf+71pyZW++xKNpiCGOijHnWDWC7OZnSaPet
kZ8e//5SUAGUiKSJInIdQBPM1uxqt5I4DTrM44XSzpRwof63Nnlq3/WCN74RQhxJk41ll/QQEpiF
pW3/j0sgToNVSqkcW/x6jocJb9gokUroWKVFwXeFAQRFN6sgzsKPwi6uM0DlgXZ8fX7NVpLNuZil
R5sGs2hHro6EMOz9JPQwWljPHLukoNw6FY5J2bNFs3slgzDpOA82DyOs5fVVgQzWQLwC/qcGTHjb
539jGuei4bqSN+v5lZppctiAWxFrCt3VTnkBLBQNk5vL3tyefx4vjSaJMPf5VFR9GKMXiX9ObHG1
nYCBoeVGabs3f8PVasQgziO1wWqiVa2H2zWtFZF6Kwk7P1ZTC5obHM9u4++z1emEPk8x158fb9Wy
omkArAArBWZGQsoUq1nVSNLMHJJ5ev63DcxzTkMpLQkBXEACGxQqamgSuN2rLm+VSM3RjjAaqjNa
HF5GPoCWFSWOWDKU12LIS1O0I4wAmktUJ3Q9W3P8w+PNWtKrawHEjfFqX2GaCQKQI/0pz/zlT7Qe
addyKVa5FkJcEy/vm3FgIYRN9Oip1oXnfCUfuLVv1i6NVI+2Y8RFiUrU3eUBsniH23puvqKF88sC
QGGiIE+JrClh9VGDB9Z3QKvUhCEToS6uogkx0eNTuUubz0YZNJ+onuKFgqo+sYpG7qK48oR5Ft1F
MKu3bCMZg1FghtrrswAT0/5vHnqgFgXsTkAiCplPQhEm1h+bHMOZTuBr3+n+Oh+cYd3tDZdNZwrC
b8ZujeFAO627dqLfhV6JJVRjzL3IYyIVJLsXU2L16IgBggUQSebPMzA5Pz8JaAMSo3ZVFEUk4FBo
0e19JnTe6asPIHYazHpBp+T4AOz0ZMMFvr42ZgzKc/3p6eWF2x9/Aiuwfmh41rtO8N+Fz3lulJTn
Whlxs7PO61O2iGZ3CMlRaqRnGSDSAljl9d6wOBy3d4r2ElrwW5266qXX3G+W/f9JJ05b6vgwanhI
f8UsgMvG5mLDW4EE03lfo2h6LOceysyhlT8WY41rscRpowWJa+QaYj1AVNTvbA32krkZ7vHtWbLN
11KIIx3CQmT9ClJY2TzMKE5MsvVXoPR8LOYO4EMeIeEvlbppmaSDnBpzjjGAaNe/tDspMVEXef6m
2NDfYhX5Wr1eFOHV4iZuGCmBMBGTAZAkS3TB9Z60ly8AbD56K3rzTITrMzJhwIq7TSo/5dwMSi6M
sEA/bIPButlfwDZ98/izPn+ekT+mOF5pdnp33wjqWAyNQz5dIukKMcRClmK1/+8Q7/JLUawgTaU6
M4ZzcOejADGz+DRyqH1i2FVq6X/+xEDvg6ancgurQTGuNiNLhfqv3W9Au3vdB+vsT+H8/HxTbd6y
8UERRADjrSjBk986cYH3k3xMkQSqLf652A7oKzzlTmAHb9XKrp1a91fen8wRjHV4ACbOzE2grlcU
LZqv2t2mXX0EoUXRkObxlOAjhEOyFQBtSI7pLj5ruxLSfDvYlE8MTeaSQxY4gUV0hJ5bgMZuF170
aq6yXYn22EttZKtp1Yv6WJnrorcoOnGHh5gvybUo4srzPSPIqZKLJ1TTppX0lq0Cgysd7eNHAVso
QiYPuUvV9kEV/XhjlyKba8HE4XYq4K3CVIC+bhtauBfoC4nWNFOzIARYAoEHLhsFJOjR7UZmgzhG
XdOxp40mWbXj/fHgPg8UJocFQyOJc5SJE0MPALAEt1KCUC2FKZMGUMzyOjeZaWfpWqVLq2g36qJq
vz7euQXfdCuP9E1ypoScJA4n0UmaozSZnTuONi7hTJkGzL87fuEfN0Sbx4j+ksQxabm5O6yCht9X
UIJRRSDokFEhNNRrZLltAwWgp8BgDc+Z/6pWgj3/b2AMlT3wTrCmGNkF/wRgl4CAC7XwOZNDpA28
gVdAEtX2pyaxd7KMxm0tMNSLNZ2PtUsRNiv+7b1HzxBUBliMmZKahMDKXMaleSv2Jw2zpzzHVkaK
G5xP6YGA39fY1XOuZIperEcI2Eh6R/N991YLXy/MT18VOSOWPJ96yIpoVL3+xI6uGo52V29yYygq
vX33W6dqD+1GBV8H4BUjxrBln1Qy7/ubd/sBhF1pCi6qEikYTsBR2N2pjZHlia3WqY3m6SDZgv2B
yYbmPOF2NPdd4jbG4MyNWXJOox+9ayGAriKMEkX5lyYECbTb6+l7Y9qOSgxdBWqkMZIa8euoM4B4
VJcocuQo0mvxpbw0daMLk+FNe619aYzWe6fc28UTv/oQ4mlSxnk+pWE+nKRDh3oy9p97qQG6QjsD
56RIDic4kRclMjofHDT9dopfuMpuJqOOW7Mp7Qnx9SHgfAOwzceftqguuNGKOHcxcTJxnesoAjwK
hZCT0OVoNy+/x2YTpJ+PhcwW/U7hJUTzuLkz8pRQCVVoRomLcA7ZwDF6noWG6rGhKaM3LfearRbR
mkcW9xsQFRVQMoD42fnPr25YNsRdn7bRgBGhWbQW6in+HIMoo5j/xb27kkLs3aAJXqJwJfYubsWt
14v+phCCwM6lRjs+3kHxPoKDKiuSoLGICoBbI2SpLZtVYYMtlDuzszEGfc07vMM63pmxMQL9Am2x
hz9mtGLXwDaOh9zxt2/xarS1j9b2V4XV2pzT29lP8CkpRt2u8O/OOob2TP72+FsXskm330octyAO
gigXsAARH+g5OBo4WR+8nV88xzyvq6Xr+S/NjkbhddeQ9Xvbr7aIiCu8MhJCGcxEJ6bYhexH7h07
YaVmBwmM/elTwcHKPF7o4vlfCSRijDxWORCzJcNJ6cIR7/KhsvK2q1ayGkoUl/F7Re6ukALoOrgo
ZNxTYnEVnzWpH1bDKbf6dWPzTvbEmcwf+TifbvaTb2U7c2r38QIX7+2VUGKBHTPIaPfNYD+Z3ttE
nhAaRZWL26oOJD3IBV+PYzSNPxa65Ouh6v8slXhQpXlWq1mApfJ9bg2u1GD+w3Co3D63qwzPOIv3
9K63mJRmNZbP838Ek4Uirh0kyRNgpVmpOfCY0jLmlsr0FGP4L67HP2JIZwBsS9I2xXBStacxf4o1
1ejYdejpvPLtv3dZoCvckaEFBvz8s3cahOE0MjoWgfzXiFuZenzMtT7Ehqzrp5qhNKLehA5fhiaM
8UoaJqPx7JZFkJD5JvDDpsg91dm7Vn+Wyor59JkfftiIOWPIIi1aX4oqgX/95+MI9eYqpstiAVcp
9Sw/cur2uYlOqmiO/Sq1lNZQYzs3pXgTtareYI6N9h9DAWCyruQTms6EWtY3DI6+yHz0IKX5Nlas
pqgMpaAxtM37fH8OgPkC1YbC56+lv/JNjJB1nVjBa3jihR9duX2XmUQPnMe36F8c9z9iCBfoyX4G
hrYaRpixRfEN/TZ4kByb9FBLmFQQmRJCHqDPB9VMoGsSFEIVAf1G/JEqLpsfBgaDisINF3cGH3KU
O07bA8KbhYxYqnzXDKcOrwgxDozMsyUmf24HWkJt2XBimsv/325C7Qfw93Qc28IrxLkdhdtY25dl
9F5oT1rkZn6xmdh3YXpJ2XXUuF7bmhFTrxl1W2rM/2LRImi7JYAKWVkhR0iGatAMUj7CvCjl8CmG
3SxHHMyhkLltl6aYpPdYB2alJTXtWuAcU1xpWt1oYhSUeJ36+1p+EthGjzG7PLTDfJ3yCUXYkq8A
SBY9THh1c3e9fCqGRPJD7uEGf/r5Vx2s2F7V21Jx+q/Hq1oShOfn/LgHOFoRiQP1GKlX+aIfT0NZ
mkgj6A3TnlGEc6c8PKgizVrfJ2Qxj0jFxA0U4EVAUQnLMMZJI3qdMJ6mXHHi9twPqZ1OnaG2a0Hb
aAW3FsIfLautx6tc8kXXYgkn6HONAD4hZTyF/LNSr8PyEsf2YxFL6nElghzUOkkDqv2MPJ66+tJ3
h6oC7D2ww0TU1fhUxTTvunRugJByQA/M9ROJuPNM6JXg5mbGUxMARhzj2ac8862r9q0bVLTK1r0w
GahlxMocgmVeIbGLaPMZoiBgkShBJqSyO/5T+Mh5XYkpfuPekN3KIa+YCqbD0IccBm25ysekXIrc
GF8eH9T9a+ZWCGHKmy6RkjHiEfuLfGnwoseumXxkKeqwALiGGEw6YxVgbmeGjVtzocXcyHaRgEfq
gCKH+oXoZwCyfLAmxvRrnZm6VX7hw29mfE2ljTJ+j8ggFAFjSj66g8TIDZo/QfhX9OYmv0wtXF5c
8bnpw9P0bW+UtG2519/b7yX2Pu/DUFL6CRYnfxqn58atzU7Wc96U/f84Y3kriTiA1Jf6ui8hqVJW
gbqKpdKK/TeUIA02Yu1MpiBMFtJ8kAcHgXS9Ag0mu2OxKCaIBw0ri5Od0AVuXVhVdxwE9HX07TFj
nUy1+5rVe1CvaujXF1nD95Fo8ZyGXbWdwWWfUfYZCL2eol0poJSm720TenaRBkQPDyYuab8B/JVf
6TtVlYeaH0/tyHmWWpVg8SnQVNvF0d/Hmr9QBJytBcbCzV1CaBEnzKCQc2qtgArwJFZw0YPBDbaf
W8p41KSXSbaK8tDJgR4zx8qXDEzMkfLngnlGw6kc/kTSJgqiP6n6rfDPYvYutxdZMJjWt/OGoiAL
ZuD6M8kGEZ/DiO3RE/lTJ8a8zcmT1ShluNYkNX4KxiY0H2/LL6bz1rPD/wGIj45LFk6JnARQwSul
sSKC1A49EQwI2UD98vX1JRpfT9u3t7f39/f9/nN9nifkoVaTGN+P5S8cC+Qjj8PN9wJGfd6PKw0o
AlnuNW6STsE2BWhIdgZbsmsj3flO6DQbAZTrwkvqTK684qz8IFusg6JCso7Orfv4UxZe/SomsM0l
f5gsFgDY208JNV+VEy2RwSFQgOaqKS3PtzKLea9dau77PhZQBbSs4Q3Oow0IQINbWVwQKWHVKvKJ
XQfvmNjqoiS+xxgot6JkFhZgBpCEdjT0AioiujYJZzmyQiRg7JsMjBm6Z1uwSV1QMP0rYvIWZn2B
joEKKF+oY0KkgA3EhUb8RnZdKK3SFwWwmOAP3VVPpwMmG4Ha1hgNLdS/7NXcoq+fbB1m5aV+cl3X
cNeW5egRFo+ROxS/uvAgvP0a4uIHU58xbF7IJ0UPrbwz6zNYGsJT5BpGCd75BNmkNbVF+N6w3Qgl
wYnQaE4bBmwBHpyvxsf4VSaW8CZsp32Gyu1rA4T10T8+VuCFzN6tUCIdwIYRnuBBiX0HlfDH7mAf
DiAxOgQGM0+V+5o3HUg5VdDzVbU3se9HkCx98qhmuc/SU6v/xwPfNG7+IDTf4JWiYawhoXtVlsj+
ONQymjHal51dbZPQ3r7xtmY5ExDG3F8gA+Kfca0UlCfEfKakVbsWTFiVAFgkjuEheOJM3sh32rHq
nDLG+99uhMvjbV/IMmGVoJEFLQZYAVnyGTFobZmHbIMblqJdo9PO/aR78tPg77w3JTSil2ATj6+P
hd5HpaiagbNrhlzhb7KlUxkipg8HXz0V8+xL61w4NNjO0r25ETEHTVeWOQu1Ies9T8EIDHGt4e5E
dmgxRqe/vfmG6II+huKLqBKJmzqxcSskPujYBpCe9gampO6rTXzmXngzt6GgbrajNRD/mj9CU0QN
uADUApFEQU3wdpUyV46ACNRYJYCk3SYwNKs0vgIzMGcej0JP7RzMAy9om12XTr3rMe1p3oPU8XXW
fsEQPzcyQWskORWYESKQT0ZA8sxf3+K/Cgdtz5jm9jaavtFvpFWyY1YNWt49I1iVFojVGCqPwqJm
XC2IUH05rdKQUSplngXhP5/zAw3Yfcd2hFs9M/QBfQmCdPR+E9GygqpmA2ZC5dSYoiFsvCfmpbDB
0YiW0smNPwJzcv117XBvtV39F2fXsSQpsmy/CDNUILYRQOosSYnZYF2iA631179DLe5Ukljy7t1M
jvWiPAjh8vhxahwy4Bt8Wm/qTYRD9B5l7IMIagTv3K3b1Un27DgnMDjaLJEPm6gqL48zNNogNeLA
AEJ/QC/TP+VOd8ajbFOOUbjMe739ChdSY9iKX+JmbwTiknhMQ+O5sdtjhaq1o9vIA1HT/pOh3z/c
+BMH1urYswUY/6Xc2UvhXuWrpYLP1NDVW++ycwBYUEtL+7XYtZv27Nm3P3RBn04IGoQQiCWQwJi5
RmMZGFUY98aztwktZVsfcLCOuC1WXLA1MTMDphiFhKwpxMAN3PY7/mCCfy9n+vvtr1mo5gK79Otz
ZvFpbCBOKLrOeH5L0QLsO9GDtzMf+Uk7TlQJKdVhIpHUfF9thJz+8Px6KibqLqCKME3kEi+vpwZX
PovJYDzXx2KvYeZhbJW2aumb4Sn6JPe3P3O6fHNhYBpH9kIF5FOfN7qLoVeAUt03n5XCDlQKDYUi
Gk/puEqbs+DNTpzm/5E0209eK3428tB8NjEnkhGfM8ykV6yoedLsTmLyiks3qbDrD9NAvaRM9O3G
7PZX4BurxyQ1n9Nj+KQ9ydb4P+3cfwTMq/11NkiDNwnQTsJWcoRHfhQddeWyL8UbREWgAQQTMaFE
ZnpU49zUW60wAfcT/xR7+av8Gz6mtvy42lO6dD7wEoBF0Q0EeXP23ibx1EavOwzNxqzfx/BTrymy
5DHtfDr+0Vc2b1E5/ZY2y3HUkdYGxGtMpOeoJFK5oBkm3YLJ4aCfxYiV/yghlRO6FuEvGL7JFfrP
R84sedgIhidLEGve1Xfhk/olfTdrBPtLCuq3jJlxNbNcl4KoNeHQ+i3t/pCzcVf+zZx6jSFj6Ypj
CPUPAB2UBXPYgRR46NBMUnBkRhVG4nTuTr4fLAyDrY6SDahi7N7WFQuJIuATUfcGaxiooBCLX2qm
WGxTwaghUNyDlh0AyXFLDg3sp4+qMODRIJ5PgAFQQMqas+bQfaz1Di0FqhcrmO1tWte8H8CYCb6K
jPIHqtu+o3xUG233epatBAOsYjfcFP+1LgEOYiqeAVMCvpZ5z+BglIk06mAp1MXR8eRdUUr78a9Q
d87tDb4+UHMa9Iu9NUBhhprN5f6WWlFVTQ5iRtHM9/BDP4uR69skBc4vl3txxZWe/tqFhgTzhykh
i4EIQcItmrlBgxJpgZhH8nMsQAlHXZlamUdKW1Yahd3+MPXqTSANr0GRKQj04UXPi1EYINyEw6iQ
Z2E8S8VezA9GuMtNqmNksSe8et5XEGzN8CQCZsKfxv6egM1aduGlMV3Z9F8i/9Nsde8pj9noSqhg
4/e7/JNlW9N46komFg8BPwx9QBvP8bjVVFaN2SdA0peVHSe0eY1iWre2VsAxT1ADc/vooPAVhM6V
McVXwoTCrwR/v3Jlc9SmrJN0iihT3/DsohowGUVHGjHMG8GOg7DY+nLO7aIZvJWbsyQZbB0AEKJd
ZKL2u7w5KukV4oFV6BktL9JG7iOQCClyvqt6bDJoVZKNXkXpAzGHtUL/0tGSCQAIt88ETfMclNoJ
ZcFDZMUAvwFOQqKC51Ex2pPUVUAPfUp8p8n2HOju8DTyfWjcpWbEChBVd0yUtr7ARp+SD3M4jKNT
lZRr91LjMy3/R+bbyLCVNsBUAiF7if8GxSmpPYa0cxO/84S1hDYRMw7yW7on6oNojBNHr9c5pXFU
8H+37/C1H/9zg8E5h+n0KgGp2eUea2pA4FIgHReK8j3ipxJQzRhD7Iqcb/OqHqwSlMVWVCqgTCHV
Qx1rohUNxRPXksaSJc9gxPSsLkn/JtMXqjzLWK0kOngAlEShhUlU2mKE+e72uq8BIBPWzgQyDf7s
hPKe+ZOKL3fayI3YBc1vvDNlKTnLgrbz47jAxPCGtT0o8xWvd8wcbw0uce6QJKxWtu/akwGOl4By
FsHglEmeK7c2U6o8LEfvOQ+TjNZS9hDiyaplRzFBlxY4yUir7339ZZXb5zr5AtEGIneMm1bBcjT3
BVVPUwqxFLmbZBuvA5F3JzmtuOlqK3C7eg84JvG+VXmlbnEN157E4pslsK0B3zvnsNaiTBHRUsvd
sDENWxRQLuo8EYzHWetvqgBkM0VbVdsRJP572RdaR/N12oRjbhmK79lmV9Rr7uRVbKGibxsYdTBq
yyqy6bM7rLZ1Gmhhxd0yUpFpCyuGCZyEEd0kTqlkg9MAUmhFdWFsTC6OLAyr1AFxbrgzBowHuX0z
r5MEWI2JOwnbA5IvDCK5fFE8FIO8AfzHlZ4MnyXRafgrVpjvx8RsEyLOAi1pZ6eBrXh3kmpX3AE0
J1MLKiZ3cfYpH2WFqfk2Ce0Y/YSojn0N7YaE+4zYunQgimWaL7rLVaYLa/s4uaeXthMrx+xuzHpA
fgN5jsuVJ4S0PEs63KgXT6M+R7yrHJOHRj8Xqkmr+i3rvodDOG4SbY0a/Ydo50o2ok9UqPBfsOxe
yh6UTm75mHNXNs5QHp7FHwcB0Djq5/sGnRTtNlLva+KIngWiuD/xg/jYvaj20FskPEgMzCMyVe7J
c2JYHTgWhIm0fg2Wfe2oTUf7a5Fzg9QURPeLjLs99MqdUG16xVb0PT8R1A3rO8lWD8nr+Kbwrf4g
QOuXFtj3yMox/RSGZluFpgG8wgnEOuE3LrdKSTHTtSEGd6susrOHoXhJC7vnGy9jmvddC8c23xTN
e4pZKIp69IfPUrQ0aaMDF9QTKqUb5BhAQhEeC4QjYm7HraUKm3HYk/Acx3bo3Wcg3ChtIdo2JpVi
mzwoX6iQek/mYx3uyioC5o2FwreqPaCrmjbSqdmP9btu0p4zHuyCp2hoqJju0ai88rq0hTt68fEz
va8KSasmgcpd7VRpziAUtOofA34yW9B8B+FrUdB0m0SvXdbAaNM8eE/vw2wbEWv0j7x2NPIq99bw
pfEdFx5VIMOzvQ5eKWhss7rTPHSelY/QNjTtXS7baOYqVBZ097rmKCrV//HUnd66cbQr0jugDH2o
u+GogTRwPKX5IQauNKCtsMN0hxyF4+wlLa1ct4v+AOZY/SF/48WKw7tgwVFo0gDQh4uG3AqZe7zo
1OOioHG3jhytYMDGF3wH/s3WAlgrpnKwMWo2nLJ6I0V2B84Wllox32sG04aTWq0sZ8ksXSxncup+
Jc/j1Mx4V3ncHU6JSiPdqSKrQxHdF2nmv9TgqlRtVYwsQy5XRF+745cbMVNfTSz3Y6IK3MXgpyRB
52WZM7PSKdGcKqVlCmLFOF2ReR3ywzeG9w9ljyaXiYX68nMbPipqWXLfrcWzAMsTjv3J5watcuAp
UtoruR1VAwUt3F6C09waeI7+sDONNUrqa5AeVqL84LflKb82H+iahLlcqI3iu5lBOiqjinEmjdxv
ilaXWDdU6bHSY+M5k7p7Xov1ITV5b2XJ0FPNl+S3TGtMNohxZMmFlH3lgrcG9V5cITonwZwtiyCL
0WdXo/N8PUgqP3AbT9mWQWiZeskAZa/0TV45ftPalbBLw9bys8dQeInLo1k6kQ648sdtG31db0Gx
e2pPnropAN/SZopcy1Vl0NCa6GqbCJAm6VV3hhOUVaQy2dvJZIuM4Xt0hx4097bka4DQJNmEcFhY
QBjJzFdpgcWQK9OPXa04p6ZT8oOubbMIE0hcRfsM9RM4lTy0W4jnWrMrYxoNIr7l8nOfZ5afSgz+
DICmbx0ozYfYY0Ye7CEqpULNFPLlGxve+isB4FV6abZk9fKKS2qsCvC7IlfWEsXtoYacsKsqoHhi
2U7KMGVqn/krDv50AjMjhzofPBE0riKJO89OCCkwvoFYxm4JSMSxylbe7XTVbv35mRkJ5K4ETh1/
XhrO+vDSfenKPj+3BltL7C/4y8hCoF8HYKSJi23edaeXiZcpGHPvDvG45+FJHfZSqZ+85li4xaja
XfaeD9uWwbewBNV7vn3fFgIUxM4AP2D+5pTbN2Z+VYLZrY3ne75bSlN/ZYih5AONO6eNTyDNp0m5
Edd6V67vy6XI2eOKB0PwpNb03dHPWSQ3NFYkNGC9gzbsW0CS6fYXTh9weZKAnIPqUtVFtOth4sbl
7USDcY/qtB64it/Flt+MFRUzkQmdHrHbkn6O6koUIr0fzgqkCmd7mRUV7yU9DN0sPQzaA29H1qvo
NZO/kdEhf9rWjlOM1AF3bnfUjDuzdsZTD7PTVDSVD9FaBXfBHZ1IOpD4hboHm+98sKpe52EoC3Ho
1sKp61mWyywRHsmD5wgjzdNdcmegJDnQ6l5xTe2+RJN6jjRfT/V0ZWuu60rIIoK8DqlZIH2RN5m9
p1zskzLL69At1a88f27Lh0q4VxLCBt/mAdW8eteELuktBbVide+Z8M6irdzIVM7s28e0dP0mhQH8
JWo/MDaXFyLKir6TxA4wKQydZK3ZgLVfCWvgcrNxG+pFbMFJWItfloSC6BesyhNMHlS/l0JJVPkg
IA8iN/YNY6u2lbjrmnepbg9AIY0I8UJzxRNeyIAANDYBIQDkFvGps2c2FF6AgTfY1VH9VIfdoIO7
MkG8oVY0eerhjFeBLTW2sQYLXnpwhGBUBIqhU3Zs5mbJXZOHCMJDV9fa8STFpyhK0OtSl+OK7prs
yvy56dLk0sDFwu/sA5WmEwfd8CMkOHwqKgGU14qRWVLO8m8R07H+clY96GYhIWHk+pVEJQOTX8GH
3H2BmVx4EdP3QaGYzlpFxxAt9itwx6Ub81v0zBnSuGLCHSoi18iJftbTXmBhLAGSlOsId0HawuIw
STb//dvAnKqpdwmUwDAHl987+r40imYVufUQomH22VMKy1c4C/sc7zFZu6LXVhYpf7TooPALnNAV
BYWXtZE/ZvhGtKtKToaeA1pj3Md+lMZHISgF2jR6ZHH4qlupyYEMC9Gqi6E2gVULJTrHjTG1I2Ds
nabSvvRwUA5NIASgTpfltZswKairy4ZyExLd6KBCi/zlztQgQsiTUcJxJIeGIO2KVj1qKOcqQ1fz
Hq2pYrWJ1jjJFu8ftghcFdMYEqTTLqWKGRkUdSCRayaVxYdqaxZPwsiS9Bm5bqV0GkTovXGoRAs9
vyJf84Kmpzr/aPTQTbVRU8QkAflSfC16cj7KOQbkZG1wEjIDLdRGHN+Hqu9GXiDepWM2bojhJWzI
u/f/+i4if4G6GxCaICj58dF/vT2i8Cjv8zp2myBCt+1BIVZX2CrGZ+T/3Jb0Qzc0+84LUTNNIvSp
6UVKFbvyCT2Xuzc9dmrPfm3eAqYCsRI7aMLc5xHTQYSf3IURHbb8TlutRk9i5suYxiLAUv5Mbpi9
vtZLlDEK4sRFerqyMlmiwxjRWP/vDSDgzP+KmU7918YWRhYnYRclbjKG6FLeq6Ply4cR06DWcp0L
cRQwzP+Kmju3csF9sTEgSnmSNyMYrl+Nd8wcMSxBx8ATpMACpwfLzdP4tHKi08282kp4PWjk1kFM
8JMU+fWNviKEbRnkiQu4mY2E+5/BrU6h8x3eYWB4aBkAl3RWda8dOHIfB9iPNedrwTgBLP3vAmZP
hwxaAAxhmrilmGIQs2bGNo+G1Ln9nQvZFGzwLzEzv4KrGZD7eZZgoIvm3TedVdBcto2U5oYjyNvq
WS73Wrpdkbpgmy6kzpShZlQlUU18nH73VX6CPn7TRJb61jNkgnclU/bMHj4ebgtdsBWQiTmcElD5
mI86kylymYPDoE5cIUJE2Rf8A0Yj3XjNNNCuDYRN08k9U9NsDVC6kHqewnFgagBoQ07VnD1LVHA4
CkVN7MZN4d+FdZ9LMMVcbRjPBQlgLFKMxtOUe3vhYjTUtI+zkhzzLKszBtby5MXnYfsVCWbVfiHe
qwakottGACWHaZQ+2kcK0GKXkpqXlhhq+njiZASPSFBWuYZiRGd+Cgp8ZaePMhBG+gnYdqS49z+U
PuCB1fRhGZ3aKu5TlqUaLIJK6rSzbm//4lMGVGpiwZ5m7M2BbnLWElLkRewik1ALrWVUVOKgR/Ae
dJN1R4KCtcEwuzP2O4b+XnS23l7A1awWRG/K7wXMQgjghdIwBu2JO4TbhoiAkDaBRpNoX3GqKCwq
qP5pyE7vYN5AjtKI41eUHIQG1D3131J481+wy3H9CD7UhATUTJ4K7YRqy/+wTECdCYqOcPTB/3Sp
XTs0vg55OMbuKH4Hf8RteBR8lQZy6QSN1XaOVtLWoAiSWMEbVpI3wTsnQGK3zCxj1sM5j3aeZ6NM
GcmsjHZtvysxFgfzaXRMeHteWe3SS1ZRPgfGF2hNRGaXq22QIBfGXordbNgW2qEpMFQNc9s7VAYA
2FW+my6wa+T221CibfQ2YEartw/kHoujGgqYxc5QXsyBaR262V6H8HEAvCGxykKg3VrRfUkDIIZC
II94fgrdLtcq+GXQDaEZu6jqtxZvtNwqksGjJrbcRjlVo3GcZNuyFNbIhBZCmgkpCJzK1JADuptL
yXGZeUWkqdglTeTbqldAjqYM45kkRb5inJd8ABQeddSLwVoP03kpKtcLTsoxgEJXJBVUT81gh2b2
gjLPXoyKtXLJov2AUysD0YcUEMhpLsUJ8C+DBjwurpigzUkynbChdcW8+lkbwItoB6/RaA3+mtm6
gt3hLf8WO7OOnuEHXlg0iVtoVCvudXJqxIPh4IEK0SHvN8Magfg1imuSONkOAMc0gMBnR9iTopJ8
f0zcoUUOAsgi6lUfMsDqFW3kVxRDjHsf3lBoC4PVVkx3RFhSgPrNcCePf6Vh76krsdaCc40VoVqu
6YDOoEJ9ufViIQlBIwjwjXyz3XcDoApSTZ5koSInUK/6BykrOBOFJGANELsr4eVSegATYcFyoyFd
hcTErDAR6Z4fERkjMYWqoFr4pg+o7qlbQd8ryibt603MH0qjsoN6TZFPHzb3zSAUpFHTBCZMOr/8
cFVKgCJqIbkjtC8eKjG1zBEggdCO2oSVYsYq7bWtj+jlpzxxiIbxklMsmNtosx8lFPJ8JzbvivTc
By9GbIke0/9rAglMx8B1mbI1iL6QYLhcozDUJJQSKXVrL2aCsuNVC06Mk7mGr1moD0EQIm5zSk9q
AIlcCiqKRjPySEnd+Fg+CTuMiWUTZSfIVx8/SypX7LbCX8oJXsib3bpuTNsaEwpTF4ydvqP+nZo2
Hr/H83101OhrThXmVuH/w3ovvPgLuTNDgzkKlTGGcuq2n4gDIvWQ+n9SfUOyHJQZwUYtDeqREzi6
xP6pEg4elpNbcWT3aB1qDlluZ2uz1hbe38WKJk38K0QQRlXzEHamLorkU5cAJr6LCW59TyX/u+pX
yUIW5QGqJhLM3Jqmbl3KG4Y40Ksc8oYe7ZPbiRF0B77Npx5nDmQ9EynLMX08pHZbMLbtqPWVHLyK
vty+Ade8n9PV/rWO2fNLWrQc+yZuwAE0JGDXV1AQphUGUqL3sXnfVNYxBaQV403cp+7j4WEt/bqU
Cr6QPzPjVdoqhVRM+04BZ/V8Vh4RtWQhGJczD58P9l0nsB74x+3vXqp0/JY7Zx4KhgYsEwG+u2ED
oWiyR5DNYs/2xw1Gg94WNp3lTMVdyJqbVbULYsPHNxr6oZUiGtb33vDS8+9VYMxSiuhC1MyUJkak
ZoOCz1LuMDLQRCYGncHtoeoQ2tJSPYf/dIAonry1jPay5vr3Hs0LK4RzOBU+XvQgbTPMs86YeBJf
xHEffQOZM0aWANqVzC6eZG0lX7PgI1188kyH4fp0XTxid0XlQZMApQudvmfyqnO8qLOmVDZIKgGc
mLNplJ0mqBoHppMIhwnzSJxEQrODjBEEAob16VNtJ3LKP/KrSBomGo4ZnpGfTFAkNMs1XN10Za6v
1L+LmamrtJFiv5dwzmF+an27R1wjsEhw0AYfA7dzSCxhLS+2fIv/FTnTWFPQC3IZ7LNCjlLo1ENE
1TfgiqVVKpEF1x4n+q+kmU6S5bEMzRR3yUkttDWC8/SOjd729qNcqs+BphIVkYlTHlCy2RZ2YpxL
Ua6m7ouT0fDOt6pT0NM6oWw/qZ2Jz7XbPrEOGKgVs7sAwoHS/SV6tpWmoHMe65PStZzmG1U3dI2m
zkiNdpdu05Gxv/Ep++hycB5HFbNuf/iy0f8lfba9WtN1UVrjw8vPys4xW5XAqD4z5UW09mZjl85D
Rx+QaLfWaF6XlQRq9MCBInuDdvtLoxcogo8pjwhnYpA7I1etZJYGfvUQswOCR8N4qcCrWMdojNpB
S5UxGFTDlYezgKgwEDKCvwAoWBTY53A4XY27IRXLxO1bGhobgG3q6sRtYLfwfNnwnUTOEFpitBnV
nbmJTuVdWYDnV3U0Y5cepe8xsZFIqw9hsE3XGtGWNBnYB5BXgiJFUWF2LbqQt3IXiYlrSjW6RDPk
L4ohhegwB9NHvQZQXIhjVfD64p2pYGIT57CWATmmQjMJMr/9sB2TOKXAJj2gSX1z+8L9TGiYKyvs
Op40ZAFGO3tpyoBMVavVqauhR/GjzWkm3Cecmig/vkjvXkHF7yrvWdXRPN9Hu9J3ACwfA1Z/9v1G
zC09tGCZx8SK1T1H8UfeR6/yETSy8j3o9Dwo+788sWFj/O7h9tIX7envpc+OxOuUqG78BqZbs8BD
xYqOaRkQESexRHePEO7Sgmbb7m5tWPQ13wf8MmO6DDqmNkNXzKxaEA26x3XoQE9j+tGUKGo8VtBa
9xlTGQHH56amSGkVX8Gmcr2QDq0tA8PNPuOKVsdA3TVk5RiXguaLJc2cdviwvt/2WFLtWIMNNO23
s9PuNykaaj/zv+oWHaiJg3Gsm4bJj7fPQZk+9+oK/dqO2RXCrARAaaUR9m6nPUR/3tS/d8GjftB2
yTFg5QEEhrX9l1UW2ydgWCW7s8T4HVMY/t2RrWBFiyyFyyr0lznNDkYfxE928le0IIIMqh6KJHNV
f4iKXag3YPSrPSV5a0F991IHU9+LEgxFyTw5SJ+aMRFfhtpI3jLFjPmKPVnSGyCPIKBEJ4Dv/Bzc
r9UMABEQxFOZ29Q+JsxXWcoiNfmsapE8taXY09uHMd352VmgmI86oIp8BdpZZy672ethQyo9c3VF
V3dGICE+QP7C0gWTMKUwEhqX8Vp+5Jo8H3AdkPRPE8OBi4IWurQd8iBFUt7UmSvHlkZoidEImlVm
W+WxRJfmRhoeVas4ldpBkbZ6TqMSvpmxstFL0Qom2gH2DkgiKM7mrcLK4A8yyZvMFbaadJJL2oEf
5ligYX8AyTJrLHFXqXZq2HLjjDnNP/WVUGLp5kGJyjow7yhnAXp/uQ2qz2XdJ0XmfnxEYGBI/sme
a1Y4wcftM15AXxqQY2IoAjIf+pVxyFNZGUUfXwrYG8WHVuNz4Re0xm0qkIpWC5po6GAhLOJIxpSc
jaNNXiKzYQUJ1rZ9wVKBmgvpc1Av6US6+mhNb1FhSXH2IF3O9u7+SbD2AKtTOClfLyudjks6H0Qh
AMmA20jTYR0vt7hsfTCGkCFDSArHBC7AoUyoljJyLjwMoNFT+Np0zSlbiC7QU4W+HHii6K+cRxfI
gAlSI4qZ24k5Bs4Vg07lRlK3OfHAn56lA9VbhdsADD13Jvc2Y7uKxPshQ5k9bDwuHDZcDwNDr2fG
rpWK0MPLxxo8T3xFOUn4Snugl6xU9lBIksrMNykcKPD0d12QUzMDVdjZi4jpbwqvjSILAI4UWK0+
5iPY55omPJpKAEi3OETya5or6qveY8Y4E/2qq6iK0QqwGXomHXkXiyY15c5/8XKZvJRp1VZOoguq
q7Rpbti3r/eSLQOAYprvJEuA1s45JmMMGSk9M8/dzGehZks5tne0MvQq5CkTig/5HcsR9jIIDu47
zJ1vJKZ9dG+FowFFC4B0CAousHveXtWSf4w2KawHJQ24gepMs06I9BJzgbhrqvlGtzHqHNRmZ03f
9D6r93zXWZ3ugbfeHpWVBPBPvuny7DHkAU2TcM7BTI9yw+WlLxquGlGfBq719s9gp7vTaNU78CGB
7QwbQe+mOfTTFHTfMkAF8Ukpe8Jcqge292hnHY8TTVYLIph35KowXfABw3aenlL2lGPMQIphXfv9
nj2txRPXdg8PZhobhWIM1j63e2B0TgrF9LxnqXhPO46eo13k3/v9iuNzbe8uxSiXW+N7GTFQGvOe
G5HYPD5XQMKCvZQl40FJ1qbcLSTkLqXNtA/PChieCNJ4Zw0s3+lgyan+5sfT6YSJPGz3/YmiWr/v
GT2Of6N7sgKQXXgZl/JnXp6EhHAnTvItbVMH9OR8TDloZCfV+/tXEZlADQ4VGl5YQ5sVPX+t5i9F
z5w8Q44MPZpE656j5n+l6C4i2oqMa0fyUsbsnnOe8wRqxXsGqL5o0P25Rky4YDkhAe3AqE5P5QIy
O0Ch6z0M+MyE5wRDqb6Rx2z3Z7QLfZ0wrI5Ya8XI61zJJA2e8VQMR3/CbM/EQuOtUjbCM/geaF/v
wApKB+GsFx+19tqRFcd38YSmTkWYqamjduZ9eHKpjsLQQhoB3UK1SfQXZcjW1OB1cssUpwb5qUMF
v3NSuGHsgEFLBQHM+5GdbIyjQfeY1QVAwYqkJQWCfVGJPnENINC6fNla0Rl61XvCc4/KUg96u0qh
VXUq0Dd/W7MvqZDfgmb7plQY9xrkEATSc8RuCm1VkSo9mPbEzzheTcauiZtprKpq1MorTWEadxM9
dpjoJeAFI77+lBiYGtleO6wEykvPCi4pADHwlwBOnO1kqRRKPKr4wNgEw4CAdnbE7bf3cOHuwQGU
pnoFZiCgHHd5WHlc1Y0cJNyNtfK1DMpjgWYF6geJfVvOwotCOxSwyvgchBw/RfJf0ZShh13YjugP
TqtsL3PpziPRm5kGHwpYV4ukdcDnu/KsFrJSUwvWvzJnB9arve8rBlpFTw5IJ0OLU/xg4vT3jm52
FMYWM+C8c4yY9mnF2/1pjZkZ/gvRM3Ullaio1h1Ev72J7EWzXzo2gCSPUMtxdqaNJXw8T/of+YaS
0/SgWhptLFZvkCWstofcsv6uZGYXbu/FiqaL8OsAdEExQ1IX3A0Cc6uNnt0S8Vj0kpWUNauqtR71
RXFQMlNUBaTlHPQQSjn4cBLO3QhJfNkOGsI0YxvVBwDpVtTAknEF0YgE3ArQSyh6zz5NxnjpulfR
jNvsC4NVHBuq0NSg/S68q+9Ti3is8mgdw8ByFOIwaM8DH6n6pytKmr2j/Hf7qi8APoAW/LWemfUA
Cl8qCkHmrtXY0tspVFnoKKf+L6gPOPNWfMzJe53ftN/CpoP4da49L0nUViY6kcdN8dgeRenwhyCR
RE5DvuLFLODT8GEyepgIWrCnwZ6XsoS+FpMiiv2prHkaqSTZw9fX4SVGbuqr2ypr0NYlr+1C3iyn
Hno+acUA8rpw19YHSXejg9866E3H1K3A2yI/EIwAsMdW7CuWoh7a4E4S3xJzJ9eHzhYBYBP2emrr
RLD69Bh5+orf8xNAXu3+rx2ZxRaDH48eyMZ9F2SEBTUdFD3AL0PhXn7xPTtL/8ihVdPa/n6+u3Me
j8ImPrOnB+vtdNg+qR/BHYagsq1nf+nWNIpyW7zevorLT+Pf9c258VNFz0eM3fZdGSTSQP6/Vuj4
xOxtYB71fUh22R7zpJCJ2MlW/DBop+IZTRj9n/pRSNmAXmn//vaCFhJOF1eIzOwNciNB0FU4UmKc
au9dEjDw0twqXm51temSzMkq2inIPYmlVQJ3mFuKpZvfpXEyWk5jb7Vld8HGAhGChD1idHRQzjnK
xUHri1RMfIwLNfbggtiMr/J9wMS3DqxPnofZwOLKi10yhb8lzszSkMpmUvuZ7+rlFs3iQ+XEVjr8
g9Q8qOv+l+1GIUKZaM51pDMvX2yDDG9LBmx3oTpKwuTEUp/Ksw+wo2l355imlu7fobVBDzejDdbB
eGTm88oaJjfs6o1gVivw9hPU5ycp/0tDNYNWJmbW4MjrzaiB00BU9iH/03FWyMjvpuEOBfaN7Ok0
FitG1kqSC8m9H/A2Zo7Bv4Epmmkt0mptGqeQP2wILf5mQGLRDEA8xiJnxe4vakhsNnI9aEGbJpxd
7nc7+hzXafDdREgcXr1Eo514PlAvD3JwCDUV1p4FChio3ouccsESdVCkvKxs+JJP93sRM794zE3R
75PRdxv9CbwdprGVwqPRUyOzhofIfxiGypKywFJRldvJCPE1dKXeXsNCMRZ0xBM3jQZzMc1DutyI
KB+leKyxBpRCnSS2pJq+Kyw9p2fXdRMnAqeuP3G6r85KXPz4KZOMdjyAyedNy31FDHAxaNB4DBOX
0IcgMG+7aW37D2Ff2cfadN1FGwUn5z/yZicegNa/6AnkNXurP5bP6X1k10d9m500y/9TbpXzuBc2
Z7Af5CwG4XnzwcFGvnbkS28MHUQYWIB4FY1es3de8rKRk7gKXKF9ikUreNBLW8qozPe6eU6iI/8S
9soaXHzRy/0tdWb9Ap+EfdlCqq8w5+2fk/85jcdE98dkB98Qmae7gengwtUC+/7/SLuuHceVJflF
BOjNa9HJq2XYUvcL0Zbee379BvtiMRLFFYG7mGMGZ3A6WS4rKzMyAihU0kHZQN1ZOxnN/TmxTt1l
PSfBNeVdgbUWBB5B5yCbe7/xlDQolQjAS8tLTbc859U6Zt8kbu22yRzMayKnPdDcIZMP1UmQYI2b
fwPILvUhRyO91+geJO27rUdA9KHuoNAiqMx/c3fCsYDzeIB1gr1hNLQ8ynIuoDwrqRxd4L8ciXCs
ngLPrihGJb4A1ekVOpX8ltlPtol8zYWYhciraDAPlbnH92Bs5NUxuwJyvejCxkt/NM8og2WZ56AF
VSlNMVww9KEBPa8wc4ENvvnBCodMDAwwAtjv7ofcQj6ACzvOt+pyRXFqCVpXvXNf5P77ub8afs7I
DuAq6JMEZBpaueNiOssD/lsKVGgFVaq1YPtDwoevlt425xYei+YH3teeW5yYP1BYQ/wChNaACtJj
v8FA8CNogbRn1X256ow5VZmpzXlnYOSB88Lv7LiCgWTXr2ON/QE1Tk4Q7xFFU87zFJrTAxp4yaCm
gWT7aKmyGCFAycMej1aG4oKG2rhfQb3l+bRNlFOQmAaLA3w7SIjQ33W/I5goytki8yPrtdABECs1
ifggNK43GWE2eFP35FgDVf4SQ2cgjvXyFUrvq9Pi+VcMRsbb5fYjRi9OFwAnp67wESB70fm+hd7c
53MLE7M50AlhYyA2HXpy7ofZsJXENAXadpkWF3e/9DwQ5mYHZ2YXTgxkoK9DrAJyDGgkDJ9xE5vl
sR2mXYKB5HX0KtGlbDB5PtdvMRWB3VkZDaZWGN7lywGhpOzresVtbA9yrdE1ZLZdcuV6E1BgUszF
Yo/FP7Qz3YxtdCdWOZ+7feqi70INJIiM/xb9wQfji3NmCryHlrOt7BNOBBEu5JGR9kAeYhx65Imn
QP0RnZgA3VcQ2fCDY9e+5RC0ZSuSuoe59/jDHoFDhCF0sAw0jODDv1+8WmLDLBGT2PI6H4pCIZg+
HBM9Np4aBuzMRnlwxCNboyXkwVTbQvo4tphC0vxaAZeUERW16dmtVtFfzzf/w66EMQTRQ1pSQdOG
MnIlSSx1heQBH1TDWTn1Z50X388tPBYFBxMD8AEt+Mj1j0uVKRP6NcPUwCkCWOGiJlRfr4yt+oLh
vLDrNTW3GR/CUiAccLwAsQCvMuDpo7Xi0sz3gpBPUf6Gw1rWGgU8ONDgIpHMXm00BMPPR/j49B9Z
HK0Y6vBiG1BcaqHZZ/3pEM+sVU/98Y2a9J2uHiryvVCDL20WfD6xekPSD5caWFEGXsz7bZl4thf4
jpdZeN1o78rapsD3TRxW+yhNxde+5+oND8cOAwWYQkZiGWA4PDbu7TleIsp222QWbyYodoO4WXBV
NHWnP+1MRvkhthxZGr3c/UhBmlGCpcr7DkXtVNHk1M1xe8wNZ5jeG5cs+BQb14ORiPCdGvMLUSGW
bGuH5/tjzsz4ChOpgM1tBgRIOrRSHR+JaEUPwJn+Jpw9z3hu7DEYGWYO/XYoMshwWH+3+s2gECcK
AY5Hhu0vvsvvRvSuFLtq+VGbJ+h61fp/YW6gmqchEcKDnHY0OBHSjGUK3KUF3KtE1t5HlhgFr11A
0nVyNBH07zNx6mNeCwOEJfgTFoEkHMv9qtE2nxae0+QWqmsdAetcGho0CDz3ErJWaJTlz9B1SzTJ
BsP0qaSO4U8/F1E+5p1H3zDaObUX9XgClrkFhoXK2UIDNo1I6apqCqBAK2jPJ3nKo92OeDTHqSTV
dqa0uZUbziJch3NrOOVGbn/+yGPShStziVjkVuYtca6JtjXkjNDFWxtoC+5FOudzm3QIue+iutH8
jTymUAQBmzhVbsXKVhDN+kqx2D1+dMjslVIANkvmUoGz22YUo/hSKgQlh23DJVuG0voI8NMLWicj
w/9KWcLX+ySqSAS5zBjAQMJQgcq9ASojzB6Zh2gJgweYGD0YSNogsh7duWUTAIFIRYXFOMeo1ULw
G0ggo7fVsln4zaHX52rsj4h53IL0QBwBUDbO/l8u7cYnIIbvQDtiF1abX0GizlrhRUBKMhpg6v5O
JtI2XjcN6VeywSFR9Hz3TsQzaI6FPwJPFo/u0NFZoema80NFKay0uvrgAtHE+hSlROZn7ExcGSIN
QlAo0SGieWD7AdgvkpkkKi3fP/bcAqzB+RYbCVyc7Ux15o9sarR9/3j3ATBEdUYe37vIiWQVhdy5
RetgOzM+gTOSDGflWeetD8Uc8rFikX1RwTdLYtPZx6qqH0/5z/qaES0gzczAp+IPfA5yUTTwlPD4
o/PbZ50i2I1YgtJBdSODMqJMjzfeWmp/sbKLkFRmr6yDcin0CxZCgMi3Uxq/k3/Dax7MOJPHdCT2
2u3HjI6203t+3eRyiUsVLBHrz0avAXMlvQGKLoKKB4H2JqiydYmgp0tbz6VuJnwZtBaxBxBooteV
HoUoTJGKNZV2lZWLFNQDFA78Qik/O8rhkhnvACAd8SoekIYI8O4vobyJOLuiBjN9TpgFxYK/c+mZ
Sk2KSPfB0LyAbogkEafX+cbMAKYGfQNaRuoPubm4oFvi1xWIsN2352ftkd0DNA3o72IHrc/h36Or
Ao95v5IitgUBIhGPNqV3Zp3r3FegSYsQfWyOCfqGLlWbbNOzWpPoDLcPQYxIL6RYa4I1wOCV2TFa
WnzbYGHSwYTtJ7rdfwdsP3OR/xGV38/h/beO5jAKgyRgHLq1CjTv4pyW2juqBgNyoEf/pqef43W6
E9RTqCKS+H4+UY/8G6OJGm1TZBk9Ocn6Fk/W91DddjpylmCM1j6H5Ol5q5D3i0fePgSTUS11d/mY
sf+IxIZ9tIsjq4dCOp5fo6QUpfBtLGdCizCtCUkARbUI8MMgR++sYziaAP1OG79mzA5TOp7yW6uj
0xFxSinzgtJaZbvrBMRnIZiZlEWEps7n88s9nsP78Y2iNFboed4rMD4jIsZee+9U8JrpPVrFSsAv
dHWDLPUniwx2ZCpqTsByjp7htQpvTeby1I+9KKO5Hr715voDtU8rZozdguk93nAXHnzr/eIYwpQL
f5SpJTac841ueO2AsoGmz7KiPt7495MxOpXQCOWgWIQPcLJvBlzEkMnjN0HFg7f4LfDTAfgZOnO3
/uT5Qs8/HCGw52BEHb7qZtiU5yQszVAYNmG+DPf08r6kvsqlb4gk/fjgJKBh7b2940hogl+XAj7t
+R54RAUN8w4+J6QjB8mC8R4XHE9he9npLJjvQrKFIOw5WDnk+MN/m8dleDLRKyio7Ce/+178qrk6
V5R/7NwavgDQJDBSDCQ2Y54MCnShvB1FnfW6vu633vqTM7LdHqUqjxzTtWmaO/3UkdXqo1jurFUI
+SOAfg9z+qjD8j6cupuvGC0/E5ZsYrMh5oFV6/wCwheSVN7MiZs6cFhOsDwMKsDAhd+vNqAHqQSK
pc7yet0uJD1kFP35ej4GWEMt/Z+F0ZHOCzsR3TwD91gEfhzIinEcDm5gOoykCdAuELs5wTnhMXa8
Nzk6uUzntwrYITsQgr1utygWJGTdHa7X7bur7s/Z9owrXgNP9LEly54s7aVDztx6GakmIbpuJQyx
3BVuO6K8LE4+WenxDs2x1m+sfmvPJ2fKs3IcejzQkon20HGGkKeGAm2Ew9aA0roRDn7/nvK6F8kz
yzxpB/yFeDsALgt98/tl9u2+96PhTKXIhQ+pTxnBFS0CQFH+Ph/R1K4dCutooQHQC1xh95ZSm0vr
Tgk69EsrDREENAyKbENqZED/X4bGpPJFg7kLh0OqRG82uy5pUMdcn5uYnLV/YxkT9iLHU6QV73eW
FEAH0tlEeBgwwcVJ52p1M5M2BhjXleAouE07q+JbPLBinMM46dFy5C6fj2jquN+szgMFL7QLqU6C
IbvBm0pBnT+ZY7CfGgs06RDiwnUOHUX3G6CSWT6hw7yzavCUMiHAo84O8iPPx/EHhh47x1sro0Co
kdqGzWJYQaoI0vB4nFy3e1rfGy/poibHdn081upbrb998Cz5oImG/oznnzAZC95+wsh1AjtR23yO
DZhqV/BGgUwYdDKGsT/iqjJBJsMdYrL50BPttACOIlRnXMfUUiL9rqCNh5WBbxgd6Y5F5+Df/q9a
gMSTmMjBDMXE9Er+szB49ptIAKJNouO3GGARALPgaqLzmjJzCL3/YyX/WRk7DCFipSKEFc9fROR1
mwzohP3yCIpMzzo2L188AWEcgRiLtkO0N8wlejBm/OPMUP94U26GKjW+QtMyPqIc/KPyI1ihYzzf
L1MmUMTD2+8/bMqjc8HUbVZJTodzge7tIhYMO5OXmTKHF594SaNYCEwPyL2R1kCj0P2qhYHPcxVb
98C7lOCWSYCyRfO5tgy2RN+wUJrOV9JHqi7mmssmspt3hsfVtYFORxRKGOZI7prihxesi3f6JavB
b2NmEAR/ST6fT+lUaIEgkR66NXGp/UWSN6tGM7lfcknRWxFATF2s8wAF+NUR7+T3wJ/J3gzTNnY4
sINefrSg0ngk309r3GVxVjRsb8ng/6vCU8WkWsoR+kr5B4VLV1E217Mz+di7NTlaSb+MkyQquB6P
vXUHClfAhaB6/s5pZ8OxSFSBYpJwc5ihv63+MFDUhkRkKNDTMM4FNGwcQLha7q0+MJTQyFqagHNT
i7iLBz5DelNVkHOaQ2lN1B8YhAz/rA5X8c1SOhXk5JXM7q0azEQiiWsdIGKJV+vql1GV6MV7YUAB
EF1tdvF8D02u643hkRvNwzqj2RSGWeXFWzEsCYM3OnlzOTNfgXDyubGpwPR2lKNNlEg2aA/jwZhz
aCiHCD9pYobtYQ5bwg1B9eMiDsqwg4SMMK52BGisdSJO6K3ttlDXBrJIi/qcWZRuootR9Qxasxj1
qzP0j0MEF1EtUvPX16v1YeaSmhww2DYG/T0c1HFvLZPZnNcoSm8hU8/JRrngXDVWZysrk4t4Y2Y8
r0VS8UoHMzF4gfZdRho4gpgoqqy8luzcEZl8IoMnkh6k7pGLkYar+WazFhXjAVnm0hZDlktKPzr6
ef/5DuHS9/3ncnlcglzFcKhZXPLjjS8BzIaSGXJ0KKPKo5dUVlVxVYF21qJ71qKEVBW4OS/3KMyH
DYh0O4rvqAcOKkT3Q0ug0pTlld9YiGhwE4uq8smscROTeL/8iRdfFwiEAz83KCeeFpZN3MXHCjRt
B0lzLs/PykT+5f5TRrMMhEEqhU7QWK8c4fYg/yCMgQccIESRCaT0kl6alzf0yO2K/emQzeFUH3FM
o5kY7vObRZYpKYq7AOZl69r9ovdf3TMEJOigyyRHcfN14fciedvtwJ1N3PdfVOufj396tf+txMgj
9gFfiEGJlUi7S1TuM2mmVj6xi+/nd+T5SvCHSQ6PAaZartXG1eDVfui+Kh3yokMdbLlZqYvFt6wr
My53wtnfWx4dV7miGylPwgaBZQHqKRovUk1xtAjysCGIXCRQ/Iemy+xz4SWM11E622386B7vP2B0
s/alTPdNgLnlyDXYvaMY42pnbrFcEl4zddpYpasTPOJclDkRm93ZfQgz3b4NmMHuukZoBp6v0Dj/
HP2LbpOV6uoL6mWBZtnn+2giuX9vdPRUiijJj9gERhtVqIjWau/bz/p0Dg7nZLVcmoJ+CZG8jglt
vCE4JBUzlODBvDgXmU5cSvcfMnowdUITJ96fb8n04Tg3+vt7eVYIdH7xchLVs68dzXhNos3mDUqe
O/hwAvQB3k7m98wWnDvdf1v05nSzSpUlSYzNTy1er+C7yBBbiaqxtLVy7WrHH0nf6BK6/KF7Zq0O
inaYOd2zHzAc/5sPqNq6iyIXq8JuSw1MZIjucH9gEjyybImZLl4gD3DR9RVmINweXHPmBf14M98v
xsi9dZ0sRDUF+y7aC+1mLacWA2oTO1b9bOYd+cg5d+9K/3rHb8bqy0rVKoMrzfQIJb0tr++XOrt8
0ZnVTmVxkWhzm352ekfODXz1aQW1lMYCKkEwGG3pnhxSD3EB3pVHwJ02m0iD416ho//yDe1O8TjX
1z+RRr6f4pGbkwKb8jx2OO0gNVgPQAWgFehVvsFCB2v42vWgpvFyuVSaDAoJnevIoGcLXfR9SgBR
x9IvFjPL/segdR8Z3n/UyPUFcZQ5eT181LbR98g14m5H+vNofhE4Pu8FPt/Bbp8jA/17Njyx+7dH
bvZAr7hUFAx2wZ+4jYhWbraGhF5bWzse2+OGUAdsBaDs8C6dOWozO/3PKd9YtsGsYwc0LHNgake+
yujSZO2VEPQJeiOpWf25v52ATdzN8BjuludF4kYp7OXaNfvYchvEg8RsDJToXjDEk2NoM4s68Wa7
NzmO2kBBSgUhTKaavbVNwfBW9oLf2+tuzm8+ZjHuLY3cVhj97w029Gptt/UGRMb7faxFqkPsjfmC
lFsskh2nn7CN1nNaQHNLOXJapdIWiTKcKDEyy8K00XEf5WrYL6lg7raaKEPdj3QUfwWynaa5Alud
qfkeueKKyoiB8hMGujy+SOqXfHpL4Mc06/cAeoP1zLblBvfwcGLAiM1BdkgUQDl2f0PIXVj4fowo
id+urxVSm5lqHIPtUT57jWq6yOgclq5RrrkjqhYQvgRlsBofhstqIfcDZm8WyDkBGcGc3HzSaPUz
x5Pz0scndQceOmDqFq6cLKUe+FHb+CI7pOhOKt4CM1Mxuew3ZkfLjtbAKIs4LAXoqTRRTeW3yEtV
OzMh5fb88P6hqJ5N+mjVE8j2hbWCe0Mg3aGGrAvKJAj+WfUzRhcolh5/M+tzjl2wxKne7VgNxV9o
56BOxBr56+bCAcZLgyyoJj95SY7s8lIZb/5OWOkgCdIOaBNgt9RG7OYmaZj7Z18+uvHY0GVbno8a
CMeyuyqgLYrh5urz028ybMUB0A4VmnFFJLPjzFPkIWxCRkoaIhZko2ycfknvd0CkoatDRw/LIkbx
bO18LrLZ9rHHvQAhP1oRJQgIos9qXF/qM7aoIeqIUgkdan5ZLiubylXajnbQYCIxLYXa8y3BDPHx
/cTeWRwXmrK4ZhrfjTtLo1gS/Pi+6kPD/EBp2Iwzph69672pUajegacqgCBoh1CdNoX9ei2r6y24
sBCzuFo2c6qGrfwwLtRl4WGG/NcYYcfUSZnXLcYF+nEvI+h31WZO0wR6EuOB8xpgogpoDEc5b69A
t1/XoxALeo2h6f793VmAlqAnl24vV2SnHvo5NagJHwXk/KDVBm5XyOyO608KanatXzo95rDSGwDG
PvfHfiFqhQGcb7IkquXrDfn11bl4b+IWBpqeR2MEaILQtjDuY7YDvCioSugsv1p1jZ5KIqiJdkUJ
SBd4X6XyC4QNJE7nkoqP98S92VGYWbOsy3oZzCJzquOnUwgyNz7Uh5bPd+cjl4Jwb2gUOvpZLtUu
utWtVyTZYm2PfEiwPoMnDz1/yrpQPwtz7+mFyiDbGIJXer/c6Ox65WkW6IZNKzHERW2uVrW5y4xT
qeKvVWKcaEKTDr23c0CWqe0NiiOky4YuY5CP3F+fYgn9oVRwe6gXn+J1llmKZwSNO7PFJx4amJQb
M4NbvokuGb7IlLzBdmNX1SGDyJH5FRJT13dDoer3FOrqojQWp8VHoIXm8wWZcoXIB8IV85ACw36/
N81maZRGXNxbju2opbK3OeDR/DXFRWiHlGeMTTwcoNrAQg0cImAgSRRGr3fF9lGFTFAXiDfUOgVJ
HrYAhcfDUVI/UaO7yFhFm1BbZE9ycw4LNWytsa+6NT5aTNYu8rwKkeB1woX4mooIdiRkednfAm4r
zxCAlLPEE1N+/9bmaGUhzqzUToQBM5sWLbzpQpJUjwL/cc6RDtXQSyYdni/olAdBAxK0aAZSMzxF
RoEO08RhzYVMbUkXuHxQGidGxmu8sq0tO1riTn9ub2JW78yNgp0qj6jMaena4le+hp44cG4ykUoV
L45r2uUMq8bEbr0zNvz5zUHhw14owwJj41WJMrpYy/Jrti+dmTrd5BwiMhiQvCjZojH53o5Sl6Iv
J2VjtTRUOkUh2MoNpBlcuxP0KsupZeNHDOHBYB1VrmIKfEfNXePDzhjtVhwUKCaAX21A1I6ucSBU
RSgxKbXltRCzM4V0YLKkVtGFPSaf2SfXkOjz+UqKE5HDncnRqCNPZNLahkmeNtP8rfqkmE/eU1Nv
TceEyTQvIB6zdNs3GsvcakK6zeJDCh7b2GyVbWi/Rt2+BJxSAOftT6CU4Htdya3adtvEPvL4v6Hd
CH0zGosnHLp3UBeIreH2WgShokz1ZDOMzSolzalfcahKlt8+WHNXMa1m5cUNv0ThK26OYqVyzVIo
oFZvQ9pGb6Wlt8r8GhwnpQpiV7HbPJ+WR1ZCAVQDLJwVmprQ2yeM/EbdVqiR5CiZ8Om6PxWMShkV
vw+6oaUqcVdVCyJnnZPBzf4SowX7AiHO518wcTnffcDIiSDx0IVc7CHt0Wh8R6Lfzv1FiTqqzUqc
2fkT/QUYLI9OfDSHIOj62yM3J4yj05ItcRlZbGYIJN3UWrrhNMPf10ZuxGa4XMuu6hr9OrJso4eM
7ZZTbSPCE/YkvbdqDkFnc0fN3BtTMeDdV42cTJi2VM10+CrQW14Fm2wBmx3gs5R+pUDUV3jryjXV
1JrxpRPuBpw60PMDXTl0nP+yNDeTEYmpCDrhsLXiXsQWpdW4QnCElHKGtj3/+nyVJw48B3F5QGZl
9L5DxuDe56AAK4dJk7WWVFLea43XKeHF1p7ZzRPlA5ljoEgNzlqAvwHuuDcjKInL2jJg+lKYDFqZ
RmhrSutqoGpKa5JLVo/yKqr0UBFrIs2DGnjXqGEjqXx3EvNVUYC7LqcWqasznPF8BqZOGvrqFICR
cNbQ4TJyQL7sMF3QS63lowuqNfJowwspOWTuDwsuDBQrwSiMt3Sh2ZSaZaZDzxy0iacp5BBvPmB8
1CPfg0MGdDx6BcOX8d7oV835DMjhd4HKygK8rlCSY99qmkTdGv9lLgc3cdLBAjAApoHFApPT6H5j
sxr67DmeUzmw68gW2Y22DRbGvif0Xtw3G++lWPqrxfNpnwChYdQ3Vkdbomx68DmxAC6tSyMEYoIE
u4xwxt44HyPzpySbxth8SSpgrc1y1W4tdeYDpl7Hdx8wehRgLhCe8sPrGPcAY4DSp9baD9YBROs0
c69OzTAK39BKB+wNYn2ja7VLaEp0OhoRKPrPBBQq2te4P/fRolOWkjx32CZuVEiyQ7EFrwf0R42f
xyJChbhomd5yI5W7Vh8BYBRIvr0QUfu6XHa1jvZYUCf+nPIAI52b1jnrw5/fuC/JpTK5kWC9zLbg
4ITf5ND4QxRIWHUcyOb1CsQuwUJyVfbsZjtXf76vJkq0YGYCbBuSNdIg0Di6t8IgEIO07ACtkoxs
6zJEdn4BBFi7eMmG9sYR9n29cErS0TOWJxb5zvB44Hkjga+pxXvKX7DMyhEJK28kviYJq7rJzOtt
4o2IThpojQCUKkAHcnQ3KVlaUXKOZ0XJbepPXvnN27MyJzU+AUfHy2hIC8gSFHEhfne/lhleiEyp
4HbgyGunNrpw9b/F33bDGGC7VwUjI++9UWu02m9ks/lgjO3ZBLShV9MP3NLZptY3b2hzWOnmZqN/
dEtG5yHbtLz06uZttfo9zHiyqRXgJZDxQ+4ZzEFjTTMprunGT9jOCtMD6CqVTFMCdNqUEJxB0Px8
n02UhSAlcmNstM9yNLXSkgdj6+1e/Ag10K1bRDqWiy/T1NEVDQJJCpzr7KWZddgTr58706OdVitc
BQgm01msmSEs8sinsf5+3Q4qgOGrYq4+qKUw48GmvOWdzdGGa4o0tksBNiOSvUrk6i+3zC599Wfc
x9RjnQcCG7LvoEwCUGlkJ+TLguprTGuCBFisJaqINwcopeklHrAF4i/bKHX5GmnZnlpKL9/CGbQX
5zk5n4lSGFb35jNGd2Jt+3bnNvgMEMYz4PHdlZhcdtVfdX5PWfUnei1bNO+B83V5YtBPKMxsr2H3
jB5igKDjl4gWC9ANjJaYt4sEs4CT1yU/hb8r5OPz7fsHpn00gMcFi+7sRwRq7/coprZFawHO8V4v
Oa3f8K/yCth9EXCCUEO5wMz1YJnlmmRaJ5RGFO13EAkAuRr1UqOBsYR6UIfUydwpnh76vy8b3ct4
Amd01Jat5Ul0sQ4cQd4Jcnh6Pv5h/p4M/w/bfXNLlY1Sckyaw4jNvrGsU71mMaJLdC3F2+eWJoeD
djdA3QdJ6HFu1enQuFBlmGjXd0+ZjF57bu7CnzMx+MWbwXBCIdS+XbXWa9WpEQQgsKT71PjDBG2i
JdoPRU59W51Qo34+tsnTKtwMbrxWbEv1zJ/lK7vaGhz6zBLz6JkI3LVM099Y7I/Fr7IMUVWZy6xN
LuE/2+N0uRhzcp1VdWvVorBooF2pfNJirz8f4dQ9ezNAaRS50SXVgp8Im9FJfkpbk9oL4xm+G2n/
hRm0nCAJj53yoCTXFiDwqbm2tdLUUeXy0+GMOj0VeHo/tzP12EG88M/QaKtEfQAeFbZrLZkp9ChG
t7Zg5wQ7KCExGrddAIcDD8k0n/3lfElNwbxX1yhP2QJvZFK7dFj+VWmjmR08WH04jTdfNdpGnAAw
vEJjKXsUMc9sIQeGG+YASpbAn7huFhy6mv/MKZmbgRJOvLUxHah6oIcQfZvCcLJuTk4EaRBboNAV
XaTloWE9PcsOXf8qxOwaGt4zMdsELB7VHbQasHgBoz10nIhuYwqv/gx5WbsAWMbTxJzEChDjpICI
Xv/Nl2jtW4WXEkwuoOtof8VI7TkwH87kMyfv8oEYY6if4Y4dnxxBqBUI1wAFnP1GztVmeC3k9KTe
+tyHxBt+CxEdqOr0ynVm8w3h4niZBxKzoagm86jf3c+267I1bdcODbAHrSZIE2+pXUqiF/vizuRQ
pnKpoLFE3gwqtigSjiki4q6tnZiNektjLgxITT7NCsXumBSXasYHTgRjuEEhxIMioYA4eRSwcIHY
53aMWoa/LCu11Qog4NqOhMe5lw2Iox/nD+hpdLwKYGHgkWi/n78qKPgySBH0K1As2Sptb4t6USIZ
bIDemJFJmJWsq2a9zbdGyErUZ9by9rVL2poyaTluReIMD0MSuDgSasK5Amhka5FKflrOLYNzFUPY
ED0SMu8Q2gH4XU14aMwfJdEpADrKM+QhvDBJw41cSp6oiymvJHoSIXv7HYSBTRtQk6NkJFjlxFNl
XqA7LedrOt63biQMkmPoWNaHltLYiCsgWQnLlSBdUCAKwREn6DpPaxvHF5dN3ygHLqpDbp9ISRuu
+S5hnW3uejmliS5lcyRi2JQ2+wR1lDWIFVh/H8WlkF+lRKqTl9r3cmXZlkBLmnkRcimudtEDRrRv
Qt5Q2pBjIEvedfmKjUR7qCGwtrhlGTpDc0pjc4wRh4Vzhg9021PUeWGxdQXBldR8YIQmuZCBcDbJ
PR+vPIUH6bki8l75EkRN6hs9EGOVGSWKnGt8n3ZozegiqN95NhWAiYcN6UoXbJZzF0wutx5onTI6
sBI+rOMvQYiAZCdujyzZZ8SmLLTMAjuh3B3qA3x6EKNG4RdSC2L+g5RVLnrKupyjCFuyWaKHhRR2
mPq89XpVbqIkeo/BWCXqHhIGxVcps07+xRdV5IC9qi+oeFElvNKsHIoS/Fcw2ri+7qILNjwngc8G
GckLdNJB0SDyxV1dS4JnQX7BQRsbakBooleCNkW9J68VJOUdp5IGWW4xZo5O0lS9FuL3WUkyocI/
UyWGargCDV+9SZ3aWRc5EiO/ocN4YbMq6lBwd1RVicIbfkwKeEQkNfV7yZVlCfm6WDmHfdh1pIWY
IatnVRQmmp2BkFlnMdP4IsWX2l2ZU66rV53PiqaThJ6/qVjFhU4Yy9uBsEGChvLWdm7T8ZYKkRAz
4UBk/FB0mK+5nq8oEtV10uqdl8SOTid2kUVqkSdCoMoZ+oFBf1XEXX52oG7I+VBOUZr4lKap1G9i
KYPgSMi2IaXyFNqjFlwcsJwuSpgkhqRIVjQavqV0liX0VWOwdccxo1dUzkXrLKFjTJ7blALUUhHV
MGh9KwO5JWiWVChSF02ULaOoYbIXMBCEEuC9XdZ1C9ujCvokyC0gM70i5vK700iS/9kneSqYTkeJ
BQofolfrtR0qncqyXu0ajOgEHJaKa/ldL4IlCWejylaM24kgrUjZijbDIg9jMLZkjPJFxREEEWin
cgSth97bj4IUj2tAxdJx926eutSOyWMm0MPIyUqdkr02MRiPpdOc1DQV9pqDZhT5t4ljSgddS39p
Qe3jQPWoaX+eXzITXZlQ4x1oRtDGy8KfjLKpYeZFSVuiUwmJnorYti6vgPQLT+GmXvRXKjOLV3kp
asw6klVxW0BDw2xbTUJxyTHlYlWiwzzVX10DTzr/MHdZTAQ6AKyArAeicZLMCMOf38QbTtIC5uPV
tGVnYq42dYbsMhOAnwJTSNjWhg5mD+o/r6WymUB2qpoBgUjwvQrgigStOHtvWumzIG6YhsY7hLCH
Xj62BfqLu09plQemwhger7a/rdmkKlLx5c47u95M3DF1fQ1CeUhagWH6gUOIZ7M8CPCos0IhbLS+
jjrCZmjLTe16rlucmXgSQSIGFQ1EAAKLlqD70dICXCMgl/Tf8xZpKsAQ34trSlap+Xy/TaAtByHX
f5aGUd8saVGBBZSjIxqJkRo0NqC6IMPvKr3VnIVoQoBRRS2RoJzl1WQFoJlgggujOnfa7/MvmVzh
2y8ZRSJeKMViKeBLkMMfPmKLJi/zBV1PhbZZ+ehem0m3TSVJ7oY+SpKkJQ57zP3H4MCWrNU1QR5s
GF+tO6qqQv9wJi/yKIOAFb0d5OgE+YXDck6FhQW87PNT2ZkrR1NBljmbZBv8xChYvTM0epN4jVRV
LdwyOl4MrV+nBr9UI63eanOh6tRWRZ1PYXEuwXMx7ngU/CiVa2BXrYQ4nvru5np+6Y/B/5B2XbuN
a1vyiwgwh9fNrGBJlmnLfiEc2sw58+unaODelmiOiOk5/XLQDWhx5xVqVaFO7ZKpQ6vRvsKVS3Lp
GhIZADV4lFhQ5pgtXBy6GVtWPe0YAqUyj9Sobk7smqrZmpHZSolw9oUihpHYhgDiTsGpUFHSV7SV
bb8Qw4Fw5+9gZgsVS1TVswzuVAiRZC/xKySOn0Pl5B+ADAQdxRaCHHhZ41CvZd2XCL92CpY2iijh
tUE6XkHddnYBdJmCB3zoGAfNMLVLIkhrgnIsNuTLg6NGa+0IS7tFRnIUZKAIAIQ5SblYFLLcufzg
UBljZ9WWSWjj/oQuZbbRhv/XxGxAhSQmwkhxgzOe3QgsYe9vBvoH7XILet9HCLkQZQ8ht5Q8oDh5
ghP4tWJ/eonmJ+/a/uweyyJKhqgbhig7Qom+G+3tKdAzU9YCM+o2U8MXLheLwt3i6sLXWqvb2gTP
zgbN9F0Sy8AK5nH/IIuZ1VCI1u8PcRrBvRHOjkaV41h2pYQEvmeATxZyUracF0blFk//YAglIhEU
hWhingvUCqUv8CMXAgnmT+Vtpf7ORoPn7ftWuKUVQ2CPTDUQHFM7/O0bGMRBn2SyC3wlR/AOMJdB
vZQX7QKcJRiLEpVB51L3Gqi6nhMIzA7bs1Md1bUre9qX81m9/orZyhWRlIRlSIH0Jj/5wp4St90a
dc/Swl2bmC1cHDDA84NDHGCljETSAFTQQMoG3ILcWrJoyiz+Gg2qbkAhg/AaYJDbOa0Djs2g7zvl
FYRLYjFbYPLDj8QGlWgMsObHyhIu5GagMvJfc79yQkUn+9ByBckHQilgtwHO6DX0edqZimzuDhwm
uvPqHl4+4bBB8eZ8asiqnNPaN8ySrV0SeAk/+qigDvtCAnFRfqJlzUNNokNvp1C9B41ORatq5UsP
CMJfGlkiCCIAnnI70/zYRsjbZaMT1LhnQmXbhg5OpBQ4QDUSRdj36VsrPxXRBxD8pPCD777PNcX9
EyRQhlC+76/EYurqhyuXA+czILKzw1QmYwpo+gSO9QyqJpC5ZkwAUGTCCJpcmPetLWxo4HDxbgFl
htHPaZVShXEpKDXQTirKicFR8rMgB0ZKN6EW0kNi3Le2cLciSQbhW/jL8IrnEm1cOaXsW9CeDKFQ
aGkdeDqQ9q/3jSz5/khqAnAECD3IHX/ak648cq5u5JD2QXgSU6CkQgGvyR+YBtNXA84jPAkjWrdr
glJNrcceSPiUUstkWRNXGW2Wsu0oYcKxw0MN8d15FwGAsl4UMUj4Jg/iszehTJqNVG4zIxxtMBCg
T5jqVGUXlWRYAwEvlWYmKh3cHqjgiyjx3e5qKY5jMSwa2mm99549Z/FLUPN4AQg/vicB9NK6o19F
Gz/iz3XQ2iHlmsXEzHxpAG1LalUOrAL9MfV74Wea4H0LI/BAa/21Cw8HHFBgwjgGqVM0dNx+5DiK
MRvxwEzw+/0F0My3LTyO/rM3EAnH8IIz8IM+APwE9XL0dj6vbJSF++ba+jyfOniQ70M2Z3T6atM8
dhJJpBeaMnruFFRosS3XVCcXiIYg7YIlEZCbRn7iV1Y6k9u2ZUQUAHoySKHae4ruBq4+RA80cjy8
vwcqcEM/JazOAgu/MtyF9xEMHMCKINaYyJxmF0so0kHj19TEr1Tpl97QssGMKR20zcAptGgE1O8b
XGpouTE4e5DHIR17WfBopy+A6gS6tu7UrMVVFmn9RxONRI7VEsjGvP30PDPPHyjmQHGaiMhZNDve
LAMdiT2+V1RvrRazcOeL6OxBChpM3ZPq9+3Gg7QJVVMJqPeQDn+TQSPwXkUrRa1FE8AQwJcGEgmy
YbcmytoNlbLFAUwIpZDRUpz+OXZWpnghyELe8K+R2ZpCMbWpRaTr0PVXaiwYToNNYuLJFlXNGI18
l9rCzuhEFRoZ2FC1iSugOPsbepvuA2Mtu7W8v6EFjg47aBWALex2yKiot6wn5bTjSfxn2AQ6W9ll
F+lU/A1hXLEzQupPExjQHyLpKkJlIQ4Tcd+xYIFGae0XZELK0j7kxoJ2up4ifXMJCN3QKi2SKAZc
eiRIOhE/ZYzMHwmVP8fh8f5aLJX3RB50pOjeQhEVz9zt6Jt4TOTUx1q44bkRLzmS9WbzLHuq70Ok
gT9zKAvxFQ1ZTrPyIeSg1c2BA5fS/c+YrsyZ3wgkJ4JR6KTQ6CCartyr1w+OTi4GsUg7rEg4+lg8
l4oW2JWv8ZA9HVaQ29Me/m0MmUyOn8j85jxmklyNfIcMvsPIgOnjHHE8EuQrEfa0h+8ZmT0SQ1Gw
fdjCiFKZvfgMxnkG73p7uT9vS34XJu6/Y5k/mFFbVCxPUdg/g6RKymvdPifh1vdPsrCPe72FD8bY
920uTt/k43FQD0XpfzayrJcYJMd9xoHYnvLQeis//yNG8mvm/v7+fEh1VKCPgM5Yh/M8cSAVzQcn
mpZy1vBoMU5J4I3pQNIwHd+ZrkzOFKQUeILaTFpoITIEqD4oyN8T3oO0t9ENeayHgguiz05BZkdP
m0jZ9eCxwwsWMvCN3bpBrDxCqVUgtFxAKzt3wTapJx0VffVJ3Lz5qMV3pC9HvAhIVo4ekftEfq+H
YQTcyxuikARVx6QmI7RdreYIX8GlTyHFoqZ5IhzoFr6JnnAx/5wxqcxrA0hjQaotBHVm5sPoG6E4
gqrXFQrqUnZl3xv3l2x5m1zN6eyOq9osUVByRbqnrpDYkixwOiHfOaqDD/GD+8aWUjFIX/93g/wE
3leHme64oaDakHHKHaMZFcQkYns0Akv+Y7BqfRgfIbz8MOxk0KL52+YpRGfEyhcs+UjXXzDduldf
0NA8enuLaYvSR5mCwi5KUQeB2xWxno9HVN/63JJTWYtLgy4uvKhorZhqvHsafCOqwakgH5V4rZt7
6dW7/qgpzrj6KD8TUOwUcSPElY6Lhx7V2H1hVxFGSy/4tZnZCz5UNYq3OcyAqzzkdpKvt4rJIYeZ
VCsnddFbB2yVn1puQAc3j8OUcVISZrDQAhEgpoV6wRbtGNAmSHChhoDS0jve8glrxZvw1H1A8LWY
ahmr6fWFrAM23N/vmM1slPtphpZ0xklarT7WUKzcyrt0JDpqyi/3t9ZSKn9CN6J0MhFT/tJbpP24
b4YsZRwaMq4m+iOZFtUwTTl5l437WR1ySFmcrRWjSxHHtdHZmrpjkQyDmDGOb8Mrq0gqTlNcAoyi
yYfWKXMjXhPPWHy/OKhzSBOQ+hdWm/V8F8rBOYN8KrvJUq2pdNZfefUXT8SVjZnv4Xl5leQMbEDK
lD6JqU6nToawlgxrnWmLbxbkfPBaIV5Do9Lt2cOapUKFLlBHjk03/hDELZ2teBXTs/fr2ZK5SQAW
zvMvDHCdjR3XI1x0skwvIFuA3idvl4uEPgq9HawxeK5Zm03d4HtNzGWwVrpmD1z7wZ0SbBHavPOV
nN7ifXI1rmkRr64teqwjj21hSY61Gi6wfyxCvW0/0HF4f5cv7QbA+CS4wxNQaI45ZcvB82u4TU7w
HXngQqwDIPpeMxok4OK/vIfXtmaDypBz7dKmZJ3xQMOZUAJCMZ8cWreUTM0O5SZfy9ctbcBrg9N6
Xs2i2ASCNCgwGKG3IkwtTrjEf+7P39KWuDIxT4bKIygmOBcmGjC36uPurd2mzzKj+Sv5j8WA6drQ
zJnIO5CpCR4MCQWogDxZ9cdnF6Tz5fuINQP/eM+fm3PhN6QPRPv+IBc9mWvjs0hB7jOvjbOUdXwF
alwaFg9S4gzqKydgU9YURVeHOnMkXDAgVS2LoValEddqFttefqSqTb4LsseR7tW4NoLGqlYlYpf3
y8RsAVIN6ERM/361X/iKLxI2rlgngXbjlN3RZHB+8laZH/qn2BBSwMQ8Xc41oJBEY1yF3C4lPSUO
dCLQTv8RALq1z1YZ5eKMIhFXq2V9TkEYofWqoHPZhglNWtxVvN3zmnJUgpXAaakuA7qZv6ZnR4Vi
h7KuEbA6wqcRWYIx2jie5Q66SOBvNCBfn6qFGoGQyJZOvAUuoHjDblmasPhDmZTJ70YVuMnavL/z
lh7Ev58FHOrtjIQCBDVQ9oDuAcT3kNhHc8F9A0vnFx0kwFEDazoBTm4NeFSR925XMk6HzKqZ+1qX
EzSye09Iuq44yEv9Zmg1Q7PglIVBm9Ts/hsykAN4fA9fVGM+XA2sqhvUJk+TmNH/fVB4PFD3BWuG
KM2JH/uhjCOvYxgHmKYuai1XybSerfSujbSyLAjgh6ANWTG6mExHK4zAoeZKM790PnJXotshlxF8
g+N+BApx0Kuj8OwCtqtH5222XfPtl9DJIsoDkL1HPR21xGn3XJ3XluPacQBOcCIPL3f7zowlUhiq
p/GP9yd00QFFoRlkwYhlaeT+by0VfRkBXO4yUDl+66g/lGR33pdY2amem2Wosr5G03pZqsFr2G0L
ZuWRXtqk19Zn46T4alDcbLIubpvM5N8L7yWS7dI7CMgKr3YZL1xD6IxDWghd3sj+zknu+6DCPw0B
C1a4aFRZaKIppBgvXKqjgQMIdOSJ9HKfRlbyWRX6mY918NwCCG4JNuQje+879SYC7Nf7a7DwVZNo
MRpjUAwB8nf2AFYjaJ6yqZVNQRQ/FgGI29cK+ksn9MbG7J1rhqQV2RQ2qIo3OioxeIrfiZXTNVZf
7kNv31OaX8pqnnVGVhyY8v/9BbO3D2ofbDNGQFRkAwperVmOiNQrXu/hnTHUtna9bVsAde/WpOp6
g1cSu6hW0HeLMw2KBbAKSDxikdl2Aw9P1Tc9PTgD1771rqRSYbiymAvEzJCgvrIxc6VlKculYsRM
D+Zghjvf9u1Kf4PAHf6YNekfkVyyf9inN+eGrGWAl+oNMI8yJmAxPyfr9jwDGAyp8h7QDeglfXho
2KNUsC1akWoCMuJMRE2gEbB887Sm/LXwoF0bntf5hhoIIFEBYqWB4Lz4IDXvXXqJxZWCwpqV2VmR
szHr2hK7qE6CRFWK5lglsjWGSLnRDWXcP5j/y2QCts4owBpBsO12MnP/P5PZqLW23x9SozIDfSSP
BLMJ9vLGBhfW6WuNvXJpmyLwA94N3feTovOt2bCnhQFMXUCsiJvIe2Shq3x/YD8X3Sy6REz0Xwtz
557h+rBEVgtFWdINqryHHC96IA9P2JyQU35W9sq+V2vymag99i344zVW723Qt6Os8ueFUJvaFFRG
RXZdpTjSreXvl4gRbr5vtsxUXAteGuD7AONEfhFZv9gIjczM9u7RnaS+9AcQwUVGaSZGrCN9i946
ykhVOB33Z2rpJb75ktkWSOROAaBmRBONZ/EqSDne0JC7Hx+G8F822/WazC5IUSoZ9JqjDpxgyNU0
6RiybPtaSwD3Ars3+LThJXZbkMGseDg/zuC9/TDtyCt/I8Jtkijij+23pxG2wa9EfDshcDsIFr0n
x8/GyPWW1Naf3QtYuwg6KVM13ntatV3Fny0+VyjgMMxUuAf54Ox7eL7iONcfp07rEm0YVnaSta58
4LlzwjAawBmNTCJwWNorq72Q6YXG2l+7M28IEjiNXMewy5oQULxUf1yFoMXX0v6fdqZr7mq+26Dj
Oi+CnYjUBr3RhBHMhh35WjGzdFtK4CwAoaGEOv6ckayFfgdbiB0NM8LnAeJ5JsTy6FAbn9EGBtFn
92El2lo8LtcWZwMb0THFMR0sFvkxFdD2wqtdjHQimvHbnb9XhAd3DY+2FMPL8OjQ6MCiXx1lx9vJ
pGheLPgeINt9qyH19xZAntBWRNKgX0VfmdGlDXJtaxbpBMgLy2w0IGxryP7SyWjOl8a9pq8qhi8Q
/yPawIhYGaeAgbdyOyrZH1yl6Big92lZbcxC2ik4hcwmsU3yOMnlGpWhfqd7GZQe5mnLPT3zD8+K
llW4CtdWdTpu8+sBQjSgUQEnG0BB82C1GseU4THqfXjxTpLKbNTanOR7v3H4VzYtt5AhxMD/Gpvd
/Z0Uu51XTsu5HY2PN+OtMTtT3hjYuo+PitqSeHt8+qO/6O+F+lKavROrVqwrmndejzeX4P0yvoWe
1K1lQZhjJLpejmKFQi2gbvl0O0SJViqxjDUf0XaIno2NwDa+pox9dqApb6J4GaRtlIrZcyCmtC2g
NGeG9Cg9tFkwtZvlnYkWK+lQ4T8SNJ6ycoMtuiyyDOIe9NgK8FtmNxg1Bn4+Uu6UV9BcU6IJD1Fh
WgstDW+jYp+yj29Kg06F3RBZXUO7LC2drAD2gAoO0B5zGD/oA2S/y5CBr0Z9ZD445mmgDJ/kwrDy
YK0Zmjbs1f0phwnnu0j2O63kvPFNrgbtKceE5muU0ovu/PWQZvMZilyGISGNIqUESoHwRxqUfvXy
1ZeJgCY+iGSS6Chvc5WiyJf1vHLfLJ28iXt3qpmAB3W+nAm6Cr04gfm89NRY2gvcHz4EeXcQoL/u
+4c8GZ12bYGKI6nyDePpET8+3f+IxT2F/MDUdgvMPdrEb2e7TnM3lqOacVLPnKQPlPeXyjBrKM2A
KtV7fdhsTtIrbh1mTauJWXjAwJ8O2ihgUnEdzj1hOaE4aSwBHmw2EYFgd9Xp44D5Bp+OdeKODVlx
95aWG7pQEtIu06SjPfd2qH0kx3wwzfeWQ690T17K70kzCYoOBKWQVFW0YpuqnP1sWfcnefLpZ1es
giQdAo2J9A7tWreGix73D1eyAKF2hpK+Fd5n3e1iiOugc4MLNfCgrMQA00juGZwdIYFN0TCJRJsT
fjLZXmJKTZTXwH4LxxSBNkODMBMNzbiQbgeVsOD8ygrYSNr90OqjGoxAvK7wFyxhjm6szLYnL2ZV
7gewMlaqtzkEp8iidfDYfbKKB0kg0cKbaCXdM53rK9tlKTM4ZRKQogNumsUzcTvAQPT5QGlx28op
hDjks8LsskRP0ASakqJvtJIqSP8HVNIDpcaVsyahuDB0XA7gepo6p+C1zrkbgpxnknasWWBH2ZP0
OUExIt1kpAf64gbEAgqh0l19PN7fqwuSMLdmZ+s68j6VgqWVddLyJA6exqYA1e0VQ+6ssiUyWPJz
yVA0fELivwuPNPIcgsbv2mclAnHsinfy+47Ax7BoS8f4UUifC6u1XldFiGVZuH92QPztSiF2IRa5
/f3ZQUEKneviBqJtgEsSUbL5wFeRWlSFcZuWZ16EVFy1V0KtGOxs3Nft2h77fVBv7c8mG0mIvk2m
8bEDyV76YyU8uZHmJo+R+z6+R+JB6lTpKwPLDPCr9xd6wbW+tT07Wrk0tFwhYOxxjA5wo61yQmXH
/qWorBI4aZ2v1koJkwN9ey3BIg+EHioXwDDO2/Iath4iAcReDhfVMdCadJtIRGpitOZKncifI5el
z00VtFrRjqOgdqkvQM2+BKcL4Qsa0MI2EbjB6As52I5JlOege+76j2jshveMTsavTPKKRL8/Ub8v
utuvnoUFI8gRWEUEQqjkfdBkihYH3Hbkb4W+UkM5XrG2sCPQDjPhdies5y8OEYapczlDG54TCC98
YcvhU9IY9wf0+zmCkCDUEYGVnphD5i12TSx3XDq0EwYG8lZVrA5FZVN+pEn5MxdrXZyoWbaWAvnt
7CDdBfDqRFKOhp+5SqukNErT8DxAIlEZgocnfu9bn1pxHRd8ClhhUVMBMwro/H7ijyvfMe34xHMD
n3XECvD+eFOVJOD3jQ95iNg12rYISVWOmtwYQXIpY7NJTgmo84Twc429aaH4gk/hOAEUjchIox3k
9vnwqqgRozZhHXefP4E8TxN0cCrn20rTZTLqKU+4FV9uoQQNkxPiG/1weDTmKQHKl4eGFlCqG04Z
AZUzxBh5jXno1YdIE/7Bf0MWGq3+E8c+A96f2blA0CRJQRcDRABJAR0wxvyLfmfVRAU/BwNlYdJc
RPzlY/cSmvc38ELkhmokZhaII9C7oQH9dm6DQaRcCs6H42cEdSxQEVquXW8lsNhBpq7WN38KG7B7
B6Gjfd/0whV2bXkuloWG3yT22JxzmDZSqdykwd7XAbqpj6CUW2PEWRsnO3NBKHbsMorCOOnvXCse
OM32NomKPmP3UOo8Gg9dJBBrM/JJsVZPWzxKV3P8EzhcHaVaHvnEjWA7P/Y1acxU87YcujlV2tdV
CrQsW8yvmrz8Q8rnZnHn3nIND76JJBiWci1659X4IPQ7QaWf4GDEa3L1S68g8kqQzUFqEG2I0mwr
pTWSa7LSA6HSb/tWbRXy5QlGrmjARnf++1itQWKWLvgrg3POUXZkFOjTt3h2AeAHMwsL6hZN3IE8
Qdh0u3f3ZRMjBlmL3tesznYSEt19XfSwCm4zOlWrBizn/zQyEJKICOcgcD6/4qmObeoo5IC3YZ9r
irc5ZtRqkEcKrFNwRKbshJbfmPS7csHeZLChRblWV608AdN6zXwMAS2OgHjiFWXAyH17NcR+lOV0
kHJOp/Z2/NHYnoH5XPOdpsrAHSvzRcxB2YRWU1iZFPP4t15rTOatuGQ2yvhrCfyFuBXvPQLXiUAB
/MrzEH2o8czEoAPEkLTEAosam6o9xMY+u0/502GJwhBxy+7HA1rJfYMDw/ljuhbtLdx7N98wOUlX
t0FfjUKUCfiGCO03ihoER27jQij0Y5X5dyHuuh3u7F0JYjqUmmm4IOgWv0zPJC+E23xnULut1opR
C8diYgXnf6Z2SsfeDosqBzfsJ1t7Qf9a3SXLv44YThQnoOIPKPpq0hpW9DKFyzgQj6dPrGokFqgj
K4029OwV20S7/zQtBTMYzF9z0+dcmSsjSQYQd1ojUhrVd2cCWI3nkD40u3NjteE/HQJ+wnMDP0MD
MHtrT5CZIo/ShoMCSki6TcvprLwPP4ITyIEIf2zLR3rcVemqFtfiXoSKFNoq0dQM2tFbuw3kbpgu
6lhHAynniFAlVB980jvdGYmj0xpeZwFkNuWo8ApAKh3U5vwsRqzlqBn8OgewJNFzWosU1W0CLaZj
9DBGuhfLGhqMMQe7PA9Il2fE506MBAfM7/R2cJh464+bGCTZVWbVAIHku4iFrsa5Y1S+VMU3DgJi
g0a3XzHqKGtKRAukOfh6VBmUqcyNLPdssvwcqOlOaFjnGcRspLXsSG0tGpcjIjxw36aP7FarJOSL
QdV0fz8uMAfdmp4d5LArhCjx8OYMJxZi9qVWa+6p1RQiBIR7oUtdf0XuTeUD8vpqPrR7aNOtUSYs
ucRTIMCiQoa+OYQGt3ul99DUpbB43jkCqUgvU10GxL7oBz11/xDL35iazbToBsAJjzD1rGkXflN4
JKIIs6fhoFkWv4J2WdCgxOQiq6hMSmqIp2bWkH2TvDLC0ypcqnf6Wdr2WvvEPUT6k6SaOwbkRCDZ
O5XO+cw5TgkdypfU2kEVfXM+Qeb0/kovZGluvmW20FI/cCla6wHHRqMpyL4Mgcdy82sZi6VzDxpT
kDgAOwf1sFmlqhUKKRrkkXNq4TFUSJKant7DNUz1IHLuj2jJ8wbh5V9bs4dhoHrWBXsfrm4NzTHK
GQrsH4FD6YOxS98hbb+xcvVbXbG6lHu7sTq7UVtUO6qwYzlnKgGApXbnbsRN+wRhg6O+25XQsXwf
R9W3BLX6uj/gpacKTEnICoggSwCk9vacBG6djk0kItKQ1bb1SHcOu9f7JpZ2CQgfkNBkAX0RfgLm
6+dpDMCYV2Fw8QBQrgJW3mYXJht/JWW40FM2hS2gaUFeesoyzXYjW3uylFAYSod2suHZe0Hr8LEC
1UdrESiYf2KDIiT+hAoopX9wFfEHk1mZTXFpOq+/YeaFVgLvg/ZR5pxMALUlYaMqFsyUG5UXpfAL
p46yARSLgvRHdBWx0bLGRbc4T/nSvvdG9AIqRVsnet0NIFAs4mLgiBDBxSBiHtEfbMIDmJO1KCqR
oqAqQeU8sEKij8RN0XfLhDHyVJ6QfsYin8SG6CaSXlLNx4iWk4fBb3KobZdj8wo8fmOPTN8UWqJQ
giOxlfgEZtz4yGZli5RFzeaFCqrZIlO5VOQ8vQKiycP/+8NrmEklcqVMnlsUn8AxqyUFgHM/lPeR
wMVWHkuj5eei98UKqPmqDS+AvT+tU4aMSVtv5JSl7DgHKSSJmVxq1ZyNmxTt8jHd6WmJNkwCKgFA
p1O/fKfjrqSJ2HWNq6JRN/pIMFUVmbTa2n/xav4uHcRMbk9CF7Ro7ITyhhM+FTJAzsJZASsnmxHK
9reurniG568k5BZd3mub89tGFqshRcnV8Xei6p8PoeadGJMBL0Ssx6awchAXan44Iaggo4Eap/1X
x4DcxakSpi52p+7vtNbYQw6nADApIxfhAG699ywHI6kmxqpKZaa28losj1ZEbhM1lYm+Y3Y4BD5w
B7FPeIdvtZY6jdkpeubRKFQS2saekjhQYVX7pn8Y1rBx0y/Pwzbur+X5C+JlbJKPQsA7yoXN1Yhw
pclmu6w1q/a44g4s3gDwLcAEjTtVmEM80BMKnts+5RFwX5Rh37QADaxUL5Zvuisb/O1WTfKBDQQa
NkpjvwW5CNiofO3xj2t4uxbCQhvr/G1J9rO8Gv8uDg6QSZ4Bphqx0/TvV1c5xY3UwHgj72wDmLn/
TEyOy681uvrtmcfWIHUscdNvD46+cXwAAO///qJLOOE9//PxM89JEvoQVDgwIIeWa/oAFl6yFiU9
HuU8KScjd8oakSjZrqtXnLYfb/Pe2GZPUwFq2CQvYDrT9/u3gwG0FukK4H3AY7nbFfbDw4Yl2lkK
CSTa7w970Ru/Hvbs1PVemIeeT/NT28F++H5DPEJ4HQ1C9mO8NfPvl9fk6WHjAEFyspBD+KdD/3fW
56hUislprgsx9PbC7A5TAOBqECgdDuca6EczXNlFi5cMAjb4/QhPAbKfTXUP4myGCXClRkA77iEb
IWi1PjxtwLPz5a4xhS55ptfGZnOr9F3ojYOANAKvRxtJjR8t5vX++i2g7+CNAqMBWinwrYJH8/bM
pW3k1W4T80hVGPmWNlTr9GWtKSUv5poQ0iNfATkvgaXnHijOhSxIuCGDUnW/jY+CpC7ehQ9le7Bf
W91/BOX3gwouZqd1Iu18f4xLHiKAfhOBFpRs8QW3Q4ylJuEg1sY7ofhRDO9D9pRQ7wOr37eyAIjF
TF6ZmY2R4rg0FisOt9dlujV9tT2GQEwV5OMJat44DzwhO+okk26n1qoYgRY1gBIMBYUYsMI1qDjc
/6DF3QNsCNCpDBAV8/cw99mCZgeJd+g36hB3ptjYGauhg0Jcqe0vGxIhnKYgbMTy3s6vxILrOpN9
wak1WTS4D9q10lRvIytfI3njuIVbHLQOYN6edPegCXdrivI8Kk8SmMr0CkJH1Hk0Rk6N7bc95Jzy
M5p2/3hTciomzCn+1qHK8QSS1uSIruRAA2mkc3+Kl6oZqDeDB0nikBoGN9vt97gJpTCej62l7Tt1
X+4ygrK+Wr7E22QnbHwRmuNrJ3ZBgBq7+Mrm7HmWBden6hg24Wgg+wH6LfKGN+ZsYJsR85Ps9LpQ
dWsi9z1pzysDXloANB0BvgK0E+Czs+uiqvmJ6QD3LXXOY8Xg4ovsP3KgCepTHbxnYZ+D8N2E+0Vh
d68l4Rff2GvrszeWD9ox4+VhGvpeK4/Ki0Sj9ZfIofoNXkVrZazTZpo/q/AKxAknjPz4PEM3ym7P
UIHIOwnaYWobGpalmvqSFoUt+sJlrQ+12v+8b3TxLb82OvOBmmBIqxzuLXz254u7B5SL7A8Vsf90
x+PxJdvtOPVBtSz1ee26WHCQwBkAfAD8d/CsibNTHBWhG4pVIjjsN0hKOqR5NXDV9GvysNP3zyb1
xszsxGS8F0c11A+QbRlzcwxlzCkVhOrgogJxfy6Xsi2AdsOTBY0gmI7nIbsHRUNhbAvBQS6STFy8
j+bRVEviT/qN25WjMR27m4HhcYM1nAsIqOCRmb0y0UgXXSx4nZPKsaf5DQbWdH6z8sr8TrxOZiCR
B1GJ6Tmd96N1yMQLpSe3Tn+IHhiNs5I90uJ/QNdlBqqwf6l1Xqs0pT2tDE/5dRpmhmdnTwiEMAWj
Ted44oNbbqlzbXOJHfgGUK1t/S6xX8mg+qq4Q9NNZkS+8aG8x7wOvehYeWUrkEdqySN0qfeFMzR2
FLyAnyJm1Xjnm6VLqhbdGZVWwW3WvafskMVqu1McJnyRE9XXIEJZxoc+N4VCrQLQgVn5WSyOJVOT
Eg1qFAmt9B26hadKMTwWcS5v5Wjz3QQAgYa7hNE6VkvUCDVKSAd5RJD1jgMcha0hn9pP3fv7QkgI
GoNQbK+pF7CZIC/A6/6e/wir1db26Sj92ipXazg9qFdxjuIGKEbLUusIaOh/howqV4Noe8eAzA8f
I50ESq98fU277tcz/bOAqEkxKISD3nP+bkT+0ErTAjKGf5CQq3Kh2bpyZ67ZmN1ebYbiPnQtOmfL
m+h+y7fs2ple3oZ/RzF7gEAhO8iFh2MGGQQtPUBcrH2OsEVIsXXfV+6PX3fVbMZmW74bilRomckW
QbOgkFlcrAunB5fkhFELo9sy6ln5P4t6TUYBgUEMDOcNXPq3myMZxKKq6QhG66oxGjeOycBEvZ51
dpkAcdTXUMH16TXGqt+40B+78F/R4wpoKj+b2CQLEyiBYunC8I0e0a/GohvmIQ2YCU9c0YQD42Rv
il8Bu8v/0IdS1iBYQfjmeH/Sf+VSZp8xm3PgJoeUTsNuqvanBoUyeIkhu3qAek5xSKQ1Heufaumv
w4gizn/GPTuMoZCNfF9jvvnCqH0iKNCiCEK75LX6MxOINEKaIgPlmyoeIR2f2JFkZZ/MnxYKawix
dfqLAYowe7k/C6urMQv9Kj9oMgkCP9h6WWxFzaPAqP6Hlz8pagJdIbu5dMEuwpRAm0vUImobDI/3
P+F3ZI+VkMDOAFcPkjAort5uRMiAQfAoFzqnEreBiBzxMT0qnFpDiTx/FdyU9JaQktguBKh2oGUk
JMojE7z0nDFAUwvNn2h+EZDL7QgXmly3F3lbWMXZLF2l0zs4EVjCCZ9n/wdUx3g2FfGRJRE3YY8F
FE8pb4u16fVmHGwi4a1SjgJ3vj87vxMBMAoKhIkpg5MgCTdbIA5RZUWJUDj0cXEHj9XYq2MPYvMi
OIbcWy/SoPTZlKzBQJudgoKWqLyVzQrydR4KoMkRyhcyevWgdUojvJ3t3YhypUpo0GR14c3/4e7L
liPHtWt/paLfWSY40+FzIkwmc9CsmtUvCKlKTQIkOIAAB/yNv8U/dhdV1W4lJStv+82OfuhQpZTg
sLGxh7XX+gYLiXgS3SGx3DU7sWM6BVJt3pdbjIFc0g9AVm2CyxpQEv/pv7cfyOIenm2jF5eyeh4W
IGVA8xv7sw1Yu1uOSWlfAcxNxYl7XucA64XIyj+6oGAYSgsLSTAcMvJjojdR1ybgtst86W+VSMW5
qyGOrn6fdb19+y5X3unF4qsgL2dm8Jretj+r5lNzT8VHY5+xYc/IhqhtYJ0orq1O0xerrUJyYluR
sma83hLNnOATG0cIMumNkNcCGmNv39nJ57ra7lC5sqfGxxhmfbCzvN929r6GMB8Id3iq4P33fjad
pNd4eltrswHeAsQKJABXylPC/ywUIkzOoXHwNtEOHaIdhH+2HHTa0CEB+pI8nGK4efUuF0ojuApI
OgHmeezUNLdBigoo/mfuZX6V+mrPD7G77+YbBJFF9Ucf7yROXEK/n3i8r71L1JhtlA3BRgP87vHC
puxCaCNj/MzVBf0S6HncTQ46atBLcxJXFPPvMxvEF2h18gOxw3kvrBljeFVzJ4z8oyRi3PWh19xW
wMJdm8YBbsn279uZN/u3r/S1jYxGOCaZXCfw4jXWeRJ20VQUF8r6rcZpWJBds3GjOn17mXW57Mm4
l0gDCJJgwUqtwtFhoP2IdgYIQeUGfaKU34Cl80bcBhn/Me4UBBSszM8uwi07+LtxIw72tkOrDOSm
t+UmPkAOA/E621qnAsxlC68t8vl1rS2kIQ51XVxX6DwGotoPW9WzbEJZJ89/D0ekMW6d+j9X/Zfv
07/mj83Nz+/v//lv+Pk79BElA5Hc6sd//rvulbyv2H39LtHy8V6/a/5491HdK9Yr9r3/t+XL/uuP
j7/qn7tHDCzhN++rd5t7df8u+8HU+g+O/h6L/7q45fePfsggIKDmW/0o5w+Pva7U01q4jeU3/38/
fPf49C2f5vbxH799b3Stlm/LIf/326+PDj/+8duS3f7L86//9dnVvcCfJffy4f5H06//4vG+V//4
zfLj90sagGKyC2J2EBDDPY6Pf36EGsbSwlrme9CSRBRZN1IVWNJ9D/Q8ImxE1yT08Su/vesb/esj
G4ATgEyXqd0IGdhvf17b0Rv8642+q7W4aVit+n/8tmqHQh7XAUgAeAQH1UGA59cRQs3jvnZaz0q5
Ty5Qmc7VhoMRODOlT3UWxMKTmUUdC8ORMzMs7XvLsdLC86FYIgJHnhVq7qEfMGgndcpqfByg8J4a
iRJKVvhhB8QR5uZ/EBoBidC3AUABNb+UQQXx26fH/res85J9l03f/PHCrI6s8np4lArG++7yvu3f
bXX9A0bZ1P8LTBElm7ds8SOr8/tWS6SQPy17Md+nv/lpjSBifQ82OnRSgBCGU1vGTn8aI+ZQ36Mh
7oPGDoVEuH7Y/J+2+B4DM1ARWei6oGuIP/3LFt+jmISh6CUFhCWCb/Dv2OJT8vaXU1uKCYgPUTL6
yXkfrQPFiTEPoq1WvetqWn4vXNRi5ADwETNTwgEF++IEs7hXqDqDNDR2EcBPdEBxRZQYzvP7XvUY
z6O1SGg05wd/lEXWl7Fp0ynUk0yrOQS+pxtIuKWhvp6c1ucghwVthF1xx0LCYOVDWjpWfS0raW7a
lnKkDjqubnvNrM8OEdVHhjSEAWdSQljUjkGLCV4n4DcqAsAApWYHUEZpJzxgwddKe1ENdY0hd5NO
x1ZajmEJXgwRcHB1ugQ8vyWYITGYY58gE1plRcuTdEHug6nmZYISnmJ1jlcDDVUUVM1uMv4+oHZz
LqXPDlEvZCpqaM9Bn1FsJXDsqe7t4awa+SXAwHeAzDiJyMf7SVk5yDfj+kp67nlAFSpgpnpsctCX
9bF76xrqP+QNYAve0JpLM2CUN+RMgwS/kkMP7diRJtQzJzqbx/HJr/sCwAn6L2isgLThOD4BN3/T
T/bY7OrReoh1n1hh5V5Wfl2npLA+8bq8KjC3cSLbPw42fq262DlCmsVdrrJ9vyh4xb2p2VnuEKUO
5+6WldRKYjF4CTU2+enJjo7Z5055+b7jfQD9EDQhsaEQ3yB3O75LKaAWD83eZjd7znxjQVT7wvG7
bkPGvNhwauRlODnTiUe7fOlbiy4P4VmM28TCDSS0nXexKuyEQso87UtKstnw8ER+smpI/XygyNYj
wIoxxISZieO1anto80jGLV7jbLa+C1VExz3r3fzMxJxs5jzPN7MHtJGJq6tSoUle1AP/HrZ9uRGF
hZqPEM1lDUq5JOj0qemf1143MHqQmcW4AaYFV69b5nml81A0Ox19DWTPzpU05uDEHEPAsjkRYS4B
5PqxYyoenc9o0XRYT5K3UI0FNgE7NaKmOMAC8+1Ygf/72THw69g/ZVHoL6D7FzmwYHv1coH07z2p
+2Y3oINxkDxXqQlaKMSIckj9J+QH4VP29qKv3trCNwCOh2WKfGXGQcCaUrm4tXHkkMOpmdo0Nj81
0OkfZ7uLMS3oA4hdQqgdY6PrMQY1NqXXgvV7V4SHXKNHf6ASvCAszpqGnFcSitTiw1jvLeurBtbc
a8NUtXwTW39ADojIGOW7PlUUCHeV1I27NVU2kR+jIxPaeAmvyhQjuhq0WPbYbmS4o26wly7Upfrz
zv7haS+bqUzy/l5Qcxits6gKd573u+qyIj7Q6rIFkYYvgqSqkaPQWzevEzXMF7JWiXLGVAg/LU0L
rjGdhGrM/IZtcwgVe5L5J6xgBbFdHhXORndRb0EDHBCHlfuUcR+DR6XsdpxZ1lbkQZGO2Ai3NQ94
xjEUnXZuZ7YNhEv2hctJUkfgUVTIFzMf0uUHe6zYFRtUt6PWbO86HuaJlXf3HUN7pXbmcuvlUX/K
eF+9bMgqIR1d6HMgL3bsLoLKG2ZGpNzNURrXiVeky7n8Pfzs/iEuljHLLEinry4ojp0ErEHBLvhw
G/yEL/2t6PK6faw/Kvn4qBA4/i+IFhe10v8+cfn0KOV9/+5nQsf6d4/v/r1W//kfEmkc/nkr7+vv
j/39UV6zfOHPSDIM3y+KgvBXoPFDXW/ZdT8jSTd+D1zlkpdAuwjzMUtK/SuStAh5D8l1DJTg7xYO
nxjJ0K+0xvLi96BxxuwuMh7Ihf2dQPL4/ATy2capuZCN4PRclOJWxwtn8wSaechKuX7RfyrdsLxW
hgT3g+1h+s5F0AKydvuUt1tiqr88OVYlCJMxTYUiJ5Z9MalmTT2tJg8ZeFXqTaeviH9RhQ8yvjD8
g8frdJC3vfOhUxzdRviLGJTCQNnWHz1WQqDrTvsgZA3tg5AP0um2A7ES8AA79FCF00EUwyHQt3U/
bAfwjI1enjJ+4cSfOhJldV8mFs8RcxnwFkwpCoq7oYAovd1hU+8cGqcqlCd8ybrF++J2V6ekKyHS
gcSVp+HH6JJddcAGgUN4Y22bVF63mXtbfZEoUQHG+zfHkF+svPJi42Qsmy6lDhponbjTeE3lt5zw
rKvZH3ryD17/x7ON8crxuQpYXr7bVd248QHZFS6WbMF5uu2yrdp06MCAYHxH980hQJHn49tLvrDh
Y2taN9jmphlx4GHF4sCy6tqkYLc9Ubh9dQmcAjg+McD2IiggejBEORaO5vC7Qdco8G/yrgP9AaSR
7t6+m1WZ4dcDfLbWyloqX4bdwLFWflXXGJaPdt1nuZ/OERx8gwjgY37mXCOv8s7r22KXo5L7acJY
3de3r2INI1wsB6xLfuT6CBcwkri6Cq/qteTLid5bmUs20ZcBIwNhMsxZGyQF+EBJ4pyasjyOJp/u
/GjNlbUKIgNbOSXWxMDcwDBLrqBRmU8NOvul2Z64w5ergasckDNojsPzAS55fFT2kWUJqyJ1GjaW
B2G4arrN44huy7kINohu3L2G8s22Nq249OK237iOH93PnQQ5P87+8xbttGsUXJ1ri0Xl41wGpyS1
V1YH94hYECkcnCUYt7w1NpX4FoH/Y9Cd8guWghgq2MQxo+euNfM0ohbb0FyekgE5DkWjhZ0fVY+l
e4oxuJcNOJuIuCKOANKt8CEoFeVyS2yIYL799I8j0SVTwz0hysa84XIyruOUah4HzqJ+3gcRmuGp
0wQasr5B7X+Sto35kAYUelKQ2U5KGUC23DYB/fD2JaznYJdBimUMFlnLEuGh5XdsAKSNB9fhMdk7
URtlPqkw2SDHdu8xtoBFRJOZvP29CCRkICCOes4L1m5LRuY0thQ9G8DbcQL4vXrhvu2C/8PH1D+e
C978uvlpmljVeZ+3W+UGEOdjpjvnbdcdPBk9uiwc96qI+InDeN1BWRbFOQyVAPQ8wT++Lms2bsOV
VRdYdJ7Ex1ZoG/oTcYlyOS8R2rpSJE4xm42X0yjY+Hx2p4S5vQRnsBlayDKRsj7xHNZdJFwT+vew
RQgXBMh71z2LwUHPYuxMty1Qt0mZmMtzGg5u2pWSbm0a/SjH6ixuWANJ7RkKTXEX3J6wDsRXz2MU
DCrDLYChAD0esOug1HZsHb6hHbFkN20DmEiRemNNYBXVAMHrImyKD3XAnXEbFV417xDigWyrkN19
aIsmAHnbaOAlp44+nLiqxSk9i5yW8WlgZQH4QYMN/60Tbg9EV9bQOcPWYi4Y0k0Qmw+8rtgeYkTi
Q+grSGbZqDMBSJbP03cwZPvQJAvdGeNUUvKbSAhBktEJrSYDRTm0nh03Z5sTV7lyrcsxGYDvDe0m
vMjohTYSOkQqHMM62MMH0IupkuIbJrFpMiGPSq1hJtvSJX0ShbkNTh1iHbp5BAA4UmAMAEV86lEv
So3yb7Djyt2UK32igvPC6JcrRIYU2qj5LfPOS4T6rIRTzm4fauB29jXIOqvEqwOSka43KZGtk4xk
Gs8aQt19w+SA1ytFxvMIiA2PRgmaeeOJw2j9WpfLAawbtKpgjcEE9srY2s5VqoUW4Z57IQBxbiGy
krYgT8G4+Ylo9JWloPEAlQEHmGNUG5Z22bM7t5WvmVB5uI9N/mhLozajK8NMIJk8sdLawcIMgDcB
0xCkSKEnGT6VXp8tBSrrDoq3Jd3Pkn+fY8Z3SpBi47g1EDlV7X0CYqq7127fQAOxRNeQQ2TC73iU
jlOJAa+xa07s6lV+jBErXNKS0gNcQQDJWk8kjS6cWFj4dE+V4j+myvVuY+0f7LxCW8ctmx2cfHNe
FSre1pZ0PpN51AnmUdR2GpnYtNTS530wBEUSDpHK5Kjqs9L0wBM3nH/ocBxnZDDy8PaGevnOcNWY
t0Wyt7ALrKluKhxfkdMzutdDaC6gQQmsjkY/v6L2fGrvLu//uYdZ6kIwDnTv4QAhHL7EB89eml/m
IAFnfrxvWk9/ilAA49sCM5v7UnTET3Ss8t/9SPSPBbqqYGchYOaeTVtvoWDsnxIUWAfDy/tanCdA
uFGMjuCag2z0J/z74NA9mlTdx2ak5a03+f1tW0wuaH6oVwwJ82etUuUP1o8aWwtzA17rZSayrX6r
DFfoo7V+dBhGq0c5pysAaS/cKi63gxrcCz1Ifi98wMb2ofDtdgfmT6SAsuXm755qy80AkI1aLprx
wCosbvPZo1VF3Q15iZuhqgi3QkNflY4UiAXd6cwXVb0VbcizPgSxMAqp1SZ3Qr3726aEhBtNKsCc
IIOy3gBBz0MT9dgA8RQOW9ZWZkeHKjgXTummby+1hOsrS0J0BwgIXBsmdeyVj+X2EES5sa19UVFA
ytyh2KDU0Gd8noC19+wCAGEfA8FNeIpSYnGXL1ZG2xcLo7MDep/jB11FKJbzsrP2NcD3e8tmmFQV
DrBcBl6+bOuNJWo7E51qr5sWsKO37/uV3bpEb0BaOIBBoId4vDqTbVVGhueHFj2gCwo41w16MGjA
oFV94hGvA0ZY1NFSy6U8s6hJFeBKKvP8gC0b7Tu7AKczFG23M6K6zYC29KYhVXnCRbx6f2iagZQc
o+eYWj1eVLgDjg9d5gdM0A+Z6q2vIbb+lR2i6Pv2k3z19p6444BbRBrkHK80FI6joobg9pCVbHyP
JlDtZXehGeiZK6j30bfN728v+fLm4PqAPoyRAy0gydVJ7HHgVXM80gM4v9ttWMWgyLE1Og22ODWP
8nJ/LEthDwYLmuAFdMlyRzm6CnbSc96IxIYYe9Iyg47G6EOOKJIUo0CRQVZinRLce/lgHSQaETIN
1KwxQrd6sJOpeAx3nh/cIqoP1sLWWjnDdCXDJXJkLd3YkxGngq6XRws2hA+oFsJ68AC+KDaCBZOQ
OcoPTdFOE1Z0gIww0swCCkyjOIQiR2EjanM5HCKHkrNqji308nid3zVTcaoCsGbsweGCoivEAhDn
2/ATT9wpz3YPXPRUmzKO910UNJvR68W+kAg/g6LrwavBUYiopb9xKss/xD2fz8oCuVmQW3oHObAO
xAMVvRVlaaeqIM1+bHt91vFx/iZCLrO+tvtMTC7AtpS3N5UHFoWwLstDBaqETYWs66DmXNyQibqX
anarM9tlJOPj0J1Nc1SlLFKnxC1evne4Q1AhLikVsK5rruDRY400GPvbT2Csl86VkRBO9r/VHVoV
zgk3+MpaS7CCoBZ5ABAUK/c/LcwPQtb5gbGwuERX/1tIchsE4cGYxG31qTfVSSLEpVx97PgxBgFo
BsD2UJ7HQXvsMMDAqkyu4vyQc/qjJW6+D1QxJYujuja27vc6hJpHFYMiMFJueEGbmZ6I1V7mPrgE
eH4kaoAKIYY6voSGdVwZx4IDiRqMlQXxvaW7fBPMxsmCsTw15fXSX2FYGw8X6CgQXKJFfLxcXZva
bfO8OET1rM8w3tZdgltouKjm+RTJ9stTdekWYI4fdwYY+ZroelYzQI5FXRymKDjLG3TyeCjCDYRa
ql2Pp4n4ndKPgT0Gm84bTxHDriuS2K1LWQpuC4R9yNnWHbkAUaI1GIvhWG0i0I2w6NDlbpGBOk2m
sHez72dhPfRDRbKooea6bqyvLBjC+G8bNrQ44LiRr4HMDLT8x488qrgvpiJmhxqNz6Dqpg0RlrnT
1eheysK1h5TPp+hGlpjh2LCXNT0kiJBVQDlidSxRycfeoBB2CNyKZZTw4hIh63jCdl8akwd8nYtY
zQeGF876+M50HGmrBmnyYaxtP6ucztm70rhJYWx1oqL+ijEtTxD1FRQZwbO/CpIgZD96kPngh6rp
h7OB+p8qOyjPG0rtPUEaBUGDprrgrR0AUevNJ0DnLzcpbhSxITiGEFag4X58oy1pdEmjlh/qfkIP
m3bNtqM+hm4b92CGsD9BT7/G9T/ZLqJRVEXgflFzXDkFT6lRz1PDD9wGjdsYhFM2eHOOdniR73kd
WVfgiuvP7FxC7sm1y5REqtgXSg2AQ8l6q2xNEw7FhwdbyzkBL1C4n5VPNwhpaUZHzGEQINlT3QI0
oGye7yxaT5fUWKCmQf313h8U6PZ69fntaOlFoW7ZlIufRZ9yKUyt2wR5SYpe1z0/oO3JEx0FIouc
bk4KCp0IHsrzrujts3FSehNN+HBis30iSHz14QJxjHMNmSKIqlfRfm+NmkQzKw8TJV02obq9aZ3J
jRJQO3zx/YBfW92Ml1tMjbf3Q0tdLLoH3wgZ5p09RMXeabo7PQqDIb2AYfwmGNMg9/19ZLnxheXl
7SZEfH1WEySbQ+ejAWlZXo1AZbx38b2YYap3fWBOQdNeHqBowvgLvze8DcLtlZF2omW8KCZ+GInH
t6oldWa6ucisKnc3Tk87mbT1fP/2G33NBUQgooTGz8LWaC+fP4uJPMKtwUdt5NAF2k/sZmpQ5h3d
TSzBy/T2Uq9sQlTfMRCHoZsFNr7KI1jea8KVhO1YDUkYtfNzndvV1nGnaVciED+x3is+FABPbL5l
HA/bfuXd4kZ66LPAVklPAgy7SSgF+OA2fPuuXkb1HpbAGUXgXgC5X701y4QtAIGGH+gYDHuURIoU
gPAx7Svk28qu4yvLGZsN9g09EV+/en+o34cwGVCbx6vnqXI+tNyJ+KEnkb4kxGq+jE0sb96+v9fe
GnpRCOMXJBEkEY8NZM51geKGBVc2xSRrcptezvNg7a3QKm8D2p/iD399PcAEkK0spPCr0xbIbyFH
jec5MJ75Ud9snUDnGJqTXhJBf+btu3vt7SHIQMMTIRW6XytHXUKJLo9DrBb2RJwXoy43yq/NfoJW
rCTzZdBN33KIPGVvL/vqTaILhl2O3pi9HuWN0e+RtPb5oWidYsd52G1zAgXYnM7WZchs//Z/sB5w
QstyQGqu22+qq6GtOhSQZGtJlTimqi8ox6sbY5Qyh2aMT2y9V057yMigEoQW+kKssXqJIFJpItYh
90Gd00pHovkeMujVTgHWf4B4G4ZfZtKgxhoX+9G2TnH9veLUEI/byPCWki/wg8c2C747zOdMQXlo
cW8J1f50BfHL3ycdqP3bD/b1lWA6YPO3EZSvdkeBznVcdkV1IAOnWc5iuZcMvfIwFOWJ7f7a2btw
ekLvbgENol12fFczHybSo+58KGxVPJSu6Q7z3IXbzvDuwALdHkAsFl2OjQE7ne/13/wBU+hv3+8r
jRQgl8DegqgRlVjo/BxfRAskWk3JzA+25dPUBkHdDnE6zVwRG9SNB5JVoSB72D7om2qwQOeBW8AM
aLuPhTXs3r4cDIpgveNAGdh89HVdJLooTq0LxmA8JMTpjLVnvCOYqAiL5g+hPHIdNmFhdoA1zd5e
taX3o5IV7XaBR8eLqRv9u161E4rLAfkY1JO8VJOcTUL05HzlVjic+ePgfpm9EZD1uVXVjYkmBiFF
DOGDt3HIUbEo7wYFnlxH6mvdGh1t0eAUj5TV45Q57eTfTbnbR3AjfIPEMSEQafvgaFJd1aqCRA+C
ig/C89obyy04T+pRKMhc+fZcgXMMgemmowEY/Bm0z0EUY2oFva8a0CZQSEbTZrTcHjV4tGerhPZV
D1LnrkXMA2pdnpS8j7AoFNq/N66JvgjBcOKKSY8PUTtXl5FdFV89ywDk2IoCTedgdGmidYjWfKEb
4WzyugsubEnay6lzFN+4HHx1Tg9vKEFfF+zQbMS1zVOuy2T2ij4jEY3vu7npvwhj+eGG+GLwE0xG
gWcCl11AaTsHjYNhgtwJu84/6qlhUWKpoITeqK3YR6C6W2uHZls0JUZDV68i3L8Yo/ZxZPxLHloh
BhiBFP3WKVZPe2dGz/UKBfbxobMht1LaNIAAFAIassl56O6X5x1eCwiAQ/+4yPV5hLpOnQqNGCxl
kxf2mSvZ/DUqh/IhLJxBZQFOmjuvCcd8I1Qw38VEBeEZGt5etdEDC69aM0PcqGQ0PkgrJAdLSrdO
uBj0lVFNHwP3PmLIQnZM0l3tN9F31ogJr69qAPCxAk0v4ymQH2k5orciAXsgYGihJoIuYB3iqLP4
TDYWi81H4TG0TDVtojIrVTiYtCqG+rNwW6DtMX6g9l7RNB9GqOAcDPSCoIEQ2JeYpWo/hBHA2HB7
HRoO4TBAJg94cLAa9XGpkspo8smm8CZ7WWl+YWxp3wR46V5S0qmsk8CyyimZISFa7Fpm53sddO6c
UjHraEP64LIBS+P3ugOZa6q8kA5JPnaq2zSODfGe0hf2j8JQjLZ7xtjRxtF5+80Z2+EB0ieg523t
8EltxW7vXJ81j7FXqY8YPNb3xmZkgjFP7sZTc4sryUd+zVU+g9d29v0HX4HuM6VTZ7epAzzPCDMs
AP2bfPlRd2WEWiIFCjGttR/c930xi3SGC7oveTliiJuEoHcsQ75jKD66iRuxVqQ5W76n4pVODcBB
HoC8DXnwUSwtd3Scohs0lzDgWZeNx9MSKc0GQwDeFwbG07O6m/mYVoyAftTK64ElzPHq32OIn0AR
q2G+Rn13xsSY61TuWYHjA0qCpANrq+xK1888nMrfwlksHK1xi50EfiRMzGi7kDlGs/Q8ZxV4BCC2
PJsKfS8eYL7SrfubhufgwHSnMN/ADcjvmPwQXy2XewfRxA5P7AKYTjC0Df0hHif3iynr4ceIEjBw
XAxDNynBkEaPIQYSsdRQywKgrKj0nRztuITgsdv/nnO3lokzmqjbktim30eu1ZdxroI5dVAMhaK5
Wzk0xXUXYlMAbOqhkOzN3SHWXH3p60JcVWNHBQjU5ARQp1jYmW3jIulu4yXPreV0U3hj+4n17YgX
qmG6Wy2F81hI4/+wKZIfsKLn843kEpJA1sAVtM3k4MPUWctu4MAxlGR81wywtTm/H1FuMylMb0Af
ZFDlxcDL6WEA++1DOJPRSewBGJMEGPh42LiliT/MGGF1N32DBtI5siP3U6XDiSXzmKNCPga9TTLs
PJASjDOUZdGsr26F3anvfsvPlWFfbeN70EgugeJBQqNzD+wSEmTwrTUu5LmlGTcUKDeMfQ9TKzG9
wZripi08eytIF9b7xjFDftaDtTbcoGNl3WrjAm/OuJEfeqaLD3E0xA/QuxKfctFfCD/+itSR802g
cdikCs4dUNhaX0BL0cwZhwHftXoA4Tx8VvzNrnLLILd1Zg+zTQDhZyCtd1imS8Y+8crN70rSFWAj
ERIcwl6M92TKmZ6ZfIjDhFnYLAlKOs0fjUcdnRBlic8CeMjPUIfqetxUNQUJmSerxcyAVecJrRGL
JEXvzzmOLNf/AOWhZldNrXNRdaUH254s8PTUWlkyg8y2zJPOpxTGVJTQPelqFYOFAs2RURVlmc2y
blXih4ivjOiHMJm6QhWoeghQmpQxZn5weVN8UH1D7kBP3e/GfAQRUUBaQdImt8ZzGDNUHUMXVMKb
Wo8tKBQaNYVJ5TbqSukYAOEZ0q13ouv66xYBok4xrjoNSVCg4Jw6VinsZMRMDssczMd9swo/uoxa
E/+SL/g/jaJ3Eff/9yj69L6+//Gf//F84HL5gz+nfx2A4UEoHkG0FmVOZAl/wuQtHNL/BYyP3PcL
aP1pyhIp9hOt2S9cvEfeg+cGUAGUL5YP/hYw/qlq9FcgCXcNNlBo+iBjQasTPatVdC0w893WXpR/
JUFejzinTD8EdoaWUhTWaVmDs6hOLD3S7sGafDN5KfTEqnraQm5Osy8DC8YGSCKfRZ3aAPeCYcuN
Vg6tmyzvQAQ6HwZL5aA3l67xcdhGSkexTMuIurmzD0TZ92wH8ZgO8KS2EqPbYl49bGz0zXLddXnG
i7HCdeUAsuG6YNtOEe96+GmMecSdoM5wJibalk32NEx6644ij8K0nMkQ/pBNSZrPHmaNcXW1ZS9f
GMjGxtJTkQ8CHEWBqvDrGGbJlbO3MOAWfrTcMuz7TdhRZZNzgyBUhzuM9zWevwV4wwdSNq9b3v6Q
tkv0uDWYOJpCTElrGoZpR6MB3991zBqGiwixGx4CRtYofvJ4w7Fa53s1brtriY1LkMAPeRbcBSNW
lwbaXq6fac1w2wXHnN/DM3O8+flyn49+HWepyysHaQUy/wj6cshTMaJ7VPuSpfKDio/yi3HllIcH
YKOpGc9stOQCf9MVDZpJmZPDJY6HRjemNR8tEA0pvieC+kF5IpdcstIjC0T+gmF3jJujIIdm7epy
mF8oJ54m+rkHihmmMXE7n4oNCcbZgsRIMC2PahgL0Ra3llO1wXAxIWzM2YnkfcVdhOfyNEm09B/Q
L0Y7b7nQZzVBEyHghuJA+DlsIO4jrgbZY8ZwJ2UJMkXgpzSjQYK6EKbxDDjsTYehDQvOEabF5sgb
5y01evnfMM7xCPI33foKGRkfZtdCRF4N0UPjKp2Xl1ND3fIyEiU5Beg8LrHgJsBSiJrVUm+EkwjX
1T80lrxO+e38eXI6XvhJMBgXj9HTqJHNu8IFpns4i626R8kzeduuMCG+fpVo8C+ts0W/Gf2zJ86q
Z08QkCJPF8bNPwcClQj6SQ8C0mUgogA3GMOYXLUsHrJh2QNeIwV3UqCXhrjD5Kbf1+5V65gJO6Jg
+bJTh4EUBuhAHHOLXYDVX6qNBFaWx9eNFmie7QJdL+5kHIoG3xlIxP5O4hAT4vRrBjPEd1SUYPf8
0ILjHbvYK2SFTCX2NcaPQAMKu46TvuWYbt3OTuMvGxcVG1zmPM0hvjl2cTra2TxItDcz0UfLrrQY
KK7ihFpTgJdvL+PrMpXDVKo+ZWFUyDBtO73sbWDfZ3wW/fyWoQuWr7YVRyyeTF6/OJapLYA1gQJA
nS+3N9XLPWNYEft+avoOi3sNFG2K75RVepzPe3eiI4iDILrePcCJ1njCdW/gqTNj94XTbmjlBGD2
QRZTIF6WsQDkL1GYsWrZYUZeHYS3vGUlXkndhvlAb9tS14F13/x0kBVUQ/Hypk4hgrkbiKrw1f+P
szNbjhtZmvQTwSyxA7dVxSIpkpIodlPn7xuY1HYa+55IJPD082UBbSMVzch/5qpNapHYMiMj3D08
3KXhfX8XZSQL+5Hu+LYs74rEaQuTPVnsBgLsqiT/dO4qc9eRl3Q8V1ykynrxENPwgertPnsrn62X
phtZq6fWD9PMjC10UMKfl2oWIzD5FFSYuDQioRv9phtnt/8ZFNLiM+2/KjVuIMEXf4uoWtI2+62u
BWOz+7QcVXrr55WWzh9TC6DQn3PkxkX1Xao5ispDGc52kSB0aMw6m0mIgunBEQvTlZ+bxEl5pe/v
jaueVPYl1nRGz4wEHRk+gqnfg0tGy/24rpF8bScvX8tjsq5xz+S5LeZZFAu8skCVK4tmbgqMBSAE
+5m72/+Jm+cITUEkamk9I30zh7XbOnQj38o5HOYXNSSiHk8TA2JZVXHmmF3WDXTY3fp1kY5UIKU7
+N5LYWs/Txm3F49d679ILKjk+k3oYky/zbrwdfDYh+si7JVZdV0fTg/udoA67uiXT60IUy6w/QG8
zKzvdlvtUE32YH8uosLEbN9TeAEd/JzudfVpgJsara9wkpWgt4bGtVZm3/fTztbOwhNbKcRefOyt
WMw98ySXhu/B8VjwrEOYp4k8pl6RCnFuimxywscUu9Lxb+FbMxvXlr7DGcucvamzTlYl+zH45JcI
+uMb5OBro29r327c4FzaidnUfmetlI3vf+krvNKD/Yw5VLEGAkTH8fRaWdrVnktM8suXMFi9lpIn
UUuZH52GxelgqhKaV5R4Xl3kR6njClgAUjGz/Qd3QeyOO1jbCxqMP7it32k2bgtgwvDqTO81DjLX
id6ad46fL/mAeadDI9nNCkbMf6qxT8b4SXYKBIXgG7XEaylGPf8dV3FIR7h2ojmz/l4EhGv9FDMg
xQ1u4XYUfgCM+lKcLrVuJA4W/ZBQKz5ZUYFn3pAWLZ3y7z/F9UOgjKBfK4xoJzU2ste7SPuzNXXw
9S/2MvSpdcyVXtMc5I/cti/OTVL4vQvRNsu5ux0Ww6b+8f4dXGUruPWwjw26jpjKbObrJGEYbH9e
+/klbZsy9L/PQmt/OeOnXbPky9AtFbRwMEi+NWYH5usCirvLR630b+8Dnx7kCzRNMbnkzZsoe8er
g77vXrbY6PijCcjsfI79s0yE5rMAyMRmQ7DrSUeMiJJd8v7ruEo3qGIE3huoC4ByaaG7XuxFOckh
C9yRDzJabT0cOKotd0JhMDVO9E8gi3osH7DKCMP0A3HDmzfAhcl0YAFZCryFq7xxXdqhpF+ue8kw
u+6arwSLkONEJYjpJCrKS/BxG4QELfo/pZbXJLH96iPfMVLn37MeGj8w52dXoSY3nNr1O5irqB3L
Ou5e2gxTGfuzu22wrGj4eneVlITz26hsafu72ZOYul6aWT1mbVLM9H41/uoWZ7tkXBCViyXIDfMp
58jLcJsmLnqdf3mm7Re7JJLZeI+CMxnT45yBA0aHrO8sqf+gi7+dCuxla9laNyIsEdrcR17mlczE
bJRJNObEC/qfvhWZxGEIl9YaTtiyp/nwjcZAs4o7MUzIAKmQKsC9zqIhSpyLTDjcSr6VYzIeapMI
MYTInFRb+C8Uq+8nE6VNkjPGc1+Mj8rXbp7clthYcGjYTp66TBMhiPrx2VHj2v7Z6HXgjLGb1eOM
307AVgzM+ewOfl9K/l/ZVDU367U+pdbDupoy8SzsxErs75bvV/i9Jq20UYJUdGkMR9SmPCM2IpKa
5nHosKLLD3JBdJOfkyhJGGs7e2Wn+hN+PLoAtaymYMEBowis7k/eS8tJu+bmY5+pJ0tuYfX9jFto
t5xlBq/zrUO+QrwsRwJ+zv9bHbDw/HYGMuXVdGoV3Eo+rR43VkX+ShkYREPGL/M1g9pjYMZLqWqx
u/iX+w/YbGsWSsOZSzFJzmZecOIuKb+a7D8nR6wzm5RKSW9gPrkolKfrOw56kwE2M+kCuWinY/7j
bCtqbAKTaEkdVJynVccJL25sPyGE3pAQmLPaxl6Gy3k6c4bhvOa8K2an1s2S+uWhqb2yUv/RoVMu
iBemNjdwUVWESX+D3yv5iJCxv5bnUTVy/qdPwkv2bsuFd2QVTE+f8bovE+EegYslxRSwMWs8cPMi
Go/htjVWGazEJ7mWbifxm8lqFVmP9ZoOeVDiprH0Qp1yq4iyf2rqAbBm5tC78fgMkr7q8NMQxyZv
KxpvDdO7OoKMHeUhVjmx49XyBI7qn6yCY8nGeEMUJNmDHl0xnZOxTteHoE3LvPtcJ4uOlxd2zNqu
gJmJl8TZragCvK+PteP1a36ymCvq1/f2tp9EKCXvs0672lenQrnMyTuSpqGpOy05eOt8YDahKRT2
6mb/3naQmfSo2dIpWD7zW/ZT2ZosE7njcLF4JVsK/X7gfhM9IwzooIo5TQUi/utSjSlq9uw1NPht
5weIAamdyxPpZ3/WitPLC2ZTiXhWmVFHtrSnfAREvDk8aPTh2IjJTIxGOzL3+Eu52OdhW6jBUs/C
mWhLzkQblE9LQzHxajUutc65ibOKY+39R/cMWfsL4oCOCyus6KLZDbHCun52YExhGbbrhWakdV1+
jhlyT++kKPd7+Wcd+VOQHkLQKyZWVu1kc7gwKyjmC1ZFyvs6K7RmVFbSUUXBYHlA2tm79xBMhAKu
n1j+g8LSxII1n2XXfomVN/AdXdHZMYEbHxcyKXq0SuwpozW0Kuc5cACYX8Rim53ql9YC6pI0kzee
k2FyTFI9U3pnhz1/TFWmSSr32xqXMebY9wrbRITKsuJheIkWy3HKo+6nvsVZAvUa87WHJh49uzkk
ZPRFeFOs0Wp71LONGJIPzufLa/ztNfNNbVhz0mFjlnktsyyCevbzWA7fMojDKL2luSGPC5AlWGLr
Zvb0nI1PAPFjLI62nfVhe0PIKxf/IS4TSdNmnFnDlCI4X9lU9LFUYdSd8TWnPrgbUULwprKVzqz8
yOGRSJhGu+rVN4izgQ/YFyIr5lun84bSZkpd2E1UmVTUdnWbc0J07qlyEzcTH5R6FzOuX5/bQQxO
swOOJ8yTM8KF35e1HfTznAbV9C1u1sAefhTaG0in82Gc2FauabjMDjY+OiyQhkZQ8x1bb7WHEzoK
J/pD6tTj7wDLDCBgi5H9wPQYwT9oOz2HuNMtSS9xIQong+0U2y9mXmJRDJ/kZGtvvomtgcV2CEpB
GHswsrQ6v8lkSpp4z5TFheVSqxHB4INssDviBHCtMvf+24dWoH1kljl3knadzoYTlAx+2p90Ny9l
dSOscsBB3Z457JMj43ps3dHZkIh4yp91R39fdweQEivrHJLk2M6hH+PJxobH51ifoFr1spiv3Mlk
vTy7zG1xJkTWwUcT7q7rBeps4+pAoojOF6HTVY5YjDqPk2WKn104RtX9B+Ck1M9r5qaENJMackhm
BaNUi7N2PLOj3g811xEO90IEoyCK6DWJN9f1SttzpC1lHT2z2ar11d9CKk0QIUvAySrFFamTCL3/
z9elrxE7HRo/IPCuMVW/mwMMxlfvWXgW1/W60cDlM/4D7BmYZsJKSLslf/f+de0rBDByDJtghI4I
y4wv01VIh7dFVDKv67OiJ2jgGWVfu/lxrwo4BzKn/dTWtOwyPBbQo/O/9hWlcX4YCojrESTBQ09L
64zubeZMMjW6+g9ITjTPH44k+V1ISNXiIKDhs1DS0b/Nafj7Po21qKfcc7NnnUQTxXhUopMkig7B
GP1FqlWk8ckpGAzxZ6FGoLFjg/yj+Jsye6Kk2Cs+2peNn2SWy6poTq7bWf18GrrQvOj33+0VbM/t
Um5CxvJ2kXIDmP9+u2Mvikg3tf/VXxZNIAnyzKwi7bkLf4Lo43zO5z42spvJqREoYefLAV46bkL5
9/7NvFnYDh0BEepLs6rpMr66GZONyRZK4xnJWc5eEgw0ZS+5/hhyrTFaySPGZs7X1/evezUbx3w0
uqooOsPQZ2u9QVfi1EyEHTwiTdhb8r4ZlEG5mwYTAvw16Pomp13bdoIOJcXP2vJ5T23T0TUHhozH
hKxrjhZTv/h2vnLbO/DJMMJgYfSZrQ3e7ChEoPln5mStcj2FGscDA8XOpZ//8/5DXfqRfjsx0Alw
UPJtkWQafOb3Txt7S7b6qlDPO/Add20cfDGaiSi7yemTZawsRiLr2pyaMujL9C5vHHQAx0BUJi1J
x7nnaeSAMNiiXyvKqpZ1DCr4be3QqlhHwO/AtY6C2RwA5K6nY6c894EWlXUIGUxW0rQlvaB0bz2J
7b/8UyGoFNbNlpM5M76g1DJeZgiaAezs8h8wh/F/shWVMBBwOBapvgkX0VXubWDlnr/AiwdCNTdV
mTlR/Gliii+Tz1pZeRJVzOVzrIsywN86LebDjSOGNFSJnt2mPFxa2dVwVhv8D5BZs5p3yL7SGUfg
aYKLayNK1I4z5RFy29xfjxkONuWU01G9ykNXRl5j3ae16FqbYkNTdKAPsvPsIwesN6cNdCyWL+Dn
mKy+XZuBnzGoMyzls2pcs0PXFoD7Z5UlsUncuty8w9CuEnk/5qX/YfB9e3mzKVCl4KjCeR5d5R3k
WnkBm9I974gxAyYE50tJuwLXzy9MoueXLndRpQUf/YPgf9WhwN6kY4k2TwzgkIXiLHx1A5n0isJe
e/U1DVJTvBYV+RtQtJtOxXT052TV8YnbWSmBe5AdPqCz4kkhbqy4b6nd9hIY5biBZycCMn+ZdDjE
UCdt1MteNS14yFgvyegPIjzgJqOm4mD5l6vuK6v2KkMlDekka/9uCVVTq0Ms5FQEJ2kvodVhCpwQ
NZi4nCMF+ciQ/U24Rnkfuy64lKHpMcT7fU/rKiidEY786x6iqPo8PvmeuLugAv1PPJiIYUHQuKyW
Jcga/TzXeL39/CC+cKlfwwttBwiC0UAHmFMgZr86lBNbM+BrqfQfdYNmn9kwuuYaczlVhGq8oOT9
+9d7A4F7aPNpkvE9Q0aa8Zy/P/ts+QGNc1P6B0YiCFGOaLOpi5HMABKSMrZZrH7MXlgnBznKpIfr
J9ZV+lgKoCDmnHXwYh9tzjdVHxyMUZ2TD0LBvD2y6ICSeKjV2R9pnJpIsrily3FfQlWS/m4J2gwX
p587a+Kd1BrjFND4yznDseaVT362zObkBQriNQZosMqnMUeL5hy3QFmnbr2+hsXoYLO3hnyLb/2c
wPLTF1EbVntLQHtyZ3bhGCxkozt9iPrMLPOgrlkSFeYpRY2iSC2oHOoAPvTQhSIJH/u4kWI5plbY
+aeRrmu2dh/mE+VlM+V06d6pub/ASUNs8lnbq21uj443U9PrDSN9/3Nf5wJserh7dA94WGCxeG3B
PEk7FzF0zMtewKOqkurc5kIlZxCABZWv37G9P0qITDj5v8vaN2yaB2tnHG4Itm9yEKejNzIJW80I
DBFrnDoTSK7qFQ6qLj9oFwLW/v1irBkHmzJaJVg/toHdf1/Snl6dqOVI/Yr6FLUKgk9PuQLhcdcN
WHpnntLtXe1IAwuiZmb9pGmHkveY+LT/+PiBJy3/kLk/5jBwxaCtlw3XUba7mH934Un9BM2Mf8TS
ixqer+wFwV+BM7n8XUGUodoD9TX14yS9OMkePJLRwv0kZ1cLB7FubH4VR+PKbUSwENaLPcJ/0Tla
TJN6nW00djTlFWtXyGNtgSAmSK0vN2plk3mwUDvmh5NUhNXnrKJ0d+7reQAAP3UoW83jAQtpcdDa
HWOuufGrDfwRplXM+Ivj6s9mexEzVZFevtcaB23v6NhyEu4XCHKVL5/qgg40uvhi7Xv9Q6BHuOHn
FFSZB2i8vh89lDplxjvLx9ooQbKYgomZd71ac323iMIcZIr8PajvfD12XgahF0BiHpHvC9pHXV8r
7jpzkn4qH1PIVD7YajBUcZ+RBqwJ3epBbjP4T3lVsh4laSvIdVbNYK/PzPlwg7+SKjK3krs4T8VP
JWgUR9L+Dcq1BEBErOlhT/9t38exKAOw56acx6y76V30gO7nScio08e4dlIAIKZ0rIgxrCE197cC
hiJ3suNqrhMSWmk+uaXNI4OOzggLRwGW7J6ysUQzT3pKlxk5q9/CoW9LyCJT4sM4jR1P1k0iF2+p
Ty0cJH73Xev1vETP7kZWKHMz3Nq6K5Ml5S93nkgPwhbJp9w0P+o79BIQZ6d0ssIxfRLKQZhwGJIU
aP22ZNjLhB5c9Fpnf2SJU4/DqxOUPlfH00HyNroQ39LlHrKWlXmfd71Z71Xkmf+n3MWop/NO2o97
koKwgpTpScui9++sItbpTep4Y5B/wcKm5B6n3O/40fdDFh/8ej+bvnl2tcvoAzbRdcrN1VED6ar9
qsgEvOG0IlCyUCjXfspssr5pNamjKwNIjOMmxthVG9Gmz0KBjdYfSLh1jK7ECbq0D18t1ClR+p85
Yem0B9sNrJhqcAOmEYdAxfc0OtTJcYgB5NoTFY7VoMr0MrQd97rDgyP8rOD9DI009uZA2PVvscgA
R7WfcAzlBGTi/bop9nx+Bf8uU2MUeEwAyjXtoZk34Pt46CDE09t0tkrIUoicmNKHusGFioiSpeLH
aE4xqHklR0Mf7AR+j9caZDs+geB6QOp50yXhDST13MkHzC3oevn3Bxen6k33rWTF1se+V+HSYzqw
Iok++a4nIyxg7XBuvu9pXOp2qu7O2qVRQmP5wapHSLOleJlTmoJ1Y4J24Y0TJUZc469DMnxZO/Tj
aAiTskOgwqSSPuMu3Y3laBk+19YPg4nEGdnUYpLHPYcc1xQfSXm06slgasTOuk2/BIGsB1YnDokS
jmbPH3dRSOGP3tp/LbzVt/u7chkNSeX0iyHiKHLcITn5CkQrvwUiWPjxXduSbMlr32iXj7gTeLvC
yOlIlzj3BRRJd3SxlqIYk6IPiv8ZbRDJ5sYZ/bVq75uSBIYuho03iFlyqOe71UK38EF7FVjY9U4A
qWF/4K4An01P/FWy5mUyIPeS6ZcmbWERbziZoqY9cyrxBnBpwvoILdVUmKCzonyuPu+7OcbfpI4O
y0gwq+mM7kumZ3RimqZHmfhWc04Cv+BneXMapBljJMT72ZCtryNqDFIvAFmQr6nKje5wXgZzBcMe
6mcmapgKgGEz5u9iLzFMBCPpDGvTtTKvPQxbySKXGzWBOCKwmgbzS+gGo0jFcCmz+5+eI0nGaq8u
+VU9cQRkoolCU5kV1L2g+ogKjXoPZZRLqtTPhQEvrJluJ58q+iI+o9DiHgvBbv/CToFnPzTUycuj
E8YIYh+wVx2I5WjCLxI3ep+W6TimOsmnQ6kVKfZ5cpj8hrenPyLpEjOdVOuzCxlbvnQz4tj7LQ3U
dWmo+9wIVFooN7Q6K30Bad3WNzt/UEokZvlxmawR1ljzGbqHLW/tPFyoGI+nLSODiOoBp/1Paib0
tadB1dQVrVVG2awPAhfsdXpI19okt2OBT+fAUPeAsOIJY5qP1YMgjYCwvqBhO1Y59KoktxztKg3C
+yLoTTIrtSM4pULdN0yhaL0qvmvixI6XT4U9XKCn7YZDPKm5LTlERoY7opXkmkKUo3lxdHiH3qFu
qmoghc1wKvGOflZOlnNoCzdNpy++aNDq3kazKCrn7PSZB3g8l57BvvNQp9zXsr28qYmZc/Jc5iUd
WscQDWJunZ28WgzS3oYLsJ2c+H/OXZFOc5w+52rGhufeKdogu89QJnPG09M2cQEWpeaVCssr+GmC
f09qgFEP3LnqIGlFe6RLiE6o14G5Cayp/UCLXNX05cPC2BluzG6Jr87d/jIRpngrHQBQSljtsbsj
9vqwWiYb2H/cEdNIF5PL//TyYw3h2n5JwgFqP64cQ3UwBrXjvnREq5a4kdpgzEdNw1b3bclrHQSn
rYgJm8RoQIiXLLH9D221jvws5a756tLTuUbudpHw7ERKaVtRijWFE61SH6bF7rrsrGhbFi8dYFpJ
OuU7g+GmAscoGFqr7Rv3wU/tJpPHcmPJ9s0o8iakeaHrU5tOiXYRZr+k2wfDvsAssq0SjTt4ofJu
mCqDWx7Gba1hRu3dY3A21tGD462BSpdTW6aXg2k/MCo1GwbBlqhHz6oSBKQzQG9upi1nhZu8QGDY
s/jUgzAvwY2FJw896fsT+/PQMXFBTxr14+e2Nc1iZ4rBUjpHfHqn5md1CSMz25J4wDGAm9NXzuQw
nLAxL9I1iR6qjgNM34Y0JzKILxd1Vn7qHMvrO6yPBP0knyX1CGtSYjfA9yqioIeDnzeAyFp6I5+K
fdYiZXkE5YiUaOYzvQr86UsaFXeuRilhQOed/XPWxSewAiUamNkmoEAzNXFvIjVOjuYb7xrkcphM
7LFw0iC0cbIabcH+9laJU2BxTrteTPdrN0ZfUWL46VHNzJqmcbPwDLI7X1KOOgEbBacJMaEg1wib
3hE3mK6h8USfmyg3JSEYchwvR6a8FN1LmPLJxE3JsJeluSkn5qdMn/5FrkEHue8kssyOLJm8bDb0
Rk70SWYCE63U9nLO60DHP7xycIhOTol32kEGS5+qQzGOIW/V1pkKVHHct9lszYnl0n8500rFuCG6
n3O7+trxzyhJD/a2l1WUB/CvzCIxKxi7EHz97nMdmQdEPisQvQ4OWbz4V3oZrnDoTnnwq2zgbzsV
52bpF4KT6BzmlLsp7mUizyaGyk6ocqNSG4S0XPqaUJDytISQrbIfchV35UNAStY3X5MYj7fwubcZ
LFU/aWon/t+eme2kjRWIUuEMrpyiil6XMIwk7fNWwhfa76fezjTnQhTqxPI699v+vSZa8ghNNKJ7
lEhUhJYJ2BmMpGmbKJCry/NcZ+BCT7tYDNMN2lnv98pAdZlZoHMzkPF8a+O+t/xz3iNe/W86C0Ck
JDfkVaZcgAx9ga5o4jN6gXlDIUa00axpwvPlJRP6+VNUMCdqfqzraR2Ku05T8ogbFQaAQUd/pDVh
vg2y2my6TuUOqyE1tPhPRlJxgC7x2kYJWtHLNtkfUEbwTawagYUyUssKvzMG0yF76H/uIQYAmw3g
xoUBwPbjMqlmc2UkQx5vf4/Y9TQHPPImSSg30LbvIrOLnNwS3L4KEJg2X5XXMLf3pNrabDt7I1uq
yjXXYR66qd/oqjbve2ha8xUQO5n8ZWeuaZU1fES6ZkYWuhePfdmZGt9vlCEpUtoH+FMbkDiwzQta
avPjFI3mGNipxHKLgLQ0c8YPFzxp2djN1Zsuqy4MFxTa/eQC1NNoG0mCgz/NRp+4E6CFk2asz1J7
YF/OJv6otTZXKXpptmhVZR3HfogvNDu19nzz0wHs/vqa62RM/PuRqCn0J7y0E3Qr+3Pvi2h/GfvO
9r3WMN7jRpFFOmxYWfvj70E4pi25cw+SRCwoTukMjk8aYyNaDo+Zg5Ds3lEV7+88b8kfja8rB/fi
g5m1D1p2zAB79Ie6xNQWGX0y/xc0lmCJkWoiyWlp6A6Dvzz+klx2g1N6hc3reFPSHIMdYSNxqLYO
qYeppXPyOTwAJTBdMKUsUpWIH0sm82mcFND1r9HQOwzVrgef/6gonLkIq3qgbvXahO6+pxm/NANl
NC4uUafBr8x/Yi9HxAYG6iX6h6sQsf5lpKU8mBvpy8LBT6D6DFPF7Up3otY6IZepeueAK3fZ/VlN
uYFs3CEykM24arNyNwSBBGLkDztmkG6IUDd05uDHYMnAVNKjdTz7oLK+riagVGEBwJvxJmBI5aXa
+EXTk1XD0DSydT/POccM3ewMKymYPVryan7ShWJWzkh/bUsHbqEKt3jY1t379f3vVAjMN+JrXGlC
M60LszjXQJa/3MVg8G4cftfPadUaXezGjoqK5A8qnpOJDHtj/8NMfEz7/479c3kHqQFFeGijdsB8
8Qr7V8pimIMX6c8Orc5s3anH6Dw77BQAIBV5V5rXWGEe4ibY8v3wEhv+F5TpxYrnF5wUSh4GAicb
18MA33Gv8VkEJiGJmV9QjLKg66dKUnrTqJuDcQjrONWjW8w3Cr85EIB4lnwoDMlNXQ59Y6RHew2O
fjAJi6+wzqS/h4yfI7ONk9IIG4uLaDUNL3LQyaLY/jG1UVqrb2XZmAJt143mwIr4Y6XAUctHtMOb
t47MA8c8+BbYJ4ioK/opFJkVeNboPEVuTYzY42WZEQKoNS/8eKGVSTubLUrXGzOO+MvsivdX4O+g
OEsAkh6uQQQ4cZNyXnMuBXrUHv9h9YRHgdHZa0VqzbFyKQLXOb/E32Y2TTjvX/jNBvSN/RqDHuE7
MPa5OJn8svRxkqVFLfamJ3/LssIBOK182CncyevRM+wJILNH4sz7b7oVa+/fxvXzG20FRzoWisZ3
9I1aYZptNab1XD3RfbShllnAZwDCxiDngQ1CU8GpwUGUE/H9K185KEK9GkEH0n6oWFgBhtz/vvl7
ladoehPrMatHgxtUYUKxexPhFIIRq+w5d3+i9TS0iN5AhynqzSHMpjVHuZeEafKH3RUFevb37+16
idJ4wbvw2dKxDWlyHRiCcUUGECbicYdV/E1cKZkFKu+3JTo3KUFqZ4PqIDCZg/+/CVKXlfBrXHCg
ihGrODauvCjW3gRJrNEjNP3DI04g3oo2d3snSC6V+Laksvem02TLUPyoysCkM7Y7NPaPfqLzIT3G
PY0wwNAp1rPFna+qzHU+cN25XsoMPGciHTNhoC2Ni+3Vh+SYUQj24/Dp36a4baF2FqkTkFRUUCdF
uU9xQJMqkiZ7rX1u8/1PdpmR8OtrChzG5jDqna2MIuqNpIlUQBk0d3kqhrbibFY9xgnDU6ziKnlN
tbZwyWfcPW18z+vWCbg3N+cB2vHqUMIAep9l6C8MeejWXrT/dIlMyx+ZZdPN5B6C0VZILSL8mogG
3mIZRrzFy9V6mW0nJQ4DbcLkeEi2eON79t7XxHD68kRohKY7WtqmWkl08w0Yb/8THQQCsX/1GntM
72lK4ldOM52a88GKlD+X5DYtPcynPuqdbIaGpSF7ZT1EEVnoHiyCCtzpJaWzKcc+x1XhoG7AmN2R
sfdQBqY1U5WLaT0Tqre6lCfIpqm+Ld3WSB3SaDQruXKyLBM3IdaiZXdiDMgo5aehz1Cr3YCCZOL1
/a93cTL77evRKsSeQ5ALkoWTm1ljv4TDMCLCzTCFTztK3G2PT+pHQfyJw4gxK/SBzlUMizdACtGw
tkmx94Or31pSy2Iyx5hYS6PcX3Fq4U9bD9z+2DW0VPun0E4q5lOP13LyEQl5zVnQ9o+8g+hBBxIi
oev94NJyDgAshkeKwc5v/qY3P3ObM41AVEd7D+beLbc2lmlCoJWTcnQLeZkKjYLpg/d7nWkFMeZU
bFMXAw4G64RXmZZIBPARa+pxrqNozb67/oDt1D26Cs96icizSTRDhNHYKBHEWLBaFTHFp0z1bMWf
dejV83zTkCmE02G/+blqTcGD3DeK/qKGdsd7JsCYAo/OysSS5/efwb8CwE2PXkBbF7Z0GIwF17IV
taBfCqHaHsPVkgPCgDGpXSxmNLgXFjX/P9lBiIEnlmGwyaFp1772hIQz6anJ/fpxJxT3DL7f8nN8
BHKKhT5A6Ox8oM24/l6EMSz7Y5qWUJy5b/LzUvVGuDF3j3lWhATLmuI7+Ovf61chQtGvIfYgXD+x
FU3id++/7DfXRxLOtLVLOup5rn+1XppqyeQS2dnD3hqBOS50ITMMf+3aqm0f4cN979AZ/JFK6c0N
GPdBDju0dtR8HDG/B4QA+DjA0mD8hJLuEgG9S5G9H36pJQ2yxvqrezpYh3wMv7//AswD/hqQGCeA
JhzlAucag9muN3GpZ49W1HR5KAiQ6x9RNI3RORuDBJCHmx6Y5hE4NAt/sFEdvESurkvqj1sfAl2j
zrpOPUrfVe6KneQDnUUZwyhDr2uX17geivV+J9MbzDLc79IeDKtNXWPKXfTypnTJE6cw+HdfTBSu
Y4hQD8shkIUcNzanNmjXztZTCZhTCm4SV/QTjViChFu5HI8YaXum4QtW1Sgi3n+t15kVwlAWNiJT
tHdk/9dFTuInGIQ5Nv5EjDu7nLpOXoYHbAGGsr+ZmlL5xb+9X/4CTfJzoolOCRqgIgSNH3zk65CC
CxF5vxeZu6IIvC5F5gpzdlcuxUN4kfPkKWI0QF+T2W0w4PsP//ZyRC7YOxohEcWS0v2+povc9+Ew
V/8TtiQhQFnhGLTXqxQJrPT6jwtcbFCvlhOJA8UNQQzrDjPv5eqS44gfWUyO+GkXAOPaTMah07pb
X6dxNlyb6aNX1UO2SDrpjkMTjF732Znk2lVnmqQTMTx4HToJ9bijlXtDlZ+iWgdbiQcAVV0loEy7
sqhN5ph2u5bOrq9Yp8kqOQT8VnMwLOgy6IxLFkNhdYwPY9GSqZi1WwW1IceyBO6GJixkHaCCFz1+
tUm8/EkZOivMa0OkywzW1T9Fm2KqbWZDQRYoBoFm26QCI2PysGG3mrJv4TJVbdq4auWQjYZ2blJT
FpTZEdmg8lUc8V+E4jvSRoUqKN+IN9VYpkFvDRtzo3S2GFhyoDeOi+xFQZvilFo/qW4yj2RcIv5t
kRqLwAD0O5KW+KvZcG0SrSRYQ1IZ6HCrKCpTAv5c0joYz9GAxbM8zIM1LMHtWNORE98X/UrD+QbO
CDHPPHcBR7K6Zz+lxf7r9rL2YmUPx8XWY7wDZztZ0Gq3WV93tAVc01R3zgXz2bBhwDWDE180qKLx
xVLcJnQHLvZxk8ztlWDkxOZlhr0yrco7F9p6s/H4yC8g8686u70swE8u956riJVEjwMIp0dmBozZ
/UOGHBWHYcUB5IfEq5++Mj+tcnmgVcunsajOeEqw0fyyXBvb4QVak2MaItEHYEjesa3i4FPtdHP8
kE/hOP1R4BFBKyD8gr/Gpy21oh2oIRETST3W8KHYA6TuscCHGaCwp9P/B8KnnCHjEC5Bf6NEZxDy
FB8+9sqCr15Gt6NtpYjpEWbiwWX7AJs3bVXSknPgr0AwZVkI/3ZIm8vKA1KIqwN6Eu3/Z91YjSqw
pPslLQP6gk87CL9DXc5GnO8wdDIhS/xZM0LbpGZAEN7nQfQzk8j6dSrXP+dh4b7c3rLn/9aoOLHL
yIo18181v2d9hVufpr8BM2zvFVJcTV+wx6k752xZnbW8ht6qLfmF7j3jN+OvnqGNS1rmR+SMxWqP
1WnceOCdIcBdwOgvaSm6sE1RbirNELyaxUqtHNikhV3BSKxDCO+4nncxANGQWHC71nEwqOcwKqUF
97Qh7EReg7UMWxTYE7h4Cbz8ex3hlPm8Lesp0GzZ8rJxlQBjT0+ripyxvVFSmGW4iRUSC77jrrMc
S5VHtSl7tlK9pCmUhblpOgvHKXyBFhNfi/XU4bMPR0BXneEv9o6uAEPGdLgRfe1PQLhVZgZSF0Oi
Poelm84IvXY9Z6MzDtv9SbclFi0BbWCigsumNVPjgvuTd2xQpG2rl8y8tL4rf1DuTbyFrp37c32/
MeHv0l0pLzpWcem33F/T7hkwFJVpEyk5qrj2xpoA9YJL7MB9FQki8S5dxSAWN70jdjapeNWS7ALu
bHc9SNNeMmDTCRla4fqqBsLfSI6NoQoibUCfaV4rPiBojXlDq6bPAnUCbyZOTxuLxgSXFrrB25qm
6n4yeqUYAuP/UHZeO3Yc2bb9FUHv2Se9uTjqh9yuPD0l8SVRRZbSZ6R3X39H7Aj2bfIA6nsAAQLJ
qm3SRK5Ya84x+XkpE+xeNOhnXJjsescenRML/Ha9TANa7agtMksOWTor80iSyIVPDqBeKPMmCVlE
61V43IylyExCS5qIFC03jgwXlUqnbrZFvd512tE72xZ+ghHG2Y2TYkuEF2OZtkyuAqVhUqfm+7V9
XfUGjgKLfIA2nkOmVkqMGnw8K+ylHImHrHwKFGMmZ15qfK9FBUoi4za93P0QEcwFO0/+9eGmWkd6
1u5c94B6eVBNxqmw5C3ogorgvPpKGtLT++W6bDqiyav00LY55zTqjIC0cFQcPcZuAgGlJ8ZC8MHx
Vos4XmiXKh3SgdxCZmov/917eZ2+/+tiuxqAIHcO3Pcz/FB+3lGNCz2Wa1RFmVYm15Y+Qaa5yqYH
hO5sz98Xw1agFdKPOTcYqWmWcJfPNd37KcV4bZervvq2O/LSmN2UAdCjQ5nBsKpUiKJRrSvwv1Hy
nSc5gTZOaBKBkqJyGOWskzqdgd4fbTLJXn1lo2CjTFB/giwp/3JV765qN/REcuOgG/glYAiuo5IF
lbObTA1rJJ5UKSgKlDuHHWdtPRZGuJkPnX8dtbVjG37pcVdlv6cMl5t4ok1ivMKyDbXTuqpm+VTX
Q8mWmQUPRN3SJuydclLiHJBvFJMkA8z2zBWr7VcREzoDGxhGPBp1SRo1pXM2fDSA4uAqCfvgggCj
2dQu8nlCz9itwgNWnCRtjj4NwGk4TaYJjOc0KuG6umwjxSHQlYB+3ANMYgW4zTt7QgkIJ25vokPa
CdzljExrx9jPVS/k+eUM8cH1gqwLR32h0wyQPftykyIoPZ9teh7c7/QOsfLqTc6OlSwpMoAaYMdq
8UGxBKoad1JFldZ4YdGRciNwmXLJxHMorxgmZtx3XmN7FFow/OQ66xTjxAWDNCZbP4zMn0dxzJVp
p1d4psRmNyfiwmLwCR7DSevsqLUniMBkVenqV6Q+5BV5osveaJ2NUu6ntWFtN7PrCJWKx+RRwKca
mFFz56vnEaGODHENNMEMYNTqpIqnXpWHqEPkaqEnv6mas4NuQvuiJr/68tzzq8axWyRiQRWkqlE1
qMoW3bEPPW/OrNpGVYciiSPJIk/f67ao+V4IL4xQUoHU1TylyELRnqh7rpAC5y5mtOGg7ewHtGPB
bTg2ncjPOTBq96VWJ1v4aM0/jwVUBEgGGRrDdw7B57yXM6fpMH9M0hlWNJ4EafgHwijlYGwBpOBA
KXqM4tqk99RImg5NXSEk5JjaQEZcqumDnsFvg1fNaOcS/F9wUgdXTny02aVQGjSQv/Km7YbK68Rb
c8kBq8d1zigBxVuJopbJ7nW11vcYsvm9J80lJKnOv9XNCiNdxtI6pIApMj/uivnayeIpWTaHcWYx
Wg6bySCXKb0SNTqVx/Uq3wcQRBxsaVWNrFNX4YCuXkvQsFyLFo9krhx9kLUFkSc0ftiDlJtl69Og
JEQYUpsxPLEJWUV7dPMqHYo//34/+XOPAvghwDImKSAR4dn83KPYPR9KedpUd3XVIs5GiK3q+V3O
izc1ydI2k//VG+MUYgtPe4a2v8fw6udWXFU6YxeKPbsrqqwLXzZ2CgEi/xYCCySKzljr5tTwqGCZ
//s3/nkYQoufDW3oMjdj6uH+DxWsYYTAMOsmuyFTsw3dWxqro5/eRTBmkHAjcZiC8LLbbm+ho9mn
bKiag5tvDjQbn2dqbz+U16VlNCGPlG9QBE5L+/bvP+TPk1zGt8SDELgSoFwhPeNnC/CG2iUI2tm5
aLGgkiOuGhfXF7LlCxm4rYwz2Jk2g2OcrGEQfljHuW3bi6iAvOWxXfe08nuRGyI9IJpDaxyD5Afj
f3IVp6/L6qqCO5RXRlPFk9dXK4ghKlWCyGpwLvRx1d3iXacCf/81rWv78996ZMzOLcIiMR3AJ8XO
+HP7BBY5oYnhbJ9HLyPbidIpbVyYeVFkdWDsRpAGHaSpnNr/sC/RmqQnYLuZeGMrjpzvUHGzfwx6
y3ixJhYVwFTXgYrG4mk9Nv1NJLgkG6EDz44mHBBjPGTZLvrHnln2Zh7qIMsgoJujKX0fzQIoGyYI
tBt2dss0ZiAK2bmQ7Khb18in5ODcndsZg2GEg8Hm4S6fES+aCySqtukIB2mi3ZovLUidIWemM3jt
o6AMLOsLTd/BfgYwinbhtHm1E3wu98TDZBu4xjSUp2TeUQTfd3ZCXX3ZJxgHT6ixtpoNDEqdtoob
YP2iuBAs2SSPltx1o7v1ImMhfTqZ22h72vohdFrs0LnsGnhGuKfIaGeAp9utOeB9W4/OksDCPula
yxuGcDV+3zbwQYLs7h4yaywwGhsf3cU0PbCFpPBs1bmEf2MHlzz0Ktb6ZcMMgNF6H7cqPeXzMDAW
uGoMajVRSXA6BV/B7WTFJWUL0tG0KxvMece+GyHRszW4gjj1NG1B40xipW1s3MPHeR2CLgUIvrGT
P7Ayovq8rcEWTf1HdEM71iizi4BZvGNnWOQdtCQRmAO436ktn6dsXcwXql87vJ3a3rJSUPdJNTHf
QvLA5EzTO9WmKQ/JiBCnvkymDcZ62Ep8kvIqaKSprgUMTillgtq3zbuQBuexbGU1PWMEmgaq2MWb
6timwpu/qRspLRrmfVngL9gM/A3qWX9cHDGDsStCo/j8H24xMBA/NvDoAdMEZmkHQ+0iGfh5MIZl
r0FH0Hq3s8hyZ45Rsqai+EhkSQAXk5UwubmGdTPdrERDQGwLt8NOgpulAoV6XK01px824m48tuCR
HpZlbOnNTVb6sSJgYUC1X6fLox3Uw3DIVte/MzkGEzczz8u0vEPsSh+vPFTROJjHqeffsgvxzIZ4
U5Rgde6MFuoV+R5pmx8zkc/PyVBuxZn0hAUXnG3178Eg5OLUtaNZHfo99Da8Ab693PpoOKuzcJKo
PXZJGoyHHPZ56h6tsVyt+yhq2icj2II5NnH7BPFUZ8txYTe4x00Wtke6MyK6Sz0cNTB1muABaEAT
nRbUxCFftgw+VM1kPU69Oy84Uxz7i+VH+V21eoMf0yUqnvo6mo79mFuf13pN43Lsn/0s6z4bll0+
Va6xWvE+uohAYqaFST2D+8oAkz7QrmIWflw9d88jktr7ejAf8OAY36I5dS7wDesjYXr7CV1zegi8
Ibzhu1onsoRYgwT9j48+UJV4QAACqCvaH8Y9cdM4qoLtk1m5+5mpvisOs1UNb+a8a98mTts/pvhu
ziVJe+/H0HAuSWSKkyhaSTKkeXDPMK+5mOwcjha9W4mWCR4hD6U3LUDTj2breX9udph9Soaxf7cx
nX9IwY/dVkM/ljEqRPcoZBALGM/95K+Fi+ppL9Zb0xmne4EW6o2wB+u0L31xKguCLOxybtMYYdf2
rQ2X8kM3ucvb2jXHOyBl2dMSmHWJNqnoTlXd7/c4qqIPULeqOytNvLch6mg3LqC5xqjFw3sT8eun
ypv6TxFYuwuKG+NAnyS58fqJ6BiqifpAu8hwaZqG7o1L3MyHdlwacZAa/LND6tdzaufiIRItHQ82
jR9QZtvI7HvnsgTCfrSd1Dgu+7y/ln0iXlI/h82zJcZRzGVPUyqxXiwIajeB2MobJ/e2NySnjo9+
OrQXwvbm22wpsDEl+4aePA+LQ94L9y2k4nA9wTlueBcrORnsXe/b1t3iIgz74BxWZfIXSuPPkS+m
F4vH2wWdYhSXgB4wecnMl7w0P7oswCdjLcM3XhoEN86eC/BkA1+AtrD3MaSYxzq/4LM9ilA0z1Nd
eHmMM1o8cGmyTYjahfvEbjB3ASWjviithxTAzPOauwbS+h73F9udW4/l5J0gGDbmmdl8hjGzx2Kf
i+esKfPqsNgN6nlvaeiUJBamZlBwqIRnBx/qUjUvLKikk9j8j1SOhCMIANh24s02uj82I5jOHp7V
23IiMIRImL18B6JwfLfwsGEaPzSXCcxVHNKG/uAjtrTjpBZWWR6MfM7YIdM/X+dzRZrEn1YwNk8Z
xdrJWJg6H5M5MPM4pTV3wv/5eSngAa6T+D3bbaKLa+vrPDifffr+sL/L9WxMQXnYI7s7s/FpjVtr
7MrogV5dfcMXq5wD5VH7REWRRWdGm8mMFsDmkZwZ9HewrrUsrw0a2JhhlfmMgmI9LJG3vNK1MP40
0tFmO9jn5C7yqapv/t54N0VmuPdi37ov2NaMu5ItDTeXuz6mrrPcTflQoPjwvfoI2aL7c+HZcW9t
nv8JTF33rk460z02WTme/W3xP9vWUPfHJDH6u2D0Amj9FMSvRlZnG5rIdoTvYQMSO2XekD92qzMB
tUmG9tiWXtDEUYDrOPyDoT0hEUO/AQfkCN9NM+FJpliQpu/+8F4AcTtNdpHlZ7oY5vuUScAcN2Gd
8IUEawli3vfY8Y13Fgy4V+FsLD9R7jzgRSnymANPmCY8tFPoTPVH7Jl02dY9fE4ckX4qkTQMsZAS
lZij0H4gGcQ7F6sFlT1P+uqSEsL2xfWJQQ6MLXtxB/QDbjIGEFEWdof+blfxmjQE+w5Ybs8A/rq7
3M4bokhIiuncMjnKoJVvYZt1Bwrf8F1PJw08nJveVOG+sqEfRow1dnpf73N73+XbEx/8azH49ddu
txqGn1ACRemwdnfOeEKem/NbzOjuSneMnjAtuact9/qz0y1pHXtL3h4Lz/Ae3JZkkaA1v8DWce/X
csUDWDnjZYksKXnn3j3mfVv9sbt2BvvbEwPamzG6ad25/+jDIIKkVpb5k5Ea9oGHsHhP3Mx840fG
fkvqqntZti25cXnv4hjMrvE+C2fyqgR9z+q8FmXeXMo0zIpXpa6nSygVxXseQoood0syQ/K9k404
ZRkjGEo2unII41SRdpTm+LX0dlGRJVTXQ2NHtKptWKQ+6b1WspcsKOznVNszHEsSUG7w5QFIPY3Q
/6rosFbpsuefA4yz1LEFGRD8iKeYVhRXclOq5nk7vJipic12wjgV00RgPrfmY9r9nnhRTbqJbrTs
DdIOyn5cabdR4zXuV917ZXQBCvQw1FBtj9s0z/sj6pqUdLuE8QZ0qrTd2pi7zm+einoaZ7ILI28s
ThMwv+xkDL3TH4mEoaFBMu0WvpogV5M7kPXELNpuSYlnkG+wnDvG7807l6Sg4o/RS8XYgi8ZRP4e
mGdiWTRmy8o27xn6rp5/AX+Qdnk8gZQFdrwA0N9OIwrHEORNV5KulEOfzM7JUvDgioFvSDvUsDJx
0xPOIqqw6E0Wlc5RdYyiKwmt2/d2i1C85PX4CnC4nBBIYkjwvn2H0NltWD4uzJfTu830ucXCQLSX
pEwYstN3K3f/mYIsyE9TsUzGBV1L2ZCrdaXy1zujccHpSJkNqilJhAAuZA+ScRiDbLaGv9izSpmN
uS1yu7B6tWzF4LvAe/ykSuPcNGQbTY8XUPVjB41xqXXDO42Q046uKHEr3z8lDg+//olaim75os1M
anDiTPZeF4c9NIYtvUD4anlPNVg0dhCCt6o/KIcg8KuusxKtFUaGJPWrXOdSIoZ2XFpL1UgiU3+n
xzHaeCUWWzLJM3ORA2GlPFf7CG2HUEbXWRnBuryRLTZ2QbJ1bS64VUAFKQ+MniGpT1M6Iee2UcJl
3T3Uk53ZkpMzDKNJU8nFJ1yt2yyYvdm4Zdbn5NBvAg6NuLD73nr7TTKLXvw1Rn7QF/fsi7GixTMT
YLMlCIkIjvlgYwRtcbHAoecmV5kVDaj2AYVhpvxSoWAsjs3RdOXoIglQoNC0TiwDHHhvzygyIJ6X
WEIv2jUiulC6Mbtsod2rR6CqX+cTZ7e+0xbC0a4zRvKpze5gPIU5CMdXAO6pYGSZhI0XcPX4sr14
Vc5KJUIW3rJZBzUaCxJDwBLsyw545WKJftoA7atOa+fa64roIzBmGyzetXs8K6fvbNs7amhDlLRv
48ahJsKvpwwwuolMNpicwzSilTOo7xpedZq+t2UZVtNArROxM5KaCTjjhCYULJX3UJRuS/9Pdx2D
q0pdW2nZWci2ob9m1lpc6gW/NbVPUvYb1SBYSD6Ka+P3wpbXMApkzj0YDMDwlsrLsZPqh5dNEQyn
nYGJwFFE+l8tgTOd+wkUoORGjuhnzOyQF+wccJt5azgBbrwa7vQcWpv+/G4mdRO2XJSZbVzBVVs/
r3DBhhdt4xRRjmNYKysGulI5n2IZum0AeHLVI0T5Fm1HyI/b+qVgWTA/mhB8ibeDFVPUZ6yl8/yF
XVv+3EjK8MK8PLLK9yaBbCCHV6enTz/0XeF+zva0qB5yH7j7uWc/5r9Ta8noM9lnoHbtq49pjefA
8DCNZjHz23910tVNp8eM2ogxK1tcPefyiNrVyEKhjc7aYz1fVeIkNHFJNmS98WNgHPC0IZaofaA8
Snfcc9d6X5ZgtaKvIqOUfim9UW70eyVd0zft1RyhukBDYkpVB5Z7OQgaW0zq7+tNJPVza4Mom2Ia
autG+KYLUDk/qPVIo4iUxgaEsfw4GNjn/bLVIYqYJGiI6zuooW0bLYg+1CHqy7KtZbM+3BKuBbaP
6x9qMmoNIuVIuYoNv18xkWp+oJ7YJUIrFq5mJUmUKWB4dcg7NFT4y4UMa76j0jOpNVo/5reAgU0b
lZvzOnjoNmps3iQDvNPeZZxBUueixkD2FshAgQoyq70eU8TV3ke1lAEmls46PQ1Xc+dBNVBM8IjI
Cxal26/HQf7gdB11JIT2oOpSZnv6XvIjWusm79R2hi43vdHwnb7GMENQpNJ30viRnkF1mdA2k48f
0bXyyysUMYkH8vGjPRuisVfBMGS265XEE7UQ+8gFuNuxCEvZD3p76YzJZ1Ac2TFC1czpUtfLqMZu
Rb5I8YJD+Nb+2Z83WPa368a4CxpoSQO4pp4XZeEHJz316tYCs8Xt7FdyJaA1KGseNUHd2kj6iBrE
AKKLrUrkrPTaN6A4jN85q1si57ozLloeZIsSWqjzpk1Q+mQrY58Ads/rdn0qlxt/SeTjOVeOikAE
14HAdQIJPWFixWuA/Bng6DG0RhS/V7RDf4U5uHs5T/0NCbGDM52AxoiquqP9GXb9xRpIu2IeHfnr
CrHSr7n4L9C7ShPXakA3Z74r60y6DmfQokjsJxQJ4ITi0qlw8d7omZiWBxN2Luc56KJlVYpF38na
Q9VU7fh1qCwx2R+c3iVh9OiZ8xYsZ8vaJALMhEXIkVEzdDFH0gvyXUNHAS+n5xXl4zv/+sgxqkE+
aBW1IWUDKi2RV5219jRSEstXhUYoDyBwBFkBtNdpWIIMkWNlKlqmengxJfOxTzvST8sgUUH7ZrE3
AY4xwB2ivUHPAUzuTkD25aPtV0mcO5q79DrXDJ6r42ywpTwiOyCD6YlMDLamx9TJ1qA86lwE7eWK
QrgV9qcC1lEVIbu93sn6MlY3dJPNo5M8prmx7miCwP6J7stgoaU6CcJg5u3I+NzlW+hKx1HnP6+N
wBlfSDy5Xl5XuVqaCsGlXUZIjeqTHww5x8p0e7nqag+zBgEoT1yuFBDgUaQgSx/Asi+kVM5bKikQ
ElMv79AiyeRgLV8D+Zht+ysFdGB6wiHsjQJUDiTKoUAfCAOJyyW7QnYnN1qwW2uZhJ5Da5kQg085
cNeOPU1/0MA3Y4A7il1JsU61LqfFOcBpJuecrcu7sgRZ5TwJij7C8ZoCZwSmYB7B/F4q6h3cVkna
Ki36lUwCWRqYScrAb0QwySFqfIBMBJiMVEfQ2lasxsZhLxF10XFGlVgTM3Uto7W0EJMnaUK3s+Hk
wXD8TrSj7Oa8WCpeqqNo4YMpm4x6Is4Rxivv3sB2wSfQpmlvqOWweiMLiDlksbml3T+XpXflDajS
liZMzwlUikzRbwMXmb5m+taWg3jEPBJ3MyY99PxLGCXMGC459qyrObyhHKMqk7eNEpGFlSlvMn1c
QX/LOwVxgbwN12SUd6+5sJx4cTSA8TCPa98udX1QzzZa6VJrsdGMXE4BEaCNQLboFHBR9TWjdx7A
/q8bkAEK5K1e9nOFw9QiS3IlpNFWb5M2ML6DdWwwFzP/UDvSVAxSnzYW2cgxUw95fU+TB6e+O3vi
4twp4N5mBcTP8IxLoL6cFRVAL9iG8pvz5SU/QKeH1UqEoNU6gZI3hJsjV109Y3U3Yn16bLO8IgCQ
KzoSj6185OglGyWSXNsnE4YbEk5lCq8KsCbeUXElETS47QXRlbNYt+21+tbqQKN1SE66z3KLle80
QSzjy6gDrS45mfzLMVJ/ZStZkGK+2Mpv//1sKuVk2g/y5JvuSr8pRgBOCbUPkCOw30/SiAqEnkf1
RhdvMvx42yOUm7EJx61p45TJFm18Wk4m0DElo1XnwRlDedKVtqkPU+nhVerqVJXc+kEesXfirSKF
YNB/on0gT5HWaCGelQ9oa/CykMiF0E090BbqpugGnFPF+TsiXCk4APnIy7VRpvhMyX97aOpUUOg2
Dd7vu4pOfeSxXWkBaMGlkhFmgHE4RVrrpSQ8pBzIS109B3zV0KBHec302ncpWBqcTh57k9xxcBHy
YErBinKHoyOUS22EzYHjndpC7sR0iN1sBbKPAu9LsjX2HqgCeFXaGyCE52mVJ2NjiebFBB1sXkXD
yDVLQm96dw+1BB9CsfYn5bafCBrhNeV2TX6Waw2jq8U5WhDrHSXUF2HcmCzpgORGiazZf6FrIVBG
Lv7jtWJTTZvUCelgHjy6gwGxCzxuODdsRiV/QOMNaoPLFqrClcu5rLZU8qhiVz+6yeakynSVf6vL
yI+iDFPCUrTkVPcdXQ0uGP/aGlE6RA1RUVXUcFUH16rST91WSiELtVKUxTS39EYpbxLjzlIxXoDv
2P9oZYx+LjBqu3bL1LWuj52ROatc267tFn3HqVpzRRLC99C4Bq0GQfEhpauqfErwVncvyMzZ8gcs
ZPL0qnaXmbfXNpnigOgcALMlE5kCrxyMnZRrbq/yCVSNuS+Hzlwji6pHbmdE0UvBmiq1mSlI2Y12
vpGr3G4Sy2WCIEL6K5+mWLplGWshb5dPJtWf85xC1sRlYnGZK40iD/JNcp1TMpk+a86GxjqgC5Xr
u9oKhGqV14caH4V8nGd0sTjrgX8V8wdrktnrY0g70XcPvkqwtGxqee+oITlaEaklonoBIupA1iWq
/6U2QMaKcOCRjBvLo0c8OYsI9UOkHmzpRP5Opfj3sAVEa9ebTokS0RnJQzQ4JQbMhvkestXmBEZc
im+/+3SVkIi9mKz19QZfuqL5ke86H6VH5DZll6guB93CJM5xAyNFTAAe1vqqedMtlzYtxsA+r/Zq
njMC6jltWr+nLmQFkybIbeTgAWCS50S5AakTPSTzjjEMGrLU47geHmuWb4EHZa63N1UH2T2MlWJ1
73spntV2H/10VHkwOiBBQ9vyjm2KdULHuPfzndXW1Cpn3G79TCKOQdg9ICfFOwkWITWGmlTVKUTZ
d13rtUZL8Vtyl+t+imBTJ8vKfpa3qt4qOf4iywahgmD0YqVxVtrr0KjKTXihJIIR6i0rF9scJf+C
XC4nHHiQ4i9rL0gW5CcCtCbtBZYXZuMKSSUp6THpTztEOV7sN1ouy2RZfqHU31azv8D2D63tSI9O
crUrpETcl0rV68vNP4dPAbaI3eKqozfGqXag9vGtuIll5oYS16u2gFZrqpsoKGj9syntXFlm9KYv
AT947OWrBnXDeOeoZc5dx1LGg3q4mmy0b41+6c7X9fZeXgq6MJkVKmZXlRQi3GvzCsOffE0znPiF
QZU12n5hkBxKJHsyFjCLD8oWkuyQt+ybxRsDSke9l9SaclUfWNct/jQhJ0xPWWe5Y/mB5U4W5jCX
5QEPTVeeUmtjMEIzlBDRMEHlEeCS1et4VmHO4QdHrHt0JRS6QHu7XVcW0W1JCp2IkbvJxV3L0PVN
EaRw/F4ierrcfVrwnCiwxqCkoX2TbQF3ZukM9Mt1A0JRtLS+PFqHdDrV4Yjnj7nTtRTVLWetupfm
XE5hpqq+UJFrFtU8bJToUhMEFtwLrnkQSzNs82cjo8nLjjJsLGu92y1iXQib8Otq2h9bZP+r94Rd
DPSc7JXuSVtlr2tvUkOdg7Kxi/djibrGv2S2P3shFicrnYgZCkAqxx5d5Gk6FP64da+p3Yp5PeJg
3MsnttpWdfRbIoan3wdwJW54tDG8gJP19t0JTm1Cc+iyz0HrH2U3ynocCrBe93OHKCq7RBU78bdb
Nk/ObbM1ovrccBn95RmMdT9X/hTNZ1i7O3PNot582vFIp+7E0k1/mG3XiydccUl9SWY+HyoqB0W3
4L6D+OWdgCC4F3p+2fR27bm2zrWdbOalFeay39tQYY6lKGwU9cIOqAtSll/kJm4ktnjE5T0dzWVF
/+UM2XLXe7Mv6NSwv7Memr1pFgxebeGfgdtE0H/sfRH3YV7tZn92h2gcGZaE5J/lZ7daDLKYcmFM
j0ZQrtV2QJuLoj/OGQGuRuw1yVI6wKTMxgmY1howAg/T3i8bUqewGGZCyRCWuetB5CT9FHFOrhT6
7Yz1wT+a3AYOhnrX9B4SZMa2iI2snIPoDlJUPvqxM1vmuh9nZlbLm0r4df8svAZVSzRn3nKPi3QS
Z0C+dkMSXWXe5OAoIDvjdnnTpmHQ3nZ0PN3HqBqEce8JOJhfQxbl9mtr+n5BD9TAo/6l3tE7lads
Wmd3jgdk5i2dYWgHL361MHMCQP47NhTGV7GnkVtXdTOXiJTUezy4s5Feo7/n8TIFjvji7ZRX0uK2
0m3ToTmqcRhYaWo8oIyx/beIZDgyce9Gm3DIpyiZRYH6ZwiVb7Xn3qSSdrrFNW5S6A1qWTYQsbCu
avG3LpRVia9cCDnWjfn3kE47mwNVIolUWgIvCj9jq2glxWVXauoV93r5qOTE6kUKNb9k9Zt5OKtX
saw94DuRqcRUR88yitpZQu4w7oNkOyqRsn7gqJanGpEmkJ+uazN8LS7WACW9eZgErWz0/6BPCIqx
9937lMxdb4ZvVndvjPBUjhbDizwP5BZpt1D6vQ6kRAlkxNdC9F97NlkcrVbH6jbgvRAfxzZMmpd8
LP3k20JCPAZJczbrd2M1unAlBultVN92032n618pdX2+LTkdZq8yR5th0FB9DniSbSdBd3EKwTwa
6eocwdLK/kSpGDn5tSpJ+ZI2Gg6yqfPmwZuKNrxs64g0MzFtEvfedNaUVvh8mUaThjN5bCcG4omt
ZaCkwH37xneaZP9jovAgk8xHSDkfcIbRLzg5Y4kz5Nmu7MIyLmKocuhw74OBlw+6G6Q+VjTfZ/3E
8mfgpdwyEQHDzvOU0MpD187Qqdfa9NrT1Hd9FyOasg2sbMSRPrVr1CF+2pa0oATwwvIM+Ko/e+OS
VZdo3JAnwQMIIoTrmf2hNI3OfBpwWB1nr1sZGVXVnyXm1c/Au8sbYYfTVx4+Y3sMdnM7JZGX4N3Z
Mt60CrLxniYixPt+bpfXOacHd8O+TrzP6GI+1cXs3IXFPJ+mJeJGHOkvu99a0oub40AwZX/J5mr9
2rtIyuJwt5f8sAxT+9KlLXyWDQ3QEVd38KHHrHwPB9V9AOLhNPG+FNl2tr26e/K9tXhBLt69YXWr
OMuFmwFQrJ1PWdsbN0HCOo9jdJtv7Mpa8GKzyTa/IItmVataMf5OLZ/eDZz8qo8TMTnBMUXreWvT
/f6G82K9A8aaofroI/wqjCA4eGU72C+MIErv0Wab1wD/XgrrkDHQ7uK+z+mQW/7sX9KASi/OGWv5
t5635yUmlzAtEIPZw8ve1CiQUtt3oKUxv0NHUQEh2WyMWHZhdo9EJzAtboLKLo8FGyTmdp24Derc
ORaWszwUSWr9EZoi+AJ1KP+aZ+V0h/LRebOsFldZ5CfnqLVN9EuVe2cvQxkeRvr2a2ybSX8HakP8
ybONJ8OMaelPw3Kbc5Zy37HV+zShvP8jYT9EGvVSvG3MqD6P9hhdPM9czw7U/S92bWefk9zzD15U
5ufF2JP3WYF2J1jsiknsZK8HkC7dU+M6LKm5kc1HFHZ1d3HqIP+2CsP6MIRDtp7K2ey/on1dgyPK
RhqAbmbMbdyWKStLAsXy0PX4IMlegp1VGWX7FI5rP5zMya7r4xw1DkJTM58v2MSX5yJiL3Zs0sE8
2G4yIwxZ3fsCMPOjxzP+fk8ndIPZ5n2wmq46T0VCcDyk/ltwdymayHFZklu0m1N6Yl0SH8JpSx+A
vQ7hqaWCe7ek+fLNbseU3dscMpF3inboj3wR54MjU0/fmiuxREyii9A8tBCRH3lbTKtpsp+7eay/
VgaI6Y9FOJP4zW+cQzkf+CvnmfncGGaT3JjG7E+fog0xk/cYLmuAo5Dt9x75H72QM7SWB/kjeXoB
oI6gF8E6A1RMTsaU2RP9GpFYzmnfaAXjsxzr9Q1+qHJ8tBcsJLfIc1rrlj5aab1sGzkExSGMltD7
nOKzKKY4sLjbWFtsWsY4wIjPrt+Ypl1DS0IxCrK/Ppab4Ue7gwWQCL3iTU4gAEqikR0N9eAd8B+e
71W/Lce6SabgcTULk0m0ME3zYdlSRrvNjI/1Ym/5/laAHglis/SGt3kR4XEnxsDOoh6BIpK0uDAZ
sN9s2OkEWRLMio5knYwYZqa0M2+5DCrnbTFV3v4f4wx/1AlDVIHS4dBeCBCpEHn9E1UNCMlmeSi5
bpyrZVFvEEeecDqm5r++rv8nfRVvlcB/+Od/8+evoqUvlGbjT3/850dR899/y9/518/8+Bv/fMy/
9mJAmfC3P3V5FU/P9evw8w/98Mq8u/50x+fx+Yc/nJoxH7d302u/vX8lFWG8fgq+h/zJ/99//OX1
+ioft/b1t1+/Enk9yldLc9H8qv/p9ttvv15Ts//r319f/6P8Ar/9ehrG529i+OVTk/O///GLr8/D
+Nuvhu//I4Ln4lNhSLgY+6lff0E0yD+B+vgHZ5GiDlcjkTwyZrUR/Zj99mtg/QP+M+cWWCLjvF9/
GQSeBX4l/Efk2CSsRJAMeQSQ9PT94/1wGv/faf2lmeq3Im/G4bdfnZ9CAXlHixYkUDoSVNhu/yw1
ryzQlxa5aa+hlfBMPBHJ2RrVwYTuun9WUnzX6KWuBf3A5h5HRE8Zi6ZIzJcUf0VjHIS9lsFdlHnb
dCwjo+lulqiuhkfmo7jOY1GuXvvilcyaxZFjVRXgzAgpsl6DVWzT+4pJWPUchl6bfHVqp/OfEOl2
MEZrKx/4KG4LLvRNxk52aY5p5fVlG4vFq+sHCzcoHzmtUaTd27XTFH+RsSX4nb9X5P/I04A9REij
G2F1iXxOH7mVPyI80IflU+Zn4WtC16Tobkbyq9wbhDtDH9zsQzrmy2GHypj/VaHKtZPz37/9T/4n
3j8IuMm51+mNovX9mefBYD8cfNPPv2nvKghPOQKPIvS3xblX1kPd8jZcY8dEvLjX5EEMhP5CBA0I
2oEHu+jkIIh0jY7y+u8/5I+2NBe0iQQWcQn57PbkZfnjMVqz3LCz3jG++UYvk1Owzl6zK0K2WiZG
HEkyKq/ZO3//vj+dG/m+LhxR2/ZMGzHaz+8LgIO+k+GE31Lar0j8AThUwx9kW9nUnkuRT/mbJsnG
cYyzTECEif/+7X9E28ivDUkGniS4IGh43EM/fm18CHCH18z5BtY26BwmoabvgZSQzECx58T05IYl
LAhn3TZ9KAfTpMkykCjCQfnffhLMYoCyiEahxoZe9OMnyYIsqQiH6b/RM+GWO2+WD6X8jNEYz+WJ
NCbX/9JPHAJQBn4Q+F8Yjs99dJpzYbbLfyBZ/Qi94bB4MLtCzyNe0OfU/BywNhLjU2xlk3wFot14
/QXRBviXkwGEgx3hFv5f5s4sSW4d27Ij4jOSYPvr9C5aRaOIlOKHpu6yJ0Gw54TeQGpiteDuaU8K
WUmVVj+VlpbXrjIU7iQBEDhn77XVzBD58/Vb71YyPjM0HWYJE1WwnAbvbgBE2dwNZW8ASFU+OToz
sBh6QEAE0q6JhgmbtoMatlts3DKhzdkQCA1NueeKBveCtd5S9XNYUaME7+U2yn5Cg1R3X//8NX/l
JuKLsHT4oOm4ls8a/ht9aJjiQJmQXb7OZwaxORQmz8ecJwHyY1YCGSrGs1ZPGrB/+h+ZpEP652/x
283C10e0jgADia8SW+e7JQ2WIEebzmu+1iVpIEaUs3qxAR4Xk2D4GxHTbv5CzU0VX7Ac1KyoSqJe
cI/YndA7bPAgitPKD94e2A4+3PGGiF7ZVH9ZVt5ninK/uEmwgukt8YS999les5hqSQVHfO2gdVAU
zftOlsNDu5JUVEdTu7R8OcOvtDO5QQjaLNugWBfwjFLGV11Idy0hBZxD4U2VtnUfb2o0OdiTB9c0
yievConbABZIiRGRtJEvVn3NLrbktxYZjrf2L9P0HQGVlcrTEech7FlaTpTE3q0YjMy6xcon33y3
cUFtSd2KaDcxHR3dGFt9LU6Il/PqWcKDaTeYhTSClFhwXXGYekHuz3BOFfvzsHDer+Ic5NiMAGOE
y6zn7rthUcxFV8VpI9+kYha1OyqygXNnW6lYbkQ3LNyOkEMo8tp0XhZOIqma2jRiwZ+8p6RdY+Oo
KofyicIM6d0D89cbhNkZqzI8FIOrH0/TcRYvsCr77vgkVU5LCht3MRUocU8ElYy7zwNC+J7yh+cm
ZgD0nGcnXIwlnLJWM+mxe7nYB/aeP+hnR3QIjMdte/p4AEoaEhNQPeFXNGwe+OaZUeu9Aed7Mujm
jlap3IejssZnRzRrf6uwDyqg2KDyq8hIOHAdE4LQk891UMfO62iOuv3H4Zh9xkgKFVuUP9/+96sm
dx8Rrm9xOoC9CIDw1yVcxEudWKEs31DzI4vgeGP6ssO7mTfllUBJx0Lx5098vxrZ4O5M2+K9DQs4
/O0TO4WvdqKY9lmsgx6M0+Do5Q8VsbbUemPrkrKWi5VBOEEHI3MMXqKWEf/5a+jt7E8APHa5sB2h
63qwGkyq3e9xt6tABGiEXkUiUF314OWbwTV+NG2qu9lp0dXWTsV+kz1g+9PaQYkLkDCyoLdH5J6+
T8lq09tJe1PGgfeMQLUMyCqZKHBo15xJfpALTOuGQWSiTzJJvsQpEHuWnuypyThsUAMH4irOi17P
/BGo5gdw1j7NZVEoMY+HP1/x+3UtELyg2G5w1VwtPIN3bytqhGk9tZ3/Mg61ySbWVcpmEzuuetw6
bLKcY2qdaulzEQpGb9KfdraGJ/WQFkj67fg5pi/F97VJPqnUMZO27rIBDutMa9+Wo6S/s4JfY9bF
U6X31NZC7u6r8q2WafTnS3pHMXTwvMPU42jiuTxBi1T3X4dvK2oq2nltvwR9KphbvUz0F+gNMeip
exIjkHK18N3idNZTnLVSLymKrkTxxUiR/N1YM724FpVn0RVfyjD3nWM2lbqn0C6UqO5JJOWnMnT9
/JozPa0wfCX2MgCv1EUL7wsu9y+X9m6XyaWFlnCAV1uB6Trs9369tH4uLL8cmuVFJKNeqXrVMrTW
EtPPtx7XHUbyBYknkDm71u/HymgsHshMIylZdmvlWX2yD4UxTC/sUhW3A8m3YPSJcWU1qTMjZIg5
E2pIVjeSA7hquGYsaz07Ej4wI6+Bf+OMpV32VeJwK/re1554quBac0EEY86/ne+PXgr/lrP5bo4G
bBfYXeEADjh2mr9tda1pdbwF7OnHsUJj2u7P21s7DcCnR5wstcv7L7f93etIfyQFDjicvJZMj13T
r7cdQzi7Vjn7H7vBYoRQFNaMF9793B8nl07j7uLJaKA+ALtauOHlSLLTF3gJer2fFC3OB3QLQYy8
CNgQiwETcnxSmKZ5A1Qo0p96us7e/eWxJe2kKYOkdxF8sWEW6ccBGFI/iAvwhBDPcHwym0qTnV38
XFDKPNrZfztzEtT665rIxeuXAIuERab27ycqtoOdkZjz8jFNFw+aIulYNIjiyYzze/x1jlp2LZk3
MqCTZod0lZRqs/YaO4uYiVFht2Pc4DihDxVXqS9oyzZz8g3jonmc4sHxtoVP6/C7gxNHPVWnJtd0
ang55+5XkNehKxGZ4hYd9hMl+vEeGnQMlNCrzMq6JSjVCrd1jTcgyud+UDH2jqCl25aee2/JXIxM
hvHcl4OlkjtIomxrcJ49HIYOgIvZAnZ9QL6W4qIlXyzB1pki+ysjfy2ndd2qlKEor+ZiifFDnNqH
I1AnsXUrNLAfJ6+xs9fBIXlqS80NS8ty7kZ6p9ZkmNkQtBO3TI6+LYCNnfqYcVib5sGarNTeJ0YX
AL2WRVM5L4s7JoXxEjbmPH+c+1n0d0bX18YTbwx/+O4qz1Mvqz8mNbr1prHS7jGc17I4xBnVjf3a
OKShbMKiEXYa+Wrt4KRYVR7U3wlN0f1fhgrN4FAXcM2oKCeSBY99XLf0jjkH6E5yXBmFdw8ewKAD
PHrSpuD+Iw1q0XOXZ0sEyrlbYQ8wpFdgsIhIxRncU2MzkP7VEMZZWt7WLqK0ZJePSY+ckZyoJMv2
MdbQwX2KkYe2Vx49iAS8Nh428DeXdO/yHOSts23RIaSx0vkRKMWMNDtMOsGsoWY/0anYjjIb3E80
aD2XTi1yB8KjJ8G2xbofJLsuEu8XtHDeB61a4B+o7vQfGlmmGRwX8dE5hH0dWs3qyT0lETNYM0Zy
PyLVBdne4cJPcZ1RvxdNchO4nES4vFS+0PsD5UlfnhSJ5ANqukn6D3kMXLukOy8MW2JJXsJg/ODl
kAnCTXsO+/SRPKXFK0ECsbGS0lt23CljaVmy71i12xQVrogVOTVW1uqMKtgteRDvppyFAHZ6ZmmV
A0uW/krLaJSmvTOTdNEIC1nkKtgSA2249ScbvTELZZWXYfgyJEHbRoqjN3eWdlXGGySyvFT/Er4/
W5ZN24b6XOykdOQ5GKQWcYP7S8aoKPuCG9ecaPMXScgFCEMsCKXn3Vqz3zj0oar4OXm+1BS9AYSL
Nvf5D++SThtG0BNwyKytTD8eSzqp7f7LKmeLH4SoloOxMgY4VPYRr2SA6wolSMiJg9Y4O61oQmbj
txHEDXdABt04QztAkiLguuZ+GQBaDikdBkI34SXor5yRKCjXZy+ADVFuzgrZi77WU/BUxusz8xcZ
v741OL74UV6xAf5bG0xdx8eiCwt1OUkpFLBfKbil/Jk7g5R4Juw5DkXk0Grm10sfx5S5u4yeeO1O
Mrnc0BdH9u7pZpxloJc9bnh2RJ3bxsLMlPF8udXG+cf/fZPPP0elgJ61b0vEmJFV0y/6CmJTZuqQ
1WLhoi9I+gTuQGY+cwBPGggrZ3IPjvueocbJm+zIKwKBlxgdUYGFwvsQVkPDXcK6UvIj9jmMlDJH
PEINMBe96U0qVyeTn7nxF55JIxHRsK6drym1M85ohLjX3mQdlyHQp3Pz/GjPwwM9lfaKgNvkb+zc
M/wPMbDOY71kjeCwO2nOm9b005cVuc/QX3OlmtwszwNpHRZMO4QBC/1bLLxnfI5AaMbo6vpUS90u
fXiMfvxLg/Tb8XfQp+siv1pt15/lIdFFJNTp2dAwp89hyecmeTb6yFGtc4Ruh/hUX7wa2ex+6M7Q
t8Ye9Xd0xkRDPsva1DuganX1baoHL0mnl6EkjjDb1ye0UNoKKxHHolt8i2bweaxkOaIT/3C55WE+
av/ORfnJG6Bh7OYy0ykwo9WunvnCzo2O2Fa2Rl+jdj6Hd9N/0eHhfUlwxBUgQ125OYvxfRIfmM6g
MRV/ViyDlwd7HNWIJa9F2JVzc0QYYCKdL0OnrMZN3IE4vyIRZODn0x7Pgonw3oBnhJuV/z2HTbnm
pAOlW2r55f1Im56iAHgOPt1K6c6/eudwyRjxNiODlrYWIs8CGES5CRQWvgA0x0lZPxt1HHZXcLvV
On82wX+w3lzAgZdyct6TqwebkXTvRn5bnM4R4ogqnttxEEJzg9sm0GqUDkFOjLg0DVA8vmhjzuQd
8e7pS5/DpOMWCTmvBVdUJFPn7rzV1KTxXjn69lmz1KOGepUe4uf6adAVE3/bGmx9vf05GAsBYcvP
tyCM+EPEQ9SVQ/IH63BDyWLxYExKi5yrrbdY+gw7ugNUo0uRBX2XTglBwQn79eoSvLWeS28xx3Kq
hi3AOEqUNNw5+lZE1mndB7wtzqEXtiQqkAwBCQkcveaDevHCO69Dqstt5qynlcAALHSpwIbPSy0+
L0HKuzfwl7jKz+jPyAG8nuKOJvx9KNCNY2o7WbJ8nNte/0g8c7XEuznOQSTsvUm6ZbeldGERIQ1s
JCAeLREWR3JehlqDAmSYBOa9d45Cq9xY33NFOBSD73wnoSZSiRaZCUzoelpd1NyPxTqQUa7YTFNV
WGWrA84Sdv1vxiR15ukl0j6WNeq//SU/rczYr7KzhnUxyTcPSW1rfT2HtRGsTvDz3rGbrjf+mYhu
n+MdbzQwe7AcqH8baLgsX71SkZyK/qOZtHkCAdNdaBY/Tdg0RQtJJxtb+3MXB5QmDqqAXRFGiHS6
4nV1Bhs6zcDbAVhAb1kNWi/fd0Oc84zyiuQK0DkNOJJxQ6Y1CifSgk9Xcn6WrcwpEEOXElqzGucJ
78ALyDNcEr2asPvXkzc7R9rTJeaexbmt/wzzoMFP0BfWPxgLqhPVjpO77m1kpcbbH5Hn9PH9ikZc
7nJS4fSsDCv9/1yGLHtKPhLTg/6/ziV4vZziy1PzopCxWTYqpIch9TGubSaTKOM3Z1lj2uHTWS+U
GLAlKN/TJ+IfDtsyAMCryfh2TPoP99Qt9bUVGZ3Gt8sHuYrYgueWoWI8n09sYApWv9jkWGedx+K8
YBXnQiMSWl2MNogN199ReWCyt1VStQ2S0NYDTAeOWye+9xNdvJF+eqLjglNn5jPgyeuvNZwm3MWp
DZpPT3IJT4UpWSP6YEz68UrKIJq2rq504GXJbNyfbwh1YL3oFShN+b1Oh1f9JrUFaSN/KXy9O9BT
y2F9cEwaq4horN/KyviF2JwW0n5Ooebyrf0kmZkNU8My2xqOnkEloX/cBUhM+rv/+WSrD67/A9Fz
9McjXsKvH7oIe5m4vx5sEeg1xoR76vmyNOIg1fOKcwCZgn/+qHcdKmYTtD6Tz6Jkxf96+lj/U8jO
FBQtChCr/vcYMQs8slErY8f5QOy4Ht2hl+qHOmQ5T7hB58QjuyyOf/4uv5YQXNNk/Oh0k8CjHc44
t3/9LvEobMq3efIc0lXz3oge0Js64HU+UhDEKH+9z79/oB2GFA48QhAoLobvKqpFqkyrrMz4qQUl
5b0lBW/8Kx9Hvi5rnmb2ny/Q0mW7/3mw+gqp3RIgY9kBZGnnfSFzLnMnqfvSe7qsGHDudNF+8ZDT
uPvZ6YJxn8t4VY/DJJZ8W2ELZJqj0Ic+0q2wgf9SlXsfBgG1k75syMvLD12HEt27QiMoPmPysdI+
ledJNbGvY47PQxGzrmfBmPEIUueUphkKXg5sLYxUfxFUaO2wRmPLyX4P6rBxeZWztCwRS33LRGZ+
xNY9oE3Ok9F07mfJ8zL759v6/jHy4BxTmC4dE8vCs/z+MXpp29uzMd5fIjNX1lfvTXZuPcA0Cwbn
9j//PNfkQer/eJ737p75M7sROzCH+8trb05SZHBmw8ragNXNkr+kR72/Pkr+VkBlkYWbqfrbcgDM
kUr0mOW8bvRriU2yzjb1i5J5cUFy//kCf11/qM+GtJ8QJSJKoVPMv/86EUGAzxkxzMWRjAtVuKhh
K1+8XVJi/tOP4tEFtL0Ch5O+/36pq2K7WgagxlpxyftqdKmOMI5soqP+1gK/SDF+mn/UCvmoEIHM
qTH/WyCcadKX8bO0OyjsR2m3s13sgezBTccemn86jNuBFzVdQm013FQwOi1iq5GxgwDibY0EJ4ma
QlL5ubUdag/mQxW7SPWOC3sDt7mPASvCLYigandsU1qSiJDg5bZTtzvtGbB7mK2m11XbQLmU2m7F
bDWkNoXnfl7hERwnPsQ1loj5Dr/lCIqQTY6XWdRESPcQRw4aZJ1sSyOXrIaXDQpEFP1CLs7bCnbo
AS8LAoWZBOejRjGZLN1TWpFzEHE01NuAabQh52lpLOeE2h74AbZY3uDfC0DL/ALjvAIS3EBdBRJQ
AItzg92msmAtdiqss60n/RK53b9LHi2vTTwi543MaajSWcMbvwUcpF/iZINQWeJsAYNvJ4OGj6wK
ThXjNY7hOEsgdqFazA7U88u8fBFse0Nx7yHwc+RV7pmGLgZ0o6LceqE6h9OCzXKLbLSi7EoFxqfL
sMEYEzQxUsImmcxq0wrUQ/ZD2IZoXHdJ6zlu+9FdSN1pPtJv0B0t9oD4de6bvqOJ8DFDh+8kW0RI
yAn2qWotK48qi03nPwtHzy64dr15Ah3pzksf3FM2i+VjHYZ5Ye/yujNMTsIsHHMfIeWil76roQd6
wRb746qWjWlQmRjROcPQDSJ8AvF0W4RdD3RPmz0zTtMhkS/RnKVmd3DMsp++eoipF3J5sCbXhPb5
JDR9qqm8GMMmOLfcLmtRSz888W6DinUbU3pKevLALvq0z6LwrU+DC1Z1/nEeGuVpN4hCt+DIpkIU
MXIz4mGqLFaypPH5GnZR2JupMMbwI4t4EzzLE3Osylx8TmmSTM/uiUq2ZFOMcXwUx8wU61Wl8WVU
MponX3kkdIZueu+fOGetA/IsZlAfse/CQWP2pV9zDUdLTDBp+B0hpgUansZhl5KSXbs3gSarFUzH
epLeLZxApNxOmvJ0TUPtc41ly5ts+LDmZQ9mo4XdBrQfVW2h0W6pHJ5ty5E3yjFAv2kInAuFL0L7
khzHZgi3KfrRR19j4woNkMu6Nt4C5E2gudTEC2rQHOLuar+c6HO1dB1+dQCdSFNG9xO/8gqHTPoV
sveAKjSNv7dhUR6AlgLeWkL4Nymh88/yzL47cfAMjcSbNBwPVDN2eQ3MmwI725l2b14TvpVmmwYY
wa1DmW6v+q7+gc8nfqR4SA5O2ovwu0Wrh/OMJa0nQuZh9kmN77OAoD11o0PBgaVg2y3zcC06Tfxz
NfwvPoMAs9EOlysUCMO3ztbYwOaEEEwyjRMchRv8CHoXyCDWWXVdhcgRtg58gseZMB/OScR1u11v
tVEMvfmLmXfylkRA86bzLD1CY1f3UJNxup7Zzt6BBRmvqH4b11khUntLIEn53ZpOQviVTDk8gzAU
AR5NP1rNVbQza/3SdTmwRYAEyAfXtdNeoRIcI4op8O5ynYr52kNDm2xMS2b3uPdZiDlSReMkSnHt
BGYpr9Xcqr0tB/vG1RxIKr2vYDy+mUMc3zsW02fsBsKn/FaDJGcNlXSxvexIrqjvZeqoz4umT+Ym
7W1QlEOBBqKI/CxxceAMwvlCZ5oUJlwQh4ZCAbr0qn+crbp47AjPKqKi75OXNl3aT2omV2XTzsMc
xRaxOKBAzZKOK2GTBRNvTtfIwef5ENpdWka1pm/mACY2NHmq11qzOaUcrceQJsIVzoIgGpQZXztZ
7XzpAm++zan3Q8mj4MqHxv0mHoyWE+mQ3HqB0WSb0irCL8pgU7MN2J/luAy69sGbvGLPQu95EThp
/9hbDdFRTYW2Y0rVi93U8oDp3DqAlPW+KBG/EMWUv6xttQaH9kQ0bavkx8INOaS9Pww7toHLc69w
WGAhaunYFqQBmSmoVC8s5KFlH2ptEhIDXkLS1b+SLic+EqTTfB01hXVggG9Ju7TvHIQFB/IK7G07
t/0z+0t8XVM93hqqK95WExalKK0YZRbl5Pt0MR3eZYCxeFFmAfUgt/COPo2ZSHY16FgNkUXbJfj+
o31tmbXYw53oPlOXax9C4lOOlmbRVppKC5W/3c2+RtXmdZWh/jdJOtUk27qL1UcykJxvotCgW7td
xntnqZg81LQ+WAIs7owV9iqbZoEPewjqQ+xVzpbjMQpLyh7h1aopu3GcqsdVk3eDSrmf2xUaLy/8
5Mhk8+9Wy+jRMGF1K8PYvaXDbYmor8JyG6xLLRjvBFytidE8FJTgHwiXkW2EMsTcqylvP8t+ABwM
zGu9VaEz3CBUwvBmVM3HRKwhYU5JNe+EXwRHi55fNBKs+iHQkOJ0UMZ3I7bRoN0uZ5DxUs3sdbf+
QEk7uNVRhH6/MxtVQEMrQxnfEuCTPFBlKe8NZ6lfS3jJ/J2EQi8IZbLKBsz4YJXnMEd+6UoruwbG
a78RND5McCQm8w6pz/CS2ePYYpQshROFQBdvnLhRwR6zRR1eVxrtTB/XWTejBj4H4Vr5m3wlMHAD
pLG+bwz6/TeL0frca8+cenXbhiONHmtW1nRVO231QcyO8ejXYSZhtam02QF4U095ko2g98pmSW+A
7jbZ1lC1iwgxhoR38IGer09LUCsI13rrYW7DC/ya0PUJFnbBmVyVAI/YuURuNcTjHdUSGNqYOJOP
kw9DPIJv7N0i14O3PZ3Y2z0H8f6VjLs1gM1tKKm9ehszqZEVHUmS869dfON1/nEVSwx+dZlbMxyu
7ZNhIHDoCBzak5EgHTt3eA6NpIAtaSegvjfKiJMSeK4Tzs+YyENvY6dO+dgAJ1gPEwdNkPh+a2Nj
CPO5xhNEHf/OL1lOtwjk1m2j/Q+5dkIQXFhc63hk/BHlxS4xnt0T1GlOZorlZK3oeycPSG/ycq+0
KbB3DfOBSLs2GqzFJpnAGsr0tkgxd26qmjJvtPZwWDaiWmj8+ENeHOvMcZtdQqPwrsgok27zOZuP
WHGtYOsFZupTEsuVdVUkStKOHFx/2RAUt3z0sPTcG244+1GVx04HaL8QlOKo2b1a0lDfxxBgqlBy
sQ/NyVSSjKmNw4QtnPab0JtHigaTIvWeFkhMPhuzIVigHrOS9vxAYxrZnH1jESIXeJfKUm7cpLXm
EIM6vot0J6GKYXKxTo4XmrlVfMy1ESYZx7d1TZOXJJVvSSjdfMMxoXqe0Hbs4gDjmMnLw2SR8BTt
L3+9KRe7vFfaTzOmKoxkK1dQm8g05aaq3OpZ1aW3VcpbMMJmDuurtuL02pTjw+WCnYVRhw4jnh3r
5N9Zedk4D6G29fgIiNQ2O7l9sKYYqMe0CcgCPPIoT86gzveT207bhYa265PdMCdjfEXVGEeRoc1F
hEe0W1sbjgogT5xCTWsHX6a5KbQxydYWJVvStGy0bak4OZhsOx6/1IM/HNbZBt1r+ryEt2Y4tt1O
4mi/Rz8IeFhqa1TYTSYuKW2YcrwO71RoVTHuAQSRwxXZe8m8W7Tfao1V9j2m791iHcWPpZiUGDGX
Qt3zlufln3lFCU6Z/QUns/iJt062H0g6jwYgZK95llhvVN7mPaKd8NBoV5gv/fzB0E6xUXvGTMxj
ZY4SLOHgtvfJEPsMEhSTmSua5rPQzrPhZEKDmJQHEY495zrWLjXwxlS4M/CbHHbFh1y72UbtaytS
4b8V2utWaNfbSOd262onnKBk/ErxHXsca9oscWLhmvPiWLBv1VY6BqHzzSn0YXg5me1c7btr8Htm
u9LLaIRSTMaaBwk3I9rh5NujrYKHrz35+cTJ2+cZWe7elRLLHxneuP/sku+wyfE+BlHB740ofzEm
QLu6V5U32P62P7sJQbkk15X2GEpObWlUSG095MWLDTE0gmk8Ghhat73MjWPWuvaL1g2Q5j4Ww4Y4
QPnB1d7GATQ4rwdOnvtmiFFDNbErbmndqRu5ICrZqIQtze2sfZOF3c9Z1J3slJl2VvYnkyWTknPa
cDJfjicjJh054Ps57kyK1Jigp5NxU8tGfzgnOydM0f7GOZk8jZPhkzRPw90ZbYXm11xH95XEqPKz
L8c5KjrRbYk1w0U6TL71THctCFEFnXymJ8/pxKbqmtUPtvHcpinZkyeHKioO3KoinSwjGmKtxFtO
jlZ1creiSGEQYQbEvQ9CeJ+MHq2Uqojys4FWH2NHwnjbDGute/LZ1ifPLX5o/LecKgBcbBi8DdZc
dTbqGmfbrjeIGJae1WbiS4ls1Kij0SCfL97TMIOgdFekjdeE2OyYmXIzrGnVDYBpJ9MlZJL+VUA6
DGpuZ9kCsI2r4mYJYluYUTdwAJMP5Uh1CH8cMu9w2GvefvYpSQqnSbYTU4U2Cm4cqKqbcW4br98n
7NXqqyEdjOqfru3m0d3BuSGXdediQyuecRvTewHEkWd9vVWLY5g5tjfAN+6rYyCXGnKUzPQAQLgr
Lv9HRbgIuFfZ5fWyDWU6u59chTv5+VysNaRuOPQlXLRnw7biWZIOgVUH3BzrOPUL5uHqf0+c2Jy9
A7rqlfnWWkBCPg9ySg0AmRDXVoOTbZxPHq8IluP+lXgg0Qa3PRvK+d7MQ3NxIiD0Qwtwge4WT4tX
Xt7kX0UwwFDcumUPo/ZGDFweEHMYk3YXIXoRVfwMzFhm3s5DqJqJa3MYiKxDh5T17HE4OyRgnSQh
pzYyvWZboEK6sxFzsXWXISvmEmZsogLnkPV+RXYLVdiRSqp2KKqhnJxdAkEsK3dyQnETUjuom+B2
ZesX7GKjJJR6A2c6lMPGctrQ2fnLKpwDfb/qVQZD+WKgruk3No5sODIDc2eH2qT6btYFuyzU76kq
do3XhemWhKTanzcrjMNHDEPDclLZX4dZMj64qGOP1IGz28aMRVTY3nBH4O4Cc0xUiLXgkh2ENMrn
PJwn/6plC+dvRC2JecAcSTaF6sFF9nMgpxpzzlh8h8QQF5sY2CMEQN6jw7YX6/KEqXaa2SAY5Y4d
KCfEOJcuqaqe00NHrYL5K+bdeZEbCyyH9RQUWeFup6yuvymyl+HF58DSzXo1Rk4jKrfSHdsJ1R2H
1C3G74kx64oLO2rCEtYiTXCbx1C699VgBYhz7DYk/MB0CJFxFrODP9b4nwmHc6wu8glLbggxsTOX
E6q/dPdV4JnD1jbdof+E9IHE4Y2SqOwiNB0tMP3BstEVUdy6Tzh5VxunZR9+N9Nwmzckv/k7IDTl
NUAeQMUIrzFXoK2TFdINexm6LQzlkJaU0acHfAs8GH9OjI1AW3dsZdnm0UDB7CswDsXYiMPHwSAw
cUhXufcsOT8sPOytE8ZBuMvRVvwwEC9RPMxlcmuwDHdvHC6n9NHPK6V3XcLOjuxgvGtF+Hz2lSWS
aBcxOvkTNvb4Dplk8j1RFnc+mNYZuVo8UBlZweZvZGZOL8HsDg8T3EguARsb3WG/ag4TYxqzQuGG
TxblQ38b5s10ZVG0yLYT2ph/TcLBR+gWnXOsnTxHnqjcZxJhGjzctfnJUx1BFD4UDrI2VhT63bps
sBwt93gq7WxrD92IqausEciHGfDEq8RTqNO6ekUOCnli5uuGpZZGcBqOZO0vNmb8kD6rKTAWbpNR
QONi5xNThemlj7xQJF3LpqBeujtBlsVtYltjsCWHRvp7hBDy4zT7ParjvuYqUQP4b45KsSFjMoey
YOgdbxc4Qb1hT71k4C3j8JREnaWkjQQ5yivKJQ/E4trElHlSerjKEdhthVllu7Wd+TuJi5wO2Ugl
t6OQ/0xdWu/suCOHoneXzz6rxXgz97WS27Idg6fOJRWUj3PdlgNBRhWosps7Ucb2TQCf3/8aGrEO
wLLi8AaEB0CAMiuuZ3D5D2j18ggNmP0FV8xAdFvnQyvO3C6Hbj452bIdpiXvNqUK+ng3pOQMsP4q
Ud7klr24+x4ULSD9VM73VK4KQTGgqRaiiirrM8yVBIAIQoz7BoWJCcDJXTgUhDauhhbKcrWrrDz9
WLizmiLem+zq2J9vU6GgDnHfvA+TmChDg2aJ7wNyGz+1qCySzTiUn0VXNZ9U3zQbqLPUHlFURuDI
RoZ8qT4D/ANAUnSzERnsPO7UgL2no+7yVieDcUWS7lhuVVb4H/qhb657t8XrofzilrqAfzRiM3il
Ypz5DIPE+yrtVexmx+yeRrVgS++a3o7yMZj0bs2skM5A49v4HVk/nUhrb7vqHC8gY+F8qF17LJ9w
y2ZbRXFrqxjqQDGEO+zYvlg39dKkaAMn61MaL/OnMO6tjezgaSY0ZoAdlfE/yIrNreM6/UvQTe3B
ckiraVCgfzL5K+7GmLlxSP4/4bkJ7maa/Ac59sy6YPiCQLl/kIO5xJugb0yLebA+hIlRgG60nOrA
+0CRfhZ0Ykva4A1VNON2am31r5xixxbIKX1wPMUr/nmreTWC0nmGlONUJLxzG6UE2kbo5kQqoPi2
DFT/1a6Q1IPUV15QRTVu6YHjYvrEibap5JNyusZxP0DqbFnl/w2DPUfEsqrnVUuvgYZj88E5U+8m
zYK3t6Ix5z69MgcAOOsVQu6lfwHdPLnfSIZoimPeBFXvRLGjzN7YBqPrTIrFC7DEGz0t+k15aGUe
YWR9a61sGwNzySJVeDBEr6CfU8XceDia945TT8GbBwSbRaUFVzADEvLd1ARgO9boFLZQpJMEQYuD
xgo5Mtt4VFULXmgmDTJ2x0UKmsrmh9kaC9hXGpoI9XadnBbC5TcgqArUQjKJLZobl9RRQDur2T6O
AnIfAZ3ACJV6bQJyaXIii9yAcx+WoWzO76GFdkOz7SbyGSFDSDF04LSLdbSWjcb1ZEtEhB1bss0q
U1aGY4xNMg8jKtb6ShwvMcPyAPB29Nt/DUay2vB5YwKKSh0g5nvzjdF3HJhBzBI+7EWzCYt43P+5
E/jO+kbzDwN1iFeWJicyPYQPv3Yda5MzRz7L8JuZ4yK5dL1tr3BpPymI+6g9p2CsAZNXwKKJEVAl
RqQNgCjewr2oZ/8lPzW6/vy9fu2+8rV8+vTYVUP6r6jAtQf/Z4VE5i5Yk5LM/140Unub4PBp4UdV
hDoE22hol/2lKf+r+kR/IjZu7ob2DtPyfR+lSdEw6E38Ej+q8yeOZ1WNIBqD1nznp86ACG40Z5Ji
0iynWXl+FP8RzuH/jtXw/wJ9+P+Q5xDQCf8/4xz26kv9v/6b5v2ZDaEBEPovnDEO4X8ReBkyhDED
Yd/EYfxvioPh/pclMKiGfoD0gxko8HJcMA6u9V9mYGpvsmu5RKpog/qF5OBowgNiBm1z0d14z/tP
SA568vzU+XZw8gXY0T2M1zT0yUv9dRTDMIwVvUNzg1hiLo6zhlg5bL+ua4LqbotiMM2/2HN++0QX
u7UlUCaBouLW6FH+k7LIrAzZd01HPGGt6kikrk9W/DRBJ2xmpeTeJf/i8afH8XC+nJ9xFdZ74YKP
jAm/PdqtUP/X16aZnz6zaQmKj01qD7NHP3ST61jsTYdUEruOvfrRzF4NmDl5FLsSHOGnwWkIj1sS
5x9tCvw6SQyDUSLE/K+whyF2nla/QFJ+/nq/zmvuunbOkm1po7RhqxtYv347+tk4i5HyE1lPyPoG
7bqH827tvA+u1RiEZ5UT5gAX6sX2L/flV7MQn+zZDmPIImiEI/BvKgvU3H6eKqPhJeSeapqBILFT
rIqGUTqYV5j8ybbMPFt9GBKpLIKxIMhGpdMZVqRomWPI5ZBXolvCAfmX5c76dYU9fTuSLLGYalAC
s4M58PNTc+b/Td2ZLUmKZFv2h5oSlJlXwGaf3cM9Il4QHyIYlBkFBf7rfkH/WC/LviKdmVJdJSX9
1C9ZUpIRae5mGBzdZ++1GQ1J6hCaSdvFigyCqA9MBHSUQlQt6Gdl4DqCMQ9YxHrD6h0sP29/t4HD
tSRrY/w5uap4xCsljVuqOWj0Wz0j7P7tjxn+1SwHz4fTDnEzH6AOJcfm340/NYHlkEAMopubuqci
uyLQbKu8SElqygeu0FYl52hMj695pp2PvimzIXIqX90PQVPdrGXm/vBgchcQqubx0cCvEJdrxX4d
eav3Tv2cud/twuiBZhY5wNJxdsU73PxVxaWeq5h+Dpkf+oyjS7IEMKEf9BpCBnbCQnxslGg7x85K
J/bn3YQM9LCVV9CFEba2/ViG9Wbt7EHZBQta4PIU2RUg2fpIZezq95UQW/mQs1tfDpnfNDQQo/eM
nL8JNVP9wV5CPfsDOxw+qCX48I3JvA7LPTDGqTLUfqbxtjmouaPlNVWGz05b+B09m7D0YmNT7XBC
Rxqte8pq0/WElcVPsU0p43qMQCeMPX82hh2bkuU9Y+CvI+ro+TJ4uXCKGzwGGzGCTcodNxz+i1sH
juAqGiBvpSxXH4dxzRKCMG4dlxQW3KI1OMNtU4wtnnsc+yYjcWVlMUpmpmNox5JQ+eDwVlJLnPYH
8jUKOuFmtczo+K2Ww2qYcGw8Ny2uPEr+YMaKJ66qboDSprP+3CHqOnvQ3Hn1gqtgvDCJ0+GoZV6u
9xNY6TISbV+9Ch9vXwIqNPiq1s0HzzjYOZ6SaVniOtz8D3MdmCP8rkSWu3LXHxA2uE9vnIYuaBZL
DcmRJE5kBkTw+dYG5idufcnyNgzT2yALHDoCu5XTJidXPLpuEyQjslCMj1vNu4VN8MnZjIxr0ALr
qQk2blFaTvkjDsTgq2i1NqK18CIEzcaLIAaLR7DfajgTegaKj083XF4mZ245IdgtDYks5ehTD5v+
wc0WdMDeUs2bgQOS8RIi/HPndu1yco2ZrvmSPtnHQHJsRC7MpIjEEBburhlmNDm36w4GWMWzXQXv
TOWs6elOkO/UrBrWZ+elw340ZflFasfFluRJblWDvdKd6mLVp9ikmS7r5l10p7YvUU1m1E9qPNis
FD/d1ipv0XvMF1+Z9RbDlIRdOW+LOio92LQeuDXSwDS+ucMEQFGlWVQVombb6ORxPqp276qZ33+l
npoPPiDWMuZ9HVF2O+9D2nZLGpsdrl2n4+y/1AotZQxK7uOk9z63LBiQD4rUehPU8l7jPI2mZ3Iu
6aVz3Wmid8sO9kyDvzyVlS9G6YS/ewPgcKz4++EVZAh1q0OTiJhOizPN8Ua8ysBPnMbugAaP3XPp
MMZDwGzKNwqcJTWDLHN3nNZ8bjN83FbUrawmCKGFYHTHkfvXhvJ59tfJfXZwvX8UNNjcD7CqsW72
RFqnBqmuUO0N7mfPiDrTbS+da3FXaXvPZsWjKLIEIgu7Zc/2o9uvvSCPT9jmtkeT2U2iw4YBwy0/
awR4O8LrJX/TcVvEW2rLMl6h4xFc0oaEI0tI57D42EtGTIdPVA0XsSgD5yLZw8dLSbrwdlXGFF7w
nctYzJWYUa4XLx4t8ypxFWMYNyZPLug59xCmUPs6pfR35CYu1tTL7Fs8Ff4eETd7gORbHFDfTWpo
wYDvZldZj3To4gEZR/voo9DEztS6r7jFWuoR1wIZNm+NbR8O1iyiwrLa/dSXAdWeGXWiE1rImbgT
rQl95aqbNquck92YJCTyFpQMeW86lCkdfubJX30EXmEjkA7zvq6XNH1UYgNXb+P3mqMehfWpBt4z
HA3QwI+r7eVmbEKEvrgzTQuXWTX5bl6X7cFoFgwcpi4o9TMr7mU5y1au4u0nIpUzRQ0dm/uNICxP
nwzHyKOcWKQ91lzpHd6EcAuPPJCN9ERNIjA8PS75vueK5bstnbvRZxtx7QPYzZap6efIDYp9yykx
Rnc8L5X7gMRx4rT8AtXVupHzusJOVAdLWvg7xCfwvKfODH+NokPdC3eeRFnKsvth03vakR8KQzkn
dxj7e5zNeH+IlaKuTRn31Fw8V513q4RZ7EfakNylwkFUo5q60q7j3sf94KRa7OiH274BkF32PYfF
Pa638jivNICEHDBPPOn8xMiK8hfsxXyH6as/cA36O+lp9TE7/XIhxYyMY3KF74aA9xFoQf8KYD81
E+KZxxwP7Lg3Bxz37P0IdMErXqc1HjA9XGj8ILg84C+Kh9ZC73Tk9A5XAbtBYxa3Xi0nnQgjN/eU
q3FKjXhD0+zdcBeIz0EakDgqsmzP/TnPTgU+FEYt8nPuMU0zM7jFlO8GO/xy40trclO1yk7wDktM
m1s/pU9Nb28JIZ+Ujo48u1KBRcqWrhktZl3l3tCAxkpYFct4YNTQcTggM8V2oZc7qUtExyCc9HBj
Y22iQdFktcSOGXYz4jSLWVM481EEg3sHQJDxfbWdzo/bltVoDN+SgjOTApunMuU95zbo2uK638LD
MtHht6P8L4+33twE68XMmveUvHjf+M72N7iWVw1IKWCZMMyoYWhJ3cPGDYhuRgMw/zxm1VeQKfv6
Hvk7JD2cJzYtGE6E2FS++Mz2BIc1BQ7xSuWTdQi04Tz6RpFS+hTK353IjG/9RPZ4J6uiOY24E7Pd
5kj6DnyfXvNMWt8Wzw6+5+ju07lvQyhBpSqc9qQKikuifl71gX6F/ug0c5Msc0aEHW7+fUs1fY7D
qKzuA2gMPyYL2YokxHBm3xc8zvzrW7jHbwi549mXjnXb2lX2aq26BoNjKfGTdIB7uSLkjllaid/l
aPvfQCiNMDrT6ZN31v2hREpxqCquAN6a514CawZoQwHV7s0jgAzzdkFxXI2pohtq+FisdtltnOVi
iSJ9HC2JvVR29YLQ6DMFVI5h6yN4X/Gzg4ZLvk8Cse5bH7F+5uckQNc0e+mwExmuSbatzRc+7wVf
XT3Oh6nXMtF4VcEodMVb6TP5QcgOzmaNAyL2QS8s0RTa694x3InhSkiW2559KbJyPtfp4EUg6PmH
qf2P1ZygdBLJ3U3pdEoJth0c3EzujnuXvmuFfYHO3T7BwdQbvjV7PullQVEzuuBBu0q8UK/TXGoc
h3er360Pa1c7iiNTE+4l3L1dip8g2tDtjHWWiEdE7MdQL/TX9QYU+8BId5iDtvvcbtgAQUkhTmNz
IuLM2H81lpPe1GIWl2Ewxm/wMsWROqUe36PKby3dZg+9KS9ZOd77W9rcdCv7voQDwDnzjVNTDvK7
l7b63U2n9htNUfpQVd4jVQMHhjgcv3mLkdcw+wjZrLoZJncE7FSPEf5yay96Md1uRo31cLNKHmiV
3rdV7e6rIVS7En9rJPu6e7E1Z/Q2sKvD2qxdjHksj3AAiINeuxscPNgxMjXdhYAbYu3V+cXyK3Si
PggiYS/jvS1letLeBO8V7f6yjp06d7M2Xhi5RDK4jXGZCaRADuTj5nPvhzJh0+0n6+BYr2vWV4fA
7raLvqLam8n9yKmhYQ6Z+h3m+HlXS/i1ZBR/9eCwwz36Y70rcCxfeuMKfcix1IPyt+4NShNfgCM0
t6zTvYUnVOHvgOQxTa8G66xJ6n1w3d2vnY/WyLLkKH0DpdWYoHQ5zfhCh/hv/LrjV61DyapmCVH7
rYxGAoAOUQFF7UD/RnWoUH0Z9/MmTLymvQHe9gUlHtAzYvzFoc+aGzNuCGX39k+JHh1nXZdx3xnH
OxoTjKitcCdDhi/i3C6HyGuYPFIiz9HslXzEhTxQJbM9ToCGXnAjl8cFdteelG/OCNL04S1GMMzy
07DFWAq5DmzCsib33c+QyfAXAiar1lnwnEkJnNZjatwSfJKHdXSCbyFebx0rVemLUXW0783Va7Bl
3HMx30ZpRcZ4ZmPyJloS+cSmzoBdA3rZbY+jlZh59Fc9myP6a1jsDWi/TMXUAPbLdgNQWuy1yp75
TJYot8Exp3k67qdQvwYp9fPrulSnZTUfRkdsO9vgIS3aZt2TDD5AMmh2LLFr4B/wuRIo/mtiWoLb
S73O+0YX3I4kxxjBs+WlKAr7aDBKnQLmCw50jf1JxLxms6qfbGBbK8+CMH8zC+OBQPa2N6zgl2e6
1plPW+wwu9WnsCgOLLLX3dCrOxRrfeFewNFNG/Uz89p2pJq7inPL4lm6FDfW5K6U/rD0qOM09Kdd
iFnuMBsQjM2QxzvpWPeI9JXuGY5/1BQqHRCm7be69MNbDJ1MVm2OV7HZpr2vJ+4jMvygEvvZmjvq
nVM2YF0npljQ2Lj3rPVo8AXCl+7YN4sMyq+mqvSbxi5JV3m2LKdADxE16c0DoQbS3Bp41nO6dt1+
Zgk6RdBSGGrcPD1i2PzOEnnbE6OeOIy5E/J9ltW7fu6qeCM3N52AMiwO8H22U5FUMx9hv+Vt5Pic
mpyeIwJ9DgwfZtV8pKp9q5Yl+II5XV74i/W9P0IqPaXExW+drCubKB8G53s2tc7Zm9v5zqjc9V2C
OnzQrIrHiHqb/mi67rvTmZ6KPeyKtzNi+XvlmN2DB9n4TMmVc4tDwH5wxtoh38LxAs+T+ciB0j2z
RGgOHeX0ZyBXXY0LNQfcPFTT2cB+cauKgVajvBru+iLk/+JlwgRi2M8Qnw2kDUf/BKsuPmrNlt80
1DQcXGwDPhs8uR5D2bBYHFG8Ti7JUP7BSQD7ht71jHXfOljvXynp512Io+8LOP540G6w7Ae/1QLM
pqguNC5j2zSm7rBUHIJ2YSrxcyOmClr7PD+kx3FZ8F4PIzR2tgN62qWty9CJ9/St3SpxrQow3V+z
gY0cA1DfPwIgLF/tjVdKME1Pj6lvrJjgMcxUUg6fEJjCo4QD+b1tdXvOGvfLKKrm7KzhGBsg4F4Y
25/pxSlu+pITbeTZ26NmTfCWe4yyLFSnIwuU/EM6gfzVdR33N8tjzBrUoa3M8TzXW3ijhoYZScnu
JZj74NH0h4Zt/6SOYYkBXNO3Fy1dOWOeVvgi18x4snTziH8iZ6E4PQICFZ/ViDnYJsp9S5fXD8GK
yOaBZSosi6yIP8BtzuaBOxIAByqg4MG0Bg4Is1jSYz0Z3fdlcPsE2KhxyTzAadc3HB+Smd3WYvTp
5YR0GFGN4Z1Z3WCdX+oaIYcp1tmnQcX1rhbiViHxxaNahzV9gp1NeH62Q2Xst2FZDp21er987W27
XuiSQpYWmzgAok+6gZy5imaLVo7HrPbppWuRNe5nWbmAWtxeA8sZTHEW09AznZPMCvAAL1dTDaz1
/LVHfaKC1uvMD0EN9LpPKz39JD49SUqO+vAADNngKvQ36+IhSD/OckBeClgNIxo5DtySCC8Fi7XI
X0tZHG2Ku/I9Ch7Tcb1WXnBx+znV2G/lGhypvCV42mwILjd0CSOltUY6W5HAUVcmgxBGQusnpyyh
q+zAkw8rAPyJ6YHbKaiqXukCmVvSUxpdL1r3u845Ct1RWlJ5v1HgWL3yc8yEz3nDqQFjN1w5U7q3
MZixDYesI+4dIFJAlad5pCqdqeVrFnb9QtqJg0hYTU8hj+r04gMhe1X1UL1yeuqBprCL+7mxMZ0g
nATudmfOEJcOLKzynetq527iW8bxnI1envRggOsdTRbbbdZiKz7VaIkrykU6PgxWmjZnn5hFH2Gi
woYN6u+G/lcQ0WEARyDG47o0hybIC0bNOXvM3dQHmg+EtOTSKpYOY1RX/Q4nNNdECKLO38BmqerQ
FnSMcuWC9IdJ0qEcgtRW/W7UcPJxR4B3vBMUhmFbIamEDI8wKTE1eWwQBsvizzdXO8sBMzv7k23s
lweyCny9vcxz5qe8sJR1v4wjf5xMc97EEinvJe24PPdiNtctYkOnWYBvSqh4y/BxYRoakPHyeWCY
oFwTXzv8BnPf0n5bxqVlLLdU9PhbnAl/emPhoY+zzCv3yWuNMKow3PbUEdIow3ODr9Wz29jBLVN5
fptlLCAwny81rpKC1VOMccM1YzjEvR+XGXi62J9gcJI8kTkxdlofTAYJMPe0mUB9SKoFdmqsmMCS
sC20/7jZheM3UZAW3smeCxtRo7P1Q+ZmBu9M01OL7m2yib1SmSO3FZYRkGCa5aXM4cUlxUaYLvKg
2KgYe8/inbZGU79B8pN7BtGFL2I2oqafZxl/6CHNH0Z8hV8Kot6rZ+kQDbwb7x0M/iN2Nb8CDbAt
6TWZsegDJkgqaegBE+OJrNsSnNoBrxGuIFo2rsUh483YVyLKGaseLIuYdTzNTfV69eu9rday3YWt
H9JO2nchnlvVut/Ir5gAbXGU82wGt/C+9TrcGyjlPKUX8thR0Plz/YaNMWWgr0e/+I3BCMle5P4k
j6N2GPnRn5t6jwwzhjcZz9tD6A55FwFaXpc9P7n9PuNMV5FtpAFX/OoWOK59rj5bWnQjLVvx3dra
4YWyBHUH3S47oDNwyZiE54NEMT8Smb3WRV2wPpsYhbusCJKWBiDMz3jnbOIRtW0d6B9nsDIMYT24
pCPsy0qp8hCRQLAq+m2KZoqNufd5cKfYxxMfNX6Nc1GHF8h3SPXBanBjU7iR42pV7nnCvVifQeS6
zY6zGhc3iRNnSDx3MknsX8fOwqz1s6OozorzduJbYXJw5zs31cZpHQlnRbryGSnWlLeyLXJwVBzB
vd2YeyPjaroM9XEbaoqwAhVa9zYLVAtBQjBadRBcrjxfh1+Bbt1tjr2OsqTI+uN6N6my+oX3wvJ2
Dse8O4tf0k66mS1nMIo2i5dpaH+OrrbHqNeeoLNtVNUzem7wXtAg9HO1+nwh6mRXrxZDZ8eXVdqv
m4kWEE3NYiKu+4SCCADP9wFfv5Ijgb+8iVWOOhlDxJUT/bANB2usOdwNaksSGWgr5VKmSoN7BPbJ
vHMImHykM8JzrXq+oFOm+OhyAXz0gBOKhFsxM3bzimFtJLaTgjcFg9IBB2qZXsveqG/YYa5dEjqO
c+eEPb8aZZEmrjoCXjsvNbyd6dtQ8ADlGzRfzcD7TybOVH1oCBwvB9OliToah5ztCrRhp9q1Grgu
3oZOt7uKXwcw1LpV/m6qrf6ebCv3PB7CU4LOsaR7Djh1cwNkVN/g6Aw4J/rK3757Tt1+rlBXANKM
DsBSQpZyIQrXkDiKam2RSMOop5MhaPtv+lqEFsNkZs+x4kKcn/7YYmEwquuTuRWODTo6x9I06vBu
LoNh3Y+LhX/O5BnJ1jbssmdJmgtfCDdPbLaOR1Qhn8JX6ax+wXk0UE9hgW5yCgbdtLsizH6NoUUP
b5sx07Wgx075jFwUbSogj+Om25IM02BvtBLULjp3z6MuanpH36S9FXZ7smThwTWuhkmFyt8c59Hi
yZB7VdZiCWtuUmE16UUGYe19TT4ZwIcyBOp1N3iKL69bL4CEzWXu+QYilFiXUfrldmzna5sS52e7
wjOm0i3pB0x4fED18HtojUyxPjPkK8QFQNV6kVb6w9q8rQ8ja0mB/45iUO9mYQJLttLrdBAIDRQF
a2vo7wI0iv6ZPN1K34uQu06ocIq9FnhbggJUUI5NhU00pz3PDJYoRX6iO6DgeKm7Saq49nlSfDhb
Xmz4vfRQTw+o8uX4WGNb/7ZN9JTtRkg+y94kOu/GQe9O7v1kGBXTXFZguzIvshHW05Q1cj8gDb4R
N94+IaClt+7WCo6/Lh6zItveSAEVTNjj+ORnW3vs1sAlbuOxzVFecJSMS/e9VQyJ1QmzS+il8m8Y
5nglq8Nyy1bWxwvqqU+yORmXT1j4BzPP+wf22NUv0Q0zIX8KjfhWrWkClrx/wj9Thhc91cEFb743
JIakNhWqUBjGOkvXN99ciuNYdjtlhapIZL75Pxf8sz9G0w+/GYy+iQ/g7kj/c5+UFH3+qq/NW+R5
fet2XkuIInNj3ueO7fpHyBkcbXW6Enqo2o5ITluqIzcD98ix6hoG28r2o8Nvyw180gQmVpOyKG/q
83fYeOXRqBYUALyrF1xly9nFvUFQywjPaw6ALVukf0euzdqRmldBvNRbKhMHLIfBIiQVh7rKt2fK
GECZZWNjOoDTELiCzVmOFQrhu6XGnDBbKO/5BnVG4ucVQ6Wfj9OntkOyTwGrKJbec3mjHJgqsURG
IXsoCwhbGSfd/UzOHuc49t77Db01o1tvZLXqZmsTOaKbr6HJtH6mYzf/zS6bm52YObHltWlSqtOF
nR0PdY6xac4V/ERHOjvm2uasVUdEo5cFZW+wdvlYBTGKuUhPa6gr0rTB9MMjS5IAHBxuKG7LTqLF
d+6I9M0NELdOqwv8MfZFCxd2K/XwtmrxmyBVSXBo/ua7YuVR2MrdiqJ1w/50vV+o6qXMxBmKp1Zp
GmyHYGojVM8yHtLRPSsiIGjnxvSSr07wvla6vRFYLB4QU7nwqYFu9qZLaJDCPa4NSnGtCLRYscX8
aGHGfGWlp4qUqh2ns6H3vtd5bRLWZp9/ULxonFm8xcE8dHRYlUAE4fXh2Td4wcQJNGk6zekYtLn7
bFLVeoOThKpCIDR+xP3UOVq8Z2yrOeg/AHABvte5ur2lpjI8cUCuXtk41ImShOFAvRE2ctOg+AOV
GF4ANrY/F/I3Q6Spbfumu8C/K3Aj/wg7gAZghaaoRKB/a4ShUXQVj9SCWPaVh20W+X7SCFnRUFcX
UFjybm0sLyMiYg0JedHfhm/NR7fpVJVcLULx/yA+s/JRpyW0Mjgb0eQoa8fb7q+xWwzMbFnanssC
UWq0CO9UgW52/9oi81dvDtYOoFge5wEcCZZre38n85AS9U3yYdxzy547NYBuurfTaf7UrsW+zaz9
+5JSsPzfOHP+apL642Vd/CRYv0yS3iDO/2p9AYu5uNuqWGg3BoW+dbU6cAfQvLml1oS8Ir/BY/6v
f1XxBxj5/5jBeNUwgHlk4TPEa4nR8G+Gm2H0QgWPBGv4TF9rNJetyR7K5OYV4SBSwz5f9PSypFTs
NoKZGjNEUB5Z+nPim6W3qR3MYRO3+EgAVxmFyeHVH5fuzbWUa5w8A8WcujA8/e4H62Zm6M51yt+1
rEif4nXHpeKaDfPBWgr16YctK6DJhULPkzls6qOL6/SxRNagDbDa7LtZdNO3gFOujmvFWPvYDp7A
BmRCLDjmNBNOO1Xqdd1JCr/6RCiX9VzJwaj/CFfn6iAxOsldlC8dUhnwm5ewmNig9qUyTma6SvLi
WpMD8GmsPpHD8p4WGys4pPcGVxhc10caDQI0WEarvQ3sson7zLGdpAS6xlhITGBEg6OF50okFu4p
KMyZnvaxWU8esbIwWiB9cfcc+u4spNezN+F8/UYHVd8kndsav+omKJg1lsX3D2ysih9e1VjuocBO
rnY4u9fPKlgKEzf6MvURnnh88+W8YAzo8+2awEOJ5qDZwl82UMeM2CztqT9VteokpxmJcEwOZriE
m+QxE1A/WOEgonOYMD54kqTrQhzIuVE0hwzvvx21nm1Di/fUNCM25BWyAAgBbt/YZnAzV9NwdkRl
hnuSCduJzltzOfxxof5HNtT/F4PpX5rI/j9qFXPwnf3fXajxe/0+/M//+jX+2Yd6/Sv/24cqvH8A
i8KgxrH++gX3uNPpX9c2seAfkOXYL+IFtK2/2lCFjQ0Vq1oIYB9x07P4z43/XSj2D88NuF+YWBcd
hEVa5P6DQrG/Wv3Y9drXvh/bF1cfIiyr67//s0FTjiK1uyqZzak5eum4XeAmzLvS2NZ/Y7b82531
v1+JF+LdwFXoXG/4f3olhSJI32qVVA3s+TjvXY5fjlnIfe2bH15oWvLf+AOvDto/3VT/eEHvahWn
pANE7d/7DbYp1Tl85CTPWfsNakHrQUdbf6+Bhr6Bt6VCBLEcfHtDaLz+6Qr4J8bXf/a2eq6NYxy4
FW/v395WDBEFKwsmec4AVTJ2zrAeyKYRtIRKllX/5q39Z69GhA2npmOx0/7742PJUwVNvE06ETTW
m5EOoKAyHYCa58DQzw//+nf7Z+8r9LPrY8rzgDL+zdNbiDXnadImA4m0g2NtBiOL/92RpXtKGTPZ
KZf2g7T4x79+3b9NBNfP0+HDZCD3eJhw6f71Apo9V3acuJPZExmOhp4wmvJizBqfKZaOGNEu+8+v
oOszAg433MerOPHXV7QaCFPBUCfCbgKypIzhR6L23S0yM+FkV4obYcK8tzI93f7r3xUT+N+vXp5W
pkCfZBChc+SPCpY/fV182yUgIi12UsZIW8UC2j3i42eynridfGli8LcI/GlIHa3l9nuhWCTl6WS+
GIuJm1L7I4fa3vVWMAoUbycN0YZfQm3zN5fmV2pEUWG3WCFWWTjCp/bGHscMQI6Ymg89+B6Pp9Zy
HgBWDMuBkLuovznEh+hvYW+Ip45lRLujmo7tJEI0nJ51atZ7KpdRYFWrliTgPP44cVmAqhyuOj+D
b3c2rJbtpiyrVLCa8G1Sds7mrrtloDEq2aTP9GsUcLIBGXIyuAQZVaBEd4ZV1XummWs+y6+x3Yq4
XctyPqwgnBqiaLU5x8tSXgeNqfGAMM26/lLVsHwvEXW9QyEK+eRuzug9zsAf9toZro/63JPQYPRG
yqdvwj6x7b5B+kt9Qn9sVucB/27FMZNSIda9Ri/LvVH528+5BRcSU9olkM9QqH60CPUtjfas7Bgr
Wvkz83DuRoPDBYaTpxHM7MJpDiGGP3LihtdUe8ylvb0brdnliqYj6c7F1ujE+K8cBBdP/cpJTa47
FYTlFw3QKxSBdMTRjLncO3tuOYO2aJ3ZgeNMy1EEIkI2pzqkZoC5XY/rDxBcK3BajkDiOyGZ0RKR
ake/vnMx87Hp1YZY2125jE3+KuHpkcXjeZGmyXJtg3ncamkal7UvK3eJ82ksmcTl7Mj+O8E07e9V
7ub5HRsGI+WkzDFN6rtmUU5/Ly2QGVHttFRI5Ao0WVIVwQYIo108zb2wmcwwwS4cyCfTLYr8XJts
F2/zfG63aLSDsK2jwpUoiwDFcKveiLpzje95zfuB4LQYivRmXnvolUmwCsKWVlZU603gD1ZFMs5G
WlMACfovnEo9+gENt+Y19+upmfN7MPC53BHQK6jYmGh/eXaCJbX3QVUUzhp1PWZpKisYu79vptV6
UReaA7QNd3DSH3y/BiwgKNZZsvpqoD9Gtf7vqXIsOrOVlGG8YiPk6xgGbMxMBWsrzjw9v1yJ+Rtc
GXvsI7vIyP5Jz1m/wxXUL+uyuGU8djVbKL+jGZ7EV2M8c4a/OieL/mkCFtfROMYYHQ0hGjxINpne
VuxIfuAyTA/1JlxqfOm96f44b7JSrEPnzrymFBE3FhgJkKeN63qg9fKbLICZHlFCKJ7ZZG7farta
Pw2xiPcQmhBcjUx/IrIt9HjwM6ldW5rVQ9bk5scwBuEXDR/dO5hAZDmzGia1J+88+1E1rdi2mtoz
Hj3aRxhbfdf+zNAgcbenjfPcTHnX48AJeT83qhpeU5AGMg6skYVPOkr5m50NRSYV6eF31kVbRiEI
PALo8SQ9f4JXQHuNfdResznNTlP+EBM2PERt3/laFzvrot4rt3wn27RIwtyR2RWp4f6Ar97mcT9J
BO7apXgi3haze8VMi9DgKf4nYneTNqTUu/pVZm1Bl5eojD6Zewu2FHnRJmD/v6khMpyUY4ZhA5GP
AkvywYW1JcbdmtrtWQPS4sMRonjB9r0FUALzbYqHYna/d4EUEHyBRnMySY2Ui70P/SdVYNmOYROm
XO+OU/8csYOFO1OKot47ZYsV0/PBEuxceytqTMMNuDcExL6+hVOS1pFGZwVAI7L1Nh1riDTUsGRP
o8T0E9X8WqfA77r8vsDvqne0OuatTPh7FX0PGLDXhw6ZtTjZYuoG7J2TtUVIUL4+kwThYDey9vH2
C9+2lGh0F+K1NCybTvG+Km4pnU/Tl1CHeHLpBAIoI8vGnp/rwmE31CDhgTfHEc11p0c7SxykHpSd
3luqXZGTlt3pygjQUUaTipNfIZJU+I1cUJbd5OaK92jLKfg7+DiSp4ui/qZDXFyq/Es4AKBuhp4t
L0ajwFlPlC11YbLQa9A/yI4jGB504Rd8Edsu4Dk9hfVRSmPE77N28sbgvmaA/uEce6WnmGZzWTFF
0KDHKXf7Pk4BKwZ4PtnK48QB8vcky3Sy7mfyh+MuKFB5D0wqw3zxsD6v59yEdrjvDQ6zY5xpu88+
vAaTMmSrwBm7aJxWV59mPdttwl63LgiV6OKZ7MBmHztufQABZwsTYjH+xsuVPyF8FhflD4WOptYw
vsZ+Gtm81DA5VsBw5aFcWOnFYvWu3zynILEwDxkijQUVwt1fk5q0lQTZcGkDt4bNL+rWgWEgXR0j
L+NHVWnbsp1lofg5XzF0JLLC8SAKMuq7pXbVj1FXzmtBSUEeE5UOPse1abn/FARadc6jfAcps8cD
nImsPmKWVf+LvTNZch1Js/OryHqPNIwOwEySWRPgHCRjHu4GFiPm0eGYHk1bvVh/zMwuVZaZSl17
LW9GZESQBODu5z/nO/ZmnKroWRRzNMhVHUcebURZNL0i8kzkFoSWH60Mixaf97gU+0ZPGCcy21gO
rP60RF6FUW8KwUupG19hUj+NWWUYD9aUeM8ynvCAMPDzFuZTrieZeI4D2tTCwTgcnXSsHwZHh8m3
2AQAwzil1GjV5vDADoNrD+WprgzprFTr9IwMQUGIVx7eKr8GCBT+/IbCz2CcfEglZI5er76Sd6cX
2jkeDeY+kMiNs1XZxWvU5mJGNkmZmSwdEsU6cURtbfqYRgXybhOD8yUvvQ5VnBqdgIbSgrwDlAjC
CkgSzc7mKY9EzO0DL6mYr28rwJghkKI1M+IwQ/zLdtz5lHIa44Md2PysLCfRfpmNME+SLmiyz04C
pILi9Rp8VySWL3shPliTgzBPLWrWiCCcuNpGOERWAq0k//AyaoC0cHNLS3xM3uxXWxwxUbGLWj6c
ba+WheIfIdv+IIkcX/kDHg9ONhhttEnyWcYb/OJQGCScHOfYol7Vj9ikPHXT5dOQHHGc8JhZ2SJq
rHV5HTJgi2YrEcR2zI3R1xpHo5WJ6YUrr03tV0jE8ILKqScCbZFwwkyru5Vcj7KIMGnYMj7YsM9B
7vlJ8+Ea1NBTSW3ObEj9+bTMg9etkXGJc4wzMWBcGTNs1rLPeQxjQEsNmt8VPQIh/WBKfI3wezEV
5aDTzcBlLhf9ZFY9dFtTTNyTyKVp9lL6VpNjveTt8z79VGTFuuASexbEJj/AFxGpis156AgyuTWF
apzk3+uYGd2hkr2bhlmSmD/DVKTnHsbcm2yr8n5JAFqM92mZdnVoIqzijqJLLiQc0UMbx4y5Xcir
ajsXrexcpXn2SwirenEMt3MD5m9KhCodWLUJlKS/5mEiPBWRl2JsoFvNefI87wcXZXHna0aTb3xm
72+tOWc2jqBR11bC7m1kaZMsVNINbAB5/oIqmYmj5GHeTNzu0maoAEijndepmvN+O3R1JZnc4Ctj
EyHN94VCghccM5BZiM6nX16bDfbaqFqTz1B3xlPSthKDes4UVyFRPvh2qzmEWKS+A2eZ1eu+iJZb
YkI6VmTZ6TvgkYgBTAPHPpBg/j4SLEH7AaztFEw0NFuBxvk+xgWZF+9KKv/WHk1HszFDzQNuYtby
hJlb7snQNDiisOVqEcwouimfliod27XPjvEaNMUlzqi9lfiYbLO8BUXkg92KJOYvvG4vzdxWL3YR
5Wd2ZEa1YSMan6IugzrqKj/bWKmR35A+KB6F3y4lJB9AGZSpgQlmTaILZUVvQ/yLxxVZIN8aklcY
gyXjcL9zD6mWmpybzEi8GJmSd5K+tMc+xhi/cl0dvp9P3p8Ji5pho5aVk2wIfuKGTQA5PDaRnzDo
tjluHbNksvFrtVHuBTL1FU1Zpmfb24iF/A5+JuAxG6LvTWnatgnYyOwx+sZFlwY2W6fHflQcA6C5
NWedEqZqY9SCQ1xFj9KNKTy60iSx/z87Gf8l7fC/FmG/NN/VQ999f/en9+a//yWU/j//+k/5x7/j
7zp879//8g9CiWk/36nvbr7/lqro/1Mju37nf/WLf+bKH+fm+3/822etqv7602KgUX8v9f1TcfDf
q7gu/pJQ/5swaNpofAiCwK7RAXVb8JU/hEHD+I3gOUds6PwO3+PxlT/z6Zr9m8VDH3KWSYe5hW0K
UeJPZVAzvN90kBhIg0wTrl+y/hVp8Peqif8joGHBt66ALpOyV7QXnVkMEsXfSRB1oveWbbsbN4N/
vMUb7TPRLBuVqqvxvNBvS+akD7OEZQcecun3E89FkkmtPwNw4mYLqsQr39sZgWylZD69dksyXmZn
0H4R8TB5BlI79NJlbmsHkoHB2e5F4h0L1XeAS/xB2CsK3rRPhiIcJn0NZtVKlQRhg+v5zF91RHU5
KOTKf8iI8mDwMD2YhR6Fd8N6uAIkttHoxf7VzFy52KmU/Vg7ud5t7DyJfmJOhGxWsULMa2KKI2w2
WaTP85y1eBO0lN/AfiR7dLG4umDaHacO4ToW4PAjpTBad/qUMUqkcxlWnFnDtaFnYQjSyuif7ZEt
/QGrX1WuJZYkSrjjGi/Byp3GMT5peceWVq+GegrH2Wt4mIyamWGSaKys+vnnatJfU/h8kA6RK176
lYZAKYN//frffZBj0yw4MwUTpcq95Lo7vkTR5DfBP/8tf1Uh+ekeQAWT7goG54zPfg9r/91v8Qu4
RINpXMYByEyo1XZb7rpayWQ3xEua/j/UwH9UyDxDd7g2f58QQnhg4fyH9D7ttZw7UvWBwt4VYWvl
xWvlu+V76vuy3i2pViegbSuzXbtSsFiZgsVoxWykY7o9pc2Rvi+kgKVPxresw9geJnxorfyGIOcZ
NXC969aoKYz4diKux3Au7j0MtuAPvaM1G0zDhZTztDJFxLXHxrSzVlbLKXqFi3o6WN1UGSvOWJy7
oXY2J9/gBHdrsQa+cFhJSWEOQA3CBTrEmvG4bQQcNic/VHiVcWYDJ/Yeo9Fq2Np3NqOfxV2sbqN7
uBQAxBFkmJq+a3ZFZ43zwU3F0IRaU1rGBh6e+tJpEX2dubYAGXYe/sJqtodkJ1Nd7NTSzc2uTXHO
bB2ncL576gEPowOHLxx/PzNmuQalq18DDlxYC8y2mfBOBzWbCQJaieFcOndmVNktVCusGqIlH3m7
LGxE2p4DqpyEBuHJIpG0BRns3E5VJf1DStryGhnnLWBLmOcffUw5J8XVIvWCxXRzPWTsHyHtcu6k
ZB1J+J2WNFJqKi9R/ITWpZxfEi0qN5iPK/N+WUj301SVEOGemlqdAf1J50b0OGkDfRijg6RM01/R
o5b7R7bgngnXylYviQX2cTV3LoGz2uPvPNiNtWSBw91/Qwa0KPfohuoR5TIlsB+zX9hQHWq9LIMp
PXh4Cl+emXmC2SuWQ1BmdonvP0u8nN2mbMf+0Gseb4Ugp/0ASAibE9lAK13pxD5wS6Epo6sSpGfX
OrAFCehkIJuWdnPs4sDO3Zu6L8qrsmlN2j4h4UvafWnSZpu1ImE0ihKTAiFodYx/Bs7/aybPQLcY
2u8xnvPvxPbU1ceq+oS7cRHEeeKu3JNgA2HHXqkRIY++ZYfy4d54QNk4hRChDOTinE0wBdUBiTgz
KEnL8gO4Mxvr6rw4L5a3TE+j5jVXza5fs2scvyeMwi8p7yI1KHaXNdB8bZoDOAODUiiWUuHoBMIh
14U5dLfCw2QdjAVu6fVYEfpYGcpjPNtTZnzpjcX+FLzHL7gk42vRgO+n+LINdjvzPA/aFod7Anuc
+IwTIODxaRQmpZNs3GsmqUQfxgeYgKXaNJYH1A73Z6qCFDdYGOnkLHErzIydegxZ+x6zzE+Bn5dd
YF2NRtj2DpWxHtG5dWWZ3aOB4eTbUaNF44IliDRMhobj2wG7EMysh998irkbRnNMmMbPtaSh5mCo
7bCdRXRXF+SUdtnSDJwkykWTaNbFtKxikfZdOJi19+FhIz0RqZqMo1oaD+6JIy4w0ZpvqjmbDjoq
mKFQ74pC497qcNsUY1EtuFys/AlZqTshFk4/9G1AJ5yYe7825QBNnssDE2NsNDymFmM02YXL5h4i
Ad/GTWQh9CofatycNu4FVihaZhGj+2+K3tWqjTc38WcV282LxZEPd527QM9H9Sn8EEBBjzlliLj+
Fq/EjGUtg7Gp9dq/jzw4a6vKTZkqjMNEtg0Hhd5yBtbbp4jlkZh3bkffYnGubk0TE8iq9gt9Duxi
APNpWrWnPqupwuemtS3HgojLle8ZsV/c4ECo73SMDUTAAUB3O5+2KGVdRTm73lrURJvLMTIXnFYJ
gZxr/hDewaFVV/pZoZmtFjqmjxLJ48F1V3bpu0c8EEBH6Wdu7swZ6mVg8RgYgDqa6WVxnZEwLoa/
0wSo2F031DP8IrtfejsUreo7JczubCiwnJ+6VsM/a3hahVcKysCux6/LoVyghoV1nJlet60kpzR/
HhTbd05+9JJ082xsizxuyCG1tWgOCYk+AJrJ1cY2RikzLZV4+jM+I+O7i1rvyykd3tV+jpMLrB/t
dRoyjhU2GsNPFs9YJSNRtOpAOtmnKEi2yNktjApuIU85Kijhy/wARTXsMNbo8tx4pa2TSkd+5rOK
zKldF3YrqTFJsUJAZoCHs6LYHneGUQjbxJZIheJq8H2e/ikpqkdKObTPLvPtN3/p+8siEveFg6f+
WUURhmw/IdeIEX/xoA3iFk3DQhoc9Az4rmQIY50c3pU2CrizizJCrRoHO+HHThrawzDWAVFoFGWz
Lh3YErZtfSSihKHgEOVlC4dFeNVqen+B50liNi569lhE/2i+cEqwATEnq4ee650ewNnJ77rcvDqG
Cz26TL1fjKGP4EGqKJ00g96aYnxr4sEpAqUR4wrnkc6h0C6b8uBM3F0ktROaaFgE89sxk4pFZ/Zr
J0jzpL81FvaSoS+M4rMEqdoht1n6T0vv4Gs+xNGXl+sEiUUWe6/eAKoF5oyGQSWJypgjoluLryJx
JLvI6YpjJVZTmVh/J/G4dIV476mOeANnQS8GCgM+Pj1Hotk4egYZ24wX6JyppukWlnafvcyAjfiV
EAHyVsdTe8Px0XfJNRR5OxVHLJVYU0irAl3hTtbrn5KaYINFTJrnibvsF6Qz69NxR+YVCestAqiA
nR5mpdXmYQmrcrjBFFV0rOkUU9wyEcheBw4BFZTRPNtRSjQXoT22WF7cIanygChmITdwO/Ni7ece
s0dYym6FhcfL6Ul3MBFyhk4XgwP2tLhbpH+txx0jm+aF+HFkY4pLteF+Ij3KOGUcqweH3mfzPGpy
ancdPBuuyMo2iXahli4RdTID6rIBIVh0jvFBOiAmd8LUZua4CwBMZ2Mm2rly1DZvM5PpmjJdn8wT
3lWsr7h/8+IADYV2T1Z0L0YOquLRGTeAhjkuQJzrlvQD5Suxd3NcWBOh/Ih6CJK/5CTY85luFrNr
HKLyVhMUXqN6s40wA6tgjFmtCvJnGQ4qdq2aFYgiNbXbGftufuPRvRVhj9flknyZnVMAvoW66t7m
HSLjF+dUXg9uCoZVa2zipbfXMfUiZRjXMZcKlrGiXtP0mY5tmsgEP1pjCsLvnHozRxlywbO7la5q
0yfpo0oVYdZ6mXpeKByon1KFergpZK5HjyorAQqscsYOYsNWxOx2CMRZCxqi7DzzLk1AnNGFCc9e
3KcLh484SJOJvTdTUZdVVIPR2IVTDsSXEWEkavk0d3SLtQHxAp3nI4YtF3pEbMuTltRJdUPb6zCe
pIuFHQKV5uHIXiUTB9892MhWv6jWZsxVGo413jXNEJkPpmw8cSq7uKCIypqHZ0YRPNOMPLLFKp9L
tjewcMvAiDLbehlhQP4g3UvAhXk3XEPKrVnsqtgaXyFkqGjtTP5wbMWceoS4opHtidWxGmIH0CDC
1GpaUTW2CMLUZWawwevN+CYj8KjzoJwZctYkD7alYVpW0Hij+ZosZtOGnVS2sWspf1jWXr04DV0/
iW8eDOLJegCSuqvXLmUDmDW5ba+pBldyaKVTFD98OdXq0vaFlayJFg+YYju25GFaanZzyIAxpuvM
b+KfGt6ZSbqm8jNiW7Jjulqmy26WTolIDoqN8iOj6G8nIEOjWR+zgcYilm6XcTxbdrgb5GbZBrdR
UsLE9+zifjQc9WnS/PVFzEfFrwSX0leIS/FdXFegoRGqCRMKS3ZTsAzT+GXqdB/dRgBE2zV8cBf4
buWrmZdeq3Up6AbCVqfL745Lghyzhp3bA7k6rPLOczhM6BS/rFzP6ab9QILnabItwgCsghQ2LEzn
qfpMhUtcQMIwqmvJWHNiyL6FFF54gcZpN13Rx+pcDBrNAQJTffCod6J8W9guiZXPCqGFEzN7ZjVw
x7mFknj5WNwMNnAzJUW7qiXKYDBgNLf30MW9zzZy47tIEKUkQ7oQJ6J7r+Rc5ls6i1JWws3KLWPq
/zD2/H/R7N8c1IP/u6Xu/rv53//ro0g/3/9b8M3zodb+/afjX9VflLTrz/jDY2e6v9lCYKO1DR6t
JF9ROP6U0uzfbMP28Cp5BmoZgK+/SWmobEhl1yc61h7XxiX2NyXN/M1EXiNRAL7Q9BBQ/iXUI+6L
f/AuIb/ScciIkGQf7j1qMf+qwOCcYPKP4pPWJTwwzK0A6bVd3zDk0DTct/Bwfwk2h1sd1Pwvm5Lg
sB1Ff2kwQrwY7jBdaGRgM4whotoApb1GatIPq607UhPNAL+WW2J75eSFzOrTKkg7QtCulc0HhwFu
+PtPnFpA46BKPubcNPDC9ohqnevVLwmYrHRPsVoDubeZnmOn6W+gceT39thxmCZPlZEM43mjZTj2
F0AUl7pZxFMEHv+ZDagb9Ep+2bPBT5Tc8nvpZO6uwWpxGkViBanB/wsa/ZrnLqpTUckQbm1/IX6a
X4jVf2VZ755dCsGIIVvmPmt0fWcV8CTiSHshuNdf0OeJS1Ip9qJNdCIyt6i2CmrVvpxT96z6Rv4g
2X0M5XUUwP+pkWY667nlPGpq/KLtcD4yuC5wPfAnjyO/nP2c89NqoAyBdrg7b8k+3Jg3cHGtHDzg
sljB7y8jAbi7ayhKf/n9r2QFzS+62bpnMB9fwBU+3Bw7GEd7I0wlOPh6csSuggHEBrt3fuxMr198
ZcOcSMyxvyij1HeOTPILxINkb7Jkh5yuZDi5zg+f6tQCY+NF6Jp2nYnTdbjlCJU/sQ3mDShhGAkA
aBuGSO4Zb5S748xEOgSa6Fq1c34ZsUOZPMEy97wIk1ei8ec7bqMfFROYPJhFgV2YYnl9NyTFtK7g
QLJxoJ4ktKLE/CoVP3OEvmGxsmkZ4OHrhweygCl+7eaUfMkvVA6xW0DNW6DMIucncwvYigW/0Rq/
yi7DIQIK16SCc399Wyurd+Fb8ZIrNpmh1ZYfS6xf+zH4pW4Tix/Pm7sfB/DI3qr5QIo5cXeZJb/o
Xhdnlvv5PGud/cusTd5F4Pt571D+NZOzHBhQ0yInn/VIvzWKiCLHoa3NveuluOfV2BaUpvfuOktG
96KlbX40+iilSGq8zpGVAT88N7owjzr94vSzt24Y+tyUhHbXsfDrgdjQWG8MV2ihxm17bjlwrvWG
6DXSvXXKyQSGiB/dW5pPYyDsKd37Vp4EDs1cYeIS3F5p0o2/wJ86u8olrMcRtI52rvKsL0uvaZPv
57ohh8KBdQ2jxwktsvGnPoYk4NVe/52NHEfcwY+zq8ZIK11HvAqgrLyMXPBezfZo9ifM7CXbr61r
5+Ku1UfrpVHeeJ/Zbr3uYjNpV4U1J5QgcSMQqO6OXgFTh4HleI/glJ256tULugq6x2S3OO0xjrJr
1OOzZMU+uMuob4wSI4IgIMKJ2xDtujZH86zNbXRPaDfh0ur9W4WlN2wzSmqF3pqnfPaXc9xMxFYi
sp+w4ynhTAlZzjw2kqADOBjE1IbtEl0fUfyq2NumHMDXtOWIc0+pykWvovFBh123aT1IiYvjxgew
9YzcmJaL06hy66Pk125gpDh7ReJRuULeGzwqmaYNk3OA3eOs/co/Iz9qYRVH+NBa+WhUfLZrFHqo
oZRlrC30Cf7CqttYA7cEErcTmqlpE8tNokBV5XgYNPu5bv36NlGGcc5EnT6xS+4OZqXZHxKfL+l9
EwgmeS5cWiUZ1kMpTcEwMPasvdEYTxJ6zYtP3vZFNZAWFlhaSz8mjy5w/LXQeo8LDsvRYpTzLgUL
SI9YlfQHm6a7Z477CUfNft6BEulvlUjUris9PJlR6RD8tRBN8CLmx97ItJPo3Ah638JYI2qGNuh0
Za8cMRpU0uMo2DQKVZ4NKsVMTRN9/4Ho1yj5ou0NYOuSPiimizvIEbMe4Gh0e5Yf6mwgvBP8Tjrx
QhOMuTd6COBjR2a0mxJSMkrvzrz/aqUY5PtBUWYXfJQoSuibT3SBANCYDOeQ4DW8vba4B7iXvbCD
2fg2WW56TJbI4a5W/loitJDwbpm35GaxTsx2xEmKwVOvTc54sRu/L5hhVwS50U3NFkLIor3mKBbA
K9hTXAsca6RLbylPxNvi0IQesCc3jPUq7alZQJO+slEGf92W9Iehq+xQvLi9o35g6KROXeYBve2v
bi7NOcJusUNfFsNeF7O/ayKS+dyisBjByFhrwlbdCVoJH4fB7EdfNYNlHBPGAsfZJE7HY93kgjKc
9j7Rm2THpoTDnz7NCInRuEcOES/doJdrbfTGT22OPfYAzaMcqnTf1U35JBt/edZhEx7nKdavt4R1
dpPY5CFsz+ahZwQPHj8WgMUErJe7NJUYVBbN2U9GShR2rpcdmcdhTQ1YEQoP2yytf+7aJKV3puQ4
XnlgC7cYacWaxluerXDXCLaxIHeDe5BLa0GlifyLyRyL0iWcA811pWK9y/Z0amR3WhzfE2Oaz7FD
IDLtl/xLjWj91Esh/tTVI9MQns+GOQaNZZbfsTFX0PkY68m54SrO7HpDA0R9WxbyoYxhPZJ6idxN
ySnsmzNY6a882gdkwANf7vyoNI9ehdNQL0UWrbhS3YPgF65iObQXv8n1LwR69yhtL3nG3PGmAXI6
6rhhKbSxVbXxnbS8K/Cv3MwxDzWKga4OW5r3OrjV9xbZi5iWJ8RhhIno0tftHSq4sTWb5EQjcXuX
uthu2gjWzKrrzZ3Dz9+Qr7tV2lRR7lYND3ilr344bdxyoLo0ifOcz+5Efi2iKa2HiXIVJYLER4xk
wbUXqzxxrwK+armIpWcfRrcjBt40sII6YrMWC0Bamo8JoqIolw92sCCraSbe1L7zy48MLtPes9ZN
p2vctAwXjGKmus4tHqzUNTZd58drgDn6oZwxZbBNI5jk9/KZsIR75ElTrY2REVKtYCJXlEF9cKSr
f6FTUFlKHLG7LI4B062M7IuskC1ce/LvUzT6raxHtfL9ZPnp/O7QjfrwYDgyuuaDtTPxzWFtt2a8
GWJrDsuWdU5A0WGY4WEjh+i3M2tYw4NWWOtkBGGXzcLaNCN1a1bqVZzR3Lldw8JzVkUvnwSL26nM
phbUME2Ke9tUuF6rmqQbd41J6LkUbTjT+vHkTaX4nI2p2FRsfAOHFPha+qIJ50jJrZr7dsP0YNpY
Nec3b/Dcq4W2DAfabBOIEBjuuaUPltOfiHtaAZ0mYi2F7hwykBd0GJanwsYR2WIt3vqDrM705doh
7kDxZOExyzpzXC8GY8jetcnikf9i5gZWO01oZfLQVIOsoCGxHGhoFdp4R30XThNwBysWhykwoJqG
AKiZCNYO0fRKmzeLXRrBMNOkQRMmN1oypMehpQShtUe1A6bibZs5S7ea3epfc5KLLW5SPKHSmvEi
OhG2OLUcIU4stxObgipv289YwMLS0+6X9BlS2fac3VG/TqmrP9k39UwkVg7euXGSC+JKFRhTAu2S
yDKzFuPC3B5xzIzboFazt2VhwCRLNzdjeF+Tn/602G8Fq9tnlMz+vmrgjqxqgud70HXeNW+Oix+i
qGadcMMh4xmOQ1GyNajxiIjV7QFMwLOiMHDPdMg5MQJljtgaffqquxJLDkC/M/1QfcSIyJkeCU20
72lDNKUx62RHWXF9q6RhYD8fslNZjMvR84hirzr6wDBhSshz5P/aewcWxF3pa9qbYSUdsFdIJlvw
FEO9ZlUBL2vjlr0d4lYjPH91AAEhiT6cOo927Anls4PCAlsFpsJeS6X9hJXEuaQ+dWxR5rRbqFgZ
iBwqsWk+bjzvdvQbQOUUlI+sRj3dIomPUcESEXK7rAa1X0q3+bBE6X6xUBCFTIfBDHsGDrdkl5Yt
iDkMQoantkU7us/jlI1r9EikXX2ojRNY8nIPyyi7TRGkwV0MEl2DPs/slOTOydC6JES3Wg5JCViQ
445LOw7jhHDiqHSvwdwyejZWQtneKmnK92sp1ZXLO0AvIyUBE7ALJuGPq5jc92qOnddJXrtNNOOp
xPgSVO7w1fGf1jEYXa5fJEjFOn2jIlLktGXkl3Jp5Lp1vXcaC8FGdYPaMd0bbuxYL26GuH/PFc3n
raG0zQQQDV4Zm3UaaJKvobex4JXDvbs0Wy9nVsHfinnD7QJzzA+xuuJyGYsFwIq0jV9eg+KDwxzn
CiI3l/EDzFJ+LgiK/4CUMu7GOE5vfCwYIbRlNmVUKK8nSy9hHujU1M6/ZgPkoJUOzIK4X/GuqxF2
UiQOruHEB7A72jonoROmpNUnhtBgWRtqhGImU0A/ljMWa7ga7mA8gwsCXujOpJeQR5lk9DdDPn/x
7IQEjWdmV7poctDE19c2zELzn6ETPebT/FD2TkmVkyRpn86PVX2dDCI7VsP4NIGFwA6W2W9M8Zdj
DT3vlrba6omiq4jxAtwUNbxF5VLdKscFHSsMIDDcCqemyVjN1VdK7pUSVeNjKkkLT8ofQqpPrkh2
oYKxxNqc0VDwBOq9vMl4bfua/S7ktewBiWHvJphobXBGrxAKggFD0AUFwQqntPuYU/2juu6lUs16
7CZWSbhusC6q5JCVOaZjJ/+l5fh6esN5iEbtBy9kOC31hTqhN6hsw0ZM423pkA0h1zzT1iy0g+i9
aLMIKywso8HMTnWmBGO/Uob2YgxEb9gB3ozKy4is5MiFNACtfZmbJytrhnXLxPDAsBzapN44By33
ECzsBmdTnJ3ZloLLBTOzyrIpWuv40NeNiJv9YhaM8Xt1YzlD/TnV7oxxWOkDBQTGEvoscqCApulR
i13v6C2D/wuLlQwHz4nXQxEfWt3ktO9bnzor12EsvJXp6KRO6lPOXO9CTGjYZuyFA2Sgn7l31X6c
KS/rtWxeRYDwN1FEYnpSmACF/4voz8PSgdsRvnlKU/84pMPPiFprxRCY2/xAUc6AeF2e0t7xb1Br
j2nNuomSA5Qi2hbIQJqVHTMaSAJbL8s1Y456g7HuuSq0o+ZnTzJtxpMNB/QezqIXGGb9w0Bzozrz
y9GWPfz8JMzpBgvo9z4r1YxhQoQAqkwyrHvDeGl1/yVlfxv0ZrsbKufY5CxzzDfg+nvyUERqJYuc
7fuoiYeBRTLngsAqpb3ljMHIueT2NiaFg54blhjgyMaLM1kaIhiws6h8r7eR7V4g3THQxsRCYWsJ
MgvnROiZI/21XopFQS4/XOB0t2dwWo1a30bl9NzETnln4QXZan518DDQIgAUT7oRQ+XQsjX5hZBl
+1nr/ZtGFdPB1NU3+hzYjGZ+KypbagRGrEfCTy+lpS13Taa/1bLjcTXKV0Nr72rH+C7t8qX1/Y9x
jn8y27sZkI1jS3Ea93/gAO+9hn23WTDQjEugmVDu7xfVvyd1Ox4xiHK1NZbaiIKauV50r41Gfsc1
jPzS65bFXlGPbujvy9bMwlwm+EnORhMDdV4A/dK61odlk9HdK0tCV9ASqMlZ6a0aApIP24Gx5iSt
bQduEjIMpzpN7Np4+aKUjxqEnmklpp5jFrVvvJkP0M539JSdQb5N66QYNsoqWFYVxRudCMpEQxHA
1rYrlqTdFFUtLpXSwF24Mc1jxgNx0hidadhgmcd2pevNpk59jNzNfc7ePMbmi+bJsalwb3EIb2u/
PHiD2HdpvRJXOII/4ubwBQGVJH2+xkC0OZEQ8uJ3kVksIjqc6nKETONGT24/FthdnQ3jmxLvvNvs
2MffQe05cT/AF+3uxZJdzBTe87I4Z2g8+36i3W72ipcslvcDwPw0qo9QorXAb1VYZ8tTs9CTN4Nr
CQFXW6G0k7uSdWuV5vOzOSUHvYguNoDSKLZ0pvrJAIgFpFGcR4GXKogyTfxoVX4f6AI4SiSPnIdb
emfgdIraSHYNjzKylpjhG+ly9Sa4AbZ1o4OCg/303nUmZ/Acl3zvkpihN8Ns7mUzPCESGltZaMYh
iQs9wKZmb/MK0No6qjL5vGgV1jSV1AgYfqVx+PEyIF9wT1c40pZTja1vr0Cbb4ZUuQgOrYs1M60m
pnN0Y/umYxxE3vvfuHeYwpF+CckUTR99DWQGu1d9sH05nNipVl9zbhcvgGa6vTQoLu9dlGE0ggls
ezeVFX0lSfJJRMl4Q2KzdyRPzVtcx/KpkxkIkw4vhtlnTNKQ6Q6Fm88HePmh8iFU8ifVz+xMXNCD
HH+MluOeZKMaznX/vQAdOnLbOpvBrXiDKXIGWymmW0/ByuM5Ie+lBjRhpfWCo1xidBtiN8Maaz0l
BUsTnWbs0mv8Lclt0nJSthvDf82VEgGOOcoRhqR9vk6yHyVNje8YrNrt5NX9JilYlayxNw96N2p3
Q0pxNW+rSremoYDwWk0m8RcmUSj6ySM5ZXoUQw9msfFtjmG4wSAXd4zTOa0jOEgsTC03HIZ7VAc8
dzCl8TqHTupEDy4m89Afr/DFkpm3ZGi+YUTm7DDK2HfevHzPcRad/oO9M0mS3Niy7FZSao4vUEDR
Ta3vzc17jwnEo0PfKHpgR7mO2lgdOH9Vkk5WhFSOS4QDMiIYBocBqk/fu/dcfiR/TwRdt/ELeFm2
HnDgFYEe7RHDNwd2lPqYp67aYnzBdu9UpngFoNydOXQwkGfz3YA9SUHDGLRJzCC5D71xfAiLItg7
UCa/t23j3KNVeDUty6hXTquBjtZMyOyU8T6F8aHMjZsNOxCg6ViscGzzcis6GhUX9O4zhn4orVrf
lE2Gij4bhy1lTPs20Tc4AsIal7mRVTsJdWvZNi6FqyPqYxVo6RPeAs7DghW7zDExAnPTTy3736m2
Nbkiw808IAohRzCmc9OSzunmZbtPqspdIozVrqEef+llRbVqRw+TybElK9W1SfXgVOpw9Rs3f4xk
Y9x3XjwLeXIm2W0DyXGRcmDYwIyfSYl9sACgku/TzMPExXD7VNm4t+K+SXdOpkhklJbApxfmHQan
svg2JV17xGs1cmJotXUbzF9sBaj8EFRtx1yF+8CTuQ58W5z7upwwKPQPQWY265bsQnbzGbE4ZhZg
lyxeRaBcAEYhsWgDMjo98GKLiMAl0FJdcIjiVLwPgjNiY1TxGmkCPYvGLs/DLMjiUNkvBRCyNQrC
eOODnN1GnlEdXIb8ywAwyjUdu8e2HMd7oolCPFxQ3Isx76iWC4BNqX9rRsvdWGPFHH5MpoMilwWc
UgGeJOo5heJA3bpzcxUr9rCESk4EQRxG9zy5DThmYSxsAuTxnjIzYWDjrCL0fRsAkw9+W3YPDczi
9cTwZknkev6SeHG7tm0kmm3Mt0HLmnRmB1FDBQ1r1ZmG2tJrYWxia9ZFKDpMCInUTcNjffYHCzpe
MZ4LnKX0EW3SPnIzOxkuTPqqDzfNKNN963dqW+oODRTOXJmVMn1nbnjg/TXuOtG3kGpzZ2mUeLpC
q0/wsYTpxgrat9bGqd4ntnvC25rvIsSz22gcvqINxyo5poR2RsYUHBtc+Zemm6ON41rGiwyz7mHs
+pxECL06FLiLz4yi4g0F6oYe1xrrcrMxZCuot3MYA2kuVlhJ3I0WYM3LSQFYEkuvbwe6EEealvpa
kC2xia3kRxeBlWxwiezNoezXgR6LrzqgzHWFsmYVBqQ15JaolpVNfxb7nbtxkXce8NskS7vHr9qw
NmyGcsoxpCnW9bB1z/RgnKfOlOk58Etj1Yd1vWaCjs+RXntVpgngwKp+BLnYrCHsQSKdoToFlMDD
OJqoEdKsTfexlb4zbEy3KtX7c8efXpp6qsEbcYwdghPrMUIEuWjSlNh02zqFmaS0n6wW8mqikkUX
4Hbz7Yw33dFqfsjZI0Cchr5kf7JvhmuCYE3LOqCCbsboAcBwvUU51i9Sx4vgAoI6XqCrzG9EQjCJ
IlL9SXRMzQQ6GFJevOab3rTlRRFt9UNrmWQKrXOgBSF42vlMDM9jOaltPaQcw+ip3E0RegThOBqd
XwSvscjNPeHw5quY5vZqnWbPrtVl9F1l+mxz8iHUnv4zl+ndjRFTrsHs0kMGBms1eV331KnuexRl
wSWrqWXo69v9c9lpw6XEdbXUp/q7B1qXKS5/SWvn2spoHT1aFXYnXyde8Tt9dHyWO1G94r717kxN
ZgZJ2RbuYGhrGaU5QLAX1QfGalB295b1mGWXZdFbUL1kH/BAxAUYQ0CrxEyjR6Uoot8aceUuqMlV
jaL0QMTq8BxXTb2KKQi/4CzXXkrynXc5aSGH1na7N5xV2U00DoFbAYCbi4m2tc8BIC40ZvFvmSvq
s+N18uqUQgfB1AYR3WRupuHprG8ObY6KKeS5CqCmd9iKnxnO/fQqJr5oJn2Omww45cAdwEYPG2Mk
Cxjd0yC+S1w1jGaGmKUuiL8q1+tvysz7PfYo2l+a1LfKGJkom3qNWk/3UFX1/j7A9kc1GVXtzyBs
6niFt8wGkexRXjkG3vQ01/JVOtHRCHl0DJepu+W0qb+EPd+9VSO/sCRIbVgN4RivSJPg/47zYIc0
UN3h/MM3TITAXjj0U4kAMfcmWWevCoTimjePOzshl+fow8/rdcy5J9FWr7nPUHTRpvO1FWmNbsUd
mBBj6WCmYRCBshqtCVtOR1pi1/TxipmQv5BOiOA67b5Dbxzg14GY5RBclHvG7OWh6DV9Gcs22EFP
Na8sqt4dyVGSXpqfdUujqoqvo1WazffWzgCW3viY5gj7gLUcRqT7THqFvSoYWpMSZE5Os53vSs7P
eufXrF0rAk9s2t8mnd0GdS1uPZeZnPlVIQKrOPd5XruFO1JbSzg5ckevD9C1qWCdT4Mr1vgyedQJ
ZwISJ0jWUSaiIp/W7pL4ZkIP8E2K/I0xe2XdR3oZDOcqzZ2Scl3+HGGPeUum1aE6JU0T9SsfxHe1
gNfVVxdvKOMfUw7MHo8EXPgrQS7aqncLRxClG01yPc3M9HsjdYxrif0AbbmmC4ShFLndGkKBVbOb
TCnnZdYFOW2QFA3PwMgn/6ECfUIkkxvcx8R0O+ybSocemPUaO5IxVt8NIUomsrxBA0f4bKouLSYI
sTDqunrVydNVc+c7fZ449bCb1pP2kgVT77zktoyzTYIuoafW7ZJjWhhUG6T12DyIXoOSunRi77W3
AHKeGdM8tQa/M/VgOd4zuJLTRXbCcrcD4uqDGxEXhrrM18VzNBSaIL8s19UeaFMwrvqUOAWLr+Vp
wm8PlbqdrLVTtvGrbtXWe2d1zUXrO83cZRHwbsaxiQIE4Aeps8CaGtKHUPnNDQKg15YjsDYDs2+N
ncMTdQyQ6axIGmEW57qMPVdzT2/jpc2uVtpxgmIMilif4N21nIsYQcZI/wAxbMc0c+9obrNGWOgd
Ocv0yNFH6gz3ICU0gJe+9odkK/tEz5ZeHcbxumf8kbZbWh85A9GiUSdDqYpmZYxAOoLSaNQVkzsh
01XYxUBpXFQL/aIglQRfS9520EhaYNpmIHP/RK/EbZZWaNs/fISstO/7goNcSu8XxIfjpV9TK5cj
DhlDfQ8tPHVXAw03cBwjLH9aUyCumtKlv3D4sHtvJPZ1YzrTxCQMY/U9+K1BP6KuHZMj09PSptNT
RtdSykCu217zukPOVXPcwne+nKOZQ3yrCN2kV4Q32RkO7iUe94VZOIG7zAJTSwHLsDDrUGs9iOLO
5CDvCQiz2WfKIwx2kUMX5+8qNc/b1AOjjp9D4cH8rJhXO1YfrXj/lp7vjysNF+vehIu4gZJgX+mI
1AQtN/lJFG08U2CCJc2B7RSWzSNVsslNa+IfHE9wDg+1T+KHM64p7Ww8Hmn6TI12nugbVGZC2zgi
H0WKAdCr5XpLjCoz53fIb9zNiEne+KoVo7ty/PHmFB3gdFI7iJc08Ae05jfmkZS/RfOi2IlPkoF4
OIZyE9vaFzTA5Gs34tbQwPhOxg9jKpbOxpPZVvQ1woWYkwnd6+NAE2TV9bZ/AvP6kFW4DyMIAhLT
ziqxOCFZOaD5sjAWCWyFcKLrgTZ8KABEUhqvQtUsR1ppVcIhO4CNRKmymcrWwzWc408UurecJKdr
vj/zcSKncgm45hHHl0KrQke9ICknAjFfMZ9aO0PXrPUgd19csOtwDQUnwnjQxTJu0ScWo7GuCSkA
iZyxIuYRXaCqmPJLFFXRCzwS7odR1umpVLl6tKBan8MxeMoUxaEzls9IU4EyLj2r15wlbBRM4GU8
WtnF9R1sVPQj7ZIOkS/Q+1dGSbAHit4pAdEqCzHc0TToDnDQ1R3lD2lKjbUOA39YWGR3OG1/s4he
L2PrTk7ljo7xHqhGsVYSB3oN95zmGHCFgvoiy6qb70MDQd6LYcRrhmKJ37xfkrF0n6dMc2u33zQm
0nwGpicdf9KSqJJrq9PP9XIb+LaEDJNPWJmVTL5Oce1sgDXmD3qXqEVZDsYSqq+xZdyHIFebju2g
J9s8RkQHVQ+xqd1QOuIEtxkQAPLFfm4A8x5Dol+DIL5THi3PsGq2AdlUtyy1j4ESUBCMcR+IdK3R
HdyTgfYiJXF9EKV3tAHpaPllmh682KXDJ9rimVlp/25EBU20BkOA4UYvGgzbY24mX0w4ePfkn74N
RU4sVA2KxOtJOh17vd7aVbA2vW5TEkK4B7psY4Bgd9L9+0r0w1qHtLSrZTdtga21PzzH/y6SkI5U
no0rlTEYTM3yOWGAvO9ry72gSqQJB27ilBLKOw8cy5VZB/tUgxINtMUAbcSE0RPG9J2VKaIRjLrC
VoU4ZValIwZ3VhVNHixIgOHtcHj12ajaISxOUkvpdATvnKNefVy8y1YgQ7Fk/wRhU9EsTwOGKZ22
qHXHvcqIgXMjx3d34NAMNYMDQCx/mEZmBKxd+dUVE4NrNyw2fK322q8RlnTDQNCZG78T7QLlqjCZ
eRktCh1rxDhBfbd0XPnA2Oh7quHL6ofBpckYNytnnM4hGLd9OTpPmnQGNnxkhGhwGEWgKH8rEsPZ
Yg7ZqNHa0f3QluSMfom7OtxGlcbx4Scmw1OVe9/cFqmKDcYY8UxGuRLk1WPcMlQC87PzhLYWVbBp
9Yaut0YEnX1neHzrteGm+7EwjcsY+rfM6L7G8UNhx9cEpsZaeXJFm+0IafmCxrnDV6LdGUGp7bJm
REBjZl8drK1Ysc51XeDs6oqXpCGxI6ooFHvG7Up3VnXl+9+6uN1ABx4fK8tgHjneV65LW8t1DqKq
LiHRBeu8nUn9yRcOwiu3DH/qTQwGAOsBXRNv3Ve039xE20R+fxhT06LYMr0tZnQqdLu4xtCpNqhT
xoPIAiDIZK2t69h9HWQJYA22Im4JKRd6LLOFLofTUOlcY+dt7B6VTO0YAeQFwzpbHEqyduivhh1d
bSt9Iip3j12HgJEy2080pDiGkFg7dF+9GHm4lxFiWGjxxUpjGtRO9VQ04QHo1spPyneT4i8h73jR
1Pm32hLbDgPQIgWkwLwnD69+A9fNiJ8DR20hQ6EibG6eXhxrkV+dqN9NrreiW7Izo+YSF6V9rPU6
wZw5x4SJLm850KWrgLBJmSHUK0hQ6BDLrhySEBEbFE+h22yhwfi3Ku2zdTEShFPLQ9MmP+LOuCSF
OnLEwT7h5jEocqh0es5Tn4b0/10dXUw8fBVDQtVAO3sNO8r6YiYoh7owjAB7GMhKQMQt47hwOF4b
9jyvMzaVNpCFEzj9vdcG5r7rBb1xQbIa3fUM0VCHYX2lDHmy20Zcasm+ZfAE+HC0/LYfl6L5oOhB
YQKp5/zB12s/YHtGxovmhRItjD56EsRRvhehf60Q2Vx7YghWFgIRL+HC0p65FplqjySv3MNCfMZQ
UCxDtLo7lxOIRtwRuxJKJFZPOSkwTZK0EXYwdpVUW4owRtSY+/RQw3bP/LK7ysqE6MFR+q4lwdOs
CbVLTaxBTmupU0581ymNFdmtSX+LpL+dGIVzloAhQ7683NLCcQ9tnSfbvh6OjVldImE9s7UdcQI4
CwOrziJKdYmIVdi7pGh4CHqZ3XBgm3eqy7CSwoBZuol/igOxJlx9x+GE0SSdocQvt6GqZofxV5rT
zBriRpCs5S7l5GqryKr2jdOftKaiCxScoTnt8e4+sxOhVxtWRDY9lWmPwrfFzmYX1NmL0ffd79IF
57Fs7cZo10hlrB+9NKNz7OXxiemkdw4Yhx7CSJnxoqMmXIFbkN9tkzouUtnPxGO7RHmSrbI8onIn
KvcGCI921Jj4K3S53opNx73gLrZPmVtkf/j9/7854X8IE//A/92dAKrpf/5n9P4f34v/eGjTP6NA
Pv7HPywJwtT/RcXg2JgOXDR58r8sCYA/kAdhSpjJ766n2//HkmC6/7KxBQH+MB0TUoPgt/4N9zDN
fxm6juYUXB7+Ag9ayP9GmvybRwsNBcAyMJR/4NOKTxBXNHucSbg66Zjwhxli/dWQALvUDib81Xex
Vo90J4YUsxyzAouzxsVHgrcbgjmF1G0wFAZ9ydwEOvwu08bmZNcMEn0JoG/h0zo5lygz0c02uHaI
9wu3GgrY4jcoVvGJhzpfMLEyEpsGFgpHF59YrBWgTsdrquCOdqp2I7alWQ5G0m7SCgaS3WavGNTN
R0kyCqCywC62KrC145++5n+4a59cHFwDuAmUEgwRPL4+49NNa+AHNtJJ0zsttuWVrAvjPUM1tJdR
wlQecX29kqoJX379qR8M5v/isDh8LF8Qp29+8vlf5ifpz/gO+n21Cowa0TGeYfuKcT1/s0jbvYyw
VLeSg91pIifzMUoyuvWz8MdYeOVEzGjo+Em0yej93oymJy68T4J8zSYqLr++xr8/TrTlBF0NZI9I
Dj8TiIk3qse2zNO7xhvzUy87+uSATpk9Gd2cWKgcse+bwbrARBrS3z0b83f/6QZ5ruMYtuRdg0v8
iUhckydvOl6d34VRdYnR1j5KpqSXls7NWYtVdLBht3MWZIaypHfHaFKZzNHQqRzwtovVr++FmL+P
v1yOqTuSitoB9w2+V86glD+BUKbY8UqrKaI75CS8Ul1p9t8mOvngloY624RQDd7ZN+qnwlMEdhQM
Sjh2leMp0IipwFJgkPvSIu970n//Tf39RSLY0TY9xKs2WHLb/fQ0zZaOaGCodlWlXuztoZguOAHr
NyG6iDS3Colt6xk7c5LNMY1j7VAIWJG/vkUsY5/uEB9PM15YANBN8/PqkxkZq47l19egD8q30Utx
NJTz5URISN5kXlu/eXPFbLD663cCScB1We4M1s8PotKfv5PGEYwfNKu/spjxksAArQ4p+lasSbXB
+ZD0azC0aGt1h2gpNubVQMS3xhDlN5Scf3g6cMnyErtQ2wz9b1QlqItuQJ7EwCQyDE6NW3so8RUN
Gj8IzUUFUPBMpUsqYpIlp4b0Vo4qKAhXHak+aax1SAHi7pX6+/rr7+RvrzD0cGEzA523Gb6e+ff/
9NQyBwgYbxX61QFbvBVDVx2kgd2ULpb9JgqyxaU3Iq0upmj360/++wLHRwMmclncXFdglvvrR+Mv
DdwCNN3VrUvnqeyQRdNcQloNVaD/hipIXEB9ImfDSLQkrBt1nmYlPcaa2cyMmJ7w7b7f0Xcvdsw1
EVf++gLBbX1+eHhwbFMAk9fp0s77wp9ujdLhpfYU1FedOf9T25jOMldt+4UpYHUK4YISQo3YY5Hz
wK8gWdpff/35H5vbp6d3vjdg+iWXQd3w1wvQsWzZIz3Zq1942ks9ZgoRZ10jTwoGhIJNtHWUiM4B
avyIEI0xeIY3EJO3JLz+CQqg/pv3d/5CfnU9n+2MrsqY3YXymmX2axBGB+HFP3/zM8+r5N8+gxYX
Oz7zs789FK7ogDIFroHuHfngknZxS090KEir9aMTAxQ81wlky1wvyrchKa1dMHUzbCBP9hALUvKA
JdPmIo/qtQCS95uH9p8uj0dVZzFlmdftT68LgRzM69AdXXlJmqeqr9SWDkjHzL8aHHP9m5vxD08g
QxAUUoJ/XOPzlqJZzUAbg2nZDE8joqmsu+cWoPfRzerhW4YfY2nXbpQQXxgkO/YOxPZO3Z1Y45/c
CDQnozAg8YFbAxSCWjXLQSo6E3pQb6csS3f6GHb5b16buVr9/BVS/kphesL+h61mwg7bow8RV4Uw
kP5Tq81D50CdCjo0LUxJhnQM/czm6MRR++hI+R0lLg24Vpg/m97uD0bR6syv5qwYEvweOyIUnn5z
a+fi4NNzRgGMHkPXbQ942adnGXeQoEriImuld/GyN2NxyZ0k3xCm0m6DlHCm0fP8x7RLxYWZXP+Y
J9EKhSw5xV30A9YsmNvfXNM/3TjGlGyMFrxP8XFj/7Tg8JmT1JQwrvVEEFtdi+ZpEA4HwKhwHmJW
4COx6cOezsa0dLS0+NI1Hbua1rlbXPLmg9a05inGuPRkzV4iGYb/rdv2cYpB0uxwpZ+efxwk6C6Q
clCO9uKiSpriMLVfvL4cjm1dIx+MS7QwNZxqgkfuy6pkJZ9sdy/KqblqJKP++p79rTZnVM8aTY0s
5/31cwUaYCbxE6Cd2H566yhRIr11fkn5lYYwh7AiVA9mwM389af+QzXFx7pSkIPBqEB+rs29VrRp
BfLnGuRe8NVoE3LK2y5dso1g7UZmfosnVK+VVzo3ky7cPvwo0v8bV+EChvK4GDlD/njG//S80NMf
Am2IxTVxDeIqcbDWAGzskLQgeg2ks33V1eS/m1g7kZzz62h+6u3/80VwLgVpI+ezrSes+aH+00U4
bcWMdzCmK2TL8FgUU3EWkyu/JZEUF8cnio053WXq02iF2IASGFvWb67ho0j568vMNYBQIfeFC5Ez
UvMv19CjTnByqV+JqsYFNdh6+ZbNL26Qz+umn0Xs32BXkEePU3iRoRIPQ66KH7Cfw2llS6t884Ok
gU7SV81TYiJe1Dpp3BxVWkdrLkwDppz7Stj1U5b3xZ4QbNkvLPgvzFdcAXyjaCLPXbgO5ezHcQvr
LGvab262mMEFn9YtuAWcdWzBo2fanw+jad6pJGj7f68RaTFSJDklGhcMsrfRYaJd5ZrFbEm9x62T
3sPUcm/o46xjyzx2WQSW3Ea6MdLdNh6CyJ4NGZoCxpUNa/g00wqdUP+jqnvzUjTWa2V2FmbGqd+3
debcRVpdP7MxEvia0Jz846QzDKZ5VRNx2Cv4uaTZ25HqmAqiq9SMYbwfWTJWTWhgqYpJy1yI+VA0
IAhPF1phWkcPLtulwzSk7Ek7dk2s6Oi5IKSwe68Tvc9fFYGvd6Ub5mv458W+IKnghp4t4MHHwzgl
NpEfwhP37HvFXuOr2ttOJA4eYN9H8knbn1NDWl45EaGbdUZwDtl3tl5qTAxAtQJ9p6Z9LbMGolI4
nwtM/pta1KhYR8rC6la4dLGsgTQ5+6R/IVHWeFSot9xbR6Dp3qU9cFOMn49ZOW4qAJUHGTgv4Edv
I6oRZknwluiktNE3hgDuacI9vu4murSxYJINzyE+VCQVby0OhkMWhwz9G+eAfXRYQ1pUW8PvhuNE
7t0+py65xW2H3M5T448c//WFbLJoC/NpWCV4nEhyUvUehIn2QmTLj3xKPJAFBmpwaN/hvvJBIRKb
8p7BTz1QbWmbtkGe48YivLpeq50yf8Y5AREfd7KwMNfH3coup1OUaEyC+lYUe7xGDbNFs7vPiAwO
FzSVnh2RqmNKwO+wrEKHX/z4Q1JP8xMDNesBkt8B0WG2JkAImzVD/eBYDV76x15lz5M7yAesmc0k
LlrOGxzGytpnuK3vEvQnW9NKeOWU5Qy30EpaxlZzWRiFRrHPWgmRHK7RNvv40kzFjfRptH2Nk0Se
OWc527weMIkghDYQVAZqR+okwiHEZOTVfzH97px2wjnynTLFsnKcC31vbyQAHfyp6azf8oMtrsvm
sZxV8qGyrFNk1e6B0IxhyZQPsrihIL8FMkuOH7tRoGxAkIzysK9oufmYIlk4A9XA3iVd7VCmRYrf
XcpLxKhwOaLh/NoXqrjLPa3YE37RrSLsVgQDi2kzRn25cnBGbSGGwbDDO6+tYV564N69+65zpxPS
4WFX9TJZMVTWN0RxGzP1Cqd9KUN01+DSoVCOql61WTmVqwaYLcRoPXxyTIdTwxhpZGfbLfagspIv
NdiQn06v7bUS+ZKe4D8O7dLfSIV1MeyzZ8F0h6XUf8+CNLlvBsd579uQYSB9dDdn2h6AhrhLVWov
UXj1wCVoQmEna57YhtAzkqlZknu96lHVLXkZ3ycW54uC3bKo6+6LWYH9Wwx50X2r3DrZs/YX+7jR
eSe1sKvMFZiR997q6yfK3uZJVjovRp/x4g4q5SHUpZyghBThe1Kx+mkx8xZ+TnouneNuhQJcMPkE
g45jFeAsUnKLqGB6UsA3194sIx+yzl/ia6/v4j4ckUY3wVXLmmCP0ry8dFaeHTVBx5JkJI20HVdO
bLqIg6AKm1m8CSpXvbix7l98BBAcxxyWF5jJw9ppxnvf8NSh1+3yrQwVC2EzBCwpJc/1eupt+mgm
GaH7uorVW6hMfuaPM9DH3Uth+t6BNDqERIt/89EfkrhjkQqRzeYI3Q2Tsya69BsUcAuldg2aIxiK
Mxg192pnhfZgtGo81LhlN5j0zD1Wyn4vJLJPx2+wRUQZDg1YCotgxDOQ+WA9u6YiYBX/4pMDB2WR
I/yCBxNyAvtYykgvap4ILmTuI6PU2IWoGG9GDHVYtXAY2HKMZyRlB44uxaMR6edpYJedchLLFiWw
lIURkQ3fFszINDFhUVbFNgFqciKIgKeZHI4Yg6con6XW0qHJp5pYbLcwVnXL7MUevFdG3+UPtE20
1JwS50eed5hy7Og+741xq/UZRswQ+2JgBjs7SeUGrLV7bkzoDFIY1s5Nun5pdPZCJ9N0WURl8zAa
yOo80FRrQ2TuGXnQnW338bGDP3pz52rTax2+uY/eVc3wqISTmTtbg+W2z7oHA+tj4U/emqJ0+hF5
zkQKcVr80UyI5+IojjS51RA0IjshYjLtTI7ugNH6ZegkJLAHqb2wtVA/cbhF8U3ixhZr/kzajgP2
Ni18dd3yhPo53uBi7I96H7SErRT6Y0a7FWKxGr/l1H2ow3HjrOKpgog7uU39BM2MDjI0NlTsPtJJ
fahfZFEySqxifTyaxGcDvlYcumtQQhDJ22VYOdmW7HGDGZZKzlWkrTM84li1ZHIR5CwA8UjUniyq
fqs6HXld1v8o7GE4C8xHBxTY1tpUlrikjowejES3D8XYsrAZnb9xQRPcp9qA3NBpiitqPw7v0ldE
as1vPZgz/cmOZHolDy2gxzyK7ovAHPX40QT5KPcUUA70nkn2AyESXfkccQWch2BRazaqRQsJlptw
xhP97IUyYtAkclTOFZ0IcZ8yRTTv9eNzOmraYZoBTbllVJeCpXnLsabYOzqjTbBfQL8VN3LfKkrN
lWHWxd7jBX/xMbeCibS9c/exQ6p42tcgVfYlcp6K3iK55Yu6jXnLp9ZjN8PWx/C87K/IB3mXDYq2
AIrEfes5zi0nd+pACDfpS3YXYOviTrWuS/Mr5ggIMQDa48No9vaxLUttSxkkEIzb+zzpIYLAXXBp
HEbYeqMudm/A6ueqeF5/e+LJvujpoPHjJ6F7GwzBO+OluvFWUlZwiKhm2KwqGB9iN6pZefRu4lf6
XnGinOvIfOrKN6+aD1mDT/INSi63Rd/Ir04ojo+BM9avAYkteAHcAhOaPckD04MQg4Kwv3nG0Fww
+GEbdWt32qck3R2jumC4rE3Ey0ip+DgSQAC+6VP/SDJx+xiUrnYFa2hvlDmRlYJcJN8XIAAMzGtO
W852AK5HdPYo76DN2Np6VIPWXmIirJaAnob7Po+uiW+qadl1fNwiAonxQOu4/k4SWPfaGFZ0wpjG
JN1WVBOuDo1y/9HlSQ3H+A6IRXvVqXrxWCuzvpltqX4Q7tLngKlDJO6y5DxuOKgzwq4m1sEODIw3
jbGJcms6VVzOGytP1Sw626JVxdj8rCa3WrhVqX+JejiEyzwLUaVNxlPtlvJ+Ssu7MbaenNT2niAg
uHvWUcBETJOBM+nEegSEVmWFy/cdQkql0FiPdgzrVvp1Dv0lCJCuZEivkLBpAMLm8bpT3s9m9T0d
2RHKdwVWQbOtt9Ap+xOoZQnsEcqU6fj2cQKkLmMoGLoRRa+uE74zhqFyg9w5EEtemEs0j7CGB2Zy
wGnUVoYduI9o7MAuSbP6NrglXjIZ2NO4anKt+lpCkGyWYdr4l9zqzXzVDKb8zrPne/uB64vPRZiQ
w2MX44CfxgxeUXxZlyBESpl7pd1vNMTzL4p4s/glHfV5B3CxTi7EYFavoKRr7ZT0U4eDOzYydXKG
TPsSRoQUlgj9g8UwjNu0Bhboa8Wctxtcoegcxj5rD4bbD5feFvHGiFN1Bj37Q0U1x6E4jtIb4aVs
3uwDyTsrojkukgid+9KOWMzWdmsZp9HFnIQ+23Pe645afpnadVgfkjyXz2mAnwbvTjtcu7r22ju/
C0LloRRLFdpVy9CfBVRh/j53aJ6YHVMBzYFf2x7OyDpVHC7wKvhL1fmSOUDKCWDSzdzC2dSJyx/1
Q2orRMtBjcmtjMz2mlX8Fg2cYg+fOFu3Xcu/2ZxjjXGgis58jffbQDVdroxsdot9/LFYF7ChC9UU
SEZjSimgQMwTP2qPcu43xxmnlI8/CirRuaVjy/uOhNJdIa/sNiTrzI1Gs7lLJh6NSs/EhU2TuYJN
UyrLIvUWxVX/jfUcgfB8lGMb5hP9+dQcZCVFgVt4L3qBSnnV25JuLvkk5VubYKlZeENk/yTbyGI1
mtcyNG38KHnQxkfTLqyjbbfJKlWIvYGw4hls5gNvkPX0ZTPsO9/wn7HWgavjnO5FDlLadnD50du5
99fAYAtRethNyUtVzqSbqgHx7bjDDVNcfUVH1jyZli83UIp5DUMf1PV8GYRW8hdqQfmxSqKLW/Rg
WtZTOUKfDrzEPUy4fjZ6UkYXNanCh6qd0xcVCBvpoPGTh0EvgXcqtcGOMuzGLPzZdojjW+ite7aD
u15lGvycipRHDNw7VgcHphK21TBq2aT4ERFfyWCnJX560LCwndKQ2kpz0+ChLsiE4p2FOuR53bCM
ZSPui6ZtnvjauX9Um8kahlOwbpIJC2pgZLeMnDtCqyZTP5ShtumR4pyzpk4vKsfy1wTp+0cnRPSQ
3ooaH7yhoz3xJk4RrkiC757mTufRRVxEFaOHX2Fec3NqP/L/F3Vnshu30m3pVyncOQ/YN0DdSfaN
lKnekiaEJEvsm2Abwaevj/JfqGvZ165/UIMCzuTAtpIimRE79l7rWzi555vj+fMrVrbDFb1g6yg1
oJy5ShLGX/ODhZN4TyIhrUMvc3eztJjTSU6ygO44N1ld7D4f7ZSioFvakLjydWlztoeWjXSOwvt2
KC2yPMbim4Z3be8MUQSsKjWKtW2k7l0B+23P+Q/62qTT/MgkcBzUDac0JglzokK41ZKOzZZ1kPcj
ChNzA+7d3xZjnHDc5g1OM5p6UUY721MJnsPPjeLHjmqF2JsEM7W9mDsWsfTknk65OsgR5RjsNm9W
16WCBAp2QHys2HBRrQ5mf4Ga3YMlblnXQKWaN3wj/k0bCxxx7nzDbNSp761Hh3WJ9YAgvoj28PVo
Z/UpUmG31mA1q8WEqP3NSUx950tQglqgJ4xZC4HmjMAz+lo6ZaLqQzCoforeLBpwvcIF3PualyOf
l9l5alLshbqWPH82aKJc48sCrAX42yQ89cDmzPP0XLdYooq37mljfbNzhYA+EzPTgUymVdtZsUL1
r0ATRX75PZdhePX5uosogJFPbRFR7vLtznKiM+mGWNedzO/QaDEBd6sQcJchsLOHGg0BF1HUSRA/
4MPioAknXBLSSWIMtMsfy5FBCpMDE4QWV912uJm7BLpLPnX37tw33uqpCbQkrPRNZ6AuIzq+QU9G
/tnC0UbM+wjUGVPgRNWKldV17qJpAO/wLwTFjk5aE3p3bX7TQ7N4lmE7LKlr4/Pn6mYzJ92ZjnOL
Fts/DS0lH+Bmzm+fRyQ6HQIRmpcbVyR5OvfNXE5+Hu/Yj2gWdiPfQqyl9bVfZVaNBzwNLyo986/J
tWNF/FyIG51fmjQ+BMUV/P1YSiiHzPkOtiaHo253xICZdreSBLfZ2iQOohLDq9O44ZoQUf1K1xtY
UbmWPTmJavaJtNeN6zgnmmPaTdm3HF7mTh9ZGOMbRLHUW/CuFZejUzdPuY3P34D8i0q7lzefne0g
dLqjW4ARGWSxGYVj7zu3bM/lvO/0c2vrsyGJ3KH6ltuxPLhtVHEQU9qyqcNorVVziwjATnuTgQ06
5UzMr4dgiLa67IdTzxx463vzwlp7zguQ1fyozxtfHMU9EIuUkD09HT8Y3ZAdMgwGtBJpbxxLp2wc
QhajfKSCloVeXOkir2ZlLaa+2grevEnRs0EiMpRe/6rgOu4dVZ1wHBkrr++AIQUY7zHV47lsNe/a
Sx1eOkdQlQ/EI7QL23bik4Nh8cmWLa8IyX/msrUzFv6uy5O1wyKliB/vCFvIgrz/bthphKlUpfw2
Paiet96ZHFjsc6/ic5/3ooE9ypvmRoAndN4118t5DvMAqAqSELK0g22XtNDrmiV8S/fIo3mhI/ed
3yVEQJC7ApumQTWUB6sPiBygBwvzrvZ3iA3rvQBZvQ/EiOUs1C8MfYjvBnS0JGTEFxQ0FGUk213o
3bTLMJW8QjTs7vN5wurXHpnEYWBugqaILw1OB6DFpLrLiIi9C209OwUBhYFbWmTKpB1ECVBFm8r2
Tx6H6osA/9Z33qfkaU5fxnLBG/+XnvhvOuIob4jTwhXmoGr7MiUXXepXoAAYN8KOv6N5/t2fkurQ
jjBssD+Vh6bS/e1YNMUNxKxvw4A+0zA1Hz5tUIbvP4Q4AgXGNnfH8OrPVzfPw75MJtB86Mj6bNew
vK8jml7Ctctxip913tdlxtw8A4Yzg7Zis1gS/Zke+76MAfrUIgwu/vzhv84TEfv59HlISSRN/KtA
KsH1NPSh5p9rj/oHxztzAnipzlH36MJlNovlnz/wN4oFD9O5iyqMEDHd9L5IJihvwY4UkXZWGnsF
vCTQRjLRg++GqfQzsD/7RqvksGVHCC7jxJAcLri4xSi65uAmbvDw5wv6fPg/338uiCndPE5FYml+
0ZiYGHrispu082TTk/LCOHhrJvqpehPiM2nbj3wYgm1k+WrvTXKi9IiuVefXH/jwCVw0HbD6ygUQ
SmYDuCRE9wiLYyrMJPHvZzLZrh9hPvz5qn9zG+HO6DaFqIt+2rHMn+dZIZ4yd/SEfSbvET/rhIHx
6XMnpbuI4zvJxCVwoocRxwynv662rqy6it8JmqgIhi6SzV+u51cdAugQQ/cMy0cIGXym1v+XGZ8+
BCZ4QdM6d2WPRZ9kjx1oOvpGOAhXYgyfUZ12hESncJhstxjgj5TahZeGBGpUzHzLYCKhJKvAEESJ
YVw1etfsxsjDETPvF36R+9d/ueRftSpcMmoraK1QuAkp+/kWVgBdYwAE2BgyL7/wYOCBzLBx6aNM
3NBQdo4d1P69TyrEE2bndkOy+ZPhG5yK54MOPSV/k5En+pev5Kdo6OcXkutixzA8BK1c3ZdHi9a0
xr/d2Ges9OlDVXnhFhdEf996Wb5K8si8LkiXSxspOda7wcFjzAPEN+0g2PSTe8BpTRLtHFUTEkz0
1iPBXA3Qtdd/uX+/Kud8nZOnO+OMHRybX8a6s2xujIiuPGefE57PHliisvopoczHi8/8YWlygLOa
/KVM0mw1mhOd1nme9+cr+XUR87lR83eXV9DyvoqgqLnYdHQGnp8DXT0epu+BQ44rrdzihPPob5/3
u3fd9R0nQH6E4tf/IgwZTYHSeMjNs1WFIF0wmDCOKcHxpPZVM/rOccyDZj82NTz3uVX359/2N6I4
uPN8NsIvsvRs98tulgg1THnJV02GRncaO5eOtnL9Uw/TbwOg9sCEgaSQwk6WUnb1MnOEuCZQosCm
Umhvsqrv/LGIrlEj/e3O/OZJGEhTeAizbs/Vv6ylTRVXjj627jnJ0cN9KigTmSJUscf6qbXC9v7P
9+I3T4I1x0PUMe9fyDt+/grDtIFiwJz4HLB37hyLE95gJNVtkVeMcWBvMVfqiXHw/eDg2Lg9/vzx
xq8SIdqmhqNTWuiBRcLmz5+vNTg43dp3cG05PXgHGQE6yEtSIVS7MEi/NGAHnXVGvA/D5JeXpvLv
WphRyzQbXXiGw/AXufXvXg4uiCara8C2MdwvT2BOOqit2sWKy/O5bwiIR/JtpdGmRlBEI8P1Pmzy
YmjW8wUJlbbrBVG+RhyXxYJ4n3ptdHHySszY+IYPj1b0n+/Ybx4Yd4lbjVySRePrZluTVqhF1mz3
M8BpY4KxGWH1BafleUibGZl8+yyWP9crKSdGE3++gN/octjs0fk6BjJb2qFfVn3spHaQxL1z9odU
3bQRgUomkc0VEcLHyum6YxEV08aAL79LpMy3mUvb9i/vzW9qDlTpoErR1JLw+otGCi1zBWTMTq4C
pz8gFi2Zx0kSlaeQcahGwrwvRx9wLG0fhpG23JjJdeZm/dGq4ihd5U0m8HC3L31klJiHyuR7it7o
7Gq0U2ZMMdwxjxbhn2/dXJl92ZeoEGdtCV8XNDRfXq3cGTlJ1l161c5rHB0r77rHoABjxp1PJfPY
r3f+uk1//tgvH8tQxKXdPOv4UTn+/B2LU06/E4b1K8n5cus6fX1vCMbfo8bRqy0NDomoHP1rUph4
XdnPsd23A+1uCo7qSsUxuCUtzT2QdVH+oGz7lqwhCS4gbsmf6Wnkf4oKyqql/zfSLWEkU2Ofst2N
yuSdwJuFobTybGKTjH4HQOg46mjVVnNeA3kyUVk8QJekVaRm6T4W4u5eTIq4OYKnCHEX/U08BdXT
j47Ij/kz7jMoDFli7poqUecgKse3Pz+s33zRAkoq13PQ0esYdX++a8XgZo1NbvqVnYzuhVPq2Y48
+OExtk1jSUrXcCJSydhMCvir3bblX0Swv/t4agIEXUiu+KJ/qQ3Ay9J8GsfkCrSadtCFkf3o8+Bb
aHYEjOH6jcjT2aDLf6szy/zLmep3H+/DXbDJfPnNsWYgRKUcGye70rAlkR7G6fCqNqyIzJ7E2Bnh
pF5L3U/YIVS8Bqhu/+XXt3+9ACB1LMCIspECk+T88+1XwNBJY49yqDsNb+VnR1ME1DCLAIDQG1de
P312uiSQ5BO4qvLDaLCbL0qR0wOoZg0PXFFAbKHvjLAREMgs6r41ToNLYMRCmYrWgB3GNHnsthJA
hSUdaqEn26hP+CP4C6SyWuhfpgXrUHMbalJ9m2jjYObtcx8QmRPQfUscyUVpRcmwuYr5aGwFLDrl
hJF2+Tki6Js58qgkA/v+c5qgIR1/y+a2fiyi4jHWB3HfBVN4cOndHH+oGN1ZalGZLRq7ZNbt/vnd
/vXEzJl19hT5LnYJDs0/39xorLCY2Xl1FcnQvLAzWlsLOCxGvFCYJODxkEisyLm0/QPFgfVvV5u0
YklOdkzE3RAOzZ8/3e1yMYETFJR6M9s6j10mMph2T17LMMHrMPH+Zc8infvLykvDCBWrz35F9pD7
VVIeZ6YJ5qRPr50kb5Z9HNkg4NPK2hByVa4/yyzsZWTl9UbH6Q72ci6c7qqBsgmhpfiXBoNoBH0D
tYEURJlzxzx0mJ/1KQunPI4hKuIomR4+TWAcxPS7vzy1r10YdMuehzuOUp2l/JeF3DNDr3Z61Z8j
2LEXQWOKo2MLIrdb+1bRXF3QpMouqmIgWVCS4fzWZ+K+MeiiIcaK6gUSb2fPjD9dtZ8NkiqUpBmO
7tVI3uol4MfHNGt4gwcjm57pEVZbOcvzOLmLOz+2xvcsMNTV5+vLzJyhvJtMN8Dw9O9BHopNobsC
fZx05HMxmea3rPeGfcag/EiantzpfsMV+sLakQeo7YwsAx83wuMpCBzckBoanEMDF69Tje5qpuCt
GTHXBi9mAAt+REbko2J8YVhkIz1W+Yxoj7Nk+1kfkxo3XvleCuV5quHKWh4c5Rl67/T9bWGzakzO
2SR+bYMAKSAkrdReCPZg/0NLtgb3zzS66wziChs9dlceMwg4KNlHHGjl/eeML+pqM7vE/l7dmyWR
PynZkhcdass3PzaNp6QIvT1SeAF/mZWGvAgz+ctb/PVswJHW9gym+BZhU8YvHQInmAN9DcJ0BIy5
05zVdC2dedmxnWIdgIX+sQP+P3Ah31UF//3P+Se/VbVqEjBen5bZ//N/l8lbU7XVR/f1b/30jzDa
/uvyVi/dy0//M/deO3Xdvzfq5r3t8x8fgCd3/pv/t3/4P94/f8qdqt//8z/eKpbc+adFsOL/q9d4
1j7/9x7lxXuZFF//+g9nsvUPT9igFYK+JaDKm0uxH2Fp+j8odl1cEHQLeYLgdviMEulM/J//YZj/
4BTmXwR4UKjPPB78v6zJ7j8U+Zg8+M7jh/E4Yfw71mTrqzfZDNCwU7eyX/k4pLHa/rz0moy4B18j
+KbGl5xsB6fxIXEbljBKKhnTRavbw6wb4km4dHBHCtn1gL78fdQm5GMZAIA3AhJGWJtjq7yVhSaz
XzoSlwdUmZw2Ogs7Qio4t5iFmcSazrpBU2MwLTYkSL3SN+4wq7qn2MJRtc7GaMrBqfnCPDaycelS
9n1WXmZUrOBOR6JSl/rIj9xNMSErS2fM5wBmJx8rzhoQ2BZ230T9HmEv9W0qNDRdFNgZbV83ynQc
HLFfg8jQ428mrOB+2QbwgehbjzLAHtMCGRm7BoCLVg8bgp5AgjASBXgZSlsdZdTiOqpMl+ONkSbJ
h/CS9KZPHUVMxTjaOAGESeJ3ZEDE2wjLFrikId6DzWlCEtxYpXEdygCOTu6waJlt096i9Kq1pYo6
RflRtxrRoSACX4jpQPcFHKhBRaTrsOvRtObWKrFb44Oea9OvBx8mxcpBDiS2sVbYFRIM3B7cAmbs
56IcQAEZTujXBEI5QEtw/IlXiBIeoZpZa6oFbCPQEGik64cOwSPLe89hd5nbsB/XzjTAn7ZNUOQR
6ZnOSrMHcn6ikbhmwKQqVGuzaVtza/oK5zP0Q8PbBDL0nlPRj5dJavbvg16a+dFBUdmdExTX7VKa
DQIDT3Nypuxi8DocVAXSVGZgTTJHV0OdYdlTCIbBIjLLJLvLxSvbhx+KgsvcSu7oozLDjtCdIS6e
Kwd8Frr1IS2ZW+F+JjBdthmiqpSEz20HRAKoUuJ12SZL2jBdFgMg6kVnD8WVI72QYTEkride9pbg
3YwwdYhnw+gsPIapz1DPvJcUKLOzlZMlrghFHJD9dC56CEZLnAtBbYFbEX5GjkmRDO6FPzh1vtJb
dMOEMKM+AgFtTygpxKzebzXcdAsL+0Z4dnqne2vbKL/Vycm6xRvBCNDshvjeScf+th+sKtgoP4sg
6qMcLxakIvnfIebY38iIGacl9UdIVEyt4led2IYT+TaQGSGVSNxpw4C6G7FK+ThMpvVI7O5cWwnN
1y+1WlpwVZPwg4I6Ptrg8r+XQpk3HVEgL2h8kdWNZRm+dkioPxICSJ/MfhCHNmnsewIByifdUq3Y
WekQGXxtYpS7FTr6dN0EpTwwNuUEsHRcpxAQoCKQYt3gAbyy+UKOSwll7smrXAguZig5XycN3LaV
H+kFmJZhIPMV8ShhG56eupRgbco/9VE3KMLcBTx1MEA1Sdswa7ZelIsldAeA7MQC5FdJU5IFN1oW
tm6igePXKvaHRwsy/T0srug2Joi9WImYUonHovp39/NZd2SUnVCtmFc8XgCODAFRfdTNa5M6XbEy
qTBeKVD5pZoEvjrvhgWmGga1RuZF6znvpIF3qHA4e1IG1hLNfjYkxnNnVd2xM1tynOPMho4V+1Ho
ccGRF2wyw8mS5ej1/V2id0W4dDUaehelbGLCcAWJBisjTd0GGJcvuXla16mzj3yLbgqNyiZf90w5
42g5tF6SgJW0rS0i0+wMcylBI5G3SmzoeDevuo1lcKE5dWuvtIqabjMhzrjEeGC7F4gGwSPbyM+X
o1sa6U1C6JoBcdgY6q1bgdfeI+BjeSwqDnzrVAm0sMs+rzK5tglOwWaCSWnTEESbrcPIcO8Lo64g
mQ0oD8U9vNtCX2HsijlREVd8KdohiLd1AnhqW4SqMb7VmmmoNxX45pMlGr2GDM7yRoqhXV0FAGQb
oD5F6y2rTgsnTMh5f45rZBcA0wbYeoRYuAq1vyks+hZD9wIQ0UQL5Air5A9DaFdlAn95HY1ZfZ9w
dH3GsRs+mLkbXvGq82UJkZl9jJ6KT+y5Sb5E7ugZF2Y8OD+6if9WCXWu38vbrnl/7y5f6v8fqh+H
BtF/X/48JO9d+VK8/1QBzf/kX3AWPfiHPrBPUKyNmxasx/8ugTBo/WPYjNpmMAGZsSbHm39VQKZF
BUS2K3NNJjb4kumc/asC8v9xID3QLsMg4c1nt38LzmLCofhyFKRrC/V0dqNyADVxF/5cAnk9fH3y
NmoSAeJIklkhMnO6r2qiSy7bQcExQE9fNg9j3UrrVBBijimeo0CMnI5o5Rwdi9tFnrG14joOjrHT
N99rVvziepjiLD6ETd2pZxbqWjuR9AbvPw5ZVspFYEZgHYcRS6+BwDvHOZikQb8WKpH6SolOj1al
o9fGMqwbWaz1dAqjgw9k/coPh+IceDA0t0kP6Q+nVy5fRepltw5Z2iMb3qCN6PZ03VuD/i20tT5j
wc5dR9t9EUUu0myr51d9REbjDfe1hVps61PowprOcrP3D8g/AjijuabZswxTFe2d3gvAtqjPYbo5
mAseBJ1KZ1dZyUQMK9YNlPEtIVGYwt2q2HY4pm4FwIdwP+gpP98bTb8+sMcgCJYMN0MOTQMhBtAF
CI8iTYNy8rUHtwW8q6DjR784EKguNMRKa6JJbZKJKiLdkEuM/oWmWf6w5WwO9pB8eddZKsCeOeKq
rDIWo9In+2agAW+s23j0vtmlSVYP+u4Zvpbb8NxDBL2K46U11IQssIvRCKC5uDdSu4l3xKgF5LKF
aPmWxGJCje6G2jEX9UiswkWXFgT7lFrUR8tKD6dsiS1QA5OYNoNWHQpSNOagCaTJ6woZIMVlIieJ
oi50iqWN0kUt/QLr8cKHvU6wN53V7ptWTfW77sAa3ZOdhFyRxIYacVzdVdoWCayBZChkmvm9ag1w
8kSTBOHK9BwIlah67HQj8miUe6R75pysniikYsiaSRcsI468eRAJYhCJkCGbdAAwETA/fJGAv9Vy
qjMnfqhkk5gLhvLxQ4JQ3180YZc3G2CxU3FEVdZciMHOnKc2HdWr0ZEstEcx3NqLKsZB92x3Wcbb
mnpdceqNNk0W/hT25AxKt7qN27jPaY/Usvwu7Mho39MSovW+jokE3xhalVeHklBn++ALTXfwYzji
loMHZZTZ2Hq6TQRbIAkZlv/m5FNVHoFVSM9ZNsjms5PW6Pb4YI/I945O0RLiwqhvegmtYZKb2hSx
sZW6H1pHnLndzKIfKsHbbSfGxTRFozoPTDxJHGlEI64Ky4kN0n8hWiq03WT9VNdD3pnZPUO/pCSq
lA7vKs10g5hHk/gPfWE7jTeRCTkRwE670YtSuyKAIHbzE3C2Rl1YuH+IW5sNT3OsOhEuKBHzorrz
gOzPuiwuiU5b4ne011HGyuJQNtgFM1G1PqofJ0o60i4nVgK0kyBdW+lAQrXQCdYwMlRE3ZM0xKhY
GBVus7Snd6YA9kWE1dZVs7YlJL3b3lL2SznlTbvq2mkgiLjTe+dW1J1ePihkxJemlziYuCatHveE
1Nc7iJcQgvOp7cNtr2tE8uUhOUEcnQbEvevc6J3mO11PXAlQ13UKK3cMmpVsEaUs2ci7uTFPfQOn
EMbyOrHdrDiI3CdglSVX2EQKz6TIvKuchl8H3hRZGiaAuCIf0nSLEVoZ4DhlBRJUh1m6TSFHu3e9
cFWzmPoBsl5KVZQDTddhvg6hT0iIXRX2wbTwZq4iv1buhikqQXiDIB7ksfEV6kBS3XRs82ZcZUAJ
A+td1C7cezVRs3EOqbVFWkwA35MEi9YWyk9UbzwQ01gvtaICjGITJruAct9NG3CQQXx0c4LRF5HT
F9UaU5X1EruCR2Q3gUItq03ctApLyjPFc9zBJ5zKl6Ahp3khvEim10pM5bDmTDYy6kRYdZ+jTypX
ta3u4CZcOoEipBotFuCpkXOTz7hriSTsvhg57lR2FKzxj8K1aZNT3g03fVzvI7Q1h0wDyzQKWP/N
RGHaVGvUrummERRJiXgw8GJc+Fq4tyCa8ma634FTR2fTIWZkEefhpU9sAMyvORsR+xQLsZZQzmY1
NPGmWVVV8pBqBQQ8MPzTrEJBPYOjMftI8UytyMd6VuVEDd7t6GcUqHiIdbxNe/JhaCGqg2ZjyYSR
xinevU7K8qnIxUsOefhS4wiarUhb+p6ltvsR6d6livUbLFr9hd0TFVWRZrLk5QR03xTkT/CANZlw
1AlQ0fdw1jRwydvSc249wfSvTACQDtZWZn6ISrD9JtzhFHn9um8tWny1R4kcyl2HXZVDYQQd04+I
cy+yQ6rHW+rkejdFUJSL0tIZgFXgm32M19F4ZaI0Xeg6WWXmOCwkXt6Pvir5C3azNVLPXcelqT9X
lZa8QweGpsNrscSLt0iU+RaNxhEAi3k19KI1Vq2GhrYpaJFYIdGGRQ1NS3fWU4dSyugjJN+cOBAX
smuIGM+DUxwNJm0rJq34K3ILymGLP3oKjOIY+bpGE7qU9UizdyyWprKPrV5xxLFHhnVSOGJplTxs
3eyXg7BXIN4OXYGFynEnJGNhcbCYljTUPoiL1daSrXYpvSnd4Y5YtQOfRjzTsaLBhSFYm25EmkBQ
bMJ2aai5H9G3mz5yi0VLGqyyJqLACq3bALlgiKJYm0iI7vY+GWGrlIprIY2B2CenyT5Cp0nWPgs+
7v7xycaWcREBZbwPgzbc14b3pobMxVubeeW7OxRWBiJE1o9SueV3t4SgugxcclC1ybwNjIlJsK7Z
S5vwkm/c4AS15VTQOsk3mDrMG4fmzV1ejJQKXnMsNAFbZtTYkDUEg2avxF6qZiMjMqbLqDsq2jfk
MEbZHgBav8K0arzQm5o42XFRdAOEbr2XWeAs9cooGYmK/DjZDYGoVZMeDYV/hUS2ZeL46INdw1la
mpfgYTcyxkQtkrLCXeTosDcsQxhcXNWSpBKech8Qr/BHtfECR2IVTS71xnoiR4ooCaljYw8N7FOC
FQ0kqymx5hmYV2Qiu0UZT3s11NJmIbfLdSoMm2cCnboNp5eONuVzroxvmmwQ+fomG5Ena8hHmbvv
9ODBHyAwE/CgU+iv9NCDedrIcxvr1aFvgr2MO6yk0qpWY2ZfJeSWNlVZY61rwE/DgccmJ2F8RnpL
K0swb7EwRfqt+zHkLs0NKxbXMnKjfZMLcvkkzzxv+7Vlqwu+ymsrm9aR3zzRKuzxUnNOLfjpa4fa
AOM3vnCpyQ8kIwfWwgO7c7TAntuvWttdOp5zmER0O0xWuIsqYyLZL92GpIhH9oCe2G2ex0mzv8dK
exl1NW1lkFz6ubWbJxmrQLfXZKw6z5hNGFh7+lK4rnrJaAcYCzun6aF5IUZauIRcIHm3PglArBfh
flJ9s+kynjGl8YB2INPXYAdpGVjWZYkjbomLISDmgpDrQn8hw+UOd5S2t3rx0heR/2jCNzra6XRF
/8i6ACh03SqXQozq1APJvRs9Flkz9dqtDoVtSSYwDmgMe+2lzejiou89tEwt1gAT8cVCxy51Xbn0
/dSQAIs1a4KkPFHwlYZhVWrVXVTploB130ZzTMcZuz3CAL3IUNiX2aoT4c6o4YBH5IV32qS+FZZ/
OdZavyyyobmLusj6jiOkX2V1CYlZcArH+RlaT7TpdknXPo15e9QA4XPvExpEBDCvQ/gK6ymP9PfC
HPwMTHo87ghbCZMlPMjoW5uF9+ynN/Sc1KKbckY5VFOSEo/M5s6CUwSYrFkFANgr8g8qpEHEsVRt
8cj65B8Yw4OlmuQH+qmd0c9eWeG2tyQkAAUw8KK4ycBv7yemi81T91epbMU9qdQeoQWpf7ZSGVz6
Vhy8JEkenCOZJNe0S+AfNx2g0fUwaNqVtHXtNGjkd6HMvfKNFqqnsvVrFVWP5Ej4C361tUsHcmP6
1Hsm3d2dCs1y2TT+kRLvlTY/yUu0y8xdlFpX/TidsVbcZYH9EDQ5rJAg/Ga6+Thug7GRbyxfpwL3
zMZNYwWYyE6hPLHuXFLF4MEHSVERp/mQJbDDF5TOd0wlwg/WgvE8kvbwrurhdgiTDWwKb+tEbToT
CO2g3AyZvhCp8b0crJ1rdc9e4VlPjOGzZWb3NCUB7UCU0HmjyliIc0E0NxUHdkZMeTTpRd0/iwmL
DNLzYMXdjPeR9KO3Ts3xJ6WKdj0z+pDR2lEQKURSGzXjc29QXGOjuI0Bn68IY+2XePdulFtfp1q8
4yTVL7pxIv8Lx/xo6DlTtPEkvPaOBNgLKxrOaQz9dKJrfp8YDrJJw9OgsMy5Ah4LEn4RWlXVkl9O
32ZBcse8haqjNvwDpKIUpnaZ1MsqY1DDmA/vn563m7RPnyh+fUptICAu/j/WsfmrLrvXLkvusAZr
66HzLh2TehjjYPzeIA1ZJG2JoQYf761yM4Q7XhLKN6nwEMQZ3WwgxHgFiNXLXwFg1Y+ZbDmVFUQN
FMX4ip3OOdJmtizSyPV8O4ShhzJesfvgW+R+6TI99x2IEA7ZaJHcjkGzTZe2a7snCJPBFt/x4ziV
m6R3B8yEHla+0ojXqnU3xGk8w/WqV8LPvS2utg1He9xj+VMYlnw8890wvc4SSDMl6H8ijB+dfLjM
LH0JlANZbHHndrI/NkyFF5XkcOuVKcsGDWHFiJTRa4ZUUyfDG215Fi44Sd+OYpj5gYx4yQOM6mj2
7+EWrEbOaxmu5gXYraNuago7nySJIi/PkaPvc9fYO/OkfVXKdg+LRaxD138dyra4pS3JZWd2cc2C
cjQ0YoG97FtD05HR0kNs6h8t51vs0XC0+0g/gOEvWJ4i7hlRUUvZYvZkmsoAgStDNMRa7ZF9FKLl
RqOF+5pMwEr39lK32idQb+FKA//hhN2VDroeXEC2w7w+3mitA/e8mqi5yzZOtnRnIbkIMsvg0U4f
aIMN4HneIWhSd5mJXJFKRvywsCRHjpyo5dYZi0e76LZFN7KkIjtVLhh6F5BE3mYA/mW2UUFZLzg5
UUsYEMpxveryUuEYPAlUJEjVDbSO5bKyh6c2mZqDlac6tuJ6OIikqVZ14NbeypBuCCElLd6sLDr0
hEEmOtXbAJpu6dFlLoiG871jyEzdiNhPEjJklpOBs4bco26le2TgZMBDz6gWaxS59I0jck9eKq1o
j7YPkMjmWROzElVWxaSJvOTSHeJ+iba4PxaKnZidHhx/izLSJn6dujbItrS30n0hAWCUdkxwYl5F
a1updEH6prMU8ZgdRW9Wb6ZdXaSu4miPxWhVJ+YxjSISAWlbnYqIU1MiCYQjYk69hopif+Ldf0wo
VaOl540HmVRA+Yw56LHJn12WnYUS5Sky1LQZyVZ563lvd6xBABzz9t3El0bUBNYDIAwphyhXPuaW
2la59PaF77QPjis45qtRX6RN0i67QOP2xCRcKZ1Geax71yaxAAtXkd9l+FlxQe+wOCnAFKfczDGH
exBFrc555ov+mNfRR52iYWPrS6jDC3lXNhnLlG5vMl+/8RhxHDjasiJGr57KzStZGtkaFMseUAUn
02LNbpIsiyb8SIoRSlZXE+UY5dMZe3p10QweagRJt34RZ9G06ArT2iHSsO/o5AWroQ0vSAqJN62W
9ksNPfOBGeW0yN36HhRkte0hFa0MK4xuG/yanFCB5ePdtU1nMZihtrJounOEjSvSKsqkCjVwKGZ0
HDtzWuZ1VX2zGAhcMT3AkTJMhNfExQVqrPbgZGG2VnRE1nmQVxsyn5uTdDoIy8xI114ZoDmy0Usl
WfsoG+UdIs977/WcIGTBCc0csm3ue7yJhNTADXFvwyD0V2PjouEcL5upi3jEKRbGtAtseP40pgNC
BjSSYz1IGggZ2xq/XxTZe9mVzU3sj/mNCb3ZJijK+l/cncdu5Eqbpm9o2KCJoNkm00opl5JKZkOU
SiXaoA262PW1zY3Nk22mMT/a7AcHOJtzUKpMkRHf91q8+eXaevvGs4p9u7Z6ivF+L5QmqQxuec2P
oi0IT1Eu6CN3JxLbOsyHu6XMavr5+sbaCyIqLEHjzb5Ik/CzTJrumAaSOby15Eb7VxY6LN5WH7OZ
seyXmiKlYQOuE32PtG1JxCcEKkvXfGYlNsFyFe+qbBDVNemr73YWxGyaP6Y6YVtyw0NCIPdWm0nE
Zfup076Nx96nvaH0sabRwzdRbC3mnqGbV4PeSzkTMwudGpNKxEdIjU+6QQejnFUPVlmO98y04tGq
s/6FvuS/uRE50FiwSHqaEnXqchqumhmLV2xVgo3G+KdwcMdLo+c2JumCoH7gDiZS+aOb6lgMuJFQ
13z5k7hETVHda13eU7i+nFjS0l1YSg65pYFCE7M5QoZCPUb2LXokVKi+t6+M5TDk1mhpqrgjtHlH
R2vxMgYFvFC9WpnYTkFwo+tShjGmnfwx8HsuSq+zrSNR2YRRy06M34E/JBRUGEGaAlEHse/ySJ6C
sSixGC72XzDDggbl3ImWuCksxO5mbdSjhd2OurOxdn/ydfQ+uCwg4YXbiXgJ1XS65tSNXNLh3gQN
vVxEx34qt5M76ZGNS0MVHffSKumOC69J6dQ4pw0SVYejpEt4F+CwWEViV7JCeC0dm3VbEKSkEOXi
bx/nFvFs39xmNQgqLl0gcVuA9iJftDCQ51xMWLOZTJOCbHbivtyNaPrpftI2DDUVSkrunG7Efu3i
UI4zn5ifbZPn07yZSkm3RTroctlXY5E+Tnr41YYEiuWe9SdUi6ScA4dlPPXWtU02cKxHb1oEQVTQ
x/SlpvavzsvHvwhG86tHd6AphTiKiqqIQfbvbnsVLcgKPQT1GuY6vTs8pRx6BX5j6WPGRPeglG2e
yGHNDQR5xoiUoqC4BImbvPv2em+5VK73ft7udWiNW3gV7iT4+vBSYiSEFuaM3dUgbqTPzANudWTN
9qlrEKGUZCzdE/p2FRW075MbrjltsjYIGI6fssZcltIJvy7FpYTDP8qJuuw6K26F2y+frBvUeXe2
updJdh9yeyCoatGkNDyJdknaT0eUUZUTcdUfeBIJLLO6iwiSYccbnhyJoBCvZq1X/qUwbgXLbVkX
YhvIZtjTLfOU+qP1XdjNWyGHaCctwFfm5z/XUWkxE8wCirJu6ftN4A450EwJ0V7SVqVynwyblECJ
jFyvoTqWnl92G6Lbju7iYw8CpdkEbROeO88tTgiBU2IOpM+3FEUna7aYK4j6pSk+ij76Jb3p2r47
at+beSN86tkqV2/7EURwDFf45LEGgfBZs0nuQvuwV+HU7AOnvDdq2BVlfuNeCXcsolk8aD1thGb+
LKL1zk/gP5L2eTBU+IBa1ns/bPvjWnTP2WK/iwGMdHIY7hVcFm+UyJ8g4F862OmLcNz8gzw7YAzf
VDuOv2ATtWXCt1wn6aNlV0hoqHHrXxJtkKErQ3VN3BXYDjd0hFsXMcn5PFdzhlVq1k+iLylbGatr
xlfaYodmc/T3Xp3dBKgiTxRLkMYgbU3R3LCGm6Afg2MXtkNyWJ0KNHlt5vmb9CR8zrZa0R4sV8jn
GtJN33Xl1NSWOe3kBTvOH1QkKxLyT3dNhjer0IM6+Pka3olJX4mk1B/OVg+1uZltme+B/PghQR/t
YboKqlWxxZTs61wDQVu5W5mZmZXerW8pgajB/nyXzyCBeOsdj0fAOabrdNrLEjZtQy/boQ0Dfd9h
qvtEZV+5G8qBml8ZybLvLVK4O3fiKt3awK/HQY/AGhrKf4dGKX8dUk+FcTEs9m+Jcn+0aATE1swF
B6xmsQqqQemvilC+YuPPnjDIcmArYo+h7iEswsDsOjcnD6cN89jl4Gfo9gryjye8/o802pCE6GpT
xEPOZJ6HzYlvbnjCZ7a8FcgbsbrLIf+tndbdF33LzEgn1nrruziGN54l66+lGsdH/pbXNqGUo35T
BxTRG7csXwjbIlSZRDVqg5Z2SynjfLtikhpoz8m8mBSH6Ng6hZvRL2k84OG+MEefP4vemMLku6XL
vtjjKFQt8+NYDQTllWwK406BfksO1cCll72utzRuUESlM/co0qF5mOmmPjkVSBL5ALPBLbVO1nvi
JOXdqif5sxRBcBeVS7dnJHT/jlzHtzwecUnKy7kNR2zujGD3GsvyprTn8SWgNJVAD0RbaHdBB/PV
xCDbwyuAskIaF7n2LQdwbGylN1L7yds4GihNowP9TKpo8p2SnBBsdU/SP6/zTEhioG3+vNFEq3Vr
jY5VxsyR4Zc98ru8IfA0sWiTZthpd1ZdUa26wLWam2mZp0fS6qCrop6Z0y6qZZeXc/MkQDO+srI/
paHiWwb7Inhykpc0qeVd5ueY/nOUtAFtYdW80GoPVXTt3nQqzRUu+bssln2VotBoZ/lR3K9y/a7R
Esu9nqqFOOXWO2hDMlOcUcPxSk5P+aUF3M+WdB2963z5WgEV8T01z5Qq2zejNockCIYtXBd3geod
C/Jq8oZLKEnIsyGk70HMi83V49Naxdtg5/Z+FbRsbWxUfncF7/guW2E/o0BFtN5nascC/V4j5rnP
Ag/hckZNY2arfOdUyj3zwhuI666vaIutw9eSvtGyXt1P7ff5PR7dc0FMgiyMt/MHecLk+hlMy2Np
DajVTBo+JsvwhkDZvivhpeOhFt82FN1GIaP8OzfuR7jUmgup/033EOkp3bsjKSLPRmgFZ2hAfC10
NruEjGIuNJIUE1SCm3bkXbG5qsiVTdWurWQei7mwAEOk3FhuFMYLJ/9zwVNKrEiJrbQvdXmGCv9w
BDsVBpdfjQL2N9q4VIjQett3A1rFiNWegcDRdGKSiclXaVZhtWSlNqSzWirMAfqKjuLd/qMYanlC
4DGh1pFtAgbcUp28UcRmRjHYL+hfszgAhbqwaZnyfe/VMvVt4w23TWps6iItwdQInnZhMYT2nOvR
ex37mYTJIf+puUS9OweMtaMy1qZ2U3lF8dl0SBrXiTa3gszBbW8E43aBXO2GUD74f16xo2OldR0H
iQOt3uB+ZLWV6bc3OyYgfARJUxywpHDr8rYxXTJh9P38XBDCBe2lkQxkWfLs9ooNMRt50JIaVAr2
Uv9ykNGazTTUHp+hJRGXILSkKqs7d+5HLhZGGy4T712LiGV2BfQIJQ2XibDee8Tdv7LU4uyywbx8
shDVsPEKtHLrCoBJaMiuTDN6vecshUUa6CQwTcp7yqxFMFzxCOhRMi+59NRb24kznuDISe4Z3gPe
e+5eSPoHmbfJVjAdb/PkWvnsLQgx8/yTiD7scGMq94kKOQfIX9wM5Jm9cctIagdMFws/ST88tJvv
tGmzkVlEbwfU/7FW2XeuW7qXOVWUaEHcg0cG9WVwpd7zPTgn08vkfVzs5aYh6xXOIHlWifvjLsFT
YokjlgBAJfJdfiDzSNOax2E+51GTPqFFKyGnRMPzXpl7JBhnUkwSMr3o+Qt493gK0oumkWzlixjH
vdG+eVgwIeb0spUdr5KdNK+EBCGys0r/YRrHX5Uryme7XcGliERQ/BcWSsTLmUjEUze2tIotI7ta
ODuwinVBsvVeSk2a2dCQ43nK6VMNdivLVQVh2I1LDKyRsVeUPaqbPjX6eQQ8cTZ5t5T30iZeZFPP
ZN9uhqaZoNfQ6o23g9Sye1xbnOfXLnstXlj12hRAaglciKyChlr4BhdxW1p76gXzq4M4pdKaA9An
EPKwVJ51aDSJy/GEl7bgL9zOMzA5iaMIMJwpjDvesC9ParLofGPDV9cG+Q7IwTDL2LGcsrqF9zQJ
ca/av21zp1Dsuu4M74J0DiUvr98u7/1KIIcLrPsWEVK1FQpzXMybmtJCn5bqdV3avNp6hB0Sz5p6
f6zVBkycw0jvEy/rfxVhfVVxE9C7XZJxPPtpj0SgmVfvo/XbWp0jtK+nIVgSsW0wEqCLQlfxBq0/
iEOYjOvf1JuJuk5SryLLI2e2aMVouseJhrlTayQmJX5m1RLAHi7t2XZ0n6NMjTy23dHqvmoEaAuJ
UIKXuckttEVhiyoE8UtVe+Qj1EOz69Hal5ueYf4LpTDLkdIKtY6n7PbUAj54jMDEGB8KiDDEOlBh
0YbFNevQ3SyopMI2iN4dErQAHGa47y3EafNOd+xI6wzpeFxAyqAV4IJI9pbbjPjBpqD7KDuXd20t
Z6IOmw58kjPmyqRFdUf5iuVY+xB5MToz3YhuSzonQ7fTr0O+00EW2Rs/ZIe8YqLOt4Ngo7vpQ9NM
1+KYkWJWuUz13k1nX1EBHi7pLU81yzYRImxbmdOF963KuuLYOwEZhyYMLf/Gxqe87DrlMCmlxRyl
pNe4q3wqqp7hmtSM7MdYpNCkoxe9G6br6Vpo33V3FGS51bHt5vwyel4d0vdoE4YM69mvG4hf/YcT
Tp9TehTeodKSLCbTLGihxxVeV4HBidlJdulP59mu+G1HzZBzGC8EEHYzyxndkk1Hq7pJIsoKxyx0
NkjmyLooFj+Po4UFdmE3f4+C1CW9Y1Kzv5kDVdlki+mFcl0xevRcq0EOcUuLFVuSM8prTDdcApq6
Jjry3SMeMl2eDwSPr80Qu2lqMjjA0a1+g3VlJSxo7ejLOgsd7VjUr2nFtFhnz4mz5Fgmpl7JP0Tk
Be1lmHMQUZQ86Ih/d5GbE5GLhD27FhSb+qkaJk5oN2NSJx2rHted7AkgixNJhg6iB5EzKLvazv+H
7qF/9BwzEdPB4boUOITXSpV/MNiLTKgGQ/h6krf5DYd/8q+mpP+/Fa42otT/WuH6v//5p8///Gcl
hMRF/LvOlT5B2/Y8Dwul7dgBxQj/V+fq/xOWyqvXB/9s8B8iV8tF/+ri27MdCpnwP0ZIT/9N5QqT
+E/0rBExZSPRxM7BH/cPnYP/bQehtK8myv8wfWNbiMKQToTQveafeOgG/l+ZqyBYM5STS5m67yh3
m9oze6RL2XC7IWRx/IDURkU9WfUQnDPkGde7F80PEXSpHNp7zzE+LadIGRRqkJ4Kafzsq0WlcJVR
eS+KMXyaOy+C2JdgsMmlFKKfztjwqm7n2W3UH43yi0MpRZreuHPraCy19ZhRCuuLeXrmjnJZ8Ne6
9mAnqPMYtzi91+F3hR95RrxIa7ETcodY6RPZaWYBdOhX/5MSWd1GMS4rNz0wyWAz3XDrrssDxWwL
QQOGztiJzl1V4gEIWh+ehggBVAMh9VEP5HBW/aGsieV7ho+S5YUVtlVfgzUETzKtfftJjji7bvym
QwPjoT9F/uew/+NQZEc9VlM/hS8j2axy2OYTcXLbaGLz/lIYBIsj3NJsxNbVSaNOBZxzdDc1une3
6BKDYL3zeGIKs9XwrRA4S2Xm9N4Ju5Frjo/XrB8SnsHczBAy7V8vzKKOxDMS3PLfhCyWHfmPar6y
K8YhERnyuR7cY5nhDn9q6X3tPzMZ5MN97luhtfH8lmh5hc4m/AlH1n948Qa9yVoGDtmsCxXx7J4D
imTL3VY2NQ/ptgJfQBmQgTVmy5YJqzFHcred4GchG05ugYO5pRKK6/i1dUoIb9mwwUfpQz2j/fbj
1St8nw844d4Br+Mvm/NF5FUyXv9/tqeHapwahoeIwKJ3ayTYzIN/yhECnJCHOMOnWJwheTcUMyA4
1lSaPwYo10iE6Q5myF887HVgiV75K21LfUrniDmoDN4FPPI3fXrJElvT9G6H6dWOK7J/eXCf0K81
jLVLus0Adwy7SWoxMaYp9u+FlIrHIm0C781LRTJ+dNh45lvpEiRMck8+2/hlbVxzXM5iDEmwm2q5
xEMVqZeKhvFiU4gCamMyhhlXt3t+qVA/pIovZChYmHm3XgRfP6BozuKFaKk0jvLC/0DU5RAZJ3Ns
NLGK5ty+x53Q24+zFSUppcKhD+2JuyO/mvHQBY7nnABP+5DT+WG+fOHQSY/wt5QUIheUYj9Ublu6
b0ESjiQ+UmePhBY0ERxZeTRqVNOeNyz54H91D0U7MjJpoO3rZMc/dxGBpkwExL9Esc1moi9WS+8H
hR3AHxDp8KK8uLps2GHyaR0mkv2iaP4OBRmCJ9tXljxatPHmdx0pZO5Pb9tlg9J3zEEd5q4odpm9
jkAXi8ds+9APbaOPxhrURXgCix35xolzzVUhi9OsA7GjaN0R0kyBWGIRTKqMx9VqPqwp6zLUuB4R
YdnI0XHfkhRx4wRYm8nx4kvdzPiHlm1UluExqGlt2UciQMnYqM6PI+LPIwQ8xAq60YifqAf6OpfM
sQA95YDdnXIOZTBMNSjh06RhkLRb6tJ27tyod+xroEwrINitBen12KxkDG5ZSH2awFoBPFB5sn4f
XWX+JsQQ3Dpoi+KJTN3vxkWhlmJvvqgsfDeJpKOAzcs75Xxo8N4sIQfWhRNWpUU/u20mqNmO85O/
CAoFc03wDbrcOTD0zbvcx+Wyoe5x+FiixZebXFn5nxR7zFuNo+9B82duS5/hsVq99YK+vTq0uC8O
HVP2GaOeekkLNT9R7Oy5N0kw/Pi2r7Gv5bXYdxau8dZEzWsRzOEa29pxfybXwfbeQ9Mwgods0Pjs
ZhAz7byknjEkONZTSvm5F7wHFehyvIyCZPB18Xe9VkUF2tYHcZKH8pfw58UcTOLAV6qKrjLGSToZ
J1T2LLRJ94DxOtiRFRiWO4cguSv57i1/x3561T2k8yaYp/pd1Hb3wgngEksurKTfKWWVJ0A28gmr
KbrPB5ES01AjS2WqvUMFnXzOWWaccwV/tUOY2rMeUELwEGCmeOJrXk4+VrTPoR3ZM5wmHPdTyIdC
t2iLnrrydCITCg0WCmzHwUPi+v3bzGWfbilX8btDMAlxqazQ51QMgJPsYLpLp9AiE9ARLz7urA8A
0BF00Pf38xLkl1Z4w66rFvs4BdTbh4DOmde+oK/o7mcRzcnDOljlkQnWib1WMYCTy7Heap/D1iMk
Lne1S1VDAqw/rrV94wE0Y/rPv0TX1jfOkp5p5JTINmYJatG21xQWW9wFYnwo17CiasWYLeYvGMPe
ZNulaXQ85clZ43uN5aj7p5GWq9uIFYPUVoofPvJkCG6IJ7AuwOeoxWhrf7ATOC+3tNKPKJ96VCcB
VUO2tH4q4xJ+AdhNMnprNeJpsZuuPLVrgzoNUYEfDygU9iT/5efKjD+E8eF0IdW965IPOhIeA+jS
Z9FBhBZIw946MmlR2bX3QaXveriuU5G1uUXLkbJ/khK/bt9jcewx3zmdyH5ZFjE+OqUhvFbiRKo0
48Iw3JC8Coxkk9XM2WM3bM+YEgkJmJOXJWrAJX3z7XpJTglT0KxE+9JlVBbNbUtUAbUHRQelXhH6
2bp004B3kVo7UlZZD4KONlJAjhyo0VmZwjoolcpfjEGW/9nB1aXfC4WTES0YdXcpKxvesyUQYxvl
FvwZRjX9VuRgVTe9bpYXGQL/bJGc0UGwJXaZ7IlQMqwdFaZjdXGMPQcf0CPTVxYqv90OawZnCKCw
JdbM3pKf8NOSZ0Ic32ipv1hP8vtw9N+qxkL21Gcczw3mnDywVTzSKtPdeu2UHxON/WWyc1i8hZQf
JEeFewXfuztaDQAsrgQd4UB6s6xLeVbgK++8Gda6KyxPHvjLj3R1ZVW6bxg1fwFb5daJABZO7RG3
jx+PTo4HOOjX9c+C4ZCaoSlv9IOgjuIApd39kQua7CbvMao4c/WJYAksXNtwTYk/kcPWA23uC7xH
4FcCVLRtH9wCGHCH8zFBptKkWwspDpZnR6hzosF5WeJ1jIv2LJO5S/eqrevzmqCrjcD9Do07NS2O
zMDZW85MuGKJFnjD5FxhaQWsnaBA0hmujj55ZNDz2UsI0cfk01J7n7LQg2LUz9QX1h9Q3OX7SrXZ
+5Jk+rJEEntSSvLsfrLX8C3sB32cJloQCdj4Niqwj5gUKrZvO7xrnZogDn8eKDwz1TcOVQ9phrCP
GXFnWGBHTOSNpx76yc620i+QvZIFcplmUcdDZqFEmpV6dWVobiQu5jc6B16rHMzSdKF9aAoz/YV6
bgHQgr8EIZeHKaJsMZKRtWmzIIUkni6MCQOXaS5U3JG4Q/tlFz665CKzjAfpXU+gH4PdAs9o7OSu
bIa/eSXh0nn+oy3JYd2l57fp3QyDj+J0HNXbNbNs2wCdHqamyshGq/xjtoa8cIPrlK+DrKsDBGGN
0GAUnzNy9ZehUALT2UCvHRp/Kziw0zOeBvWaPSBvGKHhihI8NtCyjGtdIjNjeauZzRZaZmTh/tQ5
gXKVYb7YQHEFO8AB0qmRvdEgBH3G5V/O1bhz29k/ER7L0FD3NTMDFPSp965ysVoBiW26tE8sbHiG
jp6Ebs3DoBP3FfvTNVDbafW2CdMRVC1xxbvl9vIHR1715XYjnnhStbYBSvDP1a3dLRRq0sS0v/gF
Qr66/Y1LUt04NSpLH9/UEq9G4Fr1yJHprL6bnlRFgD4Z/SZlpBseAevE/aQWPAZURe1UpfQlcFx5
r22HZ3uoV1TqFfHExBrlRInRQYTCh2yzG981NLBUNkIEmLCgDrbg/mN51xXYAMZWod5f5qCMe4tY
qTBTpUTyUAF/g46fcXsG9l3Ds41aYXV7PtJKlOSGig42QZ7Y+Z6WnvJlMbONiG7NkvYWPX5wzLrQ
uwARr8euKUVxM/V5kFzdw8Pr3NqsHnOxODGs3SrjMXAyOqmy0lneRpR5lBwQ4g91VUE0V3Z2XLPa
2zHCSCy8k3XoUuH/ke5MAVBF1M5jyDF8EmtZnAm+QUE1qHA4pXbqBjvqRPrdLOSKQGKlI4FiCSRv
eVRgBEag0ptbxMSQNN6QT/soGMsPqwgZAisfpfMy8Co2zI2k/Uj7R4SatJgkKU6kcHpv6SjzL3zP
+a7RxfROAEr9gL5WbRwfroJsK8VRpTPrYTRj+jDryU5inI/Vr8QraC/nglnjvsOGLEqMoLQUyV0h
M9pGtOPZ97lXBvdRI+bfEAmSshVf/Jmw3+AzKeQ1P7tI+oeKQ5HCuU6cQ6QuL5gY648gTBmnyZfG
YE/eXHtp28jeUyla3a62tj/9MqV7p0j8ExmxgM5cP8m3aDWQo0rm5xCY78nUI3ZItG0zEVpZgQ0A
aJksv/xPZC/pr3Jq6ItCtIMulQaaTU+HFR5WCDhH1OZI5sJYsNwHxbnD+X1Dwcx8aC2iAme7ljed
j7t/i/fvLXOc5NTraX0GKyv+op2u4jXyxtvumnA22jr5I+HQN1oO2b1PGNXF4VDk4snBVOFZy6fM
jSoesGX43URt9JQndrJ3ceTvUJngasGkU/kqvVoNsdiEfPy4rqvuORQq+dS6U3du27NwkzB8zlTO
PW4h4L2XPMUWpVUVCgQOkBx5eJwr6X3KJFG3yMLbc+FRwtZ5DZIHhpbN4jjNnqBI+nM4v5EVUBZN
vUiV5DdOOlaxM+ayZ6Ltq1+k8c0ofw0XdFBXzTZQ7ISc38p5ilJ3eKvRPPvXhpaZAX5MS2I9khS2
CGg3esLM2wB+s5rhpKjRNBWgJwzVhNxsFmJej5qpCZ7flSLaBv0y/caWIaBkhvm1dYySsVhwRu9S
RAO/nNqgRqrRvp/0KNvodgUOLb5ME8CfFx0z/oyUmAIvUXbLnsA2NRwYlb9BM4NtYg/z41QLibio
C3/ssLiqUyt7oF+HrK2HxpHgSSGDvk30P3EnRV9+IRValpdiKnlxF5d+gbKb07coWf3jAO39DPCR
HKjFQ9syu6kNryi7khCYPl2P89IjUrKVzBESkY5NUkNKFEtYrH19Y0kBhzd30Xwmag25twGBKw+9
oSggwha7zZtOfvup3R2SknDTXZUxjQPB4+WdAySOhMvbf32zAoKgoN+B8ytMj85UlnvWUzPveMYd
KAh/nugACN31DLBDcJqVdqQjcV1WcS0nPE4E0onNZLfd69LjzdzUugb1QhC9ITZa/Rm1I2+GDMvE
GPjPeTJO236crT82mkP2XixWynjLM/2Z4syA6m3BpwIqK12IUtxWT7Bj9cGdKTIL+zq4I9RheQ7Q
w93zSVnELFV+oDvG8Nmm4Mv9oNA8CMcr70lXzHaqN3hphrZIN2EI3G/kut51NGkgucGcTw4+QTd7
iXHpQj9EFqNzryKYcuHa9GfU1SOlECVUZILP4g4HBshg6ShsiDg2veBmNJmxL30VTeBuHRk3t6Ad
yMlIasyKOIdsG2HcPct7RrjboO1J2pG9jSdrRvbulpnw/2JpGeuvMVWF3Jey7+Bhddi3OcKwzjS/
8pDj4ziWZXZ1dpPnkLxrOYY9fEKHtOFA4w6xH9uWvT09VHjk5ePAMi5OCfFgSMGnmUWGIrIouc0I
qja70Maj+jfTMjjLpQ1/5kIX0ecSDonE5YfKad1BQPv9eUqoZ2VzEMUrfcjoYcVa5MNJNKhh9tlI
0uAdXtgleZKJlzT7iq1hPpmZoxKysuSnIoSR37RQmW5rQuQ2jcPNvMkxYhbEnGBtx2hPBnIabVfp
Js4OiQP/ffJAoZ5wXLfoK53JGnf8bL33Azx/uxTm7FbMmcblobhmLt0cTGaPUlAlB5u3Sd5NQ6jN
bV8iLT0iQfSyI/iQCm6rRhB45i0GRHJjRuMkFyuU/PDBsq1wG/JB0wNI4Tqd0ggt0ONqaRyjXlhm
K9RYYFt79NA1TTED8tjHIm8JajPML9Bn6+A2JHqgSD9X9lIzJLNG2a9g6T7Hbl3gz2GLwhpZBmyJ
j1Ty8HPRIADU/q8hoNbGJqtnQyDYerbwOTAdi99R5rQ3A0UJJl6zKDXbELP+GRH7YmKVTWu499HE
rbE1OzbNilL5j8Oi5nMy+kDM5IJss6s9mu2kOhqRHPzZ6hmQtI/NANnawSM7MNZ47Jn7lf+VDzrd
Tb2dvAJjqI1r98FpBD08qdJ1bv3V9KdrIR0iQ7b4cpLWLnP7P752MTSN43vaROOmx1RyB/4avEgV
9g9TxXiB/SKAcqxY3R6QJH93yfKKtlTzs8L3flXLpjDRDT30N67WyQazCcg9YZj08lLvO2U1+gob
4acp3SImwMCn7St76w0TB8UA2Jk6a4hnbeFIE0btOuo8Dhk+zmMwkTCFjYSNXcNnlvNhoE1hp0OY
yFaaGT0Ajngn0uMOYNx5lEOXxJOLaGqXT22WnOQwdSn2BrsEVOEAX4WIqCF18t+Dl4V7uXDKlthd
VgQ12eTRQdnjHM2q4NaahvRYeA3lQBY9n51bXYZQ/s79CkUd7vvuKQ0TB9MmHkufYK1Ttrbuiy79
9mcN/ex+YCnD/N2q6pE2K+6ujsyusG3GO2ccuw8BC4xUhO5eZnwSpVp+3OcsbPYmWXtbxTtFuXS3
/IR11GxqiaVj4+fldMAL4X9lxXQmNaD6VU06fZtaIpPZNoI/HskGXwiAgCz5Yt8D6DkEH1n+vK4p
DR14V+8dp1p3PRRRDF5W75RHkSBJTIg9rBT7XkPZG5bRN7+J1uJA6hBxt31HddHqRunFGv32OPj5
X3L0/ROp5A8egCKyz+DVof9g6yAS2MkutwFCJwjsJfkR04z8LEPMhayKbCvA8c5V30jYfTBm0W6N
kW+jj7PWCYSzzWamdQs73+0U9O1joJbfjPRWjOoLyIMXb9MQ9vuYh0Q2+aT4aGyC4xMz2Jfipd0g
5eH2WYrHCvoG53s+7x2T1e+mKXsapISjd23eds8lLpGa3tWluphmfSJDP2FpG+2dwVKDTzi1tqgZ
kUcntrNd0VzHtVc+F5myMOlFeMoTXtlDmQ3tb7xbF6O9y6rX17Usj6hCYDt0824FyKIL5R+p5UuP
XclzVXjzR+0s5i4f15tkmczO98g5EVmLOsqp9e209M2dqsPlxpHAPTNz7alzLfaeFnW/k0vnEJk6
vc9nvU+70PnbEcvxPAShe4WA0Yz4nY8Bk5q9vIe+6gC5boIu6OJwaY5NBU/i6ghLcce8VYjowNoo
tvRh0tGNSxxtrv/OGTp9jO18g8EzOeVlP8XeWPjTbqRyDnagGI46am4wfJA7kbUV6KK6dlkmjpxj
7U7eAznYpdhmGEkUG5Sob9jcUGk5vC8zhm0/v/XQPN17Po9ta8jZjDy1bs1UvbV2wZ3aJ86rXaED
AJ/BAo3b/SbIFFOKwvzQyfq1T/13RBqYR3O9bDGUc3wHzptyjYj5ZV03NrySiM5W0LB8CPMdG+yb
UzkUbWcdfdhXLTCNFCjSeL8nqhjPgtzUb6qjrY3jNgg4cHNfq2xf25Jf6fJ/qDuzJbeNNVu/Sse5
hyORmC9OX3Ami6xiTarhBlGDhMScmIen74+2uy1pe3uHoyNOnH1jO2RJVUWCQP7rX+tbHesuHCmc
/aqswWZJfSYaSxU9kbHi7DeSIY89+kXnNCGSrNz8pWd/uK6NaVxFPZ5VnbBsY3BMnFuLUPO2jS83
civSlwfBFH0yiHLWkFgryGlkwD9szXWMPekwoP0CAiuOXRpCQqiB7XgRwnUSjnwoSXXtPDOOeEZ4
xrgWkePuuqjbMs2QHFVta69YEE54q4f42OVud0Ac5B5OBGossuZ2Soj18R4WXwGNUvGcFgwptLI9
QuhrjkOSpQ+KZil7YWQjjo84ydkvIA5/My6OoxIa4SMVLiQI7NRHNGF1tMozTJE0EXb8vKYx2Kea
JF2x92zndURD3hsBfS9LhM6mXY+el9CZV8wcDDt577I8XOXm+K6kEQDbNuowWYf9EFv03BpCL2Rh
E1EYPGkdxqRun6jv1VflxMMy9pW+ZbtdLGFJeBzRkdKWIgZrY6nYeEPA4BBtpFtGHvMkrTZ7nMNk
AupXcNFW8Sc2/WiFKHVrFsFta6SkKzkpuktqFWh7rOYIb4tAyE4xM4I0w0deDwR8kZjlSmj/I4bd
ushZR4TrJnariNNSnV6willCI6bWZAQI9uIActTSYZPGqTaXNz27VwQgu9n0cYcqNOL6aUsK1NjW
6GEzzZJ7UJLJnqTPNG2UyMQOxDGbvMDMvnZzcUi8MUN5p543bkzjhvu1u50w9K85rBqr2g/FAxXZ
7QKES3/6zmJw/m0z/x9Ur59L8irN//0/P7J9HdeRng0T3vVsW9im7f2EZK7yaDCsYnKJcPc7JjSK
UTqTBS8ezb/+Qhe+1R/GAN/0LcifZDRMYbuBDV/8R2NAODhDSuVeQhlZYVeH3I3leDU5syl+c4bA
eAW6+ic/0Y+QaZ8fw6XGwgS8bArHI1r40xcCZ5/ovIgJ9GeDty6BP2Ikz4Pwpaen26D3WTck+oFo
P5iR6/T/quDnR+bzr1+fiL0lKS5zXOwvlxfiu0IdAChBWLpBTIDIgDkVIsPaCyfGuGBj8IUmbHiB
fsY/kfQnrNHmWcwapcGunHDFQt1QxyjQIjiZbdc4y1/fhL/lmnn4X0BzfwDtbr+W1wDZmn8DtpzD
m/DPjTfLsmnf/uMO7833cLnLn/mNLWf4EhocTDn3cmW5AVfWf5tuDN/7BcsHZGyLh9P3thvT/IU/
gJ0CkwIdJ76DU+Z3143zC9oUbDkPaZjfYv8tuK75k+OGa4zAtkNm2xHMLGgbP15vBlOrAAuUboYS
zi9SE/GdoczqA1MTU3KQTyUkykxe11L6a8NwFUKDjU0jT8r3lG34y3ev3Z98/n4i3V0KhSjosLEZ
2RamI3qafvyGiEy4dtr7+FdH33xQDUXsRAWDFWPUcC466AG9G0PVkQ5Ju0mET4X0xG0R1/PDX38n
rnn5rP1x03EczFC+4/LSwC3nJRc/uZEw02R0bLZy3dLXgfWQkx9uRcKUU2RewRD8VHWGRacmobT0
WY9tx7FsrnxFzXEH4/Q4k4A+O2FVoJFb1jOJVGcLkiTfzDEsva7INqDc0AniHFtyC11p07iTuFSP
3lVO+xHKhvbRrIcjlCYM6dTsXZP/FgcMWQjnFkGYBWbU+tx0o3HnqbK4ljk13EHHowbzOGHljCjO
NwvTFMv5LrzKHCjFNtfEsuwycu5tsx3EXC5jg00hYZmPvKWYi+65V74Ra2c4avrs2/mSSweqqxsb
Nc+L7mwk2TGI6C9u3WoTWxzQU5OYLsHvLCNrA1jmw6NQ0k3E9aD0I9KTt+GkylOwiNm9qOzZTzS0
etw/t6B12IuPF4WlMZ1jLSJEerOa1gPc4dNc0bRsDeHI0O7Qc4ntcIlY3Owb0nmLBvTGPpgwwVJb
iZpTYCTBDWHdBHQFfPhtT+eiHrE4TMkHWTgMlqhJ4ibsjOF2MBPcCaUVAmiRYvpaQBtdDLnA8lL2
JBbb2Gmwniu3tt+yoYqzA5fu0TBVHO7qwAQQMB9dt9xB92SO6r9oRzy7Hm+fZoe6ANcIy9TN342J
3HujvpFbw/uvWriFLKKCpBW7qMX32UM9uyJg4O6mzqfUxc0+Ah9VGlkLXjBzOy78aeH3TnsqeIhv
0e418R0bALEzXIkkUI8yBkxCG4IB3CprV/2MHaW03pMg3DSjKfZKOog4LWiPwZLZgxfEPK9VdeSQ
qbG+TJ8cTN21HnrCxYgLW2kMGORd9dVM9K6cimd0BoIx7Hh3WqfDoqH4axemzn00lh2ImWrngcLD
6OHnJGm8G2vGZEvFsF+h1AsBCE7fhV192ffjyrZKrEKao9m46fww2EQ8A89RiFA6zV3wCCGDtxQA
8HHW1MwuKrqBD2EszJvSTcdzDME2X/qTp6/MunHPRVbg32uH+nIl14O91ihnLGakxt7SUXsLsqUZ
FAfEES1V+sOqKHQEWKKb3uBOprdG5W4BanENzpAbvRNlpJbJ2i11wyuqzLS6KXuX2TfOGVXiRYPR
GD4PkIlxMdo0gADSxcN+K0pnnInM4obbeA6tcVuqr3AfdX56M4QbQsTpc0ExsJPkDyLWzqqlwG/Z
IsUs6UAgYDsPzXJ2ZsFvVfpg2YNzNyUzdAoYghuaxwzabCpy03Yp3zIvMN+44aXn2lEZ+0TWscAr
PXxaUQoJiJJm46tQDMWBT5+D0UfFyQpzGlFAPlSfRgmgFuNKtaEl11tk9cRJloH/1F7kimoc5c6j
b3hNKr3cg8JRK1wL89YaMmA1zqjinR8k89PEKLEYRtE8TtQzbv2g30nwXTvwId63tOXxsRLm0LyU
MDjuCZ638bLuc/dqQBQll6NNNnBJr1jmemCUE1v3q9gpYORC/tqOldUvnYkLDWv2QNbMZYlScIVx
T+NyPRP8bb+otKHyhCAqpmbyy8meE12YfplROf2HxDJzf8u4UdMr4Sun1l9nvxpJOlBHEF7HuEE3
QYAVhAw+Z3GLazPj/qSdky5EQOSXwMEXrxTmAySpI0FJ+yaNw+JMLwuB1zq6jH+pbUL5hhZYse9a
1pAQPwZIg0vb9Kx9QhfNakhYYyM59NtSB9riiZUMQHzIAyddYy4vIu7e0l6MubNL4GjQ2rqpmEEP
1PfNLAbKznzIcGWGi6pvKBczvMiZFoJtxDlyoldrDDHh1ZM/c58owiNLh+zR96HnsNjupLUsyiT5
IOp5H9eB6+Ey90cYzPV45pIZz16rgmNRasWUUiiKJ5pGmw94dM0HI+Y3EWJx9gOZ6WWFe+1I8zvq
MUD6e+XXww4Pb34fTXl2j6vmzOd9gPpApLCzsfQsaKGtT5HjEYVHB0PxJSjEMJnt4vwCCU+K6M0p
Kcgc64v/v5/zO9ft+5VVWbD96W3yj0Fi7fVgMeNbaa8f6rmyXiZpWvCcoNO397FBvr01p2gTlcA1
KUUn1cyt7yKqW7CiTx66/JPmPjSC+iuTU89LvLygzamB95zmoWpzeJQVTr87/qvawkwl8gkS7TiU
Or21CuY5r7hA5wLQDbdERGB7ZWiUjOhVcRH09HxTuMCYVA/W2nQpK1+7qZXdGRAAoMimj06ZO9GO
GmFuA/3YPuSTdxzB+224CMV+Il/KR7+nCANXP5+XnooklOCue5hgxpyjpJ5vC4yneHwssYXXOh/J
0xlfGjTFpSHFluQ/APc6dA7mwLInYuP1ks2Vv5rC0nqRbTksRXdJiZP85uagiocGG9AL/B73pHKh
z5ip+uvEINtLfrpjbiTz1bKY30W+TxMWjw0WHCQL5dLmeycd1p2KkHl2auPkuXaDFIIjZ8JSDPU6
milBnVO/xaScZsnS7QQYSJ0Z1l6VnTWtu6Sja155TbUwfaqQgmb0jxhbHkSR6LfY7rgORw+Vt+j8
N4BEPOogGKpzn3JIXYXILZuRpp/dRMTs0TWLnjhqId1bq8a4sJjpGX9K5tGERJPlzsFRBjkzlhrL
ufdKnv0u6tjKRTQPeaCq+kCQt2hXVmM1n+0YRau0ddeVV6cb20jCcz0DDB80SQzTtIrbgPTOiVSK
/MRDYYjVr59BOWdcLKrA6drY0JIn4Dq7hMcVzOAuWdEhKnaYcTJc6ua4muAOQHwJ6Ie+3CCiOO6O
ScBoOWeDv8og1V5rs8otTnCCT1qYFvEe/USRUTdoraePiQ1B0tsiOsyD1dknUWbyoW5zOtX7WD5k
XWPHaD42cdAV+AGrvQ+rrP2Me5b2S9cduM2AZj/PiFXxowI42nASUZ696w2Xzxq9mWqF4s8FP7bh
uG3ykFOdW8jx/OtjuZKgYBGTq+AbW6qACme/IRMkAjKGeJDNhzQRvLbU4bCQRiE1yxWjNvCigPVo
sZybjAwf7uXpjJvIX2nfHJ5pWvKXoo/Cs8oZsxfd5XAPlkK/WLi+TyEmsZZgtD2ef/1FThpckIlj
8U+C+6CojGHQL3gFa4hSnYMj3UgcfoDSnri/BRWnBTVq90M5efrNtVKAKiSqyFq7GOv8HCf1ehjN
8SwMl05rsCrPzWBwfQZeQu232br8L7eni2juBWvjKdrqETcfwqJfLduuIuPfJDyH7nPCPJAX+rlZ
24IbUzR1/Kpvd9E5SOrmt5c/Cvrgxnaq30aV/2eD+eULfZS/V+D8/9Fm8+sk+s+H7tNbFn8/bv/6
23+bt+1fpOt6gq4YRBw7MOUf4zadNdIWkkTR7xP3H3U20iEZw8IW76btMAtf2l1/H7hNAQHeuyB4
fIk2Q4/l30m5+LDfvx8rsdVSkOqA2nMt/u2hnv044fqm0UZd2mxsHF4OuCOCyCuctHH7bA18Z/UC
Ydin3wvyto/jZzSHlZGyPLoKApIHWwhPur8jNSK9U560HsceZqj+m6ok06c3kCMJck+DXqbYo9lL
tpYFiwI3G/c28QIMwrNQ4UY7WdF98VIu9uVozYO5q2acVvC4cII+0xnDHp2m0LjAWlNRAvGJJQJR
c2ERt3FXLFDz5hM7WXyTW02tCShgof8c2Tah0bk1vE08joN9o1Ch1yDmgZtxU7O921gB7ibOCbxk
1QCwDh8E5PF625XduIon46Edgo8yGE49et/KqtPb0DaOtRVzH7eMLIEM4titv6WPhfgfFu9WNye/
DPwvuP9fu0Cb0X4E3SiW0k051Qvv0Y7Vk121wWGugqZYEzmceUkTBvptF0IQWc7a6k0ILVA6DEXn
0Re7bELWGZYx2izEdQszKkirg+fHqvnC08GYt26jOLHHGPe+zHD56EvhJ6iLfTqW1k0Jnwg2iec1
mzI1xj3OVYwUhanzfYPFnDh5VZsPTXOJ+CjVX4baLvRBckImLIEF2+YdWxkSDWY8sqdfQqYa3xMf
SOqmDMnQb8fJtqLzDEkBMiN77ne4BeE1u7/Zu62HWcGuiGq61XKeoi/Y+gCCNn59OxBj4nClTnTt
uCx9LEbgizPhLjD6x7loJUcS0/qaNaaaSRcylLCWHOm72xSjRB+wsUKAy1aMgFuHO2x30snIudVo
g/45JsunF2ICJsICo85ek3ispm1YEfhYJW2t7fXUDlV4hynAZwFhisRagdJNva8xDaLm13T23PE+
ndpq2E91E9TX2ZiLQjIkZyBilsJMW4h01uxxSlyAl59Ta9d4ZaJnCDQEcvdajLH8cD3GnGhJ4HZI
1qJrc/WkW2rTXjzBouLMCinsvsYG3BN34RP/xaxQ94wp2+Yivpa44CvfLlcSyvepm+mvYyla86Fc
T4UMEqx5TVO+B+HQRXtwvpV3r0fivI/E1xvqFmJyQxUOohneMYamqm3OPCJjmFKQDbMKOgOLrV1I
76O59iieoA8k7kzYE0vLI8oNykhZuSepFaYuKiUvTBwNc7ocmuLarwL8rXAFlNMzHqRdMt23c+S9
6rSKrohUy82F4vXKahaDbOCl7/kwoY5UqR8tYKhTHDHP8L2bIdjMnAZ3wLTyLUpBkS2J+HEemFKg
AkTmNe4sPFBXUE+zkdVBkT6gkuG3SXiuLVVKTJ1UTH3FPS7ZuS394wWtLityr98SvCDXow4fstr0
78p0jg4i83jdy6iC7N2hSUFb4fPA8dG9yeE0PfiZ9PJFXNQ27g8RHwY29cWiCxMWIAa17NjG3Ufh
cBoO9NQcMlpmjvXEWnJqYKpFAVGFFl2FoHtg9U92zjC57isrgGobcDPdDHMNAo/JFAur5V8JrA4K
4w0W6iT1+92Msf+F2S/FOBDba7+3cYorH/+0HUtMxtimOQpMrIn0BcUB024vs9g4dX1zhrLC69U1
YkObKwvDanaWfZi6LlAbOGNS2uOD5+iOA1nbXY31GKyzARVlNnMACP10miADv2PBYqByqvqubaAQ
GyIGUWabF2VJwj2w03Bp2IZ5hTOrPUxqUM8RgbilAasSRxvQXW/s2NTmrLW9Oty4lH8RJ3Kj7YwY
gb+2S64xAoIqNOr6LjZ0DHjEnTDTi7BduJZhPFRKv0vSipt4HPCB+KgHVQssq0MQAfQ+Zbwiw1YS
BrvitC7Xfs6UDJOl37tJ9hbNuKcXIC3LyyVvnqI557f4aCUOWZ7VOHYS83ozLeGEpWsjsIKdgn6z
72AJnHDT288ykS68xl7vcdzqA0LkVS/xg80X8yuPLGdd1l2xI7XVrCqnH04dYJzD2DvhKSpVuIW9
I3dEKeu3KezrtdlY1d7VSQhsK6emZ27fPd7CtRNLiduIYCRLymMaUdJmonVe2XPov2BLRUAUeeBt
YIrFdGCELRq4CTZXF1nyMLjSfpHUQlKB4FcRK1yn2JMWsM6moufNAKUn9mA92IFN0VB8sTOIxhCK
lrUh5J1h+9bKQFHeuEJPMHry7Lb3xH1fO94OPd19JeEPajUerE1MYpRiBMs/YJK3nmA4OatEElKP
nPHD4KDPfcaqJX8fiD1KmQLDgsYNKmapmc7uRepSAObDA+efortr+eSu8VXU4LRLH6XCpMEljCou
IG2c2sjvFlUtZkh7ddleK/PyFLeFUyhO0yHdGsVsebdV5FZHmY7JN3C3VnPs6DOJMbKHhtXFJr1k
jPN8HjcTe2/VIiirJLNIGrg+j53oufOj2sS2UQ9dz5zXNKGL+SiisQoiHXHCtEZm65llM3hbvvK8
ENqQ5ScKriZveK0EY6UpGzHuh84NL7gxoTqwZ2TxvjJQueGbdLsJRrAfOe1r25jlni4/wcVbQK4i
OwWZoX3NqnxaAv1JoP458dmnqZizucoeUgz9/tYAvCQ2gs1cCkytjsjNDKgGnZ+Xd63BuwAY2zwl
gct6tXa0S8hmnDYONRW7dO7oEMRMgzMTzOXkkbGx+6ZTyxZz8p70SA9wZYqPM8PIl6IbsThm2is/
BqJj2PtLEKrwQEtQ+IW3sarssWBFsYiRJQ9WDJeLZuPkhAKUvGmmxEcDh4axbrERbup0aA/ZMOPu
1xpnAGSL6alpgnKXl2m+gfnkfE2miUFSxsY2mr03el85xUWeeev3WXAghtPewZPhtsFfyGWTdCAZ
gyRWBlBUr+B4JmGxp+69bnwfYlACEQU2vv8hx5gpsh28x8rJn8Nwau/JEwU4rnCG3zaYQTaYqduD
MOSFqNuF2SZrSXVd6bIBlTRGtbynDwVaTGJkRbKdsXKcyACo13EM7k0yh2fN6XfjYo9cmJNKzhXM
GVLI0EFpxAmJIeEoZth2azd/HXs7p9XPlbu5dPTJmiI0fNxI20x52a5Ul2y5V/vdgx+74zGOWKQo
Y4YXahpOv/eTrlzlDkz7YZ7fjUDB5unZijmFXTy33gTrIewDjR5VjgjesoRNWMSmM2EmxH2AMySw
bl2YEs9gHBAnYCh3RKyi3iVuV9kfc45aypOxL5YUJQCHmbr0WhWKe/homXuQ3my8iJicHGOIvuRl
mLBimyIMJF05PvZSILWP+eVRng9qDVdSniawsNCsRnHKscEfUv6KYAnyiO1TPrsPcCCqK1Yj1CMH
DWn3FQSOmhPwpB4RkaOT3dD4s5kto73vzUFuW+fSK5nO4wibJcjD5jVy+xi/jETh/DpiS7rjO32q
DZi9SRkOhF6Rc0357uObdU511dTTzYRSET1VqWHKGwrqe/BhI955QkvCGroHM6eA7mQgQ0PesHyr
WamINgjuaEwweCsobUv6Q5BXPM+7ejScE313jNVRbgn4bpkezYMdDV6x8foAlwbUxDTawQ1AfAtZ
zhtmRoizuexpzHzvWxUPZOYCoHHVEz+XpmKtb/i2+USheRJJ4LyG4csaKlybxnQ1dM47/FdQxrMT
3DaVnVzlaUNoFfApqO9BoyY63iK/BHwzqGqLFmDTytEJtVoXprbK9K5VBMhdL3L34DVe+jS77SQl
dJnNQ9+b+hd8ndgX+VSvxjQztvTmBHu3k+qTDyjYSm7dS7sd5Es7jOrRrIL0EAxmuI29yj1xM8Ud
QkJ7RsAX2Bjh/FyNYW+9CQ0l4XoQJVDvBqftzsZ+pBiVxsHc9xPj4MokIJJcc4p3Xx3cFmQIejM3
lnaStdUNpoEke8rJvn6NTPxrWJ+Fn+1y0+2rPSUrfGeF9uSu6gfvtYvivIDDA9p2Y+M3FHthZVQz
T4GNaKwjXg8jLhlhZyRLzNLD1CcgiBI8bV3IbnXH9kRba98r447ZS3EJezknsz2xvdQ+SETy5mai
BGd8swm403bSdeEHDDusLGMFm2dBEeGFb6u93D92NNSoN49WEOMUKt/Lb4Ho8NL50JiXQdpZ3M4d
V42HOQD/vnBNMaplqePQW9mjtjCrWl3k3WZhaF7wOI2Obk0no9DG7mvWNU3PnhCLezw4MG5n/2vv
OkV57TP6uUs/NWZn0yH9hLs0yXx7NRsG77aBAH1UJS8fjjKXJi7MnlW9q8yYjpycSuwdXOMvTtxk
hwshbW1NXbiJk4BqA1XGG/It9k6GSf0h5la9dj2LQ5BS7pPRJvNaz2aBnSnUkD1hWHM49zH7SQ9a
osrH7J0u+ovObVnZzhaZvILUFqyRfZ+z2um58oWXH1TdGIdokOPaSXO0VCOlobLgj0XUfL73MidB
lHEs+Lh0hhINkpjqcwR/RGssAuyH6/ZzouXqIAYnfMd2Ahe5crQVrFJ6zTaTqQF5oqzQhVC0eOzR
pxkCE2HprSHmCckZT9dC0HmxlZFsb4kqhFdQpChMMwJ5nigfwowwmxsvatnFYH/ygC2scTTWVxe8
BCipQh5pdpUnWG8e4DyNG5nyzGZNgLd9t0qjuyJVwGpaEhTLU19+GrqtrxQazV3EMoFgBl0lm3Dy
EsCMPG0WeP2RrkdVjEtpW8zvfOA3uLJ5UWZBPkaGt9ZEJ3g+WuHVYE9gM6oOPKeyMLOFeMOObTsl
q9AJnftyitLHNsIejEoKYCPnTLPHEDAtyk6a+2mqEihBI5Z+mlJXkljhDu0dpDBUjjWR1vYkMt8P
d2FY6ZckprgsYSAg43RDpV/RHlrDcKi8lU40kiRhj3SjK6TQbWrWdsBMnJVB+xuZ529Jjad/1or9
vYz4n/9uDZIXq9c/FxypdXkrPn+w+Fz+wO8WH+eXABYD1zfoUzxj3OH+x+KDeuhi7UFztLip0F79
h+boOL9YPvYbz+d4yh+9YHd+1xwd8xeyKRa/Cn7kN2vQ3yDr/NjB7uDPc7HNcTV7PpY27/ItfG8q
I73cNM3E9riS8sU1nXmDAVOukzk3tk7h5avvXpk/8/D8iG/67evxnVNYiWrqYTH68eulkoc9UEg6
rAtyNAsKUXnY8Qnf9AGYv9bt220QYpH2LCo1oF46z4lTIUy1Nk17JEIPPPbuRkenhzjrzJXRyXSd
ZA3Mkr/+Rn+yL15eF0eYvGWORX0lhp8fv0+eBPNcJBnobK8m5j6og7KqAPYDpPm//kr/+A54SL6X
r0YGDVTST1/JZNnLEQbPC7WyLBrH0d1KAhZrXMTlq0fa+l/8ZP/4DvCjeVw4WM58k2rbH38ybMRx
XsuyvuSFadhLcEUr1klLi5jgCeYuIjPa37943//kh8TjxlfDp4k11PrJL0UbGpWGdlxjlPfAF2c5
CPsmTQmKTdQwl8a3v35NL7Cq7/1ZvH1cWxZfyMUxFghx8W9955VsmxrcXgwDClQZAIqGbMSjwv4D
O10UzXOCw44y6c407i1Pm8EqnGv3nk4/5xMmSUZnFSwWOHRTbRZrl255RmRmKg4pdgy5KUxslxKe
3vpQQyFeK2Z95hc5+/dJXprV7q9/mD977bhAgMphgGZJ8ZPtrY4rM3PwkizHXvjHoq7hqTQj6156
Qtc0bLrrv/56LO3/8dWD2+Vfrg/heY786RKZHbdlxkTzagyvOXBYIIjoV7I7w+rRapWaDUU9naDN
C39ZtHcpPXzuyYRclVXU4UGw4Zle2xPWJKI/lNQwJxYaSDw2mYORRO60jr0LjLoCVfDVyivnueps
I99HdqROqsmjBqO7tJutVnV6gDCfWOt6MosvWIXaARy4r8at8n0/W0asbGikIqlM90IrD9qqo9sk
DHpv0cDPKZa2rzj9lJLEKbT1Mrkbu1nf6KYXb5XPHmKhzaw2FlBDY9TQqQnuWsx5co2biCidLCkB
AFFJUwGmnrb6ErAXrtd4AKAamiUB60pS/LRwaw3JApN85ezYVRsf1EQ5X7inAfDiYqvoy5ibc4rx
lpyKF3s7rxL27ZxcZGgET4FWLSznGI959gKwRGO3jEX1jsDiP9oQCmYKXgmUEZIkg8BZAec+evvY
rYYhFB+DVckXOx+M7Ex5Gl3iaiIohkUkhRU+UEUjF3k4l+UiyqmwXmBcEww+vs1noGYfNqxLupOq
tQnRglWEHtSJSL18rHPtTQsj7jlQA1sy4yXho3RaT9PQ5EQpHP9kyAQPGjWHio73LAKii4JjeNh1
0pjKzgQXPdOl1z0OUnP7VOh5l16Y2H5pBiAzyPcsBZBqdU8evOnr11yYLE/iqGy4wY9I6lgmy3Az
ezZ+gRgXEZFSVelrXSDPLACLJ/aSckR8QBHRX3vTWC2tNEnbdFCfferV11JThroyoBahj/N5/jLE
A6km4opJvnJ1AOsgH2BQrFxbFE8BIgl9gUFtvGRFgBTMBU71IjIC4jiquXVs864jpymS8QkXvk35
jx9U3cJipfAy9Kx9KIlJxjdPO6DphqKtztgTYXmhhGhY7J0/R2oDVWKmWEYE7lqQp6e9i7rHrerc
Co8klbP9Etx6063cKQp3RPMoAO0YPUA/OhXCBDQ888yRO4rXaU+4E/eWmqJ1p2IgDUOWfutnzZrD
MknNQDkbztDpupwbyGxBSJ/S6JpCFyIFE9f1QBVJSa7faavsRlOz8igGbnZrxAa9V/mFMB41oqO5
aQjgCbjjkMBi8YiZCWd+SLXtcKOsu4YFAajqT6/vqKmLaBV9SdlcMcGDFGs3Fms62DMxnXVLYYCT
XDSYb/ZdxOKNz+XosNVMfINWwESJb7zkGg9cS4pvNZMa/zalithYbfUUKrYdrmTKk9hJMpxYLh4c
xzSuVOubUGLsMMph44j5kqGMnYDGFRpKuGeQPnadFNJS38HfW0EwpHOnzTO7WlK3ZLSrfGpFROQZ
gYWy04wUeNPq6T2xnIFSUqOKz62BR2LRIrGC2m9yNjquX7rP0uhTZDGq7mhlKCHQssthzR/3FZUo
Zsc3G5IyeYDqMd3mg/bEttdupJaDzndaiJC6iNa2t+5UkH3kztS/GLYOnpqZD9HCJAcPUnUiooPE
FADDoBku+Br4+El4fIqBmgUTYUb5EzKcUhXOmGGQHKuaKCrv4/YStYs7uju5RGVzTDNEPM5NMEuw
veBdQl7hbuCOBSnouiHUJNs5zReJEM6n087IpZwWiNX0UH/3NLaFKzMSih49qw/gfnjTaC1Bl3R3
Li31ekkn+NhtqDRmOUfRzUXyxAnY7xXhy5vUju2GD32CS5YsvQBo6lxuz6Yaki0OMYsgehZZT3Ko
/QeNWNRunUl2r8HsVdneYkUIPWtgJTApaE40A+UgCHJpsvCKVFed2qn2oOrPTfpVAZiF7ZLoV5K0
5YebyEvHaFPKjju+N2SrjFz1FTtaZB2OE+pG+FWWroVbECrllux8zo5R4+5k3/XapZd2bdUE+iZp
K4v8ZBFNBZkvk8x4h0+Kntm8STeM/o2FimOP/jfezqG4G0C5mPiTXLslWQYNnIsqkp9JSNPRoua6
WY3gtx8bw8heZ+WJeQX1hrKKMRs6cSiZD9plhhcP8TVPhmffj9j3VN7s3MxFrfA1I3GUu5AmY7GI
xdRnS36VOmdiiONRp/6QL00dOh9kiZJsHU58GIg/uaFcxZoF3hLXH2cXHCqRh+elrNEuEywFi1FM
xr7qMceCIBgp2akgJJZUpxhQbtglF1RbDY1YM0DEuO2RM7iZewzyi6YqDELrNr62iiz7tKpqStgX
AQ1yjxMnU7L2SAjABx0rYx83tNx5B4ehlkOiWiY6BARII7Vac4VO93kn4PmN1ESR8DN76kVmt4TR
WJUCFFrXZkHN/3VLkqx5WtFL2eZutQLUEe+RKF0m3Tz13oEopSxEzIEdTmgP3NZNdrvogVrKI6k/
QDpNdvkRODXWXyq7KtUqzryUWjx1IQIEBsKcEfUtJJOmBADsztQrW3bGzg/qvPWNWjugM1JpRItS
zNxOOyTrF+FKEKNpVvofZhBRuz6j/7/2Zkd2fo4m+86e+REWICOTI2erGmEh7M0PMpmQGwySvp7g
ALUQaEzfCNaxY2192XVrarfBmwvJe2FbFiLUkKfhMfa7/2LvTHYjV7It+yuFHD8maKQZm0FNnHRX
30sRipgQUoSCfd/z62sxsgpP7tKTI3NcCdxMIOPeS3fS3HjsnL3XNn+j1+i2GYLin7SR1E0QEcyB
gNlsSLCgKayVWON41WU/bEubbp1YY0apSIgmTHzSiSdHcbDLCQjbppC8dinZaGdxCS3LZZg+erVZ
wHkIaZ680SFbfigVyUcoaOOFYddxyCmybWg/2z2RmS3hPcSh5T2teFNZVxJ/VnuaLGr8Pi4IyBmD
mPpVyZhv9kTi9N8HiqSXqUfsfxbVS/oIqdBgX4XQA+ccKwphAbQiL2tlJ89SBfCtEHG1SKBTYssA
RtBvDQEyzbTVGRn5xEj0501lVyTc91TnvrP+PbS33PlP0Oc5RZEwMUwmQ02HC96NeMDtG5g+Y6Dl
e11aWum3k5qvk7J2LXIGJpLZepaQy3F0cpv7SY5Fifu9tB/rsWJnNmitqpg2LwMbSBthC9OrCDCh
cmoIXhDdNr9J+UkfLVdgV0QObCCKSMr2KY9cNzlFTaueWbT2Y1SNzDl7QkE2CHYmDemNkxc+5WAN
QV2PLQLNspLmuz06nWDsXBMJHyRVhTQb6qnCNZnFEbN1QkpqxmLxCcIUE7lmZhjP2mzzQoRuuYqO
tSVFulkZ0SXBQybBASo1Xk2D6cRGoGxwt7GbJ68YJFrlO81sUkPhWeJYnNcx0wN9yraISdx7va8t
lxGsAYjV0FX70AX8gwgNovFJAGQ47fUB10krk/zHXCrjXkLr+F1h0H8UdjcvPth7fULhTUCHz0Nb
Zg4fOsS8bMB8wItgneVkmhGexu5Y3LUxvlM/s3OYPoRbw1ePWik8hDKJvtEhm5GmPoTjU1wg791M
4D7QriY9szSDQqD2Sghht00SUqJZtVGcDWXIlsSwO/0tU52Cb+nm6m4WsBB4TsZwXjUVBg67J+5u
zXuPyWG0k7VMy8eg3qamdFy/cKvlNgHbmFEd2NVvYnAijh7CQHMdxO0Cdi8cBFNgyzq1yqxdg7yN
reRNgrpAAIwpu17wZPp+uJ3IsmejHXAVbGABydRHWzDfaNY4IG0wQle7k0qYGA6WaATKhLXjTVIi
vrUMLuxN5RgrziOs6StMxGHgZl9j2nw1lqTUwj2dtq3s4mlrZRnNGLuv+x9NY88kOAwoUvANpPVb
7YS2P8gepmWVpEAr6J2Tn07XemUCDT3DqZA8oxU/VkBm6fAHs5aaoHxBc41zoQnSYPCQXQA6LRox
YutpIvsqqVEXMaCZJvYBKsJNg+AcyoVoJlQiS2bSyZx1/U7GAQAwGwU9+FSio9H3zx1N1ZF50pVt
4gnxQkJmaU6TWZSavO+pyvm7N0GjxoBAK3N4Q7kMOyDMFSIzU+Q8wgmwxOlUgi3yo8YM4o0abIHZ
xhqg+DjQNRxkCOYGWk56luKUAm/BQfmMuFAWXJBV8r4fpvHcpWv0fRA6ch4GwFjM3a6efgYGkHSj
oK29I5wka2ivEAbUKuQSHOB4VW8r6DZ3gY0IbIMk3X6cLQu0LkouUXpOCWhgK2g2tZ7K2XM8jbqg
9DB0TvdyLtjZlliKW/D46q0THWV9HRCr0Zh5/sc1u/ZXGoXOdJ20sE4VTBLqQXRD0Qlfs2u8si6r
/K5vc/O5b+bY9hxg6uDREMwXHiYAZhERBCTIfaXep9uId27kF2ai135A3Pj3tmuAQRpY2vhKyWRe
i6zAaaebCTtxZmv16QIAkdc7y97CgGVL3M7UvEzGsLHtRtTDWG6mJZmAKczNN0KDXVBBtD1ukAPN
awA6Sl0EDPCkK72FKVT2FnTPZIj44gQrXrpYcIBAlNZIVYmDmtpElAXj+chy/Lyb0l91JtyrKSm6
y64qibKv68bC0QJp5scIO+puJJXgLXFIed/MeHvSc3NIR9sb88EgrIvK9WoJ1z1lRF8EDMsK1oNK
SnTfhkOnc2IAsvrhwrhqT/UZCXZnttNvsqvJ2XTmpkc352gx7u5K0FJwTRW+Qu3XeWAlqS0W1RFo
6NohRWjIxJhu7WDhhtYCMqxMajz+Mu3w0fOZQnPHG5GkFTrBJDniMnROI1kzWrWUTF8WfsXKn7U+
v8y0kLuNUjC+NuQg/yTNLN/a2GgunNi2h1OKN05w0+jG34zFVk9GEbJfWEEegG6LiuRmplhwCWpp
0R4WeD2gl8UI3azEkn/qtAXJyORwCn+QRCgn30FnQWIhHONzehPK2TQk3jSbXqz0hSlN5rOS5BDJ
kdHS1W5IaqKeyrhNshPerBD4uhHSGtHOJG9t0SNpF5OMyUDmOJSw9zBLQtfv8LqkhKt+dTCWal+V
4XgN23H5OXWIu1qUoD/rKdd+EqBho4Wa8JR5EYmz5jlSWJOqgDdnh/q7aurzNOlxgXBirF6aogvs
9fc/G17VlSHZCxVZ5ddSFPpDESf2vB2cERUs/VEd2T9EtQ10CY7JpRkF9xn6GCK+BMibTdqI5El1
o3xu+RFPZ3lXy7c5Hpf7WjrIEd1MRkh72tAinzkRirxdFWDoCGtOIAD+yLFK2YT5v9PSeYKcnpOA
jKgLVXzZs6VE/ApSJpFczGOQNKRnozlge4FZyB0nUPfMbAxLoAOLakpS0oVebSvJkfSUwD3PbIXS
z7erJjlvMUxU7L4l1LeCgEca/YhEyTzt0C7t7JGWGyr1BPcghlDELFCfAeQT13RN/zgiUFLmM9bU
bmm/QVRuburYrFtPT8Hn0AGyICvnNR0arwBU85usL7bOhWIvYQim93egC7XIt8I0fZZkJFbkCHUu
rl1+zLxjSkOn/dEjUDyPUNzQRpMN50somTgcqQ6RO/n8qdPdjEmpXmPRkB1XkcnNyxBZx3cjAkTG
qEI2tm+RwkEaZAhPmyWplbAcaPT9GecEuyClPSF7DP9eecVNl60A8eGvLcmIgmOEuVDUSUD+Ov+1
DXVlFT4TbhwHbEuB7SGMDW7JyaKyCRPDITUabdgFB4oZTTDilx7ZpbSWS/RBUPDmgZ4CzJuqZbhc
uTHl/TS4In2AnZYUuxG8mScG5MRNZ1ocjkwCzL3QHKJxS1728Mr7F5SsSyD6FYlVoTrLy8QuzpIy
w/WJiXzNHAvXRZlYWXiTlcn0/F8qL4SOJYmHSxfxthrq5X50wu76v4ognRcLxL4HsMbIfJ2X9mmT
0SPZfd00/mSqwEaNXZy2gMKfjUb+fcN9XlURQU3DvdItPCgAAVc7VXIh7Jwu0tK5296Glf31RT/r
U+MB1YW7jsKAP+xf1ETqUuEurunrUbpiAEedk+DabFTxCnp99lubF1SA8+1Ii/zQir7OF2yTvyzT
YMeT1kFPXteCtZkCzgX70wgNNxszmsBOpS5EpZuX2mTQGLBQpDdV01+UtKJ1r14ceEZaWB25C+Kz
24B6VSjeKLB8Dtv1CpRZSWVVeyReV/dpS8yRgSzGR6T71g/jcJlrZuu1CwquBTLL2SCbDJZZO3lp
tJatA/RjRBmGb5d2fctsxjgLiJnGAV1Y//4yYd8wuX3KsEBqH9w3q4ZYvowlgQypJukp9cWlhkbQ
b8HaXde5FjwECVLjr5fJZ08LLIKEKkeOiYlYeX+dQAUI27CPyeAZRjg8ahbJajhsThpZIwPXsuBM
GHW8y5gYkAgxGTszUwHHXCWPzMHW7/eOG7CuGyySEjuJKXlc1sr4eDeX0pTTlmaoKg+jlXEe170g
TtyZHiy9W66//tbriOvDpRxQx2AidNOQByM3gxhlrZG8DsmUdC5kGpFHGfXV2X9wFbgLjKfW+aV5
AInAptGK2uZACDx02WZdqT0U0LSOzEg/fhfOK6BPhHR4ery99m8bLWaa9Q2lMOq/cleYgcEAmdmU
8W8/Hhwi6x0zbWkZf9Ea7x9PsQqZQA+W3sTftFJ+m/MylHSSO8J3v75xH1cCQhITeARjWJ7PX/rG
u5VAFiKN4AiLruLMcoHizUY4nuhbdHL1kQ3ik7tn6xieLOiw/GWuf/7uUsCAYD/mFOm8Dc2NubYa
6CMWR67y8VeGkEFQj0rWmkSicLDglHI0I2u4jG4RWJZUdId5ozqv04BtPgV+zjkRJ2sRqWWr0Nye
9FVJ38UA9vX1rf3wLnLofAnSQvilOaYyD14LoW01Wq/yCkEM6EaHLD0POLq6yCbcSG0MgZQMR3Hk
h/BhE+aiYElck//ABFEHuVT2SHESr0u0WA+wJjUkLDhAtrILcYAa6O0HHWdjFjPY+PrrfnbjDWUg
VVA2L0JgSPvPVxCGopCkV14EYwtCRuB6SQJ9Ggm+cdloofBIlDCuE6sxLvqhpIhPbIahgTEdWdOf
3XjWGB46broQ8qAIED1pMaBoK9TUcesh8bvMkQlvopapXUjL4hyZVHP69bf/eN/XUAUqfRQUIHKd
gx3V4rBtFjWdOV711ck8GGRLdrrCcxJiQrAJQXNKc/EiSAdHnvgn911JxHmQYHj2gipk/753gcbk
MbJKr7RsWl15U13QwOG4XYTxt6lrUn9OM8jFxKdvESfigu5l7jPDDk++vgcf9hJ2LYPgXMo/Qdvs
cKufEicFGOaUPOcmJOeenFE1UKYno5MfeZd+2Eu4lCksnatQbCh9fRzv9hJwJ4PRKQr+tHDS0zrL
yOsx9Xn79Rf6eBVWET8nKQAccYcP7uwsCLREmVpQz+r4m+I8vp/AcRxZrh9vG3hWgpnBoIL2wha6
/11gWkxOuLSFV1WcIwcw8SeRJE1TH5j/f/2FPv4yLGN94UubbGEX2db+pYIESkJvcimtiXR4t5XU
dl3sAHqDnei5S0+jLAvb9AiE7eOPg/cyJYCEms9e6BwUPnHdaG1BEoTXAt3ZzUozLyYI4JeDGOfL
tjOIDCl7XD7dsd3wkwfIhSkHbAMVm3HIShMZ6Hyn60vPNqBjZ+4q/kWiffr1Xf3sKg63lD1PkfHy
4R1KBHFlVTlBWLnhXBWl/TxhT7v7Dy5iE3HHT125AA32H91AyKIAp0Z7Dov46UiA6u1AZvCRBSI+
WYxkpUm0fpZ0geYdbOK9Ce0iL/DCo5aQ1+Y4ME2kJrqkgaRtSNrCaeU2+s5qZXTX65Byl7ZPEd4S
DeFHCV6lXBnxhdNO2lOpBufl65twCLySfCwKgzV3EVuybtgHvxVjwD0J5L/0qlz90eOwBgJa31vj
Ul6YLn2GrMXltKieHr892v2V48hiK+x+vLZCggpKOTETFMn4/evP9dkCx3dNwrKtU37oB2/dxu1n
jNRR6eWVyIF9oJpvBxH6bm6leHqHt5Ds7Z2Y3d9fX/eTpyXXJbFqNBniHaLIaK85BvlybIP4ChgB
wUKuAwaKo54f26XE+h32CnlWhIC8hRpRB6boHvyIGV0OGhR7hENpjlqoynQomrNJXgayqA5Xkwcw
yIX/VdjXijw90F6LduTcZqyr/PBDUGTAXEA6yCHmYAPL3Jk+UsfMe5BGAEQpNbYZhcfG1tuGnu0M
xRc+yDkDi+ml0jrjp+lOf5rOEhQgzENqQ4tuUgeLdVTX9i2aUzwfBullD9HMgCasGk2gZqgmY+Xg
KBr0MYpqq9aPCVA/WTA4o3ArEh7KK+zwwTEpnPVK9LxZhOzfVBg79wGNoa3qVHG/gM3/LlAPXE0m
nbuvl8z6mA7uIBiw9QyDAFKZh9VCJPWu0hkVeDlXfh1hb57oCF/vKSOAus3usZ/GJ5sjQakWrzWF
bpDSdH/fAj7D/h4ZgLcQEN5TZfc3M5ywI9/qkx8C4EIDEp5yeF0f7gu8YWJsRWiLCh7sg07WIjtW
GN84aSWOJL+KT9Yg7xOTh8dZBiH1wRqcOiXZYRrcbh0gF2ECusHz218IQgoAh2NO6EZdMK5e869i
ozppxvybIPqLblSAXbk+svl8vMO2YMuhAfT3rCjXz/uuFsJeBvBoyPGCaiI5kYRRo97JwyM/vY/r
hpoBKSbHXrYBypX9qxALOhOW3SB1zKb4ewHQxx8adzwtkOlelwUjga/X6ccnyvUUJR6SU4TnxsGW
KrVUp9rkehIk366VTNiZMQe7qGz1f3vxcCmbaNP1f1iqB18tZtiX1VOVeXbfN2dqrY8Wgp7PVAzY
4Otv9cmzWktk5PTrIY1i/eAupmg17IwVM2RxuZo25Ek0CO3IVT59VpjUWaYUeYh69q/iiIiYu5Ev
FCCd4TGp5qJg0uF1E7HbgZUORwqgT5/Vu+utf/5uBdoTAHanASI0NP3yUFvOgLFQT3bRhGny6xv4
2aVM3nW8aE0wnNbBdtK4LUGMgq/GXg3fTNrCa7usudD6UB45WH12KV50ik4ZgDfgqPvfKjRGfHwY
4xADdfJs6NJgY065uC51QIZffyvx8Ymhgadz7CibgYnU18L93R3MVYEmqkMtV0CLea2tknO6TDCW
WoaZ7EhaItwtl/1TaiwIuLAw7ta27q0VESWQKMy2m6IGAdAhMGfq31U1iXVAwL7+lB8X7/ohWVQC
WTaUWHP/Q+oddWPVs8mCuqv8SQTBDoeSu/v6Kh9vu2NQSFsryIbj9OGhi3E0raPBBnWHwvAkCvLs
rK6JvpWpqo9c6uNxCLeLsWYDo8Gl03awmLD1WRBoxgzl0UJaOGIB+9vkIKyZRQenHyaECL3BmY9V
sZ88bRpTfEXlQN2Fr7t/IwOAoLOkmPaGebTg/YVhy+RadKcD7jJufHnPw2/PWerLtTHI4QKSQnkS
RdBWKyxThK3YQ/w0ifRWRzbwKGqSd//dh0ArxrL4lLRUmaUefMLQJalB75DUNYbTP2gY4K56na4S
bvhjDbuPNwO+MC8vPCdswJyy929Gnae45SaCmjLNdX8axuqXRZI1+U03E8NA8OKRH9vHZQy8gYan
EmyQOk3w/QsmFfqDuqJVUtayfXJGc753msVqjuxU6+feL7Qo7EzBDmKzyMSh16TCXlc6sAg8k0Hi
+TLliLN75nmoph2Mxl2FPmYYQRJCybM2bob46+tn+Mn35KxPpSxpkHAAXv/83Z6yMlFdI2fGQBnt
bt2yBwwTTeHD11f5+HN1qSThP69nEOevQ+z9VdgjG9R20BgA/Qz33Tzc0ZnNn1XGq+brK332fVzM
JwLfDi9p62CPnImWjkcNi26qY+gNqnx4tXW3evz6Kp+cgOlc0UClf0jPx7APlsdSVhhywJF4k9b0
28To0AWkHbHH9gz1Nk4Jd7LabPal0SGjyOZ+O1njr061zkmFdneH+AshfDJ3nqDP/R8sKpbVegBz
gGw7hx+u7wKKLjKcNThPNy16YK9ImdcvYDlxl+iSo7gVFLvKIoC5p1V75PofngH3hVXDroyviSdx
sC+wOTZBr8xgA14hfYo0N72y2yA/cpWPx3xKa+ojuhBrJ5mC82DpaiOAJ5gXHtRaY6YxFEUnyRig
QC8yZtbWGkANPhAJqEB8vc2j5UWKaDghaoOQHUJQt42W2U8R6gL/7/L4/+7Sf1jc5P/ZXcq88SV/
afYR8us/8i9/qVD/pNvugkOiVgKravPjROTX/e9/OP/UGQYTkkPLgNEchK1//K+iJJ2RrAb7n8xf
+TPaOcb6o2M1/T93qfwn/zpWAB0f/mvt4f8b7tL9PYrFijSO8nTt5OIzpYOxv5zI2NSmBFmEN5YN
ErnaRUJHjbSdkekdKYX3d/2/l+LNQsmNDIEJ8+EQhBzUYJE9M23D1Og3Naaxw82VXk72UFxGeljB
cM2zp4Tq9aSKh+hIzfp3iPbfb51/XR/HIV3C1dvKXd//qv0YzUEegmWOZRpGtwDonK0xUfzvEnMo
amxUOUJWl9dq4oXCqm3obqF4sM3B/hUmdnDLVA0dS0N/AvMFJZcLB6qx6x3JvbnYGUuSFyc2HbQ/
9VjbCcEtxA97ZELEPj85kvaSAevJhuD14g9hdiBEciOxkSaMdfTI+nFCj2l38BrCmPg+DMp40lut
uHIHQtC2Y5FFT+9W6e2/vvn7/A8h9ou8/3tH5DpvBBfBzH9dHO9eg3NFhrcFp9kbYxfzVq9L46UY
FAaNuVIo5DUUZt/hD4iXrKXa9nlbkvJKkaCH5Mea9e+FZExjk0SB2mmEL6Oui8PqVyumCln0UOUB
fjScspssDFVyAoLa/CUmjrYnIXm4jwEx4hGt0Sx7VX3E+0EbnGY6dRAGPk+9g5khtgJi5Ou8STcN
jsIeFImWZL4LF/oXsrHpsU3tNt9qfIvxWsx9dD1MbW2ctxJH6E0ExjXd6bmdt2c6uUMEbSZktaIz
qqweWruBTzAdXYvM5kZGmJnzeLLhTRTdC0EtaPIKa4ZD1PaGbV0taPs1v4VA9jMQNZOVEqRWhfmt
AeURN5Nt+4z1YnRbGAYe0ACG4a1JzCUottoBbtFwujklcl5NJyMcGJxWjY3rr22LBXVyF5ir31a1
na+jIEV90cRkniWcswk9pqmCvWNB6EuhhOeNlKRhQvTZLTBcLonqdu2LNggYS2Njye4hesf6FlF6
IXyjD0f0gU7W2ORYTa7xiy9sqYs5oJDwqI/C+C4NHHu8CkKN2mGJ8XXBsRgEqB9WRU5JgSzpLIBF
AcV3SFsSFSrDLW4SkSzE2eaUAeRIjZnpZ4lobgwLZ4NvZnAhvVG1hbVRtByD136RUbyTnWlzbpja
edkkzItIJRxdGfl26pqMdcg/Hn1Sz5tqK/ts3GmMo+OdPjv68K+X1f8YFfPZZsSYx6G2ZsREeMb+
0ifIaU5XHZcXEjx6AhyaGC2rrW9SpORYAMdu2i6DVhKgvUIrsz748/WPb7+0//vTAzog9bWJ81er
tH/9lToDhTYD+ZWExbZrSnlh4Ig8N2QuTkrhJpdfX++gdvvXBWkzQhJhzgXpwNy/oFVHokSK1eM2
HeG8SavzmqloLuKmdF56wuhPA+K3SN6a1lTdQT+Dq2O+lmNazrtpRnmcAxPb4bgyL9C7Yns48vnW
8mh/d2ZoQeFGPe7qwDkOyjcDIt1UAzzG8BCQBeSiaezNRG5HfT23h1OMDSScotNiyIFMl5MBcrGT
y67Mte6k7TX9yNtqv5xb7xfv6lUpx/DIxeZy8GIsGMuhput1r81lbXhDMobuxp6TowXdx01YUR+s
ggzOeI5SB5uwqFKF0XbWgZ+Pw22UJW2CznBEFJ/L1n7TpnKON1NCcw50fNSIzTLHvKqxBpfY8vox
mX04U+MzYRum2PVWU5PxS/zQSa5Rfvo9EPP2SBH6cfHSfTTJF6DrSbLKYcOTTo2yh2D9yMNSvQqz
bEliC3Iy1IroIV7QjR1ZHOvD/+/FQUtFcoayDJ35BkMkfrD7i1ezcS+GHAa9QcvktzpgSLeJG2vs
PcbDpm/VYwEpCV/NTeKm6bdxbCDqjXV7bMiyvyioW6hcUAIxwhcKjcxayr1/YUaLqkQlEBVKhxQS
8C4Go+h0fjzydT+7jGCWx/Ce/i5Lcf8yYmT6nEDu8rARWKBtCOB8yOvcuo+RSf/qZRXs4CcsT3mV
DZdBWBiGN8F11Ek2o/7facIpxWk51S8hEWPxkV/q/s653gNwDZSNnEIcjrbuwUZSOfg0ZYCWkd59
cFajKdpOGZqKAoADSKBk68gBP2Wdwpqch/bh63vz2dUF02RaREil6Erv35q4MdpQ9ox+7KUT4bbL
yhGJdqwtmzkKAU5OpXaVovjMfWSe/baxl/Hn159g//f6r+9vkG7E0mfjZlS1/wkIoY0o8lgDQ5EU
i9dVpCLiTaun25KjJcfbLD41cMpvv77s31H5+98ALylO9hT+dMZ4daiDtWdidzMaXGfgvswy3gaG
rj9lYU1pNJhhekWtZm+1thQ3K+9IkUUXjdMON3ea+aXKlgpwpYqO6Yn2d4L1ZpCzRsgVR5G1R+se
7NqsEbhhptZ7CzawjS3D7qzXpx54plwuwPQ737++C+vKP7gJNFMYb/6t4c3DGp7kYGPRUt5iolhB
VSCUtqkA1QgntnsAhuBgziHtNSix7X995Y+/yb9tnFXFxOnBONSHLFhpMiclv6JOKBVDnClkJeNP
//oqB6/pvzcUqgN6Cc6LSHD/jprfleQjnDNk5MBxsyrKT0PCMK/Mxkw9dKjFY5/Zzfque4VIA+U0
h68QxXb45HahfiVn4Z4jIkzPEjI7X9SgnCO/PRr8H28/iBjkDxjjLFd3DtYgkGwsbq5Ve2013oYo
4+9iDYUHGv2MnKaeG2Nn5FfRiR8o4K5VTzhGSgRoop04UYpp2kqS9KJsbAXXliMiWR8mRqeNuQQW
sRJEUv3KAXrEJNNLvJ0VWBFQGamInq1IgZrIWsrnCmzkCQt/uZWh+z0J9fAS8bYItqnm4Lfu9djm
Naoy3HUUbn9U5EbPUpsagGqQ/ZatrirEaHmrNwVk7Gr+pUVBHW270TGAkyqib5a8G2DIpEbgN4Wl
2NKcmdyHetRvtEqg2Moja6hxdXDxi3RwGE5Isg5sX++C+IYIJjBgbSWMM53gmPaMmhnICLMva9ww
dVUPI4h0RvQjTI9NAx0PpsE8D8DUbGsoKNxzszkBTdm150R6dLscvkDmUz47f5bQ0Re8Qp37ZIne
HTc1BzcQky3W15UP0bwZQWTnNFZzwAykd8TI7FqqaZrTi08cWfc40UR/znA7vgG7rReEtHmh8N03
yVskOAKcsTYlPI12Bg4zN9P4StmGNHShInrE0p1PO2txIcjxw8eGmdCiDrFCEZAGbkXMNwXBhm+9
M02vDNuiaw7Hg/nIl3G/DRClOALErSRCXhQci0sDl0kMNpUAHhjluZcDycd30uVp6hm4ndOtZZeF
wJbJHrYZK2I9gBJbtXOdAWB8zjPLnX1DzDzQTo/SakMqU1P7kxG5J4tlA00qqwpQqQAV45Fwa54V
TWbj6597AOsj57jfYDyXbzJgP6XnrIKzqW5FstHGuSMnrJoH8nMUYHecuW3yzSnn/iUZOld62O70
HwBUxW+OEXPtY7Ba/uA1Cp+jFNsLFL1JTGdzNitzE+EUf2y0tP5R9qN+B+vGvdNQYGH3mM3kHANJ
WJGGwj33DGLikeBay3TdoWJCpFmZs33G97J/oT+BfITfOOU3VkrzXKWOFUCMQ0aAp8bsm61RqXC4
COXA8VCzWsc4QW8UhruBk1CLwxE1jM+8Lh1ggcQlB890ms4SwlcV3k3N5Gv0WDTPIegijoyHtGdt
grTv2OBxt3kC9uOLlacd/kc7qEaPjgCcaNDNuvCGaqr/SDCSLwg6sbWC6id2d46hdG9zvSfFJRxo
QXEn+ybdAg3qnfO5wemObibVVsYldibo8yiUOt7zr4Em0aDYS21V53zzarrGLx+usc2QTzbY9hTd
mGpKdL+DPSg2w2JydidDjhr6RDLobzdU3pUOcsCSrd8HOAJP4pZ1Ai2xxcCXGaXLwu5K45kDOwRj
Jw7M65TFCiJG76z81LDQBDNuSaxqGyw6UAZZOOYjcoou3NhhiqiHZ+RgwAt1ot34cVc8wbi7rDE4
tX5oFYO5qRPJWKPJQ+MZNQvEkFq5Ff5TlVjfRoIeBt/q8JR5GeE8z9LMynlja06vnaWMHH+Ska0F
fuKW4tdkddUdcMoWmT0eccLPYs3lmc9BcdEArSE1Pazs+9KC5+BpTsFPKetM94ehmc6fjrCaZ6ap
CymhcAu5r3hsvcZ028eZoFo+91KRXCEmDaCZikPeMK3taD9Al1BudWbqUtxEyrwNRbzkO16Dqjs1
kM2DoJaVs7UWbs1WVashDn8TTYRqkPeuyibl243TLj4VKc45I+3HB+JrXJ2sPtHOWzknPcBrQzUs
kGXI4SwIVbFiO6Kt+N46nPp6uUXflj3o+kjKGIkCAQ6urlG0cbIoLOl4d3Hnobozp62jKu0UONSA
wx+n63VVJibRNXYenhI6wMov2iT8jRoTf+GUTvp5zIpwUWw1Ql6JWXKscrvchT0cDJqGtMKi0IKN
ximUwdGdNhrFG1zN5Dv/Bvmn1YJ+TQWrix9O3oxY0pY0xqNCjhDIEzOGxjWvgQR6ZIUFYcY6Jv+4
LdT9KFWE2HPQDb83DbO4gebTBUzeTFqFOolf99i15m9JMQ02Ik1ngr5QTtX53LJY8PFDy94qBAyD
53Qc/P22mgnomgTMdV9JSbof54jlDzunIKst4ARft85I0sUQhbG/JGaHIQsv2Fk/TjYFVYN3FT5+
mS3AYdoyrXCNh1Vq3PSj7MdLSH/tbRYBP/AXUSKJxTEKY6ppppqYiaLKfxbLYgPphzWgbLhFi5b4
AyzL+SSuw9y8WkneAr9BmSg/jKWtbU1jGSZvjhTAXNjxzMyxNa+JQSDI2TfATJ3zy7FMP3et4Y7M
yH4n0tj6VhuzRuy7WLqzJcvTK6AOvAkj8Aj0WE3YTycwE7bZWGqXYx9U8akM0jrxWuD5gQVgrh7g
9y51e5UTRvmWZ1n1nTnxbTNw1qKmOa9CIMfHCruPB5e/BElGRBwgTQ6o+8cGvIm0F5ts9JSRioxS
pIR6McJ1LD2lmvRXrJLewkqdLDeJMYl8M9lrYVBFswFvVjMIbphnqNGbPhqZwC121P9sqqxqCbzQ
ZOEjv42Rpuozxmk6NVnvH6lM9xs0a2XKAXz96HR5sZCsQbjvz74wjMgtm6wJpIfewnY3k5Nqzl0X
A6jofut2/SBjhVIQiF9zRlNJ/1VhR36MzYlu8YDubDp2S3XzQzlKF4LUZ6aryJP4hPsfqYs4KhRp
Cl7KZVc+H3RAF6cTqLAXxLJ0Xt2KvC4wQlr8DXEqmY1Vk9YEwY9x8i3XAd/jURfDnVsAhNnAeKNf
yg/Zcjb0ZGLnpjVF9IZLLsp9N+uGBmYHgA1OeMYwr5ecKXc1Lfo9dlYybIMI2r9n9Aa/h9Csste6
gZN5ji2+Hr1Y2RqADZ7XBk2TBgtnmIOHPhcov0dIs48By/2l1UGJ+wQMmX/o0uqEwYUy3qTAy3Kq
g6AANDBK3CHRIruIfAMH6FAwsuJOodaI+MIKc+spiwkB8qLAbH5ETI8eTAGDycsJcmzoTcfFSeaE
sPLMrrPrraS5rl2YZSIXX4W9WjaWBVsom+b0D57wGkR+TC2wGaknlC9NiXO2JbPiEhWM/dMZmgWS
xAy3qCmbHCZo6xKzbeCooe1LbQdNgVwUcC9VQ/lG7YOwi/Ahucn1MthmYV9/712CBXyY3LBO8o6e
rFe0bvYzRLVEIajKbAsidxAnjt2SAUadJk+zfpC7jqKRrWgxsYObXBvgSZJWgQeSqLuBRoWVmbZQ
dskrzGlxKVRVC647QoLIMba6oj5V0EhKDRzQ6Eale6RL8vFgjERknf5jkNAVh+P9pdmEwun1Fs/A
1Dgl8ua8gklp8i4o1LpdNtaR6308mdGLoHuKWGSVp/wd9bw7N+aUOWpsHLZlAx+VS/LfdyKCEVbL
kj3/663g41amGKJxDbqVhv2hVduTcxSTa0kkg2izLd8U4lqyUIFXtnZBT7vYGqTj+mlChLAF8nH3
9eU/3lqFPVVxVyXzUYQk+7dWzEamBzQ34Wi58/USQdEmqFf6UFlQ31txcqQT/LHho7Dt2A62VEQr
+qHqoZoWBzAL5UUx1eGzU5HEQATHtHMoWJ5Q1o9UhkF29/WX/OweO0zklI5NDyjrweuCsVAzJANB
QK0bV5fYM7TvSasP50usQ1APtP5Mi/rg6f+wdx5NjhtbFv4rE7PHi4QHFrMhaIss73uDqGoDbxIJ
/+vnQ+vFjIrd0RWa9WwkhRRqECSQmffec76Di93YlJT+//yeLaQviwAMRQNL7MfvWCsTj9ZDzOWr
VKMFTriiPwz9vrdsAjhi3KQCWfvhz/f8U/dz1t3hGUbyxPuy6GXOtphs0ba5JXx/M1f9t5JHYHHi
N+wxQ1KX7bbFvLboO2Al7EoHtfEq9OPpLcahCCiJI2AJ2MNoys1IrtJW6nZiB2HedZeQix1Ucy5e
78BCWNRuET9rr8JUnIuNOn+YpzpbQ7iwgm6Gn5lVvnnp2z0sk7J12xKgZ1M5ga36qmcC9zOMurDy
DQTzcgFV1nDBlJxC4oyYHKqdr1WKMZyAljiIZAw3VQs675PX8DcdKYRh7Mqug7uN2cHH3ygt+hht
aTaQs1CGz+z7mR3keQkP7s8/y296boCnkSrQ9l1s0WdNH40rt0DfuiBpF5wRp1nqCB2UO8hC8t2I
Ww04xjewqxowjH++9q/vOgztBR3ACAAPyS9dtwgRlzPGTEuNWN/59rjEpKZeUPveBKjWHz455fzm
eha6C9SmnCgQwJ19p6JvKmAVRRuEkT9fsY3LhNH7GF63vPFJUDCL0T65xV9/RgaAPt+wyejLQdv5
8Wckt4V/X7cM4R2zQSTvIUXgeXblJ9f5dUWhbQMOwWTTd5GKnV1H70g+ayxWbXdSyQ3vfLrtIgq+
CBLOS1fQ4cBAMB7oS/Ybs9DSmz//kr/ZoGyLvi39aw5f1IUfbxOIZjyLHvVFP7betutM/0bHTRIU
QlQvf77Ub35EPDD+Yobi+2SzOLuUp6KcZZk7BVJ2H3eREa6qyK02nk/NY5M8/fTPL4i3YvnxmFKh
zvl4QVKFhUb8YkuYhJ1uPQYj+5DuwYN0nekkSSD/5HrG+TyMsziKosXRyniI9+/slazKyVGO4Jlp
CoqqIJOlSZFA7PVaGp6705Xuz7ts6KaH2rE1tcqlbz1psH+ylQ3XmHTfLI3rbWj33ZUCpKWtoVBZ
TeABLL5LW81O1wKwVr6aKr8W6yFS+mfzjN88jgtUHVsnBwka6mffWdHFSp9MGksRHeCLphuz66JI
6ANIWyyQuyi6INDe3ACONw+5Mc7/jLL+s55BKon6Ba+PDkBseWD/dmKKaKV1JRlhASq9OGi8wtyB
1Kx/tOS/0T6IyJ0WyDH+/KT85mVnJUXgjE6RYeb5ml377tSpxm+D0eChnJlcXZhxOn9iKv3dVVBa
MaTlXV9mCWe3RqqZDnu4DZzKnW8bTkgBEpH6+Od7OXP7/PwGsbNjNXM4qaDnOnulea9cmirFENC+
+EIruTnWStIEp9Y4JHULegVu1g39XxrmrZw2OM2Nq74spm0mHGihEYFh4pNV7syL9/NDefpiSKai
Q9dkGx/vvZ8bXybZ2AVtpIXXeBzrvTel1VOrY0QKHDE4G68OCwEwL0lfeQhKKpWu+6w2XS7z8Sjj
MMdhXMfejJ7m3HVVtpEZJ31BadpJC9of49RHlRXGvZwi5TKvUtqrCysqpOMyjt+9pvenG4iQ+lfO
zkBDqwwAxObPP9ivB1l0H4LRNQPExRV/9tWoXnmFayokIFr4VkI1PJjKMS9EP84bP6EyJKXyMwPR
r4eHRWvCqIj+HaOzcweWl2tEUEL+DaxyTg8RUN21bmEjoDcsAwiD7WZOe3GK+159/cd365PMw4bH
0Z1PcLbARCNrMgHdPfV1Jm5AYTO8MfBDRoMT7SfSb95JLKve/nxR49fv2ANNonOn+DTgh5y9elVS
REuPjFfPqRov0OzOaK841yRwLdhfQ1h1bQfsQPoMbELOhuioBXL0E4zL9tkdYekxsrBAvk5YA5st
LUYiiSyvI8iT7vaQ0s6s9StkZ9NtB/bue9zaLF+mHtKUiezRBmtoFdDyOfE6u3hIjJG9T02XxRyq
T/bZX7d0BA5s6sjBTV718/aLludeXZE1GWhdb0PqyfINBysC5cKkOvz5e/3lUj/LTZezme+ieP2Z
h/C3xToL0yKNKw/Oi9E+zFIbd2Ez2HTHwFz/+Uq/PLDs4qwiy+SasYl3/pIkHhlJ+kCbi45+sh50
GR5Kej0g0XWMPQT1AgSr1Z1p4Lr785XPpN1clIfVw3zK3Ne0YWYty/rfbpL+gGmHYTQHvpPDu1vQ
pOZEP7zxnGo/Qwm7AQnfrbSZUR6DFPNKpaq61WPSV7oWOnQGt/NKESsff7Ko/rKfOHyyhfaAsXOR
np891MIvTAin+hykoxNexl7nHO0oMz9BCGHKPF80OeEjh170yLibIIZ8/ALsrMNwXBljMFZo/raJ
7pPv2Lp1bmxcxrOk+OXVixjtRZVFNCp6xDIdGJWa8AepSxyCDgbGlJhOY1oz8Nvi5osPwvW9SqtR
38Tgvr1Lg2q93AyZEPeaJvvrwlOt3NqJSMnOSyc5r0ODdDzahsKqAl1qTnywBml0ZNtFQDoBg85M
nOg8xZtRFbLZ6n3nXfqpBA0ABb30VyKLaShOVgKUXw0NxWk2Y8J2k6x7VbqO7NMg4EUEllt0zYqZ
IhQw2cHdr+I8Fscm7qwKUmJGP35oOtVT5gqhDkPm9GAf/RyGY+1rISM71nptXQ9mp/YdY1H3roBy
GUKu5oH4YcrBfvTl2H+zvWou93FREETA+lWjM2waTP+sPzURj7g31K5Bk1yui75vCbUIjS9MkpS/
wrhbLHlnI315osfkDSHOpGvzQ4WInV0t+m67C2hdCeDSjGYJSkykBaqTIOjuNatC6wcDZ+M4jwZq
Ua3Jan9DDgmwzQKs5SUDID29gHtWQrxEe4WCx4zaewZ/JEIIqjxa4hPkND5H6nQr4eC0RSaqqI7c
BDDrehxMl6tbdXNf2lEjdnWF8Hht9y0y1qEt56eyLsVj1VpeuvLHRWww8zCAZHSYBq5QmcpwTVxA
fR1Z4/DVM8pRbEq/mb60c5gYKynr4lHrpAPUD6uLFsRORuBcRklHIAPElxAR3FDSPkbhG+/dWc+y
XWdE5V4gQGr2NA+8fJvJWhdrC1Bry2iPA/caaTiCBJlNsMvRrhg/gGw2Kggp5QlHZXPUYHVqHnxa
oTcr2EjEofuDUV0iyoN76HC40TnxZ3BWY9iCjAuKSqsPsq3raIOAbSCtN+06i2CDUlgrslVccxfn
w/heM+01T7ER+lvRAavYdFMj01OlOT0B0YnVvDSscjcw18HV5LHsLhEclc8pEfUPHdP5aqPyMezW
nbZ0igej8e/8wogfUn+EhzvQg30XjBPf1dyTXhSjM34pOKuRZSB10Ae8Yeg5sStN/kp6kgg0j5Ej
ofIq1NaNTtsXpalmPIKorElpneVXCoDuUGSmWaxUAWmT0KnO/0pHVSM2qJfttiRCiMm/bfHF9KpF
Jt4Mrie3hCbRurEATuZBSTsRTbqHHHpFGA3NmBh+7ze7ckh+mWl3r9rYtFCyANY+6lPrf5/IIGEt
cGLCUoVy4mxddR4xIn1SxoyXLafW1iaKqHLdEl8ptmTg2Mkx5/B5xfGfZGZQUwjz6A1Hxid71K/r
8XLONRCoAguzMOB+XCfJkivyZKDZCz66X2c827taq+fP9qNft0KXRR95J+cYqunz5bgNkVExtWRI
3MGEZSLeOV9yfdZXcah5JNaOioQTrz/WVj2R0VrJV7QGPDNV7gW5WERhsyH344RgxkB+s2OS/FpX
GvgTfobmkz3qd7vn4r/FzuIxEfqlCFf03XqmuyJoY4t40cgo3cfS8RhYpIzZjgz+UrIGnHG8Y+EJ
7yTj5UMps+R2KIEEHBfdk8OIQm+eGYOk3Scf7zcHGIpcsdhpGQGyz3/8yTiD5iWmkCEwitR8h4qK
MgXjPlFC8SdH0F8rILplHHjRLcOVWIaOHy+FiqLKtRC8Z8y4d22EiPYXQnIKaaVxrjvSBoiGmryA
aVF0GSdjdeyZ8H5SHP66lS/+UToTy1FGxxn38UPYdWWyaTLuhOKv7YaJuFjSZF5Nu7Wu+q7WPylt
fns5xh8MI7CTUm58vBwhIVXtufRC+7g3ryJRFO+jNWcHzAhYm/wk/OTd+KV7wXfMrAVTDsc1fD9n
k8eMXYaYd9pXhlZJRF1F3ay0opwuSxFHG1JV3f0Qzt6dYhK1abyQve/Ph8Vf6ozlA/wkdGIG5Ps9
OytWXjQN84iZSlRutU66gpjphmhowp2/92kxvIyxZT//+Zq/PsNck2MZ/Rp4FxRMH79kKJxxYahq
BJVPlrU3JvVhRBaCFDX6jBv7M73vQ/1MTaTDXkRtSQFnnPMk8YFrMVkSVG9kSyRBgnhlXHWN5bwO
g+92Rzfu1St9hzzaWeQPJhtHJIRzhyFbO2+2dVeTS/ycaKlx32oRqiAcJ3O36+1af3Q0PZSrMbGv
sD+Ft4JJewH+ucC/ZFYNDQFtrsX7XJpWEjhoDHc5rbbHsvbjtxAgDOos6uTj0Jf+5Zz0Xrw1rJ6I
palNixviDaZ+5Yygfta1LucdnMo8WROmHnkb2aTl2+TqcbIB+Fq/24oDLsPWAcg7rvd53ZI3D4JZ
K4RBnoYW2zvXjPof9J4J+DLU3DBkWwhylz0KHnnbE7BdBHSpXJ/BV5+wo2Im/Kxt8Jt3CzerAVdC
N/gxzssSRg+tY5uSimjMX4vCMU5jwd1p/YAUC4VH+cmj/ZvrsWbQ2KTQYwh17g6HS5DMaJM4wPh6
ixXNCjWEWW5dBBor25oHW3y2ZP7myTaxxdDDWqgH3mLe/FB5+YlN9MxMJHQ9z1cjGxrAI7O6Qimj
3qo2zha2ir4G7jdtaYk1qIwRm7uZ81L7YtqjW/NIgxTmOtVIZvlkbfvth2Oj16l++V68s0aGJgmE
Ly2qIqmDlzFjhv5p27t0sBxn/qTO/s2yguqWdxuZB7PVc+dB2wFs1kyXa/kpoVRSylPdzeKIypT4
GUJ3diH66k9u0PjdL06lvXjkOWcQt/rx6ye5Pk40mzvsYx9LlCRyITyWmRNb29oyeocDehglWzKh
jOdYatgn/bAWK71FCLmOk6QHlVdixFhNKQ2tVRMV2dfag2bPIDCVz0i02nubFtwcNMqS43YupHfN
n2m5RGAb3aa300zu6jqtfiANZkbYaX3rfXJo+1XAT2EP9dTD9rWQI+yzJbvnxR1DOnyB53TNU0JH
ClKJVfSrWgeSHoVgkxi2a0HUo1yLcxOhQKa1FtYaR50a4qL2f17Of3OK5PN4Lmxupj3i3MzSkDrl
I55Gt1nWWcIplvnMitFR9Eld/9OS/nEtXxxdnH2Y+izMh7O3q8F/6tdqGAIRTcQP6qJqN2A7otvJ
LUFzk+fFRjo4afxGiKDdrnUS7CRy8iJ6S0cEDCuYv/EhgatUr6zKKe4EZwv3QgI5R27Hi4mfH2r8
LZ2j8ZkkK9EEZH2P0coiaoVIRCMOI4JnHPeYRRlhqlrpVN+ofPXvmTG6FOMCshgW3vTkTn58Q/4a
clpHa1W49YRAo42/XkIdI4dylbno2AJkRM6PPJT5vJ1iGfFqGKn92WDwZ//8w/eGqo9RJN0QJlmk
EpgfX4uodb00TGqb1CofkIGj4YvVZvjHSGLmHuWhqz/TnDPuPM32Ef1lfVNcoCcuHtLQde6y3iqj
W44eytqGTNm6kxaOxVs54YRe15lLo8Ln03cbV0m/unfdVLobdtSk+ct7+P9ggP/k1/nbO7d+a9/+
43uJ0nS6eiu+/9d/3n1Pyuo/HslUrKAB/PwPh2//9df/9W84wL9odIHGhHe1oJn9xQ/yFxxA8/6F
zwLxB6NhCgaYpLw2/6YDOOJf7FEgHgENQZSnBfs/dADL5z9BgKLFT9Fmcm76B3AAWp48Yv/7CNoY
RTGj6BiPoBf8vODHR3DOyDDUIeYGYDcnxLs0tV1vO0zoMwi203xtx5TQP4IwVhU2xFh/0omd2npa
bR1Q6bjJ1TxE3o8wq/QfnImqCy1xokUU727Hwk0evAgP9UjPsrmf2fR3binrG6F5ztGZDOulHGSz
YwQJMMXGaIU61p7El2Rsky+Onrro92rNeTZbCro1ox4k/MBMKYnJCUSoJxOvN3fOoFn3Aykj/nWG
0i+ldZfSFpjdcQzXkdnX/cFHN6dviyz1XozO08p11Rp9s8FshxaWIBb/e12FzrBvIzuqNiG6dHPj
05gZd00mUsSuivFH0OhqKDfo7NB2R7IY7QPSid67M/yYtPsQ9/V4sMLCJa+iV0V2IVyNzBUU9pJw
OHPclQUb/WNo2YlawyiJ9i3WdC7hj8VrDC7gGruCba2mwdP6PV0lFcyGN4XrGqp3siqwKlwWTBgA
589RDjMItaa7K0wyfkKjiaGhDJF7IikNNPAyk0X8HPaOsbV7S5H6k1vTt3YWQPXz2sF8W/eV29zE
Q6i3hykV7YDy3UUtn2hTfl8hT7w2jHpMNiMw+UsEuRzPbYJE4SBIn7wkJ7HK154Yrvqi8Wta9Ry/
9a1Sk/muEwDo3eY+Vfm2jQmgRVej2o01wwzfpjkK71WbxfW1i6C8e5irseoCLPul3PikialDW7fi
XejdtENTgL3RntLIJEAldYdjkzYessfIJX0jjIYdud1TtIeaZj7CasBRSfxze9sPtdngjHWSB791
sdS6hlZ+HWp7+NbHNISqacBP5WLkk3bkHjstY6LSRT0efxJWaWfEgpOXn9faQ+ar4s4fe0nQL4lN
a8Tb8ghfkWYy8YTGfZ0XzTZEsTxvYDaxpashyp4q1NY3GDZI+Axh1uy9tMcLRQdpwKQ09+GbDYrg
ayU15QU+0vkdUhsBY81tih6JKg6sTZe6C12i0MPA0yYIJTRR906qmU8SY5C9zr2w+s6WqSws5viK
VnFVzAS0Du5bFNvGHDAyqm6TxgbCCGafbOHYda/JewYqIzJBpiH1BDHvnYhc0laLnE5jZ4bpm6fp
RreLU63cNsM4XBJJb95kTlcOW4JaRsKu9KS89JSNJjufFPDiGbaHfSAXJb/UxmwS25LX9h22Av3D
rOgRk/1tkb35a3n6O9ji7GBjMfH22fpZNKHhudQmHxetQs9aYQE2JR1mXQmxd5ronx2d/roC7EVO
h0jpOT59vIJSmWy6jCvIZkXVvRfRZ6LD397D366wFAV/mwUBkxvMouYKYAIT7sFt1f/lHhZQMK8V
fsZzP6k+R4rHxSa5llrOtvYy/eyAeSZTQRDAFIt6BfcBmxRyh7NzfVRTNZhpyHPQghe+JNtC3M+q
8J6TCCDnUTSyLrmzqCXp3isvS/LkNgYYt0s6hbZce6ZKna0cu+J5lLrlkpcrpvml0XtRkJpFYN0u
ZG4znoQmSIrW86z+rNP6sTLhDnh6sP/TtuPc7jF7/PgzkC+BHpz0jJXPiFa031BcX1iV2FSD9clD
+7HK++tKdIsXYQiRsfzDxytpFsHZItdwR031A7Ti9EhY620ZF/P6z2/H7y8EJ8yhnmRue3ahOS+d
gha2wezDWWNJCMyheiKy8eXPl/n1m3MXJRT1grv0qc5fwtEhUnVCq8vMJl+bPcDXvPRex9LZa0P2
ybU+Vq3Ld7cQt+h68pcFvnj2wieUgURuEvGH7fBQpniTSJSs58BQx9jd/vm+zjIFfl6MmyLIgFYz
fz9X5mZOqbBzxRYTFxO1+RNVP3sEik/GGW9uf9dEF15xgpT6SVtkwd7zDPzvaeznpamQ0VFQFPCE
nD+NA1OuCO04jjLD7h5cvU+ZqjQ+jqulo35d4hw0g2rK3W9GruUXBD3Pd+bQV5tWjRIVQRMn1Z6N
PrlOK5iPoLHrklKzCmNOdnanvdRDkS89MrAvBlviMUWi9zj5Bk+L3aUQe6ZEfw1n5X+hnMJogqBE
1ivDlmFC1ZZ3QJSKDp4JnoEBDByltBakGGJOaY1Zp0LaWK+kM/TveT2QXOQCEn10ag/qTiN1Z5ND
irvDNDyoO4of3BSRxAF4UYhQmMeoHsQ7462EmNxQkQxshhIpi6PNF4JRpbUyEz+5M7voO/tDNK0g
InQ+4BC/9lbR1Naky6Koux+UkxCy4dWGc+GPkbyX89BUh7G2m+1Ua4qItKi9scu4OjDVAtq+JNRb
bUHEZpwSao3PqjeaXd855iVlqKJdweEEFIbrVYIok0oDokInQGzHSq/f00Qj9Hbu5pqD55QV43U9
S7WuQ0MWl0Uz9W+h11VHakiTmaAUtz6a5BudQO91BRLy5OG7JCWF41QQFV2arlGRVteGX/XFllGt
6O6jMQfYlErJWNnJaM9eKsyNwzFy1EJd1kNMcEFKzGO3U0bc2Svilt1pDSkeG17pknKuUBG/+rN/
kbLe7e1qBCXsNeYtB0P/HrKGNHd6FG5BWLmB6LQVj53pPmmOHp401FZtUIRddKoT5CkX/JhkT0p3
XI9e2F90VYTkRjTRUo3Xafkw8NZsNJk547ZEbWCdOn+JGyQn2bVPLamwu9lztCfCgPt65Xed2vRO
CvCompyG0nwSbiDxpXhbB0smPtGkai47jLIbcjhThnhmkxyMOoyrO0y5ot4Sb+13x4Kv8hr3jjwM
jNKLfVlOw/SQ8eyYiJ6wuZDOrhcZZ5UcoIX/0FpJvmGKOx+btnSQfdTDtCcYkGeZUr/ygLtWmCs5
IQ5b1YItvpBDH6c7W/b0qFZVAsrkesgilX7tl8irDXiUVkN15OfDPRyG9E1hogDMPxIqRLojhNXR
r3InwFBlPxCu3SSn1ixJIvQTMprX0mnSL3JGht2urU75eHjZ1XcWNdlIam6bMxvVG1fD3SxAW1Wc
L5/LzG+sbWIQqm4S286UdPLvY6vItvZk9ZAChdG+GcQgbi2tG/baNDQ3IxNHjs9W/cPQB2ufigJG
W6p5+7RpujdPimEDkF3xco0M/ta6Rbj3OiEkayDAPuz3avK0R4VByliVQyGYJ0dd/K3qfBjuJKBr
RD6W83NjmkO+QtYxv/lxamCAC0VJd68nUNSo5yXaXHe2QKPaF8eMvbeJyXG5csfO3GlO2970pOhu
bA0yLZJzWVwkDnPjN1fFpr4rFfm3sGL8bI24k5y12hgjbUNEXcxAjEUOEuKcq5M1T89VWcdvxLKU
J53Z4NcU2pi3Gwqk0Btqb0kDuojFsBs1I0UgWofJI+SdyFzBXWh2dhFqJFiziCcbNP/Fj6GV3jqr
zcG/66njnR0Aztw+io60suvYTZS+0VFeQOtBezafbNQhyAu0CIxOYTOU2+NrmAW5nyXxsxrDs0si
LPPuqejIykXYK3JL0qVLaotsxQRJRMcSTaR0LMYgGY3xgc9NLKLhDW8iHfv6taVaCrrCYukoHVJw
ti1WLcxehBVa+1jjMIYnOe13pdSHnYGPTCLoSKtvTmWRY+uS6n2BukXDXzBp88bN/cTCx6e0u1gg
+9wKv0we57CwH8tutDdTWtYXPs7NiDl5FK2Zr05PXk0O+0lXibjUJgLVHmQjMiNAa1jeMOuIdx3D
n/ehI3ly1fl1bGydbK7Njahiz3zMPUgQ5RjVx7yJ4JctIg79QGzgALcN0cwCAcK4MdxT+6XzRc4E
qNq67WxYN25rqeKlDeUgAQ4YXXKLVK/YCMLqLzpqQP1L3sU6ecmJLa2bgfPjSep5f0sFNlt7XQ5G
uDeGKF5HvRFd6Vbp3JV1Z1jB7NSEk3p62IcpNGlGSxs5jU705jT8rleu1aEqoXEwQhXsZj3Cjign
44nQpZpCyxnGo9v00b5StR9dTr1uRksZ3hwmBokATHofCcIAXfgY2Z3drz1R+Td5NBj+ZkS8iPt3
LPIooHmPSV7HKUggaNgoiZZQ89MkiCYn36bMwhveb2/Ojpo958wL6F/c9T5vy77PHEB07A3N3qbx
Ulw1PvimRET2Mwb1GIEGTYdhG+p9i6tQL54jbZhfZhYAd4sbsdwqDT3tmtW2P8icgUiA1ErFq2wx
aESi6W5ahmLuqajjkfjTfor0babGRq6qyTfvrBYhkkHduKsVb1/UJkiAwylM7s1MCUqC0Nw4qRFu
QAcUE7RpJ9+5RYpsR09HjiOrxnYo+WObFQyxDejneU5GTNcuoaWi1/VT5jtDi/O/Css7q7LcepN1
vbgvYlsrd1gLO9gcovFJ4jCn6I6wR9aeBSzxOMfxHcu0nq5j0WOxJoa1S1+yLPKHq0LLgQWrUl5J
8qG9E3GFCD+qJl+yIw2qqK1BuqsGEsTkU88CSTtxwYheihr/VDilI+5UeOnVzNFqzNq8+KKNec57
R6AtPR01IJ4scYuD9MpGa2PKrmzf0afpm2KYBb4isxZ7y8677FSEQ2rvE88kZVVvUh2cmyS6i1he
2JW0bHRbDasQha8xSRRicA2ehpZA8DWKOd+7cnRAlcdmZKgUeAg869UYltEhDQV/BCnl9svsC/oQ
pJNWux4ZCjZzdFv6PlJlYh+iucvKC5Vl6dqTQxvjFVFZdKeHc9ev6fAR5QYPhTBtrYy2eEFmTlD1
9ECwiOrvGWkHepKkF160uFHpzeAtMPcSMtFVzLx+F+LF3EZEyQPrcKJtxNtfrGSHggmRzrgfBZ23
HOMdMIHI8U44qYX6ITWUS0av6KPJxN6pXNNK9tosRWwVqqJnTjpIcD29kfl7nKbtFal+4rUg2AAM
RdXVG23up2Oh6tFieOwDpKDDOk7bAXlU/jLQP4lXsmL2vVLVpJ8M4FucehOrP4kJeMSln1nGsBo7
P3+HK4hl19X86MAAK0sRcg8OLv/BuUnDuSA13oW3h5wmip7QDtVrprp+ypbmuK8hM6BtbNakNFbD
wGFCE6/ayEQwoDusbkc0pxmaL+UcYVd7NB28tNr4/lBoC5TIM7YeierkLMfzeKh7jovQ8euxvLBm
LXwvjIzDYGGU2itlFBJkK6kn7R5iG3xOfMG4d/nup7c2JZD2m+FC/XjXMbUk286FyrIWzAWKe2Ro
LCGtxLXeNUQEHwzauGvE6jqUnwRtn2FCSEGWNcZYHJT50E0EzPEWiAmWjRYeND1B1YiFTPNO7Bhw
jmIfT65rSfmjtDJO0HQ2wd1lhynLjh3G53JiEI8kz4nVepobqBiTzLZuFUf7FK7B9ZiI/KFW25aj
vKIztEr8nhdAjGZbXM92S6daz8DKk5fdzfPanCMSg5tsdm8HI5UmilHlXXkyLTdUGfZVB5EFaU7R
/cgTO3/klfN2LhHHR+UTFI+XWPuhR7xZAUvzdBjgbQ8XKLClQOJYM3Fk/Y++Olbd7eQ819pjZ2bm
uEorwvyWoGlYNpxRxVafk2lcE3Nq9081lF+qMKjNq2xs8VJj2UlXlFkN5JEsO4EIEd4GH0apBy36
WLTPYzgfmJJP0SFHJ5FgwCvErhhKiWCCCNX0oDmDaxyaVEblycudyiSzualfkoZo9AAxeT1s2rmr
ylPWzcOxig1zOrAsxgeKqjAPcmWKZAPLdvrKbpCWCFgLwBVjLIwlwpu6KwH+oCuISlsn7919GrVD
UInaUXuIlvFw542WS3PMMdIb/OHyXbqqv0Sqb+9CYJ9rpGUwSAyZhdWpQw34IvrFYe+W49AZ67Jz
WpbNqB3dzTDnqTxVdNHdizasmW4hqaQ9iem+czeIsbMXk6I4g1BT9Hdjn5u32hiqLx45G+MmHp35
GMWiPfZw19/GwoiaILIKUV7OA2xJXuO2ie8chB0O26SVVCsTtspR6xHYbKQlxqsMDedeWX0zLLUJ
kfYRatAVdJPma10m3bWmNaU60HXM3lHro/DsQzCapV9v50kPs0tbxvOrrXM+XxttA9fRTFAuzpNK
n1N8Oj32mXiJPaFHTwxTP4Onadl/2lWoDB+IT9OsHWSKbAHKrU9mOgzOIfU5x7fK5szgd/l6ysH+
AXjpt0nWt9tpTPO7Wh+jjRDM9DosluVqKIW384F/fEnprj3UU40vpwxhb8g2T26rRomnRqdkLWeR
Xdv0ojbgHpRY0TQIX0HPuTTodHn0jKS5iueKy451JGFLxUP/7Dt18gPlH3ELxuiPO6Cu05XTT9Tl
rdOMO0tnTwRrlLTXU2UZuwy9g3qsLHu6iFUMj0T3jBnirG2T4M78PCgG56ujjIXmJztYmNAZbjmS
Vq9dr5MVnnDzq2JWHIAsM4w6lomonlY9/NJoxVDIOKAxsXdOP6pTBgPvxBOtr4fKSrd8dHlrGpX+
MFj5fVhyTLDpbqxSMxE+z0auQwqAOPODhUa/wGPqMz914uEwcX4vV9lcls+q6ep4x59mXWWxSeRH
Ac2XTPHK/Aq0PdsMjawOw+zqQ1Ay+maE3FCLhKSEvHqy0IAzIjZYwU4D1WAqjS0DpM08blwrrmsO
dpVao8DwnjQt87cGlSQAtNaqDobSJE1z6ZQXiVF7cCmA3q/6yMluNbITXjW0D3eOJJvD1qLxmDOs
OSFAr3jo8MBdVR5Mo34ys7smbN2NYKAUlIjqr1uV+Hsn8/sEmZ47rhT1XgGWyBm+dCDR1q1rKGef
jvxeax4CSCwxQTruphaavwPkpkNRGPkAQSLL8FE6o7ebdUNbO02oM/2bOH9LIz3GiZr3EUOCQzP6
Ha5M32zX5dCri2KCFeIzyrmNUS+je7fH0NkkySKsK2xtMTxY5j1MYGc3k2BWBqNDGB8hUhMkZjSO
CHTAU8mwUz9FnMNWHzQ2HneqQnhLYYdsuIhzbEiNmAAUTX5Kma6AbILN18dbzfBiymTZkI3Vt2uv
Xjgf8ZTs7IF1zdanmlheY/mflF8UTyCqjAyDpSCLUrfzaGvWEyZ1vggvwALbn0qiAFXQt439HTZb
tflv0s5rN26kTcM3tARIFuMpO0utLEu2Twg5FXPOV78PvcCuOqAb/hcYzJwMVF2s9IU38NJn31uE
WLGUjJ79WhPdXTG1SGoQPH9xQEO8pCi1otmT2238c3Lc4n2sFKNbK5OjJo98Do7PUGD/4WkDjOum
dRL+PaXKA4o/Fk2/uTZIHDA46gb8vT1uw6hRx30mNfMjDw1Q5MC882UlSCzWYahUCGdWMCtmIr+7
dDXQqahO+/G6xHYJHnLZ/eywJFuhQ/9oaJGcRf/IpDxNwa+87Tg6tgJMDeSl8YiekfPbGqlMjane
i0WjB9NXN/ONr3499s8Uwcgl3cjMkIfQao1yZd06+PLEpNBBq9OMQ9HEWvXhFL747hStKxHaK1fL
/HBd0JeOvCFhE6wq+kn4BdtBaSIDoNl7s6OJunBEJZ+sakwMr6A7TvTLzvNIxIbuxZ8qr3hT9jTy
onSjAsrf1TmN93Uck6jVezUpwpWbKr+asfURhiMf/+23QARXip9qKD30wdr0q+m2r1Ci8xrESYNt
n1X1h22kxka1c2NZtnk4bhGMY+i+FiMnGyb5k45Y4MOQsHBujBZp7KY95MgQjaRUa/x7Iw/dEoIB
RPQFlIbJvCvC+jUv2g8bOiCC4/r4bHQuqMbRmLhlUaWrbsxN8BSz/baj3yCWXBnE4xu7MtuvSLvY
9o3apAO3bV7md9TkR8LDnKRp0GWwm82YM/Kn0nojN+xveifrV3j8DN1WtknzqyCobDwAzOmyK9ga
6Eep7dKhOrWcfA2mLtSH7q0hDv6R5BbrUFmkjkjIiSBZQhZwCbdVcrK7zMkzd1tVUdh6QTG0HUL3
WXkX9A63LyGbIRbRNGZf3FQLtGVICfwBij8E9KoVXByl0eQS4a+ys+9RHc/XTtfY9SJHk6oEdGAi
SNj2YbhJarvd6UFSuxufWP8jbiMYb0UXfyjCcIql3evajT9Fg7qeEf49OlTuA8fyKQ6oHID2h4UY
Dij+uVVrmGu3DrECzoiT3bVNPHRXxI0OSdUv3GVUyOorngQGALKaJnjipv57RcrjLvTW6aHYsWRv
FkVYOAZTVItnkdMs9rvI2Fkpv3+t9kqKmmTkEDaJTq/HZRj4PeJNiUFhUPRWhQD76PyioPk719Mn
P4hD06sHR3+Yhfq09UQrHrEV209eRGO0G5Rwwz8iiceCOGGGujkKujqZjUdL6o2jm+7HKI5QyFAC
OXllbWb0Kax8/JCFkyKJl7cDqofgLTzfiaNbTaCX5rVoN4odQnBqu2knaH0Lp6+rdGWkVht7rdEi
yJjItIrWkRKgP1ZpKf3JRsXG+3VI6qqB44SE25oGsz/Cq1X9O0e6NvjzsIjrTYzz9l4JGx2niVSO
Lowk6vv3ATjr0ZOVOZR0FMbwp0ZxvFvgqhDuIyNDeMiHrGpvxTgiJApOxfoA4oDqbkHkZC1dmbTQ
frIpfpIo80N5T9Vu0bKz963d8jvsQqrxzu2Ri11UuI53UEyCwooeIRsq9pKafUvpn0/mkaSW/Uca
1DBXSlGWHx1luulXQ6KVPHbEvbuMO3DYZgAGgBQXuv6kydyK0QrNtFdljna3Eumseuvmwl80TZat
DEVJHyrfql9aLTapm5eq9nsKRbAeMpgvnosi0qxUJ4p2oVpBtE/47utBVBYVaE1dE5uEd0bX+NMm
UWT1VEu93fZACUijKnd6aGCRPhLW9ffoR4IctHFfoKCg2vxf1uD/Au8FIE6JMKhd0KuVNfbTETKq
ap72xq0wM2UZWLX/lgkH21I/q5w9sJl8JBOmCv/copGIZQab+C2dEF9Hoi9QCA00mb5VaNAhllK2
STCr5fdsIEn91GsVGb2FFeUA7mZLydCEg5NmGfVeNj4Xsx2XOe+uQwcoHz4YLPZXgH7KF2VSqi9J
Wph01nixfhtpFD0maeQsM+6KZtNZjrNKLKshD3bqIL3NKRe+NONk9NBOYqHvkSBz/yQNmaun+q02
LWHj1v1GqKimr10b8RAvQOew82TjohWWxWBf8sGGCpLGoLCrrMs3oATLb6k5mnd+C6dKdZv+RRWo
JpRRAnfJ/+0WhfKEAlG1jtxfoe2NrllpSxqdVA4GAtBkYWVqrtCO0dTftda7iEVjAR7A44LkeRsH
afAe+UFRrRD0JjVTK/YzPWX3C1XBhy5IXpEqjXFRsFCmRZisLljFHAQJ3CYSjSK6TYOx2da4mgNT
qTHYHDMKIXsVYXS5NtyxrG6Kpm+KXRtlGS0DlvreaMqsW2VtBw3GxbFW9yp9UuStCkgpX6XZ1OxR
16LAx4qH1M9IKZIHFfN25KpoDC3BtAQI2fSBpEA/0rUCUVIVW5We4XM5P7qymXVxLLeIEZLgdH+n
0YfFFvbWaMOwU41VWIFgJsOf9Nc6jbKHzs6IBGPqjnwqsrf1QG003kR2wruQlQ7pWR9WY3SjaZ39
VYuxT1b6tB4fqrxpNc8cBMr8WaDdSDfqw2Xa56Xuob5Y/ohBaYZr6GNJ/14giUoM6PZBuKkKwWNb
hYiBYJvR06qjavNU9N10G7jRED9ltOeYmdPI5FFrTASOQ73JbqBc5soS2LvyZaoL9UGVcio9NaVs
ZMZlCmVQnVSSOsCcBDquNdylxWS/C3UuhUulsfSVyBJk09zGXxNHqWt3bNrsZmg04wcRJ1/INLWi
2tLr+pLXLUQ5LRGNDeOttqeNnjpOs4ykjPTXklBMWwC11XIKi1PLeK2CjgpH26JLYDmYQjkK13Vi
dcpb7g/lNrJ5Ur00TMYfLJx2F9p1FH+PmTZE1FBXXmiKJjRXujiYKNzZ4qWH6jgXHf16icgXBQEz
qvpo7j11uyZ1ZbydZFFUG1mb0yu8ty5ZwgcbvjSjCJfFKMV+pFz9RBc9+p41ZbUN8yytdnbaFPE2
qDJQYIOpr8AOUqNM/dGuVgb6upCex9Lx+iLOpyWFCfclVQkH7lBY6ZPnJvcxD0mdZCI3RtB2XM9K
8PiUVLVLITGTiUo0Ylt/FEAvya7pi4ZmTcr9uBBuUu8CJHDyHwVNnPGLYsGvfsYgIe7ZslIkqCsa
lPRN1Fu+dDBo8EEawuxL3eOZslJrhyo63XVF8bKQsvl66qBuPDV4JdH6CmO4KFKmu0Kdgq0R5CJH
ij+Z3sJawH+th/glMAvqSobfQ2bQhYVOInUOtfSiMhyqBeWYQt03PdKq97GpBOpzgOsyWSN7y4Zr
XTi7NB218Caiy0xOGvD1ITzr7QcIzuZei3uEnEXtWk+hzj286MsGKoq06xdB2m8AZu7g/KJJUzxJ
qQ3tvtf1bJ3EufxmEQjhjz341BojNRQkOPX4UcZOYS9aWYfdQlY8LhCdwma4VSYZohVqyKFGzrUN
H4VMxLRLTL/M38sp6u8TZK/IxmWcvGcqCARP1ermtTGt6nW0YLN4BsRJiv1hfuNMZRUsJ1fRU88V
bYzc9EQOsUjLWKeYVLTpnoJe8sRvx3vaMLTG+BmPbXXbZWb1qFkEJrpRTm8Flk13uKE50Hcg6WtT
0t1YlE1UlpPOAVKElTLKzWiZZeaNInGgrJRJZA/PUdTQ+bTVSn+Kslb/ZaiQfGAUiG4dJ4A6v4XE
gNQ+R3ARWK019rbmvOwqtDr39Nzs71rROreoU5qU1Sskl128RuNNX6khYH4rFFCDIvUJ36duo4dW
ieVTOBpf/Drhhu1aLiS7Kdtg25IT07VMa22rtzASvDBzm3IFdtZdmTQn/vBkaQBXi8pZ+maUfNRt
Vd0BLQwe8wHNIY9tleUg6WdT20wBCellAGbb51Iv9cc6bFHjTbvhHoEv/atWNdreGjRzVRb8qZLu
vb/IwtpEPrikhZjofbEe63xklxjwsrtenSWhYGA7N7R+hncqRdmayBmOezoWzW0lAnlnm4X9prZW
RJtBb++LvnW3oYzpdyb0oMlXNEkBn8ZYRkxK4/8XZ8nHK712H6OqpVKV+PwgaYm1TDX1QYQtEMoi
aZxlynXy3qoE9ypbcwWmcRYc9DHO/uNLYr89VFgfvryj18HST7iPtwTpIGCDPsLGpvfTl0ir++8i
C1HgpTBaE9VLtxKPQegX9RYcX3YTNYa1HTClbz0Ui3N2tKqkzyP4BtqZURn9VtEN+KbXJp0RlU5b
taVcOX4pJ7VR7wI6gHwLIy38HVx8ELdQDsVvwTHc+KrhV0vRRFXjZUqcPEvpUHUAyKI999QwiaSo
ukHQ1LtsDY9IkBahALOQoXC+INqRmyura5HqrNGrITNL03YJhXTKdrA3lGCZtnahrIkooK0k9Ai3
WSKn5HUMkc7ulLTf68R12LbG3HJrNKrMW3B/rbZJpjR7NB2CnNHXhEPlVUNEnaVFx92aF27t1wTV
D9Q5Hfm9m0qdg1KZc3OLLsJSpp28a0MMypZizJruzcoJs1w51oPnl4o57FrshKg6OxTSOOIlSaQy
QaHimkRQEDsxjNDs7QTFb2WNxYb7In70ByRxbmLZxM9Bm9GWZyluTdOevtBtl/V9iMp/RP1QyC39
T/kKA5xzhRzuvcTzl2oQ5BUQJcTp0drOZld7knrOxcQHQ6WE6HmJLHE5eOMQVD+rLu4x7M2b7rsZ
mVxauACkj3XeoL8e099KFhS+EQ2jK5E9t4z6bIxZeutzjd2TwkClbYbqSQvHMIJCktGx6NJ67foK
+YqDkuliagtUpOewcB3lNWQj9GrTbetwDy+wEVGfaZxR+C35WznaLYa/G3lsupvGslrA3h34xqSs
hFxXpoMb2UBlIfWQMI51kBdt/og9kn43ZAoy0mDr8mEnrJASl1Op+aPSZDHNnY6jQqc/JNcoqwdZ
GSZno882EfHNrYYk24dfxf1L1QCk9NrJ7PeV2071qkil7yLxToC1huLmOB7G0t2OyrX+ZhF5vwM5
H6nQm4K2g1FqH22OVThvB7qgj0MxxCsDOgpa/cNo3PRxWLnvyaBW+8ychtgLWBaxrgw8bXCKVwrE
HNqIrpeaxA8RYhrY2xSx5lBbympEMai6Z090IYLxBSRBUn0l7KlqoGZlsDWrIP5Tq6qjbFJXdMEj
qbzTbXAvFktRJxb0yA7jJQ/lOwc3TNq4pofC70CVHhjOM9dADHJJzXk/Zk/lamr0LzZ8S7qFPUoH
YlS/Ae0ruAVN3j99SSZDwM/L3ZPETiblCHqmCddy2kU+/aGanq6b064RQ6NYlNYJAGIKffso1I09
bAGEqFOAcV9EIY03A83RZWzrwS9H56dsK2Mo0FZucyciW9SoTPGLh+B2dOrh3UVY3FqHrlWpK25c
FyAWj6F8xw3P+SWRcI93WHtRRgKdiAYmATyGGxCxtbvRrQhtZlGIr01mRD/CIRMfpdPhH5LGmfM9
ANnULERZpMhjWtL5FdC+cLni6b9QQu3tcqGAqebqUiraREGUPkTNCBVCA5fRe4iaFdMW9oT7RAkT
GIgunfClSyu1uI99tcceZ8SJGyZnX6C3YgTTTaB1w0+Vd/W3yMtgXHSxzr2TY8rLPo+c4auOV9nL
WCoYX+RVGPrbOTyz6RZSWsLeBZAC0hMZlC2waJnu+amDwEaou83XimzyNhqCuNrldefby5aLevSi
jmYyRAt9vqllR/UACX9XXRZGKfGaMIQZr6YJSxcvlkr9JtrB+BFkBPiIkQY+jwlPa3MT+k1u7eid
D09NrLT55r+aYcpaxFq5wsNY5NBije6P09YI8gVUoJ/jNnM2mtVG+3GQ/YceNSU1WFX9dhmWeorq
tWFPgvtARAhPrr8cvE948bzXujpoRwFL+HkM9buUg+va/0YP/QtApRepOjRCsX4yjCNAt1pEvgLN
mW68jka98hy6qJLk9/RyC+Px8oTOYF1dRL1no6lZBNc5Ql6DzyrQl6eiOwVkbKr/ipbM0+Uhznwz
VOIsqjyC+WCsfgi5NkWhDG3MEKJ4KuzXbFpRxL88xCkKGjEKNFPBl5lwso4pfHGQg4UJEGgCYL0s
FeGF8UYFJjthVHN5JOcEG+yoKC3wmkOg1bCUO5wM4hJi1t0CS1JgQUxZr0dMcXS21vAzdW5CWO2X
xzuSmZj3Ap8MaiIYEVDk1rEISV5McQXO1vDqZFpAWSXQv8mqTejeReGdlKuOdq91BXx9umIz7BkM
m24i8gej9HCSuqSp6YKNwzniWc/bbYcosGhXl2d2uvNmeyPSbVDWtoWO2+EgBaZBYWURQmvuA1ZW
jXPNinGGox/AuFkgdhzMApDI1ol8S0391B4q1EYMtPhKDVe7/D0yrQWKTIjoGuB9C8UT3Ydev9Uk
xtQWd2FkX9GIPNkvsAygZHBZIFEIv3/G1H+6MLQ8BdaNOgUJkfmQB8WyVZvnMUJxule0R0TsMTNK
7y9/2SOBL/bMPCgCKJammnjoHXunWYkL9jLQKJJH7n1Vvhc90UBt9E+1ku/HTF+1vXVPQ44apYmi
Nyyex8ERi1rE+6yctrWUd4Ucnq/8qjPrwa8SCACpfAz4A4efoqpHulbQePAd+oH23q1KDGZGRul1
+Z1jtQuJpoSStV9cPXlQzLlHIH7ohnaFxHB2QVDXsLAX43c4Rwti63TrEC20vTIFcmkqSxfDlb6U
Syod25gSDOifn5dnfsKbmJfj05DzT/q0B/RqpIGfMWTlrwuTige8555mW1v12zy4cnZPjtXRYEcy
BoMpQTj3DNaBjuHBppFpk05cntHJBcEgnCzbhC8t0Kw4OrsAIjGTyYTtqaOJ6dW4wcCEXF/867X+
V/cUdi0XBFbSx3oR0lYatMjxepem8zhm6h9EMKmNpPUXPFDyt3+dk4sYIGqmDIRwgHE0pyIVpdLg
tuQpobrRCJak6N7YxVce3NP9xzAuVEhdCMRX7Pkp+7QZ8kbqXTO5vmdrb020RrrUyEAIgE5uv9qQ
0C9P6nTrEUhokGhmyg7snaNJ9UoXNG4pKacxqmeE7a7zu1U8pE+xO606jBUvjzf/+sM7l/Gga+tc
Pfz3+HSFKK2m+GT5CAj86DAFSobmORsTD4r8PykfccfxD3uCSWHqjlr20aFS5i5VFlm2F9T2E/9n
vpXYZHhlJJxl0KhXduJ8ag7mxROsY0VJgAEXHIra4aqp1VC1IPE4wi0qeC+a+aeHB5KpdP/sVdp9
zbp+dflLzitzMqKBIYLmwjw3j49YW6I6J3H/8DANWZghNGnzt49+2j+PQngJAV1wlOGqHc2LMtOo
u9ks5jGgx/LNRNQwjq88gSd7AnWFvwRFJCcd4rSje59GVuFAFSYoU/YOSbxR3djJ+9heOb9Hwh9/
dwQToUMEvAdxGfMoau4aMTpaohNn1oq2h4vcLEu7HHbJIKLbsTX/IOnQgOGl1lR02TYeoVtVdG9W
euQPV3bnyblD4kazqJWi5s9xsOZb+tMp7+sSLwlbM71IN3qAA/TbndQQr8Lokt3UINwojTa7EvGc
fmhcetAkMNGUIU055gIaLdUcOh003RvXi6ufujqt/XjvW6+XN83p5IQhkCo1IQSCJDzmUMrRLKeq
AciX87G7ooMeZN6m4C0KrH/cP5cHOzcp9iYW3gi6MO7R7klF1yNQSjEgTopHuJs7KI/g/vp9pyvb
y0OdXM0kQdwkusrELMi087w/LVosRdRNMrO9NEGF0H+ry3JJzo4Ybr3Kmp80BS+Pd3rEUVdktRAd
ms2OjymOODiJQkSB7WE5X91itpIs6RrmN4OS/psM/Hw2GAqlfkxOeK1PDGTD2pKGWccwhTon3mnU
/zzkfNLlMFp5gLlkaN1Ie+xu6Yy/2TTGr1wz83Y/vMwE2tx/acrIuJ3smKEbY0AKrU24jaimAlWt
vKJ+c5onMcPPQ8z76NPiFRgB2VoFQj0NtWybd8q4NMe83VWAvhblSO9VaNkvVNLLRZ8lD6JVy399
++ZfgCvQnK/x+P2VX/r0C9LEx7ux4xdolIkXEO73uZXzuo9fE7u88h6dORUQ5ExhkfSaZBVHaTso
4ZFSHlFe0gRLTblR3bs05ZWt/5/j6IdftVI6eIqY9XCnArzT7ny62iFqCWVy5ZE4t0PQETdnVUGu
zWNlwdJPYtlqdGLLXHsqC/kzwi3hn48bZDueOWwdcOY4iYXQKfXDhKyoAozm1aJbmFjaeYF5zQLk
lLuMUP/nkY724gCt1QlyvlprwLoJHyc2XvC7URCINZFXq6hTtB812FPrmpiRduYOY2gUcdGFnLVL
jwK+qIWDC6yGfFN7DeUD7T9D3Zb1Y69vVJprRrjPuxsVd194atVzUO1p9rfu2oxxSfi4/L3/1kKO
Tv3Bbzn6DAZOQcix8Bn4LWO+kc19rn730SkQ5h4SomVuwuEl8W/9qKNJurLi9TheeRLPbCsiAkuf
nQDZXMdPotZZAptOPkdRqRoV34IHCwzF5YmeOYyoxvFiIBZEteE4x28BicKHpoYL/+WPnptr8Lu/
Ic6tSuuaRPiZoWbJIdTzKAmhGnR0HkvZl0YRC8ujSfTeheNTUZu34L1++nHxb1qq85tBZGgRyODe
QenpuNaJAWdZouvBLhbKpiydnyLWYRq73/716zEMiRA639xjwMoOr5ixAyg04s3j2U23D4aUDjSI
5HxckX1eKYz8fcEPd+R8taD3gaooFP+/zP9PV7RrKHVZdAF1hqi3naeCqv9O6kLp35OmKKO1iOih
rKiOO++GaIaIht/Ea6WEMULPs6zaDqKm9ZZAzLbv/Krof6O+5E57qAfg4W2ac+kyT02C3GaiobCm
m5b8GX2oTUtrCs03HaLkI/aJ7g1bZmiIQ/vutQgqaCyDsDJKVUWWbAwRDQBTgrD6YluTfMUULfpG
M6PZ4VLa/vbtqNnBWRiiKxfk6d3xt7CJpAuhHa/00XnFU3YUZQgwJC1/hG60iJxfZYj8UXkfRTtb
v3Ljn0aRc6aI5jGyo+zlvw/6p7UggBVgJhrWwpmQDvKf6N15WtvdGbxkOJX/8+uMoKqqU3DEk4m4
fL4pPg2H0w/9+Np1yBdRVm5XpujX9gRvP7sy0OmVw1+fdYGxYYIwph7tZ92suhqhQ9fL8m/CuI2s
K6t07u+T9VJG4wAQzR0FxIUL11DmkJjGKf/R0OPGlPLtn48kaiz/N8TRt1IipYPgwBAqHBt6kyjz
4Y3bLhuQ85dHOjMZIFTU4cT8IKPWeLgqE4j1yK5zhzumpm+LSoq4NsTplUk/4NMQR7u6QR+9h7KF
Xq1UkmUaD3IR5Wq/nSDqr+pcHV4vT+nMs0c/kY2G2xhbm37E4ZzyDIhsiyu0B0DNs0RxU8SxR00O
fQmwIwjygGB5Rc7g2Ygw5A1ggeTZLb61Sxt+gaZHV9ovp+fMorUDZRvBT2pAx25/bjVFSWgrvqdl
xrNhSPigFczvehtNwVdn0q4kNacryryhU9A+QJSai/Zw9jIuLFx0VYX2b+jvo9r+00/NdOUiP82c
ZmkYUk+qCXOd+yhTox/h5xJomGd0H2GuAjW314rIr6zk6ZdjFBzAYOfO+p1/jZk+XRlxAVN4CAPc
gWvtZ1NkGx+G7aDYMIGqPoOW52wub51z00L+16aspapzOHH47aY2GzsFua6Fnb9mBfzZ0EZD7toF
dXogZlsihC5tYLzCOOnuOEEsK+nS/7C7aBG2WbjJtAIxBhk/22avXQnB5hLS4Zs7D+dwUWH5cppV
J75iN06JvEqALY/wvwK6xJSe89cOW2StUcRJECcNzOXlb3m6eIfDHp1CcFdoawC9WETtcAMUbQ1F
78ZB7mEYmjUXwpWCz+nSceMLdPEBaZDO60fDIVqQQVIMwgVI15u6xJQ8HvvbQleulI/PjMNTSfyH
PhF9aHG0RQyU5krcvpmWg1jjLK+n7uPk6+VvN//YoyU7GOToCYMMNo4JwetiCPt4oUkAzri9oMKz
mAgFE/9PMFQvl4c8kzO5NNa5M9iZKNkfR+pdWPSADjF/NPXwKej1tQFRaqjUn5omn4a4AxWsvgPG
pYBXLkMjvvJqn2wXl5RdRRmU86DN8tSHR6+FVJ50M8W3V7vSa3r7p5vZ5kcpWm2h0Y1aJmU2frk8
55O1nMcERECahn0x9lmHYw49RI/IwgO9ihAGtExUgbiXw5XsORaXh9Ln4ufBkjIWIR2jIcBL12L+
LZ/usiDCxKCrtXAxyjV6GR52JStcW/wENZn4rU0GYM97WF63QTJ/6kUKtm3YWGm0LjCgVdr7yv9t
2zuzv/Jc6CfvxfzDkD+l5zKr3h9fslM19nFpWOFiyij5UwCLiMgwjAfbC9osvYvHHMcecKbA3UPF
apttnuvmY4Dd+EoNq9bfpqEjg5uKS2j0iCMFCr2l/tSDg+yWVTcWsMCVAcdkpMvwuUV2WFnA+yde
L9NSfG3tEMQebcjompX7yT3rqoL7gHRNxavspNOIuU83IJIcLQrKNXsSqAkLITwC1alTt1oore3l
NT47HoV2bgeqfLRFDpc4riZsfiyAT26Q3OjNNxnqKDusVeNK4H5m29JSpzNBiMuBOU53wwRSA+pE
zGss7zmZP9F/2UjFufL6npvOXETnNcQQC8jN4XRY7yngNYoWSfRdM3913doSv4rgylV3fhRTYw/O
diHHXb8wVLWgRVZ6IdVdM/2aUEKQw2PY/bq8Nue+mUFGQOePmIXL+3AyUdLwDPq4kUS8EhslNFNE
f4wwRHgqyq8ER0eC1nNfjKIgwScvEenOyVmPqM/nmGBFCz3o1TeUI1xUhINIexpGFZjmCEoUvUBF
V3/UWW+vM2CC2NnLaZ+C5LUfoVBjAtBNRD4bOnyg520s1n/VyCG8ToFMftp2bW6RSQDIOnaO/c2I
cu3j378XVQ6VK1nVqJAf9XLKlvPYq364aI0RbyXg7G6+df1/xg3xpT4Pc3RkMt2PqekyDIA36Pxb
2agLM44hYr5dns+5bWYZlL4tuu10ZOfn59P16xolilsGKuktJk0QlAbDeNecuHwm0RU/JyvgArw8
4pkHjXEIuajhsLfVo8eldiPBQg7RgmwEPpLaKXcs3o8hqxv4DirWbNSSroR6Z2b5P0kvyQ+5z983
/tMsFd9RSlJ+oJc9WoQlrjTkAfgSbf0+vRIHXRvqKERxJmokZUyRIs7fCihfoG3BGH8NjCth5JmD
ezClo8+IJmxjioxxAK4uZV2v7AZtfdTtL6/WuWFQPiUod12d+ONof6ihWhkVqGu+nLNstereh3yO
/Nj68jBnHlsD6wecUqntzQWKw20o8N2Oonbm4kXvvYVJs3i5PMCZecw9Jszt5job/ZjDAQq/iAMr
b+MFQg5/wiZd5whxgNi98gSd2dxzqxdlJ243stqjc6siYBkoFoBSRBX2FNboSSA4lv2ixQVNaLyy
OKexKXC4uW2gqejEz5Hx4awqhPPiMYsRu4Y5hr4FQu2TtVMzLsm1rSMa1yKiWGF8+O+bj3ENCp5E
EAZyqIfjTmWQ+UoBxQJS/ULE5jKvFVRQr7k6nXswAH9q1GCoW2iULg7HsfCmNtMqixddQtRVBBQ8
n1zni4H+G2IA9AaacFX6N0JuuvwNIYDBeamQ4uw+iuLWmKH7q6F9oHJ7eS+d2awU6zCZmKNjsDJH
Xx0WfGmGcNQ44hsYl/Dk6ysLe24bsYtYUgiDiEYcXSLuVA5lkjOCw7M/QteqHxpa2qiC1NdAEOcO
hsPjP7/N87N8FM1I27IkOgTI58hiC8l4KWNzh5TplRmdH2Yu+MyphXkcm03SqIXDxbiQ+bSw6OOa
seU54uHyypwbhXuKxwXkMHnL0WR0P3ABTgB77+u9OWt0TTE6EVemcmb56aoQN2v0sRD/Ptr8JWaO
qsjIP+223ZowAlm/KxHzmXkwBTxX50oSNsJHO6zFv1MkFfOY/O4NpZV1DWRJTex/rQ0AdJ3REqy/
Y9N+P57J0GRtJGzA7Y271NqbqaFX4IxXjsuZF/FglKPNPCKdPXURo3QjGiRUCFo0S0cF+N818+9z
nw1hZPAttKAAch4tP7LF2ugUYQL1Lt4p0HgMpET8Jtxc3mUnVYj5s3HwOaBETicRjKh032iaIFn4
RgVfEhEIOuE3o4vcsMmHLMpm2bZ//pMxAagCtKaKc3zj4rnqj9JmTARhV2FHRLwrtKcqp3KVPiKb
dnm0M/cP4vZzOYde/tygPLx3qXybVi7QKxQ4ceAGsEs7e2m1PJyAYu3uyuN/btmo91HgcCjR4oVy
OFrpO9AyTJhQcnJuZgcKzTFXen0l+zi3DecCDvLq2lygOppTa6L/4CooEqi5tZlrb1FaeD1aDwhu
XokCzk7o01DzT/kUboYGTFrXYihRua8JnPPEK8xpXFbWWH2/vFLnLiP6oNx1BBus2NGswi4PmTRD
oRa4c0b7AZGqK5vh2hBHsxnNoJOFzxDYNLnPk8S3Nh6lfL48kfPL838Tmbfkp28WjKDUJ5dRnF7x
JnICgy7Ys1D+g6eV9vSciwJvojl+dEeg4qNOGdwSlKqMlxkU07n+dtIDZFzjO6E41+p35y6LT+PZ
Rwnj6KCOI30caLHAmnW1gnyRd9L2pF5+832UpEO5CfJ4fflrnh119g2itk2h5zhE6RNp1jIsk8WU
Jzf0Fovkt64NHiydVGiL1rky3CnIiSuRtsD/jjfvoU+rp/eZjTIZ46GXuxgRz1KQZ9MMFUHal97E
Y9vHpmXlRqvL0zyFVh6Ne7T9DQ1pF0wmEtql0wZJFaN8GgW6bpuG2QLtyOsRLzA0LeodKtyXBz97
SX6a89G5sPxZ6z5lbLom7Bw0AdVBeRwTiX1FDzcw/ffg5uAbH50QY0DpE5Nd5qrvJY7PZY32InTk
y7M6ew4/zWreWZ9WEp162WKUgx6Ci+aw2Xzv6xa6jYwAUV6zovgLJDwq/lpYxNoweYiowYgeDpY0
iexqgxJ+YyI+G7RIdZX2T8xm4C/7r9E2bz0DCTPUMYS6U9G+ij58y1p08muXX7l/5p1y8lMc15gB
BmAejxPETgfj1RYNOURY/04dpBZaeOKJI6+8DWe/76dxjnaNQF6Pmj5TVnT0CCd9oTRomEzf0YT8
D+LUGYdO+4fgDuzE4ceVJSUP1LfYnwpe2yJHbAyJ8CuDnPtsREBgwYGonsExCXVIkVZHUxQpI0cW
ezPx923jvP37riTwwakQYg3x9NFc7KJTAiAYySKOrOzVUsdkV6H6iI25K97MNH6/PNy5xNqaDSmB
/RAB4WNy+O2CbhYeDEeEUBFZ7podddi8+2YR8o03rYJMp32X9EsMAi+PO//Z401ILjbHXqwZxMTD
YXNMMbpWqjxOSrhHf8nYxPWoempu1o9OcxMkb0Obo5J6FRE3/+HDgQGHahQRdGqaxH1HA5fuNDah
wBxCInOLhFlj75Vg+KrUApEWWhpe2jrvSH5P701fjMsmGo1FHYfPUojvvSbf/pu089qRG1m69RMR
oDe3ZJn2Rq2W6RtCI0PvPZ/+fNTBP6rK5i5Cew+gwcw0poOZGZkZGbFiLc2ukwfJnGYUYaHdCOiQ
2XirvI9C+D5mBggD16ksPiBRdWykpZfJrbSPbfl5yL9cnvr3N+b57xfOvTxr0EYIFR7ZqNpKnywV
QrPnNDsa9q4Mur/eNefGBPfSYyTrS/Lxrp/u5AAJYJr8daiDLg9p5XbEgTnNeAmhMaiLaAS1aXsq
iyQOgLGj7PnJSN407VXKR7cy7hL1tRpum/4ASZuabNXylZX1WopMwPMQNVzqMeeunFt9kVZaa7iq
8lVJdqm/cNvCb/rLMjxQTjX65IYx7J3h1U+ag+/cbyYD9Pe7adlH4BYofZMNEF1GgjXXHnucmv70
PcQwCWRaVXTT6gB6aAiQHjuodvuYbWx6CEx5eXEY1f3cQQe+G/QntfSa8Koi5J186O0HhDaOPW3C
48sAoYe8NEAnXmWEh8HWvcmHzTR+0eurCUm60a7dvPlGc9Euke7b8i3Tfzb1i2M/6s4xnuRjAJSC
CkeavXTWTZ5vZTtX4rHzoQveHEWWP+cpQ6e5HXo3GLXJRSKKE+q0tO6Am+6m+IMB78tlj1vZRGcz
Lix6PI6SlA6Y7adDN1AlZx5feKnjbMEdD/GNWGVjgTUhtobAObGbAHMFXJ8tTf5yepOMkMP0nqog
aTT9kOGBvDzE9xfe2cyKOIeobHsY7XoDagvTC0rojsFhRoiWXDajqu9P5OUS4IVC+mdp+jjfP/40
QfTRYWdaZKnhJqz9lzz96Rg3SvdsWZILifacwLX1eagTSGQOqvaD/L07GCakXoMrkZgstfthPDbQ
qElSuRH9/r5yhSvj7AOFkN/PaNyAW5SJgFWntW9iiFZzPcMcex5ml+5nOinuwjBrBU9z9FaU4IEz
t0U3IR8db4qghnKegdfRc/Fow8lYWw9qY367PI/vQW8wCPDQMIALa6gHizJ3ZCvkaWqYx2BWd5Ll
OclrFF4jnaiCMYrhDdOtDzYpckp5TvWZfHk3/oArZGO2Vr3m5CuE/aiiJWElPl8h00mg+z8qsJ45
3NUbg111mhMzwv6TbbiKUn8w3KF2tA/5rMgL2se4HY25pgMKhtYOIVEv8VWyl9BO7rvO79x40dNp
tMjeeLCshPfMPcKxjg2wmS4pIaroZWcu4bg03LR6RkkorK81PYVPPHMtZ9c5X6ziq8z68zLmzzdj
hCfZ+TrU4IY+Xp6Y30f9O2c9+RJh/ul30TSt4UuafoZz7aoD0psnC5n5jQMxPzTEChRwkvooNx9k
+RAgAj+96hICsfFVR9Y6jidX7W5qyh2Nvc+M1ouhShv1lpasLxB98dYsj5e/eSUGXWZv6fg1DThD
Rfw5XFGDhUiqATD4i6+izfNV0kK3bvTjCF7E72evBUcCCl5pNw6fVW9lyRZyDLgkxIsTgiqz6KPZ
QMgGcZGuRds3k/ofMNWmGx77/jW0jPGPJWFdAtuHDbjGEggI3in0oISHFvIoszM3xrRlSdgaasai
+QmWAk3e+dzcc07uNH3Su40Y/jei7r2v/Tsm8VaCsNa2ppBTMKoWVWJIIfnH9Kbs4FaMnjsp3qsc
leiuz9KDIh9V7SaIbnWHqOhT6nzRyk+WPfMvb8N0Tzmcxt7H3Mm8uNoX6AiVnyfnecPRVpd7ySDS
CEcJ9vc2Pnnym1rqg5zgg03JfxhDSHxrCypdFILbUTskqn4Y5ZlMjrWD2vIt8b/X6D176GEdZ6dH
K3mrJ3Dd808+SDg35lCvRrrZDDc350MxlZ4iw6bj3DWh6iF0Q0bntpGfhtZ0rejvr3dKVEtfCfMB
Jb7gJpmaSUOEdrOLsgX5Kune79N9m5YbgIS1IWLHok6xlJHeQXilJgGpbHEhjIYUexKKGS7qgugI
THDbQrspHfh//aNP7yUEjNywWTIBluntdGPAa4H6wnWyZF/Iv9tiHyu6A1McZhwzMZzmY6DtCkf5
pLXmTh0LzymMF3SUr6FivXNgVYa86dkclMdI1w9Gn2yk6Ndn5eRbhJiiSxx49wxmv1uSIsYRYSzZ
vC+g5oAXVxu8Ws5u0Ansso0tsLIDzuZg+fnJDvArughz4EnISsTXqTUcojnfF+3fF45tg9YIBsiR
R+lY8OsUCIISLcNL4hsIlD2n3agGrE/giQXhPFV6xD3lnIFkzkNgfR616ya7SobP2vicFTegFnX1
bii2XGiJs4UT72xcwqYBqxSEaKISClqvyvzZl/xjKt9I+VONJkgLqgys31Z2a3XJtAWGZdJTTt3o
fMmMlke0OTFS3WRf+PpVBiN3kTsbb+hlwt4N7cSMMKE1kjiTtZhBiMorh2OIjlQOuduHgl43iJc3
juIlqr9kTphJgn4VPjxuqaR4UrKDFN8DEI+Cn6gkkfiApZmb0SvyH4qOMvSwEXFcnlIICM+nNI2z
VGlTjl2tCWGwlB9h5r7vU/u/2Wz/TqklK+dm0KMj5ZYyxtL40LSPsfll9j9cnsflnPjP00h31bmJ
IpJDuRtZtWSWXHmAflvasLA1V8LzLClaGU4KLHRheNRG3rpjcLPIIVweyOLF4kDA2IADoTFwwaCf
DySoaLm3ZZakqTXYWVGFsu+VqgUHcyuZWxiNtSiZGGApj5Kz0SDZEqyhmmA0MSuD7k0//TJC9Spv
r6pi9MwY3nTnUZ4hrBqJSayURs+jbDVHe3xxOlTVfjj6g6z9KKwfkoYK5ZPT5rumKHb6cCtZ32yz
9pJW3Yjp1o67sw9egr6Tc3vR00qREeXuStTmUY0nEjJF+11z6DnlBwmg/Cz6BG12fhtOc+RJg/xo
h1268R0rq3T2GcIqkejilQnzohtWJCJUs5V5Y3T9dQLTF1wsKNkGbbzVAb8cBYJrnBkVTqYgU230
JzGazfucRNaQT24d5Xtgol4HRZ+svdrWJuvbsjnfWSVE/J1TU+HuOZ9xvRi13BxxSGOo3eYmTmHp
lAB27+yH1HrMp/qXbmYfalO6vrwR1nKZHPP/GraFwynotTRllpe35Mdu+Kqov36zN9ofi/q6jYH5
zHD43VaIinXGxh3wG+r/ftCEhUsuRn6XQ7C6QvHRXzHcdiyzfWg71Q7NGvlO8eGo6CG2ctN8GDzd
iV/CNINTdphDD/0OlUgOAJdibZ1vK6cPk/Hng4S1D9WuIbHJZJi07Wf91wGcU59vHHEr6Dv7zIq4
1qZZ9f6ElZi7rke/I5o+0T3OtbfT7G81nLBh7pI7tQqojWVvTiDzzlE8nF7KuN3BIFy0X1SHDGrq
zvOXDX9Yd8Slsr60TTtiHq7J8zIrJ9ak6F7H6TbVrrX00NN3NKIwNQEKv810D+a8y2bX0nLMyR+z
6rn/JzONRg7K1e7gkGRc5CNDHnfRvgUHVjc7G9bawv/WxxB11fRWUiWyPGDtLvzjqfQB4mTV8uBy
i0lPtvZts/V9y8K/81T6vIiJ5OXeEE8i0FxVKDErpj7sFtXUpO2R0X5CZrpJvk7zhou8Z3WgN2rp
K/s/e4IjSkWQIhbBdMTReEUyRYkGN1QOZYku4U1Uvvb2i2HcQ7Iejh0pyXukP9CE/hmPu0h5NstN
gotl+i+NX3BZczYzpY+X5TG+5N18XafzAY1Ut4teVclLuk+TrpLV+FhNfNHGXb2WdD+dDBHqAfmY
MSq0EpNtbQlu7lK/PJj+vU9BLOO5VP5wQthDNtIN/8GqI5NkW7BTv+/IkztQ4nqurVYz3Dn96qSy
a+RfINN2rerVtK+rsfEs60XSpY3Bio5GQyF0PfQNECqoBCdC/NPLAy2Lkg2ORb6GZN8bwCQYd5ry
qe4/FMXGASzmbjDwmzkE/LYqw3MmxCVajbR3j+6g13dACDu4f1Wnc53E2GvpFg5JvMuXwSxmKMOC
8X1HFGfACZ6TF4ASOJf92iumpICIH3mkhsgHpqDjbM3RdVDn6UZYvDJIk/ZCWC1o9rHe4dPQbq0W
HZvEG+EIcNly3Y5k7RdkaOIbBOEV9/JJtmoOUik4NACI6b8P/xO3qbsCIWrIuLm+3/QKZDXarZD/
KVuZ79/Zo9MtyYTSW0LVdrk4HdKJ5ydmAA/tIm1Iu2YNJMhEmAmVwDx0ZypCGoz3XwL/tckhKP+s
WkdqKpP6gvSkbR4vj/ddnkP8jmVCTgbcJqMjdz7fYca+a6v+IUXnK3vinNTLe7gl/PzOirxM2SOT
49rRnSNtZDfebRlhIoSzuZlBzE8qH6Ajku4NduCClUanAcnRXE72MK7va9XY2Kcr7nw2+8IB7aMq
ZcSwrJLKC/dxeVND4JGGB6m/ksavl2d41RR3I8VkerveMfw0vtOplcPOgTCdjNaxVPdpHe3Ufuf7
GwfC4jPvfIomLLBtQGFN0XntpLD0oKaIMTqPcws69fO8lUpZNwHcFmZFgAfiKzWW9T6vFvx4iNbv
b6neX2nw5fKMvQtqf/skSOL/MyJEE2EdIk9o8mqRG1rZKAzJzV7Sgu5L1jvp3rRj/SpIZvklH9P4
kJblcNcCkOrpapCi6wS11K38g/hwFj9IONarEO23SJcZtbqzZK8OgSjYO8O/tVBSDJ+d6LqCF75z
dihPRYZXK1sfICZA/v8HWFyTVOsA8AvJAbVN9NnK+AArRixT8TJpr6GhJ9+jnVmgUYAKk1NTO6dg
/103NqK7d3epaF1YD2nSJwPRV9qQ5GPYPsyQrqrRPyDih+GzbB/S+tDUGyNe97M/AxZmHFW6qs9r
Bqz5b2nyYSrvM/3XZTdb3ZjOHxNCVrWo5BlpKUxQhZXr72DbMvuxnwEzbOHGtwaz/PzkjNUzlA/S
gvnT4umh6N4kRz6om91HqwfpyXiEk9xJNC2BcB8rLS9PVFD144DuKk8h2LItZ+PYXkLG92fNn9kT
ju3CyRPDWGZvnJ+QMtCdB9O8G/NjBKCkvaGMc3mx1qaQVlzaneDRWxh5z6fQ1KoUvV4n8cryORq+
BTFViK28yYaN39vgZJmQRlSyoccG8ttUpBHBRiuQjPflkaxFGCcjEQNTlTreYFZYyVLtozpo+67d
yf2QuIq2sYfWHIKEIggfHRFeOqbO5wwAhI4YPTU9MAZBfcioT0xfOtRHO+N28I+Xh7U6eSfGhN2k
pIY59grGBn/Ym8FzTCNw3f9z2cjq3J0YWT7iZIV8DiKCM4xY3D5qf5+ZB1SxkTTcOvFWR0NxGV4L
Y2nkE9zNbvMAJXJu0hLcSPF97Ad3Qu/ZUPZ1pe7t8CWlXKqgxzrnXlfvJu0xHL/VW4Sjq8P98xW/
SSJOhguIqo+kkq/IYzpbvo3GjYYy9xbP4poVmJIJ66Fc4AEjuInjcJWaCVB8aH/0ZOfYD9K4s7ey
qGszSpS7vL6p2xuOMKMmNG4NIoWp1wQoMDlfG+CiQ7wBrfidihVPJdh/YB/g0bCoCZw7yAT/gOws
VhSZ+mGXVouMRVrYVwlUbmhfoldHOWRO632Q2N29bc/lXo6HqbgfTauBzspO7ernINGtBwSuCBzV
m+MQud8gVX/KTYqmGABb4HCFkcvVAYr8AqV3O2vbu77XRvmYZsZIgFDrpb7TtTzYIrZenUYIEmkW
XACfYmN6FSJiPTXgsaXKeRgi1VNo3W6DZP/3G40E0r9mhPg4bRBSak3mcfK13tUGhBStwoV54zHu
0qv/zZbgGXpCyl3qsdXnX+30Nk/u0/Kh2wKyrgYxRE7wQ5Ec096laAMk5hqNJfRMI/7ZQYdRyZ2L
pCYPZx3h2/oJWsZdAZNevQX6XNtgkKUtVOQW3i9yVqS5qkhdxJpVirrL/X2mAJGBQu1vyTOXMI2k
E4OkeZFHknAll6UCJb7FCKs66A5lbP1KS0PfeCCvhcKwgtukVLAEiP58h/mdHkpg0XkvFs1tBEg3
yMONe2t1vlB7WDjDYF8Qc5hmH3bVPNOviCRyshvHt1qpXXOkoX+strow14aDUBcgDzr6yNcIc4YM
U1FNEzdKgoiYXTz36dNl7141sLBF69BNwesgRO620xtSmjIYYwH9dtdx+/2/MUD9HJVCzm+xBdIJ
4jFwdFog4RX8QaYLobNwSz/iXUVpcS1ECUj0s/aQ2wurXtRqVtUx2m9j4x+VaO+oJAOyHWKomvEp
iBcRn7tFExeKt/9mdH8MC2FFXwa0x6a0XFpV/o2+NE8P1A3QyZq7nY5NuDOUJkX5O2RsgfoVnp6d
Nu4l2zhMxkaEtJxj4t0E2pwyInTGvNEFT6BUYtnxDHClthQf4azvY02+Y/hc9/GTMwYm1NPpnQxr
wOUZXB0eACao8SCUcsRu5sx09NbvMTv1MIQplbZLYgupeu1TLv24bGrdTbjb6UQ16bAT67JQome5
ufRi9aXmmf6dVTxOJrR416r2s6iuDONZUj9a/cYFsuzRdxO7MEuQdoWMWsTl6ZDPEsgxQhPhTxV0
Tv6jAt9rJ0d9OFwe4epuRkqMo4LkIGiV89Ov0PvQqlRMVS2vrEapr/wg3qqbbhkRnttw+uRc8hiB
ze3T4MsfLZigL49jdco496DaXOJLUUZMmiwHyUdOpUnqflZBdF1CmAs2+soe3qp6q5N57SECReK/
1oQBaTJv7aFgh6E8TiAtd3syny6yb7CCfPZ750ExPl8e32pakyYvgOLAYOgqWSbgJHRGolHKIgmT
aDg9D3PmoRr4ikrwp1xGIo/+EiNHOTYvkdzRvmjOtFM7fdfZ5d5CIv3yt6zP9Z9PEWIpv4+nNK04
whxj8CqJKOoBEdvOaPfpuGFqZaIBjtCqt4AVeCkL7tkgXY5uLZ6DNtOubJAM34XGlWllu8B+QwD5
8sC2rAnLGnV22yOXyr7jvWzOr1XwZQxUChA8mZwbM7+6bG7lIKMj0mRgkBVxCQlxYlPWxqwONO6B
BzmSfuukH0b7AbXkjQNz5ZxGlIPmAuJfGuJF9hh9rKWozpamOopl9UdzgM3iJtevlBT9LZXXc7mR
tl2bR4WUrbr0IkFAKwzMzjoQ4T6nZjo/jZUX5uOtukejft+3zUab5YovQoxKIhptIQhBRPY+WTLr
QF7aORsEmkfuKBepP3wkC1w/sZ7Mv8ajEThgcNEygriLYpwwtjkoRj9B/tOLYbTvJNttqSwM7LO/
940TM44Ag6gbtTTaxYxPiB0392Xj+aVK39LG+b92wyED41ANo38cOJmwwyrH6NpyprFzLmtQt1AU
w7aTq9XtlOrP0thEz3Y0ad/9ymwPU04DexibXejqISLUG9tvzU+ZWYpyLCV7QvgUhJgVREhVronx
LZLfoOBM5wUXfWPQX+40brSVg1v10xODwn6fG7+KChODBTQlXYqw+Sv6w65axN6QvSnhxn5fe7GB
Nf4zQCHolEJbzVokgniC35V2A7amhflliXPhjTxIMgc2ZRun+nbZl7aGuVzPJ1cHOKhs7EOGSdvW
c1Vw0ITmpyK0j5IzP1XowA35JlR0GYoQwpwNVYhBDX/0tSbXUq9Uf47lfkS/Wb8OnDvLubb0R6d9
7bJDZaQIt18P/sZza/VMsKFuATKy6IoKV2U3tHMRFExzKwcQFFy1lnbobU+m92jYYht5hxn6fR7w
PkUdiA53mmvPJzcJRr+XIiZXM0uZFHXU7IdhAiiS6RktG/53PYhLemsH9QamwRcJEe7dYKEMTQLY
4RIPs+vLq702eqrnCCRRW+aZJhxQzoCOgJHrzLxvI2EAQVZ8jJuDLSXHKpuPl429w8kswz+xJmb0
ilgL2jIyyE/lj52C7HpVV6C6nzm8vLDQd0MW7/Java/CQ6nsVM+6NqOPZXzHIY3uOqIL8dO4k3ZK
vPFhKyEn37WUoxcBCUgoz5dFQoKLlBqzMFKeTKrykathY6LXrm+wmvTV8la1YRk5N+EkflhL7bKb
k8hKdlOfAAWarOEajckqQlXZaV8uz/bqAXJqcvmkk52sd22iEnoSdy6EgNW3vns15/2gUF7/PCIG
jGig9PWyzdWJZA8xWfiTLhKHQqAYJHHNKNPBQc2xuRv8Ldzd6kSiv0o+ide4I4KZFF9JZqAY6LA3
d3J6a40fJPXoDM+XB7K6L3jzG5SRFST7hOWyC62uzGLZF0H+lGjSTRVWL5MN23HXPYRIxl82tzpv
KHyY8ANpvKwEc3IbDG0G/tnTuqq5bczCuTPnLbqE5ZeIpywe+K8RwR/KmMRg2GPEMMadk1TIiiS7
St24P9bdDmZIquPsdhzh3O1S4q48TmBF6PXsuR4U+inL62gIryTYhOdEv+pK53YwflrOVkjwH0zz
7iFAIeEktseaKBkhd+wQI3faro2+KhLqcrV66EPfG7vsmBlvQzEeA2Wr/LPmlAszFrg3uKoMsUDd
VxSJ7RwI3xzV8WMXNOQ35Tm5r3oFAdWgbTZeOmtLSRIX/BOwIHoBhQOLnK0hgbQimQLFot9dz9wO
4c/LPrka7J0aWZz29PwY50YeQoz0kuO4YwnBeSDtU4OpjRex5fE4kwHLY+d5tByEPaIf/+MHCLui
oLonpRkfEEjZQc+P1vw18B/06dg2wb6rn1X5o639opp82e7aZjwdt7BPmrrV7ExjMY24QKfhaJvj
7rKFtRhrofLgiASSycvnfGbrQAm0ppnY7vDAaspe6V9j6ahLVx00yCk9pJfNrXknySFEaRcsILmb
c3PG7ENzG3JkKsqd4gxe3MLTEb8VUrS/bGht5k4NCSFyUxp5AGYF8v0yf+nm/KOWzxtjWfN8KpIL
Bpm7+h3NXqT7qWb3RFBh+8Umn1w95f/Nw/7UxDLKE7835Datst8vi+GV29KiJ503pdcFXls9VVvc
0auLczIgwcmdxJGryGdxpuRGqXtkLiCgs2N33ApytgwJbj1Ksdr1CTMX+zeK/dqn93XzwQo34py1
9SFNTA2ExpT35E1jPNuz6dvs2dQu3F76WpbV1RDkG/fzmqeZwDER01X5Iz5E/VA2Zt3iaLCTGG1u
X+noplDi18v+vJZH+y1QvXCtQyAqFlTlNrbyDgFGdEekt67Sjqqk0WYjexM0s8MYwsH6jwYHcjXV
B6cL9gFbyi4DL+3sDb9fPY0RHoAtH5Z5Az3mc6/USnOguJdx5M8tbepRP7rJSD1WL8DWF+izO14R
VbTMRy7dOl4xb/VKL4eSGD6cfoCwLUynSjMrX/JdhA15d0is2xwlPBACQSbvu6LgveRdnv81lz01
KewNwx/ioAyozTv1eIjaf5roWAzabm7/uWxnDXLHOv+ZXGFvGLkzRdZCmDgZYwTfee6WA9yWVn0T
tJCc0Rq1s9p/tDk5DkO+j9UIcp6/7qJZXkenHyEETjpCBfawTHCT+W6qkr5HI9P+ORvfK/OfKbxH
q8VL9GPT/RcJOGT6fuuBLkVaYZZtbQoTivUcqUp8FVgoQRX+nRq/tPYuNv+J+93lyV4LrU/NCXNd
FURlEsUeLwjnz/lU7XvdpA+e7OKSh1P+VpH396wuioAcE2iqiW+7qI1ix26gdkTlajdVu6J8mGXo
drYoYFaHxcNOo/a8KKQI+zOM5qLTI+xU2cuyKfrqOCrBzq7u7a00wqopSOkWsmkwYeJ9XtZZaNZx
xVEgK+j8XWnSLkMQwP8W/a38+zJ5SzmLRl6T7LNYH44me2xB1xM5tPvWgFDmuU8eZXPwLOWuaTd2
+9rVcWpsiZpO7l0lSsogtDCW901+7GNFRmxPh2atQxv7sg9umRICsCSZKz1TMKUND9b0PZWeiNY3
bKwdXjCnEeGpEEMDVhGG01BXLWIcouwqN+kKD7yJi8SS6/xXozmxJIRddNk4s1NgKWhpAtXoLfMf
+v7r5SlbO/5PhyP4d1z1ulzkGDH0iK7jD00VuYpxVJSP2VS5zfhYVfvLFlcnEPFD1HbINb9j6uKy
CZAYI1s/hg96cSjl6yj9COfe/2ZF8LoJUHU3Vlgpc0TwlEB6m9P5JlLUxzT0ty7xZSWEO3QhrefF
xng4kISjNgQjocQ2+XNIQvc1bXEDxHpmlbodFGipdK0jWsr1Y9wENIr6quIZdr3xDStvDz4Blgn4
LEhjiVt6LAF8lMsnwLqmWvu+3pXGdQ9/oGx97zfRdStH1VJ+BPpPYg16Y2Gjqc1YNPPyIsiMHnYn
6YB83UfdHK9oB7jNAnOrgWUJQsQJZmLpllkqriA/zzfdrNRjp2msJqC+/WDaezL0l/1l5ehYIHaL
QDnU+LDonlvImyadao36WCi9lcFDNo1unG7kpLdsCD6pp5FsZRU25gH6LPstsaQ7xR4Pl0eysr/O
RiKszRAlhhaUeEIdF3T3e2l1HWkvClxU/4sduOvPZ2yG/VeB7B2Obb13C/kRQEQXl942SHpt2sgJ
kF3nbwvT/7khlSpjpdU8q+caYJXb1VOZQG6nODtfQRkRbGcRFvusq5y9T078OhzG4XoExgDXjpZf
6bQwAIQyrSV9GSKrY1fDcQ7D+IC17iftOHLk1mGVw7rp+MgC1jEJyGicIW7OpgTgb8uus646Khng
kIpG2ydpqbqGNI+f/WGWv8ZBE9w5UTm9jUFq+c9Jp2pf9Q4OnSKUyAcPshUc7VQxf/hRMj9ZqUpv
qGT3+bEsy3wABRYMsTeP6Igda7+1+junTqTqoDWJEh6VIAg/10Y/fJbqStNgLizCr+VkK5ErBT4q
aXar9lcUBvPDENexs3HfrR0sQKOA+vEyB+8l3HdzyTWYKaRM/bzdtcaxJnwt9auxuiv1fWZ/uOxU
a2t9ak09X+sg7qIpVrFmVQM1aVrV2tC1SW5cNrO2R07NCC7VJDPuM2FGgUgve078D333vdosgC1z
Ix5bUPuAkCNGhZZzGe1J6FP7RuhoMDJ6TfW91HZqdtT0xyRERqW8leIjQCKnejLNjUf02puShvE/
ZpfRn5gdWvSxeA+Q4dN+9NAOFdmHFE0as98bRu/K+mMj7VsIEraQ3e/494grF+JeleOT0hOwzXPD
djW3EsCszEPP7rtevM39eAAeFfSvXdLcmMG0t3kQLKIjIw03ifHMVXo9h8XNpFnHyyu8ckOdfYow
B21tp9Rl+BR9UEwIkY2dZJSAl9vA64rkWi22+H5WAikGzg21QEhlSyRL8E0/j/RsyLy0MF+KFEEa
u0w8I/MfOqn4RX3hqpmal1K3f1we6Bo6/NSwSJZgZEoySEqPWFoxX/tySrBjZ5bXSnp7L5s9dCVl
nsS38dxYxU0SSv6tbKUR/bVlE/7yJ02WvDYxFZLrWf8kq1N8FWc2Epc6pHQq/f9++zVMjPFTH1CX
d2M9rG7CoTduJllOn+SYCzkPig186ZoLE5VS8AHIZSCGKXhSHMxNG/YjCCep7z0fVLtsNwangv4V
lZZkX9fJRzIyT0Z6nKtEc5VxS4Rj5SQCSwL6bsEegfEQjghwjbOkRXJGQJB91rTw6DTWJ1PZwqyt
nETIqC7JH7INhMTi8TrEo2lUrN40zK5JTYPety48ZsArLvvJu/b9ZXNSzFBU8DjyAiI735yNMlAR
s6fMq9SvIw9MHV71Xa3ssvmml1+hxoMdMgyvtGp0U7oZZO0xja7D4ErWPJX/dvlr3s/ukrDm9Q4V
F3eLKYRCchrPEv6z4NYz0GxX3ZR76fjXpzykxAZiR6DG8SaR4qYLe0sbARigNUKuN9qNxpuqfhq3
ukffB6fnZoSjhqBFq5oCMxm8B4P+MDnJxmy9P8wWC0TbJlQ9EBwLwamRTpGSGVgotG4/ya/5vAPX
f0xn+KmuLy/M2mC0RTlch1MCSXQhejTN2WdlYCtF1q59avOIYm+bZRsDWnFGKqIaiDSMgHsTRY+s
wLDQ+8KMOb0aiKOGSvbJGXLaU9IXpwF/T6tOKvXIW9cwjyxamIHbGtFLq77oXXzvKx9Hq/QkbbMr
9P2VvbRHmZRxEPuBf144eKj2aXotV5kX5A7irBrcdJE1P5K4dSGA2ZczdD/TP2OfHdIGQJTxcnn6
V2qd5/YFZ4oDyejNts4oSjiHvurdapJQlFXCh9n/VTfRYZJ0GrQI78etlNqal1FO4vZatCHZN+cH
RFEAS5nzhjXhBRv192q2W2IVf7ydk616z/tjj2H+sSVCRqKBjuAwwpY2twBoIVIZb7Xo1t5Cd62O
iXY3ahcLMbmYJoSEj1SzSRhAM5OryAW9MYduekjbt1w6bizdquuc2Fq21knYNfZ60yUWtnhLEiL/
lBVC5CvTLzzd+mcm3xzphwIU0vjxsuGVMfIyAlHG+QDtiFjNUB07aiy9yMGr/QpyyVVzLkr6B+Mb
a1OEZdUWr37cgwwif52PURrqLI+7EnFktaF8dlTVo1xC8t50bvv39U1wzmA6sWKAIhWjybKdKjWY
Kmw1R1O5n9GjbkbFnbuN+VspB50bEvZcqU21mY4Y6rLbJLyfy+Oo/VDt/UjO0urcPr+lBCKrn4ri
2m72XfJ8ef3eR46Y1ymtcTtDcCimbnLDSQNiw9zzjQFAFK3waE0PS3nSesmb0oPsO9lq21jZf2c2
hftX45hXMx2bs54enPigZP6Vpd0Y7VaBa2twwqGCPpoRlyPdZxoanFA7MqjJ7ZLviuHvWr33IvkQ
2V8vT+j7J+vZhOpCZoKYY0JWhMHlFimwm7bZzfrb3Oi8ub0xrq//3hoXGfpphDH0cS9b5mTbT6Pc
0+yi8A4vor1GC29S30kk3pJqPFTdAMKi27g91zbhqUVh8Qyji5BMRvlTUspjM36TMhqUbfMQhZkr
bUZRq9ZUHpRUPxZKNmHLg3qLw6RmfO1Y7Kbcgq4GuP9U7NSAZputN/O7tYMGQjNsDYQRwTDB4fls
+oM69F2nSFQ/PfTAFtax0FS9WL6342ceUJfX7l20s1hDGgy8DWHou+shjIy8SX2sSc63JqNxSX+7
bOCd+2MAEDOcIsg7Elap58Ppi8ZCXwkG/xwYKvnLvn1oik/xhKwa2gVZc1UOW7wMWyaFGUyzgeeZ
yhoF01tK5Q9a6QJmwhTs5bfeNjxnq6/8XSwvjFG499RubvucXKY7jg+2etDUgmD7eHke351Xgg0h
LPPnYM6sEBsh56IfHJwBirFxV+kbm3nNIXiJkb0g+YdLCJsZlCu80xF26vJjqmVeXW44xPpk/TEg
7F0zaac5KxYD4wuvdEV53uQm2xrD4iAnB1JrTFqctJiww+CA7oc761s+tmFC7EwolJhMxzJNTWi6
evBJdjbWYX2aQFOryxuE5sLzMfijavaoIDOGuHHhaK7rD6r54bJPvYcHLE5lU8QDIU4fobjYeguL
IXikRcsq2QUVFDf1bnZu+86Ldcs1rcdQqt2qg1iv2cnVhkevTiFNXGC3IGOAz+18hEqQmAnc65Jr
+fdV9mg3G8WG1R1z8vsFRwv6vo/Reedom2jC1Pr9ZLvyfJ9udWJujUPwtsrUAmNadn9Rp26mXPny
VgH5/ZuIdVpAkdbSfwk6WNj89JeO8zCyTiMkr6ZBD5gbxA+15mnTdWnsYv+h+uvixmKSsp0OCInD
QBP8z2yqtuplRpXQ1ya7k/JRBxpUGVeXXXBt8k7NCE6QRRDvRypmZPWrBVuK2f+8bGDFC8BTUyFB
Zp0Xgqi1ro5liBwInS1V86qQk6x2k349Op8uW1nZrVjBi5eSIEwYQoigxQvIuZ4lN9X3OUnCsE4o
04TeZSsrk8VrwIQFnDwI1VbB02Dos7QuR3oudl4d61kON8h/3o2ClAes+GDDDRhvycad78hwodgF
FBZ6uvSQDLeJudf8v11vTDA/C9sPje3ObxWrk6O5D0Cl10MeenQ/yOkHXdv4/Yu/nBUclt9P6gIN
IcO0KGWeD0Hq5SDKhiL0Wu2XUr8M7c0QHvJhF0Ybht75lWBImKvA8fE5RNo9tZjpPL2JrDc93cv1
/yPtypbk1JXtFxHBIAS8UnP1PLjt9gvR9t4GxCRGAV9/l3zjHFepuKVw34jzdBy7s1JIqVRmrrX+
9pNDqAD8SBi+wUwMUk/lfDhFaUISXgDhbf/q0nU/6BrLC36cGfDPF6zomEUnTLGvXO9hjrYA4nAM
EunaTQufBVVkfG4XdTXAAJSdm0WFFbmdtFLf5RFEiO19N1Qr6DuMunC8sIlPTVH17TMGlWONMAUG
K1Lt+vY4+JqbZckbZM0OHqwSSqqG47xKiOg7Bx+F/CQ89MubqAXqAMW6TLPLLk48Pv+pJfn1To5L
adMZbWFYqqAyxko0H3TEHwvLhWc3PgomJtC4UkvEnRBDRlo3WRV4bmRfCN2wRtPLWNhiMIGhZvAk
SoogZQ9j3DnyuwgsBbnzr0/CmINynT1XEBy9Hh4X7QAAK1twuLU85ez7vggqjwfJyjDWzFmxeE39
h1kHUVj4JKg/Y24HUoO2g1n380/Sp46d0rlPV5BFsozXtPhy3Qvd31c++WD3ZVJY+Ps827bFY8d/
Xf/7l6sklbNR4vz9HruIwGkiAqdtYgwTMLvbB1F375O5PXQV5iPqMdF1BRfNya45xmQA81Y/PkL1
OAcMlAT1tKFtBdK6bYpTHxuaQHl5JlFPBywHruFA2moq2+YzxL36KANs9sFKWjSct4I/9na75eLj
+grKYHV+x8AUpIMoumOYC1BL91ntogdIYAoCZMFTVprjk8jbm3nKmn01tOnKnsQPp53Gmywdf163
fbk7oOkO0hYg5T0QgauDViJ2RqPxsZygn1lFXrlpdXP7MuCr3hHcXUgFMEyFHsX5/o5ZTfOSSooF
t994hhsGXneT8fRr502rAcVqD5KPn3AKb02UpxEg4Nq5Seb0aQL0OqbR60fm87DT9cKXvhhuT6kN
Doy3qRoYPLtgv8eg3RoSKgwKAusxeEQ33mRQdBJhpJsZuYyqqOHIQQBEIUD5iJIPDgVrAr/GUGFU
Ps7oVdVPve4Fevl4k9V8xDrAewm4EdT3E7ernvtTDB7A9KsXrUywlQ77MYaGawzi0McB4NIaVPUU
qnjt7voHuzzU56aVpIF3owUBXZi2vfEwWsBeUoCbn+e/HgA9d9FTikdW3omxsxJwefp5SLOvScm3
na5tcbk5zpxRr40mSgVrBZyZLcwoYjwDrAPPbTCGUD15iy2I3jUibEWgCViXWwRmZUoE/iWM9Kn3
CBdtZs4EvkU5wPZs11Rv0V8XueX6oXqAOxfUNpdTinU8GIO0UQd02As3+BcY04fOmPgeecf2+qZY
dOiPMZUQfgicDLkKjCXOv665mREmYqLZeJcv4XOP1B6+l7h4IjswQozbiKwHesvAEFwWzraxj621
mflP2/h23bHF3X7imLILEzYHkxXBZpDa5brJ2Z07TAQP48rYAMunwxHo1lEJwIUZlaNXQeTDdJ6S
6LEeMK+jQUboTMhb5iStTAKWzF6c4lP5P5CRoekZerEmdb2kQpefStJJY9JCjijKH3FiBDgmlwgX
frjBnQH9v/quImHXh6Ozj/KDm7560NWLzRBq0LX7QHKAMkK70zxpL+dolF8hP+7JrwhKhwONjl8x
Ql3NCe1kDG3w5mYfyfhQQM9VRGsK7btBF54XN82J90rSmzSQd+Et7E7sxaYQz9iDa3oN2P/1vbl4
IGAGsu3o1QNApaxyO/fgOYhgxyCo0xH4YVHQV0XoTkQY4U3kuItpraFtfgQZ4nXjlzkXhvMxjYEp
Ft/HNaS86gDvcyfLhu2s9o9Ara1zlL7E6HynlXeIe92GkpfmeWZyao6o87aj59fVZEPwJ0d+5/3L
R2sdRyFpnzlghU3ZrJNqW5TiIJL1dT+XvuUfP7Ha53uIpmY72TEMl9A1qh16iNNm69mYmQRR4nVT
i7c6gcgEXpfILy9u9bxvx75MYctHOyYcnDn0+xm8+fl6gvSby8eN/P+b1rnPrHyP34pxXg2b0OKZ
Of0NyvWOnl1X5gK/wfBY9IoSrbgpaIlH1VwNq9IEhYUw4nkHNqrpyFO7eSjGZtfh/aWh8Ps/FgMT
6f/bpFIfpxb0hVAYwQ8xKcYwuvXQ75n30+i2mbuNIV4PALPAIqHYNurC12Wijc3moOIKbj05p6N8
89phKZiPKoTIeLp3jBojzzr98MVthbFxF+9JIgkYz7eVPQVBAc5oLHP6Hax2mfNPIGHon8gzgIiA
wgeG4tHCVK4TZoyOUfFG5hnusafVPukBz5h+aPbt0noBdoEg5KGBf6Eg4OU8tXwmU8IBIXaM/LfS
g1a424EPJupz+0sEch/WFRFmGcWPkVff2tZ7qkkE+pfC+RJ1xNFEp8XQCBpEYEFQN0P1QQnBQ27g
YmrQGs7aYhM50TPmmPbdXEMYDYJNUfpE+mLjjsUmzjUZw++ynBqq8EhDQViK1GB0Tfm0GRjHHZBI
rTL+2NBxlzbkRz5lYdE9z1a3tuLkX8g6yDrugD7ewN87hltINPahdTMkanZIg/frX0geWvUn4bv4
qOtS/E8dY5+8tq67CRs6HSGxMjwVzrQD50EYReN9BcBrlOloK5b296lFJW/iUHWYphkWOZtriIOR
dWvm7ynqJq62ay4X9Jp3yi63jG4ebQFbGbLpQKShx9+40NxAS/fdqUPyDJzkEo1rJK0VwMiEEMxY
HaYx2KOOUYLHz+b611p6lJyaUjZQlXd9Ao7DbNVi/q4tN1AV89LvURavbYhKTXEf8l4T9pdNglMe
U7KIRo5ymzPB0wxS2Ai2UQ1LbNVk9mEKzLCnwX1EQdRVPGTGrOH2XoobUqkeQEyQNYDC7nxNjaJx
p8RCEHQIRm49/z6NdTnS0meT/gCCIGtQ6kRFxc0UrMYdrm/qTfyxmAaBwT4EDHed5hy0EXEHbc4W
EkGay3xpU0IgBhTsqODjpa4EoIYXuEnNAZoA00PmbDvoAInPXCJg98IVEhCC1pDy1cxuFGXqCqgg
9h/GfB8nX9LgC/W317fjoifgnbHRFfRxLSq34eyNU46bBHvDT1/6fnhjDVApYtbs+sULH5MoHvhf
UIu+GNEG/CiKzXFCihfcucmGZjei3E7NrukfTXdTWRsHbwR6aw2vn/DvxK4SqpLR6hORzDJ8lNsg
Ywenfq4KQ7OKSyH41Dtlr7M4neNCyhMlHuGrxvH+lUb3QUrKlc1Lb5vy3lrXZakZuVi2iyEfNPdA
KaGebFeUtdOi1w8Wn2KVFv7N4NH1NBsPkVGGpWVsKf11fT2XTjUO838sqgNoUVekgwNg2cqp4pXP
7oNeNxu5eLufmlC2JB43pKYxTPh+BCgyTtYmiR9j8ZXTFdpLNiTMok5zoJdC5O9hegvtZMDUlcMW
udxtZ+ZimwxoJbvvoAxcjZlYO5hqSpvx2JHi1hTT4fpiaqyqi4kpjTEDigmejg8zB1X/o528NcZj
S/ZNvap1E1tLZ/3ESbV2GThBn2GuHBN1DDCem8QB4jD5xEk4taGcN4j4VTS2YYNkLZQSQ5ckoY2K
djOtpw4CdBpzOpeUgzcVfjbVJsx5yUeO2e5y3GhVPX5fI0oKQrHhZfdfzuuobQEni7u6xR266kEM
nG4te4jfIfVHf6YY3N0GlVW+jJWf3Xtj18yrqYmNB3R30RYTWSxukzrPbzrXB2Hz9d2z4LskvLWh
7gd2U1SLzy9YvwQus8PrFQWYQxQfW28M/UELAJddVdV5+TrHgxU3eaCOzkN5sqmcATUyIWr31vBr
+zEu3Jt8FHiyNcFuGmyxRvpyN4I3OUxYNWvcXIg4kqICQDBAzYGCVcIBrfD0ASMy3HSA2QL9FC6L
6wu5FHFgAgJmgJm7GI5TrvN4rqPOjZGTVfQm6PZju/GrVe69k8QEimc3CjyGNZ3mpY+HHiN4ByWN
8AV/Xk6doiOVzDiN25zuDOSdAKFe92shvNBTG/R8gzSWiYmlrkSsrtegphjj9VzcRekX0FICtN9/
IpUAqTtakICWyExTWcW2nWLaO3iPptaRJEc+fvdTTU65uGqYasXTDzsfsLJzj4qapEkyw4RvYcv/
FMXd1GkelyBkWtjxMk+WJMjoA6s0GB0bmykDFzlQOmn9RQpC/nDNbHiDbAwHFWBkf8/bMjhEKTPu
vZJ1R1ZYxYYBFLKPKjM5xKzp3skYmR81q6K9acXzlhlujFcFrZxdNcTRFrzb/dGk80DC2Svn92wC
wxmNxzwNh5GYHESjfrMuJtbfdWlurqeW8lXa9vZdO3nGQ1NHYwd1nGne1VYdf9jMyu9o0fOniLfj
LWFp95gbTY/XZsLBdJcVAeiI+jZex6b9w58zkFWXpI1s6MLx7rXv03RDuiG9d73Gbdepm4KQiaND
CjB/4oEbcIaIzVtHQeaDhRPPA5/jg+XW1iaIkOiEfe+TfcLHiqPkXDe3qePIXxaxwwAdj7Vd9yW0
g0kCstSgEtuaus3WLEVQ7Pq47veoMooDjYo0Xplz4nyJ89k/CtqO4HgYSyfdRCSfeEgKk9za3Iz2
sQjAJMVbs23DHou4FRDnWruY0wL+jxbGfujzFFBddwi2jA7prpgD+q3okuKI6qPxyrJi+D5HfvTQ
ckE2hpU4Peb1iZOHKbqhZA1BVoK5QjOzvjqzHaCtPdKbvOitjz5v7H9JlZqPwsvZpmqsFAkzIAf5
2iir/GuRUVGDz7nK/ykjdzwyENu/MWsYDlVpzatGTMUd/vP+LvF9DJ7nnnMXGZOFxoqTHPzRZnd2
6tbrpppTHtYo934Naps+iTIOGCSQG4cDgOPnYhsVcZzvACS3D5Xddk8Zc+otUGlBt2KOMx0x8CW+
e0NiotfboFjsQ+V4JwCOa0ICRttHH9CM+zyqGQf7u4zh0LR4ibOifK7KmVZrxhN+6Ku6fo8JTYKw
thrxQQaGwdHcmmb3aCd5941hPnLL5pwfo950XsueO9EB8q8pmAHt+QlqR+W2yCZ3ZUSG9+R6dXTo
rNY1dwOJnHhT93VkhbRE3XVFWDYNu7xtx6ecD9MQjnkQ3QrXKIA0Mvp9lHLDCr2xrn4AqJO8OliX
JKzBUvsSW25brktvyF8rRsYXG9Rq3wMOFtk4D8wuZJyVr6Uz1B9ujooCcEQUcJAkS+qvlciDpyiI
WxqW3HHAeU6KG1+M8WbugfHOq1a82vVkN2FsNNWvcRDjxkJD8dWmKQAtuY9mUVjYFVigizRIXpws
gvhX6iYijJGcv9qTbWyrqHeS0KzMHDP/0SjenCYWhygvmiAsBaU3gtvRfex0OMCV6Y44RRhmTAo+
3AiRme8TJp9CO6sJfrrrRwXYeCvvvmjwwAZ1jjse6ig1EDpok01Q9JubI2mM7HFic1+FEJupD7VP
s23pdqiXuXPSoPrgjsBysOwfzHWJL9wL+kPh5wEa2ygCPpR4o5VAKCVr3lTNR+xHyT2iYb82mmL6
4RV2vZ0JWJycoRyTsPU4CDnmaYpv0iFF6hpMNNrVhBUvI8L11mStPYQwFB+qgNdbDHpkd4RX7NmI
pmRPE8fFccjAieDTpNvEDhj182ketuCEy96LoDVCMiX9BpwV3h6UE2CSo7E7rJtm8lD0s2zMhIBA
Nd6SyYMkJKnFJmUl2VRD5oodp7QJVn5B3DkEjLgNQgHeuW5tJ22e4FHWoDvsclC0hgNIxTYA+HfO
you9bEOtLH/1IRuPubZ2NCAZT9xmWgFvM/NVYLbZL9DEA0s5VnX3VldBtJmchr97JOr2Q5JnW/Aw
tO9ObHT7GlrJq8bou03jNXztyEVPSmP+Sqze/CVI5oeel1VPGAzwbuMuaG8gkzEfLGxEcIkbiU7k
YqkVAI7AP7eckj0mqTFByCtiYFJ4ntOtiV6E5b3bwVcT/eSZrgweZtOW6KRFFrM5OS4oqQRQTFbM
NpiBqizZSzbaXQ02+LzRDVYuZj0nFuQvOKnlxT23Y1BToKnbT9+59Y8k2Q9MCF44KAilP4M8fySd
DvS9mEISE0DsALVyDJDJl/qJ1br1WD8aSBoyOfqYHtxh2xdpCF2iNNmP6deI/MNqzVt8KVFBVc/D
pCJqKki5zm2mbQLqYtm+rqL7NA0F3XZ8J9q7SPeoW0q7Tg0pSwpFpykYZFfZaF775psTH3qd3ODS
vjg1IX/CyfqxOmqSVH612TuMhQvGY+fvW+MUBS685DDjJWmPzy1UGGQjtuy/BeJGTDsv2ASupict
E2r1rQSOfIBIQXpAL8a4rbZoTWuQLdvZvxV+fuzSDKqTKXRk7fX13H7pk5yYUmcyGs9reZHDm8h/
8ckjFBMt3WjvJZIdDKKnNpSXl4MsrwwS2AAj4QoMdEgRQZk5m2svasCyYtzamCxMBgrlCkADHVAR
FeBgKa0wY+N+gjrfiBdbZ373MCRw3XvNQqvjQ76X1VErJymaeBM4b6JHZeEY64ahlvYkJAYA18Mo
sHWhBE6HvAXRA16edvMra16T5ssnvJCVV5AEgIJe1cFCFtRGU4vXTBFs6jrsgDIB3aNf6iYoF/cK
QgSm/30AjlWBHGEzFC8yPG+d6Ggb/9YDGJs0LQadCSVCmJCbhjw7TPT+SzCkgEisTZ1cos6G/PeT
EFFlzeATH09mv/pVZ5usehj582e+yJ+Vungxg8SHC7jBka7V7le/+h4VK9Ho+geLO+vkiyhP5dSy
k5i6sFNC/cX5wgZNXVi3VMptZNR4IEUES1UXmxpSg637Zv01Ob+MDic+KPGUZTY45Th86Noj6782
wUsWPV3/HJpl+n3pnnzxICoxDd7AhE2+JTmEN5pP3AlS9AGTqajXIQU731KT2WeTWaBHVVjHFDKC
uLHNv5ZrkeuEtA0wPPC5Bmqb3vQNuw46nPKpwDCLePSNp969izHATjVRcSkfOLWkHMIaeXNSAqC0
mswdSfZx44eEPoECuPr7KVjpE4V2n+R0RcnnfN1si0d1yWBpsNY+uZ/JdhCf+fbARGEOH7VXzJmf
m2hGCBdZERrtHb9zgyrsis+c9T8GXMWHvOwq6icyug9fSrGlyU0V7agOtrR4EjFBBYA0Zq+xXOdu
eGZa1m0va3DeTsRbo85Cpruol25DMI4Ch4E2EFh2lTyw4jPgsAK9tQSQ8iLeZnQKwdJlsc3147jU
xKOnhpQNBonmhhSdNNR2/BZFpexYoqix8bq2fQTiM1o1A6hjB0q/j6bVrunsbnOaOivwDOsy7qXN
jnv59z5E99hWkpO8c+ZqtnF0vWxr2iPg9M+xedNBUmy0NFXHpTB0akrpaZTcrlFXgSk50Js6TwLi
HNdXdtkCyKskGgwINyUOOTmIypksnXbtjlf3zqA5TIs7BBX8//x95T4ISrB0NSP+fl3+w3q2jktU
SwJv46Q6Uunf9DZqDoynHUBHSB0x869sRmxE9LTAYbbyBwqhOhePH2PrxmBWRM2qmz2MenmhHUOX
JqtuMbB8P6H2N7c9KmNDyEAF7ICHKBXBvrfu+yhA4UuzFkvvw9MfqGxioNP6uZdr0RtfffqY0GOR
bJIKCqHHmu8d3fDF4tKfrIcSAFBzdAPQAaGziIZYm3Yh5ROghfsYBaLrm2gp1Jw6piQvZcAAHZng
GMPApPOlM+5NUxMBFveppF3HXAL6Fuo+FUbpghECAxfMvk0yC+m3rvu7eKz/WFDh92mZBxVmOjAn
AM2CvH1tvW2Zf8vbW6PQjWNrnAmUYx0FtBG1DWeSlO8rlt5CT2v/mU/y3/VSX+itY08ji+BNQPtd
5QjU1cow93LNZ9EtmrKl6yFriBXhy0+AEIMUwytBrpWtyfAiWL7+/7mk7OeJg0cRNF64NjuyptWX
ggLb7WvWbfmM/lk3JR5GppV6QYt1i9nexBBo095N4q6mSKCg32PtAmd73avlqy0AmBz052BfUKet
OZsyQUiP6yS9TYtjND7kmD22ra+QE+1B5ENCYq3QCQ7xUvzMuZWTWai9O4DvKStajnOG+jRMJ+2x
7JOViUJ/otNSkX/kIiyfGFFWdCDlZFB5cgN/x7xdU7QYyde0zhYP1IkN5Zapy3R2Zxc2RvDNlJLU
oNdsPp0FJSmMBeepYcAC1jKMjGo16IZqF3ceGn+Ad3m/5RfO87UKCjG0KjB1VfrslSGkhkUB3TYw
udKVBwokMN1Mz+icfGD66/CJPShVJYGmhXw78LTntutMtMzvRjRQ3fip8B2Ae15FW6OWzW+H1luV
o/nUjD/m7g1z8Rti/DVhJ14qoNZFoipRw95FncCAhlBjwfeCWRk4pL3J3JPBcKFSz7Nb36+sL9c9
XtqUWGqI6ALgYGIe+9zhMRWWpELFpkxCKwOvfPkwx5PmeC0Fx1MjyrUI22PKCYwkzs/UQ0Nnn7sc
T8nXtn+77o78S+oZO7WknLFxrKd46JEe8xHMf6B8BMBoZaNJ5HTv1y3pFk45abhJaI5GDPLF4COO
91724nmb6yaWDoJEwIMrEhwheMGcfxvbrus2FRgtK6MPL4V2DvrPHB1JMxTBh2Ns6/jHdYPLPv3X
oDoM5ec9polbGLQrZ0NHzCtAkrdAE/S6meWP9MeMfe4Xr1yrsUv5kbItLTeErMv8xSGfCFQnq6c+
+l0IwoO1HVac5lvBdgPXVJqXAuHp35f/flIZ8QBUHyFihCfJCHE0CL8y3a20+P3lbQhuCkBe1efx
wNoclHAW5pS9l6abVmx8a0yCZiL6oId0QptIBxZePKiYdwWkARB8IGzPfYq7ykPNChYD6zaNgEdh
2zIWoegt5M3b67tgcf1ObCm7wAaFtus2WL8EEFCDYmZeEwsumRdlMD2xoLyDSn8qSTPCQo2JTHbk
zUsVPzdkVda7Hg1i5M7saMVb8FsD17UqS82LcjGh8dzfVOmYYblIaCJRUKuPsAONxBIsLLxh+kJS
Aw3nhvkVwNFRidbfWD/nHi0eKEBQ1UrOINxZwPeBmZbEjWbNFw844BpAKoDo5oL42rNjUbeRg180
vDB704pjF2iCls6EPPwnx8IpgqlOc4JpZubdZz341Ep2XzY6jt/Fs3HiiRLoEX0HP51hph3y7sb1
RIVkxDqyMaXr1mVHP8ghIc7iG1JXulfe4ik5sa3EZdH1qTtwadupwK20bbKXKtmBFwfwl0+ckT+W
VCJbxtrBjxtYSjo3bIgZdjp1ds3nUk+851Se11SwkBOko3xrY+CHFJrWxOJRP3FDOerBaHGMr2Db
Ddab58PGy/VlWvwgvgPWJuCjMD0onTzZcyVjkL+p0YtKUR0yXVBlr1l+Z0SPaIJdt/S7Oa4mGMhs
8U5AYAHsQHElyy2WOxLIAXqAMHJuhuFXHoEC8d6AMFRXbYSz94r3Kbrj7iNactetL/mJ3BDIJwJZ
HMAtzv2MqFEyCOJiHVn70SSYLR+/Y7jsYXRfnazVHOSlEwb0KTBNwCaQC4W3qsIzyZeDfjYxwfdz
U7Afo+OHbrVKypshW7fdv9e9WzQI6hcAOsDP6arMPwaEQG0edSjT+NXN1L63YKvwx/vEF5Cwj1/n
YlpDKFqzpEv7H5eoD1l1qUCttqQ9PPu80gKMJCNgsIN0w3AzaXmgFo2A+gvjFphhBu3w+XcL/LFH
aRFv6Ya02zaaD3Vi7tqYar7Y4kAJyJMhhwRQHuqYyvXdCFvS/snXQ5rfTc3DDL7YpGnvwaq2wazr
NqmTR4iYPk+sXQX5x/XPt3TIAVcG/xTAQD6KwudO0mAuaR0gya+hhGiMt0P1z3UDi6sIBlw0I9AJ
Rh313EBmk3o0HVynXjTvZOeOG+Y2jn3NjpAX1MUJPzGjXGCmAw1ST+YlUOENextTusW2Zy/kE8Bn
qUX+X3eUw2xVFrhoMQe6ipDTpZjDyYqP2gJ+T9eTWjxXJ4aUl0rqR7TnINBZVTbo5YMPgjHO/KUj
D723Lqt03/qfaOn5GOOiCB5oq6tUelz0gdnUKNbH2XGav5l0bzWf6K5ClRgteyRYrq1eW4YDJh1m
oGATMLbyRpBU4IrUFUKXdvSpESXW02wGF1EJIwX1H03aPwXl8/UtrbOgBAbHKYsKYnI4M5DOscYH
N9d8isUcFL07VyLYIEyv9vAyc0pj0eBUtv5XswJW6GayX4z+C0ueQLqc3Bl3KKbNn3nhnVhVXy4J
cs/clQ9+kc0Yj3nrGi/k/lrLii+3rnpWT+0oAS9uTDGCIipbWTUtd6k9PQ3j12YOHun8swCeL/Sy
H9e/2FIQOrWo7okyc6qswmHKXAATpMRA/5z9tYghHi6nRpRtUditHTcR3BqCHVhkQ8jygoPU0VFS
LkW6UzNyd56kTZXXCmf0YIbjBZaPU1jQH53Yc1MDtFiczDs1pERuMlm5Z0tsHsRaV/H0MUf4YHcR
f4bwHgSbQELv2kioPtHSA8wXBHwoKgMprlYAAhaz1pbXYT6Yx6707gctub/83MoGhIlAEm6CiupC
OyVyKzFi/h4mvPq+ls9kPodp0ocFc4CUqVGsOXpOuRbutzH+ZnMdk8LCJ0RHkfoUCBZAVFUSBzr0
VpHauERMMAKJascwpWF+d3UE2Qu7/syMcicC/BuTzIOZrsMQeDc+dKT+1ZXm+vrhWjjOZ2aUK7Hr
53pIJZYyb9kdlFgAyw6zp9EL7poqCjGLornqF25GD+9gdNGAvL3spTHLMGvW4qpntH4jdrVJ+l9J
BNy5eMGWwkzxjyAVu0/4eGJTuY0NYgi37mwZstbN/NJkT2HoQH+bdZqW+eI3wzsBeS0FK6FKDsjb
pohTaUhMYOr0k+0wF8d6jjU8Ijozij/O2MSeMGFm7HY1fWTtNk/215dMfvaLQwZ9Ozx9IPqIjOk8
TnVRDY0xDM+vBoFZ/XQTNKjiAKRThN0nejSQr8KMCGiZJROlcqEEIAdGUgZTYyLWPd07kM/OdfWD
xSXDoAj+GoR+QeF07k9bOIBJuD6qMIDSgb1jwoymG2tu/qWzZJkYtUUqjmVToYlxPNpG3BtAgTJr
FyUohTMC0joyrYMhAOhlRCExrTRfaskzCxBBkCci9buA1DFBE2BmwH+ZdJBYCpqiXnvBILapM2vc
Wwp8p5aUiDTPHgUwAe4lAQFCmdyWQ3CIwT2Im+ZwffstOWWj347BTbCNXDyEQXUS5UGGoigfIQ9r
gk2O0c3UBJp68tIutyneoVK3Cq84ZZfXXh/kVYpKTJCVUMDYQT8y8W+oF05se92hpbU7taTc+5Cc
m4HwhkOlsQWzR0i9H0OwGZyX62YWkltwhv5xSK7rSXphGbYZ419hxp0fPBHsqoprAviyJ5KsU8qa
X3Ds50UO+S8HhaWi/DUBIh589fqN0Ml2LW4A0EX9x4oS4tLMcupEVk17/lj1hwmUJKPmVlgyASYb
FHaAbpY05+drlRZF0AsJfu+m+9F9M0BRa7aaxdLZUMJOM4oGdx1s+GRL4m/CAoOZTktuKeqgdxqA
UB8aW8Dxn/sx5nYGKjHcBkAv/uBFcjs4UD1y2DYHA6lb+6EP/tjw+j5busUlnkDWxTAMruZAbtUw
0cXwKx04QLb3DAG7LqoQRLwryjdAYEL/9rrJpbN6alL5XAO385ibOKt14d1j7mNli+LnwK1NEfjb
wSs0YVXnofLlSIPJtIhiVaeKV6uOjB8RN9pDPrTfqsF8N4O42kRpcF9gHkyzuMsf9M/iKnsfYn3Z
mHMs7uxZI9S4ULgCJcuwhvbDx1hF72Zl3UEEQDPGsHSuUXMErTHqgLgplWsYciz2xA0ZC8UNng3O
mIVzumqiX9c/41LBDHNUkNABLAVAcHXugwDIOALdjvhh0zszo6spp2soau5qg90U2XvnFwcXOEQ3
nvax2/+8bn5xF8lCFiqooDRQ2YDpMAwNqJCRvFc/u6zAxkm3djzgSvsoDKb5kItLemJMCfqOa6YR
WMFQlAG3Hqdv2ZwdghYSLsZnsmr8uf+6pcQAF0g8Rhu4NSUAVJv+jVd6yAuhcT1WD6wz103Shf6s
HY3VeSj//eS+KfGTQJMHuwnjeztvVsztQxeoDnBl3Y3TtMK43GM8gA6Gmfuo714KTh+8VHSQgc53
ddaHlpapcvETUxPkQRLFDiqm898ENG3eiF4eH1Su82QbgDedrEF1EOpI4hYP6oklxXvhNWDBSOA9
Gb8TJyzyfY5miMXWUVxC+UOzdRfvkhNrSkSqJjAQONKvFAwm5vQtQp3Uggjh9QOis6IEn0RkruHm
cie5mEfdAPkZIhvTGFkMrieuyH8/2TZO5/aJNclP1HffnKC7TXq6HqI3oOE2hKabNPkoMat73bOl
3rRUG/nPxlCVFNiQsJpLq6Obb500PYCxcmUN5Wbwuj2yZ7RX2BqkGM/D4GwTg2/8+MM04sc8OVz/
JZo1ViWCu9qgEdB+sgxtr0ligxsz3XFDJ7OzlAxC1QEPAxAGgjFZiehe3nI3yPDmiT0XSvJ0D8D6
7jOe/DFhn39ITDynoL5HhGuH+Mi8BMOkyVs0zxozi2HmxBPn3EzldJXfTfCETPGhafmdNTxbpY8x
EKrZmUvNRszAQX6TAIKBKSBl0UjQtYaTBMgKwUkHRbfZhdR66DpvHvk2zts+enBFWJIB5A+bVoc4
1VpX1jNBqtqSBo7aqC1V5Ikmx8RfCX4Djt+8/wFENs4jaNgHG2NWYnP9Yy6GsxPXlVVuPVH3jXwj
VykYythqprs47ddx8aUMIB6+um5tqUJ5ttLK7RjHCU8KvPJWyXzvDhuOMVd32M1pg7zq2TGec3s9
Mk1XfHEjyQlHeSCcC2yjEeTCDCrY5FFyKJsBJOztpvSNXQ8Xr/u3eA1JQi8A/AmqlcpGGia3mCIb
r2U3gSgm8lSjJ7scL4yZfMO1pQkpS47J+fQA8jrg81HbkFMVE9cgFRJ+x2vDJsv/6epgWNkxTcPZ
dr9c922pxYGepwloBbTcbcgqnB/IuAr81nRhDpNqZNdm/LZr62rtdvF4ACES3fXU+dmldRuOfl+t
nREc/jyaXwrKdZzwS8EUQR3jAQS/5oIP1i46Z0SWla9YHhxJX69I7d3l2lfWwnZF50s+RyFNIPW0
lTurY/Fg+86AImL67JcffHiqwNY7QSSHoju/aQ1IcnmaPXT5VWETpTGMxzqQaFHbr4ZvJ2kVwSYr
Vlb7kvoNOIIPldDRXensyH8/uY89u2dQlURJffJWXf8ylVsoZDfk6/Vdo7MiT8yJFc4E6PR9eOPm
Q5j4AG1ZL8REZ/z1up3LHSFXDdsTQ65m4Kmbs04TKB100pv8RQxPpflQ63j7Lw/3uQkldiUun4NA
mhi9H7F3sJp1XGGc4des6wJc3uHAnJg2tN5+K5mp4ycdCEuMSc4Kj/wpboJn0+81NetFC1CYIaiz
SX2U/+Hsynrj1pnlLxIgkVpfJc3mfbeTFyGJY+0LtUu//hZz8R3P0MQQCXBwXgK4h1Sz2eyurhL8
mhpZEqURCvJDG/TZq0n/OuRyNk/IIYIfj4uhCF99SJqlm/8U353njm5pVPt5dFthJOj8V5d517Ed
IXElcwUM3oTSl12GcVH4sQNCJTSDTMV6ZPuF1hOaPygcgTVNiOtDj8StsVGZar1bUv8uJqK6GCXO
ZSGuIp13UFlxRPnvFpMQ1VIhPRysBgLZTzoUPxOn5OQvfltfe96HaWf3PR22eXavj90eDY6ngdBQ
N1qwadWIEUz1LJD+JhtEqRQxn4uEnZ7ddoDKGUb5kbLaxWW0Dpdtauwos7YLfH9ZVd1LmTloicD1
UQOE2/AjfhQq6hocD5ODj9l2a/NtcSIQxZQrxEWDuiggxp4thglekwH6jRXEkmPfNEfHX2dnuogh
ErLxhrVwfUyE1hUkGlzOqJWN3XOEItKdVY+mSqRN9nvRJ7EhMmsCGiGi4aJ1jFBHxvYseE/4Ua6H
2jpfuGl9NWv9e5UOKh/hY7qn/RkK6TkoEBMTroiG6+kGLZDOnWOXJ4paC5mETg8nOlxhtit01iVs
mYcyTom522kHKKPq6/A//sU4fMEE5wdnKBSMY3Kn04YVqc08emE76XtN97aODiStZW21gT6v6YSU
B3Ba8jQ2saJQJTmAXD0eYmVc0ROwpNOlV4g1axkhh7Pin1Pi+gQcVn8dSgDk+tN4AA0GhkRPLRRj
PDM6RqjaRhszOTDjcgZBUvV23orkmjqxIhypuUoM0C9iF0fn0M4YsWW3nrs5b0PyoKAwwqlycI5Q
7hI2q2vXdG07dIcqa97mGDbw49gzAqc3ll3v5TmUGKY8LGoQcc9ZP98AaYbijTFZF1053I/9uih+
keykwHUt8ALygrXYI6NpNJkAAIIalXygk+CX7k2ka3eDN6FXMYeK5cs8FS4KHk+86Ahc5vRL0rFD
W5s/aRojglhK2V15IPraJKxm38bUzrbIFG77eHVuQHh9nbmaA1GIXOGwfzZZPC/4AJA5NXBegdE6
/RWR5SbzGIGQYm7sqceIcEn1ILZL80nzQJHT50MLkvc5r5JLYLjgdGmWo01pYMj84DhZ+zTTHERV
veaYP9wxpiH4bNcBV1uZX+hsqZJNvuIv+V1vd0+1lxphEzWc7azql0282uUzsXuL89gYT3pvah+s
6tjOyzTyYkUR2xf9UoZZYq5XSWqW6IREUeLH4EW7G+J2VgGVvj4z8e2RmCFdR15jizIG+YyHNxmr
InAJ5r2Ic1dZv3q0EXKjBTsn3c4qEKOk5AyLIAjglwnvywv7n422OQ0OXivDsvHcexqH1fBaOU/J
+AOCdylqMPa1qZRvlJ1vXAbozIKiHXSZwtGbCrJYkJEogikBuarBlV3yW7s1FWAASd6DOwdyWKhn
46CLaNqpAF9eOgMJXQweqNwOafM9c99sZ3v+KMnOLcAu0LW2eUQRa1ZT3dIBsz1FYLrThszFwfby
MOlMv6Df4tlU3G/SvTuyRk5PzDqSMctaWOtXEIgTsimcOzYrdk5uBLT4ACNzPIrwgUiSz7HjQXtw
Lqdf02zPd64zPtdZXyvazHIHhHQG2nPozmK06HQ5GSA87cRf53U0AXP6s1uArLlcPT+e0RncEOdi
xGRqo6KJ5qm7GHdMj+KwQcsIE5xCau+avRPZJXbR7p/X4XFuLuIM5AN+rj3r7d5QvVUkVQFMAgCm
z6UPMHwjzskPEPArgaKDj/TPmFufaaDnYZRu+tx3sjdaBDGs2jduszvvm7KM4NiukPpnBJSCk4t1
ul2/S515Py2quTCZ+/M3EjYTfasvtdS2n3pSgOiUj2Y33YFN+4WVHDdc26si+5C55bEpwffzOgbq
DRlw4MZQn4rtvWsVvl4W/3Cgj80IV2OcLWxtE5iJMFTczHdz/uaVdRAt7wnYM89/IFnIB5YIoj0e
Yr4p4tR5tb+rph4nDaMa3oOXeb5n3bfR4wCBaVtV6Ccyf7AR7KF2REFjJsZ7g2kjaylPeoDj7A3f
ax7Jii+30dh9F71gFlwzr4f4x1IHpbun+UfX3CROg87Nzh0vdfO91ZhfNo/Fuq/sMK1UHDwyZzr+
fYK/2qyjuRUjHwBldKb747JtnXva/exTRebxB5MtRgDceGCvwWsVt5AQeGjrdkZiYSdakgDGtSsW
dDM4eazf5/fMXsLEoH7eV5uixuVbfG8o6ICCgv2y6EU+v1QuKEfnQLfv51gR4aWZ6fFPE9x8IA1F
mxebwMpLsFFh8zcoDbVZSL2nrNzaWTjm+xoabHEZVn8/gkUxbwnzwEuBa0l8QzCGogcqURANBtc5
aqd+ZAaTSjJPFn6PjfCb++gRm3eNV2HAEAmA8a3vfavfOeWWJk+TtS+jW6ICSMgSgWNz3OuOzDG2
WHG6wJxtZYFr+ya9mTEs56leRzLvxVNfhzIAKr/o8J7aGRbNso0a0ZbmIyYOD+36kICYzjR+FCrW
DUncwHX5B0cMdBtqeqemMBiblakJU2n2aMctxjnBR1zfxuBapAEGws5HKcn3OrEmfK8pI3GhzbAG
vZSVgfMR8/lpYvo28UvzO3h2AXlRBEZJrD8xKXyzDIPIlTXCJGnpRu+HcKqvdZVjSD7YiREh3KxT
lkUtT6biqfRZcYGGI7bVB9P6yBQpFZF+MZwnzMyi1Icmy+kXK6vMLMyF72HxmM6HKb3pK4ohvdCK
N2b1lGZmkIzvXfWe2lfRundoG06m7VN964KKPD308baNitAYNpisCuZiANPmFhlFDnW85Hby/v4S
RLfk8+cKW4P4OFQkxd9vgVHwAF4y2p3Dfk6au3Hez3uXhFeUKy182hKysdbFjM7Ks5SI/aytsNNe
U5RDvd7Pk4O+bNp029Arz9iQ+q4HO9NSBYw8eNZbUSa7RnUFycLv0a+BiPTph4JyWTTpOn6Nh21G
YzWGCGxg5brfjQcQk/vR9Da0886y7qoynOZ/6DjAPMbmbIqXGebeT82DvJp2M09NI3Y3e09kBUSk
vpgTxQUoPV+fZsRhXm2NNK9LYabq3tJ2CuNmX7HqXw7xkREhIFqmlsyANWErte8deLGHdGOriIJl
sYnjsvhchQMGKuFcGcM8FTlvSyf2zyI6rAWEIg+tA7LZ/LKuX+eX884q2zfM9ULuD0UjQJmFz6P3
OvC98YJzt2w0d2+5j+s/XMF8dPh/JsRP05AJcu0NTLTsuoi/MXujVYrTLV8FVMsx34pik1hrAn38
2lNtwvWx7hfzVc+uWtU0mdQEOie2jjIhJk2F75KMxGhXB6sY50egoJf8Cl3X899C1nkED9+nDSFI
LRa0LiAzAv9q39bvJmruXaBZv0n6fRjvC1yL1lAqbMqXhXcOZqLwghTLhqzpB7MGkCqw2kMcf6Qo
HtEf55cluynQbvrPhHDbRobulijFg6U12kzaHkm4FWbVzeptSKd4f6tWI3wkb4mLxBxgyoPsemzs
p/Q74NHnl8P/hpBp4yN9Lkf4SPmwTJ2hwwZLFz8tfNN5WdzS94xLqmoQ8Z05Z0o4nIbD2shoYGqq
fxnaRdF9NDMeirvzC5K95lEvMwjHRyNJFh9tazZBCQXaT8GC7A6YSUi2GH40jJcOs4OItHjJNTeO
S3eLFV0nTnyfMMXEqSzoHf8CwUUaoGBBxoBfQN3DuPy2xydC0aK+AAlP7W5TXbViHqiFjcVkmUVA
SoZxbrCXnl5Ko7cm82RYqBO2kFFJ/CJ9dupNEV3M5urP3itFCbnH2/Hv7w/MHwA1jxl8KPyIg7V5
27MINKJ/wpTrhmW/G+fN+Y8p2UkM1nAdKShaeSBROF1ZUzrNzFIIktksDXp3a+u7hProvvlWGiLR
ylQlL4mPHhv8E9OOHiM2gb5EM0f4dGbmF1kDLPFhHa4yquhFSY72iR3h7h11DKObpYdiCcTXXQcF
7Nnv/uGCPzEiPFWdZrCqCmlpkGAYyosC6r1OKk5mSfwAfQDKkBxeAk/g/360YbmtrSXN7SJAW/Sq
qweoV2WX/ZRuaj6/OWaKfZNE3xNzQrgCIw70OXT4XEHec5b6KTH8QttA99zFXqqmQlXWBPdrrQGZ
QAVrxA7b7AeQmL7Z7uc8tMh9Pnyc9/WvLmGieYfAg9QSjxBbWJquR3Y1ONCkcDqG6gVEDEe/qrfn
jXz1bxhBHxwi1OiJg/vh9HNZa4kO6Byj/4putDmETEvxOn1wtMN5O18PLuxQwMjQ7EW6JL6nsjWu
9SaFHcP4yMFcCzEz9kog+TeCvcmZgsRSZMxf/fDUoPCpCn2qDcgBY2HRpq32o3fR9d8gZqWUaZOk
NceWwBR+uoXAizRT1cPSatoUWXMUpVunj+Jrg2bZNvUgh9GUbf1uJnb8kBhusrMHL386v7/S5UJH
l0tXoKIhNmmi1mtpqaeAe7LrDpDjgty7zrfZClmrOHHSL3lkiXvU0QEvrUxvKweW8qkJPWRwzIbM
1wyU5z6ZXkfz3uwVaY/UR48sCiHFNSNMgVNYBAl3PW1W4gDQehs1/9BlxZdEfw29TbzmcHGeLs2c
kwp6ujCkO0FqB5bR+eMIdjbdb4ePyHzQ06fZuwEu/l++3X9mTcGBoKybxXbF12eAewgMX9qd7W0q
b6NPirKGNKR8LlAEPBhxC9qBGpY0c2MV19N6Zyxv5xcjPw5HNoRLxtC0xhmSBFBqzktRb0p0hPq1
g9RcClzs85j52nIYVTwBqpUJKY+eOvq4GFjZSNZQA7Bwnr9Hq4rjTmWFF+yPfD/yqtJquIOk9DLJ
HgfomecqXVCptyNMgqTJRV3SFLy9acs6Wj3YYJZfrZnvAnIKcoAE1a7zX0oaMo4MCfdL7lV9ZPCD
PKOmbmq/Ynbt0c3a+kylGiUJGbYBqhXqEAPAVhF0pUVD4a1OjMRw2ljV7ZiGvfM41jfALeR16JR/
7+VQ7wGE1kLHAA0DYQezhMajm6colmRXjnFXWG/l32c5aMccmRD2LgXnZjYtKPrn1V1P7trxmdXB
utyS4e+vMfR9EJBwQ6NtLQ53sgF9D2cEzMSN7gr9MWOB6wYmrpls2Z93B9nBPTElbBuAZ67T2Ng2
t/jotTcbIthB3Sx+N1wb7MXIruNoULwYJL5+YlLYxkIzTRD1YnWoUE/G26rvWu+qUrWP+V85fQ7x
3tnnHgphfVzybl1cLMwz3pfxB3TvIu+BJQ9Fuo+IwvekKwL1GS/V8LaMGIeGqUug+YfWMWqPI7AY
aQcRwys6KL6WJBJBaODTjhCJ8mkkNO9hJ15viRVGzdOowlzxPyFuGzYNZwh9EICPBH+oejepSQRA
ekQAxdQ/qKpyJjcAYjPwtqE+Jz7mqIt3sbNiuBdqYZCUJ4+rVStG/aUmUDDjzW5AGkV4YZ4Y1oRF
83P6XjcPNmZhzp8a2ffmFbn/GRBuu6Q3yLxWJQpM5b2OSE3yW6d4SFRawLLPfWxGcKs2YyPubawj
6Q5r9eIwP4sUHiW5DrjC1H8rETwqibs4mXOsxK1ftPSbByF1SG3mS+4XKi5C6VeBHLfrUi79ISpy
u7k5GZ2Olr2VXpl9E3QlU3wWlQVhMTlSt7rmQBWoG1FUQBqVVpz0gxwtgf/7USbQ9g3aAh7AX1ry
nJpPdAGR76T4IlIbwPTwES70EcTCVRytFctnAK/q+VbTQre+ouXHefeV3cxoHf9ngrv30TKKNu5y
s4GJZrmBpOrghSZgk8010yCVzCDJqpomksVi4gJri3Yo6uJiQRaYNmgFUfQYkmXL7C4k0BwullCz
rxCfGZhuz69P6tRH5oT19RDvAMMMzLnt1WTsU+fFoeHS7hsVllj+rT7XJQTLaXRBP7TC0DB/t7Md
Q2XWVDyDpGtBr58PYnHwiXCNucwrMSqCHh9tnqbmOU0OZgzE62OW/UPOQT4NieKEbJiGsmQI/Pqy
H8sn5PBFE4xAYNqKEQTpph0ZEooPMXGB3wW0NbCTV62ofUxhQg9Q4QLSCO2h/A8OFsyeiB6nAyqf
gd0BLk59E12t1g31ARO6imxaGnGOzAieZvRZZiQxzBD9XtPemBae92RpegbgMz4xZz9Hant6VOvM
zqqIY4/YClU4Lbl0szykKdkbyXSpTzdzVQGeRirmV16naArI9pAiCeAMpPw/wXYPZma6VnC92b2t
88K3sv2kAfd6OL9GmT8A6MTvIFQHXZFwMOlHunYu/KE2diT6PS63i6OqgUowjCjDfBoR+QXBuz+A
eQNGhiYARi0k7nXkfDOdnWcFBgAT1UPm7TqVwqLMPY6tiq6+UKAiuNWuukyhw9n8/VAaluXALeDp
IJQTaxctGddmbeAe/azZQ2A6WbejGNxkAXNyG9Sgg+6VCp+Ufq9Pm2LhAgCJLne5TVb/KB2IVH8b
hu15l5C7/ZENYePYNILCa4UNwz4kneFPrQVw1V3R362oWHZRWGsbnWzOW5VdixSvbxD/YQoDSOHT
szbT1UD/AUajHsorPqDC2Qh6Po1BX6Z3d9ZESNh0TXqt9REKi0tp7M7/AFms5+oNnNIHTwkRW14U
mkuHAj/ARGJR0A3DoYu8wteKF1Ip0gzp4eadIpSZUWrW+Vc+ygH0kg6j5w14nbdpuGbVBoLXzIc4
MbImSzUJKnWZI2NCmFzrqohmhp6f3twtZthPz7mrcBnp3nlcdxCAYc4ndroeLU6coiomeAyrQM2h
+Y77A89MgFwxsZdYiutF6iqf1kTFK2azHiAzLGhJzcfE/ba2b7G33peVfqlXLm5OjKaYKhSvNJoc
GSWnSyxippHYwBJLIEN5CjX+Q00SU3IYisZoC3I1sVJYlg100xMsy8w+6Kr56+RTy/eqZ0s1RiH/
XJ+WhLWgfTMnHfeIQcesTufbXkDT+3FEf+/bPxwqDLCj0WHhEhXfm5Byi2lvz6gDAB7k9DdQuh/d
JyDIx0ilECtz8z/4cbTSDc7IdvqB7NxdUlriA61gBMibacMGvA3Jy/kFyU4u6H+4/jDGMlBeO7VS
61YFes0F7yjnR0Y/ZuCAWXTb2YpHtOwLYUwNAwYYdAIpoBCCh26Y4jbBvsXa1RAfdHJTTJekvh9s
RZ9cejcfWxJ8QQeQYkh6/oWMZre23mXWA1dGKwpipWYIjRFjGjXbEYxszF333lhv/7ChWCFQNqhK
fJF0Hlp3XXuPbyhYbT3NDGO26RE54o/zdqTucWSHv5KOQq6raQX6yTp21L3MrEsz22qd4m6WxSXz
0wQVmgr5bEMEOcVS5vF18VDUnfcZaHpj+rGgP0WWG12llSr1RkBsLOCHbLT5BDdx3IVMRoRFleh1
mUtgGx8JaPdJqsi0pe6Iwq4LYCZQDpZgp1zSgWQWnCRf92jCNumTNm265tZS1Q2lC+KPVKwHSZUY
A4sh7uo4I/DGQjvY7Yfrjb+8Aux6LVOcMJUlwe/bIkqXqIWlidyDBc4sXykXDIvzzXm/+4N3E2t6
0Pz9b0lCYoOXMBCvkYElMfd6HWuf2m0wVtlz05kPbT5cpXoD/tIn0rxUaXKH+TdfS9fN5H4z8T5b
mnaz2mngsOxgjio2IdUm8Evv6FAMhcVsk+G3gd228zaNea0nYas9nN8CWQEC5WBI9SGzw00geE/M
vIkYI7Ax7vy9GD7GMVizg84uliaY3s+bkt3SIIgDDTxSK8sV2x7mkhmTCwq8IJ9va+MWFAj+eQPS
HTsyIOxYTrVmyRkMMLsIM3q19GHB6Hb8l+rj8UKE28wh9VjaA+xY6fe0XH3LuDfyn+fXIj3VR2vh
az36+hj9B0yT21iG0s/yt7mJg9xIMBv/4Kpa2NJ9wzCjCVUNFyLYwr05xSNegAtstQ1oLN/mztch
U6JqSUo97ciKEOQhnjGh6I0InODo2Nmmj3ygsAb9zo22pvt0fvuk4f7IGP/3o+3T42KiBge5pfp1
BNB3B9z51jOekjjo2j1LFamUYgfFR3TlaABFL38uyreh3s0NYFhPsYrTW3pNIl/joL0/tDinizKa
GiJQ9YpHs+buVgMUxHZ/HfXO4fzeSc/pkRkhJFgp+hAROMWCBOrXKUS4yet5A9JHLGjk/1uIEN8Z
pWVugsohWMmHOeg+a/eT92KaD4S9JkAsQX3KrVWxXnqijowKsX5ORmja5zBqNYjtqAshPwzzNPGR
HIfUeYcS1TapHgYbGar3bU6TQBtea716GjEqzbIapM/T8/mNkLrN0U8SApY26LHVxPhJYzbhWfbY
NJiJeGi13Xkzsg+KiTngzzj7AZglTv2mbPpyrHsbtRASpmA2KtdVkYPIFnJkwRI+qBfndlumLiyM
r7Mezs694byBUO38OlRWhC8YZdgsyhzExOL3DIKIOPf7+XvvfZw3Iztm6I1ZfKgDw71iYdme6i6b
GRZTor6BVoxlbldIEJw3wvdczDyOjIhFZZc0ekJaGGEY2SnjR4+FXnYPIqguu+zqLGxGFWexLP4e
WxSOtU5iD7PrsGgzcBYHA8EJIP5SXU3veaVqaSn20BEcwvWGkSwTjGn1Uz6E8/hMFSHXkHqDx+Fd
aGgAxyl4Q99rZrsMqAlZbffkYPhyPy9k67D1DeyduZ9P7rSbu3YJUzB8Xbh28TbVDOW/bOOlv8At
cWWV05bOa68AhMniDNeQgJYE18pwhH32yGAmOgfAu6OGWkcKRogIhaofme33KllT2TYf2xK2uQWK
UCsh2xc0bPLR8w/W9pepQknJNvrYiLDRuLZjd+Ew+2oBLCE2wroYb0oNPML/1AJHNZqgEYbHNcgP
TiMVUhM36eIZF4MRWmAqTqof54+d9OMcGeBrPc4LMjf2nBIGYgODgICd0yH1o/GlNjdGpRJWlMVd
EJQ4UD8AxxsVad4G11z0dDZ5w/J7M/1i0/b8YmRf//jvC4thyWA6cUTxelmTIKZdmDhP/ayaGZFt
2bEV/u9HW1ahCROVGP8L6uwwWrtIx0joGBQuXkOP/7Ae0Hlg6AB3Fcr2p5aKqawhy4x7ajGzgHVb
OkRb4ijihvSjfBr5k5scL8eKRtLpMBJhYMx1dsmomsuUnRcHmFNK4MrA/wvLqKCkVM8ZrinK9ivU
4Sq/mh+yf0GLHFlxhYJG5VioeBKsg8Tb0viYQe1y/mtIeHXxyOESdC7eh0CVC+sYBgvxZYEFG52F
yjzgHWoPt+m8Aw2WGx2a9hUnNO93TQy9HJxXvITO/wL5Rv73A74Q+2pa1gJCzctfSdC6fmQ/193b
PB7Om5Eeo891ihQosZ5CQK7DOg0j8V3cDcWjp0pdpIfI4zTsnMsTAiynrh0ttAP1CR7zFbh52kcr
PejVoe42mQqlJLvlwb7+nyExJpB6ibMEpRNUnMh0PU3Pi7Y3+7e23JuqTon0KB3ZEl50U51VxeLA
VoZWzAqSiSZV3KWK1Yifpiaz2S0uto2Uid/laF9cucMV60Mz/17Yij6/zBhEFyG3glonqkLCPbfG
nlkMPDLMeb1NCQkGxzoMa7vvDA+UDrPft42ikSw9Y1xtFQAQPpIljjLSPkrTqECeVKdBRHUf7RFK
U1BC3UbsYLl+Gv1G4uZn7CYnV04e9iq1DOlb7PgX8I98FA81tx2NdMQviOsbModrHFrTtimuk/i6
Zbs4e4jwNjl/4OQ2UWjg1XNoBYiVIKBQ+j6FRktQYhhhMtG2uUubO629TOwOTISYZq9zH1PbCrP8
A4o59x/2UIAfOE2EcJMVrluVlQ2zXkW19yZfO9SAIYswzFp5qDoOJgX+bscwVBU4WUaRHZNp/dDd
VccvQ6NzHKZ/AcqAcQ/lMJDQYKxFCLIMNYrKW/kEl177Vf/G3I9GyfIoO6hHRsQ7b0bd25w8DDq5
3QDhVB1dLMXeyuIbb4iAmx9zTp74xLRyEOzEfVriaZb4dfxrANNK7r1XzZ1y4EIWro9MibUWw1zc
KU3jMpjjIoQ2ylU6JyGZJ0UNWmVGSOOHbK3zlsBM1D509LVoKQ6jikBHdsMdr0XI30m1Ln0ZJWVg
ahs3ubDdWyRV2aT4ONLP//lxRLhKsazOqOlYCl4jvsOo76jAkqp1CEEk0o1SrwxYsPL7qUT9CzZM
z0/+pQ3rgfIP5NQ8YoopSe7qNWtasCZrcfuSOd5da2iQ5J0vMdG660i/Px8xpBv3aU5MQPIyzaw1
gleP1rCbjfl+xY1w3oTUzThTAldjA4uS4Ga2EVljXMJE1/yiGEHNk80Uf/trGw6XNYTuAXCTeI+c
hvjB7mKLaU0JHaQlMv0l0vU7DFpkTmhWVZFuzluTDBgDW2ZxXW0U+Dij56k5qP5GdDRBo2WWmZ9p
iKXWVYTG/OCg9Rs0a+67Q7I3ijva9luImChuF8k1fmJeOFP6SDJIN7fYUXOrobQMKrYx9ADapfqt
rikSFNlVdmKN3zlH12eH+aE8T2GN0oceT7G134CX03eSl4HinkFx4irq/+FAnxgVjpu1gGK3J9jh
pLlt4gm5lyr1JnyXhLvyxAT326N1xdStS63AujTtPrK2nbuhSRya+rUVveXaJq00v32npbbNkk2S
vibZwCGRePEGDvBw6eVk/9Ljbwt7csdI5WD8afPlt9kWVGD+aIWK5AwYfSsZqBFLQNZeShAMjD+s
dTs17q5sn8w1hPMBHKyahpMcVLw1gDcEYzsKg2JZR1/MiBlcpTaa/Yy+2PV11m/PnxzJJfpnKB9Q
YJQ/HHFOvdB0OlMHpA8doTtn/kWK7RJ3wVztZpU4oyRgn5gSPIgBzuTaNUwlRlhoQIDuvWq3qMgl
JfHzxIrgRJhN7z3WwYqb72Zy24Eb/vyOST8KcvX/7Rhf5pGXQuatJk0KAxkBQ/ZzOm6TVAEzloEw
gCFExxtgU/J17iNJWlAxj5g1cFJ9g+EZ6K5tyvxnHoWpcUUxE5RvixTCaLqqRCyLLSeWhbit0QJc
apRPObB7KLjWZahnP1FIABN02oTgllU+haUmMZsGpkd0g1GIEVJkw8uigo4oqvaDX4B0FlO7A4gl
e79fBj8rBwwrIosI//orAvX8aVRcp+5mS85xk9V6V9t3uvFhz7/Om/gzZy/EjGMbYr29G3trMnTY
oM30ZA3sIosWPwPAvsNIV97TsKcfbfFmG4/Iw5l9Vc7JxnDR3nV9PcfUoZUc0tHeLiUkAexnEunQ
OfuVYvQWuBV/tKq7ebJuM0yLn//dknN68rPFuzQdE8Pq8LNHvAJJvZ2MFy8NtUoRUiV3Ju5qwBd1
5CCoqAsHNTaTqOkWwHEXezVfUs8rv8fwDjCzmTS5xKlA8tBXdltjMxIwEp9f5NcwAV580M8iQQEz
/BfSqKlgJQbGUwADisdav6wKxeq+Ron/593nJiyMogmrK8cmbaMMf79Dr8VjcZDp+dbT386vQgIm
gRlgpVAqQ6kdtk6DEe9oWhDAA/dC+tCC4jPf6nQ3Q6UsjgHMvbXWkI2+4131AXuyTL8PAmjVNttV
FbFky4VOLTDj0MQC84TgM33SGNlCsFxW/65z+6pftN0yEAU47c/o3umJAjUxNKbBxAD0EVowp8td
dX3QGh3RabLtNfE1oEs+jKS0L5eajLmvFz0ghT1boZJT0w6qKgVGANfSaGlopGl9Z+BZfYtGfZdi
rNLr7JBOEdlMXTvOUE8fysrXIA1Z+z3Lk6fIGbqnaa2xg1TP3T2JMtVlxT/Pl/UA5AY+BtRiHDH0
saEsbDNr0bIyYzxfGsifFl4BTnXNdX1GyqulLZDPFZg0y7R/wK5gN5Erg00VEFNgxk53UzNmDwIR
OIF18RHbl1G6G6NXq9yd91GpaxxZEVwDChdjZvEJE7d7yPPQaEFyYTyft/E1iwGgClNspg0VUQ7Z
Pl3J0AFq39CRg3GbOzJY14lHd3a04vqofVeLFJeHLHjw8VIoWkOZ2RXbgB2jWmwMWFILTLPXEp8k
P84vSGoBpSpkAFwI4kv4iGowjSb8enLsrWdG4JBQDP5It+zIgpDGLAyd0iaHhbm+H0EgPT3q2aWX
d76nEhL+GujxcTxObAJebAP/Ez5ONEJNkgCIm603gEDqbB8lm2ryLReSjpvz+ybhIjwx9gUL3kZx
W3FYdsvCklxPy65kGzffGPHeNrczDevutkzDOtq7VKWeK/P0o4V6/H1zlBlCewRQAb5QnV21KIV7
+1il6iYLGMcmhKdfk3hRZKwwMRThMB/AGoAQDx2AzNtqbtCpBMEltWK+nbhZ8JjH1xPf1XOV52YF
cE4QN9uuv9PXN5Lt3e52SaD78Nulh8L83mgTWvqQetN/dJaiIiY7B4hOuEIB30N2yLf8aEsjZsfZ
QLHeEjQnmN3xR6IIT1ILDoc3EZDiAMx6akFfmyYnNkce0c43yms9VXFySYoTCBXYRRBycf508QC0
TNMZdFxwa1noJ12Wy4Ph7bX8Ou43tR3GXu6zDggJ/Kco9ctO3pFh8TDkzhj34wjDQKV72s6gP7P+
xlieu+bC+HuA4skiRY26bMHZb/gim7jedsuPZiUXWpKG58+3akXiEWNVYS8ctZ2AQM1eb4vqEvlv
ZP/U+z3wYwprsgN9vH/CaRuA9+hyna8JTXvne9dfZNO38wuShWGMiul8DtsBxE4Ijk1jgU63x+SP
G5nodbbp73Qkmj/VUEtJ5njdgC5GxToi20TUyThjOzB9riu4/KwlNPU4gqPMH/sevOWBpj/Xhr94
F5OKFEmyhQbnaf8z+omBY2F9oEo0as2Grd5DVYyY9lPT2+u2cEBteH4nJaHRAL8ASttcTBAjzKcH
OdYhyzuBzyBIoXdpLOlNXN8BMX2jGc1FQ28SnW5dC+ngeasSKl4kTp9mv7QG5gEpgoX4kc7eHqNV
EF9xwjh9oQvZa5p90TVPbZxcjkkX4h4HkYPpBQu0LrIVclLOs5kle3MwA9NQvD6p5Cvjh8GtMOOP
DEJEgrRxNtZOBed1a0w2aEOcXyRWrZOg8NLsBa/J9ZvrFd4hpcO0z8wlD9uhnya/IT1kXvs18tma
J69V2+h3VUSyKNSn3ir2UZcPYFCe5v6imukMbdHFpqFDkuZ9yMZ4ColWzu8F2Jt/JxGYiDtzXmZ/
Sm3y0xlb61BNS365xO4wB7ir14fBaw04hZ5/izqWHjDm0m0BUOvKK60avOtcH2tF0/XrAxefDENp
wEngyQRhtFNPKbLeMJMGPX6ju8BTQaPvS31dRKqpqj/aAEJ2j0lx9Nf4sBMGqYXMFw/fsWeJid7f
2FZ6kCTJeI09nT7SQev2ujmArMLOm/mnW5nDTTVPaGHoY95s8jnvLiZnbh+KvEZltweh33Obmvkd
K7ThZ+Npq2JLZM4CXiALSHnOCSw6SzzoJmRD0Id2Fi3dafZKNjbzDk3TtgdKUQVaXDfy/4+0M92N
G1m29RMR4Dz8JWvQLEu2Zdl/CNvd5jzPfPrzpe897SqKKEI+e+9Gb8CAozIZGRkZsWKtqdD791/w
iGOBRxX3I7K8i2/B45Vq/u/+aPMETaFrmfvLB3TtY58aWMTwVg9aW8LRPQhOKJsUUun6kezF7y8o
MfhLsi5IF/k/y0AuVX3VRaIdZZvVvuuSh1zr3K6vN670lXQFggaiHK9FQeCweOnkWV/FQzJQh7aH
XSRxaEfv8oat3Eg8CKEIZKJNR2pqcTsMIXJ4fc1C1MmroRBH07pTIcLs3VrRNmytfBy60IYJ1Eco
2iy7hL2sl2nv04kOC7fPv9XjY1vs4y3RrJU9wwqVCTZNKPQsfCwxnEi1J2El/2ra9/FW42Lr7188
pcKpn/tUdIftMXdlaR+M+cY+bVlYfPVYjs02U1lBribXZh9fFeXV5a++/iX+7JEIECeJdlWGaTVP
rKHKg4OjQQgzfjEpwb5/oAvxFpuymxAzFlw353aMXinDPsNOpjzNxugG9vdWe3DicGPHVvKOMzti
R0/Wg6JUMwHhyhiY/DD1983wReq+Xt6ylSr9+VoWJyUxfbUZe2zMwXPsAwzP9rkVu8Fw1c73av0U
5dey8336i4h2trSFu5nQiEqRLdxZR9az8bpK9sriVtv6VFtbuHS6sJhap2N5vv3RKB/rYHS1ZHd5
D7dsLNxuKmY/U1ts1MHzbF8VgweSeStFWz09FAuZVuQRC9fOuS90thoFesOGVQ4YdGPnQDo2uaKy
ZsmfJ7gFopc6/dj4qG2C0O3ST0ydXl7mSo8DVxE5NyrwFHSWnGRFUwGZLnD7rjpo1lOfHYAuHMbK
8zPHlYH+yeNd+n5iWQNJTZF9c+AotS8yYstM5qlWLFLT7IpRPvhW7GZX9/vLa1tJHU6tLAELtZPZ
UHBhxahf83Knz/d2X7pJQwQ5+NnrZWNr/iKQ92JsTFDYLnxyLpWksGVQRWm9q2ukhyxqpc9/YQMS
BoWbSRev9nN3GchynMrBXaL8Vx7ctRCtbN3iq8vQuPAQriQ7X8J1i6GOh2jEHQRcIRToP8r1W2T/
a27v/DGyROuOdmjF84yRtvzk0zuP/qbgZZxaWO4UKcoUZ5xeqSpdOpNmd+Nv8T2vpSNACwA2wyAv
WjXnXyObLM70APymVe7kcdf1X3vroCXX0/DyF59d5xFOKQhI2W8lsJMbA0rbDE5aPrspX83+Lqiv
ffXzZRNrN4bgEgF1+Vvze3kiu6Lt5XYGeaOkX0vphvfPruj3k/nsWwfbOSbqL0s+FNZGqXflbscq
KlXsooIG/GILjbDzTVq6BHIEJVTUsiP/quIhVmwBU8T3Xjx4MMREOLxrNNeWJ0dJu7RRswQwgdnt
C61yfZtpNmZgRuBfyh5YBohaCdTUgK72nPy4vLsr/n5mfZHm9UkiSzY4DXCto5vbD0q1sb7VfWTA
hlkO2ibmssmVWn3TUjVneQTsRPo1js9SeB9uXRYrwQEDf8ws1tGGWhvVDma04A6RxT68MvzDX2zV
iYlFFjarkl0FSQaeEareoQEDHHy6bGFrEeJjnZwmqYbnWBN7RQnCLZxfYY9qWbnRD1yr9jO4w4OL
Jxdl4uWzFaaqRIJcDCwGumtlxNMuZGxAc/P8gQc39mDfhve4LD6P3Wd/C/W1UnE6sy785WSNKOf2
sSTjcFkfHxvH+ij31a2gywo0E0QW8+BjhiM2x8tbuxIRz8wu7sAojQMeUyx61p4b/y417kflq1Z/
07YmLN9+Q96BFhwqOsLg9NYW+UPWDNADylZMM1UO3aSrHjJTclM53IhPb/dRNBeg1EOsgDfgmzdB
21VtPpkJ3bvG1bv7cvw4VJM3aNcy+hWI+r4fZyuQJthCOZhTsCzIj2VmpmVpJR6dZEn5nITPUvP1
8kda27sTE8vSu9GZueMXmCiBcdb6q9aZu2baXTbyNuL9RsxwWdlcw0h+nDvgBM33MIxIUlfWsDfj
Zjds5RBvQx4WbEYKeTvT51yWyjJdMnM5Qr7c6t1SujbUfa9Bw9W/XF7Iihnk10XZhLEA4dznC8HL
st7pgA9k3WfDudVGJOA/dcrGm3DNCph3uO1oZFHfEN/s5Lwa0mQqiR9gJfUZHqn851TuHoZZaq4V
2ZeuLq/p7TG1eXH8sSZ+zYm1xDLiWdLQZM+jKnH18vuYp5/U4Ks9q1dT++uysRV3g8UVIgXOEazb
2iKgx3EZ+lWFOztFAI3C9xHolFl+vGxkxd1s8YkYMgXVC13U+YoAI7eFJVjKRnAXhksqYz1xU9r/
XDazEg5+82zbQmQbWOIi7EyhkymVwINZ/iGZX0N4gOKI0a9doRwA/1Io2hqapAnHTz/PXGy8nIoX
wBIVuvJFJhvOUuaEAVyyWmk3syvr/sSgiOx/ABzJ17NCntxuyBS/Z9l9t3OGcHArxSar5o3M3IFE
dabx9EEaoJuem+F6GCT9JfMbUpFI7suruNSSeddrRFM5M9vw2A0pWgM9kfWuqYfujgpy/VApU9Dd
llakfzBnk/M2T/NBbafw1lQz+Zs6FfbtGNnNdYd7RQyPZQRmfdYVmodJIkExFDjmr0wuxsOs29OP
SJqMp6Lxs48hnawvZWJ3t7qTjAcDG0+lDeqjzHM13GWj09/oqWm+9lUIu1MyhYo7dkM77ZRAyh+K
CEDzLKdN4E213H8XjJ7NAQK04rozZ8J2PVjZhyGv2/mWLuvgf3BAlj4y6mL33gBVYuuOeVhcW0Y4
vZRdHR6sqIcJtFDgB6CgaR7DSEMrwLehO98F3cQA0KyG0mOq5vJrUs3+U9E2Ef0Ty6ius16Kdwi+
oZzT63njUbcK89u8TIobPqMW7DUnmf5VK7XIYE1Lsk/QFZW8syEMP+RNE/1q2ipVD5JV57yJLatL
eJcH3auqD+3XYg7QlOlDO/6BWIO2r4NOR1ojT7U7PWwov7WmL7mXXf7tG5qamCyY8ixgEgA+zk9W
xEUVShVcyWo2ezrcD6rUHudYPkZQM/t99m8sbTWu1g4zJQmhde1AyLYsihh+YOl5xinTkoMJ+Kgb
3w+xY1EnFhZBvcxTq2gFW2qAdKyUTu6QX1/etq01iG09CbHtpHT69DtS4F9N9DCqT5cNrCSYUBRp
3BboXdGiWMaiFrxqkbcTxY1Clb5ZvWV9zcNgqL3KzimPOhBgHjLfCTiFmdnPbhv6kbprEzX7pw60
mO8XNbdlNPTV7vIvW1s6ZKPkZ9DbUapfBPw08Mch0AFGDN1nSeldM9xoNKxclqz8jwHxA0721q7b
pFB/ExsN6kuiQuMIAsOYyptc3bC0tZSF8xuRncWWkFasaWeAvig3NaPWbkeLNykPbyi86QKcryVy
IuKzwCYQqXaq9eLAcRgaG19k1QiNRfJJbNHvPjeiW2lUDuire5L91DeHtNsZ2oaJtW8CD+t/JhYv
QwfIqunHdOma8VtimLu4A5KdD3Qwt9gttxazcC+56IpykFhMM10p9U1DRr6FQljJj2wqOmRI4B5A
+Cz2K+ontSfuCRRCfoB18JAdzY8hxMq6/34qV+gQTkwt9m0s5CyZJEqUfhldIXaap8HBaHetfB+G
78/6zkwtNm5UrKBPfEZbi9HftWa0g2E1LV50GSZ3yfQuB4G1awMWTUiNEaoBzb4wVgVF3zUOWziU
XtREbhmikXeFDJVroJccbznFqvudmFuEhEZJ9CmXMDdlvhv1u0n+5fdun75cXtWa75FnUmBRdfVt
JxWWs85IDSAjIeIHABJsQBvKvMXNtGFlqRk75YFsRhPJbAzblB1+MPVnc4s5eW3DTlayHLTL5nqu
kt/Sp6VhHgctqSn7K/czlHg0i/z44+WN2zK3cPNoQt68Sdk4TfuZWj+Zs/NKJofC+MtlOyvdDJj7
yBno2dMfBsJ/HupqjlPtd4zI99y7meE5xnOnflQmKh/RLiwO7bTdOFzzdQHZAOeOgh1MqOc2nRCO
9aAATKEVuZjo026LrvvYDWW2V+qHnh6O5GyAItYilAMLP0uUHYsm9blJ8sdBswa4BqRB7/aS9sFI
Oh+2hly+Lu3qFR6OrVbVqsXfXADwgglB63OLZtfqTZUQdosptWi3KagNJ0OkfFMTXwq9Sq/89JiN
XbZRSFu5ggFNaaZlUwyBc3jx5OIT54k50FbJQ+O66O4tvzpe9pmV4/b/SBhNkFl0pBYrk1J00PWO
yrecJNnemOGVNOtmBIth/fsXlngHM4vgiFHQxVrm0jEpBBOl4oKCiPrUWcdSrfaXjaxtGJPngjOG
mZQ3JXVltsM6qQWxmzm5I2NY2pbyyIorOKcWFs5nzUjByNpEVkRPPv4QywdFu8qyu2L6izxdIHvp
jwKNgNRKfLqTTC/Jx3yyJ4GpVBgi7RyvDH9e3q2VwET/kVYUoHXgRUsUcTLEVqmVGgQhyo063OT6
frJ/FcbWM35l4Eq0V8HewBpv8d/FpzfSrJsikVK0cVQcnC7or/LeqWfXyg0z2FlOaN9HchY+BE7Y
Fbu6yKqHYUjTj9GsRTdppmbF0We8O3arqtP3qumnH0Wp/E6NR4h7VZTZQZEbUHA2w9D4blwwfbU3
o2hSKRxExsfUgT7GowliXsdNU9U8exQp38gCxSrOaxWsDzw0HMkUve1lL9mfksCvaRDwcjPk/TTk
vqc3jXQ9tMJg1U57VR30ozF1w7HuK9u7/DHfnmTMM7MCszFN0jcyoiiFDlFS0laErqQ6tFYSvNoT
gJHcr98vuo4pgeYEvAMAfRkORydW4jymv5h2/eRaSh5dh6Vpu4zrbPGDrK2KLyfYvhxN5UV8fggo
z0jFkDJqG05lc1vYZvmkxq39wy41SjiXd/DtcRBTUgRVwwZ+C0H+uS1yG8dseiZIy/Kx0mgloWvc
T0e9lDY+1aohCzQXen+mpi6JPgLVrKw86WkzA26cIoX3avSAGs++0avny2t6GxBZ0x9Ty1kiv9QL
eW4xNZlw/DX549SVXy+bWP1EcLfQyLQ1501gr/SMM1diYuiDXeZrHxI0+MJk2ripVt78LAVINn0+
cLOs6vzzdJFDFS+d6K8Mh25+jtJbKX4J1GuDEe8I6czqdkYjPX4oU+CYny6vcW0bYTEQytpcLRRZ
z23LkmT1UWLQIEaqOetyL4sOly2s7aItgN+kUIAV39R9OqPwTWKvF5UvaL3N6tPfnCUR5W2IjQQZ
4bKfMwVJUc8145tDciVnCBfMVxFZ1OV1rOwUaSANHL6SzpWine+UbRRVVNoK9B+T4nXJnvmRDQsr
pweMPNUCgTCQ+d+5haxibDD0w9zL83s/fIiqe8v5NagbD8aVdYgJL0QCmABkhnMRDBDJzNskT3Jv
QOBRfzW3VG9WvjeBE4FpbneaHssYmjddOzHDk3slzLpDslPzR63bUFxcuZFMwAV8ClGNwnfPd0pN
fd2kxJV7lXJUsk+DfSysL7p5LRvPvoFiCkO9lz/+6qJAaQiBAEDuqngsnKQsSgJSPRgw2Md3hvES
Wl8TBsr+bzYWi5oSOegKGxtz/uh3j5Ss4+jjZROr3/7PMpYCAfU4N0C7MaHP00FR0quJKYH3m2Ak
ghPCP8xyLQKKNeh5BYtE7kkMr0amRY0++YtVnJpYxMsmskLKO5hI59p1GHfuN14nb59+pNiUAvAx
h7RuGbJMo4e6q6pzzywiV88/xa80Vilx7Ew6NeOPyxu25sskq5CECQgYamLnroXLOWlXtzkCWI9T
j3wy09QyPTUT/sHj5JtHeUu2bM2ZWSBSQ8wIQFG/iGRdHBZOWfTEGTNiPTdZ/L3bIuJdi2WnNoQn
nhyYWqslXmXYkHI3+tU3X+RgF4cbjrCydRbVT6F/TjWKfv65kXBQ/bGWBi4t41YyYzcLP5rMQYaO
q5i3aEZV80bcEZ61yISBdJIJwM1Ei1pdHNGhURGYnCa+lfNxlm519ANMT2sBXUxbZGMrH4l5DZ7I
js518EaMx9b7nFxczr26m6AQ53Wpf6rGrabMGyuCNMBkVlZwKXJ1Lo6SLDOVQ44G9LBNmGHalUru
WtHxsodvGVkEz6pUnNYfMWL4ALzhF9PyvxBbE7wEgoEWhwY+ssxxZWUYzXGEmCBWqbVruyEovcvL
eOPSvy1gg56tGP1eXJxtV5aMytHyHitnl1c723lWUseTN+LBym6RYDDqjUy3qOuLPz85OX5Rl6TR
JZXwqkWGlUmm6Uvw7qSMQXxkfqmQ8NVJ/xZrkZoiNGqhYJWH2pPW9TsjR34v2Iija0s5taKeL2VK
B7+LfWEF/KQpy0cl6h41awuftGpGY7948uu8Ehensh95M5ozg3h9aty1o3ZvAR5Rs+79bowqMhma
QA6JCbzFamZJNWtDtCiod1sAzSrNpYF02cneXD18GHhpyGkoWSnkT+dG1KLKeXCagEIN4zA40Z65
zOMQgOVJ4+dRGnZhuEXB8yaKLkwuYkBsl5U1tjQrskhnpnofld8Dv90lTNrp6UGvjzBdXV6k+BvP
wih5Ae9rUfoD1QETxPkirbkwS6OlUWvbDTm7BUdNuYe34WjO9nPvZ1eXzb1FwQp7oo+gwFZM4Wnh
7aEPyXInlLkGyoxdui9N2vbHIvYK63OSvCjKUxi+OsHNZbNrq2QUUkdFiBQCxOD5KsmRhyirKVpr
9U0Q0p8RLePbZnTcot/gb1oJTRSfaDTSwGCSyll6TZ6kc1VgylTl60zz77o0gcao+tU57dPlVa2Z
Ek0SGXQWV8bysarnRTMYPd5imL3sNkrZ3dvh1N6VTSW5bTD9RaRiaNKh9kTHSVRmzndxUO1G8QUF
dK2ae/qt0FlTLXs36BsPASctsPGkrG9ekA7wDbyHEhes+tYusQLLndP8KVJSJk/z4jDl+evlfVzz
DjDSYm3idl8+kyqr7tNaCDDYvfFvOo1HFRXmOagbN7aTQ2NusYht2VvkSs3YgKUKsVdm0S85bBEl
HW9GKvCNVD2Z9bvTl98b+md5iyM+5YVVpQkbaucw7UqfkOk9FFssjCuB3wK4TLJP14Q8eZHI5sXk
wIHHGsZEva60p7Y39iDu3n/vn1lZ7FyQdXUSi/r+GKoHufZfu7a61+afQVRv9H/W1kMtUMAFSWYo
DZ77ujZPcTzHE5G4f04Hh1EyyQ23gu/KDUNxjrI7/6Ggu7z6dSavax/WIQiilF0of5GjL34Tu7nf
PFURkq4b8WLVnIWTA3UDqb/UK5zGEHSBmH1u5vLGSu5S7Z96qPbmvyV98X6L+kV8i+XNAq8BSQCJ
Dbu4iLmw0ndy05NxJI7zU0ohdMyjDfDwWgAkPdN4PJGmwYN1/pE4RGi3N8RaqkTXcpfvumH6xkuE
qSpj455c8wfyJ4tHmqhIL5+GkQI8L7dolMTWFVhCkNBXjZpulB3eUq5wVE+tLC4PU4+y3BEabG2q
Z/9Is2He+KNWf4DhavqsSLPF5LhZHmmqpNQmreY2LqmGuHkdO4+qM/QfzWyvDluE9W97vouftTgM
TjQZfmiyeAn+nnQ4MuFhzl5ghOhq7YpK8/Tw2GzdA2veStOIqwa2L139nUmcJN8KlLvWDB2hV9bt
dWRq13PU3fnpeDVxFP26u0n0+v0Zn+hT/WdykST3hTn5eYBJeDncVjfd0f7Z+jsAV3s6iXm0cR7X
TohA7VKk12EKWM7mdGk556ngCFAc/4MGI/lYfb58s60eEMae0ScVb9clSEQNjNyZamEBHHJ008uZ
Eh9HTalCNy4N/3sb9uXf7CHlJmg/ePlRaT4/k/009Xog0ENtHh07S37N5fKmKCk5WOp9O0EmmG2p
0qyuUtQ54eOCOXMZacJqHo2YqQjPoimgzzKsifmtXjjMXxgbVYfV/JWPJYIaBt9g71QrThBJ5e72
25SR2MHVufOs4BAnP0fLlbSHyv9oqQfd2ggNq/GHY8BB0AVmc7GtIX3tOdFFG7WxXKRjPoDRO/iI
yVx2mLXUhHrh/5pZImMaewrUThw6uQ72Qfsi0SyoikM4zWgcb4TUtc9G+ZbvRdkI5pbFkgJDUlD3
FIneCJSo8e1/nGqwPKkdQ+hokuPlla0GMQbhdB45tA14e5w7ZuD0Nk0+vpbZaQ9R/VzYFoLUxXBM
jeCgzunXcTaQrXiMza0Zl9WFnlhehBW/RdGmMfCZKM1eB/nLnGhPJcVZj4bW4fIq19yEWiINDxJn
6mOLNMyq+twPYkwllZG4paH/ctrshsbaluDWWuyiZUpIsajBK0v2wqjVUAYcmZik7f61qJzQ1Tbp
fFf3DYIIHlFcuXy78y8Wd2M25C02cgsAMYLoRQyCXleha9x4H646B299SjxELDEFem4KmpxpHma6
zWbb2spN62hBek+yWY6ujpQBEPU+bmzXHNTkQW+N8FkN1e7WBsz+/joNlUao8niVM+S8PBRGVHa2
I/FDkrr9TD7NWJsa73JYZDfi9OqSgVOJCppoOi67A7GhhKldETVJg280Ow7cBLllvwm/+f3wz+yo
L2GmeWqRf1B4Dl1207dflkcroZr9plD0hnLG0AZjKMl1PLpv+8GEIr7YBXBc5vnzZUNv4xmGwKvR
9RSvyWWGqPWD0WkO/Qm/ucvNb2MWuGl+xYOczsjGmt4evXNTYs0n+Qr0XqU26phSJlT1nL1TkCxu
XehbRhaZWG8YTaWIlg5KJkHzw5F6N3m3RAAoY3ofXDNUhZiVW8QQpj1qeQwo5SfM3Zhpf5VZ6UGT
tkpBK0sBb0SKwEwWAWvZOJwUkspSoaqeN9Z3uvJHyycgB2Wwcc1s2FkyMSPSWyDOOuNr2eSGpXRo
pHHvG1s441UzsD2J25k8ZAkBl5x+kprKZNcmv/dku7Bdxyzg+er89wcrhS4LU9aUkCARWL7jgqom
UqWQ/Udm6Wb23ra8JL63i2hn19/MMjzYzATN755TEUEJBAa1FwXUm71wPTNqwtiPsGqn6Se4oV7U
krRHllBoYwbIYNgtC5z95eO7EifEyJkpWCihV1r6SK8FcdrNUcHoj3zotR/pNBxnMvIJzaDLlt5W
XnHEP5aWXuJHRdCMI5Za+zODLeQke8k39vP4zVDJ9fbVVm9+y+AiHUnbwgfKhcGwqVxrIGN8iAdm
3L5Elr1vpFdrCzC+updwnjGfJzAgy5uls/TOGJuk8BRgi1P4NKrTTvbd3tpIkd++29jJ/+zQSjiP
g3VRyqVvsrBY0ahcf9Gd2fNjTzJeM+eLLW1J2rxNRBSWBKkQTsm6tMU+WnM4hEFNGKnMW3UqXQ32
68uusXKyoZASFLZ0AURadb6gsUopNDDT65W2KruTPMT7pIW6Bd2mLV70tcVQOzaBHItztnwR0lFL
pVS1aKcHpWsYHzZTqt8J/HlVBmE9MfdMBAFBuEx0uhoMbu1zikejyd3SN26tzGgP0hQ/hrL0mDW6
ceOrw50iSTe2XV9LavG5qub7Ug0CeOA5hU34gR6STtrc3xRI4PgSGVkga/3GiXxLncp1Dehb9P/J
U9iT830f6h4IUxIWzAaZh1LJruRQEMbLu7JHH20EEh37njz+DGZjFyuBYNrbKDeufHnIBZiwplZG
wWzZNmhKnw7kJAk8wE3QW25QP0NsdXy3e2GEoVmkcgDQLM9llmZVVk4BgYA8zG/kown1/qZ23kq6
R9uDxzFPOwvYzDKZ7uIqV7QEM8WY7PPuszUJbGw7Xs2VoNPpdhPCU0qJ7KHRbOWaq/vIs1JYJ6dY
jjiSBlZaZGBbj+HEGltvLJXbNNyCBKycHoEw/8+MiICnGVhew8LUYSYq6O+k5kMbbgmvr0Rt0RLU
QVSSu8J3cm7CrpATyiSCm1k/6/5Dn79CrNOOz3bzqutXnb+Ru6yUGxBROrEngu3Jktqptf0pigtv
rnZF/ZBMbkTxW9kN840ufXM0tx0+S/3V+z2SIr7GMwSIFenMuVFmcYusBMhHf0J+nLTiZgyMx0h6
fb8VelcMf8n4vrqs2kAxCdgyRcXRSKd93U7XVd3sgPluXEdrTqGhKQrUCozdmzL0ENthRT6EUzCi
ojX/kvu/fx06AUJVwQfRiVuky2rMQEBvNji3/EkxbjQ0BdKNNaydHyB2YtQLiBDOd/5BfCayCxqn
eB1yIHltCpIRd/NuWPNtevYgBQGfctstbtLAtAuHegg7Zd52jJpAYqIMT0m4y/1/62GXFRt5rHCj
xVUEPkTMrsH+QM1crPrEt9O+rplHZ8hZg5PT6kZXHZ7a4kNkR24aR261pZ21sosMHIqmrAxkjQT6
3J409UbFy6bwklxM69o/+4DLRVO3wIMrHif6lqBGxEVOre7cTq4ppR9Gskgla+lmHlRolntji6pz
zQpNWGqQ7B9X5GL37KRi99KpQGTkdkRQemtEc8UbGADmiQFdLvDxZblM7SzY1kL+fqnelzKl1IRu
6CeluYO3Xw2O0xZKbdWeaFKSn8LksGy4gU8xhlZm16xivOmc8Ugl3jWdX5r1g5wFdj7rSN/4vePH
RDgTYT+Y2ByZ+32xiUOfV0NCisPF1F5ZwYDM+Baj0++/Y+nmLEsRzFEUb5dJhN5pYQHVbeEFFB8g
hkij60i+b8mI0cbsP6uTa88fEPYJou9pd+znx3Arnq+5yukvUM8dMjHGfqxyvfBUf5ZuUPxSH/XK
+PnuMCgolf9b5iJG1VqisJEsM07kvcS/kUC6tiAcu2xm5RXzuwUHOB/QCgNY52uZHHmCbFscLtKI
trQ9ZURXJHqsii0GxbVwIZp9/9/S74TqJDwZ9RxFYaYUXqrNV5kOH4kT7+fBfH7/gphVo+1Ex4Q6
52Lf0kSp4o76lxdQe7ac4MdYR/cyGS9sSVvZxMrm0SiFVkXwzeP3i80D25ilWoAtNS5vuy74ME/m
0aoz5DjsQ5K0V7L2QQFem1YqVOYPqvLRNOu7oDHcSvtRJ8nG0teym9Pfs9zituLZ3XT8ntnwvxS9
stdr5cYo85s4CT80VDZScJAW+SrdphASkQ2XXbmA4BREugh+FRBey5Az9OqUDC3gxLxx3Ey5HhUP
WcFUjbxMIqv7evlDr/iTTbwWADgAQozQnnvubAb1lMFThuoY0s7GcUq/z/1GPNuysTjphl8kqeOH
pVdHuTv7x3wKdtXm0OCqG52sZOGyQVWOstKwEj052u1XibmidBfG+8v7tWVFRLWT8xeWDhOxHWsx
kYALACtc8+xT7U+XrazvmCmINBBFhoD/3IqtzLGFG5Zeihi7wgB9GtF8Olw2sr6U/4wsdQJCyHTk
uRafXrrP9cfMuoonb+w20BCr7kzdgMElpvPe6HBVueXHo8WGSY1G2tFel1p118GyzZi+6g2Kf1SH
rWLP2vaJwgsjJuQ6ALHPty+NrQQSWIaybTum8uncyVl+dFrl8+UNXLnBYGGhAkjIx9ASNVglVaxM
ZYUvmOo98sLHwv9x2YJ4uC1uaYjzhLAYzNSCBep8IeHQdGqtkRxadpTBpQYxQBIOzJc3+bdhijvi
YpBtxL+3NiHoZc4XEnxE8LRloX3OJKN1dFKsNtr1zldd2/vdzaB/62TvvYvDENTQYkaHgLeM+5Gv
aF1TkOaU3etofvXr66B7qdWbeWto8+13OjO0DOhNATVVOnBnKvWrlRCyt+TjxXE8/0xIfpu0i3nL
wQi7LJA1ej8XbWuSZYy3c/vBzI9S+KUOrqrhtlRvg2YDzLn2hU7NiYN9EoOKII+7usNcWk7eJF/D
qXz0o2/SeNXGW+CfVVtM/oFCBMpEr+rcVj+jIc9J4zKUX1o7vtKN+anQ6r1Udy6dpY1c4O3BFRPs
AqgHaxz/Xvi7IbVxUIibYhgy17IOg/3ZL/eX3e5t2BM2IJ6FzQBxtiWzQBH39lQMaDB3xb/G9FzF
d+EEDGTjcbzmcyC0mXMlMaQpstg3RUHNUbOEFeXJ9CMqIk+Xl/E2riIATlDlefA7Miy2qpOrMi+r
uPSKfGeWaHH+DPRHLb7O0GZNtsCaa15wakz8mBOPy6oi7DrYhDx71t0ouTasJ8MoXUu+brZeXGsu
AJoSTBv4PBBei6sPOtshN0I2rkJ7I62PQgDOCLcYBlatCDkJ7iTBH7jYvbAuDMrGaYkI1dPkwG7m
PEvWFhvrmqdxhf9nZLFrdjVIRFqMzBzO4rqJfs7Kjaxsibytfhx6DOSL1GJQ5z3/OHlZNlYSYcZO
jNuMgd0rnqbQlgbjN6sz79XAzzaO0KpFxJ9pk9JJAXt9bjE0wtyQfe5XP/tHXLGN5VXStTSUu7Y4
Xnbz1T38zxSQgHNTkOm1TVwUuMN0BdVdNZSuY5DWbZhZ9YcTM4vjavpG1XUDZvx0b/Zfu/C5jF4u
r2R100zkSygvoo66hKAhKKHXQG1KT1Wf+vjQGjey4wMe8cwtBN/qYgg+MpBnosOyCBMyWz9oGYsZ
muhQTpoXg/AZESW/vKDVT3NiRvz5SVBIs8E2UbMsvaTLqI15Y7SfFNNti78IpWLa5X+XIzb2xA4j
oqkKyT7PB+SHtc5+yefgbz7/iYnFSaU2FiCOg4k+eDaix8h5nMeNuuL65/+zisWZaXSnqwzhyJBW
HcLgtkuOFZQVoY7OzOaTWrjrMiE52bJlag8Vx9BUOsa6PGQudRAzA/NRMr6Znb1rrWzfz/quMrsY
Spr+Kpmd/9t+LrMG02KoCy6w3+G1Uz/1+tFvtgqaG16+1NBRU2gJ7BIbae3srPBRbh3X2oLPbPj4
EqpamcWAmBxGlGDntPvePhjqjbVV1Fn1DQaQwD1RBUF699zDNXkKQ2XEylD+RPOjmvZ9+pT6gWcl
W/nc6q4BJ4bkgzE10rpzU6FuNRA3lwQ6+ZNW7dPsX2srlq5mJicmRGp0cl7jIG0122c1Zv5i5z9G
5XvieL390R5UF0DN5SC0vnV/1rMIQlYvpcWg8warJSiPom4XjiMTse5g/CiMl8u2tha2iBJNEPRy
VbB3YW1c0bvpxy8G0A9F+6qW9736F7kwgwr/falFwKBTntSBjjU113+k1hS5dCwPyKdcX17VSr2L
TPKPoeXMP/Dkkt47W9gG+9r/ZOQ7i/bhHF+N3a4wr4qI6B5e+fIWeFgs4E2QOrG7uHNnZYS+mEFW
z6+Tl96Jr53xk+ELm0ymObGnUI2u6r9Jm0+MLmpRhT83YZBgtBvqQ6Y+ldWAkutRbb4OCDNnw8/L
m7tx3JZtONDRVSKL45Z3wIeZCa3b8jmVrI1VbW3l4sjBzWvMfYYZufhpxF7Z3ljwwk3OVTh4k+M2
W5nt1rLEn58c8SAtQ2nUsOdP91b7UBSf1Orj5Z1be0CdeuXiYPdVWlaOMDEPH8fphzZt3Mcr0INz
t18E3dH2AzPuMWCP7cs8Sc+KE7ulEj7BtIMAinEb5Y9lyoRAZm6dOJG0XvL8RSCpbbWS4wjTpl68
aFl3F6fBrWVNN6ke3dSO7M1lDhG1uTdGeSNerscw8k80URi4+h0MTr5czphrp7UE51jSvVT+Kcfh
Mczmg4LATFbH90zeblQrVn2Fqw28K8+5Nwh3jQGBMY3FiTOQBKiGfa7o0L5sgXdXL4ITM4uDjXRl
7cQTe9pG/SGzba8eosce6uNM+zd0tibKV7eRWVBKsyAuaEWeHwCzbrWeGUnyglYQZyae0x1b+Nvk
2VWLL0nvXj4M64v7Y25xa+sQ9zfQuXPeihcJLIz9pSl2c3PQtt7FW+taBBJqf34wNhjqko9yziDV
TTvetv9D2pf2xo0z3f4iAZQoavkqqbvd3uIltpN8EbKN9n2j9OvvYV7cSTdNNDF+kAwCjAGXiiwW
i7WcY38yyLVt//7flJKcCMbFjKYSlfZ1+u7ahxrodfzWzO78PLosSKeU5EpEX+pkNxA0AqXLu8/j
Fz8GXNZTU99y6yNuBfUb0QOLQIrZ4mNODphPYrsqMKMfppl3bNI3QlmYV2vouCmQjlBg4T9JUj7H
vq6kK7SQnYrIQ2PkEPigwE45F8ycgU3bAsFZRo7c8G/gPh/z3rmb01R32FT3zaksSUkgCNYNqeFF
uFUc0iRamsdpu0LGZucbQZLawFvzPnAETkWKTzpZV7tK2q7MoN5Q/lN5N8b0Dx/BkxIDk1cHaq2y
F/FwBgAleoBQFzsX1U/zyEuAeYRbsXdjDNh+s7zbeG32lhV5iQ6lW3kRnYqTfEnVuLSdBojrEFO6
9rFMrQCI3V6CYpl/6zW7tvo9OY7mUCjN5URJ2aWk5ei2VGyhcefxw9wgbYiOBkeHJqZy/6faSR6F
NphNG5GjCpvlW0FCkj4UqyZSFr/ineUj9w4eRRTLgCp2vl8ojUyJ0+GGabzmfm7jJ0RcmitbJ0Jy
ITVIer1m7BFgtfEtTv+uG3SPQOVCiYEQkD6IgXXJwJEw6jJQM6HxCDNSZvp1IDzIdQhyyoP7r5B3
bdBIcoGrg8MVuuv6bRs/Z356zJDM5T8G4znPzEcPuG+Xva9y6dAlhlKmQGeWe3trNBJ44NFGmmj9
1vsPtm60U2nIJ79f2hpO6nU2RIidOc6V52ef0gJ18qQxdvH6kbwGEAQ9VObRRkWptEdOOmfAPoYu
qHeWQeIaVZBN43WX6mpjamP4V5AtpT0nl5dWwSCItHiUtW//N7ajcanqlfsrRPJzBJGnm5UQwkpM
OpaBhyH/6SVLNcdT6U4Z8uAgA3IxpSr5t9oYxtWjELOKPt6kTMO0AjEa41m4+Txoi/JqwZPvstUp
IiagF2FOCIimaLB818BSszxFP3uDuZAdgOHtGVAdQd9Ehv96WZDq+SyQxTA5BrQtjN5K3qcA8odT
OT66tdi0s9fqYJTbPgZ9ZtlvV6P9G9Xoe4b8VL46tznTlddVeqJPB52KYmIV/577PmcjS73kaFax
p26KKMhpduZS+MFUNCOIZKw6Iikgoi7rrDjSaEBHeylK35g+kBvUrHqq19hE7amMpxIQrj+WFaOW
l2UoUAcstK2KpO8frF05iz1vbHCqCYUgZ7Ufqhn9QJA23njgOLo2VrBJGdx4QLLJvTERAoTWln/H
4C46h5y5CLIEWM75fwfsEZ+EnldMrWNMUK7ztqtFKk6h98x+su65SIoIuMNY9TWIHV/jNxUu4EyY
5NcmVFlJ60AYTzh6Zgy2hhbgpQIjXX9cXmrFpQBJKFTieYYXlHxW6g4ZF39AaNWvMxjo0mQOyiwz
InM1jt2asX1f+mYAgJjfI28+X5at8EFnsoWpnYR1YNmbgHuE4pWxOSHmZVwrake6s3XkCqpzcqqj
dErXHPnBoUX1JVmHexfBTlcfaNuDGgWgsM3VZaVUCwoOAsyyAEQNjRSSsHTceqvkUGoawKHbUQtA
WcThryDuYUiB1r+yEiDBTT/nL6SfKs2DW7WkaD3zABmJwSMgEUpLygHgOnEDvXtb2wf51o8PbBy6
KGMgpto2PmnkqZYWY0FMwDlQgRN8Lg+Tb3NiF9C2wyjjPL36w/UUX5nJXTZqjoQqVMa8yL+i5Hm4
ralsltnwCTZncWCyOVyb9AsbnbCw4rdi6o/oUfy5ttZxJR94Gp/Jlm7LemBI/yLzhddc/jCDljth
5iej6cNiLoN2c91gZsbDZUNSbaVA/gSChIkMivwS8fLOaxdRpp7w1yGhEb+YWRGticYDKK5otDf/
lWOdbyGqn8OcU8jx4iW6q6OmxuBS92AUe8/aXVZJKYpS0VcK6DO05p6Lco2pmCiDs2mAYJhk1QFI
Wh2Yb3rzitk3nm5IQSlOQGNgDeHi5CajmLUV+1NamUiSXXWbYwIuBl0ya9Ws937lm1GZxXdtCZa8
y3qKUyY9SgBZhcwQULOBJyF3GNDOwhzliqinrT4JaB5g6RIdhYVSuRMZ4ucnzjMvahqTBTJ47v4Y
5+ImzrIQ0fYzIqOjm/YBNdzosloqkS6gaAVxFfjb5e6wuVo6bxP9j4v52TBCP/nqbsdh+VyhuKN9
iKv86Kkw6XJoJisGYzjaTlx0tKTzLzsHhCs6Ign9XhppEC83GfvPvaogrcQLDFV6pNswyHC+pG2a
zSQXIg1z23NzvN7GbD8tzv7yMirGCCHHEvMeBAsJzNBzOdvUrUMnbndrAS8mfU4ylMiAaIIG68hK
fqIAg1e/4UWs0o1oqBYVaK6i4Q7Hgcl4eTnJ0Vze4qwTVMpAT72rshfivk7OdeI+1TRDS8IH7vg/
UCoYCBEw7NIFgeG3JB8MrKmZWs8TphanytqlmD3pwVapWVdFah1HHa/n/5MlV749nqJlpMC62sWv
FDi8VRzXIbqoXvok22V1c7RG3gWk9T95JHm9LFx1EQrEQ7SWAZfzXW0VJZ55mAhuJ7+c4UmffNz7
aDIKfCMJ61bTFaETJp2NbcPwTm5C2Ex/+snBGsuozN+6bsfBcn5ZL/GrZFd2qpcUUPTbgOlc0cs2
m69W+R14HB/4/Sh0ooMS2XRMG5yfhYSMidf6+P2DXz2b6fzDqozoIyJ8tF+AywBoipKIlvTUb1BS
AphoVAI6kYCY7LIElb8XvZCCtcbFHLN8oONxXnIkukKXjCGrg3UABrBuZkblfU+FSPc0ECGp14sc
L/VfOvdYlZG1eRgWo2HFP1U/L2uk3PYTjej5tgD/aO1YDWEWNwITuCG2qdl45Zq5mC4GtA16nOU+
bWSRM9fqkbpZEzQOYXA6C5PyxcyHD8nBLCROJYD55L0BSwdOi2jv8bx0ORDEwbsCvdSRaQ66vINy
h3xA18LTIWqTg2GD5EU5MPgfn/S70bnOs4iNv1lbBKT+TOOn/75FAjgBfdroB3g3pe1vAPutXbxq
2vVtRAbH0KUXVDv0VwAmm85tYO02ryo9CHCW7y6U6NzrVOezdTKkk5OiCDrUOWSszt7PHym7R6R7
eZ1UcfSpGtK5aclEkGKHiGW+TXOglR3bKbIHjZ/UKSIdGAY8dmuikNLTYV91xR5MzEE19hprVnl+
gDAghka/J56Z4jNOoj7XsPxxEU5AkB15Qeq/FOiKLJyftf/P5WVTKnQiSSzriaTcn1bEtpDUApfd
AaZu5RzKQRNxKRM9p/oIfU+kdJh3WtsFyzZn2yPzjGDpcG+mZuTYxctsjlHqj9i4FYUtJ7K3cQ7q
JtuXZX7fd1z3Mar44fRjpItitdlgrTlU5p7/umD4LduafQloI7dJr7ltB3AhB0zPRmn1gb4pAa7x
//fVk85aiqfeZItesyS74/xHBwysZQdAiRU81+bz/7Sz8lR1ncbeiDljpH7d9FgngLCs0To16WBQ
NAbkSefOMet1a1ysJgZZe6sK7CkJQFV8WReVyz1dNykSqmenczLR7MjWB9MKrflxHJ6s4rZaryrd
jaWTJZ29cu7MjQ9ij/hyW09O0OcgWZ+H3ZynD/nsg9hv1qinTHoIZCNAouENCy9/fj76bmzWTvTT
YVYnPpYrrfZYxy9ulRxz0CEHYAdhYcHy58b3r0m3tvv/vL547uG9h6AGVW35CT17cUob9C2FSZPC
nf1cGg/HMWTLwZ6vc91toFIX4mwHRWxkl5FWP1e37Jbcd8AjHHqpcW+biOTZiFRSFo5gCikAArem
zm4lQ0DW8uqypgpzPRMt+bvS7sehL6FpZd7l7a7sXutYI0LhvCEC3Zf0D9eanNWunTbOuOjkyLvH
fIoMe5f7+3i+GammEUGpC+i6MEWBJCA4X8+XcV4Lk2UulnF2rqz1Om1e8+Xz5eVS6nIiQjp4peEk
RZxBRJ3t8umuAyAfQMw2fuXrsH7FwksvEIxw/VVGsomtX3xetNgYwItW2fXafuMJmuh/XNZHEfAi
v49ikWBwQQuFdNDcou7TzYXF+Qz0d6jgjDoKTdWm/JXwrvxaWJnPzQkSiPEw81tvOFZx9N+VAG4J
ECVwiAQGw/m+AzvFmjdRbUsqwtG8BiRTxL+VJtRRbciJFDkR67YTJe2CyH2yv4x2WFk3df42bofL
uii8Lfg5/9VFTn/acTUZaQZdch8AiQDa5zdlvjfyN5/e19vjZWGqvRET78gvC+BXeT7DmzByDvgK
NO6svYVskzMEy9amOxcjcJrVUxkafDkq/ZCERjwp4jUmPHXg1kVpZ4mGbbxZia5SrVo6FHTwonaB
/QebPjcD5qVzZQGoM0wBhA3OZfD3NgcLyaS88R/t9IdHq+Pl9VN5A8CRiRZ2jNwCPvNc4ojQdwE/
GcoAHPiCcxdYxhMrk4CtRpAxzVSxTpgUWHQUnQylKWLgegfW5XDl18OW71cTkNia60+slOx7TvWS
HKno/PAKMew083sCKDdQPAVxvquqaIhHtII/GAjCLy+lyhRPRUqOtV+KeZ1HRMRos7ouav/LiAFj
aqe6GqvKSGAjyIsDCR+9oJKRzBseJ4mBU8zRxWgVr5376qM30z2a2VWcakJr9Tr+K0wGcW7Gam1c
C8LaJL1ayhpjl9MVeJ+OmV0Hhrv9thw+BZ5BdIMiKl91oqU8pp2SfHFy0fLdMC+YuheeWMGW3QGS
WLNtpmY9Lckqpxjzt7NQcbHa76lp9wEZWNgU663b8l1FaJST9BP3vhInjhrvxSDtIR+sYHSWT1b7
OeE2qjxgXAPd0gcMSkBJAjwLmYl3PTjUKGnr4mxyJ7kaBjjsbPyn23qNv1aeSqQ+/4DoCvKocxdg
DmiJpQZcqEM+D/HzSD/19WH7laxvH1DHAqidKSAj3w3XLn43G90G/1nkdrjiQei7GELUlcWV2iAK
AG2zACaUSwFgrq/SzoYU4hSP+JawAMNSDGCXqmyuR1N3KagaSdDB9leeZD1bs21wZQin8Ky1gp78
2tJvDQc/+WTvUYi528z1c0xe3KEPnVKHnK08JCfCJS9XcGMui2SGQyXljceeKxI/F+m2d7GyH9i8
E0mSc2upuYE4CMvaFFdo11jzb5NuHEKpjC+GLAHLQDGffm6HLV9me6ihTJb+6mnk1ftswEi+DvVH
6ab/ipHDk7bIKtYXEEMGzMu0TcjFLMlHju6JEMkq/NGfrawXQfby3C1X5fCUJ8cP7MiJCGnvjaZM
QCMMPUwGBcBlZKVoV9Y4R9ViAS8Zbzr4YtCES3uSVMUU0wZCmu4WXAt9d5vqGBeUT0cUfuCABIQf
8PXO9z1rSVm4nCDo8X5O6+ckdQNwMGDG8n6Cn+B5YOXPXvWB8gjQ2f9KFX7kJH+Fh8vqg/MFFxtI
A0YSOuiBvrxBCnuGQnj6owkUdIxyP0mHQjrOJvyqza2XguJ1ktHkx8QZujtGXc5G4fbQ02WbyMqb
iL3lOG5Znc0ZB5xPw/yFSebIWYujUa+Rx4aA5j8va6awijNhknW7PDGtdIGwqryeeI/YI1gWTaVM
uXonCknmDT6TjZozntwbemI268UqnwpMo6bGr8u6KAKcM10kx7YMBhla/AUNPX/BsO/eHZGB8ruo
9/y7daIvQC/fObnO/HRLKH5+Yn7OZvnzUon9QrnRQWtD1QAeU+MixLdLQfCZbtLJ8rwpAQordEsA
ZFB54G0edW1EOj2kYzQhhcfLBHrknN6gAx8zBD4U0bF0K2K0M03Ez0+WKwX1TAM2Q1iDe3DGW2/c
894S5ylgYxU2GptQrxsgC4FfiWeRfBONlVkxf4D3btcmosNNl+kIiVRhAxT6V4R8C7Gh90SPNbIW
aTAtgW/echYCsMUFkDIvgskMUR50dGLVXuKvVOngpv5sjGYDqWXHgoE+VtXXlt/OKQ8Srjm/mjV0
pfNLeVYMnchkOQCWX9aDZ+gucvXJ/auM+IITm2iMuWkHX0jA285bAp7slvxQFQL4HyDOh6W+uuwq
dKsnndkMpTS+VRAIAF0M3m3bQ7YU4ZRFC/12WZL6VP1VTTq4S+1XfUUgCRDO64SMkxnUpqbBW3Xv
npmgdHQ7ux7GKROB0Io+zsjJ3vr624gxv5l8q/NotYJZB7mkMwrpGGMOCv3JNvSi5usUf9Om0XTr
JoUrZjcDpZzj949++t1YlytAiL2NLdtf3h7d0slFnxHECPMmjLtNbEz97AGxNCQAdwS2aXrn1FFt
XTMdHpbyQgSCKhBuGdpD3+c5cfnHFlygtyRRVpEjRYrGNX66aM2/rJ5yl/6V9C7f2ZsZqaYJktYe
o0V9E7TDR+z7RIL05Gxcd5qIcOc9oGDd+SdYkxIdJJHyyjiRIfs6rxvynmKPWPnVAa93co8yNS9H
zMmj51SzZErXIADJXfRFA2lecg2msbgdpmRxlqxHapaB6UV8uJ2yT61xuLw5ShM/kSS5BuLn01TY
4tQOT4RFjOz8VucZ1AbwVxvJM9DEypptgTaLgZhh3hl03NXWzmzHoDPDpl/AFALcaPS+vRbV12YO
l0lzwnRfIDkK4PMhvByh5dD8cuhPlDkvr6Ly7jhZRclRbKW/xRUXGtavyfLkm6DJeIinz5xF1QBO
hlbXBK0xEF8qE7Otju0aDHlhAjQ2l4TxFi4JwL/ScNaVK3SipMPlLL21TaawRaTMDLFfX7L1y1xc
Mx0MqU6SdMQoplUWdxCSFgNdqzeZkYbmEDj8J/c0B0zp/YAIjOZVAEQi9Xl+2XfbCoRXjHeGxHsz
RpBEOD9G9jDoenOVp+tEjHy6rKwcEpGj2tzvmA2Zl1sn1mRUlaZ9IkI6XKM3m5MrHk+L95yO/6z2
8bJp61SQjg7LOwe4vFgpq84DUiQRmQ40/ud/EyKdn9XuvGUW62TNDhjFKszvH2jy5X8SIt+yVd/n
I57KeJrhHsqt3WawwM10QGya9ZJfzv1Mc3sQCTzTfUntb1lyKD+AIoUN/9d4PSkW7jx0Ynoi7MGA
d8jm12zuwr65LbJbE6N0lxdN6dlOZAnzO4mKjcxKC7eDrKT9HoOWZ+vKV5JT0NmS3ej7UddVe+ZU
Xy9LVV62J1KlczOOplNu4sWULN/s9sUAzPXcO/vSNFFVcrygLgodvaTGI8iok006x4sn7vexBb5/
GvjxDthSgaHr5NDZh3SeXKfuTS5Us9ajx6NqedPiuutESKdp7Deb4LqDffh7lz/V5Q9ti7VGhJzk
72rPWKfkz2p9LqcHf3iyM41jU4tAq7goJiJOlR1bSZeOiIO0blOQ5ldF/ILmoct2prxx6F8Z0mZM
jhVz04OMrFxfsmoMMm7vCx4Hbdt8rW1dA7LSrFGPB+oWEIORDjg/TF3P0P9EccG5mF8ArFjgT/u5
z6KuvU7zI9FljZUmjeqyja5QDHvY0n3ax1vhry7EZeSrvV573TFtwso7Xl5D5T6dSJE8BCtKJODr
FQeH3qJfhvC31NCIEAb7LvGEORqwsUIPdNSer9vSl5ZTJUiulpgqI1dmsRuANmjxaEgOtsuDrXj7
gE4nAiX/00+WUVADOpXeat06iEvCeGKoU5BVh+qiXL4TUZKZb15b5Hzb0EThF49bnYZZ4t6UXDOe
pzSFEymSoVuw6SGZIMUpDx4FkvNDRe6ZrjNdQSghGsT+bpTseRygvHMfYpYtiTBoWJI+cNL7rt3x
5nXGHHZ2g0GTLL6Zh6c1B8jB3v/Qg8YVU0lAQBEom5Kt2IDYXByRiEeGnPJbtn5zdG5DaY8nMqTV
pKiU2wy5UPFoSmlUVT/c8fu47cz4V2fvOt0kqXLzTsRJqzoYyUj6GCrZ9he2/jStz45/o81CKANJ
FwjmgMBE6l/GH/TWkjW12Lth5eHc/UhjjQ0qLf1EgLRqi53aWetCQD8eiuoakEwAN7l8blUOFm90
oCcKn47C8PnmY2jUSL0EHo+uTf3UpuO1z9AOsk05ux4xWHKfEBADWPagYwxVbRHaxjz0DqF39x2Z
q8Vrzvyaw2E4T677iO4kbt0UumesagUpUMYpJs8tzBdJhgC6HqPtUiqOlxXFQPhJ2AbmO3q4vIoK
SxAMf8BMwByvh1LT+SoOwBg2Mg886QTzoABriUkAHDYdVJE4iJJTP5Mi3Ruz37l8ciAFQ+0PbQsU
1K7cA+L+eUDe2kHi+rJSirUDxw0F+oTAiAGw9LlS6ViWtscFE/uU7pp++ElHHjoG0eSplWIoso7g
uQYZpxz+u4BLBjwAWK7nvP1Sz+hjN/sHX4emoWqXR25TwIrD2GBz4jNOwnI3cypmp+Cfjr2a7byu
yJ+Ik37ZiiTfZXS6reL2vsidtwZNgMG8OXdxUtGAjFsX8Ljzj8XAdKgyqv20QJwsGr9AISIDCMyz
hfnhDvTQonFy8ZstqEfHDFzEuyEIlNIgd3QAbEqRAu8HI/ZYbxnHLuVuAurAqgo53/vTdcx6/Pdt
BS1qq+vLV+VoQXf3V5YUTNmZM+eODVkrIFmr9Kqe82DIQrLdj1tE6eMKOIHe2F02WkvhV86kSlbr
gDG9GXgJeIKqEPgs3M3vLLMZvsWxt955Y0Y/mbHDfscL99p9Mk5gziwdEh8TYs6Py1rWqCtYZodC
JydH35z7ORz6AbW7lk4myDwN3/yZDomzW7IEjmVE3zUPSou2V3GRJS9pba9l1Bljus/imWnytgp3
jVksnEi0CmLMVm4gpWazGIYAQN4YSNXo8+QfAUiY2ofFvatnTbeg6mSeCpOC7yWB5RoThGEi1rKC
xejJbxODzE+TkZVfL++bTpa0bWtmFE1XQBZNnkb72JqHuAg/IkL0qaJT2XZl27dainGICcetZP/w
+gGU71pCK6UWCOcEDzsmsOXp9clv8mzp4WQIWw/FQgKUEpDL1HUdqcag0VgFTm+wmaI9Tc5nWOVU
WNOf1cqaYF3tH0n9s5rKWwuDedNa/upNNzTtPGRVcbWBMyYpsofLi2mKDZEvIyo4TnEzMIfJ/rQo
yWj2VGwYuAd2YI55I76x7JmPGYeuzMEkzexn0ntlQEh2w1lmfHXz8qkyJ2cHhBRDs7kqx3b6OcIt
nLj3irVmtglfOtM0WEB8UGz3bAzN4rryP19WXeVhoLeJOTJcTqAiOBdVY8w9HYq8CjF4hIGHKYnD
uMZ7x1yLGK+ewRh1hValRIAUgQ0VbYK4js8lEq9eCiok5vT3aO4WVN277crR1VB0YiSHHYNWdjFb
iCma+ziP2vhuymFeOqwAtfWC8g2lQAe3kC/28mSvpqUssqErqjAp3Hw/t02Q+/ltvq6f/ektrcu7
vpzCjmRvk2Ps63I7MuvL5S1UWgs6dwWahiua3c6/YE6GarYZrqbRBhPDK2w54M2hz35Vui4apcM+
kSTFbCCkBLeWuAT7kUV+8SVNp6DgJEjx5smm5djGiyYLpIpFYZ3g0wH0P24ISTcjWeeeigsQATEP
qoKvUT/ZukYGlaezRdiCdjFgH70zyTWzQfBYYwW7KC9eOKZoyRZd3iVlBGHbREz+gFmUyP236FV1
7c5AoEsSoA1d8/V18vb9dusB4w8MEKYbubrRYFUzMuht/sqUHEmSxeA48SHTAuVRAzpCeLL2+0zv
abzvrGhzPqVduMLRGV86KywBQ9GQaKyOTnP0G10IrmD4xrAqylEYihYwTPJR8etBPNrxNUtzk/gB
s3/H/LHNAyMOFuvZiYMt2Zlgsuk/seKGNlGMwdbuepp27fK1zHZNvr+8JSrjQlfv/9GmgGRPek+Z
cWX01ByqcJr5HBARoI5tM2iGsFSOyEbHI6jgYVvA1jo/nj5vEKSXUxUy8nsbvrSOCxA8D4P0H+iu
xGUN0FnfRm4RSb9zQVMxDJzZS4XO66OP/d6yB083RK06KXB2aAsEaSigeyTnPWReM2EYpwrrlV25
rLtzG/PKMAdNsCZWXr6PgbqK1xKAUQQEy7kqS1E2SemjF2sZaj8LtsUkn2Zg3F33pKsi2o/kcZ6s
6bpaR+KEa5XWb5dNQ6knFbuF8iDFn/MPAG9TtjkTPsDojsn8lcSHSrddKmeKybx/RYifn1wcXUtX
vOwgoqtSHIHbzdllW5TMBM1vHmAKdx/QCLAkeNZjVfHnXBztCjp4vRA3W6Fd+XcpZ7s1254ui1Fq
dSJGunanDo0LYwdrBxQf8Kndvg9q480ZPvvGsdU2+4rf9s5OTqRJdmIlmbXZC6ThYT+WXzbgSKXV
C+7etH0bvV3TkMD7Tboj8BeDy3r+iX4viZbuQrINcd+sWM82PVjkeu53qX9XG2HVHZIy8rry0JNr
p+2Dwf4Ze7vU/pr2x3h6yHQ4/Cr/gne3QHN3GWZzpY1lHTpbmYc1MHLRvX3VNlGWvPqb5rGmOhEI
2AAXCXJ5vDukE+EvZbea4IEA07d56Lm594Z0t8ZUY6bKaxL0b5gytsAshSrJuZ0mzJmHpReXxAoI
nV21pOwfY+6nIlhjK4/3fjbFO2DJjk8lQlY3nGvUSvEmqNJRc2OrNAZ7GzDyBcACcnvnX2Lm4+TG
xQxTXvY+/VZXATF0jdaq43IqQzLgAl15XbqJyyGJNjcorCurBGhlswfagPOBBl4MVCP7BU41sYnS
0k6ACMVlCIX6DdfDZOVBPuUfcJynMuSIozI4glHIiD2MFoH70TxaQ/rDrYaPZH9OJUkGiVKDayQ1
rrvy89DcO+Mnvt2R/FP2fPmgK3foZNEkN115S4eObuxQXDwngx2U4I+2IxCsbfYBUbfGrShtDi96
PMgQz7/jw+zZ6IylKQZ+2I2XH0rr0dFBJaj8BdBU/7+IPwfw5N6xVtp3SyfWbXnbll/WEJl9WOnG
wFSx1akUyStZmVXQaYEiIxixrWkIgGBxeWNUS4UOTww5g32VAEzw/HiyokXKkZkIRegtw7hphaZT
XSpcFYf8yYQTeFckqaTj6XNMnw0oPqIogrziYcM4ZoU3j9UmAW8PY11E+bK7rJbSAZ7KlC4Wpy5M
B14Q/jzZAru+HZMeo7Q3pNovazgk98DOQMvcZaFiraTLzBMkuYRRAjo/+Q4xxiTv0RWPdwKan2cB
V1b9zldUVvsfVId+8CelcC6MATtX5PtQzcWcoOSGWFJOtTtjFnNiqE1jCtLx5mAtdrPrgBHvlweA
v4V9ac018JMUcfK+WKug8P+h+XZXIUU0DVc2v/Xd55EcHe8pmWowkZaRC7wdXdfn+3URn+qDHRv7
z0CEfm5jJPPXdqvwqeWwy5Yns/qKx9tM8Ebhvy/vwLvzAuBdwUgKv0wAeyE/QQcf2LdD6pRgJAVf
fLfZY1CUm4739N2ZEVJ8JlKu8DDv9hkD761TZyhPYM59ux6a4YX7Fkjhauflv6sDKkoLSPYUFSQ5
pzfTMS78DdECSZPvFdJlm5WEl0W8c8zQReB4Ie+PKpUpN4jUo0FLZD2Q0G2/rvR53AB1zQMzSYI6
e2XO7rI01coho4pnHKY4LFdGBqB1uxYb61GmyvpXZia3Xtq/+okO0U9hBgjQxXQuweyVL1dhTTCL
ZVXSIPoh9M1dh8cBke1lTVQiLGZiDk84zXfPRMKXifs4UmHaTk4IjNIRnkYHg/Xu4GDAz8bRxnsU
IPnv0tN9hkFjYARUoVkiBF8+03oME/Zk2DTcqKaw/O5CgywGUwA2iC3oT6VDmsXV7K+ljTXzkET4
xzCjanuY+OvlZVNJcYB+A/AMhtSlLwzk5Npc2YLkV8NE+oY/5vQHJpXu2toDg+Kmccbvs9FQCMji
yEeJI4r0xLmozk6cqnYhqgdiM5+uZ4pqzJXfXBn2jclCvu0cJEvy5Wvu3qBp6b/riYc9SngMRRmA
xpwL9yfglLZzVQOIuwlT9+B6R7wnA5Q0NIJUdgj2JBggOqcxuyxFCB4FXa2/QhAavELwmN/zxH68
rItaBMJd1CMtoJxKulgN6VMb8IUgjk2O7bBgZnJuf16WobIL0UWMtxfeCZigPV+vJAWbBshWaxSx
fnhIZ7lfe5AWk/9MIgebwJYQWB4sHY89ScyUF4vv9Fgt+6bp/LvKdiPM2mv2ROHlzqRIwS7KHQs1
M0jpWwztZz3ICuxfVV1p6i3KNcM7ROD6IxcqD5+MGcv9ZoaYxPmSgR2yjINuiLTD++/H4sSi/SsH
l9H5orXO2LB8gZyyHiKjO2z8G22ut9QKUgeUqP59g+xEF5Y6qCLF1XQmVzJtq/PLZI6FXHvcYVQt
rGc/yEtvN3M7sOkTQZ7gP1shQIRNhh4HgPsga3auac3jbOQjeFvgu4BL1gTZuAQxfY11g3iKrTsT
JI7ciRt00JRv0hWCBlpWz25GrSPKu83N2rffCsBNa/RSrKSPshRaKZiLwXG5q2AyMDJuUjiJoS1e
gWsWjck0BZjDCnJS31Ek5WLb0shUqQhSJLyPEVt47xIqhWsCETmf6pByByBnczCnkV+D3qHTZIYV
pw0e/g/2s7hW5CxnNi9957lwHcjRX3tVnQaOiVoAdXUYLyqNELy6IL0HWx1yt+eb5q+knZcCGq14
92fg4vUfKShReqpZOaVCJ3Ik40iJYTtzNsMXxu4hM5PQcquoGLb9ZWNXXZD+qT7SXczjFJmqCvrE
Wx0VxQaQxP3g7pw1bJ1rcKtzIPt2RjRgeHPabjL6X5t8xFsJw46wEATSTK4b1EARFtPkdehjjMA0
ip212jvTap4uq6mIoU7FyAMLsT2ZpVFCTJLiGRR/W2j3bJMmGi3zqml1xqiUJi5ikUJEEVEqhmS8
48bibVAKZkHa5obYP7LsdzIPUYrXz2XVFBczUJ5RBUI9iNm2bJCmMRB0C0E1mtUPRkVv3e77ZQlK
UzyRIJliR9Y+qXxIcPM5rJM52MzxCQwVGlNUKsIYMBLAvoPAXVq1MavXagb9Tjh4ySNx+TPNdONz
4nCePZf/vMzB0OTgBeqDJuD88DYZ/nfVMBg7j59i0VfVfHaR7LDbwHuu6x2wLl37zv1NAMhfV+Ph
8jqqXAcYeAArLEIcS8aor+2hi9kKEPXc+5QjF1UvP7NpF5NN4zpUjp4K5jao6QEWXzrSPasW08rQ
kpRT9w5d0RFvnCBei8D3y8PsmUFW6a4yU6kbEhA+NtB3QTN0vrIlmBLrxbZroEvSNzvhRwcsct/c
kt60I7urp8EJNzv97PTuU7bwJWBFah57eyHXcdUdmd3TfTt2VZCY9OXyqr+vLmDT0Y2CsFhUoABX
fv5pqH8h7wiKjLDrhoClNFgcO3BmVFMWnh+tJt6zBdBSRjcFLC9CEx0zrL4rMPExo2197pagY/+w
TjfQ9i4fhs/CdY7nL8OhteTUDew/XvIUAXU9uhFqpVD9n6IdDo35Um+h0dy1VXR5JVTn2GXo28Tl
74MbXbL+1jVGVM7LOjS7Kr/qSGmHBU35XUNL5yOioCCiJx+4ifJZtr1siGsfyjX9duevKEpz8tlx
l+fLGr1v3oQMF1LQyYsKx7tmo/9H2pUtyakr2y8iAsSoV4Yaep7d9gthu23EKJCYxNffhe89Z1fR
RBHb96H96CyJVCqVuXItNDydUp+z0glSoG7OXvs2vZX9LxV/mMNw9FjLfLvTA/Ryn410jGzQo4ca
0aEt0xkbCf/aBwVDOfYVfXDbXiKmRW0bQ6piPDUHwzdlAMLDpNlBdiIGJE/Rl45tBMy1MwcGdqii
4uoEGfvyHQOe2tQRCTyIJH7c/XDdXVVPQbqFj1td2ImdxUvGa1ymeVxD2b5/bceHvjrqNsat0B6j
t0a9q4e/yOVA5AjmrjlMo79yfmBTREktHhgOrAducVTXNW3wpTA2wuTacTg1M2/vSfpttW0mDaiC
gmDoYXC532LQwtvChK3FYoQefKY5MJJl8xvnoCxpl+LMjXcxuy0FGK/dA9V3bRWxLQ3u1RWdGFt8
KKYLLssiw/Vm6X7TXJN0L0FZefnMrSU3pytaRPpcJhJINqxIiZ3mdkGFQULGb9r0lfR/4+D/rGep
2thj+G4oEphKjK+1dxjzR0Femi0t0tVjdGJlcT84dMhHacMK9Y60/qLqe2DN+2Hj8l89RChpwA/w
BsPo1cLbkqLP0hKPvcRMQtr90kmKausXV4LEQUt3hqkHntpKRNccYqbSohCmwbNoGfHTjJNSuHAI
ZPERLRo/E0nkbdHD/RmRX6ZVp2YWCWJrgC9HozCjoVz+2uV2D8yzTNss6m1XPVuYDIx3IKeubB8Q
ka4Ma4P233ElD6GiRoIhPq8vtAApgcGfPKK1b2NnpDOYSVIXkGkBV1MMSCcquPujVBN96h1R1Cg4
GN5zFmf0cXTAytOXsfza4H9BNxbIjfeigRJvy3iS7xLN6ls0m8Cf4bMW/a5HMaCgFuJukiBxzRqQ
cBNTz3cDG80qGobBkjtXFg5IayczlMKtH+q4mSBQmhWi8Lu6dQN3tOtdA9xCmbSYc5UWrwp/ZF1N
fYW+4B0VrTH5jjNWHxqkQd+Vnrepn7qAMPrgJ8GrarQmpNSySbrAymriXOW9a4bETfTnoenH7Laz
lPNgsJKOEUgXhiRyR1Lcg/i4C4FbThyfWZhDswpgmDBrq8dvrKaje8tKPBeDbDDde0OU4sgS4e7G
rEfQVlad6XurolB5oypzX4esSVq/6/pib4iW70rLq6tdRluJbmNqDddARY7fY51lXTCMWg2pIVIX
GwnD2iE8daFFzBfTMEG+D8ejRNdMxndd/OSituTlL5ej1+eWIDIGNKFmUmKUCSBNdX4OZaZbzJjr
mGq8r/gBpHmZvlPNK0hp/Tq7jt2jqR0u21w9hScmFxfN6PXSrTQUXgRgyDVpGKog9WNST18v21nd
Q/Qd0Y8GbA1n/nxpVDZTXxWw047iMAD7z5vsNTOdp7obNj7X+jb+Y2vZ+R5VBeHeueI8OQfD+6Gr
x9ZKA+V9t+pomiKZQyp9Swtm5ZExw6rRN3JQT8f8yCJSA+GRCACEUQukt0nzwIdbMf5M2HfFg8ze
KRzY9AXn3MdUK6lbn5Mwzd/b4sflbf4cyc9/BTnfZkwheXHL8Cv6HEjH+FmoPKz0MYhZONRfWBqk
cuPd+tmBYNG0Z1TyTCy8XHdlY641ZW0FVQI7qBttZ6XecYi3zKzUeGEHDxJ0kx10NZeNuXjonbqY
OG7CwXm2KDR+eyYOLaNXjolmcUnyIWAmHnltKo4phzgWOLm9f+9a869wZgZlPNYwgni+v7EBjLKR
I6cvm7eU/sqZ8k2BXdW+auX3Xt1hjFhNW62a1S0+MWqdG9XLuEiEhY862tMhM5z3lnU7LqyNLGDl
3GBxc9cB5XTMnC0rEDp6hDEHmSoo2MEsWN4J+lLi5i/vPeheiKiUt2W8BRb+HBdmm+gczluKe3Bx
bKCc09FOwH1k+UvIHJTld3GsgCX8dflgrO7hiZ3FwYgp5apwsTYhr3jxoy0jY3i8bGL+DOeZxvlS
Fr4hIKEDmAqW0orHSef+CALxyxa2NmvhCB6Rrs0qLCIHmhpR+5in3qMLDl/M1WyYWg0kJ/s17+fJ
A6SsvQxdFSym8u4190OTjj+NIA+L/di4GYzYl6DT+ferw4ma0fmQAoEuw7lJajbdOHio9pLWguTO
vUrvqj7dmVu8KmuucGJnOY42MGkqncEOM6pryNZErVOEU5FsxIotM0vPHove6nSY6UAuQjFuxEoR
1uUW7PzzYAoERhCJXAeasTPh7sIOIF51qnuogNbpMKFvMsTWjoCiT/lj3prlLYauUL/yGu0u1dM+
MoWqvnlD2V8TOStADgL4n8sfcnXlJ7+InH9I1xQWEmn8Ii/un3lsfEjXCl3+fNnKmoeerntx3IxK
TrWKsb/u8IW2NVTrMIDaPAJ2wPQJydk7+ueXLa6uy8NLGSWxOb1YWEzqNK8ZQRE4Tb14lzW6fcXN
PkeTsdgiCF+LJZiamjE1wE4iHTzfQui7tQmfTXWdeSNi/pBWTnB5NavhHm2p2Xsg8gqp83MbLM6z
dtLRCWjAxZ8IDNMfiH5o+x142wz6QBzmt93GnM9aBMP2AQyPuieSpIVNTaOQVRhR/rXHxHeNNigm
dSwtK3KqduNrfa5ugIAFhewZ6gZrS0yXm9NGTCmp0Nor/UkLpz7xDeerILfVcFWJ18u7ubqwE2uL
8oZbDu1UlrDGUO/yoDeut6g8SJ9v8eWsnnfck8g1UaLFqV+ESW0ShazmdSlbB1FzuzNpGaZAXrZS
CzLXCAf1BSjuQDXjbVy4uzhTG56ztlb8ANS/AMuavefcccqS15DEwjXE8A6Ny5+dx8IS6Hudphvf
8HM9B4Ea9VO0MyGg+wmXN3k5rdO5wZ5KeYsSOdvHpdeFrQItLJ0Umuw2Iy+Xv+TaKQcI0MA9BIvI
as9XV/e0pqkO+G/iQHBLlIUMkmaIo642fl22tBbBZngemApmQcwlO51WQYmAaiVHf9Hs33U1DQI6
x4YLuStped+5o+S9nSYDgFtoT+I5iLx0Y4NX02rXwQbrYFKZtbPPV2unvZOMuYtieBX7pjmgnfvc
UH+svtnqPs3va+vecfZT0+4ur311lx1UfSAEi/rREqNueG5nJYODZEn7rlmQFMIrvko23iYrJXgD
mQSgw6h9uxjaXIQbR8QlsYElDVzCfKH2nD+M2aNTovazZ85BlzeE7KbUCgbkGcbXUt/IAda+sAd0
gQV/AkRuGe4wW+RVQEXOwKT73ht2M+K2fbC9GzM7DmPqu67YuHvXoh66a2CDsnB0sO7z7+nhaxqy
wIpH7/tk4GHyUALMLkFE5Y5hIrdIX1cOKAIBnn1zQEJ3dBEKSMNrzGY1M/Tba64bZXlQiRMMtMpW
lkYmikz7tvVkvLHKFWQArn70boBcA6st8Fjny+QZ6YqyhN1K7UbrfrD9nnaYL+7x8IWmyi21g877
7aGPhgZFaNj/moh9Hq8CRhTzqpgsxPE9tx+DjUUbWlAdleRqSH9azSNLPi6fkLVAf2LDXKKalGvH
tiNgQ1LrkZDOL6FsMOo/Mzu/ASLhgJ76tzZRX1Hf9ElnHOt8i350xZnOfsEiOKCMg9TYwy/gUASm
4EuT8g5sO9dOO4Y2UHYqzbbi0XwiF48oNMv+iEdgIPATwKkpzLybDIsHWp1Mzl6zB/HeTUk8SwAO
7RND+fax0TW73BEbMq9+bLtJcmMkVn5wa96bu66w9KuMesPWmNBKSgaWXhNNURv4bTyPzz+5M/Z8
5HOBwc7svTZ5uzrdQkGtmsBZwgAC6DI+Sff0TpkrVyEYg1fr2BBUfYHKuOxVK3e3gUHrWWByfjF8
euN3qqFTZ+O1UJYH0iRQ8bsRKfEpizc+5ZolVPpmTjrEhk8AU4dnRU4SRPg0G1DtTUJOr2z+mJC/
sYMcD9QVpjG3XM+/i1d4lsQdgO9S6teG/lNvmoMcEWkze4unZfVIWuiJo+EIOkFUSc5tEc2sLebm
M73eXTy8oh7j6+xgFDmkVO41/up01519VfavzNkAP68dxVPLi/yyr4hImUBWoqtbt7k1qiMxtMA2
71z2akyHy06ylhUAaD+jhFw8dT6JLmUWS0qlcx7U1LqxOHlS/Qvt6yhJ+K7OWr81h1tdz288zbuS
Rvz1svm1tQLFCwkFdy4X//kKJ7WHtGvtDsJy861N35TNfMJNqEV7EGDT3+Gs122yxVK1vmJkIs5c
d8e00eJ0a6MyWZxgxWNuv4wY9NSUEY5Gmwe5k9w4xoDJFSiu1mZgxx+ltTV2sJapQHYKz0r0yoHA
WV4oZswMt29xWri88Wrk8kdvkGgyK+C/Dx6NPLqn8a4AC12GMuAu3yKfW3sNGg6UWGe2DiS+y9Eg
QdNYdpBLD4bsaKAR1QIYYGm/GWKDox0KdbTiW2ge/fsvDeAu6Bj+ABOWkH4gj5OGzRcMZtCzm7wV
JUR82vqWlqBe79I7N4u/9zltN5r4a6EJ0zHgKMDoAqr2y3vNFFWRkpYHVmNCp7jyXQfJLpA/OgY+
Lq9wJUECEwRaq+DxBQ56OeYa15bQXY7ZuN7+CXGQPTjtwhbvQtqKowuS/MvW1r4i3hMAtsAUSrh/
uhQnR6crYvC8UzwpkPo8/5GwJhA60fPI8Jr9IB96qgd9F+8StCEvm17Z0zPLi9CocajdDPNjRsYP
Q5wFbQXYUpHsTHeL73QtCsMULq9Z7RLuushxNTVh7KVEfGgn88pCLxY3/w3TktCsRZSXll/WbMe9
p8lh19Pg7KW+VR1dXaxLEJ5QrMShXUSLakobwiosdtK+AUImNenX7ZNEl/nypq5EQoyGoNcAFkAT
7efFSjsPTWOcSaS5RnclvD5CqA6cxvipVe1BK8djEW+JbaxA0mYpKFyo6GXh8bR8s1i164L2Fzbz
9GiD78W+MpK9KA54e1begU1h6X6xtZuK7kj2CrEoH8q5tnvf/WsWXeTVeFCARAW3twVl0/O7tjPp
yDSF35GhupDvLfPFtW89EaMVf02LLXGO1S/6jzV7MULQj6pJ0WjHTkOYoNW/oNYQjqPl11shby0g
oJiB/UXFbeaQPF9WXBA1dN2ER7/eBkBXoNnSPVVGfc3M/Gmk4vGyB60eFgQfglEwzNGh0XJuT+qj
nuKtyAODKsD4ashy7PJO9636FkQ4YPKN06e4eks9kNylL5eNr+SzqFT9Y5uc24aAt6ELNM2BW0yA
Fc9uDLaFW51PwOK9ANgkMIOofYDNdFm/gNRXzbwYVJKF5kUeUAC2rpAFpsfLK1m7n4H2mrF8GGWd
MSvnS7E7DLtbLZq5UlC+TxNm+ZNVJo+ll9Cwt8dizzp+m7kOjANEI5WV+SxRSAwT+xX06u2x56Xa
SOb/XFTL1QM3+kfcBXN+S8BAqZA0ZB0+rkAlvy8Mf4CSdWN/YC7z2tLnWXYEYOs7TR2/tsXe6kQA
bvVDWj4IzznkduvH6J1mTnode86eEQ2Q+q0O3/rW2aYL/g5UqKzlzEovuyxRFF5Q9RCTz666/D2L
fUBJwFX8mln10UrfDWn6xBleSFnsskz4Qt+a9lhzFLgHWLLxHEFyuwil+CBGmqMtF6QmBnVSyxgP
ACMDmS7FRqq+bgnvHu/PuOKfVPPkDkb9rim6+QmbWeTgGewg+yJyCnd/2SXXIhY6tei826gEY2z9
3CNH3dQyDKpC2QdYlFoe0vwjxUixtUVVsBpBZvA0ngPgTvpUpqwUxrjaDMPRvIljEjHo/OxsXbRI
JLT+tfeU+8XoDONQMre+ka40bjxHGNdWVYNUz6DJVkSbQ/HS6elcfgGQFZOgywItRJqJac9SFVL4
fXoT849O+03ayAVtMtk31b7YOmdrW31qcZHbKFYLSWfRzKz62uhBQVAXVveDudXoX7sbTu0sHnlx
GetcdrCjkWKnNUCd0THQRnmE1DaUUthG+FjLLk7NLTxoMFk6pgM2smjfJwEWgPp5SJ90LeQx9znd
XfZXw57D/acPh6YB+vwzc9Uys5iyMnMrE3csSiAAZ5ZiHMVeNtKTEY6McyVa0phRAlD1TkGt+k2v
BXnQbKrMq9Yte/Qqa2PcObkJYY8OhZJkZ01KPRLFdTcwJ9MsHhB9mn09VJZ7SON8/J4bmC8IbJWY
EZsShMHES/Jr2dB2CAmGRgX4+XvOotHWxFWhcy1KZ7c1KxKD4qfTjQ/a6vJA5JCrUC+ploY9yyo3
kGPs3dlakwE2aHj1g5lY+ktDjOLd1kvQcWmGNyHLl3qiB1ZqxBhF5G127MrBRN6qKDjaMEWH3+B1
d70bm7Zf6Fry3RBpHaLqKZ7NxhzqUHXNEHVZq3/D7ALOuqWnDiaDyoQ5O5s15CoZIBvst/XQFkEp
B5vtZQlgAECMM6uEUVjzXJZ+oA0BsWdbdGTyaT0C35GNVYPQBKb7qyFnFNyFSeZ9cChyBKpz6e88
qY1jadJ0jyqBCmmBYawrgOrB9dSCrM9vODbZT2SmshCKfV0A/CCUBzvdKn81tepunYlyCS7LLO5A
KtuBTgPKLPbvksbtdyNtlRfkiRQ/O2lUzxzKUbFvN8oLW0+jvwsb2/vkcje5g4yGngWJKjiGI6zp
xgK5cdSLHEIKBq79aqDevq9iMmLOvT2WbZddTcNQHVHoIke9RRm8Gesh9UnFIHcrJDxME4BRXtm2
Qne8srkXEa1PkxAEjhXo6Pr4Vie1Jg6qMtwkzImu3ZYdfNdXnPB3IhRAMDHwglYg1NQ04QDZNf5Y
jxm7doQyraCppwbjO2PTzDJlXNrRmLNkl7FB3mn2ZDxbYkwngKAhyu4TkxPjobb7qo66weiSW60V
5s04EBmZSIJ/YOi92YNgAwDVGp5RbjwxVsP7POmBPhsiqrmcOBaihfeUUDTOQLEWkz1rbsnwNU/v
zNyvsoPJf4spVOaN420OwK8EBLxqUOPB2OfM476Iq7xvaSNzZAaYFL7BnNidnXzkUP8A58uewJwa
+h264NdNmfqyAAre4htBaSUEgjULWH4gysDmvewjVJo+lczpOEAahk+CvX3TDRZOpQ7+hy0pvpXo
jlQY/Uz8g1R8Gf6KWlqlcpEX8FyCkQEl6xjsEjlGGykpUIl1hZlfY7ogqzfi/JphTD1hihEDbPYn
kg5DK2xptBpqWx0Av3d16aCfelDxS2ymG960tp+oqoCdkEC/A1H+PCmp1YB43QA1HUsLdbTG4leG
PnaFD55bkCghfHXhlBh55U+dM2zR26xkXuhkegDCoLYDdvaF9dZUMp0GWLegBC31DhdZfCzSLQ3M
lXQAVIGY0rfwJACYYWkGpUivZjXSAaONhH2AFAVu7Bd366m4lt4DKoF8FTuJCsDSO5Uz1madpJj3
w169N+jTohinME4UtMCkQyDVSfArWJYrILkHK3Z8hUvuW9x3feMXSZLfVInhXjPZ0wNLHBbFcZ1c
s3TQIsMqehQtpJPHYd4O6IsWDujCiejZ1ojOWlEKuwWYP5mhv8D/njsF7dPK1jtIWtcOqgVs8llR
RcX0jZmVb7BvGKIhRVhaxobbr3nDqdnFZ8plVRKRwWxnD1FdvphK7YstScD5ty9yGvCrWA6AVzOU
ZpmMtoUpVa8jOe5Rp05Mdp8n3QaLwpaJ2R1P3xNc4GAnMFGWOb5wzB5Jm/77N8vco0ZTCPylcwX6
3IZodLcvJLSkPL1+qqT2PYmLHdQFNnL3OaP8tFsnZhYFgS4thNN6MAP59Lq45xhPYOltRv2CRmb/
pXT2l3POlciHZWFJmGp1wPe7cIGyQfWwtCUI7xULOW/vs8mN2tG6Im0cuqXauE1WzYHoYh5unbtr
C3PZ5DROZyB/j1FtNaYishsHoxDg9TLZbb0ll7QSay30oP9rbeEXGMEYtUzBmtDup0H6hHzI/La1
dwwdmmorGK19OgxqYIQQJxhMTwsPsXJQcLJhlnVxflluRN39OPwushc6xGHTfYzWVot9bTNBBgGA
EwUSDiWqc5e0zBF18yRvgLbDbCSPa38qrNHv8ixQzFVB53Q/LnvLSsBAdQA5LIbj53xo8flKNnLK
Z54GzgEVG537JLH3BNmxf9nO2sqQHpp4t4MH+RPFkKeUm+KsAVsro366BsGojxEaJpAcbs19rptC
Lw3RF6QQS0ytGYPdYCoAoHLFO9d1wNFeFXB9dXxQW/XaNQdxMET2f6aWsFonzZFHGUCpY4yLiLvB
aUIyOYGL01d430sZtlv0K2upKz7YPyYXLpJ2FZhsRph0IbHX1K8UeZs+lpGl5Q9Aofp8HrFFt2uW
utD3BaXBEJMNjNFKMjDDpsCrT5F0oKV07qZoVfYim7DDBeRSU9BXU03ctpp+9ACZvuw3W6bmgHBy
ERRaT0xt5gZqxubgNXaoIXFtxxxjextXzlpoASQfwxZQYsMXXZwEc1RUeArw06yvohg6BSHR+LM2
DlHmlpFXaNE48o0raO2aO7W5CGdukjmsz2CzgLJ9JUxUCJ8v79/a+XbBOWChDgl0xfIwxMD1WVIB
t1jbMRgXC3DaA3DnbRDoru7dP1aW56DCKFo/DcAlTx1FsUJ7S3N6N8N3NRfCR4m175MtMbS1o3ey
sGWNn7e14Uw5ANcO++IUD178m4zHVEZT8cDKZ6f/dXkfV/3wZIWLWzxrU6KnszkW33ojCMuiSbxt
kvWv+sOJFfPc21Mb3URz3kfhonMxZCio58zcOL1r8fF05+YfcXKkOPo+xkBhBBPXPhkPRvchrEc7
/enY0V9s2sxdB7Cch7i/WE6Xda1rcGxaj6ZAprehmR6gm0Tjt8t2Vt3vxM5iRZmkHZrRWJE5u1uX
//RqPRiMbJcX9KsdW1d1nv9NtDgxuYgWbjXY2TTBZNmiMBqHjD1JBf5MtBDtn6zfanKvuh9GlTFq
B6AGulrn30wl0iuIOwenRPOL/q4GEq1PH+18q2Ww6hyAQswjfSAvWx6rKe4V0UsYksUXu7zVih3m
lYOKRg3qSX/x1U5MLY5UhZKcO5owpbQbPSc+KbuoKK4S1Eby/Mbe6iuvnq0TcwtnNFOT6VTMW6g3
u5zF18mwpSf+WZMCTBMoOPx39xaOWKa0TK1u3j31rXKeFCTF2eh76qoFvf+0w7geyA2L+tBmB0jD
BU76OtAnp31QoGyT2svl/V1NFU5/zcJHgRcFSbyFXwNlrE5co5vnu0CM9jLxa+eaIgUj+q6R16yK
Nrkw/nR8ls8eQECgGwg+DMwvLvIUzYFIlCcVuA888jUHjTlphjutQ25i5HtFuT9VIhzFt4oWGL6O
t1QL1+2jKAPeD+QpALafn5gePdEh1TDp0RnO0TR7KJgVftW96k7vW6UJvkmM/Zbxd8sR75a+ER3W
+n/AyGLEH338mbRusXpudj1QpFh9P3wZKieMiQiVN1OhN28xJUeUeaN6zOEaY5TY+Tuqt1HstDei
3JQmWQsdpz9lccwAqIXITIuNqCiG3Fmk0194melNcthwt3lNyy9+amix461X6vM4FlI1F+lv/mZ6
EA+ofclfnL6DluO+QfUlQ9uAbfWQ1qots9jJPKCK6QwwVZ5/bMAK8r6h2O7E5L5ZAzLyYeqPpRFl
EILIs3um7sq/wGCe2ZwvpZNrdLJwsroGNhsU8puIpMosQicrBwBH0vErRiqGp8s7vHbNna5yTolO
LLIprcvegEUQV2badV6DkIH7bAxM/TYrtirVc3T4/Dn/s6cYlji3FhuNykiNz+lW/Crl8lAD0u7S
X5fXtHbf/LOmz1iGSQC8PK9JjV3A4wbZCATy0ueSYpnTVlNzNSRChg2DbChgeXQJsCmI4fAOckiB
zSDAMwW6/mhbhV+7L57zA5jdgis/td55fN9VG+dj/Rz+1/QSbSNHzc49BdNtM+4Gsiu7LiwhEJb+
BaXCLCr1B8uE6POpu+GKEQNTBJZK/sbinVABSW6JPviGeVVkoTsF06Y88urhP7G5OA3uNBWVwWHT
Qekgd3eFjvowav3ZTrOvHdCTxpGjhanx/bL7rA1FnK11cSbS3tO6woDdquwDQY+ivbMdBHfIPd4A
0alrbYiqHuO7jvixs3VGVr8pAOXANM2iT+bihjXQCQTyEPj4govXbsge02EIBvZWaFvcUqun8cTS
/EtOzn479gXYrWGJx0VYMxaaGBOutSq6vJ9rC0L9GN5jAn4KFttzM9zoRwB3MKtYaBh/cLMMg30J
4mhlWd9yo9t4/q5aA3ITWhD4s5ZtOK8RpaHpGBXSCAb9YxMIURaUWvMIfsjg8sLW9g+zg/81tfBP
syYFiH5gimkYSc7NFs1njHuHtWPvL1v6U2BdBs5TU4s9dO2K9X0JU7y6luQboQ9Ofdc1N6z+mUNP
dfqmG29GfCD9F54/gYaKbgm6rsXUkx/wR6vsxFfQhHUkWspIffhHWV7p3s0sMemRhzLd6j6tXUmn
phZ5Tt/ElqRAyAdycn/n7C2vUp87fVhrcBwgUnur2Nje1Q+JQiXgkcB+fWJf1zJHy2Uf40NW9hHo
4teuZmHT/8UkB5C2/5hZZE2mx9BDs2AGWeR1y63dBBPpaB+A7dsQBFvZQ8xVgwvRARAac5GLPYRE
6/99LpcOMipii4aDXkIJI3EfMlTVQluMGGXrpdjIJ1ZeRCBzw5ighw4tiorzVp/6CTjyWVkyHtg8
1Z7MrnSDEsxPGx9sdvfFcUDTEJ3YWRcPpFKL4zA1ZsxLEw9j0Ic4XainYAsBo9A3DxWOAoJAhtiY
tyZr6wIzPyr3kK2E7OliXQ3vUTFsZtgbpgpMjEAXXQ+yXGjTdTZYCewDdCGilFh+bmtHE7yDrptE
dpvu2ynzRTKgcjWEsTNEk+O+6NzwPa9AJTUHB1Me1hUNcpKHl4PGSiS0IZiGIDgTyqBicv4p1AgJ
qrEGqLGSEnqeyEYyv8g+yvbxsp01X7Mx+oo/zLp8kil0+0pDFQv9+LHd21CdjNkxAQIRxDlWe3Bx
jv9/5hZRlxti0t1pNpe8csp8g95l/T2LX6uh9zfp/deeAaC2BiwQcrfAji8HbMu6SUepOxhjHsIC
OnO09bPcCCUB1NeX9nHit3xrLHPty8303QB1ICR96iImpLNHVgwYdhBhaxZBVfyq1Mugb83JrQT1
PzTh/7GzCEgg/EV3wcAxsr1DDwIgx7c1yzemoKg30Y/zS215ZBFZZxENk+AFsPTGZBTCSmHLNR5G
60EbQcXW+yDI69oe1PI7DNzzegfaJTDa7r2tUuvqZ3SBWpsHXec25rwVJ3GpdNzMKdX4x0lb/Wfe
fHPtHelBbwnpKPAadPti3DgXayHj1OTCUVkbj5V08BUdKYJpos+lqW1E29UPeLKqRRxkjqkGu4cJ
rWE3jQ2yRrCR9iK9tfPiS7/JPblWAMER/+8u/iEJPNlF4hSy9lrsotsMH4Ldu1ArKVhyjxrYVW12
z1ri7SgKla31Lv8K5nRmfXGpUU5bVVOslslj3kRNNgLJ+KR1H3Hy5rEbXj8bXiTMl9rayCnXXgRn
lhcHJdUIqZQHy9CqCDUBDp+W3dhOdi8c/irrYqeGJwy+7bWkD/PsWZlvRr/Fnre5+YtaSG46ig81
Nj9vPor4EYjGsKVBmd33fyQZqglvsS9yS+t3NRaBwxgSJwDGG8urVqlEHysLVpkRVu2zKx/iYZdV
G468doeA4PY/VpYsoDO4kWs2rNgW7vQOt+tuMg7E/kakL4aXyzfISvaAooCO8WCMZEIAZ3FqUldV
GPpHKKIeBm/yvVO/Kao9C73yMX4FDQ/iFzbb6JBsGF0+1S1MHP3vpHvPQ96/2vF1hgcls1EvvXGT
1Heqjet/DqiLgDvD8TDWAMoPZIKL0wKGOZoAgIccyXisQTJFxFH1Wy34Fe84M7I4GHbplHFrwsg0
PrR4pRcUFA3IweyNS39rMQvfTzXPAKJgtuP9YGJALTz2vX8vwgQAIwB+8xv1zzTl+R1RNVDQhJoF
nLAIrOIN/ThvipQNotF66+Os7hsGl3C9o5jyidCCEqCquQ5TdXw/9b+a4dlNnu32378CsKB/rMw3
1Em4nnJ0lAoNVjQXhdLCb7zIiaOm+5qYDVr4Gw63dseCzNnAWL+DO0Jfnit0uhNJZnNueS+SH4PZ
QKf6zbEf3elgDNHQgYZgwy9WLkAUaF0Xw/HA06Bicr5CgI49q5iTwcJuIeMKNhs34gA7ezeNlW6s
b+0Eu4iCANgiJQOU8NwW9Fs5ib0ZdwoBYp4fqfHK+Ls3jr7d/pzMSCACXw5Ua14C9wBtFRImwHcW
gUo1TpFkAyzaACxqbRxoFjgapjgkGFH6f5lavu/Rc8jtJp9NaUOQj/lBI19MjOVP3NvqY6yvCk8o
Co169AQXqZhMSFyPic0D1Yrio8K0+A+vNrR3ILXrZ+mSGDrLvEiuAcIvboppcm8cRSDUYBiUHfPO
5dz3RijQg6S8NDqIQLOmD3Wz7Dfyt5U7CfAGYtAZ6ot202L3a3scJcYjgGlGOxbFVUc+2Lz3C4yG
mZyB8O3r5U+w5suz9hYmYZHzW3QRSxOnq/tawh5rGz/nYH35OiIdd/QHL/2LkRUgpjA/Ao0bsI4u
mxuaJXhnzmubGmF8GQlTEXHrWwHC2hDgtDsIKqQHLH4D07H2jHbBmzEzc+Cp+Om8ssLEeGgGZLEt
nPjNq3T1BCiH8TylIzECsy/ar4Nj5gdilfbvxu7od0yv9pHsOzPzR/R8jlYl7Xec+ET5Tlt6T16W
2/le49YwhE7TMxaJ3sm/2EwDfb1jyhA8OsbvZDJR7zCMxNh62KzcTNB/Qb0Y/UjUJJZ6Zn3CIFev
ICUNttg7nvCbojIBhnH/faAD2wjAl+j7gSNoCXrH0KIHnum8Ri3cLzDjoZNn1L5p/sMcNtx+Jcwh
miJ+uzNhBfk0ZlhVjFvpPA/X+BhorRXU2eSVGFFEHfclZ0d8j8uOv5bZwiRG4jBujzn2JaDI04So
G2g5Yuj0t57vEWl9o0v9ogz6Md/l9Cvnb4n5llUbpAJrM9qnhpcYo7Hucr01YdgCt2QDSL3Uwow+
2PF3UvR+M2Dg5oo2e9DFphQyxg/CfU+TrxO/k/9D2pn1Rs01W/gXWfI83LqHdGdOgAS4sSCA53n2
rz+Pkc5H947VFrxccNNSyrXH2lWr1lrrLViq7p59inC7DA3COK3Jp0hStTGg2eoV6tvp1pC/RVa9
0aqDmt7605ZGcR/CErCx2T/wTUKXjZgmkH9QXWJLtaV5dF9pAKQ9iDIi4yEITFfOV065pSiBW5Qt
QxvrTLUpHKuq1aipZ85Ib5Jk/T5Rv3nplT0v5GofjdcV+kOmtUorPVcWhWh4poBEi5I2MnCp8zY+
CYW8gk/p4xkxnX9R9TvVSbaG+VSoT6o6bIPhutZ3AAcur+uFC+TM5nwRntjULejOdRvcpkTPzZTQ
8T9+mysFRpLQQgaEH9DNZYuLq+jUTeFuHcbeHyx9Nlnt5Hyf61fpdDUjJRTrUCiNGxZHx78jG9yU
6Ig8Fc7L5Q9YdnkmWWAF8WQWJpcHRpF0Ca2QsnxX5Nu6ebYbqufTDsRIxpF92drSu5wR/p858VEV
h2VceAqzGsnBRlMPuXM/dse23EgpysA09HnmSyEfKDin5o+h0tfsL6+qP/aFTZvDu0DjOu760xFZ
IT18Leixkzdj+CnQDgOqzH60YnPpvjl1WYgS+pC7QZ1HWFWfgu6nPN3r7a/Lw7p0A5yaEILqouuS
aZAZ1YDu/BwUlazsDUAQTnpAR6uaZ3blBlgIfZAkpjmaJiCYHEWEmNQrTj9pgOIn55reRbmzXaf6
HnpX1uqcLZkitwpDESBj7Z0CmVOlujf6fbEZpK95tjUmsFTxTqNbbpjWgG8LkS7t6zObNX07MHAI
y0NvDBuu6YG2iZS6fHbLe3wXRW9debg8YUtnKkzj5E8423iciEGI0smmB20B91hrIICcWTqtYnqi
w1ZfN0igjbXMjTI4cnZrSjY9u2nU9sm29Id0pVCyOLwnXzIfECdnHny7utxpMkLlwfBUT295+LkB
GTDG1EantUtzcXwdGMTgYdMhtRfG1zY0v4K2AWTQhMSKZ0n6Fh7qz7ljfZYSAEOXR3nBGmERzB+0
5EELJFJbySFENnYelVBCpq920XQHNbQr+qGL+Knzxup42dzCRgcJb9ECyGFqvFN+CvwutEuHvg05
mmy3LWPQXIqKWGOjr7FPLnlGsQ6NeQMaBKRDzyctRH3VQVio3ChacRVU2S7ruuMQWoemrVdCrjnl
INzDQBpoNuDVjk6eWE5p+56iY40pO2oOqTVcBdYaNd/SwNESQuGTjae8Y2rxAkkuTQ2d2qjhmYyw
yQ+0rZBSmayfl2doadvBGIHuKQcKrQtiKFOSdCuKqi/BvoB8ltsbABU7p/OOhWxdyU11H6sl+prF
XvHsHyu257UtDqQF1SyBPyLH5F3O54yqTRsF1lRuVG/cNd60y5sEwrFub5bVXW8G3PO1m0oQnaXG
VTYG0Uo2ZGGjz5NI8go4KCx+wk1ftVlDa71cborepC9kGKEO6Lt7yjzBTo+k1JWtVtlddnppZk9s
itc9NBksyk4puZiQV7K+yjyGsgSi6MtmlrbDzHKrzmwddBcJZ1hKC59keercMeVcyf3wVirGwZiq
g6kp+8umlp4+KNVwGdmcX0Qy4tarnESfDNJxea9uMuCUeqdvfdCdtPZvYxloa1tu0+4lJqroOv/q
P5oXXLUH0GJ+ifm6HawdjNQ0dIT9vi90sCWhNG44zB8GXxrdMvK/W0Z069nV95WPWIii6CvUkJUE
HUFmXjjGaWacgCkY5Yaej0cTBWpyK8Pe8cpvyqheR5521QLebgPHdzk+VoL0pcmmkWAmQAHDR3ft
+T7K7Gq0K8cqN7yL7vp6eIYv9Vny5c/l5Hy57OjS8j0x9fs4Obkbx7GwwbLYmGoKeqrHLH2IOjPY
mJW+lotdOmZtypwAABhXuM/OvVLHxtbA93N5kBDlSfel1423y978TgSIJ5ADHsICsjrL+grTlsJs
OI2xWsyaaqW+lcubafzRxock0dys/hw05o3pfxqLozd8KJUfkVNsyuROKvbpdLCyK30EjLkr/Cv0
tXpt5fJ8P6sIe/OkI2Viwz4u0kDWg+HreUfHt0L3HPpcbepvRvUtcp4vD8KiHTQpUYGfSSdF2ZXB
6bSOmiCcPmiyGxQlop7iFWx6qzIDi5ZwiV6y3wrAwnkfSEXl9SFKf/StI2P4DEvP6D0M6bfLDr1f
OLQK/c5wz8ADCIDOF44zoKJpe+SZmj4xEYVGQMzzvLVW9iVn2Akk03+T2orxat1KRl0FvDC6Ykhu
CEulu7xS6fEF5+iPfb1SB3m/8eYsLiU2mkTn7KqwUhUP/pLJI+VQWR7xU3tltNbGzNeYpJbGDhbt
mfdToy9VbFuGN0WLk4zH92AdUu+Hmny+PDfzYXy+4XCDxnJ8oVuH6PZ8bpA+7UYzpVE5NaBodL0U
IojgBlozN9KPevvzsrVlb/5Ym38/Oa0UxQu1JMZa2Bu7SYa8NbG2l03MZ+s7h6C3cBTdoK4i7tLS
0UZ/ynkfya12LyX2Tsm/OMOzpb6oUwt9ScsTsFzjUbts9B0GXUvs0jQaHoC9dKjbfWBcjdAMDelV
aAJGIe1YrHUJLSy/WSKXuw3GaPLt8xedjKQ9BJHTDRq5p7pEbmEvTfI2XlWdWrAC2Iv2EFOfuxYc
YZF7Q5+PfkvYmxjp1swHmnkl8hLRRh2j1zEyP3b5iyEl29h7osPlDY37G5pFKkfblvBwXZ5YRX0/
s2cfM/9+4nLdkxX35hjccZ4ktOKKBs7jcBtzBbqN/Zq1+U0HhMOZpF3S3w3DuHKMLQwGD0LyyVx+
dAqKnTrqAPVylA8ltIH2R95tPsT6Xb2J62QtgnsfB6s6tU7KuBBnQ88tDHteKGFIWa7a5CPieB2q
qW4xyY+l5b8ZZvsQl7G1giRY2JhALGEOAOJM/UYsBRgNoppq1VQs4OkW5NpNk5W7y/O3MHzwEwDW
ps+KfSk+bPrQCO1IVWE5zD8W43OSXY1/jyuZ6RbZFVAWwcwq7v3JsOPSi41qAxnBdoDABIJdqJH9
v9eXxQ5V8BnjBuekOFphm3R+n2CnhE0cNnNPO5Th0Zb2l0ds4Uabn4Em18tMJShWTaqMByltjtXG
l27N7FktDxNSiWv9Hkvzws5GF1Em6IIx93xbOTDoDaWlV+ztlgY/+9A2zj7s9b/OdDBmLOUZLEd7
qCVcNLGvp1QEGbN0Ql7jyfJKlz5emxzZPwzaiR3hihlTeLnzADtequ2DWYXAMj9BEZa5+biSd1g4
9c9cmkf25EAKY0OL7BZTI7QCJlK1veFs8xLGbKV7qcy3pELkeo3gaCE/fT6Q86o5sSo1mTZ1FVYn
UD+w7Tnqz1GBsIyDKHct/QhjHo/kplFB0h8hKrs8vAsHBcABROAAec7lNeFoqpy6yqLMq6inRBtw
OiCk/34CacS0qEdy5yjvBI9T8hrmMBesMoRRRmBx1pco+RBOK3HCkiOEPPTDaDaPZZEbolPjtsiz
sN6EZUMj0KYnjLs8VAsbi8DtjwXhHYw+xAQZIBYK52jUiSvVgN3+xQuOVI6iWeFUFhZDqRVaD1Nq
vUk6xIYpcylrspoLdxHn9R8LwvEgDa08lAUWeucxTHZSBiseaGXPzbSVQtOSJTpfSFBC/w6Cbp6x
k4WtDQPLGpLNzZjeVA35J4KIH3m4bbzD5YlZMyRMTNOmQVjlGHJYYb2CnCbPWepKoBTWyp8LTTZ0
WasWKQh9vvsMwRYFfEiJ+7JGb69HyO1zmd+bEmyFb8a4heO56d90/W2q73mta0blAgFv7ZV1uLTS
Tz7BnFMlJ+NaplUrjyOfMIEz78wnPV/Jzy/cU3AmUNs3CR1mNPS5AUnOsxix6HrTKKrbE7ZUnqsq
lUs3/uWJWzhwTw2JpXVbGus2tvFEHoF8w2Z/o4fX8+uYl7Gh77VgJR2xZk89dyzPJaXzTey10SEr
tpVOCLZPjY0iuUX6y1pbLEsHxsk4ilekbYCXMhrGcULiQabp/LvfPF4ewTUT8+8na6FutFpHdp2p
go17eEmV+2QNebG8GmZAN9kthTfYuYm+jOIwC/FixhqUt62/C7SrYU2MaHFR69TBaNQBSiWKKVCB
sqSpxZEhkkFOp66zVohdsABXGBwWRMUgV0T0WhxXXlKqY7kxCcBdQDpbqMTrlaho3v7Ca5XSGs22
8Plw6YlvCt2KpyZy9BIZu2ormVdV/JmywoQqYtE+BGsI0SWXyCrxqLCpLrzDFZWJbk5VQAbPTOTp
g9mUn8bAqf4+MUIa5o8R4cSj9SJDkorkZx9WLuoJ142pc2GYh8sreWHkZsiFMldk5lKJcOiUkadE
GTLTGxrdgn3ZWYBtUCR0syx/KCvHfvb0svwYJqWxYnjhUCAph/4NjzNeaIawhZou8FobyMUmlI++
vWudx8q8UqK7Mv5aNzCCPF32c+GyOjMn3PC6j/uWPrfZjeaulXexVOyisiLa26IbsrIcFxYIqh00
o5nAX0ksCL75ulO0qdMRW5bHLo03CaiSy+4snA5nFgR3rCQxUCkbcKcAQJLFmzp61tO7vB62lw0t
jdupK/PvJydd0EOAivw5gar8VPe5m/kIzJc3Sg4jM918l42teSWs+cJEqDeX+2rTTlL5kAbxsGul
0n8qJudJzhp1xbeFU5wNNleREDybT8Bz30bE5orRwFznPGXpsQp/ON3KSlgavplwT6dcDAmBCObs
ynhIR3WqNjX6tobbt4c+Bmv0ofv7Lg06NE4MCb54qgeoM8aQHR2Qh4nkR6vb6u12DJ6DbiVQWVre
f2wRMZ+Pm912EUBEbDXDh7C/tv8hxUHBCRopbr25u0+IF0Y/GAaz1Tga/Ipa5WtED7wsraRqFsp7
9JigsMMWJVfzjiqtb4JyImRnC/lbb9gmdbr1TbeWX9Tmc5Ps7OEWFNbk/Lq8xJfW3IlVMfZK4TBT
69k3O/9RJMarWqk7u84+/zcrwvOyzxOnSHt8I4y8immRSJP8WrPX+BCXLg/aiedCE2Umqu3nC8Fz
MsiFdJyx5F95cujT5ymP3a5yp56B/H7Zp9+xiHDJA3v9Y00489RAR6ssxBrlYfOrHQ3x0XQmXSHn
7k3g8DUNEvKpemwU39gYWZ3fWkA3jwAA6p0sJeEGufL6GESpue2rxt41cfHj8icuTi6wyd/p5FmJ
5nw8tDDRm94x+cL0sY/vE9qJ5ed/MAG9EfoeBkkm0URnJ74dpwyCMSFM3MX039eFm3reSvjxOy4T
R3umcUP8k/iA7Ny5L2GuZWNqjtxhsbrrmteW90EbqNsocvZ9+aZajlt27WYogKbI3V2jjbrbl9O+
br9M9mMSVEdJ0a9JPjwYsrctnDUV2KVD6PT7tPPv6wNLLb2Ivts8fm30u3QNuLW0tk///mz/5OLL
9UiPdZ1DTuUQ0tLj1HRbK7iOokevA263kgNbWjmn1oSdhCCDFKngGGjR+jpWc3LgxVgDgC7drqc2
hP1jtvbUlwUjBstbFH/UeOnFW3VcWaALyBuVQijw9Jl+kgK0MDE+TPtDmuDKpL70vkVf5rEC3ppb
R7g3zPpaJydarj3Ilnw7NSrMVu1ope0ZrNa++5TEH42E19LdP/Tt4Roh68wjTdgvgtpCq+1SSPux
UsS7sEzpc+tepuzvhTDPzQj3n53anhyXTBRSUlO+dUZEYKYJnq3RRZHS1bWV+3x5yk78EqaMrtm6
l3+vjLFBHRKkC2gSXgW3qRZt+1l6JIH2Owcq7ZRrfBFLK/90TIWZUwOQ7ZrMmHryU9h+idurari+
fGYuBWGnJoTNJalWPsmxQjwxJM+drboj6vW1VX2s6JegMrCSgFs6mYA+z9U+CD7e4ejKSTLC2sOc
mUg/x6j/niFRctmjxUHTeK9BsEH3r4ht6H2vQ2WF+z0s7dcQNj0lN+/swFgxs5Qkp3Xvjx1hJSo0
8ZVVgp0gDT/V5aewdY7mmECxMG608XWYpCu1az/UYb/z+1kgMNzYY/LpsrNLL8XTjxBWp26lStjL
85U3ag+tF6BsVe+iRL+VTP+aIsnOQM8ix/xls2tjLCzMLlYNGL8xG1eaS8bHLRRgWObxspU154S1
qYV5A8ITK1WysXFj+KSh064BIPmWxDceZeDL9hYPypMZFS4BOTfjMrBme/ou8LZAnDLnlVavf7BC
yxVLc6aaESWYsySQ0Uzn1Zhpt/JwZfjbvr3TlJUodzGEp78UnCVlPbKmQrwV+hY9ibMzYf5S6aob
Xle/LHNrqQ8QHVjJdui+jWsqsouHyYnNOW44iQv8ptasscAmOk1x9GswWrcfX53ovlnlOVwKQVB7
BmVMzyFYDME9qL0t0sHsPsO+q7K7Nrir9IemeNGmJ5CIfz9jp7YEt1pVmsY2x5aeBG5g7gpvq6PI
JfUr633Np3k/nAwfJEthbiJKtQnaZJcPNiJLP0JThbagoc9e2xCl7P6TZyIyFbGUtqz8eRSLh9z/
aXWfQnh/HHllAJfWxVz3BwcGrT6X6bljyO3KvWRRTzQseD6Te7O/nmBg9Zobtbi67NHSyXRqSpir
QU+GvDUxhUKUl3+TraPh//xvJoRpynJQpryeiXQU2GDCR6l4K4e/B/POoIz/DZn4FnZqPU49ZV5z
YavvIhmGWKVGHyCkdPmgOJ68uezU4toDaEDmjGZeMhjnU2Q2hQ2SbX6eDerLRK/rZjKHbdWPN3KS
0YihvdLjuWJz6byFnYNwkVLcnGE/t+nogeJXPYXeNIeHbj7RG7Qdton+4bJvy3aA72vU/sCiCb75
cC/pNEhUGyfrj4i1R+h4OpK/KcaVxTf/IfFdCHiTCJhGnRkddu4QiIaoricGsey+1QUAQY2W66sh
3kGIpGU7ZU2sd3FfndgTLqy0yPxeHbCnToe8dzV16zdfLOUuK/4abUx1QoHwYZautdCbOXdMTSUl
acKo3uQKweGub+48RMHU49/OE1bgDVAJDckOi5ikVI8NdZwSdM8jmtBuQeFWw1Zae+q9HzRwT6T0
Z3F70vqizIeqOxH99zr17GqLnDHCX2kBK+ZjsdZH+f4oOjckzE5v+wGIGI36kfYGVXnKG7n+fnnE
lkwAk9bJ0JLffNe3qNhA7aXOrlnSt7Xyy+ze8jX+nhUTYnft4LRxo06YUMdjZBw1+Qql3ctezNHi
+baZJ2JG0ZNMAZE9z9jJvVdI5Sg3ik2qLESmo6E07+crKZslL05NCNeCr0XyMIGYB3wGeVbhH6Bm
2ZVt9tevKTzRZJnEEAQYyjuoq5Y0Td5wouW98S0OUoJjmoXuAAs9931j7zNDXVkB748cLOoaoGcK
iTqtdOdjp49wisM8ScwA0CDx7yfHvOo6uruOQaC5TeWma9Wi96fpmUVNyHB7JXTibTffsHS35+Vu
KMOvKDDeTma31uD1/lLCFCyA0G2QOCRJf+6c2tpx6M2XEuQtN7HfPJspST2pND8Ovffcyt02N8dP
lxfjQnP9uVFhqdRyCRerzG1h+dNjV0DPkNpvdjRtHOvraFnIVob7sbITwF7Sk5nX9wioXMnWJznx
to7eXWeGtS9if+XVsLiAT4ZCmOcSGJHnpXyV0kx7r63uB6DAeVCueL844pyNpJI1bmWxpU63w7a1
B/ZJOnw1G93VEXJAfxMyj2k41JbkXh7spbOYR8qcHqfD/R3ldSNDihjZeJWkXxot29tK+ZROv7JO
u6HzfSXcWPTtxJh6vppKx/QtirhkU2pEbLL4ENdH2UE05aZujoq9xlWyOGMn5rRzc5VfhUZVMZST
57l9h3aOIW+GcK1Ws+aV8BRvJVOWOo89MjSOK2nfgnAryd+U6LWzbyzpx+X5Wtz7Jz7NPp+c1B0C
9U5Idoi+EdUdQnVbNj/8ITsm5Pv+myXh8qylrArlOZQys195TKlTdeP6Y2b/PSCG3c7JAjiVThhU
uc49ojlStyLFIWTTdJfc7X0zJG5Qx4fL7ixecSdmhFmisZOoquBiKJpY3np5qBzgPNB2l60sr4U/
zgjTk4W6XNstzpj1LY17e8363PXHorkypU1pf7lsbHktQFgPaAjFZlmI3o0hmxxPYn3Dr7yRWqIb
s3a10nKD7O9pgZkkuKvsueAyx4bnk1Sag6J5JqOnhrDSms9a+WoNEiRPz3GmbJRiZe0tnUq89+ls
pOcGWJ04jNpEVS8g2s0qw42r+wqpjrx4GrvP1RpF49IggojWaOGjreidinumt6MdZYS8uU+zZlf5
6oOqRuFVVhiPkGg1Hy/P2dIynAuSkFjB+w9+/XwgZ9iMnjb+zMsS7VLVvx/9YX/ZxMLggWfCGSDE
SG2Jc5UbfmVPEZBUR3oKu7tIg8Oj2JpkL+xwZbkv5LjmHnMeDfSOUKsW31tVzk2WF0xUEMG/Or05
hbRFf9EtwnEfksWwNBiL5X4kBzY9Z8YaQIzHI+MlRK60XtKeRdcGTMJi0SPK7XQ04hjopUqx34ii
4Ivlj/FOaXp5QnUujj9mntTvZM3Pj1KopW9NbpubDh7oD11hBx+9hiDCH6nCxpnU7O0oNHj62NJt
r1XdfdsoPS0GRs6KKLS4fKOFv/4cJ4O2MWql+Aym3w42g1JIcN/kw3dZkoznurSt+ypxPBgp0+AA
vHD4GbZmqt0Png7HsTXHackkm7/MocnrrZYE6rGYBmnX+1NynOTASmHojKF61OMgujUKclIudStD
do2uUcftOIymBepAz3o3NnNHvYIXXaeza0r1YBcpBcKutWzVwGz7oN8l6MzsLM/rfnXt4NRuYEVB
uHGi1tE2HiIpx1HRhptIkdLbOkn7j3Y8FS+1VH6if/sRU91hyDMLoLY8TZ3bWA7ckIGazlpTqrYP
uz752lqNvZmUInluSXYf/NpRaGNQ4Y3MBtL/AArCqtjpZtx3QH9l80o3Em1nRnJ0VJJM3SUKr1oT
yclrNo0Ej0BVH6WqK6+NrrOPIzCMjrzVEOyaTmqbt9hrFf8aBr8EnGZa2EjXm2G+K/XK0q77YFDp
QGDIXXYC5HdtJtPQk1SIlFAJLj7oVRgRvMZc1Iiqv6RFBaeO5Dj7ofOACJSW2bq2XstfhzGCUahF
iMPc6o4PMlCJvGhPDzidm2XR+R/aqW7sD0kytOOmo73mNeub9FDo8GdvzCmN97AxjT9kywdYU9H0
v0uluPuE5JCjbpXMM/OrqdSxqVZG8IpsYmlf637pfCTyTg8jNAqq56alp91NsIg5LmxiNG9kStvc
DmphZdeUcnQdNR9V3mWlHORu7lBqdLUMjXg3zxyLFtawKNiIfd7t2yzTX8LUjz0ktbLsWkpl+VB4
cXUYaFXf2NVUcLwnhc6zKVatzI1976PRacq2g9flrtWaYU9pW72ug6w8eFLj3Gp9EqrY9mPEPOTG
PzRJHz1DxzwdQa2T9p6GUNnlHozm+jD5blU4HUxUhtH72yKxuiNS8qgDDOGgbMtJU35pYQf3Td2F
RFKdOniu6Q/erSZJyQfZyvufztSGu9GZ4qexz5sDaGzlJ5xtRe8OkT3dxFnkbVPf0J7KWpE2YQqr
hKvh894ouxgYqeRXXyGwDlXXSgv/ixpF5EOLsLD7Ry/L0msQoRI5UrlJnvS+dj40auk/puANvvRj
PVp7Odacq6lXvewwWVJ9GyiJxV1vhP4ubWLzqSsShK97W0qU20ZOimeDbo4bVTKjX7lBnOj2k0Mq
Wdfrfmf7Weu4Zmx3/Yemz5JNFJXNtTlZ49ZI02gX0zE0rp3ZCzceYlAwMMyEaYgmCwFX71ipYdcp
ZwP7YitNUFsP6Wa0nC2ADqSDok9G+VNHs9QNOD1bN77+Pvr5NsvvDHn4fvmuWuj345V+8jFCWFbL
clH78Xz9Jj4UBh/TLN1G1tdh0LZT6//Ky7fSN24Dj8izgYWqXnvgLt5gpx8ghBoJ4ux2Nswprz66
jrJ225bZNqtVIKc6kkbKQdebnZkE25SSAHQ9rysDMF/44gWG/2QrZg5jGBXPAwJJKiPQKlxgZvU9
DvRtUAd7Lau/tslrjsiKW3X5rjFzf5sUgesUw0o8srgYSFpYRL88AcVcHNAzBLksINYAhR8Mr/3O
VrnusuuMqseKp3Na4p2nJ6bmTzl5uuQSqgdNC2ZcKspt6OzkqNzlNOSgGTt2L2Z4NQTXrboS9i8E
5HTOzg9pGHhQfhCGN5YT3SMlTCTJPWhM/QuCeYdpkuGJyqxNUcXP0loL6VL8RXsLBCu0ckOJJ4R4
gS9JU9JiMqzDTY8ss68GkPMdvWTTrKmrLISTCtpRZCAVHjCayE7fZUGtF9pI/KW9NX7vWmu9R0vr
49TAPL4nk8YxqJa5jYG2KUN6FPX0Puu9zwmS9zwMk3J7eZHMu01cIxr9dhBI/s5yC9MFsoMrHPDY
Jus+VP1LEL365kqGcHHI/pgQO2WCURoLqcfEoA1bc6i3dXX1n5wQY/zMm/TeVLHQVt/t7tBan/6h
zoGmxCzSQU2AUofI/qKB4hjjWOEZEQYAfZAUycvalRTlc6YWt13QPE0BKtNlv1YVW9pP2sw+hpYg
HVxig2+sJfR/y2q96WoFIoHvcrojZpOCaVcnHwd5BQa7tProd3OQDYOgjBV+vvqQtGtrbb6qYuVj
me+S6btk3QxrJ9OSFURvFNi52K+kG86ttAFvTVljvqLsoabR0xvcUuNK/3t0gwZs+I8dYS8ZhdP0
YSzjDTzQcm4d6im5zQkck0xeKRctLXKU4m2in3knicXEQaqQhA2YJq7/28SebuFbOfz9KoepkXtj
fqnzlj0ftbGTda5uqjhSa/m0nGXWthxCb5OpFI/+wdS81ElFw7YjHuK9U8VJYjlzkFC74XCdZT8R
r7psY3HEaFifdfhoYTfm308OulFJ2tKJJNwZHmPZcD11Bce2dLSZJwaE8fIDP+ya0as3PpVkeqpc
vezdZE2iYIHIk81CqygwY/6jfH3uhxmGZZDH5tzOJpeHOotJ2hjNOG6lIJKOQd43t9FUkhAtNCNV
Nr6tRx+mUq4/5T1KKl6qDIdcm7K7ooI1fyX0XBrj028TNkAz2RUMgyyZKutArg7HXOr3l6dxAS04
+4/S0kxeRAVfuEFKOQq13ob4Np50HojaB6X80qvBIUaSr8goPaU/i0J+6oxgJZRddu5/hkWJE+DQ
dh2ODLwXKfveCvaZsiY3Nn+7eDue+CYSfTdTHiiFadA7mMkvTaEefK++mqxgU1i678alD/Wy+VgX
+pfLg7q0dE/tCi+GRKtQVpNxLZUey+R7KV1bxafLJpbOYJCrszotsq2oc50vWyQUBtvymDaaoCwe
mcaDCXBE/nzZyuIcnVgRFmAL4Uacj1jpwx92cWzXsC+Lf59bmaN3xlf+fmycHCKTmXFS5uzxTn2R
+ttYXlndixNhwgpK1ZzWJjFXXgHhsQaVUnBboXInDe5YPnWTvJJ9XbZiWZDQcu3y+jifi74POB96
vBjr57zfleNjFa9c7IsmSBdydRDswd19bsJX7KZrek7bcvwdvtwDlocCq/6XVXViRphve0r5uxae
lNHR0GM6EQ66+SKnK7XtxcV7YkYYMCeRyWakPtiZ8ZAWt7F1bCXkfDaXF+/8se92/x8rulD27Z0w
mxIfK6q1maJbufoKr5KjHO1hp6wRJC96BKyPfyjaAKU5nx8oKc1Bq8NmEym34UTDShQfo+oHfYkr
cOTFBABKfP9vSfTKIFFkc2jj1bhpi71t3hjFqzK+BtkxznLCpGMTPaUoN/tr5cHF8TyxPKeWTzZr
R6rBb7KYds4AtMBz2txq7cvQ3qfR7VD+PQCPawn6rZn2EwCeuHMTGjzNDMwkgNaHCrlk+bHqXQkt
7rU7dnFnzXHszEdAOmH+/cQrgooojTxmLoSpvNYVt3e+d8Hx8lJcPOdOjMzL58RIbFZN60RMmmR4
rjI8kzO6bGDe/+Jan8tNMMnIMxhOeEPHRZfCj83cTLydmzHYTH5ylw/Oxi/qq8yqVt6ES8v91Jyw
FPxGA3xXYK6NPDfR/X1b/eYbXEMer7klTI5sVw3Klthx7G9pcE0L1piQlD200f7y+C2tglOHhAly
2t7omwZDBhVimNDy4Ert1xjFF3gvNEiF5kbwOe/8HuFcpy2c0PPxmu18CXWV5MZPXiv9CKdhG93I
wbOku7C0hfptpH6Ms40XrATVSwN6+gXCAS97dFr1DV/QpA/J+IHMpkuOnWSQ60ThP1yL1BnYWLRk
knMRoiBLjtPJHjh/w/FBlX6U6V5bS+csTdupiXnfnewrqao7VZpNjLnylEUI9JrevoFK7/LqWEx6
ntoR1mGMAE7RZthpnCsn+dZKOxo9/fyXZtAql22DcZM6D8OaLvfCgcsy0VTExSDZfCcTMaErSkCA
VaUqXUX53rUQDUNFqHwYPCqE7coeWNjUZ+aETd3lYZJQ0yJH4lePZZZt9SbadwBBiaBWBnThPDwz
JSyNiZDM7s05nOnSXdXE135t7i7P2Zo3wtKoOsnSxgYTXfowKa+j8sGePmT/EJfhCHzeNjIeTJVw
75e97pj5xDU19B8oDhjhMWtWpmXphXZqQ4SvKehRZU3BDTXayRYU8NbxUxeG+i+NlbuqX+4aeKDQ
9YFubXy6PIhLr+Mz28K9MiLa4Rg9tmX9c1Ts+vg6KQ55+DKVuzr45BuHRvswlse+2Oryk2aunCAL
p9WZdWFFxlqg6+XA6Ka+vgnkHxUqtHHgu14uv+TFGkfLmjVxUTpJkMRzDAd7haL91Dtkt7POldMb
Ks0r4zp/uXBf89wmiJnbKnWgw+cHlxYVamd7eGaM5b1RSrcyKa6+8R/LKCDd5X3JMwrhjfLcx96D
rYdIJ3y+/AkLR+fZFwg3QZ7akqPEeBsNVExsu1covFUKFELlWuPZ4sCeOCtsEth90lbOcLYNjZtA
8veFblxrTufGakIv2o9/cYykODcsxPdi5Cj7U5BkkHpvjPII4+GUU0y9umxi2aE/JoSzJQmRTpcG
TCjUqwfLLeKJFMNt3F1F8ctlU4t3wAzXoGd7ZmQXFqVMOTysDEyNyQE5Rlm7QZ1OV3dh9lyY5cp+
W97uEL8BhZll/kRqUxZB2atywnGGRHENAjA357r95EZjd5cYtWuAHlVNf2eG/iZRVDdHTLs13gDW
rETMi0N88iXC1g8CZainbo4wgXX2COlkNNTRVFRt+2DlgF0zJcymrPZOYwY4LVnIGprAs5p4W1Wt
G3U/YUxZG+OFsp6KlMD/xliIJYoIZnKjwNwovQ7IkrZ0VM80xj68QB8d85GmBTdcI+FYvA1tSJtQ
VSfPIuKOpEk127zCqNfG7kiewjaLJ1oIlHyN9XfxXDmxNH/JSUhmGCU9bjqWfPJfIX0KneTK1sr7
Y9kIPC9Id9ugmIQTJbTrJjbktNn0DeGJXeyj2t4H8prAxfKo/c+MePPG9SBNsYWZgR57aZt5jxAM
9f9H2nVtx40r2y/iWswkXsHUUTnZL1yWbDHnzK+/G/I94240T/OOry3J9tijQihUFQpVe5OV3M6a
FM7HmmhMDcc0x4olG236bMldnNsB+fccl4gkGTbO7zX7qgw72RgT1S+ThKYYC66n3YpN9CH0efWa
J/EvqVdC57rdWpsUZ7eytDVJ4mPp/ORTnxwSPQEsIA3c61LY0bxwowQPXqyFHzUB3FnSjMYk4YR7
dRqEiqOWemCrU/RXoeSJFDbXk5WLRhKiSAW2KAJlEq5wngyaKx/ccChXuj6fRWtPVNzi2Us4GkvO
JRVpFikSs3q6AYohGU9FQGz90UI1yK2AOun/nzQuBJjVLkSmCRox1u1e8fuGVmUDVOVeQl2fIoL3
cdAjmhFSrNjAReU4mSZ3fLtERXUHy1bU02OZoUUQRT357KWyYl2fIftGvH4A0Qj8DPCc6Mfg1lM1
+q7NIxyt3ERdVAvK2iKikyw4CTKA4tzYmUmsQUk318UubSNA+NDNjypLgCFzyl9FagCAAih/O96Q
zArrx0DaBtl7WE60jtcYKxcvCKfiOAdWAEurF3uIM0JAoWk3Rh7TQtz4yp02PEeRm3VWnvyF7pzK
5E5eXwL3Mk0hM2hBQ6xu8zqlo3aD0EA07s21CoGlC7jMoPgNBjyow4idH4xxRFu6qRVIBEXPaEpQ
Wq8RkO8MaKwcGKA1gA5H0zaCtef7L+7ZSw36I5g/+0Pl60IJwb2fsxRybP4oyucK90oBPINmhfOh
CNupTWinl6gqre1C67w+UzywGFNCOtcvY1vMFVcX1tCj2aSvjY3T7rZqglwRoN0zcqOy/5Drb/G4
coKWgiOUTIBACuUTeOflZNQ16GPrCTKEEK1ZE8kF2oRDj/frtHNQEHcDAtphBT5HWjw/J0I5w9Rn
xiyOQYkQySie43HwjLCzS9TuRlHhokPR6lVUT1ffSjHax9qnksxHVXpORYEqwEnLgSKrKvOh9nPv
+rleVsOTgXGGS9SDbuyBXWcpI2BphVe52/S9l04fqhbRHLAZ5dFAOVi3vS53caPB48XwQ8HCxhdc
5DEuwShSxnqM+UYz2o1sBniqXnuNWzYkeE+EzULZxUXGDpWiGSrvcKj7erLAc2eh591p0UGmoVMH
qJVPaljYvYFK0jlcWdolT86eMv8jmrNh6oD8F2E2rNP7XVRVW1B/rKjy8ir+EcHZkHxg6NYJNo+g
KhcclTAhCS2R8f+bzfojhjsxZY66shQZGytKRrshsZPqjTMAvvm6mEXXdrJg3BnBI11nNMy1mdFW
m12zeCAw/skh7kAcuenWeijXFo/X/BaoJsWE/UkluxmOun7Qx5/XZ7SiAnyhWRz7AylZgCoUT6Ny
uxrGLX5/QENq6KBGMRaPUQqQX4SLM5tCftvWjxXZXB//otUC9w1QgtAeAyDCcx8FwpjCSBuc0lZM
DkOiU0WKH7XySVfLTa2n+35ca6Zm3/HCAZxI5HSgynSxIjIk6tNWB807qg2EjVb8BEzF9akt7v6J
IG73ByIGqAOAoNC87RoN7JcoK1qD6FmcDSpq0VrE3up5V5MMsxCDFRkmYICDydJxK04AqQrFNxGA
w+0sruzXUhQqmaj5AR0ZagT4pim1K3y/yGo2qU2jvpqSrRM8HqzY7kWtAMwhgk+wpKAq71wrhMIH
M4qOpQv01K7bgcZpBe+Jzohgk4c1FYqVO8TiMv4RyNfVhG1RRtkAgVXhmfJNXTtt8Us0n6Q1sKM1
Qdy9NRBM0JpWbGYCaCtaG8BmSfIuSxaZV16tlk6uYgA6G/x9DDyC/f3JBSxoUlIZZo9SIRkNvr0j
k7X3+yUJeLhHzTPDm8b5PZdQAlCSkBz9KngCseYSjQV/UTSJEhSMHy1OYMPVuUBSbSRllnxIIElv
BQOq2uwQkawwrLifRSeOshYgzgMixLxoZ4vbPvarASAORHoxUiSOf+nGoU+eEvkl1uww2fVrKS2m
wpwZ0hAsALcJl1Y4cE4R/LrJwrECkf2oPxcAKsluS9XDJcs0Q2S3bs01Q7FgjXDVx/sp4MFBPcdn
KWUZiG+6BLhnscp6byRALkbReg+/lK69Cy/oBWAKFKR6cfNA/TA7Ayeal0Zl1KNFFX2cRHTNcvox
q+KKci/O5kQEZ8TzqIfl0yBCaioKDmG7HW77NZyXBVtnAskIDCIwdmgR5rZIr7pYiUoImRXcDQO0
J2M6iYuHhuuOYkn7IAg3BeBkI4/BO9lAypQGDWcMamg3ghcDLza96ik+BZ5Ijtqb9FiGj9dlLu0R
Eo5Qd7Tlo+iZmxuQMso46TugMpuZm/vlNjXqFZu6FPhjWn9kyOd6MGshivcTyEhKIA2Ae1ZBR3nO
2uPcurVnNGjNdti6YfDvE52oKAKCDUFVEfwHb5dIXkbEHGrg8934/q9ofCzWSMgXVQOVZSi1xqG6
SFaII/gxJzzzWm35VBGJBsqHkcYwsy/Xt2lJz8E9948czoiHeYQWrRZyitJKFJCp30jtSoS/VByF
Em5ZR54A1byoSj7fJsGI0hEchNC+rLifY7/c+MD8qGcFxA6iGmzAgjd7tVjmh0IKt6Bk+0YGACDm
c5A9XJ/tV0adM4oYCoBT0UODhxs+BySpueJLyQg48nQMUtoQo3kZijC4M9Kx/JjUHD2X8VAaIGnQ
tcTum9y8CZNQt5QOXY1g6IrzDb554eWJgQb/Cs7pMJrNYIBJTg8KGs3zXcCohyOhHD0AD1aHMgza
Zw0YljXqpMtBpGKgRXf5qGo/ATNMXttJRuIXBMIvERmk0g6B1HUf+YkEBa7pCC43YJTK8W3RsRuE
X04muCr6yC2SqfgcQmEKKBodRCcANtadlFcIZCqpk3cyEDj+ongEywdQMsbDScC0c76TQBAqAtGE
tuD1/ZBKtScK+cEPgr8wvni6B3wTSDIxbM6+a2OQ6WU8MwA747YEPMuEV2Cqge3xujos2UXwQiFx
hXdQE/A33HzmShp6I2OnjICygHQpkkSTXtmV0VePddBMdA4K2ZJTaaA6IMQdGfUmT9cHsRCwEaTJ
GX82vCeeE8/XNPTHMgWqENAiC8TXymNcJhT4z/3wPAbTisVcsCpnsjiDqfphr04TZAlkR2pPC9sj
mC1TQ1gJrxflICWCUAfx9QXjaNzjDM4B1jUKZfN+kvFGqAkAliI6IBBmXcufr6/hgrMBTBryYdB0
HCWeDCIfkwhdypgXAdHtoKAMcli72S8YyjMRbMonMUffAqxvAkywNYA1LQYTNpEmu+3XCOKXxSCp
hDgKvpMPCYLIlIqJqb5av9cZOor9x1j4dX21FiBnGarcHyGcGmRBqDUxU4PK+EpUoEdoTN5ycStJ
z0rqaUBHKXu84t10KKxa042FqxeEIyoFXgqq0PjGwjkU0jz5wq7WG5DAbYYmA4T+TaLv9NBu0Gp/
fbILYTABjruIjkgQjGNVz/ct60HiO9VM5cth68eqJ43jdzwD7IugP6hqbomzutWU4eW62C/IBs7T
QC4rzEXIjz4OTu4gtAwnDPqSAzTFLJ7hjIDFmbkzmTeNKVFlQot/HL0H2qdYtY/mJNNQjl9heu1M
A3QMKk/y+nsCdne1GTYlAPNSuV9J6S4pGxL4CD0ZYB5aFc/XJkWdr1hpWBu5jfYDHtWLYtyNxuv1
pVjagVMp3MmJZjPv0HONw9mUw40KYFKgn5qJ0lBRj+atmDfJQyISLzD8zCrH4e66+CXbAJZQFX2z
ACqBkT+fZOkHAhqJcKLisfFaubhRtL+4LKCv648ILohK+zhTdHZoNTG678XsIQ4Hi9V/XZ/J0nbh
3LC+UsQuGo+Uo05NMhtdjjtJTVBBM7tyOW9JNq2IMZZOKCNxxj0ObYsKv2KV4fe1rBagiAmlqqAp
wdEBSIY22GKW1Jrbh5rumn01Pppd2d+UaZrYKdDj8I8EDJJGYtRO1BDDRqbx2ALKBzDFhS1qtTBZ
dRgndyDiVY6AkGjQDAno1rIZAsB+iOJ48Htj3qmxnwH4Wo4DWhG/em19AqStUMpa2uptdBiaer4n
6lA+NTGZdz0eyu2+LWeTRpkOhI8CTFUBVcoyji2E1iinBQRO/6FoadA7hVwUGyGXiB2MoX9nDnIF
Dy8bgwsq1hwItmrvKdVIYio3Zo1sUHhX9wCMFqXK3wq5v00KQd4aguZI5ay4eWlM7jyUBG/cZLoF
0vDsqZqgHrQKNxMapl0Bzr48QSHeiNp5AKKpymaam/llqnUpo4MRl3fKjOQ6BTBI69MJOD4Oejn7
pzEdJa+rsuSbEEQSgA4iHQ+WAqiFV2zkYhxkgodagssB3y1/WZOJ0OSpgUsUSuOMA1iny5sO/B1b
FemfF7yL+8DTyLvRLoXRvJHMLs4BUzH9e84bBU/Cf0bBuaUU+cdy0DCKgcyHMTGAytR514/Qki0y
dQCDorcQlPU8R/mAcLpR+xpW2ZTAXRfi2l0GsEalK6TFeyEW6Hszt6W+ltVcCvJM4LSC81dG5TD/
VkQI8CKVBsmRXDrIkVUIAWpEc2QdN6W4lmtaCr5OZXGpi6yLx8zosYylUQH2pUszF+BuT21a1Q8N
Ef6C2QDbdjI3ztNFOOdCV0BeOKcjjdIWNZOTcDCj6FcSpsfJCEsbCB65I+ZAS6mMof68vqlLdhHf
AMgxqCvUkBY6t/DFBBCZtMUApKrHZUghheNPw7svNGvFqEuWEXheyKohacw6ec8lqWNVxAgE4cpU
/zVP+94iFQpwWwUP3RpYI0SUhNcacE+uT3BJe07FcjsaF2XhKyy1VtUGy7RGhq0miBFyJHDWCKOZ
r+LjllNZ3G7mdd1osYDFBD4fTXNsaLm5Ppvl7fpnEXm2QrTkCk0MOVZk3ugAdB+GfZ28X5exdAZO
ZsEDapmdSGa/xYoF+WdUCxT3EBRfBLdt1a+0fq1J4owWUA0Aqs3Wq0XvXzH1ljo8KqYzNSthzIoO
8AzbsPrKNGaYkVkHjjG7BUnsebar4RHQUiv+YG1OTEdO7jo56qr6NsEOiVlEOzLSsASyplM1K/fv
RTkAPkO1NXpNVf4q0AWkVWRmFZU2tIvcrrVjqZrUkFY0blkOcuBIseIawGtD1U8AJCpZAgqJ8L77
rAFVpWrO6H/+hdaxx/L/lcPpQl2gIUUxsG6SnLpErw6i5r/EqbmDQ1uD/FmbExfWBlk1NamB3LFG
/HcdyR8aoBSkqVOTDoXx8P+bGKcQExqoqmbAxARoXRbQWk+cUn7ywzXfteSfwRf4zwryplyekrRT
ISgZc2p0owOcVSqSl1mZrCZK7rK6BIh8tZLPXZPK1vpE33ENCTX0hsO+xrshFe1SP4Aalk4S0FUy
xJFu2Gbu9RVdPM4nE+U8iRgOhgiqNNzze9nG7Y5GUveY5BWiZMFqi7We+zVt4TxI1NU9GuAgLtUm
qvhbvQewGPhl1igSF+UA3h2cVKgAvqDTGKYil6YJGXmdFPvQR40KWokEZLT0fI0AdHEFT0RxU8r0
hPTAEWQvNIjmfujjBqUdoB3IrVr/i2J0gkwkXjkB+A64Gs4pdrI5lFkOQ6Up4Lyeih9GmO4qWQae
FtxjrY4rBmvpZeNUIF/jrBlA++tFeBVcrLdiqe70qNk3gbjNuzeQKt7qmk6lEGqaiTgm6fa6ci56
aFyDJfD9SgRPHOfnoRrTAoTC2MVUKO24UoDI+O5r/kpUs6grJ1K4DSwyuejaGFJEhjXc9VsxjN0u
wYVTK1YO+OIFB+UfwLPCpRY5J86umMg81EEGWULryH1qJ3KE4NuWgd5Xq9QM7DFQqPoXXcwEyXJc
oYFbyTLZ5+sod3qVpQPeiarJd0d9KKkEsi9daFfyOIv2648cnn5lCoXBzwT2iJMQ0Ih9R6J6yDva
m17s95ZWf2hEda6rCNucizDxRCSXtR5NOdcEBSJTbBgJbUS/fWY11fdYypHXWdm/NWmcY53NksHe
YiFVVlL5GAgPOjmG6mOIjl11BQZhbTE5xzroua7mImTpfeXMgj3lbjsjtH8B2ksFeMdktQN5TSLn
XZNSYBVlkChNsdtqvR2TwBlmyQ5wsv0xe06j8Vbv1pg02be9toXcmZDQjtWbBcQG4MXKqhQvT9pK
ILlUM0oQ2wEUEO3veF/hFlPODViXCFnQSDiE/UtdvbXNXglsSd7EBXIK4NF15zmlfnxviiHVgWyu
7Y1uq5SgjI2s6zq7aNZOBsOtcx1lTT+lmHCvP2Td5JTJHjnqFSGLq3oihFvVVBlibagw4yTZKfUI
3JG/ALPD46WMfiEV1foX3HcGtipte2QbBSyh1P9sVJ+KOQVozsruLa7XiSBmwE/CokRVUCVdQRDq
lmiBxstAeZH0Fdt1KUQFeqeIBLSMZDnYYc6F1OhXAygWMyTqYAl95BWdisuN9K+35VwMZ0HwBh0o
iYK9N2W5d3JT9J0palP7uoZdurRzKZy6CygAAiIMJmPOsp3FL3Ua0cp/H7TvfyMH+Nus9hjvOJwc
cyy1ONUR+6gtCN1NdVMTo6TK0HqA7Fvj1740T5gUsD5QOQJ8RvArnO+QzHCURxX5+w5qEE6PCjpw
DTsEKAKQsHGTx6ldUbzLM3QukdusLFT0JEhF+DN9vsEdh7YkuL++gotq9wXGp4P2RiOcbvfGWBhg
QschUtL3PB/UV7S/+J6fkDXAm8s4FdRUKuoZWe02noK4YCothXmUJhXvD0mxA4RX36LMApnx6hve
dq5P6tJNQhRIo0wN2FO6LHMGbharputGDdZW2tX1q6Q/SfEWPMmTAmu0soALIdW5MM7QRaIcFMIM
YXJqS+pR0QCeEVHRdPsa3RWPte/Ma/RRi0t5Mj9u06YBpOhRpCMMT3uqdBGdgbaN+KP3N6uQoUtr
qejobiF4CNF1nq8IZQ5+XwgGtq2go6DQkSA131eAcOntrt5nr9e3biHiZ3WUf+RxOp9HhlrGBuTl
yXOr0lS8ycrvuGFYpDgKEx1H1+yshqwYrKWzjewtCvcQneKlklPOsRyFMEkBrocIw48BLU9A/uNI
IaFJuZHFZ1PdXp/n0rkDdBngkoFBgro3NqATnwLWjzmZKghs0aRdfzeKl9H/eV3EwvO2Kp7I4BOM
lSaXclsL7A29fpzz2e66H2Dx/q6yzMUk3Umlui818N2bg1ehNyqZX1FnuOJwFqqezkfBmc04jUIM
AzMdhtIqtffKz++zsXAlP7cicOMNAcLlgyBEXt13wBdPV4polg7L6SpwCpUUkpahMYjFscSpypLO
6ussHbT4zhhXcpNLWnQqinNHBRKGldFgqiLy03VZ08Cwle6n0rgI6JJmY/R/Y3xOJXKWrtCU2Ghm
SEymp7jygPwdFBkVwBDR9s+NETihaNXiv8+Nn28pZ/LGGk5vZlJH47lAxk1d8+trC8kZODOTtKZh
9C5NPocUsKQgB+1pk0eHXikcRfFfclRvzrn2cP3ILBm70+XkzIDQ+GWJkl6YAaWn2vioJi01WiBL
h7/ieBv9+5s/W0fcww0JxcIoEzo3AnNbxQ36wnDzyD6HtseFn+bEzqTn67NatjV/xHBKghfpXjLY
CWjneOM301FtVUeUq5UIdinoO50NpxWAgQjERoEYsXnIB+aU2KuwZcT65vp8/otJ+TMhTj2Uyp9i
4HKjVAwJ+TFtHS161WdbNjxlQFeYy66JmjWHNh55V0KLRf8ELHC0ZqBEjfHMnO+ZOTZSMasBQCdT
bfiVJero6ckcb/H+beKVMfP7B6FUm9e5Vyu7r7tip+I116njTHCvL8OiYcOjM0C7AIEF5t7zkQhh
mSRmgpEI4i9wRg21Wwr7AokwcS2eWpPEKRAr0IrDDJJMEliF4eTlUyG+BVXoFGWy4i8Wj/7JrDgt
CpAEULsyRC4zddEHhR7zSp1QPFTSTIvQcv4qRS/X13ExgkPd4T8LyakTvLNgzDrUSTM8UDIKnSOC
LCDWLb+2++6eTLijd2t6xHbnPOuAs38ilDM1pPKjrjWwpkp5b6AaUNT2afOazpLTSIGb1y2aE5B2
uUeZa012yVoF5NqWMkt4En8oqd5FRo1lzkDvHMZPDCQG1xhVdYxo5WXwq/352lS5WMcftT5KGkzV
qDs7GmbIhLA5fq4S3arJt0wBQUY57Fst8SpZ/2aAG0EEsHY/Dgex/xRQOA/buU3FDyKFFt5gPGUU
vDjyH6o63rdNYaVkjTv1KxN6OWiGV4jgDLw/nB5WygT82ha8S5p0gMOzBrDIqOFmjm9wzMFtaqK4
uR8fQFmsD08D2eniq9GtQREs+iPw+P1nEJySSNXc19gooNsLOlhlhu+4nEagg5nsTqyAgdrYY6cZ
K6q56C5OhHLbFclZUqQhhCY1VSrMHG+S5RpPHGDLFw/AP3Pjr9MdaO7NXoOYYJRQZFQDCtn1k1AC
dVc9PoOFVXqQwiEfLGMI213TRWFD4yzqfqlSrKo08SfyLoJ8dg/senIU28xsaZATdbqfR7/9VvRJ
dZD6xkc/m6E1D8AU6twJLGShKw8JsQuCS1MbjUJH27IkHQ2BkwvSFzOtdkGstRvUjij7wqiQVKoE
6X4EiOpjUXcRck2gztr4YWm+Zs3g75I6QO15MfidPXUlEnbKMN/kBkm9WBiJ1+QNqIwEEO4NZpcf
srgxbOTGantCd98zyIiGna8T0E6BmgEJQGLmxxTVQbcgSDd+APbPPGbdXHa0MUwZvfpFb+iur6n5
TgnHxNV8Q7RzlHuCPhAt/EPZKN+iNunuikaKMpugUR3PaHNuz20WPglxr9M0zMy7Nu0ngypqDdQ+
fZ6lDQirtRwFkJP+IWIB92EVsPZdoxNRSUxKUC9XJBw3JsGrGcrWDOCdMnabjpD6xZz76Qk0A9Wd
OY7hbYN+zJ3ZJ9K2QiOOkw69+BlVcn9fFLX4DZRXZAuqC3xH36wzt5yMarLmSWq3NXLpuyABWBug
IAPFRnLdfAZ4RHsMq0kvgX0p5j998PS4IHrqfCtAccVGMrMyg89La3XXxZOkUzlsSe4m5oRG0Nr3
NeDR+Uk3UmSz5YmasSw9TGMT3Ku+HLKGj9S/acC4dYc7IDhe9crMvht14De0iIMywsLXggk8boNs
RDVX70Q/aXfgohWORG8ZYo1oxg6ACKZPvdFVq5jBL+9dd1GLThGEnqoOlGh0a3Cufkqh10DtAGlw
W6i0naqjrs6m43fDjyw2P5K6Oxg5Rq0V0/a65OV4hyCT8lWRBhiLc0cRVQqIlcYMvYdS4/pKk1iF
ScDFW6lurfQBGkcF2GS8h1MxBd6EIOGSXhT5yiWOueALa3wyCt5Ft3VhishbW8gp3wDdzFOF7Zx5
VTzY1+e7aJVOBHEWtwfgr4DkODC5q66jeZf0tIz9gyYK37rIpP28Ro64GH2gLFthRVumidTi+QIL
aUKAsRQD9HTYK9IXik9tPEowTm2AsNHux2NsOP9+loxPghH94ZPvtVDRa9OlE2SK9Tujghu0Vx3c
jGb3qq29hC/PD1kOcMWbAA7iLzlBCB4xlGOAk0h8CkZgU+y19Aiza5so3TJUNwJ9kCStTHDJhwGe
GbXIoE2QLiiwexIFZd/m4JiYc6oBvTZsI6fE1ef6Oi6KQeUs0CVECOKLkYJuyqreR2RTzJs6AfeX
cJTbz+syWHDNq752IoMLvnGvUIgiQ0ZglJUr1egBr0DktrJgSwfsVAqb6Uk86E+T0lUSpPRDDcTA
Cgy7iTXIdj0GKwH+skIouPDiyQupe74NLtLzMhYEiNKG2pkHjQ4womY1W1VTbLWq1WmOHEZYmzbI
kNaO29eW/FlOvL6ZeCgAYg7Sbmirl0UGgHcyUWDIF2BlzjLLjR+zY0lvrM3+fm9/EnuzVsTzZZb/
yDJlCdBfEIKKewSl4NvmIqnREIqhiuAqS3uwGgdM4vZoC1SgKHNxCiu0wXBt6fjETdFqndEabMny
aUxFWlqCPVDfMWzN7lZ24IJm82tcsoYnHnT8SxcvGUIaiINgkoFWDhtXb/c2Sr+tBuOa6Z9xGVZk
IcK0Jnewf48qsXMrsH3LsE2rXLG8F2BGuE+L6JVCRzNglC5rZqQBjhiZn5Ga0zZKqRTYNaGwUfpj
40o3/kbI9jrtsELPIX38ubYoMn8CePHcjagX474A2cdIhZCCM0i+Nw0r336/LSzElQrAVmm09d1y
89FbKc0pNGeinwBMsNYeSgANxx15AHCz4mwZ4QsSrrhdn+tolc1Nr1SxTm3b3tv20d4f8TuXfbgu
dbdbSvHL0XVd/I5uqdfSrefRBw9f/vMDF+b8nT5QD3+9xa8P+Hf4tw77e3yx2IeFHzb7YlnUtu7v
7Q0+9hvIstkXfFr4YP+E/VP2B/vn/uX+Zf9zX9ol/rTf4+Pnnv0vGOd+RSMurgiM8FYUUWwEbVBk
ifBbooW5OKaZSTVa0O+/lVO5bW2DTk5EI693UbNuZ9avwa0sU3H8x3mXesN+oB19KW2Rfv40rcA1
7GknrIxNulAXnBxGcQKaPxGAcDpnMFN5rLNCSENr/5bRhAZsqT9eLce6XykOvYA9xRkFToIKddDR
5Q1Z59oQArDB13LcEGSvtrHpnndo7JRiP647mi8Y/jNzxQniPM2gyGMyRT4gfmn2ZbIAZwrt1h0F
f1IwSfaZ4ef+7c0+Eud469LtyCbu3X2o9KDSytac0tGcD3qHMJXi+Ya+es6jtbn/+XO/RsB14UjY
vRwQ4wqqmUD5jCU6X5huREO43CADVX7EqoUWNtzN+t30NryP39IVT3+xC1A/6CJBFQc2HRvB7Tfg
Z6R+ForQenPf3e2vuw/n5jFYNc2XhSKsgAcsX3iCAhezcfHcJpRKF85ZZL1oFHtN6QGrSy1ns6JV
Xw+7p5vN5oP4CJxfoFlmEL7niyf7clrIuN5YMC9H9+34+4cLq3KEcWEfvw0FMxbMYnjMfmzx39nn
1w/HoU5ODwcLZuN+83m/sff3MA4/XzbX9fLCMWCooEPXGWcRa6QVOTeaVa2m+kUH+kWrsWD0oi+L
ZW3WWiS/HsS4NQG0GHpCAZKExATvr8WhyJJswuIzawZbi0k7dOWULe0w8OokZP/ALISYgLth1ArJ
sioC/WJC9/uXvX387nqvOD6vzsoWS+zmcDGdE0mc+RTzQPJJCEn74xHbBtv0FxuDZmMJkT1IkkGE
fq5DUUGKuIlmJsC2347uL+pBHazNiq29RCuAApzK4SYi9VkRJgXkHL9/f396egoQpjzB8LBgZcbv
8SeIdg6OtXn8LK3Hz8eBsp+fE51oyH5ZeXf7KnTllxa1BSiYMGGQZR7xsUZvIsg6JWgKOy7bW7hk
+Eg4ys0GjvL6Ml/mT7+m/0cYc0UnIetgwAtqFRMG9w/H/wAvj6lumIO+LurCBbCjBhxvE5jvX86G
u4yKSItMLQHTKYs6WLSxZceenX8WAnyFA2syl9fyRKZ8Pr2AJGPXVC1kosac4gtw7/D1BbNNEIH+
8l69u8Pd4eCsbOJlipebLOdYu6qXQzGBYFjAgrruk/fNulkzKovn/XRJOUNrBJJc1hGbnn00KIH1
vPOgqc9ranL5KsZNh/NQepTWEjpOIejNdrcebjYr2nFxn/nSDh0hOgo0UMTDd+8pcZELyfR7p/YG
fQMFuWO7cP6l8/FlKq0NOwMrRa/Lx/9ELHf8E8XPslmCWKYfCX3rrLcXgBbCHUxWa7P7CyJC94HC
U7Koo0XUQb1XIL5+3alSigslfmL9VxzTF1jZhRU4GRjnmEywEM/AdPh9WqBE9vHrCw4OOzzMo8JV
ssPKvuArfhzw69dh+gq+sVo4xitnmJ2XK6Piq6CFyq868WxUbGQY0G/vzUbBxsIuAc6XJ10bgcJU
mh8BQAZQggXIC8Qx3LoUBUk1tUZ/JxP8dU9hVxV2C3nF7G+sHTOT9r27FtR85a3OBKOnVAPOBsHd
FrWUCmcp2zgX4tBU4JAKehvQgGZWZvX0F3430xFfAxZNORgDxVC8w531sH3wto6DIX1+3v9ExLV1
YXtwydnjLnT/8rK/33T0M8Bd/Odq/HqRa5QRBwB+ByC0CO9RfnRu+CpB1+JOEBOwiNH5zf9sqLKZ
39P3YFts44eS1l7yNNnD+xrjxaVDQbcEAUE4yg7QR48E4LlgIUWz/IguVea9buFPn56YS8EaPE4U
UdVmbV8uAyvEVAg1IQ7gJIAm4QT6odqiY1QWqO7NH9Em3brz5pfiCbvyJbLeQbVh6RTPGBYwqtbi
dmbEz1SChXNw0oi2AKSIIOV8roMe6oLeGxD9LHtvvZ28pNth8CQv2eZes6lWbMLFvVDm5HEqWOVa
J8ol5PWu9Ci99W+y9ZBYfmPLd4fhIB8MW/SMlSP/X4SiOB5tFiyDwiW1arUT4iGA0DS1jMD+Ht3P
h37z0YDA5DPfwwK6eGd5rtYCTP4O/Huuf8Ry0ULkkwg0UBBLZGt6uM8+RQuI01Yk7odvr5OdbZ9R
zbJaS8+sx8WOYlORuAJgB7qPz3e0E3FmZjbZmdBqp33I3uSZx+qztZ/u4pROtyHWGMkjGj+Le925
bl0vLp1fcz6RzkUrFWnmSgXqNp00OqMA4gUOB/BUviN48usa7vBXh9HlXPE8gLuujDw2p71FFqHa
BLhEND5Un9WLDHOW7vWt5I0Pxdu4A5SWVYF+kK6ZiEXBCGxxcHCBQPaZE9wkft+VAgRnmYN6CAdt
NJWX77WHlA6HyTVdcj9sRi92VrNfTFf5KZ9K5qyiYPi+7KtsezE3Ku9KV71rKQ0OTWDr1KTPzSb3
7pWtdre2t199tmeiAfMBim0NnI5IOgFw61yzepALARc9Q05nRIIz2JBbhaJ3yPZdYB+60T5x2n12
r1oBUrXANX+5GzyAysN65TS7a26hA3vfUW9uZi+3iq1MA/s5XblzyWz6/Bi/TjnuqSh7vyijnpsm
VYoOPIq2/jJSwwFDqaPcfC8RA6H6z2sP0a63sm1I4xvtPn0g28yGGfCEp8LRtiuH4SLUAIMADDsq
uln5PW6B5wtG0D8gFqWKx2vXkGnUUNnx7dJpAm+SqYA1nH+uSLww55xETjsCgvqrFJQkVi240YuA
2kOrsvJ9cKhwHNQP7f+Ql2bOiVvxs0ly0UwLehrUYkNkt8uFY5lB4C9ijZb4FmVgyKJSZqM7yrs+
0ctbkQpiYDhnomBpNez4+dIqgj73+aiHVm9XNwE1qLkzbrMH4BBYgxt/6jZKDpCZTg75zafiDPQm
tURq3mT0x0CD9+uDuczAcIPhnBqe6RutLUBNPSEfqLE+N3WiQJY8gPjsvXV8Fzgo1f9w9h270TM9
s1ckQDlsW2mkyR7njeConLOu/lQb+PF4NIJ1vnfjjYGhOrHZZLFKz1EZ4ImcE+9/RhDN7M9WHR0D
fFlPmIwRuciU1IfK4s3kHiwyd82G20z2A/gGrIRAZcVoDiDrcttNpmsrAMdbp4jPUEE5hGo4ch43
fQWVj6AzbJCIaj5qiXTAiDvh1jdVJ3ifDuxRsn09DUxTc7i1g0ZXe7YHryzf7AbgJ8oOlmsTIJHu
Wfxu7elYE8BlpD3zWu7qEKd8zSHexm0I1zgOVDRIckPSdr4J2bGTIwaKZXq0E4zISc3e1EwsPYNA
WrCjb/9e2XeqDpIjY/ho9bYhf2+8hVNw/QGzjRdqcip4aDKmTz+L2Uwh4Xbqd7N7/lSt0R0Mfzts
xW/eFAmwV9k2vhdBtaSz7qFBOdEjYOte+6Kb6wlTQoNYdPLhXCrs7IuSZCritkOcFQh6b6Itnkng
ivu3iahGA7lIMloReYzvEYn4+icLwdSVL7gJf+gHUK5cENdhC/68ln9lg0R1YGJFwgd0IY4g9QHi
0T/1ZDX2uPV714ZmIy3FKEl4qG7q0iXZKZBbIGVCim3opPoT/8Fbqka8ldvtNiUzG9zsQonTDGTD
MmyiAHHPuqwuvrSYzy/1GOoVMnrpe7Zmcmk+QWSD1hZEOTTIuna0SlMyRcciVJZfhyOaXEqUlXDf
dxvfVjTUPyfT7I0Ruyo11jbTgl/lBAmvEzRF0cWUZ1eLKlcDF6pNosebqCXDJbM0HYA7swbVqc6g
LKx9TbI+7X1rmEi9Xat5Lk73L/vzdwMbhYUgDrAPJaez4sgVrlPVmPTc7k1nosg/Tr/8faQXnOjV
mOfYk3DoojYQ6dMkJ8DUk9hVnqE2/B7r5ceAwRuBOZjeU7Ffiyxv+2FwZsFYhGAF7WcS3Nn1Sjch
j56TyUe9aCd8Vtb0nLqiI+wrXGkmcCgZaTd/j3XBf15ZnM9v1NQ4REDD6eyoi6/5ZjCi47j377pN
QtL9oMN769mZtcIHKD4p7qpkyk2G4XrE87nOIs5jQxn2A4c5ahcfb9/yMTLinXo/+ua0UWKS6eU9
f5iYFS91+ySdmabe5ZebGrggjj2BDt3udmy0wVtND79GjbRoXT/2xuDyW7wiDOH+7zn/oYS4vipB
Y4uHoYLyOeQu5uc58VqZ4ZMq1kU7fBJxN2GMu3wv4Km0ZUwoxzjabjBEOG3AP4yJePfPIDR2Bje8
957LT3FlDyycMXwPpQmmYtOI2WcuDVw4kyQlwM15Z/GOs3LXNzsNqAreQrxgxUbRE33tlXBbrRR5
ROUoiiIfhiLFT1L61+xXYCbkOi2LdeEC0uzRlgDtEF9yWzuADTx6rHeg6VsJ0m4T3dQmDxIjJAQA
5fg5fr9sRl6gcPVQxnAmncE+DCHpiAhgi0qwwXfqkYUXZbaNhQr92ma7fRXANJjsqDQHlTeZxYd5
FosgJMYcI7dCwo1v8i/errU0G630d+iyP/29x26wIqj6Q9ELzK2o0mJVVf56cwtiMlR9zNBYGL7E
qp4b5wh9JVWX7egkG4oe4Jn83Lgy0eziO9MLXXuAlA8QRuEa0u02IYFvQdsN8p6U8PeGi62OaqHm
op9v4XX0g0o+yTbAqEP54hi+/z3w2xrDzNjMheYVuOzzFMYCwNA31Wfqxrqiix+sEZmDvUZnvLil
EHMj8ETqAxXG2dkR2bL0PQZOhD9XiEAT5z3U/T16slI8g/iTZ9UOqCTVg39ca665jQrorP6zPNtR
WjUFvicHsV4lFjj7v/0d+1E9Rray8qb46eufuasrQ7MZzbQ49KoAhkA6oV3yR2uykUNDfC0S+TPd
S3d4W+jVASSJ8qF6WJM6X7iNMU5AwWj7GaQ354yXtcJUvFhgQff5XXNUT2KBjEepC56u6b4evean
cds7MvJ4Tytbic7gzcB/WZ6dIUkLci2gW6l5ViVyZCbC2bIhKCT/gDLHaFUkNOpt+B7ZXaavPqjo
r/9lnXqUX84qZCBNF6BaoJePADz6myMHlr/H3ihcxg6t1UBryUEBT4D3AkJMJN5n26kTEvBcNfCN
8jl9w3v+MG0YIP9aC22NrV68rfFsLl4Avw3OtlWcSKrPpzDY6xzkK0/T5tRt0TVxEmwkZdndqgu+
fRdhXCBuF/EqQuWFnRmMklSSuxTXrneOjkD9ww11LmTGeFP49O5W9g59esxXTwY1L0UdQMJg7u9H
ORcHPoK/b3WoEQSp3h4yC3SAZmnIx9aBGO53eN9e1LUr7vZJxON6+2d3NshuUgKmCGE3A/zs0JxQ
0RjciHyyOx45IA5+frVItHRMfpmct8l4vdfEgYZ5TZxpJ2wFo9S1g6YXZujUH+wHT5TduJFwau+m
lVtuKXL5Pdo5N0RU92INuYZYjx+1nXgeDM3yEC/3L83WsxK3uxvJmk06gbcLCxUCjQKq+LnD51o5
HKSkjfXpuT+UeryLT5Mr6OGa86EXx40dGigAh0MVvWZv2y5SYimIYKdGdnu6IJVvhW7xlBWmj5a0
7eiUl+gB6keI2Jy/9+4MgIztiiv0B92lCABZ3FBwpZ7GT1kzIFbRezu8SwzJApvCRn60IE6kd3v5
ObQCbCrVqncPI6k3+t8fsBSZX33AbOyDFKq57OMDBmMPAPJHuK2cr3gnO9FBQNJWzoi7RgC2anPm
/wQ+HBq57OH/9kFHUKLSjpEl2+E5e5L2yCsyNtrIOTMEVnNltLQaNF9phfINQxSBCu3Ojqwo+1LN
0NGWCs1XmrKR7pgvye3v2+1qymTpVkEaHI4XfOF4189KU/GAJ+ZYTohX3KrTwcpt8J+VqneIeP2G
cJFRWSvDW/KEigJ9J0Sj0O6aB/p9VXAjrwixfpdoRDoi//5SkybbsFvhnBqVyd/B+GbtmC6GDcC3
A/oFPhxIUM1mNRPjYApzer2cNUu087tpQ7lEncbcjYaCqJjswJOD1uS1cGlhvIoAaB6t6MqICWfZ
mmLo0piNpBgJolZPPotdeDe69wyqYsNGsipkpxQXz9sjT7KDbzHbM311rMUuP1auNxVSRSgoQ5wP
MRN63rDpfkUPMggW2KGTaSYB29h55ZGgN0rTe63t0UQzGnnc865gSSb85USeUmyDzvWNBuUrJiIg
TnvzTF8P9qO9RnC58BwA9TPd7dA6k8FlMguroCzCgFGAgXt5LHjTfxDe2ZfR4OW96OMduLL7bt01
AOoqChUQZEUqcl5cV1JmrLxcpum6+rF9A8H7u2AEnzn6EIGWrwCL/gQL/VOzV7drmngLhTBIalHm
UNAK4itk6uJ/rQFSoFqJFqlY32IRkLNDOcAe3cqpkY/XdOYh1JEX3YFb/MC8ViQ3CzvaIUeORkrT
X3EyNw0VGDsAiqBVREMFNPTmSA6uppkWD98iHF9DXXiuzQtSW3Zr3n9QaEd495HWJpL3NGcL8ijR
CHcFSdz84luTKZjKKbNVc2Vtbk/K728CSvN6ftiR8/ue5n56KOqQ3gSDjtm8Jyw5jUYBpHaImdgy
mzWHy9/GSEhnUs5TkC8BVjyXlBxK9LjlWpjo1XP8JupVBjhW94gmUsvfCQdS9rpIgje3xVzVLvTe
vr/Z19X8B3UD1wcUH6FATQjbE6STczcxgoFKHdoo0TkojKBx21Zd9g3p6/gxt5NtFuiTO3wPtcWT
lVm/DfTRnkmrx3DKyGXPIbFRJoSK2qB0nR+4bWpDRctgGUDSJPSso51nisiw0hq5kGS8Njm/Wzml
BY8ITPJ25oR395mD1nTuiXYVFd9Yazs4cGfuVUBHUYXmo8+/R7xsXqMdTpQX7UbvsMrUUkymHvWB
Ixvo/h2lh8REHzRzOoR66Pj3mg0yrN6gmV3vkDv/IYuOCfj1BTNvrDBsygwRBKEHi7OkS3AfQAbD
EN3SLrZlBJSGrri6/8I+V0Rbv4Fv73wwOuJRh1tWANJIoefwlx8KA9AP8hXGz2y8ff7G1GS4EysT
IruGhH5okq7msW+DV1gEloqFkg822k/R7JfFlBunvuaw4OxZPnMOAir+XH+lwChs5EujGMyDB7yb
DjJZY9WrLB0sHC0EzVTQB9C169EGKZ0BUUoQOGfP2HDHoLPAC2L4jYGFNtgIwhF6/r76gF4cswYh
HrwyKYvcLOAQi1GYAoGOOd0qVvcMnTfCQrUiIuMpI/VJsuVLa7yhvXstXF5aX3RGyvSOw3jncMpM
Cn01D1D/gjaTORDBJx7y9ZPdWvEnMhPx6vKuGZw5bhnScj6bwWC0a78zx3O7beMTSLpP3yzUMsha
qotfMqigywxJcwSuNzB+MdfaSit51DHBv2UpF42EUF8hckBOO/L0NOkE0HpTJpv1bsyly+K36dmy
RmkPjtcBpoVjmxr1HaMzB9S9bH9P3/KlU+gmGUz/0hvZg7jzgSj523stBLIII/+NfS7rnakgyZ4Y
LtHVV+7iH/JHzsAFHV2+mNf6xJ1d6JWTar9WWF9IbGILU7FTAXgWWsy9Pka533t+5qF0jDxqiZaq
b+YYopRdWNmWx3N3p5g9rE+mfAjcVdQO/fH55QgWZujsgS4ET+DZpHN9Xqtl7ac6upk6jWDMu3gP
AYXYiY3Ibn3y9xwv3RCIRdFtJIOmHFJns0gtlZOqQyYX8mb6ZCGToPuu/1Vtgif/XLxjawt3akH4
Tx6+A34L0KnMiZ/+/oaFXAaeDCK6KdHrBJnPOYOCEErgNFHxDaPLfokvJS3woltNj+8lvd2CqcKE
IuVaU/XS7kJQiPQCJN5oL+PstRJETJMxPCBDgzWa/Jv3ypsTIsI0t/yv7ABU5lFDrtWJzmtO5DZr
JGoofeFWgpeGsMRsiSvPn4SSFnZRk2BHUilEdvwdKNvVlcVdGKKE2rksI9BCxQlJm+ud3CQZVyZN
iYBnJNI9in0G+5i63k7ZgxITmfp9+pnp6TZxVwPN220Mywg6KGIPb+55xpHzIMglVigkRw7/6r2h
SXEHnORFQzHPM/LnDgd30/dA/rvpUTwEX6t+83aSIUqLJBL44TUkGG5Sc0yKF5iIm7881GcWjcMP
GgBKvf2Z7CVjD/mfwFDsJ25DfAeM52iGLFCNzHQVBX70t69mCm+vZsSdCpIcCD0ReM4ZhAuIsmpi
jqs5amEBrmST78BRW2y9jc+jEIUkYWbDya0drduQF5E+yuoarXKiLDbbAWFaACkDuhudP7eP2Nym
AAk/g3UmN7cg5cne15uVw3wbDFBlbQhcAsAOEOQcTt71fQnZLS/RRxtF7YTwen6nbJOjdwI06zvz
SRwSHrARxliDPC/cldQ05epAYwNYoWaDFYW48eIYjpu7SBfRFU3GjN7F87t06JDw1mMHfeLtZkwJ
Il9BB3OY3a/50x+A87X/vv6GWbwbsSF4kzR8g/QhAAPk4bqmldaQJ2xgtu/yWtZ7YZ9fjZle4r/i
zSBMgi4KcF8ETrvP0U1jeDuIuyFYcDPCnRl7fGqBj3kU7puXlZW+jQ+uhzpzoAz08RKRx1CrZ1Ds
OaFqdE9oMwYHE11ovbmLrbXNtXCMACxnqXQHSqqo3V+PtoGYdjWG2M4VyBo8p3if0JFWEggKEP8o
6cWevRsYdKitjHThFF2ZpYvwa5IjRojQA6sChmQjvt0Mlk9ItR309rm8lNvVsuNtzAdYwL9Rzt02
x5TDVPIIMmvi28DRYXwo2xxwbiKS2h7u42doQhjB3UVwKz2JDEoXH61dHks76/dX0K/8Neh8aIvG
CzDXE/ImJN5DElQPLpr5xTsgG0IDTFGSdrsd1rbV8mQDQifTR5Q2L8dBU0CNK4gpo+GkM6RNe0h1
5i3Fi80jNF26GgItHlmq//t/Bmf3cYuGUb7mqI+0ucTy7OHePwPAP+kcGl/+C4wOqwuaE/paYtEi
MdvDLVhh/dGDg2z14aPBOqZEsbCJCX8JgesqzoO+pmG1UHG8tjnbwGoGynfZx1EdLPE73vYmgGR2
vksOpQMogiU5axcenbO5G/w9yNmcJlJTyUoHg6zt36UP4S52BrPQ2bu/T+biHv03lz/R7a89KhVh
IPcVzHSWYrURqS0Jw+lWtuSaldm9EmXByAklnb2PyfDP3o7PcX0Jzt9jWZmyn9vt11hQEvaapIeV
aOfZIHp5qg2o6Flr3mUhCX21F35qYL/stJzY+NEAO+KZgzNrtpUJ1vBnIH/Ofw9oYdf9BLgAYyML
Dwjl7ILwOK0pgk5FwZDDK0ot9PRbA0i1FmhXjvLK7OVLbOSbv60uRAGwSgnREAaoSArMVovmnYOw
9FBUMrN7pJ711IqQfNN2iVPLwOVnGyF7VOxCP/dEQ3Za260+4m6XEj33GLImQW1eQTvutetka16D
qE6KIICkd/Ej1xHfjDgdgQAJ3dD2wBAiAMCx70zfSi8gWPx7ChYeVNf26ff9WuISgrW1JgCp27qT
xRmJJb5wh9HiSfKg7j8V++1zxeCtz74yOD+HLTtV4LqDQe9V4kgPQu3HbssRzZT2LRJ/36irrI3x
Ns6ksu14KrMoNFB0zPUYI3ZkKmnAMlcGc4lO5aG7RIoh78Ct05HJ1l45PTZKTxekVa+zkEYHxwiW
FwroSG0in35tu0vLMvCbFmnFS4fAffec68oE0KgI+oNDtw1BiyQhIVUa7Sl9D0wVWxC5IWFtCm6r
CPgM+rwB5zG0PtVZdlPovSFXGzwkNc+SWsLvR/091fGe5E9aZgjn0gl3SKs6a153IUOCDCOuL4Rg
GmgP5+WdTpOqoC+Q1G1RoVc22uULjTcfmIIK4RjAZza76bfapnjuNWPtZlna3KDaAdMiyMIgCD73
X1GZqhyjYfLDN+0eCgQymXaygaemj8wMoqQOnTaqtYauu+3LpTkZNAUj10jf7HOzcjv44JVEklPt
jNEU94HBO4KRbUcrMSgsWzUCAEdJnkHA0chs483VVXOl234Bk379EbNoP1QKqRLZkT6u8JDEyXrX
tp5R70N0JWt7lZSf8deOJ/GxMNSVq/ZngNdX+rXt+W4rKxW8r7CNDQd2QPH1FeXVlw/JVY8IDYl8
Rnfba3rO75vD9C6HYIbXOdN7W/E0t4+O66+YuVYormRQFcFXABL2UkKzbyDFe/qw6x6Zb3Uj3jUx
KnZ/2+QXXA1ad9Evj+OGOPEHQPHLnQphCPXUiUUaBSoixxIC3nYDqjjleB8p5IMlwbd8/1QRRtMr
E7yXBgqsQMm12IPyod1Ga/DtBVgiMsHY+cCrcUBeKjP3LjeSEgeemOJR34PQkww71TFjO7bRcwRW
FbR/MtgPPZla8sDYq30gt0sA80iR4kBA2Qnu59r7iWE3yikn48hL27g3gGCzOjKcw/10bhJSMtYb
v9q6vYDqpdlvlDaQFF3AQk6FlDdSKYEzgNSkdVHFbSIC5SI8dFtAMo9gyQOAutgIIKOrRpSZUx3o
V4iqIx5c7SO/DQivP4a/noF4gsRnUuNj4HWB4Is6vBJ8eLrmFFlYf/ZZuQMWFrR8oX5YuWoXwptr
27N7r1WzkIsz2O6e4+/RNTjfLIl4al8+1M/JHvBIazb9TlZIdFbsnD7GV5/Dt6/w60+YeaEW3UdF
RdciN7WL8Nyhe0DYSzaay/XBZPZn/lysMQXcIhiRwwJiAjptSFMjs3c94y0ARL1f5UjtNPZIWw3r
PVzvsa7N+DSsGVsYH2AaUH7BDsc9P7/ePQ/0QVmuQCrwUNvBkwiuxx3fEvZyip8D0482iJ3rtct8
YU9dGZ25V54J0kxNYRREWra/4YgKkdBN/VI8KXt+wx8l0HCDgSHdcjRl+7eHW7hXUG+AP1FpvxMP
MNb19CraNBReqqZovPDsch85qutDLvydP/n6cM4eQ0Nywpf4KbxE9loeaWlHo8EL6mool3IAy88e
xAO6Nvu6KHFx6tk9uLXRiSNxRpsgdVZHaKKlPazxzrdVENglJtz8U2avxlK3ESwudZRcgG0EFBj9
lNcz0DVVkjUMPqI0k8CMTumDumMdHjpDLu1U4CBN8x9C2Gub87sMtYmckWCz2ikXUAjSDi/pTkQn
fQpWTzz/dPWouJnO/u9Jw2vDs+UGQ3ioDUGFdPc5OXUGrbC9SFseGVrVUUy0P1naI/fY7T1dMlZ2
2sJBVlj4cBX5MoBI540oaFWmFCQQwPUeWLe4yNQcb5UqOoDGtV29aAv3FOhsUeACkv56TcO0G0Ev
MiIVCc051KSZN60zADpCnn91XAs+Awn2f7Zm+4eZ4giE5bAF9HF6SPfqZ2BRDDlv8Ucd1YY9+86u
COwtvK9pUv+fzdnB4fJy5HsONnMzQHUnx80YGJSWS9gHh4a46mp2e22Usx3LsBztEEQZUMG9+8E+
xj7KSKMDJKyhgeGT0xO3ddaKSQu9gVfjnAsN52knyc2AcUJXqDZRMoNahS5esm1knJRzDarHvzfp
bZuaBAYT2nmBFn/4pPn7pk7EKeK1MEeELVnM4X0w0reaVKhwlzWxx4/q6Y6ezWy7i4+g+Xi8MPeB
W7yCy9T++0tulxhfAgAp2OyAmKIFlestHHeFVhZVAvTxhmls9cyCmph/aSQiGyI4XDo7/lgJMG7b
iGASWROMnvJ2As95bbLR+nhQB4jQT8dgN1idA7EJnXvNd+IHyI/XXBENla5eFTNrs3MDglkPOxjW
Ggsx9QawY5vbVtvpgHbmAdHdynzebGBqTpNpJAmaNECDrgen4AHVsmmZ6wIHgoAGBEAT+cGAyRDN
3XXupL/hYblW8b19MMMs0lG43vBSx+0yW0ZPqnivGnokn5zoqO7v5U/eQbufyyIBhh682tBxpphw
ZR/fIrt/zAKQhGocfTGL16MdM18JqqLD7jmiAtwZPuWlUO8Ry8S2ss931aO8Kbeas8YEcksNMDM8
20NSwfRZkbbYq/brAMPTMdv12L6WcMlJ/FXsSngqFOUaBDYRKZ8Y12wBGX4bAQiWnNV4nd5n801G
tRn+bx5mm0yGXpDPyvicpjaljXIB1nMrgwuFvxS5UVuDiY7LTbkLj/GTDlWxlT23YB202SjAowQP
7lhxFrFHgeLLKVTndflBfVV2lCK51r2TFhLcECgiGZPLc4TZqxYayVZsL+z3K9uzHVBG1Vi2JWyD
Qfw7fax2yUnYAo2mYthaoU+6UJLigX1aMUt/djbh4CaSgSnBxkMOdHbMIH6F1G8Bs8xWBusNt1O2
01Yzma/aGKEoQNjtat35dqSA6lBEKQiZADmQZ1dTwPXhoHR5Qas4VuuGh/yQP2BtN0hLIZSN0V7V
bpT7lYHSt+71QKlV8ExzLI+c0DzE8IIm4RIIF+oFXloo0L1kW6S29+hTM6CE9Pm3tduHPxJQv63N
3EjcDDVIkErUUcZNaoLQ65HyHSmHzq02saM9gOzL7MwGbXKCXd2FRrGaWaYn5Wa8tJ2BSsWjxWv2
9pejPA/FtCmQ6AUVO833yE65rzY+cI4OzLrRQLiXyFld3ttDhGcJsrxYYFR/ociND/uVg+kSFBk6
ODN9PEvggD+D0yR35Qh4v9TJnlAmdTN7NGLHA3R7zX/cgqQodhxhJJpOkW4GVujaeFawKZvEKfTy
jnmIvoLBie3xVD6LlnyRyVvxjUSXmZtAt9voS1orDP1UBGeTjhIkBg8WCugAzyuiCZvUmShga7cu
ZQoYzwjZSSxC6wjIEdbxNqORmdGD+vS/I/Aw8F+W1ZnrmmJt8n1qWTqmh+TYWIAfmqfMGhoyoa2C
Hqr6vdtXJZHWXmQLC44HKQ/0MNrWAWKZLXiSMl3NQ9UZWn4QEEcJPHsTzBbJzdV8FnVGs+lFuKOi
cQVoPzAB0C/5tbXiUJaTPOAKXdyPrn83HkKEeIzjOymstWuPklvXCGWHf9bmwaySQ68pYNhCT3YB
uh6KXWCFe7w1Ld+ebMmuVt/XCwEdLII5GH1PKMmiEf16fCozKT1UJunRmYzxkKBb+bMyR8t7Cl4Z
a5V8n/7cfDpVUClgkBCLAPbs2pzfRAnfJ20BtRyTQ+Mn3vDhA3uSPPp43xVrHDG3eWkJ+HYgB3G5
AhTCz+1Bu7rOIFmDPWoJG9DOmqIOOakt8wDWp/4FfQ06fw+xtH1he2Zckfg9/Y5X99DCqv7+iBuc
VSUPaSvDLw4+co+hyQJUtsnQ8QRGDZHXyyNzP4BOpDFWboSFvUvjCmhlsipNUM8uWrTglEk8wa6C
atumT9Fm9sqfEGOeuENpRE+sAzkC2tSCfkV0uWUlKberWLu1j5hFe4GXZ1zUYgUai9txEIoDUpk3
++9UhwSU7FCkgYcqc/bIWmf/vXYfVyaBXnuzHfd7En6ogH8d4FFQCijGwX60g9qPzd2FaKkZTmpM
KtTrkZnMkAR94i3vLnqSn1jSb/hDq2vGg2CnRrq6FxYOACI9pKkBtwcoft5omMpZnQ7piHL3Xf1Y
Q48EwlG78sSgGHwSD/Xqo3zhTr6yN3PSuDUztc9hj9mo59Fk96Er5EbyVKC1inMiO3Ljk6Sv4WeF
hYALtTAIX4AGD4wbcxjrNEadJLRAnoH8SwRzCwe+KwRa5gdnIGtmtWffFFwFtCJI8KgkciMHkb6Z
biCl6wzb0cxsSLKaF35XXjJ0fv29JxYezvimf1+nzA5GkU6KnJb4OvlcBSa35QF56XTIsefWaGUH
z2SN779NLkUJVyapj/i1DUUpl4u6h0nl8hyakwM+21deD447Tqct/h5JAyLuQktA1f9v06ujnZ1A
adKquuRhuv1W7qfn7viOMMyGNot7Su1Bj9d4zhYetJheqJRRZi70+N001XEUcyjGGKtvBPeAiEcB
Sb5HszSP6Lt/6g3/wiFP40BNEDI8Kwn6nw7w2YFH+yTK/rjUUH6fe1tF8/ygklsk6M0EABKQCZk/
OIddxwM6LlnPPeEs5RgS7cCQ2m47AI1z/SUwBXC0qmTYciYYhg+q0edk0zyPWJTucbI9ci4Mbx+Y
Kw7qNr0OsDdVyVE52pWL1Mr1zogjPwTkBt8bPyKNNBnVO/on8Pj6au0YXJxOsJNOgAmY7UY+/O9Z
UBgHxh10sbQbFPHjtXEhjpgqlYBzRw/UKxQ1h/dBNqTKwtWfEeH09068TebDGrp/QfBNaWFQor+2
pshyFkR+h1pQhdOuUHSmQrqX59ymvCnyZ24rCnrQwKrE7CbdlT7HzVoX/0LkKCuQnqGRI5B2c2oE
sRsy3u8gt149p0h3BHiVRa53N6I5yFwZLZ272UZUgQYA6SAIrcDRMgsdwyT227Dy0Lmgi3p36UVQ
8pIRAm2P4bZxBCtFQim700B3j8LoSXM0u83Q5yYTqPnWAAD9/TlLbuD358wbZuTci7OK0VI926m2
jGqKb8Z7b4PcQrAV3PCyCgRZCHuuDM5CS78fyyKPMP4Q7L/gi0Ov2bnZKDA1PHpgxSjsz5Uh3tRp
JMTO/2Zcnvn1qU89oYthsdcbKFoSMCW4kXVCpy4KJbwdG3/bW3LqV/Zml2vQ9r2alrDXGM1O2E2d
rpEYNffsKOrsWw72V6gzGgcscYC0Dvbaf3DtVx8wO1BZUOVynf98QL2veQt7TLY+fPcJl6qnEBZa
1GDu+l9HjWBSg7Oi7gLPojkFRxi1kLKNEVGNOmdUTyid3L3jJKN5Hw+iAN705KJn49RCbG6tFnnr
QagIIM6Sgp4gDT5r5q84DV2rvdJU2MT8K2XuDM2Plwj9+aEJrjwLtAkkg6d86KE8dv7fFUFgHZSq
aF1B2h9/ZikWUWUCie/bSq9xfYF86AB6HphF6dHfd7rwKOAso2k3vd/Eq81+ty811L6QR0IXFBqx
aMvOtfP0e3lghLyudH4P6jKwCqtOrD/lz7kTW2u+a9kYRZGAhg6t2HNA0yB4rRg2mGcG+dBpo+k0
UkidyUQ9abPqmm7eCHRov6zNtnGQKP4kaxhaacqu7zIkOCZGGBL5+CJus2jl2N6CXGfmZpsIHS8l
x6GoizdvZRRAKEBhQknQ8oOMkf73YbktT81syderJnMRgIotbPVua74P29hGX8AzxY4z1nBczQbd
3Dkzc7MdyoktOKzo0Jrn1hzflG0HMifAzkQQe/iXxq4ezqtn8qaSOrM5S64i+6T2XA6b6jndBAat
hY16sINgjpCCrqABRedgI75ircxeC55uPD61LYLimNa/IMYx88A9OsnqsYJt7kP7jN8sb8+j6Nha
A9LXbu6sLufNa3Jmb7ZTpbBl44Iup7hnACzqEapQHrQS/O3IeVF6zEZP9qqe2X/vo5uwZWZ3tmWb
ftRSpoRdcI5ZakTe7ySb/f/oP1geHw3e0SUFhYbZ/kkgeRRwWgcP5/J2+5XuwQoCNFsKgqPK7N5C
5y1w2y26pP4e3m1w8jO+f3Zne0jLBCESI7SqUO4JmaoyervqvTI5gIayhDyc1/rShUWfg1oAJ4Oy
CttntpLdBAxrFsKX0+hM29XmkXNG/Xj37EE1gPbVKAfe2YcPXzIZX8CAQHzLDrYh2De1+4fVXCp1
A1exIsYPqWWKJwKySJqLUjJ5xOVxJlagIUeja7iZEJeKRDqjlTvvUQIsdyyIaqZTy645qKXTi+4W
9ImBGQCJwNnOCkSUgOqRrVDO7tRNcUJUqJvyEUUKdiVaWRzjL0v0/7+ewCELTYx0gKXS7KC2jrdW
pq2M5jYio/OIkAjAekr49oMU/GUjVlOx9hQZ/u9jgAYmnhi2AnCH7Kg7MHtOKH8E5NCTHIwPisOv
hNjL1hEgSPBJ6M6ep2+hdZWW7YBVHF0+NTpBL/CA0zkbO/iut8GrIZGAMWHeDCjbuYbWYmO1N+u2
EETnANBrADB5NIrNOY7aLAy4OEcTr7yv39Q7PwXwPUSGY/xQLDRvvwkTEV4r079ngVUrPkJL61aW
YenWgwImtNHppqI6n9dLXfA+8pJtWOsp8vNWcURjryXt2c8GFagC9Em89h/u9CuLs82l8GOr1Rks
/rz6QTHanzRgQRvQsFVr1YfbpjCq8PtreLOXXVoMMogXAqiw2/I5MFozMpgEZOOX0VY+VzzjwvkE
WxYHLC8y2ZjR2Q03pXXCVlBrxA2H8UBcJSXYywNa7OT99LJibMEp4qkK+DBMoYw3h3cMoVwWPjiP
8VjSjqw5gS4QjIUQ5HmLSGTj6K7Yo2595vau7M2um9gTs0ngU0B2AIw+izZlFrfQo4D0lNFqpDGF
M714CpLvwm/pfsU6dfF/WZ9dOoPfl/KUwXqr5/QBcXjvLBbFd9VgL/lnpQdfKwYXbnFkRMF4A74p
AA7mqgw8w5cTw+dQxt4D+N27si2Zx9MR9YBiA5EzOyEuWoFbpCL+QyMjlSH+ZXt2QKaqUvhGg+38
3BHUA3TvGNud+d0qZK0kurSqv03NVhUi93zSB0UN5vRsFxybDbNnzmtF3yU3hwFBWJZFhhEtvzMr
jdLwADuX1MoEJpsGtDKo5YPpxak2L4GVP2t7/j64G7cRgpn4PR5XNu8tj9nPjP77gJkXqNKpHTSW
fgAwseNZBjZJtQeIPLGfAF+RygwsQN+BT+VcUOJaCrSFAns4auQRhP3mytaio53vZSSYFZQUQCKA
NNu1x42rsJxCtgJ4BcEL/C4yau0hgOP1KZeBuAmNFmSCrL221ksvRdAI/jM8O0QZA/GreoBhdL9M
DovLnQVsinJY4QCHxX9Qt6DT/s/gnIGl8+sIgu8w+Oq7dUm+MsJj3SfgKEeDRb4DzE0rc7vkgn9b
pH7kV1AhDf+PtOvqrVtntr9IgHp5Vd3Fu7iXFyG2E/Xe9evvoi/OiTYtbOLzQYAkiIGMSA6H5Mya
taqsUwRYjG94q/vtP6R77g00O0eJVa/8DsqiBkft0lRF/6XSktl0wy1Qv7vczjwDWCgMLkFrNaQ0
NuKzfHd9hF/P+e/eg44p8OGhVkqX8hXUCVtVgysb9+pO20vPYINAg/kZPYiYW94trWe4spXiPs5v
eFt4ZZUJV28McF2kN5AvBUqHOuZCY0z5TsfAVQ9JACv+DIGrPkZnzk4ddJ9uWTDO1TN8aZBa1C7W
wXuPyghpw0RadjCfX0WzuZ82BcjefzK9i8FR16GmwpW19mGrcHjfUdEXl5g8CtGg3XwmfE2k+HP2
zx/lXeC0eKknqEvz/3spEIBV3AoBuIKIBrCG1E4d/VCABs6M26nne9mf2W337zPup5oDXPl9cC49
OcC14vrYv3fkwaqikCUF8ycQFHTaKtdmX0ikGojRApQ2TnYYvBEOrZg5BNjQuc8j5409yyL8+A6M
IYbBqoIiEPh6v2G+pCoZmz7HU0ATrXFf7YQ7zoocdQsSz/m22/a7DIIG46vwyRK9WtvEQJHqBng1
eR4lMHLLWsSLsS4I/clELuCjG0NrLtik2MZya/kb+R6QpF0o4zrVMV/RxI+obQwwtAF+FQBKMd+U
n8l4X0XTLOAVbWugr7RPjRdpjilKTnnwHR1hmRAjM6/DK/coIKGREQWNLXKT9KNLV8dW91OYle5B
3pe62otk2P59487WtMXNzW0mm+FVK8cdFBzAWghhUKL5TsXJYhb4xOBwIeW95o7w8qCjGCdvbsob
/walXJu3+T1eeIxAuerNuLECTwZWOcCPqKgxzajqZ+1I8j/zC3Du0nuMTN4x2rXP6ra9Le/UwBR+
M2EzKxdHtDcBM6mJCulEoU53KPIO2lRqyCIejOMAVv3nZFNuokO9Sx8Fq4Gq1zY4+47/2+g2yTsz
OH8DLWArLc1TkUNqwoY3iPneLY7ovQE3Y/6OQxBAxmYTFqyLFYn1l24sQQ8E1zq8oAn7GHWxmgZh
HrNeavCM5nAvF/F7g8uVdBR3hot7XuE1Eg6lGDjhnbZFSqaxkJhhBZCvwuu3zwBMyQBMlUcOnJp0
tef1lkvwn/PoXq0s5BBcyevxKeAq2nSAZIUgc0+8HAGbg4qGsuXBBSsffuBzwNkDJ0voyPAttHi3
PM3+wI96YwVP9YfqCOiuOKkeyi6/NSffxODhFnYTg6555Ty+NEoteaQYoMQmRtuPCU2Cmjlv6psI
J1bjgpX3OG0YG/p76LqwR5M1dqVIhAJh76nc6pBbz245U0CC8+bZQMGwPQiH2+sWv2+pS4NUkJ6y
AnqlKQxq99Jzi5YJEB8/5GyZkO+Xx0s71MVm5Oc27ibYibc1YMA3PfolXJAuPMCLnGI7uahW6U7+
9frzI5eVWVx5pVzapyJWoAa+3JCFHBwfWXn52Lrxa+YgYu1HyFmR64YGL+a30fb4ZzyLJxHCadG7
jyVm5VxX8mOX30KdTwWfx5Lf4luCp85BZhkc3OiIgnYaSFfj9+alfOK8+HgfHgYr9ljcHysXgkvr
1JlhKJOiJGQlpp3q+J6emgaQRgK6KUlbvP6RvHK3+oaZmSKORIURtIviMoB3PxKSBhXNuGycOLFF
GFHfcrsFzcapfhaOpZNti88K93pWefZ7sAabLe5ZAs4pFCnpa95kiBWnZAa5bI4vGnSUMmff4lIt
WzNoKgn9hO+CC+ER4dScCrPe5Yw06NpEL74ANcTL+48xVNKYzPgCbgOQeeUcMqd9R1eDl4Jyvfjw
H5rz8Fy/MRtpVs4N2EVRWgIyGUlYKmArmtzVOYcFRm32DRpp0Bp6g85msL2vwL+6yRKLeTJ+v4eQ
yf5rkgqTUjDPQ+JjqLzVb4VN0NnquW+BtBcs7lUF5UC8E4/cmd8w+XyJt9JuBSob/CItqejQvZxk
USmnUGp9ZB+88UZ8BI4wtsEes8Fx5CG5DCKC+9ob9k//c9TEeP9apXbwrPfjFAdcg67UPDT7ffwH
/b9oFjGFz+uGVvIKZGb/WqJ2a56rTRLJGF8GWO6xfcmRw+acAk13EIltPSbPKImD1+aTWsla90tN
6GEP8nJHBc+zynnpoQiw9e9591ezYSqZrBwMFwOk4oKsjlHfazAofYApIDvMvCUOZvfSPAQzU1xv
peYN3kM8v9CngGvkt4I+8IeoRFdYuCm125fGE19xfTjoJwUoK8bKrXmmhh5JXFQJVoGuZUHXrDLm
LGjBOhjcSfe9DVB5exO/QG33TpadDuqB7S9QK7GuECy7lMdEuSolQQK7wkfihE+5HUFzWQSptwZI
myUe5TckXXmPtMn/ZMRAs4MBhLDSGdQbN1TFTp9SDWfsrrwRPhtIYyIE8Y+AlwW/b7jD/CsFA7TE
4vpYu6QB54hlRfcg6iw0yjaPq4EHyTVc6DS6oVUBTnfkz5BS+qhcY9ttmBK2K3VauBHwc2jQhr41
yFsvow6XKr08VNA47X7pnVP1zrgDb6bkpbsIlOWoZYEAB9za0itjhtdC+9IutbZCXseCWhO7u8HT
TtwdjrdD0VntoXVaq31lCYCuvOExUMInAqg2cJk0TluqhUHju6i1jI9JNo3n8F64yw4JkegbrQF8
oRzKWPy+sHnNZIx15SpM2PjRjAFOGXSjUnPMx2Ez1BVMNxrYe/idnwPGNjvTGbxkG/0+PUilmZ2Y
z4y1ewNIyQBKR1odbRNUPJKKvEqUGVPcgqoTeWTTvw+2r+HBYIvQkFhKx9qFKZm6IMSDbgT+jBGW
QKkg4XdU3pPfxWE6gSt9cmVXOScu/xa8hmwU1aoj/R3lt3WdBqnoyChJmxSynBCV0I755vXRt4o9
ey1XY9LCHPXKEPq5TaFIiElFd5QAKTcrOkBGyZLuiMq0dpMesh9Q7hP9eWRxUQJHuyOyFJebVKxH
YIrFuEVJHxTVEEbeKOZoj/tBADEpXvHKWwf9EBAs345nhu+u3YeWpqnXRjkaaQ5Rixa3EuVDdPIC
WaiESI+f0J1n3ELq3QuAIvOdnBkMVw5wRF8i4YHkFxII1LYRxHAQRwGmpx2uDP5BcBsQLeCkO6P8
ruzkTXobe9eH+wVYphwZNtE5Bbla4DZoTJ4hjInQR7DZPpAicIGe5RI3vwAil7h/OqSFZHQyF1WQ
nXrED25Cc9hLZ3abB9mc1z6E8rMqAQRrSPEhyim1npJ9GpqZaomtrUOvBkjNzS/o1VYm95A/StuQ
xTy2ErEupoFa9WKsE2MoyDS4EOYF0cFLM1r9JraNO+GudUJTQ8rZuj7333HzOuCJABcA7QCidNB5
X3p5pJcJJLRSuNouvzngvO3P8RlCGg/wcVB/mWDjd7tPzr6N8dz7gW0BewwiRiCm1xXqOBrUnBfj
KWutqoaUe7JBG8GfCMKQ2U29yTe5bp3Fe51kW8GCt5nurlv/KvnTi02qJF8XOfTZUpE606YgmMIW
76vcDC1+p+5UbHV1goAuIZROtsphcI/x7vUMlTjwEN9DgNxO94pXuTm4FsEsziQJWgHmAp/w95vo
kF7yQ11LaoPC1emFc4KdBO7Q4jZ9Rmsd+BriZ7DXOrcJbyrnah/YgNuj4+36tKzdTb74Fol8Gxrp
6c2Y1GUuZQa0y8ABJe8kkCOHhG2tR54FTEFnyRRx97tucy2jcWGT2ndT6ve1qsPmewBK4JvxmT9P
Z/6lsl9BgwIYJCKuHe7kPWZ9w2QSXTlcLoxTO2AwpNgw8p4kNEifS+H4k5V4HASbBsiqCGYEDl+d
mVFa3XiE1/KfeaZ2ewAWC79MYJbbzNBOU8xilySo+DYfN9WDfIJSmq0eNGTgRWa1eTXgLm1TQb6d
cOOdJMy3dBLcGZV0XHzf71QgPlVb2PFn/mRYkieDKSJ5vodIq/kDug7EneUnUHu/z9t6UH18gniQ
BLhY69zN5uhy1tfWy93spfS0nQTaiOu+tj7vEKeC8KUKmW76xT/28tQEPeYd9G1wrQZxtTP7Fwnc
KBryOuU+hkgBXv4gFPWtnx0xEMZCCQKmCWLwMt4KeTrEET9+ZVcEu9pMCH3vmPX9R/5Umr9RgXiY
TBDNW+mTzqxdrp1v0ARD0wEEmwwAlC6Nq31dJ9UM4xLhFjJMlG1P2S/oBVjKLU73GrxGvVW81lDv
JqLpW8bUrx1wS/OUyw9VFGXqSMYOCpKP8SU5xOgaLq0AKgkQLkp+EZH67PR53exqUNUgCEF4QQiY
kcpJaJE0gMAfhZAaHOu3PTKV2ikHrWi5TTYDaH4klMiVBBEOXdRoqokdcISEjzKTpOR7oAGzAZhk
oZoggUCTruF2TSECWYlSqoiI9uLy9yOEqwp4nGobCSDew0tgde+gQbs+/q+D7PKgu7RLRVehiRJ9
UrG6mvmg79Kb+dw486l3b8ElhX/rIIvR4Z81kOCbD4qDO8dz43GAOipO7bSb+EmwgLTHGVjcFNin
wzOTdIN8wbUvpPxSL4q6KyXyhafQCx/Axwe5Ph18V/iCfQlIILgQdrop3kHMJAQxXc869b6qUPQX
IKWDiz6ETAhJ3+XOkJOpKwcRwEftdFJfAbz3ahsUG2YNNJTV7kvFRIl9W1gfuISaf6Ajx7uJzbkp
4hMLPrjirzIKd3+/hfLXNAgAihTwLag/I60PCMfvNwPSBP4nwiRiE26/+FM1a0K8qWw5doJiBdZ9
8Ql0u3eh9lWcKvgEFIYzdAKJEGVXt++1nb0rpvQ5gRKlfPY50jmEOjz4UABrGV6luw/0YbvFNrUG
O7FZDcdfG+TKIhmUI8szNlbC46vEQ3SHzuY3kJMlO9/+yM3IE08FipjPA+rVk4snL2sbrVxSLueE
ctIsbAqjJ8uie+8dfHAT3qOGPN8COfU6o7M0vkXKRrvRTv5RI4vEYmX+HryBDJBAtId6vYbUBuWi
s2AkXTWEoArjbuR2sqUpeUE/0GPMpW+Cj4lP0Z7SMssB3xOsMIuXGaHUIKGLuiYrScdXpQrkbFlv
fMlMBK+H5C1IvURLnQE4QTQF8ud6yPp+UMAmKdHzKNYiVFIlCLmbuFwkyGBDulNEu84mRGnGabRq
g7BnII2LXzy1nGNWzUZRYlypGuwr0RP7clOWv68PZAUfhZEsrFBHXtzqddoOsBIRYtUJfQhFclf5
46mRdUvw6x6J+dqWiTxkrTygL48FevieSrj8ADINCxSNXyLFXGTw2jaZXlQ09Ixz9MFJ5YbvKrNu
C8bKrZ1xy/FSTqpkQj/0Psabh17bP0Xjcxs99cy84vfUFxkVkZ4y0L+IuiA1qizMhKJL8E7qks+Z
1z8zcXJA2WxKTXDTyx89XpRRB4xSJ0U7WQTYOwNpel410CNQwxi8d5+lLhwidMfJbc5QJGV8nE7l
5XJNbaPAx5QPs1lF+1n3QItmKKhd81DAZoEd1/0YaFVEBA3ik5Qfi0bb+AGZilyfzDJHLylXbOU8
Z0AZVqMPbq3/mKEceZSFAVApmIn757Y8dTMuz7Krp7o1oZVxtrS4ca7vHdbAKM+dWsGvwh4W+Wy2
Wh06V/okWEU7VgyfZRmifDYI1VIWGjKD2mOiHAFoN8uYBe9anT9UjfCsE0g2kfJYWUvKSGiAkvfB
qN0kz0N8DKbYbvxfc+QpqGA3KotEenUvootHh2wBeK1oUqK07DrVJzj5SHH1SveGBirzh6kT3B8s
lI6yDdrAwGusUQuVtJM4FwnsKM1kzfI2nAWn4xLnupXVQLawQq1Spsu1FqOPA5To5U3eTKkbtNyr
1gKPJ4rdbRHErPwUyyJ1ChWSL/ZjmQNy0Plu0b1WCjDwPC48XbAT42R7fXyrUWMxPurWh57pWO0q
WOurLSc8xvVOGcLbuR7sAiqvkh551+2xRkc5ZJ7NfRzVsJc2o5tp0rlUG1PWUydq4+NYiCljl617
479eQkdFvRVTTYvgJb0ABOf4UDd/Ku1z5O6uD2v9xP07jzRxCTCUUVzmsNMa4luTgDSljnNuDzXw
GzHL0LQxjqqTg33V4ssMkAqx/8O1JYvUgDVa8fKAaiLEKoGMtuZcUbdLoGe7FDICGiufsbqMaJbD
vgMyGBxNl4YMUc1EY8IyhuUhq9wxuRVK5G3r59DfXJ/ZVQddWKJOgIHTjHweYckQn1oe8+jmyCLk
tdklugmaip/4C+kpJRwnaOekoorMDWkb9WQdK1iKBDuDsGE7iwc1HRiV59XFWpiiQktcJyVfghTA
AnbhXheH11iZrHxQt7ViMEa1etYsTFExpYm5HEJhmEQ5QB3HUNE0373LOlON7HsZEhekhR0qmsQy
5HW/modyUETNdo6XihiWdg7fqNKHFnI57XnWLaW1rzsJayqpqJJo4dgVNaaykmSzFY3CTGtQ4UKv
ZcgVVkhZwRGTUaL5mLRZk79eOn+VFSWEOWFNicffKWpGvBic9DHYtln04ucZesmb7k8MvaTEQA+V
Dh2RuLHjyrchyvssIxVzffTEHv1AXXwPTQ7Tc1peDh1atnKkkATgqnUZVFyh6iiFy6l2ajhgr/rB
jINwUAEdIGC+skR5FFekijTmNWzy6HGGcLYjF5M9l6DSFmVGon4F/yLzS2OUW6U9VwC7hA6XrNpL
/Z5XLTm6GTK70B5BT5OiwB+xbjErCdtLm9Qi453WQuKeNIgJuzw6ZS0msrTb+D6RTLWz5eIQ8Jsk
dlC78tvDpG+EYRe2d1rk1Oo+Clh5gLUdvJgCukTDcZMUSik+p1GCtyFpPlUx8crRZ1QDSTSlXQkp
IPB5QKMRDC1U+BPKoJCiAmZirfNGNX8V9Pn2ureuHR1LE1TYMwIJCXjghS05bsxG3jc4/GfuLCRP
Pv/rv5minFQ1Wl1rBWyMuhHMMLttuMottb3C5VZTMGZufYH+zhzlo20T+lkKgW8LgcjiwUHAAaEp
M55D60aIRA/El9FSQA0oGQ09ajjsuqRBt2QcWlng70spZyzR2pmrgiLoHzPUWOooLfxqJvXA/DDW
DyrXvDT5sUhbV4XgcghyH8b5tHp9WlqkdtssyTkft7DY5aMVFhvjNwYnHafS3EWcNU9W1+fuD5wD
HRlAYP5/c/ZlFG9xD2070vvIBwC4oWeX0wYnbY+G8NBKLDL81X21MEZ+vsiHlGmQB0hs4lFUSs44
RPBGzgL/v+WXbh8IptA7svBUGLdVjRTJUwcOe9Z7aX2OF99A7e0gn9PRqDFgVTUN/22U78IEB7Ij
czjBSscfalOXT432en2emXapDV9qWqgNDezWc2JCSZDvbwtQyIluCZUvLs3MUkWhV7YF3Ayum17d
LosRU9slz3ouzidYLjsn5aEBoI5ez3rRrC8t0U3CxQm65OROtFhabpj5ggtISXHm7aaFmo/Udi/X
B7ICFsRpBLmIf4xQF/vBqFvNGIEaEIwTZIJb8dkwvJq7yeRjH0Ha5tkQvaY96sVHy6LlWA0GC9PU
VZ+rEpnrke6xJMA1OoU35+iBCwFjq3lLhRQgpymMaLB2n0HqADhwwCO1bxAJpcxjPpgJRKJ8mPpD
a5ha5PolABkShInbjV44jOldyzYvLNKna6+LaTPlsNhrXis6anGektn0e+j9ha0p4bXRlCafsnDg
q/4Jhl+A20nrLv3YkAQD9XgFZg3+KY9qJ+KBfAn6DWN0qx66MENtwLE1kkEtUHvWuY+2MyvtBiHc
1P3K4sC/DX7vWrsH1R0fO2L4FlSjqRQa43QkJr7dKxafQO3EUQrTNA5J+bvKbD5U3ES+m+TxXHeM
o2t9Sg1otMogdv+W8IprHRJqI2p6BXfTjLeJf8iD7fX5XJ/Of03QtNRBl1dF18FElaNmrpX2kP4k
Nwg1k39GQbfJZ4IPuWAyCgUdinVS2MG0D5mMFqteD4UDsMyAHF2XqZ3NB0IacTqspEn4ir97Qq1v
aq10Yn8+5IrkDeptDhEdvCUKxoG4GlQWpqnzEKKy2Rz1eAmlwlM5hqaR9uYQddvOf5WGt6aaGXtg
NaQs7BG3WQTpKhSUeOjJhBqzJ82jJw68UxaimRn9KahUj9QlolSwr7sKa5jUzsvGfpR4YlY0uCfO
f+/TKjRbaXIL6U3oM2cQS0ZSYfVxCjkU0NKixoSqMrWoXShnRjtjZiMRusDi+CjM5SESSk/XAeUS
HiNh2owBPkObQPDgQ1PZNLhnNOSaegN1anVwr0/B6m6BwgIP9AEUcugOKnmMpi5WdLSQV6OXit3d
GLJqaiR4fAsu/5oAQ+3l4vYl3vhzCBPAlwzKEe/BOPF02ZXGn0SxhSH6qO8ULTNGgHB91bciHypG
bWiWybzJQ1beeTWOLUxRB76op0XEk2Xs202v3urDcyuwztn1d/XCCOUrudrO/NRiPFoWIEEqmQOQ
RwnaAfzWinOn1RyRZBQaVrmOaZja/rkPVv9QID3JPDQA/cCc0eUub3rgn+rRnNSNVB0r7SdHw2K0
VAzQ+yLRYw5Gc9HWONn0A09resbdZXXdvuQekRQFTJ4yIuVpNupk3fJE34wRaBkm1dEEybq+q1Zd
fmGGCiyVqE56rMIMpCHMrnyvC9DuEYqG2PX9kWFs9fBeGKMOb4i9a0U9wVg15eaUHkswwE3Br6aY
GeGSZYiE00WUVgOhxrMThqL8HA8eWPVMDZW+iFEpZa0ROSwWZpQSB0ASwxF4dP1kQXYf8pObVc39
9TVaNwPKTtCDo0BKQ1rBnxxm6IoGvaUE2QJpQmngfhSFHzncXytUoMiTsg5QlwAFYKtsBCN8mKrI
i3ODkXlYPclAbfjPYKhQ0UVaGnS6gRiLVMocerKfO0q0afFCrwJ7ZiUEWHNHBQi99ge5K2AuKI6h
CCq+HpK7LGgLa0zUXkX+KzTUEVOXIdlr14B+AIo3Z7+iVAfZIJ8gP1Vlg+RI6dw9XPeN9Ucxjip0
9UGQEJQilz4od1zYDoMPto/WUaCK1zltCIxTcSyLndHakJ/uACYIRtaYycR9Oyv/2v2CGy18Pw/m
auoTjHkW0M0MqII/sm4gq9fKhQnqlJx6rk1TASYgaGxzGEWpbVQEWjG2kjGxJsB9Ia0esBSsWCOj
NoKWQ8wp7eEyCqdtx7J7muvUu75qq165GBm1CRQ16hq+waIZxaHOcqBrHjR453Ujq1fVhRHK9UFn
oXPThHEgq2/K3LZBFKxFyWywYOoIGfTdzG2um2RNHbUR0oHP8k6Eydz3kVRPd9B9ebtuYjW0L0ZF
HViq5KMMqyPmVoD55vUh9wuvUw8RdDt+YkgCzbgoKRK6Ky83VqyGgy9LHEhetOEsZHFgiTmaG0fo
ROjy83Vbq6cweGT+sUUtVV01aasa8IdM2SNtMAq1LbW2hLYO8OlcN7XuFX9NUUvUpIDB5CVMCVJ3
IwWTFct3YwYCBr4L3vs63aKb3RlKX2RM57rL/7VLrZvMJ9CFTTCdImJ8B4I+NXgMxoFR4VmNxIuJ
pG4YEjqQfImMTpftNr0r5QioNYg6Km5ZG04Qutcnc90Z/w6KfM4iCM5d3xlChkGlgdOjQtaXntS8
ySoLOsqyQwV5IR16veIxLBFIm5G8/aoIVbnkvitiVtQlUfV7YP9nTGAAvRxTrnOZH+mwZYSP0bAF
GaeUgLOws+YBynnJ/Wz8GfmHQm4ZsWOFMAKpyX/XDu22l4ZHTk3VOYPhqAH3Zvyn8Y3A1UfebHEh
qRLOy8r7vp9Mo4cqC56cZe+7Yg9FRQmaCr12N8rVecp4Vsn7ukuBTffys/JWk5s+xRq38WPb7xX9
ti3CXZw+qepbUquMbbK+PcEbJkBoDuqzVNSRhKmEmC/OvDrlQZxo9QXa16UGClHbMf81AXxlhIyI
sOpcGjrYNAEZHDw1Lgc4Jr4oRjWCNjKXphY6TfvaSL8rlfHmXU89L+yQ71hsFq6b4rjxMTSt2pb5
NotAWfWR1pusv50ETxBx1n7W3WOV3k6yb1/fqKuLuLBNxQVZr8RWJWe6VG1SFVh0yOygqN/pbhfY
fDf8xyml4gJEnoRYaGEuyH5X0VEurQpa0ApjUKun7WJQVFRojFhNSwlW+mTeKkr3KXQi47Z+3TdQ
yb1cs5SPjTKPYCKq0MKGuMYhycud08q9vj6rpwO4C8BZzUPTQ6R8UDd6sY2zALWPsThwsnRQM/5J
rbW762bWb8sLO5QPtmGZdL6EGCMNz6gOCpITQ21LABFh4PC1zUFeyTfDjmfs6nXfX9il/E+cuKbp
ZtitgVKr+2rnz5KJx6Pt51AiTMASa/xq8vCjjEHFVKFtomtuNA146+vjX13OxWdQfin5cy4NLYll
abcr5XLfACeXjWjk4WaGqdUrzcIU5ZyZoZQDXl/QKsg+FThOHeNxV7rN8Ay6xs1/GhbNuJ40iZ9L
5E0Z1G4QRhZsGZPFy4yr52oQgUaWCslitP/p1CLK8qjG2gAnrSZPbn4D/FQWmR3xttI+1nzD2N2r
J8HCGrVWRqclrTZirfjhTawf1X4vGk+DHwLmu89Ld2o7xh5kGaRWLGl8Ti4KMrw8NgNoQ3EHoRbN
ujhmkqOojsRKB63Gr78jpLt0lDAE2FhEmwRKCuaETMMctw/XPWMdfbOwQV0q/AYIqnzEoPiUvzWi
AU2DadGbRSaC+iEdj9UQn/i2+ailASBweX5s/HnLkZJWHZ2iWgituk5jp0gl38p7VLug0p2ZseFz
jCNjPQL+61x0c5APxlYlrPChMT/vOFQx0lI+BhUkla7PCMsOdcEAq0tcxhrcCjnFjeQXTqU1JgQh
GGbW94pGsqQov4I+kTo4VLkAbg3D0dTHXp3NJrO7FpwXoFobb3mVqWK+emsFAwA4H8AEAM7IS3vB
oI1+IsOX0sRKtcksupsMRd4xfBhBJJdvDICQObSL5KzWu1UnXhgmP1/caoLI4NKCtJpNWuVx4+AN
rBaY1aC9sECdjWmYKTjYMZUjyOry2S1V3060TSGzOGdWQ/ZXkykmUMej93IoWhwbYzHANfLwTqmc
CIgKHnck2Yl61kG06oULU9Ss+aPY83lOTFW3aM0w1YY3syBmRDSWFWrmsiAERwB5c3LRjYHKfwQ4
Z85q9loNm0Avg6kULPDfgL7hADAY2naAqBCQOo9uptgqQNssNScjdeIEPKkS4xxaoSWSQUWKfjYi
cQK2XWpzlWmfZIkGk21uJgflbjqrD81RPPsuCG9fwJ6DK8Y2+IMrxvXYsbapF3bpc1askzwWvlIi
81YHYTSQsfFZDPadYE/x7XVbq92SS2NU5AaRV9LjWkZ6OA0TEvYB5IDAXmiq52yXeeXemE0I9aaP
lRvYCfSLfRCrXP+Etf2w/ALxcj+gpClFqgz3mUe3i/fThBzJg17bqvDruqHVMtbSErXzQNSYi0MA
S2K8R0jups6W+L2iADoibWrVrUDjUrGSF98VWnEuLq1Sm1DX+0DsOcxwYxaHGZfOez42x8BEKj58
bh/9u31LOtoj+5fvBKxaq8RyJmpzinMS8T1YrqCWGLr+g3qOnxtbcyJQVE5egAW9jW3dlq16q9xV
NveGluGtB3ZQeHdpNRsc4mAMB5/qRnqtXf6W20esW/taaNfQwQlqH6ijyzTlbqpOcxJnaAbUxqMf
jdbEPLbWApQGlS3S/6AIUF669LA6z9qUn3B45L6pTACxZZ7P7ERYfXwsrVDrXKMTGr3HsIJGVx4k
61p6gNarHH5KHSr7KecaglPxjzPvDYarTLzD8G6yT+iM0tI+tdKpz7V8psF+KgED2gQeDwCYkhbl
Rox5QLGTXdi3nlwmVolXJhcPWyCNflLeWn4EOWUX57SMSifwkfgIobgdOBA5A6WY5azC4+oDc2mG
fiO0GSdlCbwaT/Jad5vmZh6eVE5Fe/NLEz/yxUapttV8d32K164IS6vUW4ErR8DKSZesXHG7ZNb2
Q/qHE9LnZuI+r1tieSx19NQ9X+S5jvFp01kRHqf+vvX//CcT9LMg7tIu1wIMRkxmS4xEy5dmd05z
+7oZ1lLRfI2zboRKN5BJk10OL3Jcdzp9W4unXnEG4TMW9oVg82q2vW6XMYP0RT8Ix17gQ5gNlJca
dbNeuFXE5+s21mPrv3GFvg0retyUWYlVigZgVvsK6Q7uRdeHfa2I77F+3+jR5rrF9Vj51yIVYyYj
qVPZh8W6Ovg8LtogCmHdtFZtANwIPkZQoH9DJOWN3qCLlzhGFx4LY0B6xJCL7uP6SFbnTvhSEwLO
S6HnjgcCaEgJlYZYqfbEmRN/8NPJFjnJrtRTgGrdf7NHzVwWzFMSkxb7pLqr5ZOfuMl0E+uvmX87
qjXjBrfqfIvBUaFY46M44QkbwtTPwN9v66Qxw4SByVuNRgsjVKhNgn5AyRtG/KFy0PVt8ZGB97d+
AtCD4XasxaLCrRrksZjwMFUA5W8AsuK08/s03kvinmsZtaXVuRMJz5sGipVvqXmtbaYy9XFdgqC9
Mg07AewhFYuffP3au7BCuUMuiyUHGCUwtofwVG/mDapX2+xQgqYjNlG4hUaZLW1ziztkLp+ZkBl1
RMb6rQgB4WK4+AbKS9pO5uQ6wRboP04S7t1PwPR9vjyICkhtKru3FE+DNP30DDl6S9rNChj/ZMY3
rMIPl99AORFyo2PWBJiHDnxWdjZYyt24bzzwCb5XH+Gt5CQlqK8qwbm+G9cvxYuxUx6V5uKkNhXs
gjJT5yDjPe7bjfjpf4IzBbUl3hXN6h1V0hNIzSXN+QGL8OXcE49f3FN8WU4SI4J95f5gZLiI+zcD
8NQxLE+mftft/Tvx6M9m8H594KubdjFu6mCP1aZUVCKdGIMuDVkaSJtwTsMqAjGsfD2EFqPTErQ9
AMONg6l+j/29klpJ3JtzxXghk4/9duP8O5ivo39hRlQaH6x4ZBKDzEpD7beEl4whhCYv/ZlDHo8r
HnlbFmR2NRgtrJJ78MIqVAzrsJ9gtSs/OV+202TjQ2900h9U5A2jxr2+YqtES4st8nXvX9gLyszg
OpI/nazK0jS8jrUX/IE+We2oNNBNfOXfW4u/425yr32UYyu95W4m7/pXMKLiFx/j4iNa0OQhYsFv
KgF7ZRDcQrYgxfSTc2sxtVREKkB83YfEb6o6N321shTIdSSsKyFrAamYk9Y5gSnACh9/NILTdHYV
fiiJMyWVGTMFyNdSlsvloyKNwo11ppEoy/WNOWloZj7zmh31nd01dojEm1K6WvuEFlBGjGMtGRVi
xK7ioQ2BYbadh4TDmP4GlJqxYKyppMIJoOkFZHBhwxDNYX4Zsm02ezqwfhCgdGeVkalh7HcajKZM
ddT1ZOEy3eE6J4LyU44tGG9nsbcmYz9yDK9nHdNfP1+4fanD56Mai5duAd8Wd5C4LW/aveGkZnRo
3NhsJOtuch9Tr98NpgLZ5uvbbvUu/HdDfMWGhX10H/ioZWLEXPJ/pF3Zbty6sv0iARIlitSrhh7s
9hQnHvIixE6ieZ719XcpuGdbTfO0sHOQtxjoJZLFYrFYtVbrBYwhFbjhXhbz++xDKbFA3g/iQZGY
p+8UqhsEoRUvnrrwyKzrtnoKU4/pG0PZAhIiHjoqVZEtnEvltKtC0CFdoXUzHdzur8poQMjwz5AE
L2L2QxaO6BZ21OIdzeaITFO8tRZbHbzyteEML4TgJUbj2fk5MMW6qqXmwjWEEteMJyhGOl5effnu
+kAQdvCkhmTmJqxv1mJ7iiqcLoXjM+PUF4qdBtRtBrZxpP7J/n+2hw9MYUfz5bmuWtjrorx6TgjD
FS/NofNppdmBNaWBAzbICAXXajK9Rp2RobcYbfZmyhSQjEeK/ka6uXnvRjRU1QYfT+owlt+NNky/
oLvSAJkV6IdsVAJEh2xuULlaopWs6lr+G2WF/lM3qdMbtCsht1WNoHZNdMVyphb1CIkZBIegZf4u
a6mOqK20khvWB/0Nm6bgiF44kGK27U3TRnQRuzFGt7L06L3nE1SmEoseZtYYv0K1iqG9kWTIDSnU
i/XxUS1Ztk8q+qiPinUwCgI+RyW6L6xI2VhQeTICBvP/NiPSy0z+zFAagNkF4YWCYv9xtrO4wzH3
UkEaUTnNxTe8nVn9FoG2/Cz4wBWy7PkUagRFZEsGcgYnimL7qekkf3d8f6AIkZHC0hwUS9gRFWjO
aOf4/S70f13eE/Ip1MHepkIuYWHQOd92QWUZST4BpIsfg3mvDt9muk8Q9KE/I4t2SvNWLxVtf3PQ
rVCFmMFYlJzrEah+8yOqniItBh3etdIf9eQxoVspEOlyrdAE15KyiILzGmiK8hrp7wa6rWbm/Y8T
KXqXsYgD3wJIXD743R2xbke1sLviagrdBpn5vHAGvLmUW0/g0oNAtxZOQ9CBgGbsfAHL0ErTuQVF
Fqv9/TyOThaFt90Q3NZs+sGa7G8OuBWcsHKgaGR1R8BlE2ivRmVPSmQz3TaS07g5o7JKdrQf/zMy
YdnMerC4omBkVkyOphLbIT+U1quCmFxj10mInmDDw8a7vJCyqAgJrEUAFXTR6h9RuFWMUIFAUMkX
zrtpzOy6SXdTnjhD0YEXKN+HQXyYsgaN5urzZVjZMvJFkxsFhSB1EksYc+gZQeoO8vF+gwOWPfQ0
TuCUG1z4rBsVj6SX4WRbYg0nhA9+yKiijoBL1IchbbyGf4vbLTcpO3DXIIJpsppbc9EDJCh+Qc4i
Stw+BcUC2BWKa+KbGxGRtvhD8axFqw8ed01tURYQ4KJ0HsrRAt+ImYR26v8YuI36ZVf3QUX0tcOZ
10BdDE3D1tTavvb2FxMKcu0FHTwBYgI0VYwy5gWayRn5CT/rRPNzu3VBl87nCkNYtCqjep0snBlJ
SNAqsx8CtNLFiNpfSffT2KKTkpoIB70kahoMEyWu546F60kR0AE7PdeRxAlBMfQ20mLjDiKL+pCY
/g+IeIInA+h3lYVGsCqapzCnuxwV53+zMh8QwmFtlrOSdwrG0ZSRFyI7VU2tY/Y/L6NI96+lEg2K
ciBFFI3P0lsrimKsTa89tYlDzBgmgLdYkEizPt0wdakhrMAEJ4y8zEyKBGBW/+ib9xpHFzx9Q9Oq
S9kxbP+iYQ9e2EKVOSRDIJBzbgh+l5fM1xbhAFLuA1bb8Ui9PNnYQMs3i7t3jbLs7pXfBU0qLWiD
DVRYtz5KE0y2T8h9nG7AyNz7GkZ4PO6GcZ6Mhd0imPND2hr7pkeZpc53ZULsDhzO+XinalsMabK9
tEYVdq6V+IE1dAsqebW636S9ItbXywa4NX+i94PKS0M0QHTtiPSZhXeekpPXMQfHk/blMpZ0OEt7
rcEX/gJVOJlzlmZtb4BPYoAlqBq/Ggz6WoNX9zKMdEh46vjjfsBzKMCUbRFPWgcYiqsbCrms+640
futBsUf17f4ylmT/gseULDaOWBA60efmV8eRUaGkGP1r/HBHoLg09Ld6tEVet6yzYORnKMLGzSej
ABdCg9aX+lDOrV1vHRES8wYA5M9UEIYTKOycD2Myp2hKfADQpHEz9DHOmgEa069zDV1GX3kPm8xu
uL/xyCPxR+C4JRYKw0DopIrEWJYfmnpQt2gvY/Dgqm+PpvHAytCO81N7KulWmZPEMM7wlu9Z+Yop
QFkI6iNQotbvwDoQN8UhzY5zk2yM608e9tN6rQYmnIF5aJppEwJIQ/eFcaTEac190niJ9cSGHaly
9PYcxnhP585uO46AdKsiXLLV1kMV6U4QpNGhJPiCabpJUUxF+CHJD5dtX1ZJdQYiePhs6S2el/VL
lMnzR5S5xJYdjc2psZCQYDFqq0I71IbHAuHXxib/L+Do8QWlGqEofj9fTBRezNNAOnQX4DJN0W6p
8F0aPefGY6MUts+O0JKyIT95eczSjYKCzf+gCr5FKVMyqKxHX0230wI3Jw4C1Z1a7YPCLjM8J29x
6ssX8gNQsFl02OWZMmOYdXODvhZrdKpxI5iSTiVqrkCMaULX9lPt1WQwvwzKAeaqRu3taIWjq1YT
xO01HWpqFjpawbvfoRkKL2PUmE3wfhVb3AiycWqLBD0FKaaJcOh8OTOznZRkmNFWgFDbDwhaF2/D
4sfl1ZN56zWIYDNKivKwuZ+WStjAGZOXlOxVCHYxZ6g3zgVZg522hhIMpVVB2uanGI85eqjvH8uH
iD6H5ePY7i30hw+llyY3Yfqmq/u5OwypgwLSKHLJFpGbzOetv0OwnzbiKoceInwe2EJK/SlXJxc5
B1TVjxtbQ7qCUNVYtKBRLyteZRI8G6GonmDEOgXR+24iilMWu8srKCvHRVXKB4oQEoVWGaZGCpSY
Zq7WuOP0xtWrXr0Oq71Pr3sGKSZyipIbjTlj90qT3/781myVcy6zJjr49VcI1jqVqjq0HfqF9chj
qCUcCqerqN2GDHTKyFu2G9kF6dxC3xesA1B7QXvN+e4wOfNThQFvnq3STRuK9x1GftCWbmUPdVms
Aa1ZumjNLiq3AlQaV2FShphgCiHJyhtdauPFzEkgCZ3YeOSBuvgALfsuttPf9WHaRaf4+Re01e/I
beRqexxmzylU79XDFrmrfA7++TCxIBp5naobB3xYxR8TP7T1+ZjoG3cWmYNALygUlFW23MaEdZ31
YUrTXEdveP1UqfARMcgyrujsaWSrN0Q2z2sowRdFE6QsZx3DaRtPxbtFAraAy3tlC0FwQVnVpkMy
A6GAJkqjVXay9ZokPTnWgxC8SzyOWWT0gIjiIwgxQsMbsh+heoghOq1c+c1J22JzklkB9An+iD6b
HFmb850AuflsirXFCoydyr0KzQZbEH9eMMXdTUBEsAgUICQWGyR9I8TNIYYVQMj1qtk1e8tym/do
/zy53Q5KwK7v+KDgsDNmozba2yqFl7nsNbxgGUqR0XRahhiBalSFn0ZkzIyraN4496U4iPUh+6Bx
HfZ+PpXcHFDMFWGY03gXma4Rv5nFHSWPl61QumArFMFhq0QZFi5XOGyw4pnKwQxQUb7VTicru0ZI
BuoIBvUhCtG887EMJO1YXyBnaPHsVlH3Nfos+ZMfPHWzrdPiOrHuM+AbfIdGEWtrp8ngCaRlOPJ4
uEKBmfYcPp3MINSKCXWMi1rP4I7sgYXPdHwn+VelssPZRXUPx6bQ78gWL5dkmy/pI46qduTyNSrs
iIbh/gl1TlSDqspPXlZu0NAtgiwZxkKaDmU83HVxYTsfX5f0TTtZJvJtZV/a2kR3ENB5uGwokjOV
kCWjh9ABmVBLGIc6aGZS9xBupiEHXak3g7ui5r+7yGsgUh3x3WU4ifWfwQmuywxBXxAtOtHKAPot
hd/oyohWHsT0dDxchvpzNAkOBQKWCC5NHVrJSH2cT18Iavfat1CIP1wVaMAYHBC22BSyX253Vez7
GJ02hfeGej+bfukdsPxBXjBw3zM3OemOajM0XVz+Itlcrz5IPEsVKzWG2cAHzR2qvn9NLHThskOw
vPTBTVlPf3EhxgQYKAdAeyl0wYTt2QcUHXQ58LRFAhyqvYaLUb83L+HBSuzXIbMLZieTc3mUfzQq
P8/7B6zge0jdIz0JuhfnKfPAbRGAiHYPeSXbPxr30Wk+WLv+OrVH2/Ks73i6zOwf1vFHcwC1nW4H
u+btFmRp7W5yfO/yh8miWMwHA/UErq46dMPPDSJoIxBn+/gw/5uyK0+B276DypK7/inwNHAvLV1l
Tnb8C7alM1hyDusHqaLNCyNw0EDIUu9t/nx5YLJq1jMEYaF1daB9xYAwvveufkA7421xG7803yLH
f6TIAdvBo/FSIpxEOYJ7FXqJ/ft//ARh0bMyoUEaQCkagq02GLretJPhFt/us5v31/KG7odn38FK
Ky63qTtdb9FXy6qVzqZAiCEtEgR458EUKIeb8S77zR30oZgHfnx/KfZo+vJzW/luPPJHa88eJvvn
5eHLLp5n8IvfWyW5xhp1REaE4dO7O+6Y+/5Nc0eU1gYPEFwsocysO2Br3CKykZzykPtCbxWqQnAa
iR7OgmJVmc0JuKZ9ryl3lETIjqfOaLp4pFHbGyW4QkmFGjscRZLfo9Abtx4CpGewzgy8oxHoTuAh
9nzgU8lKk0EIxplbXK711k5Uw4ZTRp/OXtePhXXHGzsASXuW3878tty6/8oOFFTUGhg/1dHKJuxp
ZYSyldEBf6DXPHaD+JhbAfLBT5cXeAtG2MODiabsRsX6+mi0navihI7wd6UOv2jtlq6ETOmU6Nzg
JhhyGKrwhSGF4NHW6GJL4C93Wjfc+w/cS4/jV/5V2+uH/nr8otzkvx/pT0QdOxwluwY60KPTPG/t
KrnHXH2KMOw6bsAGoWB2E+gBuz3uwLiaxrvMqdBG6Yzo5rT7vbqbr9jx8nzL7jhLzKOhkAwkQUhe
nNvVOKGDSDNiTEILyTI27hViOS0EVYcxQ19HNN0hwfoD/aseaba4bWRxF1LjBuwKN/FPTxlgQtKr
asK2IgE6fX71/pfLg5NtWxPiiGCeMlVcpsSYa6IWODYwqyScptEOyoIFu1ELUqiXZUHlXUZbfk08
jtdoQsgVB1UzVSPQ0rY95mi1bRvdm3jvJBE4KcLXy2jSucPQUBWogkFEfG1qGGS8uqFo4XIilLA1
p1FNN25QskQ/NKJBGYsKqD8Z1HPbCOJiglpo2TpFMdlQoLJnyJ5aNfcSv7ju8/zKHyBRYUQHVhv2
3HROoUHvttYdQunV5eESmWNADSSo9+GCQDgoHL2kzwK97+oWXCLcK8fWMSz/OpvS/eiPBy0luzxP
d2x41ArTyVR9n3bTEUThdsWhCkDjEyT7nBB6kB0Ymjr/e5z/SPCoRbsSrLjpzRTxAaQOKR5Y2UaY
Jt1hYK9AfKxTAyeIsMMSg4RKoOLLteqFDSfNskn7WkIKM7ynpT3m16a6KbC9+AvRFteYy2yujknT
p7WqNsAMmsSO8Dqd64oTDF6mKzu1uButGy1NbatDRc2u+4v0IVmDC9suTH0yxhPAu0H51jbxlcm/
NlrrxWiLHP3KNqa3y8YhjQrWiOLWyzltxnYZLlS9OHJBYf6aIHFpGq4ZmPZQuTo0TEDvqYM/q2nt
VN1DwiVPfw3TNbN+bXzNYoqXJl+4D+H9JA3UEV8DJVDXGk9/KkupS0Zv9hOP+fdV/qIqGcianqv0
l8IfN/AlJWKEIclnwqEbeLQVtgpNtLoKSYf5J19rRENG+IRbOiFHCqVstrMS1MdsveHKrlxrTCEs
NSJNK0ejb50mfQz7HY+uJgWSLvoOupF2EWx4JomrtTjDVRoPdBpe14QtRZka5kxFOVrWpHarWI9V
zaHtCV3U6Htfbj14LuslrOcZmrCZal+rzSBaSu7yAEZzk4Fs3WduYX5JhsZOmhtD3ziV5YjIcUPI
bKlCFcaHUi0jTxrElixKoeaFlJzxHKPlvsv0x6H7jdZBELVt1S/I3L2FKxuu8ahrQZmfYDexEfet
SVETBFnKht4SEK8TkttG7anDkaSeMqeOoaBu8wftCkhAHCv9cNl0JYfa2RcIVhROg64EFmZaZ8VL
3pTl0WpJvXGUSI1nNUxhco1oUIJiKeGK+uAYBJFj0ofajBy8JO1a4y+KejEkPPuhzRgHlyE6g7hl
2ThjKa1I9RiZHR49a1H0tS34bophtVq5YTzL938y1w9EKhDtIWzT4r5bqsdQW1iS9OA3gZNs6oHI
1wr1O+hvxtXoj09eHTGKafChiFFYqOBKZpfK/F3d0kqTOBXM3QeE4NZ9opcDWerg1Dg/IDEKruHd
UnaQB+4IbjaivFw2P6llWAQKPxZopuA6z09NfYxQQLYozSm53Sv6rvHv6mjPU0fPJ/cylHyzrbAE
U+9zCyJQA7DYXKj3U1veWJH50M3WvuxRqakT5ZEYEfi0kFG2xyad7iGRrnsVDa+6NIvvWp5l3za+
aRnfJ8tZfZOwM6y+HHorwjf5WfwEFdDvmVrepmny7g9PGR4AE1AxD4q/p0lszwao3fzgnZiQo778
HZJQz+KrzxD8bVHQLuZLySoE3nqLXmkQlvPHJ7alnS7HoSjNgTIP42Jb0tzkBd6pgBMFDlf3LEiO
BfquNqvDZeEJBvQBJKy1Qfsx0jvMa8/f1bDbm1OLlKjPvgVhftDTV9OCVCPYVPSpdbPmuSH9fUet
Z2hO2Vqe3MYTWkytLfII6eZafZSw2AUe8Ec1xEep1CbsZCBObPg+Y+g7QKfKOG0sqtQrreCERVUU
pVNqgsnuJuS+W3fs3QL1NH9jOVjNRRsMEqBC5DmokP8cY5T7VaUDFaQdOMNtiuKrRNs4Q+ST9wEk
eKYiNv1+iqGdl+Q/DTrfs+gBBLA0d7vpXfeHDY8uN9QPNOEMqYewiVBqig2h67i52qrV7BWtvrXU
Da+0/NBnB/APkHh0FBko+GiGEtowem2QNU9VN2szcF4/V6HLeHINUrrLKyZrzsfRiHiVI/SA4Jiw
ZImPysU/hchzNh5GCH1pKGfIwcmcGsVtAqJIxSx3nP7sut80/0XQPoubIMRdLdfsso2Pkdno+luE
VZ0pqZI8w3nTDHFu16gfcIdKD10jCpPD5XHLlnQNJSxpSYuUxwagkiE4pr0GurfuCFF3EIRtkfdv
jErsaJ26ciQjWoscqik3RYWMv04OJtt435IeaKsRiW2ssJq0YD5gfCXdd5HxrBSo+KatpwSg/mqJ
k2ioZBvM/SJWNPWxxyK8GxqGHQ1bGnay3QmvDq0+MGwgVSok9rg6dEpFYcZNMDgphB3NljmNRU9D
+xZp4+MA2ckNz7OYqbhzQKyIygqOTNonYZUBUUodLlKr+qR/s2pICDRFnAI0r9xKJ5MbBFtCXvJ1
/YAk59GKX/rorVrkdxmvmBMoM/fqaIAWak+3HriWCfs0Os3E+xbDRlXFkzLTBiViOiYU3FA3UfDT
AucvUbu9Co2pOPnNaIwoEJKIpDsWar/h/ZbT8RM40r6miaLnJfl8Pk6uxbo+VAAvp3gXxfRL0s8b
CX7pVK4ghI1P4jFWixkOtjOTHcr6D2qaukW41S0vSwWBT/RjKMKu13OsUro48jg96eG3IQxRFPzQ
EDeprswQrArqi4KuuL9wNTpy9gQabMs15Hz+8srKrKbBoWh2uOtk/i6Puz2DzpzCw40CI6lXW0EJ
JtlRE22yBqBCbnojYoh4GvDqbN1Bsvv+8qikexxvMjrOeZSoiy2aCXRj8e6KqVRSB9EqetZzcB8g
pqqzN8qDv5rDDzQheqmDpDHSJbDwtRuT4wkzPlphZCdbaU6pG1mNSrB1SCKqLJ0wqinI9mMI/pTy
t6U2V2P43EMS9/IUylfrY1CC1RdhUZF06c5SWjC0WjcJe2v94a7ZMntZVGGtBiVYPcmjNiGQqXH6
KbLcKvATPEa3Dy0bXgIy3HbTEDkB+k+uUzM2tlZOCo7aDjydWcbSDXpu/T1KkVQtAzgFlYNSuuP4
rjRHK4vsonlMy9+bTLHSWf0AFJXvy0BHw10FwELbD9WPrnWt5DlTt3oVZXTUlrXCEbY1XmErX21A
yta62AKBFx18t0Mprm3YdP9DuZnc5m72Mjd4VE6md9lypP5yhS3s897q44kVCzYU32ka7xixjpm+
dajKg8MVjnAhnykEKfMOOMkPwzOviGdwj34pvWmXf6lALYrDbg9y040oWPYadza1wn0tGHCZ4+UC
+1R4aegqB98zboYn41e2zw9TCr0op/4NKS664dSk8/pHKdNAGfCnQis0m0WF7wOYkxtLQ0Nm5U6s
3hresjqfDtQVirB6CmkjXVssJ673tLmjUO7JUCQ+Ny50C8qg8IJpX+FuhgPJ6r9ethzp7lhhCyua
Z6yPSgXYQWtcTylA1OoEApR9HZmHy1BSX7qCElYRlBLgJw8AlSvDXgFnDJliiKehYMFMUXFIv12G
21q75e+rfNhY+mWX5oDTrNdSeyiWuuktZ7Y1e8vfVxg0RdIISVLMXh3haHjI2kPArvhftNegQA0P
f6qOei48eZ3DNK3ehjxRcQrl16ni1uV7uEnKJnmkQKMJxXsYChrxT8Co2r7MOEFUR9tnjXdXw1DW
7jC/zkpzg0Z0r5/Ll1z7muTF4+V1kgYOK2Dh1IuaHL+5BA4REnxW5RQzHEnr2wPqoswYQsMm/YvX
ivVQhSMoozyaTL6EKioaX0fCduBkHP3+QauWWjF1g+9usetP2/tjgOIBFOZqGPZLrBK3aFHogh/9
hEasy5O4hSEcPjmUDCzQGYPwFKuGm4Fvq5O6lTKSWvtqIIKfmtKWGl0DkK4rQWalUscn3JuZhvCr
2AqGZAU2MMil6xpVfCh2FfZv1VTaRCZMWxUfinkfFfex/4oabyP42upIQE7PhB67+L4Mj83WY76M
cOQMXNjYw9AWebS0whqpl9Brg9wE5jMFrcJop3hQq04atXm/cdpIQyPwUWsGUQkiS2HEc1WypogA
mivZ8xiiuyGO3IEQr6SG3TQmRBJjR82U3WXbkQ92hSsMdmxCPppL3DmjxGeK8ExrBrbPJ28snsDN
4WjTUw6RsII/0WQrw7UJLvidrkl1Bk4ghC5Jj9qFmyK/ZfQdelJuxK46tq98N6gP/lZ6RGrLqzEL
XkcJ5sACNTV8APGamD9UnWlTv9pp7Ony7EqPoRWQ4GxUqg51GwIoZOFxwmWSK/luIXe5DLMxnj83
3dVJFLc0Hku6wIyWb1fD+Bzqs63gdV/ruo17ytaa/fn7CixMDLzrVwCLyW+t9Ebd8YOjj+f8aiFu
GnZqtxsbsB9vKY/IA0F0dFP0DZsgahXcXJFlIIMKEMu39WAHYExKxgCdBMqe65mt18WBpBP+vz4a
auwZmGhlZo8pGuBS62nSf5VZd7w87f9lKj6+SPCJZY12yalG93dfPoB9Yujv+hT9fuEVBdU+0/cK
3krM1rOCjWBKVuQNKY8PYCFwa6AhQ3OOqZir1zrQ961J7HE078zJQAcO80olsLX4oc2mq56PeLFT
jzTMjrr6qKfhlUX9r5X5NvDXvCGO2hGYSXjVMzwkDSTct4X2q0lrLwgSuyo01e4bvH0sjCFDtSXc
JQ0LVwMRwkJiWgmdKAaS9vd9ewzi9wplQobqBuO0sVpyB/sxZ4KDrf2yt/zl7lkRaHE+Nv64V8sH
rb0zcKdQGJ5dvl42D/nm/wAUPGtQq6lpDLCO0vBBP2QdGlVDi+boXYbZtELRiebokO37ZV9kd1Dv
qDjIbDI7UFH8dUwSJ+s6F6TQg7b5WrBY2XlsQ6FPTEHKhTY25HaFGS0tVPMRFQFwGZ0aP9r7xpUJ
i8f1pYvfEqS1xtjp89OYuXXX23i23Bj45wkGvra0KqJcUmXiA5Ni9nqDR2kE4BVocxrkt3aJem1E
xPUr7mZ0clhxX6uQXMyduflCwfSdhnfq9O8ZFc+/QzhOCNr8u7DCd4TtXO6QXBnAPwI2WiOv7/wi
jmwwUk27y4OXjh1i28jVqRRBg+ABhpkkQUJ1hGPWbWocguprskVZvXz2p+VFGSynBm7YqiiL1s8N
nkEnNOL4Zok3Asg7UEiYcANNOSFxLf/UoK9l4ySTDQvlp/qiIo70vVhLpBAGgzIwrHG6NUEJm027
YPx1eeo+h8s4QVYYwr4cTStA3byBC1XocAVms1l/tTUKYUdGU5X647I4Wej0yNFPt1X6cnkQy0eK
i7MehGBzHTIDlqIAguV3CutAJuWZwalt/nUO+XyuhABmwHpoyzZzxupGH38WaGjIHri+8aQhXxEU
GSDLAmoAU0DJJnMIphQr0pHBboNd0m4suXy2/gEQKSr8aOKTmgCgnB7renlXD/1H0vsb1vv5iMFs
Qa4dBGkc7F5izVbAICtkLbPl9wEIK1HuDsc7lz79acZd/hxQJfkJscT26+zHEHNv0sTfuEVIB/qn
+0lTdXRdCTOZx8agFgYGSoIQbeLHTLUbltjZFlGp1MIpACCOhZQBE2KxkVXZ1IBeEw1033mP5h4f
hD7mw2Ub/xwcYDpXIEJ4ZYZMqdoFxEj3PLqfh8e0f8KhY3dds7FyUgtcQQnutAh8LZ0NQHH/ZKJt
M+8y5/JgpLaxQli+YBU2owrXLJUeCIPxkkWHESqE061WfmvMgxG/FMPGI5rMeWvoKIb/xo76xJDQ
jk0NoT4LgVXxNdfBWIKW7zr8GZbvBvse5cfLg5NO3wpNHBwaDgeE/3jVmg5V+qaUG0kb6eShm29h
UQWMmJ9K9CQYgl6BufXPbXDS1dukRGhtvTLjJQZL+vB+eTxS815kmpFxA12eeBnPe3XK+By0Ttwb
EFLU7KaMUa69FThswQgnUc0yKxtKwKT0aFjoBNThFLaOVCJdnNVghNNojk3Cp2Uw9a64BXPFMfhO
A7uhaPrz0ifq5I55ez3/1B+ZO7xwtAPGTn0CY+zlKZWUJGA3WwZfWEARMop9iHqlz6iei9ArkLrk
anSj7+YrWtwPvp2dEgg4etZXpdwAlQ/9A1PwIFzpjbCy0HiLCNXsv5J/X81xPibBbdStEmuxj98P
9VNdHkzrm7VFJy+3kY8hCFsri6xBMTggTH6r0GPAE3uTR1F6algch7mpLzlg4dToeTRDPAYYWbWQ
4vxAxmnhbWn+fR80RcMc3BLov8zlnDz3gWrSjTj4ls693oRLn5P+MfV5iB4Q3pG3MQmLf9+wfo4o
GMBc6YESZGioyofnvrxSrW+XrVo2c+sRCQYwJ1qZ9QS/rzWHsv896NBxn/Z9tpXilR2FBNccYIGX
5VN15KRpMbqq4ADV0dWG0Kbk0KtHPjQI/A6XhyQzuDWUYHBKmEPwqYK7KHWkcebE1cPnikfu/4ay
fMXqOFR6sw3iFihg1Mm03sGzrAkurb8BAbeKuZD4oF7mHGTuiGW21jIUCL1ASsMAOVq41egsNQG0
6v0HRIjE6wDFOEEIkAgdS7MeuSYaUpNEg9z418vDkSIxtFuhz0s1wXd6PhxSIqsXa9g+zFh0Me/i
8eCrXr8lXCUpjEHoivh1IfqF8Omf5PxqbcZkikiEvKzTM8OpKHuKIUlr6HNto8PdhmKbM2XobfaD
ndlsVX0v1iXea9bYgvXxqdWLAU/pDslnp6P1/WxpG7cNWTAB5geOIxG5RCYSHAXhHOawl6WsI8B5
2+W9azTgqY07C5VTBfhJ29pPXMJrMLwN3caDkGx74QiEwYD0xYDDPV/EnhGfzRFCJQaBHB6Acrvk
J5+3f3ER0HGTWvrzwIEgUuN2qWIZCDkRkfkeQXdZ0BduC1Yuq9pdNkrpeD6ARHrcaiqGsDQBpKsN
BH+12m8f86wcVFzmoIK5saPltrmCE44QpCKLKSsQRpvRaENp1E5j9cBHRLgpg5hLlDutherY8a4r
561LgiymRsIF7SNIuIB8W1g6Pdd8bYw4rnfINxnWl7IMwe1YncKEuIb2swVNz+W5lXl91B6gA0jF
dU4Ve8eY1Y1Gmy9enw61rbZhAHHBKD+QCrSzPV6Jqpf/DVDcfdxM9LYGoJUWSAr/DkzVjgsEiay3
qTE+X0aT7XV0YEKJFbproJMRwg4U51WD3uGyaozgS+Um3g229MOlMwgeENSkMcSe4l5nsxrr2WKd
Ghnd3PQmmtg12vJBsd8+Xh7NnyhJdF3oAcbTHeJ08AoKpqnijpCmTYtg8Ggd2hdyo4P9zh5fhtvE
AYcYeefHYTffmva3/Ma8m+6nu1fU3h6sAwMFCNp6vcvfI5vd9ecIoU81zOoclvicZRFHv8Cj8NNl
BAn9BEX56ceIhQ0RFZlOoKbcOvqO3vo3oJy4b112YLfZVfequP1VeWPaUMrBKLNT7rVboYrsQFzj
C+bakqZCQRnwDXBypumJR7d+obgFniouj1RC3L6MlEPzBc/Ry/qee+04RSlnM6CjEtv0RcEJmEy5
a45gyjL9fZrhDt+1kPFDVxmaSFET4qpFt1U6KvV9DEX5YM0FMx8eXM4/IvW1uTIa3KDipLvyaXTM
TG7HdbfrCJgQ0sDup/s4BFVh+PPy8GU+fg0shDh4jK9wnwPwGOR2Fx1ydLC24/EyiGwxGZyrZiL9
i2cFYYrV0qoT00QorbD97IO9ZM/NNzpveDhJZcFy5oNqAhk6SECL1B1JNxhGB0YcRwvuTQjRoqve
iZL00GvNsU/aQ0SnR7N8RduuMwc52sS1K5KHGx0r0rFaiEpRLQsOLzHhqSiEKCg+Bn9Hmzqozo2L
wM5qD9KDl+dUdmKxDxwx7znmasNRYQOLyeMvehR7lVZ+n33V7Ulgl9XPKdoq15MFVxybQDXQRoIC
Z8GnG3OG/okRLAV+pEMxRZ+zQ10gORiP/r2uFzfj0IcOKRTfIRrZEmiSeXsUxC+iGEviUDygIYfR
xPUEGgadvsXDfZ/9mgdnbHbjv+8jXVoLdEhoMVQB62KaFW0LSpAQOB6TP5fNMY5fm+g9KV879X2L
NkPyvAcsA1w3FMXBuKIITjYe8m7C8Y8ZRUq563cT3rSGnRbeaXTHtR0nUE4iz2QrXynN16xxBec6
JlBiUsHF5qjG7ufoPCiHpt7x71+UJ157UePVTxteRrp6FPwWS78n/gnuzZxTvMYsnfI8RWMuPRmq
rWs/1PhbuMW6KNt+fIUk+LOUDgWPFiTcf2wI2ZXqjyFxjC3OcamvWeMImyEYmT7yBSdvUSmrHXo7
tfMr/aFF+s2t7ivfof/H3JdsR44j2f5KndwzmzPBPl294OTuctc8hjY8kkICZ3AESHzO+5X3Y30Z
lZ3lorzFrnybt8yUQkZMBoPZtXvvvj/wKyP7dYUcPd1ikf0xh+nci4+OWfbIcghNlTff2znRRYld
iVQE1HzAMacvs3mycxiYmUdcvRvb17baXcR8SIWRS+2Z3ko/2zRXIPMQnvzxveFTV9Gx3UVU08+i
84wI7MrulfIdKOSoG31vQp//xjKQO7axOHFcLQyWK7DBo0L39AdoiAfjjuy6IL5ld5oIKt8AVZ4V
0JfC36P/wP8r6Z7jL1icvSJzFEMpMLtS169yqUYgvPJtADokueJNu1sZ8NqkLq7eyXL6yR4xYOfW
3rBQe1MgVw3ZUXqBtopJBFpQBOkG+abBk5NnPtGNPEPz7FvyQKK1xND/MPtzwA6KTXTqL2a/Tx1q
ywROXN1YEdvEm13p25rnRNpF43cgdQvNoDsY79oOvc7VJtvY9/ZfeKODiOrPT1hM/yhjCE9auDaH
7AzoV93ekTXS7pMHFTpKcOuqCRnGhbMrO1NrVDaPsv45tB+uySGXc2vzj++X9qRPPTKz8HT52NTA
dMMMwN0dfwV1RMzOmT5C/Xw1PD1tC6ygLvq3wQq02EW5zEeZxLBFITdQDKh02gDavPTU8m0B0IAt
fCQq8K7M33s7DZyJn7tWF8jWPFcyEinF1UjzFX94MmbGTvrzo+Z1OHKIZlfGMVcbXCoQdR6gi6CU
vjvtJoht20+y2RL1wljL083b44v/ABWUASwnJmMJXlVbd2KGjpuzJOp1Xtq3OM9/IbBDi+6fJhbD
MpJcGacGQYFeGWGb+ULbqDk6auhuUs6Sas0fnXQQR+YWu7Ub3F5JZgYjAxkXwdHPXSARCHG1v7Bb
j8wsdquwa20cYkycnWtb2kUsUwNkR3xlDOq1RsaTQ0ISB14Gkab7i8/zaGNQxKEZr7ExtA5UqI3t
mX34VwTioHKAzDxIwUwdcfFi4uyqLXpEpai9aR+JEXTIxBlmlMa+At7cMvMTG6wu2+9n8dT2c7W5
nIN+PO0LTtKRo90QC4tVl+BgbI2LQrQrDvKU9zo2sbiFlQbkuk2KYSkpUqbJZZF5FaidjPr++6Gc
cinHdhZ3QdqArwsKcwigAGIg3WXVhXKsvISF/ZpS55qphc9vdKblnQlTuV4FYAWuWx1tvH7bH4r0
7ftRnazIHg9r4SnbKrfBCIzng7IdJq/XPXLe78zQ9fXLeg95xKDwcl8L5eaMXCY395l/T4O1h9p8
lpZO6vgbFh6kbAcxqP28M4cqLKtQSBaJwfUsba9QACJ/fj/mU8ft2NziIDQg3ZgYgTmwrd8pM/MO
mEPBDCHWXNXJrQliUOSFNByCZZJEE400lAExt9lE0jjU5jmhL3Jtt5ycvSMrC0/lumlR6gPyQWm5
EYRvFQUCufF+7MqwJld0lXN8fil8Wa0je4uXRNWgPSDmGBW4/8iHg2zBkxGo18YjlEgp92rqKw9T
oG71iybqo/ic3v6F5UPay5lhReAYWuxYbkDVPJkwXgVVixw0Tanp22tyficd15GRxZakk50ovyY1
Zmmg6o8peIq/H8bJPB4EbmwH3aczdG3hUGQOfZIxnl9kymXDrioK+DRwqm+p+bPllzbY8epzqmxy
9e57wye3/5HdhXeJdU3myXziO0khJYICroOIaO1VdnKXHFlZrJLS8pJLJGT9prow2bs5HfSh9KCH
ROsK1GhFyOzn78d18rQdWVws2cjqxq3qeV90Z272I+XntPthrd3VJ6yANRS4BEBdwXi/rINwtVZl
r8NKHSt+5hhRIZiXk0uupStPoRNNrjBxZGqxUDSH6JJT4Sk0gj38VuOe3KbncqOcm1dt65U76k97
94e2Uq074U5mwRX0+aG2P3OTfY5S604ZDCqQlATzFEEZCQrZckg8U5sVeUMo9H6/aid24ydzi0H2
higckcNcrR9K5UbLtppy870JbW1Ii70ItJsgzZxnba0bgU6bNij5+VAEYCpFbjDU+EdvRi3Zq+S6
5XuruurSy44GAxxbsjK7p56UGC/ayVAORXPjMrWsdaqlSIHCeR3QC+MS8lK37MX0b9IDP/Tb5GaI
Sghkb/NDherMWXLfrSlrnQguPn3A4phUMcS8rBwfMMZRPEZ1EiTuD+5e1MlapWJ1rIuLtm3UtEgt
mDJogOY58ElRz/yZRO/54S2LskemBemOXkG6/TB46V29eVlLjq4NdnE3EsIAD3Wx8kMZCDMwaee1
ZZjSZyN7+H6TrVla3IqFw6a+sjFWc/J5vG+Ks6m46abbOF27OOYTsbh/jxdw2cYJIIFhZi0stTpE
7p/7fCWgPpXl1aDmbOKpYBHE7ouhdGatx+askgCBFCu+RDfDWESNEclqP40BBgeMiS9Na+VCNE8c
U3Co41CAyVcDnHdRtExo19UFqsxgnDaCFv4N8twovWQ9iHFFWJDYy3Kfuva2rPeUnyvJHqxQk7W3
jQthPdniOq1ST5/AUE03eRxkjIeouwt1n8tIsMCRePkY3mTuMhLvhxjMxWQMOcCHqGv73fjAwevS
9y/6MFfRfAfqQXW+n9pLp1ejMUEdGtAFKAmvecATO0cHd7oGZjuEAvryRkFChjFFWogD4AEp1HdA
uJH7Lsp31lqH/6kZPja1cLZMQMu10GdT6QHSN13iGyLzUmgC0MCuVzz7SWPoHrU19JDqaBH7fJFQ
KcBHaMBYwV0P5JORCuLXXntSxIENF1ndR9+fwBM382zoT3sLxzZ0U5XiDYpXk/KgOmD21e9oZ0dy
CL+3szauhVeDlqZRd/Y8Lgt4UZACEv2NWRtDJpvaITuySiF1wqChoe0eFEt4tnxhn1T0hMSg4x58
DYSrtN6l8nmCtEDVXKZauKZCfmIWgU4jBEUrC0ydy+u/rJxGutQFqb0V+1N9P8USmYFIVCu748S9
/8nOYivWmpGYneoMfuVejvl5od2la5IBJxzlJxOLDWhIw02NBvPWx6avG8K3/0LrgYEYEPRTyJyi
WLzYCro0bFolmCwzGR77Sga8Tm6qbCVmODmOIyvz/jhKD3GNKHaqwkoO/2b0EI1Za686uRhHFhYe
P1MSV68lLDTle92EBnglNaRJvz83K0aW4jumxQyKAzL4I4AvvbUTxITnXUHnr8zVUpGKlA13TIaR
qIN1mXA9gAZA8P04TtWbjlfd0D+vR9ui5RgVvQEsGPI8tQ/WlPsChJL9ZAR1Wh1mqFmVCDzGVQ89
Iyh0Vz666IOEg3RSqJtY3Pb5Wp1gXqJFVPDpoxZhe8WzqncVzG453BN220wXlO6Lbo+qlJaHfLj+
fhJOuol/7phfcopHezKLVV5l+rwnU7HhKcSN0kfIisb5StPX2nouzvDAXdLV7nyG8+xqaJt9Wd19
P5I1C4trgzXUJaMKC2iGiauN3msr+/5U3v/T0iy8hJ0WElplmKvCUu9IlmUekYJ4gztdjVwJ3ZxE
Y8q8vrtx0eb8/ehWjS+cR0KlZhER40Cod2XcAgnsN8NlKa+gzDZmri+UfaXoK1ZPbkZkvXD1o+bw
perQtcSmppJwv4THiqswNdHODdDziObAF/tG/Qs9dQZ0O0H8DoCp/kUdkYxmV0O/l6MDlX+ULbsb
kQsbtCpQAcZcmVD9xEE7trWYUNETvWzylPvaoUM3MfXyQ/3inMe39/pN+8ZWeqdOMA0A4nU0tIVr
JjHo5bQK5vibepE+OLf5xfTeuF69dybfCANr92Bd0zUXp34/SGv++dHxrh29gD4KrOJ1GooPXnrW
ublLCi8BxcqKsVOu5GiEX0g5tZqp1QhbKHQGVdb4EpC27IaYm+9X7tT9c2xnXtijMSVWVuR9Bjul
4e7swtwnoJcT01qCaM3MwhEPWtIaZT+bsVSfiLMM2bW1rP0pNMfxrrBmp3Y0FrSQOtMwG1G2KEZs
2qfsrjpoQbVnT+ZtZnvpihs+eecdT97CD6OTSuX5vEhd9UBfIPf73Aedp4QpEJW95Snv9V6/40Dl
XxcP/2/LtvDP8JtFm7awbBhvgjzoRuc16v33NlaHt3DRfMo1RZ33hn1uAN30rHn9Pj2baZsFhsSe
5Nl4lQdQZdE3ZO25veJQrIVDwa1tJ2MD26iLN6WnXZooxHv2rI4R/lABK3BWYqQTcKoZlwYJPjQU
QgB12dkeT+jkqnsNYOc6xdv+sizO8gzaYYFedkGa3U7NeRVvh2HTTIHSXGT5ykk8kWGYPwC0i+g6
QGF6iauQI0hvigpoaxdY8pwXQVlDOxsYK0gux1BM3U2JDU2UsFxjnNSceTY/x0mfTS9ODiMUcCsH
fdG5vacOapIlaHK3udhBO1txL0t2aJsnZmxa58G1PI7+GYWFhvquaS823iiWp475NeChnkvV0AA/
pjgnTbyVPPed+g5ZEogPlKwNXAAou5p7ffsM/gW/7y+phGRGvTX0BAXKHTe7CBIsU3foZI5CzTOR
Sqj0JtgGIk3fZjKsy53VnDGlChuxq5RNnO3sSnp9uZMETPGblt/m43lsgKev8mhGg7L6SdM9BYOl
jaiiZIErr4rsstLRBhRB/b2ut2N1mUFfcYrUHvFq9QDSOzXeZs6WuA+svga9GyQN9sV0DfoaR8sD
0m6d5pb0UZkbXs0Pln2W0WubHRR+nziPLgr+8pC3ewbRuybfOeymzDdV9xKLO9RNKvfW4Vtme860
gWZ1hfOjcpCppW+dCYKKSyEj9KCEKShJyie1+8GcFDTXMSQWwtw+TyBhp91X2a3CXowJgjkxuCwg
QWZTTNeEmpp51imBm77pzPJN+kOdLiB/oNSpP6CQovNsW5II28/P2H3cbMFvK/uPvvEz96DGl0hj
8e6e5K8CDD7g0eLNPCF7aF5X7ujnPKJm2KndTkFTRQ/eQ0u/LAzhqYxsSP4EtFBUpiH4c9fu+6+h
09ySOku7mCrKQst239KicWslwwzG8bWds2ujPhjC1CsOndernnplnIPKNsQOu1UpGmRXHOEJ8zZy
UabrapDVhRL654ulKSw2tDNMMDugNdYXfu5Xl63qxd7jrQ3BzursDYWjxy5sVgZ+QkITVYcjy4uD
abPJdlpcar/gQWgUOms8+Qjp0hKhq3/jhM55HXaHaZvsnKAOsg1ka0HNE6zdBCf8w6fPWFx0Ce9Y
TwU+Q/fBNAbTcWBv4IxFxJ7uwf3uuYFzyL0n9+f3M/81Cvo8/MU1B3Ei0EI4qJeBSCopn2uwgdW1
Nxhr45u/f+H/Po1vcdOpeQnmJAv1q9IrL0zf2CdRjnE2Ad/0YbzvtoO/llI6Ucj6PLbFDVcmhu72
BHNaPkCBa1dFDSSOQ+Qfg5f+/KLYWP4a5cDaKBdRc2GAZ+cXftdxzwxrE48XhrL9fsFO3aJHM+mq
ixg5mWq0KLXzUbHpq2ptpVrtanC/duIFFafALcaXXuiekyegNSZor0FLmkj59dyP+f2nnNDAO57g
L0zerlvotTuX5BEMXrsQiYmqXRbkF3Hwmm/GQN7gVvNQZvG6iHjcFxHQ/sGZlXm333/Il03sGkCH
A4xroJsA4PfF4RFKMhWqHiOMmtpIJ43fwLl2zrk+3Xxv6Mv6whAaQwGtsEFphwa4z27KLWRR2xBs
QuINdOV2BZmh0NCj7418XeGFlcWZ1Lkhi7GDFZCqgttbIj7zWAamX2Bvd4ZfQV8WxatyxROujW1x
QqtalA5tMoH+z+s+u6utSKxxWs5/4pMTWAxscSCRsVQ6dcDAlExVd0XelI+6YtgZiBYndu4MWfGh
DNm4ksc8tTvQuuSg3R5022T50MszwGS4LATKgRu1QxOY/iDavW48rSzbmp054D56HElTB5XwhAl0
EdcF2hjZG3qm/wAlID2Q2+qm3lvn+c7yuzUk5Ndn2TyvOjTSUMWxZsqTz5apI13hpjm0JXY4dTtH
9R5bj4fGBn0Z4dyv5K8Mdb6OvyzkkcHFQg60GdJ2gEH7vD+kyAxvXN+6dp5FNG6SM3Kxmo74khhY
jHDhWBVrqoSTwGBjRWPAfO7pGuTqfTOqIKqx4te+Fu4/W/uV3DpayaEqGAdZEhpnAu2SbPgbK7xu
CnV/fp/JjX3ZITBK/P4Fu2nart1bJw8i3gKgfAVw8ksX2KQxVumyFABWAdLKt2LOYln22iBPblcD
KqDm3BpqLosIdk+c2sW0ItgaPiCd4duhcmjO6tf4yglbpEMuyisa9Wsau6c3KxSRULqYQ72l/MNA
5EBtArsoLL2Z1wDWR3FQvOp30rf85nJ4Xdmr87H7sleP7M0/P1pMS9GLPkmY8B0dSJYeYpue4acb
9CcGQvUGvP5WZvYr/mDePkcWF8GsM8SFXSoYIXmmk9cgTx2BiZN7WWQH2uR1l1PgbJQdGkS2H6Pv
PNdnyiFb6fCfw9YvowZXtgbCGcz0EgPYFnVHmDE7o+Jgah9keP9+Wk8P8sjAwgUAWSZARgpf3o82
UN7Ma8zMz1RyUw2Apw61C7wLSvkt+t4mEynoBJJpKHKLZEvrzAf5gKfbsefK5lLUYpcTw9NEe0ss
jlSfkq49ML6G+fOaHH3uwoHwnOSNqs+3m72zn8UL9M7sKLmttze1123JWxlJEWRnxtnoa3Yw+lNw
+y8jYD5/grsI3AzFHNvCwoyVcteoz8pwTVLfJY8VOmy+X5yTi48EC0Qlca6/aDFn3GrSrIP/kqh1
VbK+GEd1872JrwnieTRgjgDNGxpxLbLY5GPl4Hk6e2RweVtoJ78YLiJrDxra6Ufv0TvrrAeFvp9G
bfS94ZNu68ju4r2WxW1uQL8DGzvVd2YtD6hSg+1zCpPk7XtLp2fxnyNcBHuQlLBkT2GJuI9p+mCm
4fd/fz4hyyMKlAsgLwAPIGhd4E6crk5A6dVgS1Jr0yHpEV+5442oNlpVXJRrcI9Tozm2tnCDpV3L
pCtgbXIfBxqxfg3ztGZgsSFsJ7VGbTZgk9uZCoJvv5+uU8HjzJyF6o4FoM6SzkPTJ7D98VaAkuW1
swLWb7o0QjeLS/3vDZ2Mv48skcVBZSPaap0cllJD5X6VJMg459l5SX9CKiaiugFwadEHFXcfRVqh
D67qH1SObgaLsIu46FZ2/FfELo4aSE5NqAsDZ/qFLwUKRo3BK3xP/qF5mhv0ABV1HjtcAKSEhEiv
rrwETh0xlwAABGUoFwiaRThppgbYtppO+DQeoPdxqI0S3TUh64JfE/1vb+O/03d29Y+93v3nf+C/
31iNMgoFz/fn//zPy/q9+ttV8fL23v3H/A///MXF723e2cVL+fWXPv0b/PE/jOMF//LpP8KqT/vp
enhvp5v3bij6X38fnzn/5v/2h397//VX7qb6/e+/vbGh6ue/RlNW/fbHj3Y///7bzLDxb8d//o+f
zd//9982L9XL8rffX7r+779pvwP9ijkH9BYXNm5tHFHxPv9EMX6fs+bA8qNh37WdXxi1ioE3Hf8K
/2yGzKLfGxAkFaw+v/2tA7MCfmT+Dt+CXiKQcc4xgIHn6n9/1qfF+edi/Q2kjlcsrfoO//oXmfE/
HZbloLI6c13ggQGiEpDALK58K695kbgvSc1I5iW1ak6ezWzdzzQjVe7bRlcOZYemZm9MoD7iV50K
7s/JbUC1N02s3iEhY4mgbxzwFba1avzQcyXLtm1Sms2ZJtsMyObErtDiPTV5H/RxyoyrGEKvHBlX
6aJoUGYDQMlGn2bVvsvGMT9MdGrALtzkOd/HXC/SoLYhcZSCR81FWbbGXzOqDOTfBYgQ+JlBQXo0
4v/0d4rjaNdJYhuoKPXqu27XNT0oUz9oILcZk2zjjn3ziNcjQkQcTaff6wmr862ExrD1UkxyUi9k
I/UaSWzwMnpg9ish56QZAwMvPMC9pAUcLHRR3lF3oEDujO0QY2ICh4GryCutws537WAmG+YmBQ8c
tzWB5AKNdUik0yOgKqq222ZdUtHQKooaTdraAFinTrl9GFOBqoXFY+u90iplb1kVCNCVwphs33Cz
RniOKq170pUmwt5Oq8+YPWvoEFCAs62VNyNos0DZ/CzttESHuQ7adkIaPFljxcWNTqfyxpUChFdQ
4koUb0rM/N4A1d+7SUvKAoXV6XmtkvLaceoBCXapmoWXqlYC4kRJlSai1RS/D00MTZGis5V7JQZ5
D/4aAbOVK1T0FmV64VgbqH6llq+6cbtRbC3Xoip24ya0e7N/NTMzVv2aZc6tqmUjdDZTPVaCmI6V
7btM5yXkN0on3vIJJK2eUZI+sMyuMj2Tmu1rD3KWHuyzJcgYdFfJf0ySIcfpACLgNUavKl6TTobP
lRH0CLNMSe8BCZmAibFyeVQpGnpFx0xMgVFB+SNIc7RM6FYrFX9M00SFGG6W7QV6QfTCU5M02YGS
MzU8mw/41EzpMHtaAqYLrxkYL8CD3+WKLyHpCX0xMiRXUrrZq8HTtNtRUJi+c+Ka0p8svX+146l6
ag17QLumq4DRRKhJnIfgOxL7upPstXRYZoR9lbJrNSWZ4yuTlb4Pdm1fGKSlkO3QyrH29dIcZTBx
0oLiq6XlT6V3EkCFJ0fvsBjlmKPAKZx7JzbzWduDA5wZ56Rne4v12mNhOcUFA4cFcCKaOVZ+S6sh
h1bwkN/WbYc7L01sVm+MId7b3OpeDcHyxKe5GT+pGRV2QHp7kt6Y1RA1FmjF+1DVDmKmRE1A2ZxL
MwXRomtBsTsHQXCyEWra/kxdnuPr3JaPeHcXcQt1+R6SmRzK4XMX7UA/WjWfVcZm4kFvkCUWNFW7
5hDHllQ31HBlshNpHud+17AYS0JdPkH4DOKcG9by9laymZ2GJJ1Oopibauo1vd3noZmj89nL3fRn
kVV26bVmLljU9jVUt/PWFHgZM2g7CB4rZ5opqo+Ypkg8KnkFfj3HyPLbNHHEh+Ok4iNpVOR60KfK
RIAm2RgVoopoTyQ3nSdrEJz5ba6RB5SZuRUKCO09m1bGrmzWjoknhZZ9pEmmp1Esdfdlsvsq8ZwS
SiQeYkr33KYxfTeAmh5v4lrHvNjYkoWvGFZ5VjaqlOFAQWEaK1iWnZ4PcDZlW089cgmu8iwVS7mu
ETBOD7Q0yVOLDCoPJG/xmKtMKG11MgYYmTpUGKgiQlxwU7jjWG5BbGa3Nz1SpNOPgscQioQAqbOD
14hTz2IOt32LMYN4TDLn0YFCTnFhOIPqoLs5Jh9512Nw1dBbgDn30gBKLFU4alup+6rpglQRtZMp
8dxWtJda7dIUurdZFcVJnZcevs/wsB2RfZUVjKFhnJkJbhelvyIypobvWLLLPWr1E7LSwwiKItXK
yQjiDl6LoBsd+85ioILyed/Qy5THgvjGGLc3lVJMjifbBqW4rFEYlG+Lwryus2p0PZ5CinTmtm/A
NmR1lROkIEqq/QJvN5wXoZcl+GXa/i4jTu6CzqbLTdRYNXoBsC7gHlh3dhiguYT3UF82P3EZOFWQ
ahYtMVtZPsHhtjkY/+BoZIRq1TSEtQ2n5vW1A80UBpktO3AVFuNEG6kGzkuty5wnnYAe+tV0TKU/
n8pcJDuK/Sl2Xc0kjhsrM8PPG8cugq5qzIcmVvQ6HDKI2O+FOfFHRx+NwU9A90CiXNMAtCnUOnuz
RUqZ5sU6jtuBx2OnPYx5men+WDKUovsCLIzXdRujN5nhgmkCQHb6R5lNo9iULpPQGbNdtMt5jiLi
2jNUyg80b+CWDWD4n7MyGRhGUOvXtBfTx0jyskVKvWyQEeCyKZ9pVuhbTWvT4aLSFC1/GvFZxl2h
KTLHrlAtI6isEcrdjBLjvalHy3OQItuk9phd29KRpkcENDUCnLVD+VhBMAlqJJU23HXouYewObZE
ii4GzZkLJk1SeXFPYtdjmhw/4sLAp5uZkKDpMeIRZNsIs9wd6bK48LUqTh6ZSovXDjyaapEozw6Z
qqu2b51622RFexsnTa0clFqbXV5MqqeGilGyWUDAcY1Ai7tBfGS6nH6A/s36WdKSVZBmNFHotKDW
6pWVmyKFYrbxHwn4fyniPk/fWtaxj/7beHuOy2/79v29P3+pl7/5/2HQDRqW76LuQ9oP//f/VOmn
0PvXv/lH7K3bv4PUzATzDl49oHKZY99/xN66+jta5PEMApsd3um/0rF/hN6W/btputgk4ELUkQuZ
H25/hN6W8TtBoI4o3gLV1vzn/oXIe0Ey58wpvJkgA82aCPNBgbsIvM0Y4R+tLYSOTly7QV1pJsoY
lam/KIT2ecBKPj0WdcLv2nF8LtQu9lWZOnkkU1lo4aQlThfkVl8Ce5AB3CK70sGxZApRQp3TvgoR
V3IXvaDZ1O3HUVOmoO3s8eFoyv94URy/IEDV9CnlgXcL0OqonKFQh2oM+EcXAyEdKCgkejQDG4fL
3UraJANIkBNTnjWiNSiqlkX6M9Vbd++UavOeAoNrQ9tEdNRPEUEUXuvgderVloQAPNdret+XbXpl
x2Zp+JINxX7UNbBu9SPtb1TkJy0PZTw73Y3WRHJ0E5Xw1wohBd0qjj02207vpwbNOirkgjJBKS6T
hhVP8SDUM1HyuQIH8XWUNlt4zSuXivLBnNLRgdiKWrR+Ipu28Sjri7eaJCUPBXXGIkiKKY596BDY
idemPQct5whWPU9SO7PCSpASsfLEESmViqFBQh7PLsc3c2XiftrS+ioxelH4bp1XLQqZnNRRR2PR
eDkW+TA6Pbm2SZFSjzqG4GGmgSLb56ybGY9KG0TMEPhQRDQQ0R6qoZnIGd4Hcb3ROl3qnu0U9U+S
Os0Zei6sfdaSEshH3F+7wuLtj8zJWqigZ9TAJClN0yJM0ioHzCWu3DbtQH9YUvRXPOmNISpGPeVB
SQi/wKtl0Dx1qEQS6IpU7FArHIBF6jIeIcU10QHXQqxll2XKER9wt5I/475tEXQnwvhogFUG3y4r
xJ1WDByvBlzz71RvssRP8jYN+0nJLrSkz/RLNqJpqRG2gNQOFIPzQOCLSwN6Qz404lTARlUh73KD
GuLGsWkvvbQrJyMaG+iLqoCh9cg2SyfxIBukG4GBF8iBdBCZ8cHeQlhAyqGkkdaa1kPFdPKWihjv
KltJktTPINio+azC/vS1tgKXW0LdGtF9ro0NVi+ZaOhW7XgpAcaHFi5UP5tAZpyYB0UhrrsZi4y3
+6bN5AeUebGb3RhFGl/NXdZF2IkqbuFukMQzuUheRF1CVwtZA/cHQkAohRamRDRe8ZzFIdVqQQOR
Weat3vMNOK1Rk1bySdfB/ypALGCgFAH9DTWZWKRO81ssTadih/03IYhtc2ujgAow94tUYZD7lrF4
BCFaizC3JMOV22gd8xXe949xppEbzRiluAOvS/aUFcwB3pOM4tlseAHhW0WpR6+u2kH3raqyIfam
jGrnuayuP5Rm0N4GJelrH8zDoMJECoFsqCTFR2Whqah0cnZn69zPuyHmOA6ubnigDaF7NW7Fa5lQ
+8wqzUxuKGGxVxHyo3cI6bYymeK7qW+w2ImC3SdY3b8VNZgUd+4AeQ6cb4V3Z3qd2WrQqXXchg7i
gNdpyLgGcbKGPLnDwNEBC904EJfXdQnkJQRMUpQVwYWCFxsH/2ucMMfXEMpRf1AQ5oc51wxQ6LS1
oXlN16AEQjXF+UDiSct2HPMdELyL0mhQnF4LO2sgBGK2LagLFPjuyk8AV0DhgTV4IKDvqYvD1iy6
V93Ku0eropXhGYUan1GOzMamVKECAkyOicQfLygFcTLuqrteyXGYIRwDdatKUkQriUgQuaB7e3rN
Y51VIYKXMIMmDL1mhtbloQZ7ua8IpAy8dBQZC7nZIo2TKdg0gSRt/5jDtbpgAElBsJ3EqOWApyVx
7BCoX2HsVacswy4d3TOK/469xI7zx3QSyhTZY8ENSLA1peVBeZbeJG6fAa4+pCP1NZAwVntXnWog
caw+zjyzmR8MY4oXm88MY9C91oYSI7QXtVS7ghiJSaOkTAGPQ36rZJGd15kMqoGbTtTjbZtGrtXT
i7SVTb9VWvC1e4MjHHIo3Twt8H4oxIuut8kdwRup9Ksit3/qg2uOocoLzg82HHr5E28m9JnhjNto
joh7HcYMk3pFq7v/xd55NMmNbEv6v8w+nkGL5SATKUtlKbK4gbGKJFRAq0D8+vdl33k2TfJO0+5+
Nr1oY1VWAiHOcffjrk9C5DKLhsKrnG1r1es5XayATjww1Ff4JPM2V2M7gZIuzodLpgAR3kEwIiUN
ObKa3BugF8PRegpzbzwvnVxfstWW9JHDUF8o0YJ7KG3rYlFg/+iDxnpf5lr1O1wHXTti9zJrmwyD
D/d8bVzZYTbbf0xGr48lB/fEhZWlCCt9ropmcSmvPVZXVHZJat4E7Th8XXNd+iS5hBDVgb3mNrhb
O674tPvjS+74AEJq0C6LffZdmGwcOQ1+Fa4TuwCriy9dZhRTtPYFUQhWVuYqTha3/MhIfMNLeA4m
Ig+bISm2QSed5zxZ+deyGufgNE6rnSL0tc0Hz64UVnGp8AjTW9CQkzk5TjaODFeyL2WJbf1lGVDg
TfmgoxnhcHlj9U34sPTj+KwqIwNsH5fkYe07E6DAziRUfFf3wb8Ymf9fHv+vkErs/41J/2/5vfpa
Zz8Vx9ef+D+4tPtfuDYZ5MHagQWHasMX/Ks2dv+LhDKP0tjn/sEH0eBn/qc25ocwdwWrhrswLfPq
D/o/sLT/Xxb5NeTYXNUq/Px/VBz/TAtRG+Mde9UwhKYHIg3tTsn5N3pf+0nV2qPON8magFZEg1fT
fo7ghiSoOsrtb2lF1Yep6uH4t2f0b8rZa7H6f+Hwvz6Zp4KlFasdM3vnF0bNX4ayECkVwTBUVRL5
mWG8d96Y+HFqt+u0DRcvHI9TMJbfB+qJPyU7/KVC+fnzAVkQGlw9WHHM+HWwcWT4aGi9otnAHTVG
pAvp2Ffoodk3gwpfxtWU3x1rRYfNRWGy51uz2Y+D8acBl5/poutzsD0HRT26eog57y+lwN/eQAt/
rwHAi01ZJc78HCRrsHXLpBC3oEQ8h7lx/yTpulKvv3x1BAaBB1FCnhTr8ueXPhuN7DrKQTT72j0z
bZV9duxpOU2ZEnn0z6/59wVm+9dMcK5JDn/3r57mb19vUIsacUsuNyMasjxqB+ZIj3Kcwyoac6H2
vcqN9o6sCOP9nz/4331JPHp4vi4uwpgC/fwlh9rzV6s1ua/rpPfugDYSBApKyD4SKSDXP3/av/ma
7GP2D2wSH/crudNOox2sJUxfqTz3PBeqjNOZIVaZFt+q3gyP5fVR//NnXvfmL68Rq1vaWkb1oKp+
82bWxuRJu6s2IDrGu2s2vDyimv70Mb9vVNyQ8bi7pmmH8GC/rpY1ryZV9ly8UrrnoRq+Fc40Trur
j5o9m+VOrCD1hVzqP4WC/f4KHQOu2IA7488mSOTnV1jbwMtWq+RmcTkeqMyhkpN60t/oDar+D2/w
F574uhF5cXyMe9Xwm8CuP3+aD1BWd5YFtlk4xas/V166qUxj2ptmDo+gkK6WW8A7hMHFZIs1WjCu
Dzarr0TcNbUL8pTVNJn//JJ/fwY+jGZgkOttcIH8xbb/bf+UgUF7nKzNBrbJXinoqxUz4LBcbuFQ
wv1//mG2yYkI1AAK/uuHwck5mUolZ2K7uOcRJ5i9m9oZVZyztG///Fm/r97r5UZCWsDJ4NguN9zf
bx6P065gIeFPlE/hHq0Vq7eCRGz/oEf4ffn6OHnbHpEbvFXj16G7kcQNKFtiUvqlnm+LVci9XhZ3
KzW0UoTkNf0whKoYsxXznzRLv5/tOKfykfixcNDi8fLzdxzrIR1Vy3fMkBm9o/rE/NaCMkw3nlVY
5e3UWlw9//Fz9S1EMZhgI4H8bdN0ZpB6deJVm8zS6gGPePnKyRts//lTfjvvGAIjEINbi7PB+k0g
N/mFLjTfOKp7UzwETpHcEpnrnMp8SjbKCdonwJLgT/OMVxHMTyceB5Dvg39dNyqfen3ef9sMTS9m
Yc9qwuA7zMJzYqfBARKuxZos08FBSL2me8RqconrZmJBrdJLv+V1VROdPOvwWBh+aR/KqTD1H5bZ
L7IXjg9eNIlKZDzg1Pl7PYPhczius1g32m2bPbqCYt4XngskZlpzAHzuF+dR1RmUfErMeaHr41Aw
55/TZHzP/bCbN65yuyYO7Cn/077+bRP4BuYgBsYa1zPOc355cHgn6oAcE70ZzSL41I9z9UVfXe5i
b5X5RRe1MG5zKViY1ImUgcgJlBWv2vIjGCtMAv2F0JjJn/1tmM7WCSR1WWKnn/wUS9JerdsWnpip
QNfyFHayE5jdFF6lt7xGT23Xti6/NT2LaTNb5ax3qwrGBX+Symo3rXAoAJ12HYbISJVxu3gq+D5X
Zg3xlHhFsVNNJ5ddS/uYYBWEKCy2jFKe0jWc8l163Vs9dGkRtZnijwin8VH1Zv5g2Em9s6q8zCJj
UfLDN+W6MZalgqxXoCIbh2eS4KQzq4em1GKKMmUHZwvFUB3N7Uz1NeoqKN8Kr1B3uWGrMf7nbfTr
e+FUp47HJQYhL1rAX7VSSpYK2BNEQ9zJeVdhCy4xp268P3laXm+Ln/cOCDi//xrQx3gY5gHOL5V+
oaZ+DHt8SS0n97KvwhIh/LpaG3gzI58byDvwg7k285jMm3bcFiPyEeDUKDGSmQEZ2OcbT6XunVfj
BrhNvRAKftA7WWY3trJERFYVPeqyFM6GOy151GWlMfRh42VxVmm8yOtK7q2lYrwmSXS/W8b8i7Zm
IaJKQ80NS+7FTbvIOFdXQ/1hPTSqKz4bfZmCoibl8pQ7c03KZbAGUcDTJDC7tWZIblMXW6/rLtcj
Md/BWTuHJPHbBwQmwXyT52WxaYPG67GlMnDHG4MrhZZOiX3iPPC3We0w1ZmAbWmwvHIxaNQD/7K0
PTMHSNVR2hjebsqE0W+TUHTtXpStt8+yVe1I/+yvUUem/mSn+bGladdfeenmxsFvyNp2mZLDXmCK
6UQDN08Pk1vNz5wnYZToadgMbelH07gWF3Nu7Swa+StWsCZPeIdQB+JkVLrZFq4cLgkI0GPn+OWT
ZWXVd2eYCPsMEZv5kSndwdwgDlb7ZErv0e50jMPKoEdcMgzhj741+4atJtzPCTjJuoGsCxCU2Ipx
WlLQJ7gBNT0YedJdTHeWR491clN3iXsSo73z+jDY9bayzzx8465eHSZTHVHs82Aa7I3AwalnVqJz
xgMeRd+zZP0iCrDcaJyW8HPPinrMBJOkzTR1CCBy7BflYtpvo9GZhyUMdFTL5NWtYQl6A4J21tY3
s0jruMiDYAFdQk2Cdem87oCmQiNKHd+Cs/WKc1W57mMbIn+OrtL4MZoL7CP4sP6HWv0m2DSCongP
2mKWdzJpP/zMe0Lfi5VHby1ELWJyZUeOZjgJkMd8bZeyTvdJalm7tmiNi1WAaBUGiI1IW2CXXH/0
V/HB5BYpwE+u8Ruzp0dIgTGWZUg8aliReUgv1eydpgjIT/PZTZxaeJbBqdtn4EIvHoQYT0jWxiqu
kxK6I897/9lMi+eMRKT0RNMij2Vv2BkTwvmwt8LWLWI9rvLToEiJj5rSlZwYaco1Ihy5UbKZHiot
jL1Ui7GdTEffppOnGBLHwUv3+dtsw9Q2BQyrLUdo6AVhjb3LDP3aF+5rQZca8VTdqBf1cVWJihfu
8Wjh4AK9WtqtJ6pyJ8Gi3VjPofvNKtCfbyqELhDkdq3u22YgEVtnyPYVMmOixhYd51IxE1qqHrA0
dS4z9Ng9wOJDI4GzEwvRwexmLzWxPkc/TJ8w1O4uKNjyb9nsVce6kTfFODyHuYvZGY65Ue9+bZX+
Wvo9ntGQCfMXqp1vocPlpsT83qvumuirfdaz4xwVMfebea4eVZjei7Wpz0bniE9Fou9d5aMJTfM3
U3/r6/wlSMNv2WIqZN/raTXSWw4pKLVpjv1x2Hfa7Lah19WxGpy3FEEMqnzr3hRDjpVCuytq/WL7
I97Lhjqnnrqt0yvd7TUvqTDtPW5DP0hh2baB9Ra67Tt6p5fQXVwA2wbNyNQFV8T8qxEyxgVNtX5Q
3z0qWz8HRmnsxAD+YZmijNy2ra/sCZTYkN60rDGZwfr35iOwZbDJuHhvCNUioqwdI2sGWSfFmdlU
z7yXzsob0rPaZEV6Q/kpo0Q2wDytZ22XZhV31egs0VQtEtYPuq3A9fKkvMzYWsFiR1XVOFGG6V5H
NDnCgrCI/I7p7tFufXoh+yDqUkS1XTwjXNpT6mgKBLeLFftkyiVBe236ZNnsoaBu7ktSk8JxIZnB
yr8HWeYcqd7cYIsO0hmiwnS/lRQebVRUQn0bpTt+dkezPiXssxun0e3Gqcud2eb86UqEB9HO9+Vg
CtRolnpyrsMTZlW/GOt81n7fxxhS0GSk+dUhrYtUq49UE7d6mLEE6IDrtNlu5RI6sbSgec3hc10m
p6GXyT5XNaSQM8WjA1gE1MeslqvsbdrnWdzOwXAnffniI3OtmHw3eDGV/9xpLbb1ML0Uo7kTbnqR
1F8RKAUiMXe5lEXwkXqwlZyxqCY7d4xbkX0MVppDy3Ii1rXPKD+CM2yGUWuHVpneFm37YWX9qcvK
4ITZIslwsv4RCGxe+ez8B+1hRjQygZ7B2mSECeL8yMQETndOKJ8cd5QvOul4KVaGJKcVOjbauuWA
NrNtmcJ2l8aeqnnfLoSBsSa+W1WoWXV0/rj05bd5VQdHJFCPmekczGV+qur2Zpzax3pQxWeYi0ue
IkUUGRY3Vht8mKtM4yaT9hHdkQW4tBaxlxMLYnZ9nEiFq9GY32lO58e+mx8Nt0G3tKi952ET0Khb
u+twOW6dl6akuQjCNAq69KEos1Mn3But5ouFRGwL/3RnOeVd6bfPiZ6pOMFLGCGcfzQaGSjK6pss
NTk36vpmtiY3WlIkio4wfnhD2K68FMs+5zZKV9dazmUzeFFTIVey5AKpme475CURVQYirUFd7JrV
vzN5kJG8vvBqfPPTeYAvdPaCA6eLRJ2VdwZMN8IdvPnDun4Jx+qDzgY73n5YRFRazbTtQeFYi9qZ
YKHXu25YT2Mf6tiewjcOcJfAaf0luYobIzPlEmfOkzpFpDdmbhm3jpK4mki4H+bBLoyehhugC6ZH
SiwgspysvnqGCez1KLZZgztHnRS7Oczjzij3WYBfhLPyb8b8EWqEmxyDM7iN6usiQn9T6vqbkYsx
Ag0Id0yAR4GDeK5yMtj0GUcI6ujNsiTPXt3deLIAlLG8JqrC9mu6mHiXheoe7eB0cFPH3Bb20G3F
Kj7NrZffymr1N1Ob3DVNlcQmAIOsyqMhnxM/PSRoRde5jZ3OPOdGdutnRWygxtwndY3TVyKMqCs7
YkgTO54lOrA5+2Bw4phen23m6WfX6Oto1Y5/XNwe8WKFB0JXgVX1ljS3ZdYGUae9fYscTyyy2Lm9
9RCYrDLjqXOdBIJ72Hu2eE3o2paCCTvLeaDS2BmhniOnbHGmcr5ZEkF13py1Ifa9gS+ImEqyUVyx
S8sVa4zgAVT5xaiSb0Xt7NzRRYvmxM6Ux03jPy1uda8Hl6Dfqnzze73t7OWFMCmObm7YoTFjZ3ac
3Wj15c4OSDShcdmpaW5iq7IZ4LSlBwaG+YY58TpC19w2dTHcFQXzVyPhunXG+W4nyyG8JjYyX7HP
3HmNUqbDum6Ie3jmHeIuH/HzteARzasxBnh9KONGCuPRSv07pwJu8pQ4m82IwYxRjicP5o0lhViw
kelZOHm9b1zNAxpFXTHKHX7JQXvipFyZWB9td6uwSVvX4qyD+qb01Hw3182Hv7pi4y9FcdMEVORU
05+w/nvwg6W+n7SXHVxIQGYuuborHfWWyA/2moiXnK7kOQ3Cd29qgYv8I3ksj4Ennl3cvMcBgFB5
zo/cD2baUJvWzfe/GGGB+Nprq2jxOxP6F9O/wKqRpKGJHP35Daz76zQGfpSgPIu9Onj2FtOKMtPa
NbXUe6VVcQoq+7lMg6csEz6wRneBv7n4qWruMOoh36/RX5xFnPqxRd/oTdlW2v4jTC51w5DghIMW
RcCnboarDq7w/CNF2n5FA7kLVY/qLnPlFtD8HhGsvxnQmO+gWy5NV7zjUeBFK8kYDcbP1H0KkUAw
dD8cU16qweTwB0eKDK99HQyi27q1/dbYywXNp3Nsg9V+ESaek9YyuhuZpOtmMgd1mhd9P/ousgpU
8Ds3LSo4xbXykah0X4tqurFke5tzgSFtEcmW+DZvy32V44jIwXHLutNn7KTexlp6m7paOecoRzRH
6I0f5k2yrUyPOfus+RBjqU4IX0mEyvL7jiCxeshPyzxNCFqKcN82I7fO6uOe45CcZvYtyb9BZm2a
Eo7SsHQfF7aHHTAa3ygssKDQw8EPFMcZJ0tkdH68MiR6I91CR+AeuJ3XL00lvmu3Cx6MdMhujaBb
T43fWXi+8JpVY4pYekt6a8/dziiTY7ZYe4gh8TbXfLAnxT6smAyqMd7b11I8FMhpgwGF7zy+NmE+
YDuWHn0fof0qtsaI4GFQ9k0zDpdmQsJutd2Njf1RiCTjmu7pcnlR5JQV9uCh/9wUytm4un/oDPfz
in9qODHSUBnmsQ94TKiq1FZOS1ykw4ujxYuZd8a5C5rLEqSPnYlHz7QSC67zN2Pu9nbNvtOuczPL
Rm2awTr1bnjSWsVB194qo6ctoYPhqt5lV8mwaPydM/X7RcHg2+oo9cgwVDrUd4HbWCZTZzVe/707
xyjZjnmVXEynTjezj8LdWJJj2FY7u1peK1kF2xRVnDJpalUZ0CmbP8ZWXfduS2S5gdjBl8xGo1CF
WIv6xDLoWZurZsmUVtngKb4s3k4sfY8PpbuELzSM41NoJBluRIYoq61QbcapUhQJwiCmavSdKymg
H72855pex1AOzGDM2W03iPKi0qb7MTQzh5/oB0rGzs7tO0v2DWhWPjrilCDmqZhydK1vIDnuq5gr
dRBGttyNWMGOe1P56rVNiva+RZiM+s/Mhdzl7mQ9JK1giqs358Q7Ypck49G1ymDLlgq6rTEsCI0n
87mZs8m8mdzRf/baMXsg1Akj+nS911byHAbrxQThf1dKOdsu+Mp5126K9d3u9f3iI8nOO4vciHQl
EsnMikLuUDGNb4oHxAobbBROuDGlTjZfXKuadniTRGKgWSiy20Skz8ox0XPzdyslHxOaZ6mnBysN
LwDBJK33C/aioXuvMgn0sTbFraVEydRnMiTvblaU91nRxgyJlHgu4Zyji2C7ds571wd+XFnJcpSQ
xJztzUKgW6KZNmHGxd64PbdMv6QnbRdpXHuquW/q/jxP86cyRzExdMb03PvWWx20ryj6AeFkDRSO
Zf17oVxBz5GYEQSZPqMoo9L3s09Z6Xagjz1z+xVnCUou91WugXyq2vSzVbFhWRuNG5V8J0c09taX
I7rAueh0lDT1iC5OmzSeKCPtbca447ZK64M/zEdhd4/5ZN+PGourTFnJGXr9vSmLZp/mq3rKWlHN
N5Oa6q/0Zen7VR/xINuyw+UzkI9pa4Hs5mqTr6Nw4RKWRwDK7ZoGp2zxNJagV6lXn677ZvI4zwqT
TqrIihujTt0nNvjXoVcPOdX8fR0iCImCsClj1PHihUYYxDWB2Hlax14fuRb7qOdifW4rejypdfHg
+9N6wqfiE3Y14hSY/kNqF58c3sO5ceomzvxQvwqvYiFQtA3xMATGi2zo6KeszOIlG6uXUAMgMK7k
PpnE1m96z8x0BN13ZFAr3CrXWx5wE84+SMTxPlwGMl8niZJGjs5rZxrBOcsreV+kKD0DVxW3OLvP
lBKw6IgdEXl1SkXhap0ZlcEsuHVdNORDbGQmJP6gPgp/uOW1wKAt/VdoZrnt3fayILf/2magT+yY
XaXCDqzNyc7QI3Xcd5ipzfU4HYNGVgemDdpDg+rlxVZrUmz60PtsmaMVdxTRG0opc+eElYmUwJri
MqzK2A/DGA2siVpqtQ527QWbWa0ehqNw7MZ6TcvLkRpZdnnSxkAwqoQXzt1wjpDz8A6C4fOyojW3
690a2Alm9maGzMbC/Cyz7a1s1qHYr3PnNU9pb1RiW1lefzu2GsTKtmfjxXEJrrWsNm+jlHATQJIV
QMUz1AYxgHm2cgbLsfIHPxMrgwTj9LDiK0+L6EmihJN6O+JxIaOuV/OODJPhsLauv1XVYpIZaUlx
xH6ruOuZTj7lqSOWqLkqFRsP7dAapOmTb5TubV1MN6Kyqq1nu/JNjnn2Vg+FqyJzWFYoN9/4ijip
34UAx98DbIogCWw1R1Oa919DxFjOTTEkTgyPjp6r6Afzo70izfRLXbFllolChb2TYoJnZQULcsVG
BhlXuVIuqrX17F2rpxkAKWAuDzmWcoR/aYycMbFocliQh7XvQSoEqDX7m8mDTToW4VdtzKtHc4LW
mYo7SNvkZGZ53xxnZuFqUGqw3ZM5mrnzfRwXRGmw0n0SeZWu+y8Fv3P5bIc9d4FZjnb6Hlp1rm7I
gUHPvFTTkMYGtMLrUI1/sRIep900sL2igsQwIuNmqrfNStWP2nUyzH3XJbZ75K7wGlogL82fjMrx
3pnn8x46Gv704P9FJ/RdORRHytPVoaCoh8Nk5G1wkTNF3skJZ9JnEoSRy6EZq/FT40kWFXle/A81
K5uBrJWJrisQ4ovilFkKD8BsnWw72wyWctRpYdiourM7Rz1IhJj9jhFL+5DNyD43mNAl9FfgjuDZ
fbUa71VXGZuqMoLm+2iJwblfZ8+p4gI9qAtV5hqEfKSLUNgaNlN3AJavZnyvPUPEkJcVIQ6BIUB6
5jYsT3bOoEdcgKpue2Ftabf3phaX1UGhxoXIVJ2/t61lHy7to1rK5XNTAD+HxIEuBUDhcN+X7W5G
Gw8u3HLchGZ3mIGYLxq4dRsMmXnmbb9lVLXZPH0PRkPHpb/oN1xtt04AGrniy0ERBHZHxwXeEK8L
nc+oGJVbCwCXaxOf7Zym9Wk1v/TZ0qcbwxPQRulg7ujikyrCIIpEiuucXHCYxfLFTEfvrvFQqpah
2qVz2t3zI84TkHn5bIeT+2qYbXGYXPUejA5Xd6b9Q0e1HdNCMU8mCbM7NfytJF34Aa8YmDIeersG
rytnbL72jjE23mWRMvC3RThzGqgeL8jBmQOmudpVsUW8rrJvJt+o31MHXwMk5fnsnJgjr2ywhivd
ujMXq1gYac1p6FH59cG2zkb6gsa3aU/oG6cJdEeG+6YJVucm74q1ibs2cMNN1uNxHttL5/nnOhco
3XHJqasdCyYYdvY8K4OZgUG498k0+97BanLhx7hBhzTf2i1vzTk1vPPC3HFz5PXm+mDOlqW32JLw
d/t+h2wMtQosLGqOFN+9brTKCxWzSp9HuUr7plSMR++8WfDflVMoiAyjCcet3Q7I3HWdMFEUJuNO
1eGQ7TLXaZmPSnD+jJq+bOybytSr/VTaS2+ew9Ed5IGgGr0cgorR6i761zExB8VUfZk9r8sfnMEu
qlsGuBgWM5ZpwNvTblM0kqFXGeI29ForP/CbEwCMPpNncwyYzrL77p7pVzosyy/Xk9tUXIlOOdyz
hvW462d7xLUMocLyOoV1GNu9YrSaIdPhUAnaQCmBNx5Ko+0P6MgwUtPLazcOZhAl7RBu+wX2MqXu
vCMcPj/Cxf0Iff2JK5UmiwIcZbu93nN4Y2VL/CkqUXmostDbI1e4Kj8WsBziOfaV1eg4I+Z2MyDf
Rc8ZUhvVznLMBsHUxJV8XxW81sb1JvvbFBRiB2eeYJZuDeYVVss+V0OeLbthQblDl9/3xQEImtpy
7sf1pu7bjKIuZy24g92dpW8DBGXSC+8qtaqDlQckr05h4dKG1EmcNOVabFnLVO7VUA8IT7W9mxjZ
/6z6Ene72g7qjw6hdDz17g1WEOW7Ss31IvAGv8z4teX7JSj7jS90etSG8TRZNZof18h3yDM8gBzp
ExQjmc5Zu3DYiXSyTjlHRHdSNGR7a5LfZSow0GP++cnqLboaADmHb7Lqhfav/xLy0p4y6JMvZV4v
W0OGw3asnXrDILU0I6MRPNM1b6lmV+At3RvOQQ92fqrNRD34dKoPPutug7z+k1NrK9/A1FrvEhQB
4swfLaKKnPWlhGh9zUq7uZSm/9leAHYWswriSs3JJUmmVsXYRj5UfWJwMjQSa6W6vQ363gesH4P7
MpzQhq/A2ZGxyhJ2Ehn9sQ9Huce7MHwnoWXct/PS3JhLPdzZiTFFPggl3bfLeEp2Pe267NU0EvvM
dPl7X1oyRlZ49PNE3ayq87bcGONdOPr2CXlRC8PU44ael3myNTtrjcu+vmKkhT03O9hEO5Zul+Tb
awbQO3MI6bQRYd2hzC+Zdt2Ui7d+7fyywOmVEUna/iJ/YHA/+Jw56/h5kQHXhG1cBL/p1ja1dz/h
ZKApMGp9MmCOw+0KZXa3UIrsBlHP3xy3Gy41jisPop9OhemDG5H+6x8AFECt3N4GKDKZ28g2ZaPt
t6xj3mNcA0IwmrW+G5zUOPRkPYBconTUqOhxQ64KQ8YeQh3m4A2dfckSj8zgrDGSaITXhoJtsV1w
ggkh13UkcsmYfhelddYZmKEZYhDAjJKF41frGqD7S2qyVZhMsDCCf7KNmnYA9eYeQjKE1MsSa4/S
mp7dF9LYpEutd9oxOtIB5/7dXwsbi+b5+2TUYUevpI/0NOnGb5KRZOFKGMe6atSxw5MxckvmjMwc
LCvRhrt3uiUXZFQkzkVZ/vLWDq0VbpO5W2+vAXiPdbpQefStjLWuA2ZoiS1g3OUwu/pA/5bvcBEs
o9ZQj2hCxPPq1eOlhxWjfM2bHesfeURoFLtO5vanwXSvnVvi2sfUZSUyotD4j0mOAiBoCnkM+zk8
tMWE83Thg9Dl4bYIjObElj2WdabfUNOBaqdgj0bh9RfhJMM2o+ynox2Y957sxfy8uFZ652LPz91s
ZeA4nnVvqfC19K74qllVxX5yTSIdG7QFyPGIdaLAp7cbrEOZa3ufZOX0oJmboMyQCes/C7/bSzJ8
q8r6O6PomEF20/R1Liz/rmucbojaCQWqP0x8DpweZDepVVDieL9bGYVNIU+rj++mJMAPcnvndOKg
kno+ul6qQUvdk2WRjWD7eYuTwvo2WEURIyR5qaryw2VGgMMEV/C1dSK3Nm4aN+wcygX0goklqIk6
rywQBlXjTlTX+kYIua3XuiU1cFA3Jd048cgqewQKr8/KkI9MdkVzUJH/1Ay0E0zrIK1AdntqlMFi
dVda5rQSa3Ye+o7pjnlOz+g8Rl4EZyIGh1zAFRiWnPWTNgjWKjlE45lFvJHLgJTKCON0cp59o3iv
0Ivt3MBMtxCCMbWX+TKa5QGovThV4fqlHcwhZgrQ/M5sPsy1veSEedrriw7axYzafEEyWA16rRiT
CbKT0FX4KamSCsDSX8kuzs2Cs3KuBkYfEhqDaeEmizoXJw4paKubeRHPamjHkzUtDI5wPUd9NpWH
EDQNEF4N98weASj5DBFCE2fnoPQZC0KoeRfIFgwd2Hl1AmMPpkgTQtu1qQMb5V84G5uiq9rn/L+p
O48luZFty34RyqAcYhqB0KkFmZkTGEUmtHDAATjwO+9T+sd6gbxml+TrvtU1aes2q0EVWWSGABzn
7LP3OqaBXYlDdVeXFWvieQru3cXOd7NRgSpGe7lOLAjcjVkhCZIZJ4TjhxdFTJ0ITiIezNifr5Z5
kM8ipomtUCpfDM84kaY/N/Ng2tGYNxBcbWNrghPPBlHdDYMIL15eZed13xdpQKN/jgPXunTSDK6a
RMrviMfmJTNkcrGsetzETjbgV87NWxxeRrzjPGPqwJiMoU9Sb4XKq2M7YyIMg7VmbBZCQdopdnNZ
h3vbNoRibiHU3eDVxk2QMbZIaPyfWoMlszGO010J5+JoJ8DdoVqUzYNpt1/I/NRXfcnjcN/PY3P0
28ZjG8icb5We1ddQMeUHK4E+DS3mnFf2xdO0XtczMvdDMqVMhpcqkdZ2ROo9E4BDwqVkZALEcrdY
QiiPTV8f0EysM+kbg6QU76DuMGDlE8rmvij7/uxpHbabbiZ+2RQqW4fczRsRmVgfuavDx64pymSb
t5WOUr/vWYM8GM1x1hZnQFaq3Yxd7Vj5s9rhTeBuy0TXfY47Sky0jyDsopHlCP0G5c686M5wzwma
ir11Buk/u4ltfqTBHB5VR002wm8xn1vh9feT6xrPdTbY113td+dFLZ9zGVTX5GyCeycX3bmKvebB
qOYKFF9SOSfPl0OHjG4vcKAYjoFDGensTT1fI+2XO0FjaG5GZPwGzE7NKe+NiYV+nXSjGxmK5XKe
p0y41qKtv80OCItdaC/xcypV8eEUcchMxeBZEARMGpQyuWz6cMy55LPGZOdIk+VPdjsLUCEdQmSU
NVJQA1v9RfV9ceBAo2YrxYIHjL5xwvLrW/ueHUjoCQtGTg+FuZiH5s5I6RaeqonTz5txxm1jwwlu
JYIegbTF6qxPLp4KiqfcS84k1uItHbnnHO0aocFsq0zBNmoYebh6FM0mHVtr3lrukLybZN2Yi/rY
tNq0OANysL46/STPCopOGwlHM8Vwlqs2ZAaYlGN93UxG/Nlelq+prgMm8sy+C8E5NmXZVVH4+sbR
ZrH3W2NqGQ2uXbLbfHeD6aSIMW5kmF83/vCacZGjJurM3mYNFBT4DMFOajAmUdy2YClwXdWsU8R1
tsOExqlHtX20YgKFmZ2hLA0Oq08SO24OVlKBUmItd8N78gzIJUbgksX0vyHjAa6Q9aEXYtqlQ91f
rxnWbVcWrBjoiShgyfbIzuFuyTsR7tOZPYo2TcPW0cG30E8wOWCmPFTSUp9zw0pOYRMnfVQq2R2R
owgFxhghaHYhDUmd3PF54yPCj3cpdA5Hop6acb8QxNkXKXQQVpnu6jVOGi1MMQyChUv1NDb0npFX
TYHFb9bXi2std0HYrjsC5sRYzpyrzGh9psdUUIhezEddhkGbiosv2OlM5ac+qanR+T1z13NIM0AG
pYJihkWFhiQ5EtR2uoh08bhLMJbskf8MdslN7sPEmHFPzoD5kO9iwtLijZXRwuDhv1598AOOdFjq
Zamz6Wg5bUnhAAV1U/dG++IMgoFq27j+SycMvIJ+N1fXKhbghUzN66Doi5l50S8nA5wWY+zvUwdJ
sy9nNNChbpYTScrqb5zYf4IHsFzi0vFMk6xWQO8b/GH/Xhk57tg1/7LTkw+d9XaqPC/fIMxj6nEp
ETiz1q5T+fFpngL1hWG9zyBY9R0BmZAu+DjFcckVq8ELrKehvguZSFKN5bouNgspcjtqYbQa75Wa
Gc4UQ1NNP/3D/yjZ99RU/PMny+I35tz/GRvj/yMWnb2unPnfB/92fftn7u/Hn/gZ/HP/crDhYv0P
MAWR4FuDMz+Df4YVQJ0zw2DNX/3I95Fs+Vfyz3X+8mmjLBOYhoW1bgVz/Cv5Z/t/4bo3ESKFx6NZ
WN4/wWIQb/ndfUw2YF3ZSg/sW7btEzFZ7fa/2OmZTvZZUY4f1NbBeJ/67ogJN5yUGWkV9jDQqgVz
hDfPy84yOH3jTCwHCmT3PQ5ZNfUa1/HgHLyugoKDEWUuPifsobSiHmVpne4is1mj4wxfCA5DReuk
xWgEeQPHm2j9Tm/HUgze3soWu3tk0BZucrd0eM74CZY5TbE77gbtiv6wjOs9oBdpgq72JKCmeqnI
OISl4YsdEeMxyqoFdH1mtfKO3ZshXjjbmK3IlHk3MpbMNSizPB6YwDHTe069WdZbtq7ATUP2qT+c
uk8dtWHwIG8yZq+vgV14Fo79GQUs7XS/9aZ6bRlUScc+MixMNwOBDrZ89OzditrGMO0df8lV3CWu
vSs5gx8mHnrxxtHt/GqQ9Egi3Y+D8bjIpCn2uRhD7wz0Z5oxjubZU2Z57S7xSnbzAa2bQTUFHZ9j
Bx0rBbKnpX7jT5NqQEEYp6c0bDzjPpQETPZdjE6yNWlmH3KeEuJ6zJJq3juqn4qI4ANDG9nH8lWt
Dxmk7b4mfD6P3XdZIRg/pnUNetYUol2O9L9YBPNJT6+izspyTxlkJdtWJ+lyNziWLPYBMs60EZI5
0mbJrDDbuspKz2Ia1cBp6vs3ielI58Ff5JhFcZ7xLuBOtK8ozClRuCm27yeLwfO2gXl5BmS1JNhe
xlTv53BGzZLJqOWNSpHZNvHUu3OEOVNWO0fg/KBIYvcuPpFqOfu2hBhXAWB6GXoyltE4uvFqqRiY
JdZ+7MN7aAt3B3uAACu5P0h17Fys5OuUVflH06ZlghLqJtb3RjCg81W65FvcNoZGa6rdL5YEVHMm
2Duxd7tXbN5RwZzNDNgGuBQd91TKGIGUB9VhMX21m3ywN41t4m3ty8VcoN7F4PMEso99uxAE9M6J
tvjL3KzBts6BXiesZcmMrho2kjfGpzsuXnzB+d6bW+nyON7XYajvkAlMK5L+NBqPpasC9xQYFjeb
soKFwqWq+EsHQqtpZHVa32kSEpCjf96KSnVMujZ5PvJXtALD3ptuYp4tKdk9Nhs2qaOZluMpTKvv
buEgq/LwGTQtEvaVhvh6K9Iw/ET15jHDhhPFD15C3b4GfaHYsVNUY7z/ebkuNoL+y2ANfOmVgTV6
+/Oi66a0wk3WUnVHdr/gxgN/7HB3eCx4AwvCXNxNRhG5ND9c9GMiXmxi/d4JUTO3N8nsO/jU8v6e
z8TJAOfN7quh4uJKlL669ayJmqxkWPVVGxPwhTpuvudFaR5tx84vKS0kS6NtwSySwANVtiqjJLDX
nrn+SAbdRUtte8l+9Tjf+OVaibqFmaX7vOmGecPECV4k4guFE1s0P+sRR6EoC3uHMD+/6jbwb9b6
6Tkc0TDZFJU0b5Q0IUuZMrABM6bAaTsUwD2GOmb/YNOUn0xgRCcppuZaDPPMRgrM+3fOpGAizHng
HBOGrthWZj99LjUz5JTqnW8qI6TjmkBF7gN7ZVcwrcYd0CU+vUsresyXQz1kODqEwQfdlDgR+tjO
lm0BDQ7ghZAyopKbHwriVGlkz6O486iyrqyg5TtwjOFpWOewfdwLNBCdb4MuIC3RKkJzieiyh5kS
XfMZBvgbwONcJUALdyyOmDmO1XPhq/xmtucPM5/wd4Hjx76EUSvHY0KDfxqrJv5MP/Y4LF1yUvRG
V7z7MsKgP7wimIP2oSE6FSG2oLYcmkNbcOmOqnVwWUIuPS8uNzTWPxDMhg5gybQUqVus9Ny5uTXK
abcUoNhMUaYfQzNXj5zYFRydOITukre9PJhs7OQX/Cq9nUIZFrtJyg47VM+4q3Q9TO0pzwQIm7LK
r5bQZXE6qMPhW5CWGa0tmg8brOQYf2mwPh3xGdtvA/sr8XcavvyaZQb1b0xW41EybzmYWSIN+is7
LCK6USSg0M1t2GseM4CyxP3YV8GBk2S4qqbCB/zqsvjCDeSxrP3lbZxrtUXrHqq9TFuPBIKZN195
NOJvK6TKjtAl1LFq2i6ikbNAXASgrc6Zi6+McFxuNJtx4BvbaFWM341Gu+9eOn7E5tJdE/VE46EU
eZ4ZvbziNfffDKA0DNv69quqJ/zB+SrYdGYcVBhVRyvKuC74UUXoX/K8zcOLWY7ywXXnOIK/q7MI
daJ9n03VfwR5L+844aXEumaLGzKS6ptlKf9xYLzHKMQymEPFi3811O7SRl1pl1sntoN73Bb+l6qb
5T3hheyBA3PlpiTL58Jag6kQlTht2vg6KIvlW28u1udhwcJs9726JysdbltcQjBJ5yZiOJ7gWIsz
UNMtlNj+BojV8rTgLqfbLAIOBortdjzCDRHha0NFljBmIL2yywuLEtvKuqDbEOebr9Mm9l6LYuFm
t4lAbBaHxAoONsvutmEylB+E2oj55FPbfwo6Iq5IdqQRyXYsCDN2DHkozZS9J76MScJWLg9jQHmh
s6m92vH3UwaVd8/ToPhceGr0QLUs48UVNbm7FifAoVc95l3pj4IUgGTmeD83cHyUqsR7lSfNGT5Q
rzfCcZinl5aHjzEFwJZuF4ToaocBfcBwrPkOgucxtKAYBTCNzXxT+g3HXJKL4MWWvOitNkUuokrg
rDzGIHDKyOhHnCUUQRDTXG6uCIEKnFoT18a77Q+pucepxgQhKWfCESyOYDtVqNV+0nECJaZd9w13
c8vZDesHj4U52BVTnT4crlr2l2VREXf9EPXS9oyHyUdyQwek+YXn22FqAsxVWm9N5lpvg+PTBrGJ
l8n27LrtQWSUQjwDTGa49TTKlAV3Yzvc4RcFVMjwxkLvjmdbnRMxhDB+OM6LqzAP+5dsdtt7nshY
CdhM1KC4UXXkoIAznlwQitrvw6xEeTAb0rCHQpNY3vva4fFRhpZzJLdcJYd8VGRn0tBvtyNLAzAP
T8IzNr1jUrW6ce5Z96V0GTGBZh3vxOST3yhSqz0MThFeKrToYGdT4PUR+C/zOJsBuo1rZN5ljhk2
bDPa+KMTJ/mDPRBcjNzWFR8URzdelVuSz9CW/tlyerbw+d6C/hO2Ya+5JDOj2htAeMHsNs6l6oPW
PZgD+Nktm2IL99JUwDt3hhmsOQgseRkBj1C++m0SA9BaJnlT8AwV2GaaezdOqzwyBzOE59aaFB16
JBEZIQKZ1aY2XFjAQTFzs5f0PXhfidwSyarSL12dqEdG2DyWl74rrjtr8N4TC30dg+u8jWFdZsRE
POOmKKv2LbQSool5ClJ1E8vBQz10W/z0kOByJupzPZBGxNdvMw7JPPzuPZZ/IhPNMG6mMcNoKKqJ
dEhlLlIebOQTB8itMPBi5bj2lkEY1pnGR3nblqztJ7QyollJWAcvU9UlUSbc1cacZsEn6ZhoY0vP
2cMKw7A95WPqnEk3BMj+FUYjpMSal5k6jf0pgHZ6Fdaaz392lGC1JCORK7i+IdE4c3CfHVU0r27Z
jodChfkbsGOKeQsD53dbWfI+kMxQecdp7J4GpuSn2kYDwxxv1sVWDIP5BsAXj+D0owlIS0vbV3NR
fAI1F0DAIozFZsZlaoKjwmFIps1wUwIxcUzMaLLiD4Zu2cXMTH3i+R+cLCdQV2FfQy6TBkPrCMD4
4kQDEhtLFUOSieliO8vn1OqWT4M1D+7O8obl0R87v9+lYeVcSmY234F8Ngp9Qgd3E4jCliSfa23N
9bAQFpO6beOO/bGzk+6R8nsdpyCOBfOUHdt4bQjTBmGDD764hhbTnPrU6Hat76cnnILfhYczEBqj
PnHTsVGrDBKEws6s+JIVAUmyDgAogja9dzORv3du5X4MozAeqjBj4KvT8DGBbLMjkMqiVN+oDPBq
axaHpIB/53H7vscEiFap1nReFCPJdtswjICQmk2lPMhu9l9JTjpAF3sT/tjafwWT5fHfDQbj29EO
yYemjdqvIwhodGXTbUo9GpCha2c8jrZbn7E76AMPywnemHUJSt+HTeUkDILwgt2ZVB6HPOw+Z0Sv
ny0D2c4GrgqS2bGPyyrPww24dQ1pv4h2apdNJacUc36/ODuKk+7gzXZ9xyowfINc7UVywCY0nDR2
NqREa3zWWHEPfkIBL01n31RivO2VTW4o7p3wain97w2pvGVTxKnJLRou1SWos/yoGFh52zgZMOuz
LyQ4Z422Tzx93lNYj989Q47HObWcXcChWkdhY3hXZo6jNSInnzVbJfIQNxni1AOnZHkNFK/aMQhg
4FkSHnV51odrnJe4/x7F0ntpspCsWJ/kmEIsSluIGFhXIZxI9NK7KsPCkjrTeD0t5btQ/KkRN+ap
85zy4uaGfcSlu814oLk7aRnVe5C3zi7ze3kbwlCHDJw0ndjnOJzgphe1unFhPt7XcVwc/NbCxm8k
kL/7dWWpMfgpEUJML+QhlWyBmoX4GZhOUV/HPZngnPHn2VQxMaS+/rIkrT5TXqhjgWftqsTIQ5o0
cG/tqi8/jRC2CcIFXcazmQf95ynXM8GMGL+hZbM+Egt4Nu2dksmmzfV5ilt8a0ddT+FXFxWfiJVJ
AK51yPS0WFXUxZrK2GAxoWRsp+x8/Cixnd34FlUN52SIiwPDT3GYDG/+6k9uedu3bTuchSfGu943
uInAQ3DcG0vefTd1yqIhch6YeirlwAegJyTcb9WHwvf117gAvI0/d13SAYiyIa9t0KBwGS/U5B3T
9s2ks+HRDSoDp7gDzCg1RbzFbcPiKHh+RGAYW7i7fnDHvYztV1cS8anzJgOXbam9kFPu7bVhvJna
9NkCyzDPynN9SfE3nzT9x6ZQBiblAfV66nI1bgDIxSc5g43fWAomYuc71rNW/joCMTxR7DzFa9Zg
aT+3Qc3MR2k2xFpjWNwR35BvIqnhOmdF3zyRdX3qMLvdlpplpidUdG4cv3CH/KmrR3h8OAlMtR28
fLojgG7Et7MYsZIy+f5UgzHdsV5iOsx9Uix7nUyuR7dizpHUeflAPbj6thw0ejAl3ddC1N2XgVEC
ipkcv+lJFV1EOAXbCWCSsSpxQOZMDvAHT+5Zj7Ld9dVo3PAAlF8HEqB3DB/ltotHZHFvmexrm9a/
IZLQxScMZtOJdbz5fTWOe98vgyXysZV/XTLVzlseveHJSqtLQYZ7Y3VxerTcioNiWNKj36ChEI1T
6PHeELx3kzn3W7xcgYgUa8upATxSlQdMXMu9v4zDixQzAf3B7hVkOZJPTareeBxXj+QmiCEUVXlX
zelp4N0eBmPgRse9Mry7kzeJ85KrxTwnPnjYnaw0RPVOyJegUjdtble7BvFzq5muv2RJbT7gTWIU
sxQ2ApqZvYZF3x7x/6AX+sYjYX+9yZHK5iM1czgjYxhU2/TJzcaYvOpqHJYCz1pRH5wu9t6MKiML
BtbmOudbUgQHAN56MVzrFCfTCa1HRVNvz6chdY0HOOG8BxPwfeE7D5Y/DGdEv2RLIqjbk6Zyr2MX
u1STsRZhZy+qlpuwZ//NZgmsmRJADNmN2YXW68rEPU5908W7Aab9JWxGjTbX1m9+isMPvuEHo9hp
L9nC8ckunYHCCs+NCkV+1mHaXRfJ4t3YPilOg+qfGeJ3fJjmk+h77iCwTPVtid3MnXT/SZHXy66M
gM06vSuMs6wD9RoQEYAx7xSNfZdTR+i3WgQJIix4+ZJM3ZAPEf2Qh9wFwNwiQFKRo90j9dXyLlsq
xFS/5MkTpabsn/zKowJcub7rkhKUoNjNTHlInRHhUjoJVWqoGnZEgBUxn8kTDJEcU/IcSTq6F7Cu
/A809t7d7E7VE0/cbtx7dUYt1UxNItacGfLASDNSRVaLFfyiVBOnUZNSVG3SoJiyndCWbq+oTMI8
kqrjmNGuT9PFdxogPqVVMf7NSOd/pZgLOD4UlBCZfG/F4vyimGMdgVbvhO8BcDHCYYOJd3lx02I7
N4kitTrETWTH3XzjF8ylfpktEHfn4Kx/5T+vQKR/w29WtZ6ptO1AJLK8lYr9B8Ml8MaeGNDyJWj6
+joLneGQzFbO0gHFbg1LDkfyKcODERfwOvPBMPf/+cdb/+3nez6awdp6uIHv++Yf04IpYEF3KkGr
i3KEslKDSF6OvlF7DoHOCoNiUqBYhtOMOd1nKcgQaW9cBqSCee2xWetHUY8rcOATWktit6RF2A2E
s7pdBiTV3cLpj9uoMX02wYTVlAYP//QtBD4PXVB0QHoC13P/+PpSX0B49RDDF9NK011l1j4aaJhl
87cYP/T41GLGMHl4hVxF2oBImMOoYuW7j0C7m7oBiYm2Bds720J0cYoHYy4vQ5Pg9RKpTQIAo6gE
JrNA38P9g73q6m/ewu/YLK4CSieQIkyV4KqL0P3jWzBI8qPHsyzGtuICBEmXIuUbdW1D1hkRGHfQ
Xa2Sao+lADRzAR8uca31o8dZ/8nFsVcdls7QIyD99VswpOGVd//8RQYWVjMKN24TXufvt4nj8Lzw
YwnVue3AIMWO4TUXIgK8LmqPe5VO2XtYKMZNebHwIf+4KsKGJTY7Wya2t4NQkKFY+V0KSoJFcuHf
3Mc/6H+/3kxA5fnsBLeTDXfTNv+AvbW5WLDDgiKx3ZJrwCnmMngrE9mOO2PmDv9SST61aDJY3HON
OR2vH+dmmt8ks9ekF5yQiTiyVYgVKZ2dZizhrGnOokn07oI/kalym69jISSBlEXZarY/CRF7JHa7
0muRw/LC3UsKaB1V5OhXSUcGByNoKkBlXEgftE75g2M6iK6ZZHiy1aBgvrTpFEz3U596T6EmzrFx
lGqbv7vG1tvg9w9ndY7ZARYv6EzsMvv962NwkbaxLMjJDmU4Pvw8VHu41fpgtWiQNzwXiLB6GfMY
9jF1s3dKAOGWNyHpY4KuclYW6ocuKA9LWXMvEZTkNmIxlDVfoBI7mMXVpLzgb9Z2/rFSW6woU58b
wIWTEfJv4o8bfGG2UhH3xZ/AK0lvjCygOxtUtuA5o+xrdqw9cZ3rvlP0hF2W2fNlCb2kOAuz5t9d
+k4ye7LPDmHNiHZbW9jQjzwHivxienPg7nEi40pgsmv3kSwGpk9BlfBHbR00GUVebYZTFHRDHnxp
vapYTghH+QszCnN++s932e/nMVArj00LgYfLQMDrs1Z67K/PIlAlM+kUWNAV+em1CUi2IIbLU2VW
7ZmoJJIGBH3KIZeM1GyE+Nj+8wuwfz+LeAV8yCCMhIk9BfbZj/nyL0/DJWUtAOFzJPGUwN/eSyyX
OngJkEV+TqX4mH33FMaYzSGkK+AXabeerFZifxMpdqZt2YrMjWz05RjiAnLrnpT78FbnPMdpoOP4
ZADKljsRhu5BDEXZRpJ+nZ1lYiF0tCGfaOyEi9Z6+Js39+fHy4TdgZhlWcJjl7Dn2L9/vCL1EjP2
FJSbUQKBIvK8xWLOq0fkCK9phAfIYRYO6pg85pfWrFFEfb8r4p0ZBAAKprDG99aYXniLw9aJxjnP
H22t1cxYzBKPANbzizfU3Da4a+scOpZdd5FpTisZO/DZQWGh/BPlzgt2VtRE32fuuh2Yhe4BE237
d6BEa8Vp/vu2hwhLO21yIPpQfiCE/QkjK43GL0VTflfOOhp0GNzQBjVAYLYjroR6G6CejXuuseaa
hLuGDdkgHdNW0Jkp6aT6b+Bof/gT1hfEBiVhOTYOBc92/D8qnsp1yfRbK0Rq4nF+aobWeMzzsPZB
d1mxjLTjzc+jHMlaQjeJs90kcGBfhWGdZQhmijjQxKwdo20iwo86DXK1yyvTu/GdwrH2AzuRPrpM
MG0Vrayuh7GW5aM5BZoWcZ3RctC0r3bbiycI9Km1mU1AtsTU+VXWQrXMG8yR4M2cjCxxSIygKPd9
bHCJNGxH2phjTwcq+qZwyFtU1LtzZfUADJjEJ8RsnSw7YG7quaLHGsGxpK9I+SsndwYihA3jJayB
ZGzKH0NUu3JZKFH7ZLQgTVr7AOcCvbCIh3hH2mftdYq40TsnLyFk1H4FBwAj3uoWMGwW/eHeeu7D
GVFbNLRvmyLvQKOPVXjNziLP2ta2VRJmURUVOPtSSCG2fLr4yayBidmPe+v/mp3o/8EFOlyiv5wv
61bM39ZWPi9f38F79up//Ffz6/rKH3/sp13IZ0vl+vTyWbRsCtdbt7v8tAsJ8Rf0cFbhrIxwJ+Tc
/7dbSPwl+AWfliAAQWn5/Na/3EKO/xfLhSkUgWs7AMb94J+4hdYH57/PBmoAav+Qfeoe1HFeYfhH
2amoOPD9lemxinnK5YaSB23I6ZD4c4HrxbafpsQZ/qaO/P0IXn+ox5sGoepSiWCV+qNIc+jm/dz1
s6M30G1ym5AXxLLoQVFtrCJ20eSs8rpw7IQEaplC7hnTUlvRL9/U3c83+Wvf9XvP9/NVUCdawmFP
kUvj8/uDwMEJw04bMz/KtDqxUxPajUmCbyEJorzqrbKXJ5ib3/7zD7XYyfHfPnKfM8+GAQ8cUljm
H0V01s3Emjg+Dpi4p+dB9FfA/535AcK/XPgeHH3vrV3VhbJSfM+atsfbNOM29K1VJiuQGL91JCPd
t7Fr7c9J7rfTMcsXx3smGMYindARqP6WhyR1TAXrJB9FQZ7pytJjeVByqVFhq/pmDDuApKUTrmfM
4N3BNgRXxHaYDQZybUeNLZrpEme4OEgxO59r12zxd80ENTlSULcqVmeSZglxkuaa+pXgz+K2EYMH
FxSgqYggeJAhngFK1u8FhzLr6RCHk947LchPp3qYknd8lmu01ymPxlSIKG+T8GAvBRlSFq1M6edi
Vu5KAyCNqh2Wg/ixesQHI0+zZbe35sIh7DGq+UDB7TfzWD8G3eQ9Jm5pHNn/x4JLE8F5BHWJppTb
e5IziMJy5kTXy60nF+pwVqS8wq76KuP4hVWhLB0kp3JA7zQjHGto7zPT+0AZH+VUKISOwOhh0djg
VXrwGmcBuuerws2O6ywEC8lb9HjEv7dsCfgWjG0buUqP5gNJ6s8VS4R2oeFctGiHfI+MG+LAlxrQ
UJ152XEonZoHFs7VW9dHD5wrmCCWNOb3RbK54jSFHqJYOoDnjmZib+UdZp4elMfq1skZkHw0POoz
PndJZcv/PN1OjKzY3ZrOii9l9twXnRJ6R2lBbzmDpZv821RUXbhVRaGhuDRM/F47JqsFSzWGSj4w
pQAyJPii9LEsxuQrk6R+vJbSx5sv6tA+ewXLn7ZuWI9qp7jRgi3JjArgnp5aaFG17V8bGlzdVmSD
Hi4IfOopDpvhIS1yHByMKES/hceRnqzGUckutU0GhdrGX8brzO36AGwGOkQra//BLlKs536jwvqk
R7gF+wID4rdQ+8NzudSzuScuE7bboOkwkbTTyJzVGodyAlqWk7qBZ2x5t/iv5pzFe+669CioUAgj
1y3m8SvX8eSzTbNLmC0zAqS7sQtFmz0JAKZz2rQPhXJbEdlejsTH0ZpvWeNZGrvYaHPr4GJgehi8
mPlF2dRW+7RqxuWl/cEnqMqi82Flsp90I8fEDsAbBA51WE+onMkDa373WuVNsmOS2jdkkYr0aQoN
AvWEINgNuwa+gc+7XsKW9zyjQGqcsJCPWZIn2ALbjjFQ7kloHKqE+VdWZTCcVZJU5slUTsX7Ikp5
6zfJ6PICUKAJdKxDxoBVt2o32oGi76U3mV/zIfX6K4CY4bP2cI496oXEc5TldvAk63j6RPLZeQyF
iaEvrwe2ezmeLFYwHEsho6nusuKVGxrQVILLO/k8OnLs9hmDYeiOXRqEhD2c+jqvy0Bvk9yeKVrS
vPceKQal962wzdncmdWsGYBznq6yElYZLO1uj3oIlg3XSj1V0TAvtONeFVrjU9zZM0up2CB/6TqX
Rag0+zWprtCxMVoD4YBFlIbLHqb9dCELkz4ImAtib3jkmyKoG3O6F21Xf1vKwpojdFWHjL7KBjrm
bh6eATyxXIWNj8MjgEp22ghANgT6MB0sTJMr1i9z0zrx1ZR1bKUVuV4eXL2uLAMFuA5fWZrZ3Ni6
miWbIO3pLEF15BHbKLr30Kyw38gutW5jKcR4gP0pWFHLAfTNJAFeHEaoV0+4KK3qe2sLj1zdKHES
lqrrCTo6k7+jARi/2JrNZecurxmmeAEMnU3imO2l8Kt8Bp9X1UtklYVEhp/96pvvlOF9g/bFpmYM
AHrb1tIkWOHrL2XZgUiYmYntMAsq1rGZLBP2/QA+l7XYd2i9Gt+Lm6aXIqAM3jZOvpgbR8w+sne2
Jtr01B+5hYj7wMbGIjn2hegOHRb34b5ErGqurbaYlusujpmuum2SZsdeZu20tb0+u/XnqS4PhkSK
2NazkUF+Y7JbQArKXfem6FqCoCKv5zuQqe2toRrsF+zVcsqTQEngwWBCX9jYtHQVIYqej9oACtIc
hmyYNFNMjaeMJ28MKMfsrrqx6ZI7hS1q2TW0KIeOF/LGuZnc2mXZMFPDNXsW7N1xGR32L9AqT1JX
etk0xIFKpteqfmmDQrcbEf5P5s5sOW4l684vZHQASCQSuC3UTBYnkaKoG4RESZjnxPhGfg6/mD+o
47cl6lh0+8odcfpGOqdYYCJz595rfUs3BP+2LoLoIakemeRDJOzc1NxXfQc5R/nNl6bP1/58bmG4
XRSpyAduP94D5MUu2kDrv8uFeY3bub0pTHRMz35qEztltxAl99qr+id4tsZdPZk9WFBQB3e4izPg
T3GMP250CC3YNsy2GTwxg7W3tjHPqLDmPkeJJ+f+hvN0LXwGLo5MjkwV7hvCQ5zdGGFdPZB73HaM
MUIMfOGcf5MwrNQ2z5eiPEh2GCMoHWRBp5b8hfbK9FBIn6dazvyhHgIc3/Y2M3PDu2mseXrwKaLb
K5qWGeaQQQu9R+yXL+eK8K5DNTsNc9fcattLlVfLErRAesIrnyqwO3UwfagLHGw+/WQO1zjesan3
7egTzGs18sKJPfq7puvVlzrTcb0l4KwzWOTWYt4MOiFu2xvM4qpnyu0hQ7LWFlfbm80+S0kuZHuw
xu8pKaTpdU6AKW6WAfjm1u4pYAn4xifLwYOijskpvrTMHb+XQwNtouuHV63kbcyI+arqacjaovY+
+x2Mydl61g5TfAkM2EQSj6uoB6brt3qfuasP19JntG8M6vAJkRbVkDJN/uBkBp1wORJNo2Qmm8c1
OsUcCa3XdzQomA38QAIfnom0LU/1WDnHwVv0udQ1wJYGRxTwYetGlJn+7qqiBbrYhE+Gn2cveB6B
13H+iauaQa0KFCa5awexyTdNwuyZEC3m3H7DSZ2IaG9j8/6skCg9pbJ+GNsVC1Nkk7EntJDLtzU8
LH7HWLov902dX4dCfK6cFqhgsb5xRt2CudGonnrfPqZcYgO67TpoEh0dsE5DvxjMYx9FajvjjNjk
g56PSBSSK2Lh0h1uyyJQvoHx1jPym9wrbimDwEN22L3InXhoNbB/1Y0WHrckoNdwaXw1bUOPft86
246jej/Pjdx6eXnsC3UcHHnlEHay7Z3xkyccMJXJiJZ4DQ52NNu7g2V1J6bWvxTj3O+tAYsh28OP
HprTQar2c4e/T0dpeKR39tFsEJS6YE8na4B4G3bFzpriM38nPM9oDl8jO/uE65PQsKREXIZ5F9np
sY27fecXsAYBzkLmvw/bgarJkIiVGX9uXIdjKrbS8wL/fmNr04b7TbdWzgV4MoUUsU/cc1j1bYDI
/Q6xD+WRrggUimmqNa4Fi3sRWblpbBmzXY3hxTCX8FiC1gh4lSZw3iAoSXbYJ2Nd31G4T+lGDzDU
ECvg0KoN+QXB/3hlN6X7CPDF/UKcQXwzZMzVF/TERIzp6x6U2q6mp3Q2HOMOeeu07WT4aEnUNuFA
K5zbXWDO6hPZLpe29YojtyD9pQY8d5LMk+KCqUUlK3mGbhJvk9Fbvg7ZcmgQ9zZ+/GKjDCO8Mdy6
LegLoBwVdO9PGHR5i2gPX/p6qQ91m4nAtvUFmiOz7yl5JnLywTNECgJ3OoVwOg7C8dEemd88oAId
7UDUDfER/clj3bocdPy3zoiSmOU6xY3rIjGkr/NM5UJ3JB9ZfWUxuZ90qz6mI965CdKxrEkLBZM/
7RC2rsdQtAE4RA2irwShplhT8jWisBAPDsP7K9tz7iFWP4hY9odisUkrGkvvqxyB4sBWUHvPa1AN
lf2j22bXTOau6zJEP58YAfibSykA+vhZ3QaZCfo5yuR86nTmniSRMTsxRA+5Mex7TYR7u4zATFF7
b+KsAWKeR+PZ8duD4zgPhj0fsOATlYEj8woDh3qdMbF+8jCtPkaidakb/Rx0obJvYjXl9W6clXMT
xyR+JKhSslWieY8hJ9shObSQyYglSNKkZRfryoMBveUbdubkY5FQS5lR4iH7HfDl+Vj/wmX8yFhx
2SHmrs8MZ86VSc49RVJ/X7e9OuMQfzR9wzsCbVIvkwXm021pAdSqUjv0sXoPQO3sNBmqQIIszmVm
iyNMmFX6BbIDnzpmlWqOiy9LbX6Ym9F5xLvJ8yUuhfhqdKspQ5VWWdHDkILfKDBGbRbG7XiVoXqX
Iqm2cxZ+TG3CR80k2c9FqhhTl6PEIuXQFphn7b4wvArBSvvtlfAKLl91yYwm8ZNL0beATLBLjfxq
QCpWYHvwIO6U228ra26g0+K2sHDwbEGYWreWg07VBcC6sSsDCrWfEQILLasLQkv0zBaX8mzNobDI
uzaGL6DT9X0a1eLWTSCIc14iPBVGdIVru9lrFKBcOCF4zJMBJTlF1iz6Un5F3XPvoxf64mD9AQtd
9pGX3oxxvVqpKHyHbd/0J+bR54qXh4I816fJh5dlto18VvyaL4NC2l8pXV5io+4BVqPp2EwIAPbW
bPSHBtFH0MhIP5Zpfk10pgimLC+D1socZtdUA8sSZg8tBvWzW7io6hrvua1pWyBbL9xbIQb3WJgz
kSmwCnk1w/KKHNln3Uz6R9dTPthZb0LCQQvKLjdei0rYCOOT7oJ/7LV32SuHyjwpjUTUFIelJk4k
51K4qYfW34X+AjsNBOY5L1mu3VTNy9YskaTQTBCaDutQZP6HWA40ajdT7YnpzsE6KnAThWGMBn8y
Rec+oE2NwCtDpod5cuB+1s7dFnCza+xMYDxRgQFWZfgAkkbSltahD+gQM+iMgnezhAnl827MbZrM
3kjK51fPh8O0AmBz6WAbm3TsQmNa3Nrb4wx0TQ7zrhpjsU81U5751RoRzd45XfOkcToNO9zJEgtT
uvC3vAuxuL3t7Uw5tP29X1vUojnwm3jmnpRUg/oUTahu2i8E45SyPE616lx98vO+9SiQoG4mxb52
pSOmw7JIYJgHnLwFvlUCBGbSXJiYRUkOK34GudRvi2UwSSjgljgJYx+HfutdUnAZ7r5C7fo56nBg
h41j70Vs4izx8tbbL1WKu2kkzhT7QxcQNQs8zX7l0NXYStL2Q4sGkIhQX0B3SAhMVQ5erskvSCv2
K5xcwAiLnGfaqeYJYfpuwV8Ga6+6bXvjnDbwzFIjXAKHiApAHKmDXLFa2GDwFoX8Dl+wkrRYv1ma
TZKTZCpRVLQQPwtg9IMFM1CQ7QXF+1Mhu+LMq9juozhT9wmwFgSJ2CUt8CPHajTh+UcuPJrKhGs1
SoPcAO1etYuT6CMORt6nGe/8CnrgPqbvk74TfJ1uqp+xsFRLEOo2Eismz92FdcPdCXFmeuuXc/Zi
GYAPdeiSxe2oqgGRiE4Ynj3KyC2TeNYr5NsUrT4dS7JAI4eOxNzE3H8XqdZwW6GoJSy/tk9gGmKE
84CAtzXequc4sUgijSR8dZtfLTRprHGOh2g/gtHwBHpFYbpqp+umA7ZG0tINQQjZCe7D96ZwsYnY
yMUQ8aDA1aCVvF08zc0JW+W480ISXTE/LPdIysNj1bXRLfkW+smI4ey1ObUGI+ebzOLWsaFc/WGh
Msw23Wh312QVWSQ/Gw/4qMQBWJTcdmxD+zGPLyN6w31riW1rmeU5j/P84A+UtgDDcrWFuEErC0KJ
ejDlKGGuGIKRaIctB3fEF8OIGuS44Ok7iHjopiLrULpGD9vbfq4FWm+rH8FBtvMTRMHLLFGQIiO3
2wOJ1PdiJJ5W9osAKDj80GVfQl6IqpNWTrPLOq874Yg5pqU13VcjwQwJr/ptnDTuKcnwEdQuBpWd
UWGnOyohjEtPcnO/HWlk3IUjLsQAkbt4pkUT7gDgNkejKEn0cky1NVLlgW9X4SO1Ynpy3YRFbxvV
XTPYDy7OMJAeWXFfEXtJwRNOZ4SilrEXoA220kVZY0RusU8EinZloCDw0lyzno0hIiYCeP/FjWuA
ZnBiQoTujnfIHTQ9O2Lg1WEM++QamY+Buj+VH0BQwgA3u5TvN7Sg18uKyG6UXC+mVPXHJeNfQQJc
QcO2aN3t5JhdKgy7dwUOy9vWH5oPjkUHb2Q6jcA4zva0NVAPsR9Y28Ks04OD2pGWmmXtC7vZ1fCx
W1/rr71J6vJIs/aY9hWXA6NYtnIKx8Diivgt5YpxlSLlBnMl44M2uYIwP4eFqsN8b/gLmz88i2du
7DLzNnERSTcFKsZ+vrVKpLbHLLPc9lMyxYI3JoR9q+oOT5vVXqNxVo/0Nqad5Ib/Wbs0JQMZTUTX
4K/bZL3mjtTk0T6aJs7COG52ho6no0Unehit9syodwoDNAfGx9ksF56uqkDsGE2glsU5dFPTnK0Q
FYh2nP5Jo8U4iyyxvqHW/RF1FMl0i0uJ66YYPtRgaAgqacnWJH96nlV/CcFhnUbN2C91KSXKMaSt
N0d77GBkWafOJwYOK0CxwTKIdWZv0RagjuMEZqCoDnCa7esC9scxBCeytUuYZnopq1Obm9O+QM14
O0XCJYEpB4jJAfpxjpLkRrXyew8e6U4kDhof16IModZ+rQc97HNhtDdknE/b1OyWnSoJOpfajGAM
5vP9GOpPdKIOOK6wHlDVoUk8O3iO8QcN4zYsW1oPbfkgu7xES4p1Y2dJCphNO87tnmvPqmkkrRBs
t24eNKHp+MwVKS1JEx9RO2m+rH4p7HY6+YUXX9MjBd8McvY0gw28wwyTBUvjy2UTgzDbG9hw/Vnh
PZQxVSB+vDrboHwTXxESGQeiPIkGqCrS3iC6Vt03WlHLa5ZJRJM+TRWv4FiwZkLNOgyDu9DFlpRW
xnAymOIy5w+rggNex4+0AYgmWz2baG3kCdwQfMOiuKLPWG104RwTDboLPt8FXI8PlQqFLmZd/JLd
dJeGSXwssTU8e9Qb6a6tPATpNRkmeHJcV90TVU8G+gwelJJ3SA44i04F+2gz2R9oW5dBmLZPfdSo
fVzydEZ7upl7sycYrzmQk8EMwpH3kzmyomO5NAj8crO7xFZYf21soF6bzLWQNQlYgtneVX665183
P9NB6IbP86iW/EARgnBGmerUmKHRAowrEDBQrVtXqFLE2a3SMjpJnP72J7ye20VhBydZK/pGYTF/
6WGobRdznTL5EkEwsd27vJ+eB4TAjEmuaYKQnGVj2d2UaX1doYXCgkpyTNFJCuFZYEmZpzw3b+OK
Mniv/HjbSGyvh8wGTNQZgHkXcuNIXCn3ISS877MoOs7iatrS1CxvGjOyH0PABWfVh9yeUoH1cyR5
5D7sPMy0IKE2DZ02TFAD/uiFWiAg16s9ZR4vpqzBTgmRzh/K2q5ZNot1X0ni49DecwCDyheHYlhj
mGZHpw8ORlb8yMnIrVXj5iQhD44WEgBnO1l0STFUVXeTkVfPFufbxqabPOECaSnS+1jsim6IdtqC
gkyLOX6k/9Lvc2q4YDREeJXMXMG6Iq6eQ5PtnYGSf55z236YS1M+rB2je/o78mynXXOeZU6EVo4E
/KgS4R9yz3fuB061x4rvDdWrTbMj5SoCzZrxR46R4cH27c/kRmcv7prWGozd4JEg5K2PBQun9Xlx
LYdecVJyrPATcVnRcv6sh3Z5ttAbb4g9w+tXQJ59nd2E2dvgeawPrqeEmzC2STtx5I7t0aHG/nfu
Mc5cW3XeAAZ0hussFeEz8Qp9wL3JBBEHWmrjgtZ71L2qDj76pCCkhXlkLfpBhKyUbRqtBO1htcwz
ghrIZdEXLIQXsKkribmddmXS+NwzMpceE6AEw+erV8KpNf3Oql8OCZkf47MJxGkFzpkRDlmuyj/6
SXO5Caim6b15pqdBt3lYHgpR4+wijM6wrtac0U3aA/ef/dZn+MA8zS0JHSRfZ9cThPBh7rvlmPsg
9Vr4L/uoFSrduzRSbuaxKT+L2ibInvOXnWkSjX3bZOZXRm8KS5JXiTVZwr7Bmkb5T7ouLXaVteKl
afL442i0DAaYvdibzkgtqFSmGs4RNY0O4VfsdD3p717px+ZDRsdxS/9yeQQfSRmLDx6NiOtvRwdm
ddV8GExwTvlK+pnjm3RY71P+Q90ztgxTfxsv5WPSqs9++wV7a33RY3P04pD4nZAVvtWTc8XeGNDZ
zs4aPJCcBkYKCx1g5rwHj34onb30PKoQTmAeXs+YWzduJLnz9ld8YTQqtty6Tnzf2s28R8mP/mwZ
cWlg7/fcdZpTYcZKyzuJQjmYIGzNOr6J6mrfT8hfJoLYjkNvP8DkJwetddcYF1yqXetu3C59KRAR
bTOXoyKBgS4Xpo/0Ko4ePX+k7VcG7tL96Of8Of/4wD8CRsknG5i/Y1gHknm5exgNl/MkHHcEbKsP
ilvgLo2nW9NA/eP5ZUAg5LAdsmHrjDXpkv3NEKqFw6b7QWjQ3cJNIrCp5u8xGQTt0J9smSK8Ag09
Jw2dc3zA9ZQd29mEBj96V1beD9vQrl8sM/8qPO9WzjYdSvcmzIsGgIb6IVKEC73jOQ9ZUkT34KEv
0NNeUdqPQc1OSpPERfajDkXdLzvIF/7WS8r4nHM07Ra6ZCTPcOPVlptcYZK0Am7uEbV7rLaMhONL
hKJ24krFCKOE2iVQAK9MJ3zp/TXd6gTBRCReF0nrPTMuWYlPRdB9aVsq2JB59CahoAfebxaBXZF5
VBTdM8/nOA/Y3VrxLHwsgQEhS+qqZQs5UPEBg62ZPmGbTi7e2I7PvAj+xrcgl5BVxApdHJxpjXZH
6PSNhFEeWxOvIj5CXuVZ3HJ/tVraznAw2GsH3wasjrh3qzLLvHEobOj5WkDUiipFTVHiYrH68ItR
F/Zu7U9sGHF/7p1e/Fj3r6A3wT+GTGDac1Yb2BKihTrsLk7jVl9CBmMTjcXRHU+tM3KxGxvbdW5V
PleUb+SJfYA54c8Ud71bwA0Fvt6dMWiSEcaMKCHCAv7Jj579dPPfEGoRTND3yTEmRDh/se1y2Iey
0e/ZDt5oatG/rEpzmgp0Ppm9oaz9Xf+SAopsKzOOjgIe1X3u5PphtBouTybXiWk74StRG8saeOJJ
39ODblAA6KDQEAXKvoIOIkrHgBWX5wpnopTjQ8lkvCNEgT7GRkcJXNZWDFO6G4pRIZlDv9ejRJjI
UyHK+IWwSfpKvRhQh8DxsHY1v31781Nw8x9p0v7v+FW39ffyg26/f9eXL/VbHtb/h9I0H0HT/5lh
dWj/x39/Tb78Kkpb/4V/a9Js/1+uI0FneLZN+4Cd4b80aZb/L6HAR5k24mPFX0Gd9F8EK+tfChY7
u4Mt8EX9NIr8lybN+deqZeKPXOnZprDs/0ST9jbS1kb9jCyOPAobpTddr1U/9ov+eASpX+L1M4j+
mCtSXtzl1jcp+43J13ix2p4XeBzu60gYB+YWCRESlTz+8rT+QR22qrD+tzAOjSo/AxcaiU7VEgpD
we8/w+QmoyjWDWzuHetYLWbDuMtor+rZ8d4Ror2VW68fxf/4tojh8AK9eRGnwuh4/30D9WtFmkNW
jrhwUGKl/34VQLVF36t/+ErOqmj77Tv5qEMcywWQSma6WMFlvz7XTIfe6Jl8p2oK5a5fqunowSNB
BAaT4mZEIQDVNmxSjF4lBG6GOAXg04aMkldAjOmlnUf5GJIGOyP2aOuGOs71H7PZmqzjOJTIjJpR
i4VyzorRJJAuzKGrhizbmUYDCXEG8IPwhQnoC2RGuYPmXwIIyC3R7aJGj99U6aodZvIIfVWKhTOI
PUVIlT0jSKfxR8G+sSK3vmrZaBZcekUKinKMFVwIGpOU9InRxcHfF8Ifvx3kkZbPeofahutFvV0I
ws5DZZg4A6Pp1YXCuA8xgZ///iHW2+XGe8jbCExHIBKldlx/il+WfNP0ow0ehN5N1Fl4IJ0RRATB
UjQnPOBD6F8sg/ypDcFu6dGPLOuWJlkUJC2iOko6erPCwpLtEdU0Diymd5bOqsj+deUgMzBN9PIO
g14T2eabN7JFAoUphh9vgfe4rTuXSq02TEy/TUuTPk+Nx78/EPvtWuUTHZeluj6Q1Zj3Rp2JrkIm
ImQUZ1dD8mQVmbeaj5fiGFV58xplDn75EtTws7LjGmqYN/Q010032VlpIgfQqZKGJ2dVsR+ywiUt
DUUQIKG8nr9Q7dnxobazOduYXcd8xKzrxvvPnxkuChPqn3BsUJFvXut+KVMwL4RtxWbxtDBhOSQO
OaCwIy9wvb/9/Xn9uX4sjDHkGLMBC8lb/vv6Mejl54tQhHVnglRNh5ZTUebzbWmE4h0b0UoqfLsY
gKL7DtYMgWXqp8D1l7WKMS0z3N4IN+WQmNWuyGs/2Q+84DuZ0eE9Np4b9pvQt3CQzIw5vi+y9e+m
aMb8gCfKomWbR8gvcOyl4CriOEPBPqk7kjBpPsisYdBjajJMtibYQLjQ/pzfIGHzsJ9ISCsBZlAS
m8YE5kqFXouJkiAEC/marZmchvAcmMAMDGWqqLTvtOOG/i1/SFLHMsuvk/RWMYc26jO5VtDFsCuy
UWm3wgUYJbF507FI4uMQ02A//P3X9BYdarOsfaUU9isUNdgy3vyeMs9v7MWF5+rAHGqYu9fY+Tx7
oq3gAc99Ihe5/RRBmifxqdOYLwecWTuCSHz6qnMKRrqTJfWYaL+2+Oo+dUXp3qHDde+UOzh02dIx
s2m3klTQVkh3kZZ4GVXC/yok/uEcWWGZfywAVgDp9nQJpOuui/GXBaDzNoPwiBimQspQ7DELDVfC
wCIb+aQmm2WMA0G6tnfQ1K3bzrHWdFyMli1t72AZGBhuIAG6Z9P2+ifh1gI/HsfOtsDjGL/zFq4P
9M3O5TPJx8Sk2L/kW7V16LXsM+vGmmZi3Fop4c3A1NLd3x/JenL+/ik2Kn3hr5p2zlV3fWV+eSJ1
MrlR2KzBdDU5PRTO07XVECa1Keqq3Slkd9y/IsEfeW579/fP/qNcYlFRfFGvsc+s5sc3G03XziAW
CWEOdBHPXxtXMA+O6/nGkXH0VIGvKoOe44Hjl8juwBBQeba2Kd9T9f95RvAT0Itjx8bK6ss3rh4y
oyXTM8oYI176fdylzbWsmnrjzCWaFGIU3HdO5n/6QJctFnMFpiaq0t8f+gQQaRBmx5RkjjWU/co9
ardBWzJ1ECK0Kh7//qD/XEp489j1POHSm6X79fvnaZZNjNSD8W7eMFyzhjJAAP7eUfuPn0IZiBfd
5Fpmv/lt5pOPlXTkW8Wt7xy70WzhpVjqnfL2Hz/FxX6F78Ni5b5ZsKPHOH/2+S6+38xAvTKyfE0+
6j9/YsqWGIVNnHbEZfz+xPCUDMNAFHaQNcayxd4Q7qQGxfL/8CkYWdjBsW2aXD5+e/lkVCAKG9mO
VN0j7pAaM8Go++nh7x/z5zsueM0UR57tcsb+3Np/ecdNe8JSRnJfQAAWOUhiDXfirx6yFEkOr/X8
0U9p1VpZKd75gj+/we/bi+ASAiLAowrDM/Om/EI1IRoUxVxG6P/vTLIOH3WzNoPjudwBK5yJV9VL
sGj0eL3z2uX+I0VQGIQhtJ6/P4V1b3/zowgf/5G7XhuVZa9//stTkJNNuhChx+vDJhe6qdBI0kA9
+s48Xf39o34u9d8/i8sKN1GetUUB5b6pAd0kaidQ4/jukgUkyzD4RDbgclCwIcEfB3AlRoWWzTTP
xEIn0KfyNLwuBF147gl9/LHWNBpvC/4rmJ37YlpbG+Q5F4Qn5tse2z+bIgwVeMOwbcqNM4DOhWOF
om/T9RMy3DWxkt6jU/Ec85S0ps5sxdHxyNd455z687k6LCqMSObqC3LU+sL+8lwnYpkY19lM5QGp
7stIWIER6f6Irad45638c9+kfBA4X12X1rgt3uyb3BZyokUREhlFbX4fq1lfk0ZAgqPt/6iaUh/+
/mv885uBM3Bsy+bu4LN23qwYXxaFoINL8hEWYixm9YQSXqcWLTas2O88xj/MrmwClNzS5gy26cT/
PCx/eY4FSXCwGlLslfaalWuq8qy9rj4vdQ7plzhVFAZCfcQYYT/06LlOpsjMbWbJ7PT3r/3nduFa
wAhW1LfgUb+9N4rBI+etYfGqYa6f7WjsDgnEo4qmdIPQqxfhcmKOJXcWSYnvlOh/PvJ1X3fYMri0
/nlnBRDMzJGpOGl8Gb4SVDGbLmGqBCXjvQf+9iBxMFM7FtcOhyEB/sE3W3yPiBndQEoUbdq/WjQE
t6Gyo3eW0M+j/NedgIvGimdx1ksoDcuf1+dffqtphpKrqPCf1Usx0NJXfnhAJEeLaJgn9EKuyCR9
/3w2k5PhwjelrVga83YaJgu6bQqGi/EijpaAEBUiNzB5NNfEbOBMiMdpUPdsBrLfluQRE91QGsnz
kK8IswVhZXUX9Q35htBmGXT9fZG8/UXxvbji4svAyenzSr59FZVbQ3gZmiBVBGXRVCasdIqN60HI
6p1n+OcvCkEJnlEu73gOQQz8vsEgoCe1ZDHqwCAZ8wiTC8TnAFb271/ojwsOi91RtEzwtCIdsdWb
t32O6eH0eQsaG5X8y5STe7yh7WSgznPleDukEta26Q/9B00HnP18YGBF/lzckVun+9XQBEFqYzMw
JK8LYDcjZtiqhFU4YyG3xNKT8Fb3IROZUYhSQ2aIkNVAcIER9/fv8kdhzXeh8UDTwGQjkfyqfn9k
/pjopUlTdBh5+mj5COm6sXcpaBN1djqHo3eSTJoIQHkM46G5dm10mn//Gf78rfGCccx6EAeU5OL4
+4/QF7kaSEjBXR4ORFeHiFbA6kfvnAj/8CmUgXxDfm3rB715iaMBMNxIzHJgka/MoASe9sBUY/fO
d/mnj1HSo3VsUkL78s1qR6ueJH2ZM0NQ4EkxUo5rug9jzA9kXE4vignzbetN3UOtkummTLPpqZ5w
Nh1a1MMgXYTtAWmEhATI1zPHIwPpuj4MeW3+aAawx+ES5i4hQ4sZ7eHTFJ8R2GP0Ia0tmcGgStCd
FpfzJ/rXg97OiLkJusfsQgRRE16S2NLPVV5GTLNxvHQYVafpsmStgwwK+x4SxHHIX4jpnPSJWEd0
QGHZDF9B8y2vwD4TfLG9w8CxHfzyKY+yEqFooap33rA/TjhHwG6BdUyRwP9b9pslATmYi481tcTy
duNzAxHgR5+o/Jg0ofcIuCTbtnYHMcBP/PhrWNBAKTkiwJf1S1+/98O8bdNxxnDIsDWzOrn8vTVR
ozAcisjI6bf5leyvF0fihHNL4mcDXH5Ej4/xQJ5Vq5xy3tV2D5PNxZFhI9BBh/H39fXvUuL3YwJy
CQt4fT4ST/ebOrkvems1O+ZgkdOOUQGh5nSp/JwI6SkfJamywiHNqUQmA77XG19SXaIlJFfIeCmS
2XzSzLWIgHTTD0U2t7vJL/MngqEXgD9GPz5bZjc90hAJH0PpFNlWIIO42DmUWMzjvktGF9rsRyAe
RnRXdbCHNmMBIom9S6QeOQqTvJDYIYiptIwfhWjzJhhs2ec73wvDj3quJlZ5XapTZ2n/lTIN6mrB
qyF2sbc43iYqKgGM1weqBZqWucLG9Yv0K2endw7pws+b2a7WpGzaLd8Tuxk/wONzwp1jYmtnKimr
GtX6pD8ROxQt+1LF5Wd0yyPQ5hrfxwZgHG1Vwq7VsLeaWb42CvT7diaBqt+m9K3cfUkiHS3nys8d
GHve6liSBfJsHM55cvKKWX5GYQXtXbpx+dGhVc4LEbnmcPYjbIf4pscREdugcVLYA+7eY9r4eCOn
gdC2oLC5mG5DqfynrsTyd0hgkT/0omqfyKsE67QwCEJICP50JYz32Q0ZT/qjYLeqtwOhBd9re9Sf
vXhOrxG2AOcH0AszDqVn+WpObrmzCfCaT9BVExRIfeV22zZt2isUamAkm6oyvjfaaKagTUqS11MD
yTBOC8M+dRKPzDYrc0LS7C73kr0eqsXYcC6pr5VcpnuyRf17qfoRZSzu9IFWJNmE2mL9bCorXaJA
6Db/UkjSVMlsWJZLmZGmdxigUN7QuSg/xaObPjd1lZGUPbfMrxHeG90eFwfoHcs1QNGXgv7lVRU3
6IWVCItL1RY+09rJxnBg+iEur7kvihu/aDpvt+AhKXdmjmfopu9FMW9zwtU4UglaL8n9hE0NYrFp
IJUCP6Xt6i6+tbOrJiajF2dxuS3w1X2voCzTdq1srEJVmZFBHbo95sbQoct7qwSOz8DDua4Og1e6
LmgvHKMb2bSwA2ba0BCVUlDfepCJtVEmEshNlmdi2IMGsk/Ew7frwyvxXWqLlJpUmosiIzUh5MQp
u+7KqHynQcNH/td+KkL9WCfGwGigSONPCAq0CsZlGT4XoOi8wFVTE+97V4WXEWOafY0vIn4abB23
H/vBnCEFi3pMcdY4sJCbIsNAImJ46btcrSjfEmmrG8SZxbV6mFwsHzRV66eEAPnVSY7Jb4OXp77P
Vcw9kWJg/j4NHh7KurMRScIpf8wIXsXRXlNT8uMU5QtiZ+RJelLddQRjes3PAalqJVK95FHcf/pp
QNishz16FplqXmxLS1JpFj977E1s+1fZ7GpEDKQAXA9jjcY7z1ZsXZLCBEZt5hA0rzsTepWFBual
kvE8b1Q9zHfJBLgByVDbO+e6zm3zbJt5oa/MKJIM99Iez/jkYZzKhqx8AAccVqexhqe35Q32xRVh
yArJlukNVHItF71t02n/oA3UbJsCvxBZw+6q08KVNLRb+tXVZc4nWvHTmPqglbue6MeEeI0DBHAL
bWJaj3PgeXP8bYoaImJKLyT314V17pa+cW0LOlNka6BKpIgngy5kgH2XRwNUekYL1GP4je3XKCYB
KRC1YZD/BcoCsQJjgMuYu95uzohcD9gmUtg3dVxOjNQI+Nj3norrkxnr0CJPYSjqo2kWyZPWthNv
ZVkwS1ChwFrGFo5IXODjxZfuTwvDS8IHC/ygjM4BOmRls8dgheY2tBvBELPuu2+JT+puYNujaDdd
QbbfcULS1OwaIcs1NGf+TvIDTDmltfgEXTRuAqJzOTzGLvEBLk02AbMkxkNXq9qF3N9irkx2RlXi
LFmSAf8icPflrvTa+GsPBna8lj6HHlxwswPNr0eGCYnPHWmTch3D+tSbBIKaA1b1mEyjH0vljh8m
G2Igueky8lGVMgrBtrBSjg4D6jUyRFO5jxvrQstDbuZwuFJtx6W1MMmHTnYAMb4atfpaIJotI0YT
aQjpjtd9Y7jTrnZACGf9Y5mou0mXj97AmmEQRgr4bfI/OTuz5baRrOs+ESKQmHELEKQoiZotWb5B
WJaEeUzMT/8v+O8Li9InRndEddVFVxkkCGSePGfvtZv6OcdYwPEkGLPsTU1SoEjG3iS502GeWWFp
Dy2V+RiYAUeQAsuzjNej96zJBQBh3adN8STZ3NGYXMyYGu6rNLka5+HCtPKXdBWYtNVhEc9V/5BF
ReDof0TXeYWw9wZ/gpyTLcTqICmIr84ne2snTrZJjFZwV60WlSGaoLjja3hRGeq/EH6uGe60SOtQ
ve6VHBh+LOL+LixtijzOwtMZTe0LWnb8uzqIONUEUJdLtbiJQuyoKpB6INUP/VDgiuPF6IvqEJKI
YuLbxMlo3xpQ3ToFsKA1kWbStk/UGw9SyWhkgVL8BcWyPcNIiUF6+WXFZtBIF2ahecHvf6drxQ+T
XEwzGWYP+sedU0e3qWXvzeyHEx10E/tvD50GqWYSXfCUdUE9vmdNdG5TJoYFQQ1F1P0QdXQwYo04
kGlcdvoS47cGzo2m676QYjcOCrmvho3NW/8RyvS3aPHRdEj08qHelaO2DZkmAHUtt7bQf06KdiMI
gE9jxgAoNu+1pNu4blj6hNXTKFU2Nl8TcdWi7boqvtfj3ovJxCG5D5oXFI4AYn3Ex7ixCvPnIMYn
pfm54uEjJf2DceVVhkxSJlketHS6jNIsABFDPVRch/nU+7ki9mkk9F9Owg8/zaWvK+N0LnDCR+F8
MS6cBZCDjZr6WvEABU2+vCb6L5KBdxDGrsfIfEKeSXaflWwWSz2LerNBE+U4A50TC7tDqI1Q4Mib
JDV3noYrzp47s2lMT49STqVd+6wpstoweLvJk/asMnkq0ghX3dK/8OJfA/TK9yRZV0EPUpxyY7rr
27EhDbb7k/XZ0HuJkjK0E0VLkTRh+R2q8jB2tXoJSc/esjE7T8RR2MZeHc0D8/ozZwaxgA72zKnb
y2xgmmk7lwjiUJtXhKsi0r9CNLuwYevM65LpLKSO2cUye+V8RX5I0b5hEXvA4foMlXPypfw9DBYE
e0B0trofoylDxdkZKvn0VRUSNmxOj3DvlF8aMoTXgry42QepiyQdaBBiQ5zUjKFzbGu3rlNrqWdy
JqGGpMDCQi3n5g7qcePiZI21yldV7A3IMzWCeK2WCGRSH4joIBmyW36mSyEQAsYzLqghJPrCb+MB
GrqD1zmYG7o04JTZW1BgVnw827DeXKSOzkZPq3HwV3nbDo+uQWe8VsTGkCK5xqCXGHBUUOWRrmmD
eeudVevishq8TAxPX1ScqIZHLtRiBE4xQHBDcwFHvULhN3lzGQvFHzW9GThZ4Jwn1COcA3VpoQLS
XwRfDDAO2yjfWvwuVKO8bbR4ujOscUi3GZRkhJaoLfG05BmJ1lgnRgfuh+O8QkCOf3UGmVTof6vm
1h54uTZNnjmJ3wJGZvnqFKCjtT473kAD4hygSCN5epaSoLo5pWzM4q4lEtdeQkJfw6wi7ykn0hd2
QQNuf2JzIRy88hb2wdhXFaKilywZhVdmukJec2MNaEzG3kx8AbnEQr8r2j8QqCb+lcKx7lwT7qfH
SB01ect2MnmkFGc5Tc5azNt4rPF3FpYj3ufQ0AtetXYwvajJ4c2gm7T7jT7qJhZ/G88MdzEriPmg
uzJcNPaC7ohUA/0OXL5aXTUssBhqqdHsgPlHdOGmLYBvXR0l8AWlN9/TsuHnq5o+ejIGZ5Xz2nn8
IlxF1IGVde0jMIThsgLgvo7ByeIiro2gOt5GqPv4NmV6sJ2Crd1KOzy6WWQvQEzSaKl8YD/Ql2ob
nbS/uLW8WZiWNUEyieVHnqK82TDgDx/tRpYvppJomge7W/zWwhihqdKr9TUA9u6AEFUUODSWgrIM
TJTpJ806QYpL0NZbis0hOq+ACZCD10duzxMKEcajU6hewgvunLPV0dv6keUmd9koigssSNWTndXD
FfC4FVGodNxlBl7K2rYcCYSXlYpK3yEhGjUW4MFHsyqpzvss1H6xeGsuPuOFnd3pB8o3w+xd1zdy
J8STHdbRPi2GBNcoCRcY0hJ78J3CQrM1YfN/UY2oulHbVOfFJu3Es7S0eByzHD9Amq9jREQdJqP+
kLfRyyNiV1IXRYi3zE4BEbSsx73UMYpSIYHjSDorUX2djonYmDhfbpVI9sjQw5kBYWL16XVoje5C
uOMM78lc2uGqxUKCZL0txxfOGQnCCX3pum09ZIBk7CZuPDyb8UvNf/ATZpFdsAc7xBU1zHTp+RaV
Qw0hCc6yudvdjQhzAh5cDLPeAEzxd2WF1QG9Sy987IY0bhQK7z8KhfNtIoqFk4FdCGdXSCPNOS85
tGAoO2uA7qkWc0dHjmLbbunBhrSGmutbfICkirtoOGRQL4MJ6KFGJ3fDvKytN/a49H9MmLfdxil0
996KxvKGP3Z4zgXOcW+VDN/HLmXuCnHvsSvJpnsXwJfumiqVzx0OoiiYgWLkxJ+RzsjKYMSWp3EM
HQ4pbqQzvHtxvo3UOaoxExlUtFaY0T938Ybjk5glfg8y3jGQptoCqslxRfKEEyp/Igh0YdWwJ/6/
uc5aBiZWcU2CQj7y9ucUlEod1Y1X0iqwUVEv7ezpXTFeJoTPZcEwg9v3h44ju69HE+/LQBmwdyIO
NRwl6hIBTrOor6OtJvZmMNX2qaqNajUHQNT1LavHP56FJbpuZeycjQ3XmYahMkEBzDQgEljWLlJZ
0D9pB0yoI4LRC5VTKo100znkKogfXlzR/0mmocTAiH4ix/5C5ShVxSQXi+QCsjPDlBe81XFy8U3S
6Y9TQrQnO2sM15SwqX+kolVkIIyQKitaVjcD2b3xzUy840OkWvJHBW2KDQz/iRHQseCZaNKOjdud
6HdsOmWGYBBblqH7o5iIaQjzFfVSgMrB6ZbNEhKGGQuQq456LjokiEQh2GL0Uyt25IYMsegmtmfM
D1o6YxEaumx2UcCbnEUkUQMOQnilu2C+rhvQVziMbOp4sA8quSlQxARMBVgeoMTRoKq/Z9YzbTvU
rfrcW+3yRkhg/RJGIUytZYL90o1WbHtQnMNbEjjws+Zz290DVuoaP5fE2PhhC74GGg+cqx2H6LXD
pavpGx4FwcMARn7ejJLuEzGeZv+Ss3BBt8mrmeS5qXGTjYz61WDb9d1Oz4dW9cEy9cRvE0A0B3QG
69YLFSvElYMl4ZZ2gKGeEz1FMYtudZE7TC/LJsNKft3RXK0CWCQUN3E06HBC6C0j62/YvzYVdJkb
s615GCyJdtjLXKyxfjovveb1yrImtrUi/1l0vfkqVDYZ9qdeWzM7anZw8v5Y85Zk2RmLVf1KM1KR
AnsaCn/OlaUBKjNnf+g/Wgd9yrqrSlo8U5AlatJO8nb87YxZc1jJAdRDqvN38Ewo9H+p4WCLQYsp
UNug/FnVAR9nA2xxpSJmpteQy5o3WebuS1yL7sQU5FPTfh0Uw9VnFuJqyP6O2s2q3hZ1moDa6Mja
u6RLRTLYIIft973bz3Mjhl/0Dla5N0MjS13Hqf9M+KiiXBJOKmjEmYbnCKgPVre5fTULDS8l1KMD
AVy2v7QxT0hdWYeGgN3EK+DnZh4KM2VrTUOEX0VUu1nt8FIvobJc0MHA55LbEgeuY94b1jwGETvx
5vuP/2mOt356E7k6A24083/VrP98+qTSJHYJkochv81wx3SF3guaGmnKU7JSsU5JPjS5LW6USq+d
eSEEs+MJ9yTjMJxtDRQYLbORlDXU8swqRhcmUZT079I25QSbHybaJlET7YLHX6C2NFDkMf5UE4j1
jqEzG1b6E3Pnz7MJPpuOxHGdwWs2Le+Pv2IhmhFaZVZhlaMthWM2CQmAc/p3TG1Vvsd9R5OxytTK
3eLRI4LHoTfRB4YIlYsauOWp+eoXDy/jO1s1EG6teoCjoaeWLqIipzjzyUNLVxPudKB/dEKn8tVF
ALo6hsbgyGYS/vFLYy5iol/SwKE7kwRtzlqSFVV8Qk/wSSJusElA7zcZ+uDPAOH/8TLkgMUt3dDa
b+HBHGbWBYolaTyVE81aDZLXBamdGJ9KfmYmLGWg5MUDdkFaaRwgzxske6DRJN0Qg3PHf/v8r5/N
gvXm0lMQx4OXqaycsljR5fPa4dXKFpBiFd6VTnoKHi6OdRXrbTBRhjoaHEqWpCNREGqVVGvDiJw+
QpZy+ISt/e5WsLVNrFwIeYZqY65nIDiYHR5mHbApSUXPJHeoQDQIR/AGu1MvZaTPAUiw8tzpVFrC
KX25qtXCH9/fmKN0lVXoy4gMWZHKdBU937Gcb0KXQOAEnldC+wowvQ0Ta9uVW+h62r5P4nYbgzWC
e9uq5xYfHttq0p8navjkwkzcZFT4d3RxQbJVunpwZKTpkCaNGPOE4xBIJ5oT6/2xOujvBzZQuDGl
5a/jIJJ6zMXYkWeE1KKyt3jUIh9HPL+sZv2pejU5MRT+YskwDFxoxgqmR1RpHu1ivarQ+RBT5Vtm
OFzhSmMjxwoYMO1v9whmzG3TL+rdaGO+p69YbXSCCqEtzcUJHe0XXxzRAj4P24GQzPf/+H6pAmSt
TWPfN0XfvSmpDLGcjOXWoiHJjKK0TggyPu8ZBgpPlnA6YwxPjzXDWFfNuJ05bLp9W15bhix/FtZg
X44G6N7vn8KvLsW6sS4g/J3wg49fzVEAkCGVo91CgLUBjJDYsyxkaAB1mLS97y/2eTnk9M9tVC3H
sGy+3MeLcaSccMjzgiYtFianLYxNXLAgfH+Vr14s/GY8oSwGLjXK0XJYZWPqYN5HzzJ10IVK1wyf
HMRfYaAN5YK9iSgAsngNa5I3YulJ6BMmcg0vZ3/KsYFOoC6J7GyutIXBgtdiErnWZsd6GGQqFQ5K
JBp5jGqiR6hH1njiLfviF8GMpTHE57dH4Hh0k5Q6Sej0xDWCBNDD2jQpV0kpystQ9Nbj93fq83PN
H++gQmPvQLH/N+3jn9qEPOtWzA5konrEcxu3ZJcooqj3jc7wNiMUd/PfX4/SFN0Z9alrrVT7fyu5
NISqSFA5zs5wNndjHxFMzOg4IHzJuU4WrDwnNp91qv+xIDIpS6k72H6R6xhHK8jQCdylkjo4RzHN
kUkL76EUNwe7FfYukxk9yD7q7mcBhgmqWpafqno+y9Ms5DOo7cx1ZyLI6ej9MmhXkEXjFr7VlcVr
nAr3Iq0AkvgRYAljE83ZSLZMjoEfB3WmvrZuZMjLonaiydN5DWNQM9E0B4VSO09wHMuJMVS7EjML
m/mRo1aEQtYktTGCSA3mKWGbx3/sJKaCkklpkKDoGGDVmQ2rBKjOTfYMqpE4ViPJ5ukATIWePtIG
g340SL/Jh6LucA03BTzU42hOUGhP3SHu7MYIhmy070W/IKtCm2YVfERiqC74ydfTPDoi0+s0lYYq
BUH0uDI+38E/MX1IY+NJJk1CvG+fyndZLvKl4CL9GbIQODFlhtvQL9rCesNPCffU1Z2pAbwcZ+7T
0HYVWkWtM23fVSsg0lPZhw06gjF57rSyeaZV1N1EnKDVDaeI7jHuOzrYc5XWCHjpj2rbSiLZulz0
mf1fi4AM0WRl8gptxuxcP8fj/BMuNeJQ8kLtlEYg/YmzkVa8goku7hU/WYZuL2vHfTXstrqLZoRZ
QS3K5XlKUeF7CtAcsVUJuY2JZJVQnOQ0JEwX1gCZ2UEn4JEt3Typwhh/aEY1KEzNoR0D27bIOCD8
mk7DiFIm8tqJHD8vV2TOzwF15MrIS6rlGVgC2e0cZVN/6OPyPqN5SJOUju4l3y59T+qBpmk3kx4Z
SMCB7wqQ9j1yd/iYXTTFK2x4IdUKAOJFMhArDECS2TNMRaZTndsYrdeXdv4ipA3GsSMc7b9+/SkF
eRPZzwmzOz6V1mFZGzw8hV8kpXmlj2m0KbWmPYdCzRhG5458f73P2w1mCbpJODMcnm7naCVlylSo
7UDU1iSfJijNdMxOrC+f1+pVAGiQL8c/yd04ers52pMTp9YoSGlkeVM4OHtXS+pt2y3OiY3685f5
/5fQ+TYcKY8dunXYA1VqugShvxY9SVSj1EHuf6vIZn9W+R+17hruRHX6cYXWoCDqDlwCts4kf2ii
0rybjZR5WAaC9ftf57OGkms5usqPg9KccvvoXL9Y42TMZpOAG7f68wm1hd8OtMMbJAw5ows1+pUX
yrhJkaxv01KLCT3UautEgNhXPyEeXoPHhJLE+Huo+GcPZPxDz5kfkoat6AKGVSP4/PLRbWP1RFX3
1S9IO5mnhBOnSSn58d7ibkkrK2FxIaJn3KOnXPbAI/UTD/0nCx4/n+CZpPUDBRup+9Emi1DE0Qab
5AeWh6Hf2UtkrOIEt0MLoit9UCmueKi6jAwOJyvU56RWnfuiqOP7ODK0S+YFCx0d05YoXfJV2GAy
l+m8OhzdLcx4oou/fw6+uC0CbSm1tanSxDz2N8uU8Qs6lvWMLOlLrkY0u6r/E0D0fzrc1xL9YyWA
hZ4zFgE5EAroiX28+T1EODEzlmDMOxSXoVXatwSXygA7fPqj5fnUGZVP8sTD9dV3sxBXs97RuqIS
+HhVp7EBZOmc/824N/cwtOGg2OGp4LKv3qS1P+ZieUNmD3Pp42USkTPg0aPMT0sDvhiD2ZTkBKNJ
KVMLSwJS1epYC8gfBxZMoCiySxiAw4Vbz+qpiLgv3icNtyNaFxcwJy27j58FFL8Uf+WdnB/SDYDl
zEfiOO8crY03//WToxkcyAT1pApd4mixAm2WuEUSY9s0Jxmgq9MCa9T/gwn5P5+cvy/M0aPDMYLf
ULO5kOWsVfQ/K0TkDgVSSgRVhDO0G6lY2e+Z/baF9OOqe3rhSdAtsJEnGMh+2STtZsDegY6+huWd
tfZF6sjp0NEa9GtUTIknZKReYnRGl9i69aYr2u6cLjmpYErVbIgqP7URfvGb0GLAHEZNQmvk70H7
n2+go+acRCwS4EK2DeUbaR8SpAvGavP/sKjT5eNVpv+MJ04c3SxMl4NJrciiri8c9JYBBRTGVzIY
6BfcpoMR7TWSf2+zdrH2mHUY6MHnu/r+wfgUU8gauDalOUCxqHOWPvoUtTUhbXGoXSeg2IT/oF09
mIQJID0mRm+jOPF7C+oxiKJM3SnamNyyBhmvkwMIHnmH4G+Nu5FVgZmzyo19C6F7J9B4NLtw0Nnq
EV9MA2YTZrhpnifBoK5CuqJJH6dZlCdu6hdrFxG2iKgZUFEE2EffJhQNLs81Whrm9PzIQMG5p01L
FDNNtECoo/sDS3t84h5+8czgMxUg7x0qgU+exrwit8gZ2Z1BKSCQ6EV6KfsGxZoTqydOSRzIeIWO
XjFasTQwHWgSlB9HbzIz3iwu4lTxpgYhi2fCvBs9MOPc6JSkGl8d4B160lBRkaGuzh6SbHEDNdKb
2zKWLpN4ndCjXrls+zLhRU0KNdyUYkkfFmuV/5EViHyyX+WzQZOOudxh5BSGr4aVbp5HGPN/a1kl
yO9c9BfiQoFfKQS4Xg3IyRVOG6aFeTRktIc9SBaQGkSlIgkD+PljToqC+q+uYGTiEFVuuliMZAb3
LimPRmH9VLLSvqiy2kSiHKrTVdYsdMEHpxFX6LCjbmMMmhL7dtfUb73VV8B/C61CyTzbskVHq5Cg
Xfep9dB3pngaoqn+qaPLblanYz3fKTZZ91uNdb/f2EWjnHdjzeyPvmN67rrxzEmPyeodxLoVeUvA
FOC6eGwHQM6kil9XGViIIDI6LfMGk0SZGi/GOWMw9I5NNDeHmH5Es0HyUofwRh3J20QOkouVW+VT
r4d2B3MDvH4CIApEdG6BRMmnPkEjZ7kljV9Ti1LVU5FXh0Ae7OTaiUwYr3KWSkFy+jhf9dac6dtZ
IU3AyzOrSTw3j9LHNiwi0Fi10f62qgIOQsselwZ2ju3Hs/KSP9Utp0XbYDRuL1Emga7Ol1aFWRgS
fOH3SqdBYM8NTkU8XTXWTaMeJt+ZuqUjEjlCwYeKfKk2gknW+UgE9Lypa2f4AVEDVZNCt73ZjFNa
73MztIvLYhqADhUMYMFhGvKV8yWRJA0JDfkm66z4MBDDUAXI5vtD3riztpNooNCaTSrqY7SfzlvM
KX3F3YbFpV2rWk14Ue/yrE6ZNFEIDgPqxKlRc28alQrNgFFPRjCrmfNKl2HKzlsSgTTfzNG7EOU2
KxtE25MZOCRzP9dT1BNeow5jskloLjOlL6mtyYRO0KpqE8JIpvkOJ+DRdKNrtZt1HmIjBMHKEzGj
atGYhQQEmOZ/WFHozjRVVireMq63urLE0O2UJOrItMi0qd4uGOSaoK9l05yFmIQcJM8S9iLj3GbZ
FtZowJ4rK2juCz4bjvpS1DpPPkhpPDd6QYseVOfFMijwoxs1m3+1rQiHc1Oru95XMiu3g/7v3LIM
87r2FmhwWFObkqAzu81d02/iiHiIeZhaC4ufqOorpy8RJ7oImNOzrAgB6iEDtkmcaRO73C/1gI6W
MJ1qDtLWGe8jAq+MM3YpA9R1m4yXFeL1J6h89W/yHwA0ZGySKJ4Kt1E3KC9rEQBT7vVrtwc4j21T
i3ApJNFr0qnlw1hlnFdsKczq0pAjC2Wr9jwsqUWLIHAGo0ctTaLRi0FywKO0M81BGzLabw0FGv4l
QpDGoEQEejmKpFKfB4cBjidUBgRI90P3GcVgiHRmSG9MlCw/FH3S7uJihLmnkqi1yjbL0lecfEHR
YHbiPO2LVg8y1Ypeie3tfyBAqB6/32u/KHE50zB0xIFJz/U4EdjEO2kWC0dg5PAO4b6xdlUoavb6
/VU+70b80Th36CRxauRA9rEGS+YIudjEVRS787TmMgKe06Tb7y/y+atgsKY/aa1wMVaoo11IdHpH
55v9o2ZgG9gNfHkeuVOT0C++CsccSmTSg1xmw0dfJZUopGK4I36m5O3e7Ex1axGHfiPrqjpRIH9u
f0IrU9f5v2ritD4+cWZgo/kMbY5mskJVErV06erBql7GcLHOi2HCR4ABWz40ShuNZyaReSdKl098
Avr8tLLX1Ghkz5zz13v+T+mJxIyuvyTnbBjaVL1j6gwUWPZCVEiNzBC3hxLFNyMD1Gcl1q1zZcDm
u3ONCPY3Nh1OhdGSnChtxBc/NLMOmN1oROg7HGNRKhIO2wlsFVIaafyAj1qisOEeXlhVSYyvJIb4
z9jntY4YaKBwIOY6dz0tGdHw9Kpe/DZjdf5pkIY++/Mcl7+/fw6/aBrD11sbV0A41obBUWcED+Rs
CxDYECPMtLykg4ssT0qBcaickcginkzAV4dOaLdeM8vuFRS6kwclMT0dOl2Z/W4KJ7kZBrmssl9t
LiliuhovqlgAkGuZXvj4qvEr2Q2R9DvFjbO95YRO48V1g5ug6Ztanngav+hMQH8xmWsQUUthfgzv
K5cl6rHJIU/I4OVz3s70QxnK4RVE7XhDoVeH/lBobs+Jca7/lLKrE+hltXGvxJPVIe7RSTseXUfZ
myIjIxJkZuk5Dcwxv0QbbwTf/w5fnKttPiXjEcghDg/x0YJA06vpJ5d5Rb5Og0GGLfeOXvQ+tPHs
Xg79jJpSFX+WbEl+xZxyt5hLtOLEqvTVp1jhHkQRAuZjDTxqIvQ1iI9o5WGmJYGPF5STjPHHYUke
c51qwM/cfP41dVVmeUlNsGZQ0D75LZcyezlxPz4P2CnQOQtwohKsxce8hiGHGZYxviD1oYP5V3eV
p8FgvIg0YzpP9Zr4AadRA0jZ800H+PYHAiVMGSIjWJJg981I8yJgGEWkV9xnW1eE1o4RnXHomDue
eNrWZfTjkeIv8wzNAQstPu31UPXPwqMCHKLdxTvEfDPa9k1IIGSr6FtsxqBn51aeuDlfrCkuWAd6
PC5jDn72j9cb+jElwH7KfYumxBVazfqs6YijO/ETfHLVwla3124ZpAN0eccjO7LNCzclecVPkpx2
QzhJ7M+EnStIFicFaLHB61B6ttVhIcpVYsY9k4Hic7So1oll9PMddtS1U4x2Bhs6QIuP33ghlG52
HVpqXe/2PxNROYHMu/nRXEz9HH1e8uP77/6FEIwFG7GE4DSM/+cY/Of2JYMRnUZM2Toy3HLYYtbS
ZYr6njrjEgdE1Vp/LL0uNY4yXXtjolZ/t7Kixcxj9cy8bL0yDpjKx5Yxlw5iYEEkyMparb4bZAjN
7yhvIyJLZvtlRdUS5oXB82Tj+3MFwPcAtbBCnGBjHL/QTdhWelvSobUHV3nLJV5ttmlx26ScWsk6
Mw7UQQ0Cd2PYdKmZ7kPHHjd6jrXRIyC6uFlEPp8BgqFZsYT2iZ7lF+sNWw89HH5WHmSIPh9/1zlt
XS2KaavJrEKZqIexMhzmKpo6dhxbfyepVd5JEpofWzqJaJ9bRTu4c0u+1fc/+Bf3SaNvumoYoaRQ
xHz8IFIjZ2SaNbrRk2uedRht8N90xgVN81MqpS/2JnSMqMFgrSI1+aQ10fRkxncAAo4sUGurTg5x
S4uV35t2ltwLwBWERCCqxqdY9F7mCAnj2IwupLDIPCjbYY/OrLzK3M71sqSp9oqSLmeCk0B2ol3+
eQ2mJUM7mcmJSpFw3I3sYmatHYg9f9ZH9VmfZIeFTO0uqhRYjy0VYvPSod6jxDJOkUg/96G49DrD
dqgNGNwclSX9Gnq76BVyAbsdZhZy6BvbDB0T9qcpr+hfOsl0Tc5HchGmS8c00W7clyEdxh+uOkg1
GNAVOhiZSnlZJnFZbhZZ2BbBM2RiUWS15Pp8/wR9XpQR69g0ApnhmLZ2vETZcliWmJXS1zMnv+Rc
HW0s0c7/w0/iWGg86Vfipz8emrkNh8Z+wJJCpu5wnxU2tktKu9eJquWmkw0xKmooCZWkHD8BAflC
8umwE1uciHgWWCSO5hoWWudcIVPVJ9GiPzOBjVwQJjv4HRacd4RSJFG6VThtcaLO17mLtMdLQ735
gXrd2iUFSRBNtpDj8/19/+pjmehKDB4XUodA3X18dSPNbRmsVblfi47grQLnx321cOK3M1dHkqil
L0ZL/IdWaCxibSke+kzNiNgpHHsfNkWNESuSp2TRXywodKRBzsEOQ3B3XPcrE0qxjLAsf0n75b6g
IxDQuTIJ8GBE9v0d+OJSHCLpt0PjAOB8PG+yZqEjwQ2lX7nwB1rc+hstSQhDGq1T3X17XZA/ljqr
YMgCSLMuCAiyP95sMhZk2MRG5091bszXOMQIh2QKmO5jEdVXGIF7OHtxjWdHIRydj2OFeAelqz9l
KeEvflUs8UODHEp4idrHN7pTRYhFSKQvN4atrMavdGnObTudnxZNB6rrUuuYWDIK1b5ySO21th2D
kV+o88QTgA35lOPMexSK+KO5tfqI20r91VrynOFcvl2GJhuCxR0SuBXlAicizBqyYUdSwnaEjkl1
GyadfitdqZqIU1SUEV3DV/c6PcF1gvUEwgb5Oi7MynpgqDYoRUzCQ+2Gb2LEG7fLcncS25gJUQ9c
nhg7YhsLlwyNEdoCnZ48YihmZ+YbvP3wMQlbrcHSEk0vo8XdI39q6iYUcMPyRH4iBnhR4M7xKjVR
KBc6q0G4NOrTe66xnOwMlAwznkIrfyDcwDp1iv+87DK3gaKyohLX9eWoYYDRGWeOQXuO2xnuOTsb
G6N1R5KQSI4FWRHhZpvkiTXt76Dm6KHi4M7IYSVDrVPFjw9VNk79IlvKEHfGSGUiZrk0MUjfLKlq
0SmcbGtDWluLpEgZzkamLRvGkP0u1wvttlWJUkcCY+wj7Dkc59TGvSxBNJ6oQP8KL48+5EqDZ6a7
ju8pDY8+ZD2qWhKvyiEzrcQa8jSUG4dH/a0fawwjTWOYHbF0qn43I/F+mJ0q0ZCbuYRvOepkEkQ2
mRPUMN4C16vcBpep4S5rNSjVsfR6SOgUYoOQB10MqY2/oFXIRzShGMCsdagpMWUnU2CQYu2e4UuK
7uw0K1+x/83kDyeu/posnNW8JcvS63a2wj+S6Lh+G7nWfA28ozlnJyQ2XAt15a0jrdk9tWuvb//R
PVq7ZitNbC0bjss53QwLpaf57ds41QNbdbMNDUQybNFk/Eoie7hC+0h2PX4kmkGmfl1RY17mg0Xy
Y6HFfiYqGvrfr45fPNLMexDTrl4AdI5HJSbyrMgJrUb6xkKedgPY65U2kNi0RRR6KeMf5izxKfXh
501pVdS6HGHZp8FMqUdPS0wXF9ekOdH6uMO6TIYaeYkE4vonp6Drn/TxnnM4o7/HGwTpj53w43M5
RqRn0LRBw7lR7pYz8ycd2l14trzn5yMBUKc2my8Ur1xvbRj9R+l09M0I1hp6rUfptPm1v3u72+93
XuCfjd7mdvRO6JC+WBg+XuvouxHTmITqeq2L7cOWC+12u/f7i9sTl/li6r5ehnEncg2Oe8ZRBUEU
TiTRutV+E8gfRFD68w3B2xf5dvIhzfhyM+0A0exhgESb5UbZus/fP6J/O5Mff8OPLeejXdVyIqiU
dKB8kOHBsuk2tZ8f9D044Y2+Idz84F6JnXKXnU1n8Ra4+NbdVds8EEG1NQPYQV55mM+cAHvaiVXv
C7vHx0929Au0td23keCTZZ7t5Zs3YhWCN2yK3n22TTawmrzvb8UXQvyPF1yLnX96KRXy6DFZL1h4
L3fe/tkPbm+/v8SncslGEYVmibcGfbhxXJmFMsH/AB7Gb3Ol2Ic2KTjYJzlp1PapU+Xnox7XcjSs
aypiINqQRy8L1S9DOFOggSnBewXhpDSvjLnEQ0K67y/F6DnrmRFgeCby4z36XHImGG6Yh1hbxGur
iXer7SEQzvryYDb2/AY8kgC61lmevr8pn/vUyJXQF5o6FYrg3LUuo//cdw7onS3rpvZ1hRiB3RJ1
zUiqBVkbW0M0c3IQRG3am1rUJaCJdglHOBTTyFDc6WPGGKAcF79iHjR7fUrQ3XUx1PqJdsFRWBA2
Fj4kWg/UHi5ZuOwxHz9kyabFr6fjRZ+N7PdEK/l9NguUwIT5hk826fC2b5MT/Ceq0/RxWFQ4VDjs
OYiU6PQNPxK4Kf3czhvEt2Isor061Hgtxh5w4h4OJads9297p8N3suP7gZSJjBp9MuAfsrTAUzl1
oBk540ZHQVC6c/VqMTYnfoxPVbZNKg5zlBVmh/X62MhkkHdNSCTqNDkUxn5IBVM6vTG2TmwP9EIJ
BQMIOAQ9TVw/7pkruLib8XwhTfhfPslK0yR6hHPfsXGoo8DVc+zIXKZ4dhide5opd7GmnEcJkbba
MJFFmu3tGR5msxQMYfNTVcXfyurD6rjeDYY7wMgNg38e9WZCSptK2utn0OR4NUas1oCRNevZigwn
9GRUELnIBIYoYZXNL4LcM6qChBQ0MjerGGkjCaLcj2Von8koVg+uwdQ67NX4sh3NfpuUYQPraJp2
eaMTdhLSdmf8qkJXyPLAIu91y9sdBUQiwjqQXbN1SjAVldqBK68c7cJp2+7x+xv/eZHS2I4gStGQ
wkygHm1JaQqgUromhw7phg+LOg1BV/0/9s5sOW4k27K/ci3fkRfzYHarHhATZ4qDSEkvMEqk4IBj
BhzTb/Un9I/1gjJvd0YEjdF6v1VWaZZFiYjA4Dh+zt5rK28LW7a+//1DcWIXLxtaX/RU+w8VgCHZ
dAkOLmUPyBMyd9xWHfZ8xPLliZbyLxHi/qWkOULlwCNMEAJXc/9YnUf0cl2n1LnFDBe3Hib2U5hl
MnqEa0MKaLBlQLhoBgUr7OlBrPHVj4Tz0HIdjIXjppGvpnu1nlJUu9/0KlPnc5nh7B/K+tm0cBUk
PpfTjw37Uy5y7ZbBlPEpDjyyV9KkOrPrPt6OMlcZhIxCP7dccqQL0kSu6qmsTqmNjlroDEUhp1qc
WiICGEruf19jqiYPkn++kt7kvumiyIo1UCztk4xQH22po3ttl40tOeWCBndyRvOKIjFGTQDZa4zj
VzYNtb3inBpnY6eIhzUKh4g7Euz1s8rw8TPUgydyuDCZ82R2lfXj47vjqHzmG5AHxDuMx49u5UH5
zHatmcUs4S0RkH5DOt14WylvOA9mUyJhDmhgzsmpZefdgzLX4AFYnCyHQGJyOLrEJlgJufbQfaLF
UkB5hO0GktH9MstxfrQ7vzpRBh7Pj/mq7EFRkuLmomg/eLskJThKevDYpy1ZnhF/YJxVDfvtEH1T
cBFJu1zN/IPNvwYecjLBDA26gDuijAabRKqdGsctT8PB08LKx4aKdReP3uFrwLLhgg4ZHmsn4Vg1
wpDdosU+8VC+U6SYAN+Xr82b5pjT7cRJVQQ2cBQi1YsHbN15GupR6rvrlFn0xSQGBC752E79VpSz
gEPbiwGtl6rHzxQUbbEBQ6TERlMVcqo59qcopNUPdpVOEfobISqaoR/flu9drMXc4QbIZF0+/8F9
SR9QSlQF1OdT41+1SR5/nsw6W2EbFedd0DrrSOb2TQnv7tNko0UG70Owb9O3RL5q04kK/p3lmpYs
IzkGCL/ij/afczUnwwBfL18ZiUq/umkOGDx2o296HFBSnfjq7ywqHGzRCDPbZkJ3sFuYIDzwbLCo
xEE0bkTiXuDi2zJJImo0agvmNslXbkuIWz5gjzzbnTj+smgd3JamiwPFZllbcvgOTr2VSVTX7G5X
9ZTmD6lTi40NHAhHBW/Fak6H5wnhyS0JMGpjtJW9m5OigV2Wm4/t4EwnisJ3HhL29Qh2+AePyWH3
k8Dj2igsUdA8QMMVu5pz5kBXP/WQLCf18EsvvVWDCgTJ8SEC27NnYYo+QMdBO4rAI7+9Nyez+WIE
ZDyHhtbl3lbvNKg7tPU8oJN6K8LWkhl/zOZlJgs9Thn25Fm9+fh6vHMCeG8TuuOj36CGP7gcQvk6
qmsuR+zQ+O9g4l66snbOPz7KO3c4x+D8YnpHdH/oS8YyNXl2QojP5APkmvuEKLwsxeOAEf/Es/3e
F0Lixc7MJjcALfn+w+SXAeqNgGWPnITgku4YImgfG9/Dx9/ovcP4GJwC2o7YNg/PG/kTwPQ6LGLl
jKrab+3gEmDQqaytd84bgwmGWNw0i7D6YF9VitL0u4TxQ2rEBWA+vd1Ymp3XCLpn48SjcLxbR31K
9413BQdChHVQKTcOHCaBtgVt3MD2QAOCS6Z8cVvk0GWz0gDYOFvz2i9K79q0yFKUZUF2amwHt0z7
tbXSe8rhJujuRmSCp7qD75wKjCN8QBQmjNUPX2dGhZ6IDlYBorWJVMg8WX8z59j9vqin/OspomY8
TzFJ31SpZZebLiv6e34T2gOPGy6Cq6Xnbeh7I0Aby+SNFTbI1U/pyN65L7BEL/4FdFFLC2//9ivj
hH4+ItUV/cTmXJm4/mfr1Kv9uEHI8Jf5Ceu3zTiNX7V/FLJcyIAeFbHXegPavx/hFVezWpskBKLB
TpK1B2HtJi1bcVOCMM7WdBTFVwjGz7OhWWu0cNWpNW55sA7WOMIlCW9mYkUhcRjwU/Rlg/bZBmdV
esNdZXcLGbCWP0Frz1t7mNQZAr+NluZvhCP0G3sMqt1Ay/bEgnbcYsTSw+53uUtQGh9t8/Uu0lAQ
67T+BzykDHp/BkNd7qCIZRtGz+mnhsnNfRHPHbBkkLFpP004KIZX6Zt35gA6yW96+2ej13At0K1t
3Lqcz8dOgOeoPO/E+3C5UvtnDYM56j5GcPyXR3z/SkIgDpyq4CJqGqLpri39azC3wWVmjeQgYdnc
adngnxjGvnNQwPs86ZhsyFixD27SuSr61lEAsdpoZtGHTnYNAabb1WM5repIK9Yl0/vVxyvmcT+W
UF5uEKLeeHwxQx1UyL1wpWmrtl6NTd5+FdxEDyUC1i9+Ndg3QDih1QHmC15cV8D9pdtiGqvCgUeG
DzrKnlzRie8tVJEbutnmogf1pq/KLNznE5/znbOzKMdQxKGlo0hafv6PZlaNRKkmwb5e2T1KeRZ6
Yv0yw56/+GYT57yzzPx7ZafTJ0OLx+cJPuBicrdzfx1VnbNJMHaYZ2WZ5+mmoXq9aKJUvgHKzGHq
pCO87Y8/73LaDu4g7nbUdpSO9LcOP65XTnU1FHzcJLOadapjvc5wSW41kVufh6K1vnldAuRboBL9
+MjHSzKzCdfArojnDI7XwYnKcGYuXuNl3qcPlJAxIfYdXQ6FBvvEW/29QwGlWobUbITxwO5fE6Dr
9AUtujg9hvoNfEtiz/20Dyewwye+1TuXn5cMMBeq1EXFdTBPFAQdxprOPNErobZidSj977Nlxhda
oE8AmgGU4xywGv1UKsY735HHYjGWUrjQQz04nZDWMjiUOogYo6k3cdsH68IuZBjYfXyiHjsW7noI
NBGKIXFFdE2ptH8+/SJFfWcvx4pk4a8q9PtvRYMzdck8BTwsR4sNtIntN9iOXuQMG4+1aT6rMpeg
A02DTxpS0RE7i/9MAzucoyBwc1/EK2CFjXkeE20IBT1W9SaIzTpaa2Btv1VuWjRhjxEjILyC6vvE
GvPOtUPGsUy0lqw17pf9r1XVAQqnPKpWcnTEExWpulx83VcOYYT3KL/0dT6n6d3Hj8HxK59yCR0+
m372NOjY9w/qx3T2yGsBFlOX0aaiGxla6aD/fnnGYZgIIPfHMgjcaP8wo6EGHKsBkIBkMjG8TO6d
O87M7bA2oRRAQHEO8xTzrl3VF5Xu1NywKVHCSxMY0CcwJEqrcEraaGcMJi3oj8/C8ljsL0M2ckca
VUjSFqfrwRPqZzbbl0rHCEbsxDc3E9hXgCCtJxfcbthlrth9fMB36lXc6fpCLWNPxBU/6HJqBKNM
hE80K1P4eg+w2w3WRG04AXAgYw5WqRiwowjSZfXQji1vqwxVzyAO6ywD/Bp5cVi0mfdN6Lm8TaJW
wRFV2YlW7DulGrfZYtLAALxMWA/OC8t+3Hcasap5WVsbyGbu1tTRPaWwTb5RLYsUx3rjE/ls1xdO
Ng7bpiWCEfZ/fI8I3b1ENnJKoHoMIGOWzZXiKlHpsf09WGpyrTDAQpsgggj3qXDb+t4PWYn0q3Cq
+a2UiDW2AS2aaCOrsXE3fanUA42rvNxGkU+wRcYoBV8xONFnremsV+worb3229nQV+OMzt9gAPHj
xAU/rjCpK+kbcJ+R14aMaP8JGGoEqHqja6BZekJg+jZjyDQ547lZT3KDFN/GBCvGrdG4w00deJ2z
7vXKeoVU7W4//izHa/WybqL1/FUhMKDb/ygVpGRqcBihbVy94J03LgNl/RjGujvRVzxeXDjQQiGh
ecpszV9+/o9iRBNekhMbyoGaIVoZhkxRZDC3+PjrvHcU1IfcpTCAFn3K/lFaM0pF3bEZkq3gpugL
fzOWYLk/PsrxSQP4wLAAlyr3Hm/y/aOYfck83jXkKhFls1rEzFsApfFFazqvHx/p+PswH3AtFocl
tpyqaP9INfvmJRGAaFhZFJeB7dDTJ6Bi8/FR3lmBMDvYy/CfKoiy9mDl74ijsow6wr09yOA6qcbh
LUbEtW5aAFEDt+ZznHVpiIOb1GQ196vMUP0aKG69iouGiSccn8ssTsD1S+WdeMcfn20ElwaVLOoO
WACHQyDmCkYUZRlWZbt+jWRmAl1srfvUl923E+fh+MEELbNw9hj04Ss4fDAtOEMsIVILgax2PH6z
IcPUMNsLhNnpZkhH0uk13mkrlOrmOnJF+6iQ0D1ROpu/DS9h0gfTAUGYAZEPTef+pU8LNoYDgyJe
dwk5d/o8nrtmLE/tdo/bqFSHAdtwbDdLnvLBvRxrakILCFK2MBv5OaAICBOf+QxEbARmtp7SoSDJ
QHa9erXYXa4RxPTfPz7vx1cY1wLGOCZhzLXh2u5/VUzvuGN5ZeFFcpOtmNgs0txQRCfUp87qO68x
viM7It5kWKI46P6xSPBjzc3JMPRFSUqTU2ZLtz7JOuOyL50ChrJwnJ9ZOXtJuBQx19PE63kV6TbC
RptkWpipes84ZG791DtR9r336TgNS9X8y0VzeNGLyYoGo81zui6K8quH/bgzcYo/diisHqHtNxep
3uvJKrZwFvpZEu/Ap9/7hY+9a2IjcR5bsEBOfKzjVQh9Pv4XBgyURDwZ++eMPJBMaJ3MScVRGbpT
Oz93oaT/7qsI/wOWA1wm/HO5IfaPYoxppzPeKlbMpbTvVZaUl4zSZ8b9jn6iCXf0hTjU4qBdFnFa
5odfCNKWXRU+gpRgIJKvT614x679tzu4DCfQqLsLnQW25CF9q4g0ogoHGPu4h6oz1JAg1RvfW3/8
8CwPx169Sr2+AJO4aXiCjxrfSebNYwRvdZX5xfi5lon12YJ+9uRZrX6OR8ENY1dvzkao+dA05/L3
r5ptuWhkWTt+7Tb3r1oS9UFZuOyxEKsszdag2FW+IrenJF/r4296tClCDMJOlsu2RGNSOe0fio5B
LrQWvI1plkj68rAwDZLDLgSVstWdZDu77vGZZfOFqJD/UCIdioH8gUXer4lqYW9OnMegwPut6Kbp
SFAKcwhWjhyJ9hhzK751VU624ITz4iVr6JCFfmnZr0mMYHcnnHh4mTtrumSGrHY14FVzlRuuia8l
L3jFxJUzgYpg/j0j0QnmjsU4Q3A9x4a6R/rgdri7at15IOlD2SHGIIRa9EUJRRPG1DyKyOyclR0P
IEqiboCp5zXDlF/YnomGumDBW+Hdh9OjxxpBzN3QG7jeO1sma+GW5k2rBVEKOaZvLxUYMpIJCuG/
5WLqz9xqzDQyqNKZjAI031jre7e5WXBpKfzEAeh10ChLrJjkay+plwyXgSCoCGxCYnE/xDGR2Wrw
tG8lPMbn2ItMhtjN9EV5rfUap6X2rdITp4CU5YgyVKb0AtZdpd2QkKuRr24PFWxCKpL6ql8gUuuq
72CJUs8A/5P6DB0LrUuqnc+6SHajDddql8eumMParKBN+mUFGoJoP32ttWbwLScGgi+IkfNLReit
HepKJ2NMm3BY3nbCZlEwIDIilM1H0qpUNrnuRjk1EWBZOsMOhpHLZRpJSk+3TFOrr31e5iYs+nZG
Itml42OX1aa99kBQfCYeIy/WKujIkUEZ33hhiU+kXmNIY+TgGBNMsBaTfxUOU6WeZlInH4HUM11O
q7orthl3SYxItxrLTUC0ZXkxVxDB4AEXOfMABcmW6Aia6+se2nMfcpe5zhpCPNOppnEJHxuLCtYf
m0dzXLuLlXQtvTl7Ted25CEibsAM49E3vloGkpMwDhzCn5BQqScV5LMOxbCnqqP1K33y5YbyFXmE
Gh8CXdVP0nZsNH3IoLhD2PVd0aDXjVVntDgeEgoWgSLK6j/pHXDHVSG8ZkEr+GBb8klUS+S5BDnC
8yTCOBq8z/Bg0nJlicC/qeamv7I4m/w6L16y/qzenjcz/mMycet5wOaRLdkR3IjeorWT5MyVJYkn
9GVZ8j5eeI5lgQtObLFe0o0xlu3F/srTQjALqp52WQ5/BKtnUKx5bvLz2h18dBCzuzZl2u/A+lor
yydMDWM/zRMfaZSBRCSkjk42LBH9/ccf7J33GC1IC28wJhuG7gcvZoREMx4sG9S2Xvm3ZZGND22r
B6e+/vJrDl4xbFSXYdpiukIYuf/1aYSYuS7SfKUNjB6GeRvZAaHE+qMTO1uvcJ7Q8lyl/gyvC/D9
ZCOLqGP9tsn7E72jo0IR3wFYBUTeuDIMitb9D2KYld8NJg6/yJqi7wFZGeuinNvL2iX26XdPLbci
/X1I8hTI9GX2DzXY9ZBR/y20+srbVVYW/axa77dx9YzXluEOPUzMW9xd+0exg8nxWiY6BIp2cjvY
sf2YJG18Yu/9zmlD2rKgCT1aTEzzDo7ijuwxK/ojTdRLIkyaeUvq28I39U7soI5vSERSy+QMJc07
epTGYkLtEYy9cnweCpl40zaqkMR+fG2OZS9cEcvC5kaZzFb8sFRUTivaNCE/PYAYQ4hUQd9kNety
9jcqKqIqLOtR1WB0YNGHWjoNz7XlDuVqdIZ0iayo1bmyVNafeFDe+fY8Jejx6KjQ4j+cYLSizuym
J/Aed4u7wbDrb6QBp+nEtz+uS1j1qUroTtKkPLppTIZ3iVkumVhDAsZ+FPIBChAYiq6qtwxSnRua
dcGdMVrEYBcO9lFT6wR5A5XzyTOy9DPnhlA5+uXBo5UFbkije/j9U+GynzRQxoCPodzev+WieUyb
VDLMCWISYHS9owoOcJJ9fCqOa19OtWEs7ZFlpnJ4H9ios2aV0YUwalzEKwQ2YsvzypsoSey7eXSm
z0NWwRsjnTfMaXmff3z8dy443+5X65a6lE3S/reUZt2SmUrn1ssMkv4CNdzoWWacuN3feXyRGBF2
xX+W5uvBIuEo6fZDalRLDlEDSwmtnZMn9VkW2cWpe+uoA7LwM5abC+EEQsejxIGoLHmf1+wmvF7/
JAj0eUrnYPqsEkecmWS6f1LKkHdxFCfEJpjus91L57Hu2S1/fGp/bXX3Xzp8Erpe6AKWxJDDO0hU
8MWjBD2eC4kuuZiiWf8ipOq+sxdJUH3Bs2jDoR4K/xKGnPVkDHUqLno3mbJV7nf2Q8Sk5rMhS3IZ
C6n0MDNLdT513ig2GRDcH5hh0JSaNHkvs2Cq2u08D/qr7AbSaqlb6aqnVZ7/9KOhMddlXNJQTOzZ
/fzx9zy+uAxaEDcyaTAWxMLBLdSl7lgZiA1X2HzSNaWFDdEyNb8YuLlOHOp4/wQzAsQwmyfUS9CB
9u9WhxYydrOOQ1lWYl40ujn7YZWW9o1vMTg7A+9RoQ0fnPpUjsU7R8ZpwmCVLg/9g0MBsNvUE9Ye
Mp9Gc+ieihTMNjFB7dbyauubKeS4taNaPn18Zo+XSdpnZEdwHVkv9V+jw390nAFvt9xBcIb9uUU4
Gg2O8wz/zbluo2SmlJGnQAHHUMWF4AxWlwYGU08u6/4Jlux59MzGSSGlUT/k/kx2tYEH29rWsa+s
8ym24ob4PEu7F2aAndeXVfbgBYUiKa7LxKdkiNjtlJUGA85AR/ogAYivLTJeW8QGAJrPmfzUP8q2
aO4FbzfGgI5IvhKkFUDTJSTtUwuagPjNgkESKWWaCi2lpdmmikspr8ZIulpISmeNr1JVDXZNX8uN
tWsjplmzDbN/at7UFmcpMd12yKIKmrluyI9NZjl9abTGE4u0MVJnY0yZEhZs1tXvrnZoKnjsl8bJ
Etp1WGw2Dlmx5EoSGTe37RWNfoVdgVxrG6fC+uM75EhxQMvCX9SqXDRcb8GyvP/jDomxQfp60it6
2l52LU1MmwvRrTkjBaU+Y8cdY6HwzJuolLAkPz720auDY7OaU73Q72NufXCv4MXUYtzOoI1wa16g
QMAfawbWXy+o/9xj6bb//i/+/UdJBFcSi+7gX/99nfwgrLX82f3X8tf+7x/b/0v/vq3eioeueXvr
rl+qwz+59xf5/X8ff/3Svez9C02DpJvu1Fsz3b+1Kut+HSR+K5c/+f/7w/94+/VbHqfq7V9/EGNT
dMtvi8kb++PvH52//usPpEb/OOHL7//7hzcvOX/v6q373/+rSF6O/srbS9v96w/T/5OuHKgpj7YV
/HWfW2N4+/UT/c9lOA1vEo0nL/XFnFHQExD/+sPx/2R+hSCM6DUKL6agf/xHW6pfP3L+RHtLG4zk
KcYUyEX++O+v/umvl9pfV4VT8fe//0eh8k9lUnTtv/7ABsKd94+XH6AZev500vmfRXvykB8sR6xE
Hv3lNe3Y4ifU+eBrkdvJzHtocXxr8ZssesbRir3712gmfn7jT2q81ilI7K0RZPYTmYKyCjWDhzaM
UjdON5NVzbt0riaxog1pjwjqpadvjNI0UEjbGV3/CLTG14iiS23ShSh2EYzKM1aN6s16k3sSzLCk
Ha5CNenlFodhZF5aEH+HlRyEfOSs0VyhfTD+GO2y0XY5tMIunCufoMG4NPSBdXfgBe1bI3ph4SQ1
9Ms6oZMjbH0g4Taitx3lWfrFynwbtpLbBz3g0rqpNpYloGcSWmC9ZMlYQwsYXaKVZ5xJ+pk5SO0i
MizgS+0wf+rJuf7ZzkK7kEmZE5JXj/doG5q7yJFevNZns4URYpnZSy5LXz1PhkKgYik9uO7MfLpx
zGli8pXa09M0IcHYjKoS50EgkxxlqG98nQqnb1ZuZffBlhTQ+Qu5DpVYS/irL5BFG3fBJJlxKEkP
69YQELMopC/WGBs/7bzXBo9jvCLVAzRpUSXOtadcUFI1G4h4TRmrftI0TJ5im8NsMstfeGvtEjKb
DiSChpk+aNeGCLz5Ip0aNP8QWy3sf8P83CdwYej5iaUXwhw7X+NQU90KI1X81OnpCPM/x3e/a3pf
XyKxXV4DlVsO3UXSWlGHQRxV8qbIhARiLw3kICQpe+fDVIAIjXHhvSreNhdAPuHQQvABgt73Ut20
C4mS5iZfh8trOaSKDtHobKu5VxdTbqpl+6kiTkmUDPbKMPM+Wnet55BJ0XRVc8Zs3vgSdD6SmtFr
rCTUzH6t8MZ7GwOaB5IPuy6DtW626kr1lizWLBl8ht6rQSkq15u+gxYpvthNijul9cvxO55FNnmG
TaTwRhHtkqzpn47RqlNE8oXNlBAGgIu7gBqqRWItkra+szVPPqfGrEPpyBz5SrCf1q1E4rmfUcK5
YiN9tE1cqiXynM1eF5LXHXzpeknj1I4zt4dzsVz6ckSDHIKzRAQ1lkp7highF2qqin/qRKRMu2Kg
a7weLHrat6MudcLbEXzXsGmraSfqIQ9WILAtCGeg3J8i5ODtKiUcotnFDfKcMO2s+alq0jQJkdJA
ju4mgK/sPhuS2EVuetikpc1cLef909ElG7qrNs2AJct4aJiP10H3jc2g9Rxh3ovWljETfwPGIYK+
4MseCoclvXwnZ5nmF2XuFfAl4lI15+iH8nTbZqlNvp05Ot0uS7skvZ0GApdJcTFm+prtzDU3NGHS
TG2i2sdqHMzOakq8eFg3NXX8Dqds5K2qIIBRWJvtPF4gOo4eCVnlSdbncgCuVCX9nd/4pXGRaHbm
nI3NaA8PY6VL41tSWHa+8TR8i6sxM0aISM3cfmm4EexQEDw+Iv22iAo1gWzVKxDUU4pKjBR2mLxV
ywW6BYTtRHc06tnCiEhr+7XZAfu4UlNiGbu8L2xxI60g+dm5I8gT4nH6gKUHmHxoJdJqd707608I
DAOfYUSV/pDtSM7sgPMaTrJVWvF3W+vtbw0pAK+9QmPSiFzPNuRO20T0qh6FT88m86no6BqXFesI
oAtDc3bER8lnA8x1FzqiT8nF8t342cvNtr5SBmG9m6Jyuucij7JpreyGXkcyjrLckBkNEp0GNZQi
uzQ7ubEifFp35gTrmE5QscnZt34PeoMdeTNYRG2P7qDUuvIdupVWkVhgvO24XSndUOU60z2tJsSv
b+TOzPTooisxm4Qctn2u7az9bg2yi0g1rlsv7KKS5kJk2FALWwRDU9g4ykdTOkbK2HgMHJItIXJi
3ajMSM81XfPorNWjCxk6sgzmC6zi58zWA2vjDAbrFS7x0uN2koBBfbv2iEYGcr/yqyofwliMAP4d
4Q7dWUM9+iXhBQAmAKjd90ZHkcTikbr6ujG1vr0Qc9TNZyKRDQ3Msup+tE2tjHDs6vkR1kv02Hq+
357lvv+V0OkI9Lmdgu8UsXsxR83w3VFlfKmwY1lh2qoIRjmEUFWO5WNj+x2Enzb/qWo8jDtcjtNZ
pwmo2BGH+FGhxP1JgjPxD5mhe7xMhqw36fvNvMmGLCWXtgYs/Y3lG0CXxy36xelsY3jUUsO/n323
ewZgThRgn4zqE/3EZthI/OfPMtHIWowoj1mIG+nsvJzrEgr2wefzFNWAEnQxldumdl3GS96SgBTJ
yTTXMJsAFxpdv7ObzHkoVYbkNifAO9oIJ0MWWheaC8aa0vkrM3PhbewgEi+yVewbyyqFmT1LTMlb
MKag3ftqtBDtN+n8k+/TN5eRRstkx0zMt6+iQk/r9VSIgYRt8hBuRSOmeEMkOf7uOA5ArutN0ZP5
bkQ6EmCiuYyVowmRYEKOJvevTcb/1MV/LFPR//zv2vOoLF6Jl9e3f9bEyx//uyS2/lwaTD4GV2eh
Wy27179KYsP6E70aM2aDOQ89Cv7K3xWxyU9wgS19KX7KDv//VcTen7S0GUnz/1FnU+W4v1URHzES
l4/FfpBfupAZmQPs79VKYgVAXbmA8kmlBDtgRPlw3mgiqM59ILtspU0o2CFp6Ll8tIJS3CXRjLLD
D5hZkl0mV2IkwuAxAN1pn7luSzw0dKVJXs5QLvXLEiXxvenRA1pRKxPEyEDLicJsnsklCHWZEzLV
NohkPguDed4q1hLDZMzdI+dex1XsoORDHDrJaUUAQnlJUBWrwbkzSB2OrDU3pBq4en9mJ8vMbZXV
ssvDCgt+KPyy+CSIgtsVuY4Fmhnmrk2odneDZhZ4BhiYKbuYGN/VOVysUo9vxkYr9Bs60AYECj6V
DuxJk1+YTwb5mUTM4n7xKeFeYggOa0IZ4SHpdWF+ck273aAfDsrmpoIUsW6y6LMqxFQx3sMj0joh
clRDe7b4FUwKtcm6p0iZm5uaGF3tCzPFyLVo5cb3aV60frPig1aA+CgO6+xKLz0aElipcuuWXqwv
7nVtUiZD48goqtcxcdK3utb0lNZHL+1x3euFHT/EIuice0cDC/21ipty2k6zsFaVNQ7kgTMLIGa8
Kb8L0B8/u4wycAYTzb5pAwTCvbWnTD9raZwQf2BFebJt8YRc+3kxp7c4xsc2ZPBr3kKairSz2RUA
G9O4MKbPfqkPb6lpyOou433TMIjvBs/fmHFcPdZJEF00FJ9rffLdM93uk7tiHoiomwyW/Y5tQUg4
5bhJIlNYD9OQt1SF5F3l4zahwilQ3FeL6AqUfZMH10EtGLIz3s8D9kJjAY8D9HM2IkXiHUbT7rK0
gkH1K5dNPkqCDi0orh/Lb6o+DGYSusZFe0aOwhqyb8X5jXMnC5Vj4/dks2X6l108QHkgFHqczmOm
Ti1A78HVLolIwP46Rq7/yYw6kr9oztMqdZmDRHhlO6R8LYCoZgtsVGVnXiPr4hypl/PkDjWvX20e
ARKMVDodIpQwr+HabfTKra4QYYgbLc/bLYoal/F90OQ3yiKBgWi2WbsGZOo12z6zpoepoQLblM60
SFHK/i4W1XSbgg5kdDqRuImWUN0RaWDgGm3NQq7zOIvh2WnFmSlKh3NV8EhsiJrVdnavKvQSBC8+
mGWgeIRg755XTN3vRpMgAVj17teIW4tYDEak6QqBLQi9SZ8pP7Mi1qZwzkqrOnesApmFTwmoMUkO
ijhMWimZZSrZPbuRIx4xg9MelZzphi0wTMnzyRRtXn/u1JAm46swR5plEtmFLbxcC+tO42kaqNuH
uut/sCrYltpEU12jaxhTtrBtvK7yUXF/4puHJG3ugqZgAr+z9LobvQ1hJvH8jU4usLdL0dp69xC0
FEWrLguES6JRrKXmDEQH3mR+LgnTVuVPHPpWT/dKk5EHxqvNiZi90sciraDtVqUP2nxTBB3S0XDM
aEfnl5GvagPMoFuP2DCpszBPN0WjQ2MfrcHeVsFQ4PMdPU4+sgJdPkaxzse8tobWGYanPBL+ZK1s
v/EMM3Qqkem7pGg1DE1xBUx+5fYQ1sLW46X+uUQ+uuxKTXcQL3YQt8S9gZpyv86ZXcpH38yGcYuq
vWyuA9klzbUbtXNCOS0aIwvLQRXqUyNGNYRMlUhq6fC2sGs0GDRHjeO+qNrBHavL2jvLg8TedVaM
TI80wm+CiwuPcNRCUkWsNXVNdWH1mfbgTwXZUdhECTbJU7l1R9aFCV+mpOCR9fXskJPoS9e/FxDq
11M/u5smsRpyQnxfabtA6cWZNw7tV8sakPM0ADhDzcK72A8ZTQLVs0HT28LYjWAQnwSD3tu4AxAT
kpIYbMyyJTmziz1yUjz7vOgy7Va51bBi2CDPELq4u6mK/XOdGR99AXoQ3/pJeatuyMU6V8O8Jl8t
P2tEX14FLOdLkM88PcrGEeMqIIpik6eOReMjz4bQNEdzZ9JAIJ9kMoOtbTXpLjGF8dmR+f2sg2Ur
41xdVEr/6WJ/ePQqAlZDWEEC1nBjnQeiKp6yKXXzy4lzTaC9970zZN18EzEr8YVK+x5tboZA9LpK
ytHYyBQ9fuh6Xvs0mj1oJFnysv2a5C5AwHVRlAUQDye3o+uxoefxKpM2fVmwq9oXdyQj/KopmE9u
ozTVojUPiLm2hiVQj8xtoJqoRQd/ZVMl3tEpq3ZJo0NcAgpb3LhyHmHWFOCaQoYhxbRN7AhljKHH
/nWWzG2xEFYotvOp26Vmi0+w6dgBLBqiVR3kcNSdGamJVdAMWo+tTINzF6OFKzfz5FtbDbUPXTXi
TMFp1vTiKv+bw35mXROpADGCp/OO3ZV3hVnOvUfsA3KllUHchBbZMN8zzWLTZ8nqZUA3oq9Uwtw/
0lD/bGZnkg8jHWmXtF7RvbAp5NqfEbeUtmE6E8D0oxWOEDcRu3dvO+Vd7e+iJJkurcw1r/KKPO0Q
UjnJJZ4GEmq242kHlL7hoRedoh35q3L8nxr6D+rWj4ros7J4Vc1L+886+tdf+auQhoj+p4GCHKnK
Qm9m408L+a9Kmg3Pn8QS4/xmOISm/Vfu1t+1tEHFvOhAqK8XDJG39Hz/7i4b5p+4pAP8yEsoAdY6
+3dq6QP/KnU0gBeP3vcyHIPHox+U0raP9EFI192iTgUqPVWhTW7JJc3BO0tr7RD20Vr9H+bOa7lx
JevST4QOeHNLAqQoUV4qVdUNopzgEjbhn34+qKv/FikNOWfmZjo6uivimCQSiczcay8TIjay3GRV
1C8cZZS/Ua7v+hEgTQvx/ytyY5NrycO7efwE+NYPOzL8NGR8KHrR8xEoh0z+iKmSOBx6LTLB7Txo
4TcBl0NdQxMjPpHeZbatkL+NgWPJfOeUsyr21eixYdtWEu/UUJke54QPqTY6+aTEPZdZWaLmYUcr
cQkCFtbbVtsPVRQnd2k5txVilNDs1xyk+s/ETtUWvDEM/+iIWJogjRuChMMs1PYK5fYZ6sBbH+u/
EP/bo7Kdge/zBjSdRtlhQSPjxsjjaAw3xHrZT+QrtwOapHFhUmrOhZ10ySMJxfPOVTJl2yhd8i23
Knx55RS7HdHZTnJN2laK4MvStm7oub/pqWl0rqvg9Es5Uoe8/VLI33DMeDH833GmJm6veq96SbyF
+jXepbmTY3jjoQlmWeCbP9z2zeQ+473dbKDtmbezV7k4GDiln5VthF9Rp487YKGERv00nGMsLKv1
YB75QdizE3kDNQws4mge7XK0hTumAM2VbB/hycJzhM63HjSRX+RJ1n9Rp+zWxOzuUlJX7hd46Awx
Gevnjz+CFA1ITzgHOA579OHLLGRJHk8TGRtH2oq4LvCsMi6jHJe81My+RqlJDKkhJi6iacMlRJr4
dpWYSUbPc9ckVDeFdkVMnR5IZ1D3itVt1XoY1kY/lxx5ffkwSLC+FWD4hV0KbiuFpd8ZiTXAeCVl
skq/T7KhT1Oq6Rfu2CT3VUX2RS65wrnTbwU6yXWjDE+xHVfXAMsg1ZM+9ytb65Kn2Bi4/9oRZOEt
ngc/Uisip1tkuuBk0jHtsHtMfu2wi59ztRZbtVH3iQ7ZajVAytx4nLXFypiiflc2HuKZaGrVdSot
96ULCVCY0rA1+BmWSUnUV97G69XA09InrB1G0j1B6sgkIv+HKuW7y63iIkGKtJJaa/uGHdGkaObR
4VuuxRAMwpLlqoqH/I+iwLSpCexBMM78Dm0D77ki6nfVe3XyRU2p28PIHi5mbrjfPbsxKVXEdBVV
7rRtdeTXoIPJjkZJeaEQ4vEjdIHXCbjZu+7cbuqpzy87cpxWqSFpyltkR+WyvBmLLPflWFv7ou3T
bWkL+0Gz0hxislIFk93H25hEyj2KrviP14osgETe7zSlejRIRfTzpv9aYNG2cZ1w2KrdNH91aNmQ
IWN7t2TYNX4y9Bzis/S87+0QfiMU8m6eVPIH+84ynsqB2GbX7Z8IR6oEIqzJe0oHxX2NBCXwFXaQ
NvRs2MHk72orRy+ioFdmqo0Jwvhmksl4E1HCCNoEev5oT1UPLKfZW6sp4U+P7eOUV+Umc6gNiU1d
Mt9N0UIM7p4w8fT8SGhTh/0NyLoAEQi8hJc46mW8qbVR24WUGH80OVlQUgsRlIMLOwHCkiiHbyIm
fEOJ5bDGRiu+s4zy+xjDt4ZKSxsvU4fATu1wS0/0lzK1QR2O3m4UQ3MbTu1Prdb1NVYbIAeOoaxL
sNMyjfoAjNAKhN3WAV5M0qdF8CuXo37Vz8o9tHUqe0veEX7km43d7URGx4evMYROELa/M2HdWVo4
bwfSPPMqGjYEMLt/YNX+UnqSv/shAiANXWuTJnm27ryEN6YnKHXLNlmFcagRPS/1q7EP41ejmeQN
ew38W6WL9W/D3NIE0jJ7o4Vlf5Hgr9PistNofszNbEcmihUolfeHoxonRytqaUWFw201ZTPmXEn7
NInGo2tam3e1YQXFNKN2IETYrxrkHgilJ2NPkUKbzioSNeDUGL/nxej9NPLa3KXYVHxVUBd+r+iR
rCbPTPYhGAXcJpGBmyeRF19Ycn4odW++GZHRbgUKzlu3Ln5N1fQSSQnshZHNXlZadIHDc7ghX9f8
0hizfIzjEEBczDSF8vCedvW8b/PBwHvfvtBwqVmnYLbUzJpOKCA3a2qwFANLStG4e8V5LPkO3Vpx
aSHo+S2wd3QBoxRfx3aI1jjy7KZyEL4Wzem2bQwPd8t0rF66IjV2aT7wuQnzEmZ+96pa83BDA7gJ
LDIN5qCkJ4E/MUT3O09KZQ2s+TWtpn0Dv3wXy8Wr3AB3wcWkviTMqg/yzMiuyMXMblw8eF4S6JZ0
ooaxuCpDF52HmXyTpElnII0PxF3WN2YUiYuZJh6Zl0NxqTk1VH938J6GYoYkwmQ9SL0tlzal3OAA
whVKHUNo0doYVz5N3VuYa8amdJKXEk+cxNfoS1TA7t18n5oyXxj3ik6OJDb36Vzb29Jpm0uVHiEE
HbdYsybQfnjwP1cKzUZ6gOK+TmTu104e76D2pF/hCibPKlZbr1U0D9d4jPwE+UyuEM5WO9wKrKeR
CF2/wF1qR3Lqq2fXjxiWDivN677ObzcqmlDFJs7z+jqa0mKXFTbKBdhh1zXaDGrCPgS7ye/zuf2S
mqW7MjT7kWMqvjQMir+h6cadAENV9bK6tJthT+zbrTNZRjBMxk2VeBqYXGmts6Rpdk6Vd/4IuHuR
JbNzZUbzZdir90UnOqSIA2Reejv0qZpWue8tdAiZTa4pBILRV5skpkYMfxZT6PgxxK51XtviIpqi
aI3s5aWpo/KHVtfVc6JDg0rIg1x5Rt/4WWda2wR9DEiQmV4V4IRrw4yNC5tajQ/U1Inx6OOdCeh4
b7YuzeG5xlYVF9iVnnc5QHNj3nZ5itlebbK+Ofn6C6XoM3A823qevOIxjXPn96gr1xiLPnepNq61
Kbyr+54GXybSVwz5uuvCtPPrNHSSC3fEFMppw4EMXpDSP4VMxKsTwSmtexAIwr+AD3Ngx14r1Lsx
9SpJWCb1qK/DVEKWoFSps5N9OCJajVq2L/TnaIzcaOzdfb/0bTeYfUr3qkn6QgkKN6L9U/eTagZZ
iGZn2/YjmAkSilGAaCYOnIZVEooi3M51HftwFlA/4rfTYKMFg0Zsu8rIf+Fhqorruk8H5wpZYE1T
yy1m+Ts3nBQdCBpOFYa27ZQXhVc15rYC88weq4J4Vy0UHfsTpIlVb1tte9PSMLUvoloC0eXwJbEm
Vscap4HBaIb7DgteMK5k5Nkq9ENXM0TWa80coteumbxkDdY/AAlyv7phmWMqDXq6lWNc7C1PjjdO
PjIfUDuYIdI9jYELWNrvIc3ruT/rdDNNTWjPXVNlYIy9uEEkyKY7WYqPet37oWatcdE4pREUqevQ
Y+vnpeEJ8SMjRJTMj1WvRi2JK3ayNrrYDLp5EkRjyWiC/GA44zbU8pEGvYorAh3Jci6DeJJgAzNW
U/m6bdv02clModzlJkKvubOju45u5aYHXw7YZVS6FapxjYGHthdDGX5zcF5oglZHDeb3Tk/KKi0z
9iYPjfQ1OjFTAE1W4aVCIM5lpjuEqtqmLHZVYQ+PaGrqS73rGgvMq3foGWr6RWN2009mgHtaB9DM
HTS1H0ocQS7jpOduNucDtyeyPqCF9D8rqSeX5BprDeyOJLnTAf1eyko1vnPXNgL+lvmnYjjglUDi
BD4opfPHKFokqk4izUcnHx6b0JPUXcWXvG5KGEjJS8K8rbH6wNwivckU6wUmj7ueTYMLa0+PULX0
MdAz+dDXvbEvi6ndz4MzA6bUw6ot1Cxd6XZdPITssukFaKlbUcRqZXFRhT3mA3Uk/FTBPxJbpjCx
1m1ppZd53IZpYDpdn+8rgZ2UFYLCXBB7qCnXMYow/T6ZF5eLOWlgheAqgT1oZP9uIqW+Ut2+8ws4
Lbum0sXX2IM8YktAOWTE68SyqyelhHqZiAhLk95jf8fq9FahebTj3gqtZ8LkC5AHDtdKa8Z+axu1
pUJANmPoU/NUkFehFz+GYZA/XU9OX2NT2DvTqeVeZs30Gw/Cb2NGg7vUZoJV4rIq6aE28Xc7KSmA
5yZbSE+t/iMNRQ6EXUfXLXKRC+Sbz9i+WM+GRBQydNG1hHzyFROt+KIYuS34dtWVP5AP2CF1tFCf
SUCPEQLbNHLXSWOT7VLY8YgQSxfp77zK71ShpCgKp/y6GnWsETt+frSqwDV8RctJdpkji7uN7b7m
mWf7qGIv+6rfkjGuXqojMqPAa0YDNqbR0Iau29tay/OAmbCEbwJWwOQtMEJejdKtficw/FZVDm9C
GuUqN0qFNDC3GL57Ild9qFf3RkhzblVkbu+raRG+ZKZJu1wp3HZrmXw0ztjlt3geXxQ6+Z6YopPe
7NQNbAcYW27fK6h3vXzv1g23T+Ku0YNqa23hxJoVUXJ9N95mMt1x7rLLEYL9moxg6StaJK4HKcls
Hb9RWhsT36ItL1pTQsQTYvC0tTNl9TbS2lnuKrOS18z5a6EmpFejCrogLE9dF4YSNAokN5dI9kEa
8U6xsCX01Px+aJcI7Mx9iep6Xpuy5jJpND8iGZHrk/J90XoIn0gJu4cXrF2PkHeeXX2mg2hacHmj
hK9yJTwzXHWgnhtbCMDJoZy3RCL73TSoK+pFxhOL7qAaMJe3qVFl58a7iA3YD2PuX74RuQBHJsz1
ArkKFy9lSZmNwZC47UDocNIvYgD9tWqunFy++z1+YvEFV7rsymwilX7JODzZlrkTY7tvtFo8Tot5
E/LXKQgrm2IuRSr5jA/96Mej0y/2ONIiwcxUjMd2zJKXIe/oORSmmjcrFAnNVWzCT9RrdnNvIgBn
TGm3RmI0AomN0zdOnNj30l7fNtXYbsqkBy0ubeeH2jVfaCc6IMhh+jPHkOcqH7whsAgl5coqd5FI
H03Fzb4R+QUGroo02nmNkf5quSu/xKM7bBKbjD4utsoVbSltX+XIgZdQn9t5qqWvGgkHLr8si3dV
mxhmIAvIXfVc6r9UTJdxtaYPu8kbG4hb5TDY0dvT9jTXIRJ5WnmFH1tKd5/2/z8CcZ/KnP8ec34P
uML/Zxzi7Z9yYd/K43/V8mv+h3f8/wd9eBF7/+9pEkHd/fhdNu8B3uUf+IvvOta/oAdD3YaQ4L6h
uP+D73r6v2DDwCZHTa3ryMAgRPwH3/0X7LJFxLPguyTcAm3+hXcV619QK/D4eGMiE4L9H/rGX8T0
FHX4yBEJ8zwHd1rgN7xcccIlT/IQiVJgGsaZPivBnJWbzoEL0Q4wPl8LWA+Cgrostp34UdDOcfYu
fVzNpp02lrta6bZjrRNq0AQqDeR30/cJsHuEj/GrMEw0kMYB7AJ8vOG+75j20PNIOvYUL+hUt1qT
3Ie9uGy9QMZ0R9nEz7mXLvzt96gg0WSLLAs6CzMBdeXYnTmczbTH7NsOKLs5h2sAs/ymtWc7XPVx
hoNgZFA1roZCcfB7UzvIAxGRJI+StDLV18hIpoUd1eKGq8ibQVSoWkjFLZAgPI2Ve62O25ca/X8T
FBk8uxUEQA1W6GiiKx9n/EH4nueXOG2t70rnjNE29KaJOxpoTvpYSI97Za5TtK7SErhrszyJTZpr
J7VVpJhWvLWxiBKcm03iXhr18jZFWmRQD2a9fQilBi27nMS8qUatp5SZ3Wir2FNq+ULphLkRetxR
wUU07MuKmO+6FMWwTWqrtlYjlfRLZOUGORZmDNGjSAsOctEP3bfatEm2TWUdb6ow7RcEQxfSJ8uO
mLUkMxv2Wmv00pXthWjvvSiq21WMuQSQX18W7caM6TmszXCafxFBQNSXF8raQ+FQWZwIOQZoC6BW
ZtSfw3QrDberAlufmF7ynCtwL8icSBJdJ2+DCCJmuCpiBVJJpyjs+6oqrOduromUHEvX/kKUTGGu
B1zq24tIrdIbDdbwvDq9ehdh1DuIeVlMLpwjYF3PIJzt2PWaMK8EosZkBGZiyJ2tCu/GFjV0j1LR
TJyDxVjtWiX1qApFh/xH7VFJnPkNHxc0lhdv1jB81JgCHSHMUge2xA2AsKPGqac1WBIQ3ty7eno5
E47NSlGG3CIWVIVPODpcEjenJ+HIm4bmoW4uomsHp2iUK9pxOOwsJ6XpgOmCIRkM0iNrecdZPPhT
lzcQsrti54mo2IRa4q3nMHH3yjBSYYVI+GYYlH7ct//MmIafhM4KVzqkbPoiarOWbefdtuIodpVM
agqiRiVJoEnT3XqW3TyffvJDqc7fUd6MvnBh0pC1Ho4COsU9tks0X8fL9oqYRRGIcDaC06McMdyW
YXBrWKhtOuUbbYQjRRAXSHokIQ9TlZl75/Wu9dA1rflHQxIA49K88SbvK1sz5nALNbflXnJmlz5a
Yx9+wdGDulqpzumYaf4waq+OWZDuIlsc/hL4AXbtrIeIDKG0noozNr5H39eHcY/OrHBCg5gkCNH6
uBsuZ659l2ltfq8Jg49WiJqrTUXe4++psJN4navldHd66o9Op7fxF9U6FjWoa/nQD18waru0ikxF
9VnUBOaYebiOYwuW7SjFJRYW9s/T473Jd95tKG8DLl71GL2gyed0PBwwKZU81GdYyZBGskAh0MiH
PaY/x7iSrnVnTHeWyLx70nv7m5kssD/E9TqPFkBpe2Zb+bi26VsRa0XMJbg6OpTDX1ISk1tPpqX5
YUpeBd+Y/mByQb0//cCHcqa3pc0XiuTUYXrJ1VoWwLvvdIC8b5RVr/mpqaZPrTfNuwLQ+MmK8b+d
SlY4HDgRnnGL+PhsNNNJQ1i8vrDQ845GxYuIkIiK5WxVRCOnCIYDoOlzVq3L4jx8l5heM0Mesq9F
NrZ8VO+erSwjAjnzkCrCkfFmzMd6W/bsiLmWim+np/HjOkUJTVj2chAhTjsOcZzdmDsWnVB/jvvh
uvCG8otC43iVVYoZlFWUnulrfvZoDoRfiAKcgB/CnJURRLJAJuSXSVlvrZ40yzkbUr8b8/jMUMek
BLZlNj2MPUxYDlysF3Xf+2mMHbtB0RHZQVuTIR1ESwI4tDKr/InVR90Dp+hZs9JopfU+uqzhgqxy
zGwIUgLez51KbYM2qse7IWrDDrfPVjWvR/wnsLeBRnsufeRoZvi13Kyx0oArgQuJ8xbW9e6ld1Fr
4hWY6kEiwtE32oleN9Y/GzIoojNfqL48+bsF9u+xaGph7cWNnv85nBlt7mAoQ9gPOrtTv9OCh+c3
0NXCXAi+5VpOhavTPouFsUX+gV1VFrkmjYl0mNYubZVmJduMJp0NfPUjTzlcNmYWuvgmwdd/klJg
hGyXEvEJXKWwQLoxiXNGCZ/M15tBq4pNHZrLD8rojDABulRGQNPK3eso2i5nvZmuHJRjD6c/kqO9
ZpkudjPu9lhG2tDYj/bWoo5BxHAECMw21rYzfuf31hwSQzKnjQyAzkMyBNPuzA6n6x/fkgN5ZTm4
F4q6DXvn/fotyR9hKeZGkBeJfEjrOiSLpWmUDRn35Ry0jQZwCT0YJkQ2asO6zXUkvykQ44hIUBb2
RUtrkEDYcCbJBlyt3HbkH9CWzQli66WX0GwadGFdjZFwii2Redi5u23vilWmpe7gn57Go83zbRoR
X0M5Yv806JMdPg/42CAHlSoFr/j22usqD6hsPqfAPjr5/z0KZgT4ekKYQjJ/OEqIggdvK1cLRFuI
vd139u+SJnAUJLRcLmFz15vMGuY9WinvCWFNduaI+GR8Ms8svGIxblkcIQ/Hzzl0ZZla7J4RIsDG
uKp08xL876a2kz95B8ZbuM4X06h+nZ7do518eW6MURCvY0KIosg7unEgrNGTYlCtIK9wScvmRsL0
xAXY7uskaBXnn5kEYrqAzTYHMJPMFrJY8B49p1nbXqSUepARtrH3SkM8mnlMY48yGkQwiY3AU3SY
1R7cZScx7fjMLnZ85Vl+AZs6/DaqB2y09KMnpjdgJrQfeGL0PI+Ok6MdgH6GT1nltdjTlxrdCwy1
tAHCb2Yb6Votkw5bdqMvnuvEtob16VfwcYGD3by5NGjL5BhHt4Mm5hauNIBw/FVIBXXxasyuODPI
22P9d/Omvb6408DmoxGlwqSyjh7bsZQW5o6nBjQlwhkxh239qmSsjb4bFo65ydnc75JCs6gdWwfF
oMwQmW8HtYhfcQYR3xzNK8XK6caZzldu4dZTqo68ir05wT8jpSMHhFNq+dqMZ/ECe33OLyIkqgnM
gQxntcSBQ785PXVHfmhvT2UvonnHhsWIYenRcvKikMCLhB5pD9UZSi4X2dSmf4yc9dc8zqO6mjWh
fE8mhLwrpa+7bVummOdqM8ndcq50uLuFdW/CbXs+/dMODxp+mQHEBKcO7y4stlEkHS50T+FlT1nj
+K6T1H7fIjRf6UA490QhWl/+4VjYWMPkRJW0gG7mMcbUdQN6R113fMTbnd+4EU6H7UwsiKOeMzr6
8FhLsYCUaklXMfh6jnZjEPV2ojnk+uBJxj4bB4f41bjfWo5w7k4/1VGdzxQuY4FgYmKCyQHsk8Mp
FGD66lwxllpUN1iYqGxI6FKwDXF+eQaAl0tvalXiXbFRO0+HR5GS7VBn6srAQGNTZ5F5pj78+PSL
AzYPj0yZH/cG9r27baHHLQwNZSZNO3PaQAyzAPQGe+c20zkLr3NDHe0KDl4CeiEYarH2DiZQjbUj
BRtli4Xh6Yk+vKgs8wxAif2bSqnvQh08utfpbpp7YUe+IAFf/V2vNtOX0olILx8n956eseZnojgX
Hvzx011G5cRl5eI8wvFz+HabqZhi0uhJboRE/pipqbLyRjMlyVLqF5EIUUc7pVwZSEYDO5Hxnj29
vIvtpPnda41uQa6z+ocZi8t//pIpa2ybmF2qKGxRDn8YneI0KzLaZYM7epuqbmd/bDpSBAg/D07P
/CcvGSieiTcg+pBpcLQpD5g5mUNuO4RolOqFEUn7miSe7Ab5mng+PdThKfP2khlqwfsXtBnw6Oip
tKou+bIZStr05AQ7shrB4Tg9yiFw83eUN2MSqjTGORqFtL8GndFCgRkdkW70VLO+ITQqrkZUIPOq
173u1i6L+crtiTc5PfbRyf7vwXE8YTKJmoHzfjS4jDJcA6LO8Wfb6JCCgDtHWU3yIfklJPjE3jZC
3PkFWAP+jFOjStab5EfkDHV9ZhoOb3N/fwnCVeI7oCpjjXI42WoRhRVOAg449SSu5RxmvyT6ppt8
RNNtFOq0cUq9eoZi2z1VsivO2Cx+8kEvCbdLpUyWB9/24fCwl+CcZortk6cwXqFGNb6M0Aw3adfC
dTW7jZV18dfTs//pI+PMbeNVoy8c7cMx0QlNiktz1x9LMa8zTwezo/jdVbGr/OR4xXPY1PIvg5zG
bZrb49Pp4T/7koCOloQhfFG5xh8O32XkOHhj7fgowOtNjLLgDq/kEBMVvft9eqgj08e/b/fdWEdb
s4qYsXHF7Pi9RauXEty6LAkC2GJhX19N6Dcv8KcxQOPn/t5yhvBGJZP7WwGh6LrLpjg4/XM+f/Ll
26Y3gL330UVjMqcIjR1rTZ3qwW9r9lE1Kl+5DI3/jyMdveJZiYoiW7J2C2zq1iFAW1BoiUa7Rq39
0w/1+beMyfZ/nuroniFULeyFkI6vVfZwi91uFIx4t9zGcLcr8sOIlCs9xMtOKNZolIlhH4YN4qhz
deGns7tUDGCT4PrHxo4dQKXJcYD/UT81PgE58xrnOGMzaol75pk/GwqTYDZnAjBAQo+WVRzKSROS
7cuIR3Mrmtba6DX0LCKs9IvT03tY9f17BTOzf9MO6Vscfi2eqFzFHrmcDgXtRTO2i++e2nRXpmfm
mzlx2n9kc/+f8bhacC2m4jw+UqOpo0DoSt4m5GD4kAv/GC3gmQPgsy0I0Q6bANidxYX48KkcEuP0
WmOUGce9y3qYlRuDMPWVouJJhIyP8BLIDte5aRQ3BgSmM5v+Z7vu++GPluxoSMdp+mXTt8DthYzd
jcjsfBsPlrrOuC+vAYrS7ek3afJMB2WdyRljgcKCGoC5HgPaVh+ppcJnwJs0CdUzC7GbuL2cGeXT
pYm/M9deLv4gvoczqyT405gOj5YK1d1i7w/rJOoQmSPqPf08n26ufFMABItHMH21w6EykgxhvhJO
sCiSx7WClvrSTtrxAmsxvwjJuR2JvdnM5kWbddXX2nLmHzTT1SlA5H7O8PTT72SxdOWheerjr78y
GzjPktlNe2pMdWjqa5O8iWuZGrXfDW23O/30n77Nd+MdVTzYoxQjzX4eHjuJdd3i3a0z3pk5/mwU
oEE0Xy52Phz4h1Mc5r1SGip7qxRK/kBYeuTDsFL/L57l/SjLmnpXK7UYDGjJXPHN23NMOEjpbGSF
lvr0jH32zXNRx1sT9Iwy+OhZ5Ah6WcDl9BOBTHpyoJOtsjodvvUT7TOo4kkNekfNTBJBrWlboffd
mZ/wycdBswWxIMZ7/OG4KBReaqBuLlx/HKLuqos7bMnrGCcKuuhfTj/tJ1sM9sLweUysz+jWHZ31
tho26qiUDKVHxbdekOY+gxlJWVbfG46wjSAQanN6zE9WC2NaDoI2yjRq/sP3KMcJfdPEmFFSz36c
ptoltNdzzatPR9FZjnTI0IUen0gO3lXz1AjX72SBNkIvX43aEGcW/qfTB2WA/0Cg4Iw9fBQhjQ5S
H28qMXIH23/MzwJUrs632en0W/Dl7B7JwrlQz08f7c2MnC2aZJKjCeQmbtgxAWB+DTZxDd5qXmXx
2U7ucrocHQQ42iLoBZvRqayPtg6pz0mXExjoZ8OYbbPOaV7aMSkJrcnnfaW07VM6G/O2xpYb2veg
b7NKn3ZSFxlOK3V9DpL6dKoJ/IR9hsoYdPNwqnsN2ybLoYgG3PWm1ZAU4wZ7AnTq1dSydefD9WRi
H3nmDX+yHTAL/x12maV3m06cxI7CpcnxrWmQgV714Z9ZqZwga70aI486nVaOgZhpcK1p3Y5oYk5/
LJ9gViiRgIeQBNAg5Us9/AGJHKNWlJHrY6WRfeGA6wikaazWQKchnR9ubw2/cQGeJyxeVO2p1Avz
hwKLuF+1+ZyXQTVbEWL83KEbc+anfTo3IBtAPBpXpOPDrLXbGE0MCAD3V4gjna3iMIHdww3VsnuT
CEX7OnbmNpVkUqV6OAe11eGZ1tnT0zyY5h8kyt8cR4RrJU3MXe1F6QYhELpfO3kzDwrPhSx89uHQ
oqMvwda1UBQO53KyhOLmpuX6sF0MzJDwKlPD8K8DF0zPzz1OP1upiwUuPV+LggN7qIMlU+OqQccz
5Y2JnkiPZMCKzkMRudGMaNx6xaRH66jEjOjMbfXjsUFGEuEEUKgAErkZH45bFFGaOh5VhKsRq4cA
OwpwNRabtK0i//Sr/4jKMJRBYwliEhXG8Zsf0kohRIVejjoU+Z0cME5fpVgSwmSGg5IHeIOm+65V
nfy7k/XjOcbYmy77cG9iyemYg9Jhwqz2eHMfqg5/HjcK/awLOxOxVZ39yZSOOxRsQ/MmFbqHvqdT
7b2VFuMc2O3wqKg5rVJpyCpBgxZjekLUC4nQZjOnGIkouYPtkV1NxKNabRohU+7NH8k8Vj1xmWHY
bjgh9Rt3MTNf4aiISV3kqM0DV3P9fgEmf6BmJg9Cw3+n3OAgRcx7mdfjbdGmsjxzQ/i4kE1VBwwi
oZHlClB9+Ko9usx6kVJuZVYyBLJ00gfMIf85bskoCy+Db4VD6/geUnVWYkVeBvaG6g1vO4KGrbn/
gx3ZeIYj8dl6wq+a/Y3uIQt4WdrvdlkXmqEnO0aCs1rtnNTQn1WCGzcGgtB5pWDk+aqjmx0UyzjX
E/h0KskjtN5y1rmRHA6NhaSZ5xaoMUWdVq5QHsuAczXBtGhyviJZq7eOXVWrCFnUBofCbNvQq75i
U9OCNIc0hjHRvVWFw/3pT+yTumUpb6kSFuYWfzgCoFppccaJHgBqkpZB20nqjzZ00Cf6QObNaJEi
BTdCE7/wXsc8ocFedlrPqJfxCx3JR1/ndjf9YxyQ30S2FqWwS1DuMacqWbwrbQ/nMFZleYMxKhoL
bD5/Y4lZ+tj0zAL3megcg+azjc2GnEpTkwYYF5/DV9ToMR8hjnD+otBaRzgZbaijfiPKds9soUdc
HXAFPP8c/NkXC2zihcyjvbsJSXjyQDr9WnXFpQtfeYVXW/TAdtPtE/KPupUSD/p3PIfzTZfiZlAW
rgkWXKcPOpl+vwheiH8jD1LvbGWsy5WQZnJm8/1w7C6/kYUBHYpvBefCw+kIo0iJKwh0fm2J8a6z
GuVX2IThD5nZaLtkkcTqtkK59Nrx075ihiC3p5fmh0/m6AccXcUagili8rEUv+sEdPPYe577+BwK
+WFLWAahAONiTaYDfI3Dp8RK2kpbzhk/dZU9rbzLTBjFelSMfWP1CHNw1ZPNGc7E8nYPjpVlTFiw
1FzgSvzpcMyhNqsYYY7iuza3zBWR6RHbnt1QzdZYgEXK19MTeUSM/bvc8KXklk0VRkDr4YCWAoMR
7+vQd9Qu9KMusvxUeqPAWcJsXsc+r38WpWdB7sv71VTDI7Tzc8X7h69reWguDAtfg9yh4xpmZJ3F
kVUqfgJLdhWz4dEBVa2bruqqx9PP++nCeTfU0f2LHmcEYYaFUxSjeZk68cOca+Li9CCfvUTiFHFC
IQyVS+nRIETG9SNWVYqv6yIOg2KusPNwa1fdLiYBLyNM99fTI3648FHNMkvEyix0SeQMh29RkdME
C6v2QJNCeaW5Yrp2pCPuMZ1N8OnsUrFBQZ+f2QbOjXq0VWUhcnqB36Xfe165sSAYvSJ+jDa19HrS
Vqxqr0wyPHNcfnyDnC6QAheBkAVH4mhy62ye8YrWUUymCYJ2xM97TYvE7vSEfvz2GQUUkisO+b2M
czihA9uLO+uYqAtPm1akLsK7j006tskwYz/vTXmEqnKahkXLmJxZPx8rLsKnCIyGeg92rnLFPBw9
U7gyitIK/clDpCuXMmvdF239ZBtyr9e5ti5EXe0mGTuPTp15PyjR1I1NL/9ycqWxM2tXBP98Qrjq
IbJCDbCQJQ9/Ejb6CQ6GdeinDV7cWlFmFyMBn1/CRmvDtYku/LpG9oxzoD6nq9NjQ4zg3368LaIS
sZaQPBt7vKOXPmj5hESjj4LYaF1MZmC1raOxnElScCok8IrK7ad0Kus2jci+wRW7HZGKJIPA1brW
bWwrXJzbV5lV29a26CqSDlNDFS+c9vELDdi7MsRMflXR/DGDGP8oCzNyo0AuGpY1bWXMgZIgRO/7
NcahP96ORulAzChlc1erIR4ghaIN96bVq7ed0WQoK5FMdusM+ALRplRE5tfyf5F3ZslxK9mWnUoO
oHANffMLRMcgGexJUT8wUg16OOCOfk5vFDWxWiFlWokhGVl6f8/q51qmXV0hADi8OWfvtf2BvNip
QC/dVxaipIbsFB2G+mB9xW0xYVAV80WwFCpYF57Mn6bOqYkwoMtLnX1a7DurmcWjRALD/TRz++gQ
MXEZD94EaqAMsIDDMuGfRCbQzCLkoiR5GsH7l6Wb4MQ6bqd1IT4gN8PoIuxp7+nD0AEVl6RWGGJs
JorhWbcLqrJ1Im/x4TemeJQToEnmjIxdl+0rMT1JsnLbRT9DqtI/TYik83XXWKB63caHDayNQOkr
n9jI+8KaZTGs27GVpLtakHWGyPG1HSTMAA1G3UtjIfSmkp75ANjG4GDkcX8VSezIBdoxcqomfsgS
ixZHBtXp3kgTH5xn73VlRWNwlISwWWmb4omqyE80IMhbWIWhBKwctzdkmJSwwKgG6d5LR5jbZznQ
/IpyPYAtYZX2BNoBBA277r4Yu7ByJs79i5EVKjK8bPo2OJZ+09CQ/paOhdeFugtePiq1JFErHwfD
8qj8CrSNW7dxsVOu3QK9WHToZ9NEY2jVGBq8Atn7bNtwzQ53Bh5w6sclxaxVoxxOrSZkTTMsLdkt
aw+P2rJn7+xDOvDsMg3hKUETJ5400daETaAG6pZJ+z63jIHJGQzKK3Yir6m0yCML0YvJ7WLroG2w
WHcMdWtwD4DnFzsqe12aEcRR0DENPRxRugpnU6rNX2kHeDkQLS+5bS3mnpCcAO96QM6owk5MpCbE
s4XuSnOq4tNcJ2wPBmmWV2wv/ZsObsQdogQgsEsrGsqdZm1cz01LGqAyJ9LvGJXjcNHGQrmb0dMM
/n7EBNDWdKGAZcUVwQ+BM+nPJh/bA5WeAWewSUUnAhsjzwBQ6liTHVA0K/ZH0ysN5+HFAsF0rGrY
eAyh2C0WVrxhuXMgqd7R+DQ/O9QFj4m6BZT8uV/kfV0qZ1pTRB1sVMGxS7Bon+lJ2DcQkUPKJdm3
zornfT5Q6g5VmaXX0KSnbm9hkt8XGpG2W+zRPnx2QKBypacaABU2Zjlt8gQReEuXMLnwlT3dalLz
Pi9D4Vw7yuvSnZunGBjLuHBWVeybRZhySrm0tXwB9VR73pexDxKL8TcO+pmmufjl0QYCvoJANRAD
QT9zoS6eYleHUaF6sFKW/a3tiqW8HjQrIbQ8zbVx5+qz4RNhwtk99MxJgOCSRf3cmk39DFvQelQa
aHh41XKAkKac4LOfJyP4XjNuKF00eLmjqhqB73dZUXcRlUY876Jz2JPJIzU7t7CUT4W5U06qYeMM
rCVsFlheZfY6zYjJQgP8yqfUwWwfpk0hmYAdR75WA9znBKk8rF3f7T4Z8LyNnet4s3ecGHo3Ihcq
fdAT130wQQSrje3nk1rNxDBOz1TNLIDWE/b69Zyl5s0EXGHa8lHE/OrM0vsvmWxLULEktvAZ55ny
zrNk1rqz2DZca1MS5OHB3IKcDLsr7gSkktjTokZDoLSek7LINhikRIk3fNL3x0DYEkIG/AnqzoX+
ubGLpd/NtqiMEMJtl1Hi4pQT5u6gzytPwcleEWMjjNDNTFwUte4Ubug3nfd5mAiHsZ0E4dei0jiO
mqHHYjZPuqZWRe6WJIkDrUqixkRStSsqb9z6uUuUBnaQot8ZpWs9ErDQx9tGuLI6U97QN6GO3CkA
IqXH/HMkUm/T6wC6z01gu9s0Vfp3Ux4NhTbhJ/1F6VSjDP2cHXXUK8JjHopOU/U1ZIlZbDuQHAPj
JXH5t3hMie8YaNytSpJUCJN2fABn5BmRmGK1ytjVDfa4BwsTbPW1K/JxJNviGDlUuao5B+A+bhM3
cx/0Nlg+2exArTUzqL2EmRVnT64lcfTmI9aIQ9FhXVoXdl3nrzH8uDY0TOzUKBICGqM6FCoGnTHr
YYFmMog8L9VeBjK7K+owlCbA6OVyAi6TZp/R+02HpcrH4pahPYoVlCVjB6xJ+yJtu+/PrD4WLzq9
ElBjoLnqsHPjhLmD+KfF2md9ySJAbjS4Ws4qMJpHBD7OGhEmagK8BuR8OLM7P2VVZzxq1jGGNQFt
XQCKmsQL+K3kwib5woSGUbG063Zn3ydurH1qlT1wZLcmzgMEoFhD1FEl7aJcFumTVXtGEolC1Q8V
MiJz1YrB+K61Q/dttJb5Gb/0yIfXQlHyYumxZahn74gstwlmTjW9OV8kleRNHYs52ZZeVp45jnJn
GOi1fU0hpfxMUI15kM4xonomxbl7gE+cXXb1YslVIJb2oPhT5CcFTeOudfICX1PLSFP4EnVFngxs
ZuzIfj58M42RxZoEPPcib/Tmcy9kD4RFN4puPcwdBmRSgQBW1AEg7yxb2m5rN4XmR0YJ2X+19OiV
I3tImT8DWOFyg/HGvrHTerqLa3+WW6/J/OYwLPbor9yRMugx3AQECaYjNiJYQETLSoqsPeQUVAOU
xjIWR642zC9FV4M5svJKU9HAc7kkYARJtCfwjGM1L8UQtfm0j00JBNqqvllDOoE5Ai51WVppTho8
bRtndHE3ZwwhVhtqSMM27URxXvpN62/0YMyfBd9jBylQK8Esy6ZfSH6ytU++MvgInS5VLxL+kRMN
nOCdtQvTbF8LS3TgPnTclQbyuRdw5FvdOlL/Bn5vWJGcugW7ravXavISfZ1VpZmB/q5i+hZTcHSk
ckBwYG9B4GLxJ5bKyo/phPmijeewS9MD2jGY7nrn2bclRG7KjAtcScfmrkkBZ3tstyZLyWg2JY7A
geykUMSL6NDAAkfG1tzU7doi+f7cz3093uYawoG1N5JtFTLzT8XKAN22bqtjOrqbZu1XQPz9d19v
2RGBg68uiS5BN5yALsPpDspaxxZF+iF5KkA8Imku4COnyQ70MI4p1IVG68AuxapZAGyCSd2EAc17
/O0ksqn1nPNojocs86Oq9Y+2wNuDBEYYGjD881hEPFWnVhI1ZzmnGllvdYpFiHMMeTpSNOczVaQw
dmcLhHmc0ymxiivf68ZrZ/Hb1VRm8V3mCu1MU96yC/rEu62WwKEwncXnMNuc0BkGa0vOC+TrIxVl
BDfDJoLgH7kQZJ4XCtxo0z68fzT6Q/0GfymmZvw1QFqpHL49l7XLsIxxp8Pxpi2zNQjyOLMNAqKa
xnYu3aDPo9KI8wMb7NQmiGixDqp30w+0UL8XcDDPc6DnfHZ8uKeFYm8KRjlMZbCyzbKLRj3vb5lr
2I7DFPv7g/mbS52cQzWta1uRU+lQtZbu0sJQd6D6DMobldyWM0aJpWnvbbbHT+8/6T/UHTD44KUC
7BxgLjoeUX9pELgVoUD0vQPOFdJcl0XRrjVQGx8cs//4JJEzc8JGJ+ifVlYJRit8eFPBCodY9QTl
zVfkVLDxpOr2oUvnzxfjOI1M29O5tbe3BF0UVz+MM0opk1hJQZOUnectZB/5wQn+9/M7A4Rixn+u
dPLwRCVT1Oe8NRpi0y71YrHz52lBfOih3CWBNAKskt6//8aOP//kW6esiXrgGHrqIXV6e3tOP8Zp
U/bBasb8t5rBuK0y/ZA2kPHijyxYx2H327WwINHGOeaHn44OWSeiU14VrOLWtL+NgXLGFURa+05M
nb4qh6y+J2Oj/GT2C6EFwjEf37/XP4xOSqfOsWFg2DRET8q4oxuz7TapG1vm6D22JbZGz8qGnzaC
vwIa/b/Riq6Gb7Lr5bd/EXiq/sVS/vWlIzHwfwC8CAf9L4/+t5Cn65f//V/qm/pX+JJNQv0KMfrx
H/6kGHn/oFIPyECl0U/rgOCW/0CMrH8suPQMy6PiEFDIUUb/nwRU6x8GEMKSgB6Qh6OB8fpviJGj
/4Pknm4+UEm613/JqD+x06J6Qi5EDRWFALV25piTOdQgs3nCxxUAVG21e3p7gBu7Drou1mdQWl7R
gdIqbNWtlZdCJocrUK0Jm5nYInGuNPWpX6f5aO59Nw6eoVrUT+0ETDhyOjIHN0sNAJ8CVRDf2xZ5
hkFDXjL71nnzy4O//vl1/Zrk+vab+3EbzMUEaiGqpCdnnox53Z79lggfSuvIgDZ4PTuogYmNv4Yd
I0LAqr0Vk53uRi0ozvSFfdD71//xUf3fj/7fP8CnPepQJ0YTdPwof1kSZiIzKznOfqjiMr+QuV5c
dmPmUqJpwYnGMZjKI2A83jcFNS8PoTynEu2udBN1VjfzeligE1rBsuNXqiuqBe2VGRAFhCYz2BLr
Ks8wvxj4Z1WdE9HTaA+sHFqEgzR4zikU2Ze2NHKXSEyoxs7Yxfufj7paPpKynQD1f9wq2h8cGDTE
sInZx6Xkl1utERoMXgG2us+K5hYoX3BQk+4cc93RqG5SsUyH0Q9yNyyIcMHQBv+tigo7tqKS7s5T
QHDLiydjV0LspXRTheRsgO9MnB4A6JjnjLj33w4W0Ddz8vE3s6ThFg8cOsUegRBvf/No2UNpdGQp
HuOzDoYxfeuKZllr3OAaR9JwXomRuMVgujMne9mBy9ThjXbO61wN1dXAuapciZqEW+jC7ZbjV9kc
WDKRlBfG+LCkmf8lUUi/1nCnM+qtkuQieyFdvMyDcU/CZb+xXGiyPgGBeVzbW15jS8YJ6PW6wVsx
ZUX7WkydvDQCSz4BZZy/k1Ol3QJlBI2SBT2ZBY15aDRgy7awtbUH3CsyZKHOm0l5V8Ts+GvRj/Wd
5wzBV/b0D7Lwl0fRt/WTSOGQaSAXVz1BoxDoy5aKCKXlGKv3tUpriPkZU7YKi2raV0vuHpoZUqJY
6vpKmpRUZTxYT5Y04wvHWECeB8WtNyzqEHfZWKxII2s2hSwhnVoaJ6hUi8/ayYGFvvCXhR5U1UvP
0y4I2uzOEhKHgAWqq6EMNhOKiigAS0LMz7PZtKlJGg5BvjkJjtAkNbNb22Wg3xjZPFJhqgcXdDpJ
tjiN8suEc/3KHTIds4bg23ZJ7g5hm3LsKZonf9aCzeAO3XXrqWJd6P2+LVpjIyd0aB+Mr9Ppx6CG
Rv8JmSzkJkBoJ9NP44JqJA4giajrU1vBUBxEjlDk1phNI7/3dOB3c0f2O9qy+Yo4Knk5u95ThxW8
WlEVl5zSW801VoY95CvXSuqShkK2G45fv+lV1L4I0/5A5nJiQqEAyXSFFp0GEzUspBQnO7HaH9ij
CXAJVQOTJ28sTuNgL5jU52BHdezBq7LhG06VcVuSc7bGUKdWAaef5/cf39sd4c/fgXoLmzgOPcIw
T+bOydJEunAoiYZpaO8DZD6r3GuzVdrPxsaUrXtvN0b30Tv7/aosFhTO0W6RuPEbuY7ScmJq/aiF
FUljwxrSS/sJ2EjypS8sqyesKoHj5uRL/VAUItjCpas4H059Hz8PoHzCLg3s57ZX6kLjrIAww/DP
XUIxyCFMPwKjuT/MHb+uLwbWhOPy5tJGPmZfnExgkry8OtOkG2YUoSKn96748a/kCVpWCG443gap
vzJkOx81fg5lvME9H1KThLup9FMk1JkBjNV8acCyXjtZKQ+FSeAz55dsqzklKCpi3l7hoO6IOc32
9IJkVDr1k0V3IbJpX0SEjsV3JK1UZ25b6VuvtB+klozGavHjeUvzlaYQjTkww2mwEhQMQmWMdM3S
zusPvs7/iUiwNCm8avY2SMoLOrddqNmVF2LEJSmuHfon0KHDOrbTgLgAyvGyj/U4TEjU2yz6kn7O
Am/eC8rulElIuVMY5DdFUsglSnzhbKi/u3dqxmuqtWm8BS1KJSdzJdq6mpW5Te1nB7tKCieNv3zJ
DffThPQRmZDIc5I6ivGi1jRIc56r9gir5LXjtOqmAzf+1U5IT2c6w73amGj9yLNZYBnDC4AejDcd
DeUEuaO1LlPHvBEqH7cUcZtPbtyKKIkT5+CoPrvWUJPtE/J26FYG1hmA+JjQ6oG0M0EnwCyqdK9I
lN9L8q23eCOSq6qBFBu6etJUYUyxhz6N54gdqT72q4LjAI7HRVOg9Qk5vrmFeaS3mmxbNxaJlQgz
o9nW1A6K77wmoy2LkTvI5sVIRLPqrC7Cg56fVUnWH+ZsdMnoi6eLvPPPfFwpmyp2Ppn0NM+tNn0k
rlMLTRmYoRqyS3pRtLEqmhOoLtWh1BxxYS+q2xbOErxWrDbb2m19QYmcw+RqShqByQzF7eII/7Lz
5QPM7vhSic6/8odjNnNRl5feUBdRbDTOVnn6NQDIzylBGrczGXzQdhUhnM0wmKu0LYE4xmS8YJXe
EiLerFQef0oKS9yMo+tfERBK2B57oYeYeMdHttHmmUhy61xPijMLAMXWmFPSxv1ivq/aEvhw2TS3
HcDy84kCJEEv7lOtjSSCa/Z4LRFiXg+Blu3hGdu7BT/5fSkIBYPkGDV9h51n8EGoUc2nJ5AOxAcs
JbBtqBHjKlFT95l3ON6RFvc5bspsH9CDvR6GzLlwSDrZs8x5n9rCscPcdAVhBlWMmFvLV1Zffpu1
WdtWgoppFEwW8PC8Ls390sIdrFIi1t2cUqBs02/C7kgxJTUo20wFofRgwO7jegaLnSztJQ2/cd6A
QtduOj6YG+q3BWqe5BLPybSWthRf2IvpRHEExxFE8WNv4Te7tVNHouOT/WPdmnc5+LZ9ZSqyYkoL
6QHit3i9ZJBdQrNJOwLznHlX8gIOVGTsF4NJ/0lzu2onmHseMJU2V40yxSe2qul6sfL5QllJwc64
0Lx86+ZUIztEhWQoqiwdN07rAfjscjoBYRGk8ScAzy6ZHXn2TZJcT9c3rerLjD5WSDt+PCsTCqiM
sfYVtdsXr639yJemH2neDMkRseDWKBJgSEnSnWdk1F0pUzrENcDR8L3lCWzwd8EXvyFFYcvSGGwS
3UTfnufXZonQnbYCh3rgkFtK0fbLkLk7gYsr0ptJEjePNvXRC9L2mItTB2zQlmx89My+tVZTAFTb
sUu8u5lWdFdjK5IvcyH6NcFmNHbVWNAxheGOkYiusXRUvA6aLt4F+Zxmx63AIU2xRvCgRu0wtkN9
l+Y1aQhuo7Jtyd6B/bWe7OKlr0LLpZY8GB1dGAorr3Of+Od0ZOtLLXOosfqlT4+eEh1Q76aI4JFX
Tz593HCUrv3ax3N/l/YE086zvY6V5r8Egz1e5m4rd3zQxqEImmA9egFvZnDQKqzgg9fufpjggyaF
R5UxqfGvh5k9yXjrjWWRhDh+xPPc4pNcUZaTAJYIUIrQS2l8Acdvv2kaBYw6m3Z6rFdXGaFI+bqh
ph+sh9gy53VGkuv0AJ6G051eV91qcnp9ijqqZ1/HfhHG1ZCrrPl5pXzM3UuEAvjL6C0b97PvJ/uq
PbJP+96g+8oyMpo3MnNd8bUP8NgKfvFhQPhRRcK2ygHCtr4Qpm0T+M63tlbUsAG7OyzAeT5k26bu
QaDVs/KjlqB1qvOLcfB8Ot6L1AlPcZh8gbRUVQTicbqu8cMzEceSDJ2G5N1jxPFkWxsCiDA16yV7
lHMoPCXjtat4unqRbWlqkRNEQvoF63jwyMXL9lYvcCi9xlOdWNe225o9XRRoTeyCjabcZDLWVZQY
ftOHIq26r0Ojj+xklHFo8kzufvxUcjfss4aojO1sjsZ9gzhl59Slcah6hrEhE+NAJW0MA4PFmMOb
9Fdzx1IVs8pcGEjJIeMc7z6bxmBd2cV8K+lMsOc2hXgQxDhn0HdmtkCWGKbrzuFpaZ3nDreTVhmH
dMHPGbKdtF/yVjA0jAlXW2hrTmwQ/lMwDMZizLaKWFsSXepS7tQkgwtaWaThWVb53BDBdmEMUABC
T5fNcwC8k2aQ8Jtbswm8lh5T0vkR7A0GLN3Usz7ruRFFVRiePtEd3crUPHfkfzfkzuW50CLU4NN1
KTkR9bRBkvWcjnInlelcCfaJhMEYAXGgdR2I83Kirb6CNxQ8Bong0U0FSN9GmuqrLbzgEXwMzQR9
8Q2XHcXkvJSxoT8ZwUDMjzCmCcamsIfrnJLI98XX8ks7EP7GMUkoFU3AAE0Rt5vVvpExKPw+dYLr
OgAzXQO7XI2ePdIkdbtyE2RaulbDPJNrV9/ocrFfyAoxLwn+PRu12lgrIjhvAsDA+0QjvCftU7iQ
IP+MqJy8+N4qCzmt7dz5IlJar8hL02RvleW8C2RZXHlog2760rQvl4C4PqDG/HedJfdjaWTrEfY8
JzXUySubncSGiC3v1SA4jNmnGcWuVSXd344mphdn5VeFppTlY1ukepBfWMR7rp2mr3aG4dXf61lM
lxV9i/smBR0Z4YVAR+ACcss2ddv0z0tXHrcqDRlQozBYQeIic8Ksag1wfFY9b2Vr7aiqYJ03vUYR
NiGWcocdKJ5ZQS3a4C3LtNcJ4ywv7QAIX2NInrYR92wnXCPeEeDrnRdKm74hNFAruzSNM4nIZW+Q
B3yL+NV0IxQm6U7YC0qNgi87Kof5MTbtJ/aYd16a3MiUVp3WNvJczTpGzL67RdQLRtqaNxR/5GtC
9y/qPFJ+U0b8VTOxkZqdSkMjNbNL9zO5nY9ZWqMekK/CWVJznXmtrLjnWiz0nelMJNsO/bkQubhS
1TLtqCL4n62UwPGqC0Skj4WF6s2v1+CjjbXhZFk0ooK4VGURH+itqRs6XfkDKpGnRuj2zlII50lg
fdGGGDWZ02RuhJw7oPOZZaty7rIdVOlHuq3uc0/iWaQQGH2VIMYwofuKcdDJNlxcmlqm9O2tqTWb
xc/I4s677qZLax39nfApERqWR0PMtHn71leYVA+BOV8uXUqjvZTr/5WBihlz36Z1pvwDh5dkLUa7
XLMTfajZdkIfvtLx7oT1xInNMuSrcrtbv3e+mIXxRPQxihq9uZVxf4dikgQ1DGhF9mKm+sOPs+pf
lb3/v+T4c3x+h+OfZJ34tQDu8sd/1r8t9x+faiHx8ch0Kc0ekZQ/Q1pN+x/qcfYRGouPgpodRbt/
178t4x+XKh0lXVysJn+K/+jf9W/T+OeI9seoS5H9aPrw/gbj/1bb65k2f4d7LNsAB7aoDB6LBL/U
Mn0NKK603SQafTv0J2tXiXJPGQr6Mmmtpdq02QedqLfdmX9fMbBAyHDf/PwTu0JTpX5KWDH0UM8/
t3SxrQjT+uXZ/6EYftII/nENH7Ebzw1KEL5mnt6vdwVWtCllHSdRLL9QTS7JB0e7eU6SfIhdY2Xr
h8oU6KO+/+11aYfyph0d4iJu8VNhcNb3c1oQ1hPVnbUqYrHVpHHALXruMuFbIE5YUyBrbn338/tX
PqnlmDxLSib0FG2OveTpnHQx0BeIZJ7Ngs2bQF1ACntoec26HIZ7QWz4yjPij/yNv40cLol5gAYO
A5vC5cl7zAYHsWfPJSn7vqppGvZejlKTrfP1oHsPkmCLW0Xg+Qel7D9cljxh5xhTgB0FFPLbV6tT
IfNElqcEHCa5EY6G+VrEvSKmvjhj47Sygr2NrvLL+8/3t0EL6888Zl3YR+/6by+2NXytLeYEAYFm
KzaFKPae5tKvpg/aOMcq1i9VruN7ZAABWcJlBkjltCJJYdqVqq3zKEaO2gpjM1EUEXp9PiJUfP+W
mFxOLuXo1NTArhL4wLx0MmRcJDeegxYGVXQXZiQzmnzwH9Xtfn9ux4uglccaz0bxNGa5WcpSgIXM
SXDKNlnnxZEap+GDSuYf74QEFJQfR2fk6UOrYI/JHpVMJFNBduQwUaVcmhcr19PV3z8zKtzM5vgt
qHSfzJZJHuQm3zjDINUj5k4CvcqIj++DG/rTU0Pdw3Jhm4yD31iego2A2ZAeRX7qvefIu7b8MGv5
j9fgK0LPz6vBNfz2O9JGo29gTeQQf4lUKzhjXpdU6qi4i7tFr1YUf4MCWVk/rCx6hjvOOKSRklV/
a8rBICG1c7r1FAPv++tHzGGYAQMeBuzHqf8JjwCYvMTPo8U5nqMojXBcsrErvH8Z46RjwZeGOgHL
Mt8yjl3K7m/vv9OpqKusKyJrGl9l4E2bpMvv9aB0VnrhaGtTF98CT7jPDlgBcs7gEoYm1e595ujF
RZu02Q6liHOGCDvqvd763uF1CEcUdKtF7/Wv7//c3+d3x8JgDRwQ3Sv0/JMFzfUSukC2x1OZ78rp
qxcfysi8ma2H9y9zYrZh4eSp0NAE7EdDnt7IyaRgBMsQFJNVRM7g7vtmGDdjW00Hn7gILaolDZ1I
kgjjoZGeRje0ODCTXNyvKYQn21krBLLJsv1gUvx9ymffhJrquCPyTcQrb19VRcVMn3vF4qYRSCzn
5JrETGSOu94566pR29WtoX2whfjDnILbiQYJzk6W099mR62qme7Rx7a2x07cL8ksrPex+Dty1s8H
bh/dW2C0odqdzihT1iia8W0RFUtNGaCrABNUwo9v33+xp1874gvWaKZIVk4DC+fJ+MkJq4GZy/hp
5kS7wkERr3qcKR9I305Xr9OrHH/FL5tJooOoHyF4iArRUqO2Ei8qxeKem4PVrks8QB8MjNOXdHq9
47//5XocprNkGLgrR17axvnSPhofPbg/XgIJEfBudtxQq95ewhU61ZWASwRQw+slrECKCMBD77+e
004k2hOHPhxMUpqneCT9kyFuFgjrc/IkI8dJRmrCmrst42Z6Hrx0oBol1YtSSt8gJA4JfrhWnGyJ
8iTx7YMfcjrP/PgdR1Ds8XOjNXpyu1NJoDiNkiJKVLodageZPC3yMAUg3pn6sM4D8cGYOVVT/Lx1
NiJMxgFKoNMvwHdG+GfE2UY27GlU0sQ8U4gjHcCFD7RkQ34XK7SlcxHbq9YaaA5rJgX+9LowEmxt
+WGp253l3RiG2953bXx4/9X8YQAcBUIsExyRHGglbweAsxDSktkjPy8e1ResF8VGBNRYzDie3A+e
/kfXOn5fv4zn1rcQw+XMvnObRbNufXVnFAKZ+OCWTpe+Hy/5l1s6WfqxbY3puLBzHxMqiUnd7OmK
RaNrXxFte0sz2MTo1KNQEeXq/Yf5h2mI8Jfj6ZW9Gnv3kysvWdE5GpbAyHG1nhBFtzinPfHRnPr7
13TsZ6Nr5jB0vM3TXjFrsN4lmcm2hg4RhbJqR0yzFjpCj5zG3QBEe6A/S2Wn3g99ui2D9IOJ6bcD
KFt3BjYNCYidCEpPsWWJVslp8W2iPJPkq9fZhxIQvi5QQfdVemXI7l7vQbDjvDRlfPb+Q/5tFJ1c
+2TEdmII9EKROSutLyONVZM6MjqkD8bqCRDDAw3y9hZPBqtBmbPFGiyjdpzXntfvPC176ShzhK5J
FjdAz2KYz9oSt4kHt2GocSkYati+f7O/TVjHX+EhBHTYu9DFPBlRhdcqPaOLFeG9uW7TYZ9p2loz
8juLvnIsqr+eILnecR7wj7AHKicnD5c671xYEy3BFGkbUwZqnHpFT066zmYaxH/nISPN4O4C6kcc
pN7OCKk2DArV3PEhB7u0yfapM9wQ0bGv7fbGyIPLxpUNtHvvosliM2xmn5qq/GiOPt2AHV+1Z4MY
MoFY278pRYrMG/uxI0VkSWu7v+/oixS44VBdafCX5WNt9WNzV9qWaDdTOTTO7fsv+bdpg4MwmH0m
DMo5PNST3UutJm3pOvaexTJe8JRpvLnpX1ZQjodtFiBk+xQ0KMmdrMAizyphTsDTmql8dpw+Imz7
2u+CW1cXn7p4/mB/+cdb+uVy5tsXOxaptaRJLqNcy3rAMe1+Gvq79x/b8Qv8tZhweksnj23ykZH4
xoLRyOudkLYjEFGPdiJfI3PCBzcEAO34iN5cj4MxlADmW+pQR/bC23uKHfLFwHBroXTRzExYuEjE
ItQa/dfizmVIUgO5xsoF0bMOiKC7Exw9HbxnPUCdZomxngJoyR038jHnXQGU6tMnPM5Oechyo/b2
zTzQrQq72VnuzMWbDqQxanhwde/cQh5TfFaqjdOV29niahQcWsKsiUUKviPPubzy+10hW3nte3PV
fKv9zLyK9UEWD4GxJAbTRr9cjFNw6+W5v1ae5j14/jEB2UxH/yIz1ejv5jHQno0gU2KrRiVupC6s
yDAUcZ/uMkyP+mgObEkWf74iKLg6mwi2WOutGX/PWFg/JWXSXJpEkBxyz8EvW3TNzi6K73T3FvtM
FZhHjroFY8bCuiRYbYSbRp20dayeZZK4tCw5iUY1+3lUmDXJyiAnipey8OUmg9yyr6n4juvB0VOK
nyodPulNgMpIxfVFbLqJHzp+s8j90GXWNUFSpHd26flIAvm+NYoBoC2SYbOV7pOuFQvNvdnQL3Sj
tm+CqaJ3nS93biG6Q5vV3dm4pMpcFdLfqD6FiUnq9ZmhAi+KTZGux7Em1VwTsRhflVPOpM73YtwM
vY1Mwsq8Kzl05nUXF02/xiVobXre6MqYtaW/Qx9kPoAtUCMlqaxxVpPvBNUZupLl3CgaPJCtWfHg
qnUntD4LNUkWpaX09Hqs5v1oYylciCuDMtJuq6bwPrmiVN+l3lkkLSAxBZ4deQ20S5ja19WEsIiR
iQSpnL7DmmGHnxZVEepprcVIfLaNM+9Nnb7LUtru16aaCZp2yd+i8VmuNFRDa2+h8RaZdmIdkAQV
14an6Te8r+5qyjLduAza5dXRF7RCvDRYaEnJc7ZrVyDrEHsrIBMGLhu7Wf9aHOtKQuuihPxzGn7Y
p+pWt5/wTL1iY3Cfc8g7F4Yam3VcH38gPeOzQbjNWSY8mptuop2Zjfm9IXfWwTabtmFVZOsGgUNP
JCr0hYccFyBNQHHmDxrWyd6+jdNvAb38Gs34rH2aHEFSOe/4SLTCqm/dY5AU0bjMzd4jazriD/0f
6s5kN3Jsy7JfxAf2DVCoARvrZaZeck0IudzFy5687DnLb6sfq2XxgES4IjIciaxJTQIR4Q1ltNue
s/fayq5EQ3CQ1w1fWWP3SP4dSfYNoM2U3HhuJzX8q0HUUYUtcpNp44XgLj3AkKntppISQjHRS24j
pGiPhdGOHZ1oNwms5Fr2Gke/Neb0reo4vHQWDo45bj8MVWZRmxbNDXEX64GjU34pmGE/pnlQ1wAM
p3mI5dtaZEcKc+jtvL5KvFcH4t0Ul5eiX59K67WJIwh501PN8KjudFfMdeROA8bRIh12ovNQESkw
lh8mhaaJr2rofgb101z1IlTdIQS6FbqF+Lbq+nuiMMxmTZW+o3RqyFffP+bc9Y9d1hVPXUyfkMB2
pFoNjYFDz9LWjqnwB6XdDNiLPrpUsTdp23ko0FgVomTGLkuKumzMKMEXSR++8BPP+umM6bErrEMl
ks20NNHad0ygHD6Ha88l8ThWj5NdR+xuaHWJiqJ+hkeDOhgrEGnfva9N6AXTsiu5ybr8+WndmkLs
TJqYkOT2ojR92E9v1qBvlqwIezaIYsUHblbBmEG2wDCkZimPg0KtFf2PoUy6mkvKriP7uDeJ1p2H
XTPsMnJwtCtDAgVFBzOGjcAf63rqd2NjGy/tRCJRVXWvrGOhh997PKhLcuCyK7llrp82cXFmCuCt
KZznvpnHc2azLCS2lflkE6MeAHysfdfUaeIQoF8UxsXBlOZ6o4JhRV2EJ1/33ZWL05gM3UeXtR9u
Yt2talHscJJDacNB214as4+jUck0GdmV+2CgGWGcmeKSDSvR8u60rpsBBcI9iJKV79to8IkucMR0
DZCIid7j+7o68R4M8Q8sr5lfJqP9TDBEsVsNcWNW8akXyjNh2K8Z1tPGzWjIuu6tbVRz5HTGLlnW
9tbKx/a+VRzD99C2wTHAyR0k7dwynpLB0/ZWq8nyIJfZvCs96pAaOdACf3Jr+vTQ23At4pe+qvUg
duEaRWXVTjh7udhsvZEk6JnpjY5k+DTLZlCjbEkX8Vj11XJrqPm8VZRSOSV2EdvbtSsd7Mo5btDF
Xd0g7UrzpjD1A1MOjIMLkEpKbPlkAfciQyvVu/DuNO2jG+YXdZzt5kBDwYyGcYo/UBfN7TUheN2u
lnWLUq7hxl7m4ZTjGjDqZcuxNiT1EVWDFiJBPFwb34VsIqzLgZ6WZjBCYRmabt6lOFd735OxRZVx
cPHycvZ4yYqqNg9qUUnzvkPo9FNqRAXZzTREnGEjVdo3hipuKJEgpOmi1ZnAZ/hxe07Hc9pROcSo
EWSFqPdFYcoumKi7oOew23u5yOEAJ2UihdtIS+aNm726iViKQyfmRfNNq018Uc6ZLxfYYExopqgV
t7rcS2ufJYZ89tAfHq62JvgUld4GbkWiAnF6SP1bKhQ+gxn1V98BaK1gCfiUY21fiHUH7mt9dMeh
5gMSTPO0ygkXdil5WtC5dhV5CYbbOCFEgKPPR0IK5EdXr2MXoAt5ZaV6p9bdUEXsTYTqGKbvkHhP
O+IVWgSq1zCeLlYxe3cgTM6KUZS4j5MZc3ni5VMRyiXX/Tlz68ZfNEQmPizqm9lZyOW0jOxJyWU9
+eWYAWv3BoekzHLKMb1bMt3prTN0gUy85JytrfvWymbaovpbATIk1pyEeudC5J+0ShtCnNAwdYAM
vHjVHOB3ee2cxg6NQnFAf47zqdeVvdW0D6CN6rfUsfptYa7tprEBIPP2pinCdjGd0Zctt6ICBZCq
3ouR9e1N4yi7uaonEc7CKrHR53rA70ou2lzXaYBgCvyAkvnaGJekpNVrs0FN99RZGd2OdmrUcGm9
7KYv09rPkiR5TfSaAwop06yhZbtr+koAHLXWb+aynCtUxdnOToydIG3+ih4paKKP9W0/uf0pzsEN
keZdEXDlTS4lo/kuNpEEjvVRs3ocWSJJw4XLOjpOM9+VgxCnyp32vVANjVJjEq1r+U1mw35CByai
Nr8DmPJYNVV38WLnpVRS8mwrY7NaTUdlELd9LClOKmY+lq/Jyls5Ft2Ybxv2h4A1LT6T+ubszHW8
oOd6cHOrDstl4Hw45qMKUMEu7w0NYa6fM5f8miMwqU2FScykXviKragHc6nl0dVF91os8z1u4zsj
nl+UxdhOTtEnOwRUflz0kWVUNVEeOOLf82m9itqlYeB0UrXs1kjZbPp4j2ZrvEVY0aFCsxSwAblb
ye8TxN6XPnblfcPB99J2oFembm0ehxVnukLkLer65j7FCBDqfb81cjDUdd3knyuoxSGW82vTOCVZ
dhAi4cyYz8LK5pC4wHdnIGwR3dBJ6OixI5wW8UE6w02a6dMWIR6e9QrKusjTZ8OAoSlROoXTjM6U
tBLgOFNxhM1nXZIi07cWKTu+OXIc75b0nKjqqccM7a3E3HsOaud2FS0K6HmGiwEmP6vTd1sKkhcb
51OiB+Qi06BuH1zyD/Koce0Nl9PAppdtDrWyRfXrREVr1KdJM6rdWHvjxnZFtwMGWrEPuyArEA0n
CNdUI1Sa9Tofg1rYtwu0hzHX2xsMT2CDFnj5vjWX/dbLud9OTcHGrdP6HY+GNdYiuMpU7dnWUfn1
n3OGY8pXF9l2fj2r5TY3erRYDpeSD4z+sT9ZE6l6rZje/jA6WGny3dbn0R8gYXJw7u7h371VLTk4
o5qs5amVUI9YQ5aeCSDyvRy04aZtOGSJvp8vHnbh0LWaGV+YZ8++Pagj3uRcTejDUS/0wSmMUaPZ
mxY97Y5sxzZwZilJv1vj6lM3hLKX2I2iMWszk23TEX2UGayqpScpTLVpHeEqUGkJ91mkpd33Ckt3
0ENfyT3QPtnEiWpBhUq6qRgb4DiDudOdJA9pZKQjEZHzc2V6oJlq5Qz+4bPWB3mX2cSIAjz3ikua
sk3uepZROCEDSaYBuj/yFe2rxjlk4lTvK3LBFo6OESfHcdWb6oSYd4FLAZq6KndQg717L75KNLhi
JjMmNXcsgjTuy3znTYOcAwMtd+v4Hntmf5OXPYauIJ69HkpRzs+2aF5u30uqN9B92A+0EL2Ytyek
F6k89INFvYX8U4H2FlU37UazdC1fZr0SCgcDBWwZA5oLCQMomK2JHyBTvKt1lI5Ug7jfBynilVdJ
sBG/6HWJolU1BRBOTWiZ9I3Bad5bO5YJZAdMDIFpqcUTgC+niKZ5WZ6o7+fGlvxk72eC17APR9Np
TmNmiFsy7/oHz06Gb4NOJnCUoB6dT002Tgd+p6a8TQlxh9tMSPcZ0v2ItbAuZuN7mjbeLdcOeCJl
kxnGhQOJMz0LeFtRnKRIC+NUWdznkVCj+CKwH7i4cGcnPWEWtZNzbSyqFbI8NSxJZeOzJfWnphba
DkjX/YSCcq9UEF0DU2LuzudAWFXf+U3JRcun9y2NQ5lXrfdSV+MwHClHF1WgNIa3zXPL26acx/rd
vKY4+RTuUXpjJTmE6jW2GY3eeTH76YYe/PukZUdweX0Yow/tfE2penm1OOUfk0zkU6pN4tTIpeDK
pVUsgxCJqGP3JlLw0QCQtW3iR8V7SFNJlm/NRRxWCEtBY8cBO8mGja8ZxbkWCLrMn2nSPshsY8QH
m2ixE1fz5MBuOoaJyS0WYoZ6h0CeOLxELeaolIZT7sQaWhZ4n4kLm9JhcRI6/j6052Gnp+4pXiCC
bCroy6NrrFXIiz5jkDsaKUJvdTni5TSdtwWJ+3rVs8bGUp+TVBrFnURUGu8yBOJDsOJfss69sOq7
prJCZ73lgfXrpGsNEvHs7cpV8pNV46p1s8YvKLIV6EzmfFw6QK0is6jQZZJcsMz8TsFDCaZxQQ1b
yeqEP+AkWrWH8sMG5vqNwluyiXbxtVgiWJ37yc9TdTvOq/qzo2sw+CkxzniRsVM/FtwFAAv63kJD
apTHq2H9Hh5n+zzp7VNzdA1bnhxQWeyWDX+7BKfHfVvpzZNu9E2hBphKw6RUo1zXzuRakf47oZNR
NiCqhbYp1DwGsA+kSE8HEXJjz/yBw55QvutE49rV3KMEXgOVRbZaB7wvTUD+j99rWjSNlc3qXjRB
OqYBJqTr3uM7RqH5KKzLveWtbRGl0i6J221SjwWOiA/Uwba4W9TSUMA2I32+KS3lIHT9zVuX+cOB
/hXWutLkxJkbGOcYkFxunMp+JxuMoktVU5SR1OOrk5unvdwocyEinTkH+VRHzaoWS3cGgRdT0AEN
FXRC5Qfm4FZEQ+uYj3iMjvmQCNd3qubbnKt7rNATRzhzmCfikRnxZ2UBNNoO4rFFZNZEqL5/dqax
LZ3upW+5he3KshcOJSthhw7tyrNWYW2u2JujnHnyyJk0ue+9ZmMVtplEsYitva5Rglon1cAq3HVy
A7ewdX2jLcf50bRrMHhm1wap5sZT2DkdZs/+cbarxv4+aGp8guDoUAFJrcBgZw701SKhzy871rtq
I5wqVva4t2/yvNM2tUAmXo/nq62Vypt3GJSmOQ8qeWrI6UPiVbs8tPp1JAlgUCwtQeM1GWJg4Fj5
ycGe1Yd9ojCk1sq6aVrgmYJjw7sWT9mMwx0VilOVOvWEHMUdxYRZCcRYzBfMY6yKbrpyD3Pqz6IQ
RXZXuav64IF5GwMNTTymgkJ5qfNMnGbFUatLTl4hp7x+jveD22Jx9iWeHQUWpBzWw2h16slAYuVG
MdDCitOCYJQVyRrmIwfcTU71AqznmkP1yL1pvwpbYLgGnXjqBHarwM3J8IwSW8+nyxKPSbZdcV4u
B2IRHjk+LUrkKROobHOezU81X0oQ+jn3w1HRs3CgYLr3Kr3/iE17euzY9H8UqsyV7egq5d1aAL8k
+Dcmw7TJW24PAAevS02JcHVFsiKSYuthTP6AaKkeoQhePUKj0wdx3teG7RcIbvYuGM1ocTXaD5us
w8NYbahdN6V13/SOiGcOTavHfufXQ8Nt9NuUwquuPhRz7gA9ap3DGu+rQ4LYSNuIeOWvoG+bK8qw
JbqKrrbA81JgMoGiyBnKfKImfmvAXdvlpWEcF7WzLnPJxUgbDAjbOay7Q9IXxWM2MrKoS2g1EFF1
dE3uZwRtRnq7UIXfzYXaTHEOkk1fW+V9mhDpKKoZ40IY58kqcjyl+Bn+e10Fht8fwinbUvF5a18z
ijTdXIUgITHoehmmlL8W1nDbe4zn33R9vnadrg+iqYchGjYVossvDUZ9bnsPj6kM6Cr0gZPpTVBq
2QvZOi9cWqeQZlSPTsmsf9PJ+Nqa+eO5Fppt2tTAh6zrz/WnLjywY1CKoJyDsSyLrUpq0Llc6uY3
uoevjcvrU+BjkgYIV51/fOnsJeBnhSh4jcK0AwNzSUK43WZ13E1V2uO+H9XfQSC+9oX/eOK1d+lc
c6wQz/76uXoxLkY90UusyouyHL3OhF/2u3y3rz2n60NojF4zcuii6dqXl8fJErZ2epUKpnvKzty6
Im8Ev8me9t8fhkTGYAWnNmRAofr10zQ4c0r9KsQwqSGDvtxmVY6ne6ja+zTOftNS/5tPZSFYoAeq
YQdFj//rw4AxmLpb4Ag3R26HHD04Z3e1DJi9v+v4fm2i8QIJOEJyghjfRDzw5QWqTrYkSMwZfa/e
pYo3tnyKy6hhc6gk9fJ041p7W/vdmP+bD8gix0dE6oQy/+sHhHuVADPkXkSsYRWKrlVf5lifgiov
6jCuM+U3L/Rv5hi6SwwHkPeu8+zLpxQUaUHPMUy8PMko12KTGUwt+uch8vcPsWG1IGjUCVH89Vuz
VM4LU8oUczRKET0GY6I3zd+l3/zNq7viCNSrXpV8s68OioEOazcZvLrKvZTjfTX9MMW9LJ7/+bP8
MXH+3FxlXPAYVkEcIYTmfG2uqnYMfSGb20AvaJVl+XOXTu/sfuh2CiCI2S2ing0UbzIuhth3pLsD
p3rSnSGg9PSkk0bkK525BF7t3TrT77KZ//YluOhSaZ87SA2/rC2iL7t24NRA/Ukrdw2g7XBcmmov
UekEBjqj3T+/jutX9+vbIAsHQajDYEXDbH1ZPbXJMQhYZpa4Xbb1EszNrnvOoDiRALeDirlZMJz1
efH6z4/9q2r4apfxYByprNzA8L8MKVDE/Yj9kkJ4mO1XjGnc8z/jQ7pL/cvs/8RC4w/2h/QPTeD9
Zsr89RWbKLXxnTNfWG2sL49OOXm0uSNZdJpyy64Vzr0I4Jvex737m4nzt48ywW2YrAjelbD1yw4I
4zrXx2uVpKQkndORQuuiSa74v9kDr7P812+RzQhVKpssEYSMnF+fU9Fq87qrYdFos5AWcdhD5K20
NZokRFPos5zOf7e+XkUPvzyTQ4tBkCR6oWsamPdl5XEn2wBHzali0EzDX2Zt24sreDwdaNOrT52W
f+vqbpfQU4GbuDFyKoZGf59l9FH/eTD95dObEJ3RuSO+h/vxlx1sVIC851fFiZXyaY27elID2pS+
IbkiFrvqd4adv8yZ6/OuTDUsLA5HuC9zxqLHpspap2MRFbf9cfXbEKXhS7/954/1l4MNj7mu7Fdt
Pdg358tSUNkUL2zuLAGl+MrHYuIEiKbuG0t55ACcBq4+hv+zJ+q/DiOvMtwSZLcM7OKHLHA0FERk
GzRAlH6Tlb/doa/v6U8jCOkivlU2SxxmILX0r+dDZFIEt7rs/k09HDQ7PhtdCZf2vaI0Uyc7nVyu
pFE2ojH/PWD+X1svtz/r83v5s/v/gS/IyvJfmyr/z38M3CHS9z/7KjX+xL99lZrzL1BJdODBrF7d
b0yvf9sqvX8RH+ahz2OcgwoCefmftkrT+5eqYZrEv38lCXEo+E9bpWn/i29VhQKFjY6YH2ya//t/
/RIy2H357z/j+NAgXhfJPw0TlVUNDbWtsYwSW6JZ11//0zUiwzEq3JVzr+pBvevAZ3gF4cYTKWaJ
cDZUdA+e7LaqsTUadZfOJqSv+c0h0yoY9QJ/tVaJR66uEGNMReRPU1ZHBHkGy5VUIR5REwHOF9Y2
NurAK40k0FLkBV5ObATByps0fewWwwSo1e9HbYwkq51Nw8mHi+G7ybgfPDzL+SvBZvXJ8L5L2p6L
7vqV4EJJpT0PzS6FDEwt3jnk4qIP1JPtq5xU12+qSkdwOd8TaRBU5gsr2ZVQjDnO2bcAz4JCXS+m
nZMqkaUvekzJfqJTujhIM+UNCEJfrkoIjpkO7vJt1qbehwC+ban2tTiSZFX6Zhe/jouyQ1AhaEkO
Ea2aUCZvV0abmKgdvPW9B+nJfbXzCLS2PxjfAG82jYZD+mVUUNfSzDR2jleGY4eJrrsSjQb1CYv+
lhr405CbH6tYKf96OdSGg74QG+vl3sbN+1PRqQC0q5qW3nz0cniFMKfQ7m8GM08OnF1htmWIJ6Z7
Y44PNKzmZ6cFseA+Ot7FaSWf03JJ+dSCuZ4vMhMG21o5bPNKQF1yxB2akI0UYJpwhSNlOqnzmxgz
7w7OgvpMbkT7qKELvFExpfe9jr6pf0v4oJ2qEhbQkGnQftPN5tBDTanlQyYoD3T0Alc4gn4pejJJ
MAxdWc67otYjx/sOaeEGBdGxL+YxbOYGOsJ0uGpqw3wx9iMM2NFt02dJE7edaJGR2SIj1a1v5RI/
I6hqv6/tMP10m5d4KOkmLe8yz8Ikdm/RHdxKrgoFglSdrNmYDmtxRTDT9C3LBpttQ36L7xBTq0Oa
6qT5yP20e56H6mkp8g5DAz2QtF6yTQsZ0O9VCE9DDRnW0AJ806FTkZNSPZGIGE3aTboWdzpeXnDy
EL3pofSuGQgQjFAm/JiEMCBTO2okd/AlnuuaVwoIKc8PMA2AxxCBAwRnqst9XIJyT9DPwvXIAoMG
kSrMHQ3vMEGaLvXyyWVwW86PLKGrVh9zpwQ5gF3faGhXHcGEbpZxJGGA2pfXPeqCInzxsSbHZMme
9ObIb72xjRw9wmhCJ3lby+9ed0feyoFCH7o+EDpNKLQZm/7R06lsDzU/v7YcJ6X/rsWOr87tHJji
Ltb5/3ROs1bGmK8kXzIJBLDdqzZ9aunsEJj5wp3xrK7mBo0SaoLAWDwwTFwWXOdQuFVx8oCFtF7z
2NrJXePsjbnYOzEcqdLSdhCYbAKE3NbXr6ZvHd0MMLd5B2nxc06d9Gi52a0Gsc9oh88pTd8w8gAv
WrLXOlkd4hXUqB0NwOvZtRaZtmGVWcuHtrbJ69o07t1U1BVulqqnDV7pUWVoj8Icx8M6u90F+M2w
kW1FQ9jQmFpyFkhi3dGvPHmrd9aDNOr73J1uck9usyKrPvN1sZ4LZ5o0f4Bvg7Ty0YLpWHmwueag
Sbt7ytwbqwP7oXY7APg3ZFaE0l196XTEkFDT7kuaOJb+XQOuQjLMUS7KA6fojCLTN5NMQ6r0eBuJ
WEIS1g2B4i5alAzuFJqKKYI2iZL2PZ4HP6krVBCjfqmMT3xyoDvt+XUwj0BggqIZxhfX6JMIloP4
McUTCkUL3aa/ohtZdnO+RGrsdrT2JLj+clXfpiF3TpoUcSAqt47QqfSRk6serEyGaes6g593EEK7
9pJn3RJmCcgjn+CxlIPya6m7j0KT6jbzlI6dYlU/RhwlXPgKM+jWdok4HkZt+6I77WvmFBZQ1lfE
RQoZVvdt+gNpD/O5cIJru3hhkmW7kcnRgJywCQK9pPT+0ZgN3rY3Pjj99AlT4yp6aI9LUaNfG9/g
LokwduNdkRiHHL9SzjBsaoas8Z4KFu6kigzooJR0/KveJF7oj8zojMgZAreY+I4mtury2rGe6Y7y
DTJb6JAN4yNGyreA/GmIOzWaV3e612I3yiZ50l3ir8vsXlj2A1pEwl+4AxfHpnTPZCi8YUyfUDjO
JNEU4SivWT0PqX7qrHBAsssg0VXI2+6daybfSpAfyVQFiD3CoTuZ5kPL+trqaiDU5M0EjEJL0lf6
fJvUc0BP9+IRpuXW+06euuQ17ts3pWNStwes1T60Iswe0h9p4xMiRadVhrmSnMmz2Dq1cmOhM0+d
GZjgU1nIV7dZFiBeyxG+ZkFP31gidM1X/1VNAoldbITXO2e7SYh3wt0vxit3pNcQ2REnpEz5nc6z
9+ba9EGZJOuumdegdM5VMm0d4cFAE+fCJK1n5FtevB/mIjcJJj1kBPD4EQ8Goii2AyrDOWv3AwlZ
yVUxyn0fjuc4UoIHJZgW2RKS/vKtVurHeKq+m1BuZkn413QltmVEzjCCldXe1HQbHoaKanju/tBn
Eqj0xPzR295Lr3kNH68/mMx8PyHXHEaqtK8Fd+WIND32K4uh4oEuUx3CZotvs809AkC6EZUdkMKp
eNWSZd7Pbcdc1N3ZdxUYqyUfRh0f2znb12SGBggYN/D5oQzKV8soHxUtvtPaVdu0fbMRLWIT0FNw
7tYi3ZosVaJfNxo7PKjLoF8NWBHzJp63A7Zyqv5BZg/PPXVZpzR5+U2LZp8wYhSXnExWuk4u/Kq6
ugzZ3tT0DCSgrm5bh7fTLnTx8kPljLuCRmJsTse02nI6qCHz7NnE9CDvYhKqnC1YvdCe00stdYRj
ys/RkH7jOaG3pHda2T40Rnm3KMNFt8lUQlg7G3H5zYA8Rdb3Q97231T1syyN7VB/akQ3TIQfJu9A
hQNhVPtJRUOLFsxpiy2pa6wIJ66DqIduRHMzum8xUr/x+WqpA/oVpKTKNAdream8KmrVhWLSjhaP
X9GEJnAqBP5k4BJ0p/eudCNLzhs9P6f8QcIeA75OvjszpAv3mCE8qup5N2mC7aJ8y64HvB5V3IvE
aa0jeagNoNXwcyx3XnY6+gefw/aR3GY0J3RVlOEhm1ybPia3qzj7JAgWLmp+TMzplKLxp9SFRlTs
cewfsS+GSJjU8zy3YTqYH5KKlDfTd3Ozeqf1ykYFwqHGzY7wD4SGTRq2VqUxhe9sdGKdO38nzmc3
rUPly1EJsNQe9NQGq4f4U13njWXXTwCSIsJ977XuRpcMA6HfDemno5Kbgl3Yq1V0gvqBXvgtenww
QaUrfBQErPPDcwsU1LN75GQxxQ1JHKY1bWjNPpsj0V4cnc6kqTRQumKN/DIWTtNSVMZ+jHZgLPEb
QnUM1LlGzEJskAs3q1fpGnYHw7oZSih+VmF82oBra/TMPqEK2AgG597LjHhnLxOXiky/JQfG9cfy
zmrkd9uFbeVdMQD2XB/TTLkvKu+N7Kpo1ZSLLrVLv8DVqH9YNblnFleHktitQ4G4V2e3RTb3MKxP
1ZVfTKidXnd7g1QIseqU/KFcqkV30KR87kFKp97yAnz0OXf0myLVjuwTwaRzrqnVY2uoYaoLnBH1
Tld0FMTrcJy7Vg8ac0ToC21dsZ1yg7thI0SmsxDrTdRk4tjaatSYWABwmPit1AJIkY9ZRyqJQlJL
nz4uvHKFKMYOK5gHzPY0VrobdnTXfHvsn0B4cNYdVPwK2QrdHYAyesWwyfr3LuUWMA3qB0dX+c2u
WP9zpN7npLSxs6VjtU07g4gdCklVqCS6HZKnRNFMcfTFV5SWlKIm3SX6gvJFM3aualj7IkvCtI/B
nq/JbTEriKs72TzJlVRlIAPlhKUKBudlBiTv21qjbsyxKkMPr8i6qiZn6W2sjfyKTSxQ5W2coeDo
3/Iy8Cq8zFhebhWdy95okKK39vNmiY39Ko0G4rr1OCvK2XVbjwHvMiKbenY3EhVKANBm9PVq3dUu
F796HCKXeKkX4XIdyConflNs7zZTFYnykRO7pueXJXPWjT7l3b7Ie2QVec1ygFe+qesDwqp7Rxqq
jyrvLNKaol5V3RKIkwdj9SOlgVnInsqp2RjI+XMlyMrqXbMpYqdZ0v3QrLXbQWkEcUD1eEo5urX0
xIOJPusWJXJ36h1k6XaHJK+jotSmg3eCl4b8ApenS5bYgbbgo64UIiQspr7SOmi+VtBp9fdR74wN
/L52l5o6tHWMdUSR2SWQbgnjj2W4QRM+NU2GuL2h+eqhhh67TVNJ8szWC22EferIu071LiXHP5HG
Ps6ZHw7W7MlEomHLBAGL/tOo8lO12hcHOR1ZFXOgI5nVS06PcLC5/dWgxlY8MhfO8aT9ctnd9j1f
W7wi62jgom4WaeiBZi1I1tXurZH66yS1e6PRd0vnnOq2jXqjusyM7GOefram+02qw27ynM8qzUIc
DD8lUTxpF7/TXt3p5YfrPScTMFhyYmRhPqIJFId4ER/QAN8t2b1hl/zmKMN9avDpaXldSiGLSK72
e5MwFdQ0WjzBkXnu953ehNj9/DT9QQjkchRAIEM31rDmjbTVrc6yCRpE15BnvF4OEujqXySyjE2t
oP5siYjLCLhSFGX1u/VOb4DLGcVbo0GRTVS0kanVX2qntSOrKIoQVeSNYinWWSfKICjdeuNxUVhr
9b5j+zCL/KDPzaFMIULPFXJDYoZZZGxiCAuPRY+qBdGFdZK8FJV4qKviHFvdudFRYcCJQmbxY8SF
Z7DxBkJqeH5yEZInCJiZtOl8mRAHqFAqsy238vuiGTfE1FM7dZb3SRl3w9qRie0mnynHHC3JjkU7
3lbq+MPr7TaszYxLP0q6Yq1e3dXZqLagO4Dm32jhvEr3VWYlL0hFylE1HuJi2FiOHkKfeEuz/jYV
8c5aYW1cNxLdpnjrovQH681lNQkLfT3A9NvKzmLka4dKA/E7kf1QDE+WXioo1R18AM5mdJFIaFOY
EorlpEZgcZT0PVaq3F52sp9RTlIhGgz9ZSUEETUO5Q2t45rd+HLq92KwOUo572Za70q3OwwpO2Hf
7AeDksYcY57yhrz1FzAJCUfUBUXGrZTibKVT0BvKM3D9EVcTuYqtlbmqLzi27pKuGU5OvQiOovOe
+OSOW2vW93id4uHktfqHyV7XK2uoTRz9EL9STRtRisHTh45vNLO2Fwbi28m5Hk4UQ/wReeTOd+R1
FUk4WfZ0l3Uj4jdVPhhtk/EvxvLaN/phAv06zZ6G/3AUVTBk3XficCNv/pHNZojE8lGk83lMjZ91
ZfasmFN7ToxGaQLLlMsTSG64/zIpKTRBSOGIMSBxHdiAZbJxIHvuMgxB921cHfmxSbhTu4dq4RsE
Fg6xelJmfzYQ7NTkxVXI93sII/zmS8E3r3iI4ur2RqjpJi/teqv2bhVeszdCs7++c1xn7tQiyusi
UYjn/0vdmSQ3rqxZeiu1ATxD30xqwJ4iKUpUr4lbKBr0jcPROZaTW6mN1Yf7qjJv3Kx619KsJjUN
C4kiCTjcz3/OdwS2p9BFlumJMZw9xByK48i6WxyRQQy/N0V4bBvt7iocThuvGd07X9W3ts/Tc68n
TLJptRvBUu3LbrqbHR7K+RRQcFJl+bNsmxaPOO5wjFk5PuM85K7quULK6XtZq61nNd1D1utdsKgU
VeByEjmMWLLFMOys0ox3ANEoiEonLvtuiH3CnHH+FhI8XGWcBVivP3rdYS8d2b90lLG2DERWdIfp
+95T04suU/3NAFj+K6+QO3sSdkDaZfzdsWG4xo1DEQdGdmwiHLZYTO8KskS5AZG3eMU5s01rQZiX
is+w9576IFmb3XTIA9/fD85R4TlyUrSPHB9S6aWPU13tnGzeDQKg2orc3iXpmzfDMY+l0d5GbuIV
lag3ZQ4Ll9371SXtftmjOP64FeY5yU6GRV7Cd3HBqr3VFs+h893phnWRFtuucG5RNehNCSY96Mcf
9ih5isr6SAr1lGJaZ3wgAG7Ki7StvTkhTemBfx06Lv1i+VySIr21pXkpg2jamfHg0ufrpG+F+FDZ
dLa7W1TepF8d4tHblc1sXRGmfFqlVnmxZ37srYJAWp+z0mpN1LbCpJ1tGipBXDVdUvHVOE/pHNCD
MaPJtc47UbPWe7fR5dD0pplkGfHWFL/ZzGMJCwuNDhCwXakG9iLzO6LHXRCYB+J5MyYJ6y5Y3OSF
xWHAkk9EjznApd6HYZb4GXLGij47dIR6CivCG0HPVdb5n0BjOx7c0dZvQYpaXRmgrMhT5j2rONh4
LGYdz9geMaGK0xOAMbp3UHtSFCBlZofY1JTgEmOlRXJt2+4RJ92B8vC1jSuU8HCItQHXsifC1Qh9
n6M0XXTGIFdV96GMq0KVBrYWNvbW58mjvWnPBnzlq2zjBjPr0SwivOk4kN6hnpbGZ93ZWwjwaCTx
r+UGw6m3NisJ+8987wrWYuDWyPX6foyfpiC8UwEOjoTUpJeus2E/RG85188kzMe+rD/BWNOZOIgt
BYXHqGNJHrsn0PoroZ8zX2zq2VuPfPYZRvBhcPdQP1mgo301fZ+s4lNF8KfEu48w0Q8kBcOfGacc
AwF0iTKUM/kDbe79oL+jbGWXlNuqx5r6lEw/7fJbEb5r0M8i+UG66xS1w9bqic8wEU1fUDXMEu4z
KrTpzht0BbrYvZ1SHBss697F0poTOGTRUKcy/tVQNJxb5aUVE0Mxcx/2FApqkkaJdDemW6wTSYOq
GcKnzsKdkbwFfr7joMsn58Z3dvKZ2M6xKsqjMTxAc6zXud8f2tI9pIQxpOc/eNVT6HwreggaS9Sg
tm9lwaG+dY19b1Pk7bb5VaX5SXBuwzbrbC0fCD89n9WMSi2N/tGfx6/SjX8QnYpXOPkeClz7/HkP
XmmeZ1Y9WaXHIsSZiKxV3bWm/bYgeH35Jof7ikmIGF8tJ9018a+JeQIMp9Z+q0ac6N4qKl9rPfHh
qrXrz+UDGTyTXHJ1NKZbPjCOmJS/96eO7rzwzk2HM5NZROF4Mzjv6UxlaDM+F/ZnQSNlNgS3QdF/
iQXZn2BoCDIoH24aUj07LM2QwUvvkcvSY3GucEOksjjV3VVEPQ3hTJaxIR7k0vdbT5wUI4DET2km
TgBa1hXtuI6td5lH0igf17lt8+AP110FSiOA8CB4EN5G97nqZ/DWdnmhLT3uPnv7jvxY1B0p3OT8
3ZEyZupq3jHnsdozZylgTGVzofqbDBWX010eHlWKoz6+W0zMSbbFGRamW0p5ivla+OXOMz8NHuMZ
Fvy7KQ4OGXuIBF/ukF3GdFuYmocIvayMzBqHwDOJESk3BZfMcjR0jfqQzj8ErchRNj0WdbmS01uI
2SXGUj8U6oLGXI+L9DzfWx7HyNEh9RU/wP3aFpazz8hvuel9Ky9ezhSLyMc6c9kqoa6l4bCBCXkM
pHcl9xeJNx4BKxFUuAVOXnXyiotvvirjUHfIRTsntaBY/5yqV0cx+NrSf7yzmuAmS/6rVV9EiiRi
F4di8HfGDPi/NF7pAiDOxrBjIHkuXXsbznvdOAdCTrDqAZm39y2dsVW8l9H44WSPM204NCshsazc
rDlX1T5Meyz/x85hYUlZpuydG80bdyIoO4dPeEhpEikfgJrYDCsYgYQejdrBifYdiTm9ZBDolpeB
qiaipcGb1qNDjxOwBI5gbKG2OWkI3Dg0cgPQJuua8CWayX0ziYJ7wwy2oJ/zZ9psbQ4JfcB5nY1Q
chQCK7o0w/LoasUBrTg3FqJt0Z/V3NWHymiuMKq/UVv06RgccLv+zXND+ZYNRXWHNYRtIWH/i47a
j3x6n01oV6ZS3+siPbclce+ejI5Pc2rfbMNk05nhrjSuuSDNhkgeabjYgcEqTDWNhvPAW9afZDo4
CbvrXtbpi0u6zCZS5PZkBtV+snW60kxtF8n3Oed8IWflbenP3pY9Y7XmDMD/Gzb7MnqlUkNm9w5e
abboq9mQ25rrUzvFTtjn0hkeLPV9dAwi+e3RpkGgS28ZKqydPgiTypGghRig2cvIXYuSnNfHpDhq
KNHi3R5PlfeEyn3flg77b8z/NnD0lWciQinZPZFux5XfOR90YG6K6CMcmjPJapJATNkkXRiBxBvE
hCsrCEUDm67iL0AgHRz/ehvhql3RZ5/uZFDdoxc4aFHNRHnCcB5M/khoOutq9A6lp3Lsh23+4ZNZ
2eXafuDeIlm1uI3mZE9iizTSB+dsbqeAKZDqP0DYrRPa15zCeYxLiNSmn/4UBBNVYV/II893lBhs
uzwGj+5g/ZvYpYQGTqqMK1laqNPIoRtDB4chALVduTkT3tb4qo3oHng9hnATkFIehacw7YZnypG/
YctTjH6mm4U6NEWQRjp51JkwVjqPO8ZeKP4R8uS67ZiJTNNjFGXmNyBU/kHNS/KOI0owd2vpfdOM
2iH6EE9XJRILce7yGET6onrgdVYQU1Qm4glNMJGPwPpvc8/po/cSQN6xs0aJbNYJDhvuJxUTa7Gc
x9LaichJ2F5foTBwbRmkWMrU+RYlM3yvJNYcOSf3KlmPVmGnx0Ntu4zRYzMVbxwMIy6haD5lVtzt
Q7gjNDj0FlXKOs53AdL7xqW5oAmmt3ji25AjPSZu+zZCKTES7xuk1F0OaXMFZPQ1NmeOYPZOFaRd
7PnqD/LIhHgXE95pVXLEXHbuIvMe3NyqyAwaDuxpustmMqF9RFCA6vpNMRvmPuJKegh8fbLqeAhX
RRXHxyr3ip3ZBJoYVVYUb3bfuNnWRiXZK+Xayca0s6DnmOTYButJ/Jzm+OhXAckQJloJr7vJdLbH
yLhVjdPdGY63YCRr59S7vCfF1AGNtssJk4gw9ZYiOOgrZnXzHLu61ZBqyOeI4NrEQFGcKusoCEjt
l0A1l3wsnS1HzXpNBLxdWQ1nmwHu6aaskSrIi3ZPEtVli6JvPYy0yMfrSfvdwZkLZtX9VM64JuxU
P8oBsszKtUBZNDZn44V4uyod6ykXzfc+7K38vhIAnNYFmPsP+Bby17CIvLENhqIZUZqKXLa/iOSC
jYrn/if3INFuahGvc90GWydvUVfAJZ+ixpCXkp/DyaAHjlWzwa9gGuMOKwYUdNWEyBWNVivSHfZD
6wevQ4RE5jakqTBv7JK+cj4YuTOYJrp87W3KEzA2s3pUlFWZjVnsvDmNKAsCsr8quvETyvNPQrdu
R8HJ6J0lftZvbczQO8bv8LOpMuI5WrKzp98c94UBOa2j2y4idHDn+Ul/drn1D6PpVmffQHSqxYHv
Aqow5427SrY/u4HaAi+i2UEyjuR5S5lPw6MJrccYXPZ1o3lMDPZlphr7e6vQ3vtQRfRGWUpFv8x0
cmroFMawt4t2h+wxets0q2mQ5ESzbxIo22uRSBUsiIWWc3Chi5+tG+RPfSea20BMmwHKXG/Scf7s
RFXuzHIufkZEcluyPtXMKHZoHJ7GaZU9KiIaIE3YulHPEPElw+RxhjBnY1Da60iO9odVgTmRprA/
Os41xyb3yos9zrTdtZ59X3J+YIfTsKOqNTytjZNZFn4ZoA0I4KCkTEi7Pve1VZ+pN0YeHJNw38gp
3boEoPneWgYqgHH8fWVecnr8mCRObvij8QZQH1S6txsfd8vVrKvoq2gNa0//OWSnpvUuAgvgzmR/
cIdCzSaKZ+lVDcb0FiyAGbu1/QdlabXzi4Hsht94/qltneg+zB1KnJoOJ4zDkYLqxQWII0cYE8If
voox9to9cDXOLIJYW+u0lXnXqtA9azu2blYHWYPNWVBvRcQ4lwOY3tRUqYHVyAnbxU6nLlhC3BZR
GIJrjwC8xfI9POT+xPsDosxU2grGXdR3yYWSRa4NzJfIUylHudymV8uJPUohGvMtFGJud7KkLcct
i/BzyLt4WJt5OcsNTzHjRsSy3FC4+MMU5YTMAKSjJN26KiuGTnCBrW2KnapCohDRfRSjmrQQDTZd
FoR8LakHxsh7gCxCzQ5DzHQrGopaKqKynBTrwHpzIco/IPBELb6ihuoYH4CnscoE9k0ftX+dYyLZ
GkaYWdyzdn1G20D/zrxhE7jehqYYyol1Fj4GTaz3E7GuE5yNYVuPWIbiwA8O+Au7m8Dv/0h06Jek
AvE+YyOJ6WMEJUUidIRmEYeXpk6h4TZ6n+TV2qpac9eTACQFP6MSN7ZNNrCJ38c8cO+y0Xsb60pe
3a6aHmy7m1mubWfL26J7lKjeARGpO8lcWO/LUrjzIs5QpJX1y2gOfAlcE7c4t729bht+dkq5itzW
PNKop5/93kd1IcW0Dakz3KToE48mQbJHlKrGYPROu9oqNIfI3ySgaKjxMlyv2RRd+ZIwSRDhSJqu
KMeTyHV3BytCckfA6gcBEf50UypmMi/sdnXD1Jd7iKGKdLk8iGvoH2S49QVB7qvumZhTx7SP5oFJ
ckdZEJmJuboP6iXBmSm2911eusekzc2DP9lcwqOz1xHOGRWFR9ogUfxDOnRqU94BNizJo7rE1Y3M
3Vly0hdHK701uoJ7LGurzcKWvk2i8i92OPZXPXgTDQoyfw3rDMUJ9pbbY1OY+nsoBahMIqWdngKl
/GHqyHIkixrb2clNE7a9ar5byochZG4ZJwWHIple0ywsHrGk92cy0+KtNrSJ4pa/kyAz1+USyJ2n
qT60dblbaqp21tA2G8Gu8SXy+vfINsNtMy7iaK2L/jUkZUjxi4wJ2ku/Q06aAwhkLV2la3p87EuW
YWKN49rcsf1hjlQwlQBjSccZA9Irzn9sWSUqEJPk05SPzr2SPqDJfP5E6EGfqcfpi65fGhOLCe/F
6ENHAkG0nZp2HhaqKBgd7kZ720wAGqRhCqbFVE4g3AXplq6sasOGoeOhwUakylWz0/1AkMjwKUaz
OL7M4tOOc3qAzcHHNBRxBqF5EASaVfHVCRtjgUM7PISwdPFfyGlssHnhOelkKX5WYH7OGtlP4q3Z
zI6BkwfYkRnVwdo0R/OOC5TIvT0GX2UeYc5kKHnFxAGfp2mDfUG2kSmPZRv3pg35kqbVg6D5GwUm
nvyjCawFCocD9njWnbhytXEuT2kFwusk0luHsZEtZjjUWxoT00PH/mPFy4ZvBdVLB4mzTq/CdAFE
EQEKho1SdkLhZVBOVzvvOyQjXGz3gVmgrY/VdMxsQeNx1PcziD+VvTWcEfB8ydTeNETkfo2lTK9u
MfugIQaOZHkyKVSLaLrD/8pEJ+H3Ua7mAQwA8dPIh9zVgi6HgI+uBsRw1YUhf+iunn/lgPzvople
7G0Q0xrME3GZwE7xJw4M72qwku9sBKg70F0pqLDISx4NXVVbwHrdaeyRyUdqlg7zNKiPLp7jDVQr
dtNO0dyiXqYXNKx6W46E/JJk+ig4P3An1lQHENzB2dSLaf5V5Fl5iYQYdnUxAySwwRhy2AvMdW/i
/Jvrqd1qjWSBaxt3bJHoedPOEh9rOYbtdSKGMmV5CcUo745+WFl3OOWhjoxTdZGqqTZppvV1qrHz
tGlwE8wndxNFUB/UJEp/DaOvO/VGX4Mu8kGeJ/OnFFPzrLoIe1ZWM3INpu7VVFxUqyk1WwS6LjiR
6MCgOD46fvyOAo8ZAbrGfSEzZ99Vdn+dTOLPEC+C6KX1++ZQ+8W4H0pLbo26V4/QangwTEPBUygo
WUm7GY5cG1bYl2Ydgj/GdMU9Y5wTx3K/Wsj0l8SxgXHEsWTMXiHjhYyGViKex8c5ywA7DJS7YfDx
M+K8AUtE7mXWG4vJV89U8chYOFq5SAvbcTT0rkqn7CJ0xj0iIFbSlOXN4zc/0tFjGF8KwegjOUXe
gyiT8s6P6UcqCWMLKc4yn/fo2avA79gCtGLeBQA4VmxITzJGp3R7MuvTyRtwHbYdpDUXS215ciuw
CV0beRwnxTxx05PIbJkDiQD+zux9ZybhfvDkEHu8igUVT3XgfY+kIV578OMgaLKI6Tkj+gmolGmw
sc/IiTeW624KwFEr0yWeAPhtX1rtgZqkVxP5r1+HsxU/hM5d4NJ9JpDXm3ZkeFy387Egvd6lcbtp
TPeUE6Je914MJY6KvLB/pXylJVrGq9ko+Z7++Yfr/f+17/+Sfm9rVf/q/mr8x8X+vW50i8er++//
P6UDQsI7//d4wH09fPtvnz+L//FveAZ+DwksP/jPlABcAf8fmO9hBNMPH9jMEv53ToAgwD+WDAde
CeKwDubkf88JGHb0D7YzJtUoQKoJW1n81P/qXzI8+x8kXMnikYAOF2as/19JCvyFowzQlpyRTbMM
v2vJzfw1emlj59EDh9YPFo9w58Wxfhst+ugaOu6pQOvsd191dAszjBguQrAuEcxOvqEyQzfyorz/
+NOH+PDPhMKfowu86z/lFpa/x7d4Y9DoTYCM5l8TvOmcCKatqfthlUN4wu8rGQl2xZrtgbf51y/1
eyKJl7LxD5rukt9DdvxPXR9pVMGhIBr82Yg9KiFWqVXoM8dmZIR4PoGcZGj2N7nhP/JH/5HL8MiT
k8ogA006mdck5v17LqNA+BZtltlffctQFntLaB9Z1lxYiRW9PHsQYWAZgnLwtsJa5r2URi7CPBFu
BLzYw7LLiSWGseLUzFxbu2rEevBacB1VgEVvHcF1c5Cex9LeCTXyRM6SAOdswhTm6kCKwA871uFX
2I04uVUDtmvlaIolN3MacxRqOZN9iHLwD3NgDhji2d/PYNYwriOiD7QP8dUzVBM2y6sBAQURewqs
702tCva4jup+KMwleL8KsJ34mDMSHdUosudmMpmFQrHS00pxZzyjdVgNE6ZKu4cKOjuCju1Dw3FG
kERAbBy4LWXD6WeVNX0ZreO6R5MLIwW/wupwRNGLzPgXb4KVnRVdeDG+S7cPN0Np4l6fwet4q9LH
IYkJRNuXMYt4yzxPyvo0l8JW68h1WxypfVfeNO0If5cS/z2E88eXvdzbrh053Myms1zsfwrhoFbB
+Crb+Sux5m7fWtV8ph7X+JvI219vGQ5IVKiHoQl7kFihu2QO//Qq2gk6oLTC/Gqgo64H5vZs2nJi
OS0QrX99y1hLfO73y5fX4u4kucgb85zlnvrTa5VBkrWpKqwvc+Tu5cUap8dzY1XmChR6wWPKl+UT
w/b02e8i8bNossVOGoX5Zx8INs7/+u/5P7x1IqIumWQaMpbg/+9/jmrbmMVE89Yhve3wt487QULl
0Opg/pu06O+rBTcqy5HP14gGG6DpEdD67Z0nochiu6/KDxb7YpfTeoxrA1lG6zSmnUFg3/cnF/dQ
HZ3BHJYv/5V3urz88sJkulweJ5DI/5JrnOFCKssqnY84wxY2RiFKxoRTzsu9v6sP+P2q/eOlfCBC
9B/Bhoj85Wn25+84ZGyb0PnsfuBscx7GnGBHOMj+b1bC31O+/3yV5ZJl4V1yjO5fkrBgM23N6c//
qGVCQVfgtxdbdGiscwodonGNt3/9AUJs5+/+j2uXV+R7cxgsUaFGUp546O/vq2vCohxASdIcneVf
5SIA7g0v4WwPSGiozu7Aes8QwO/JoVU9xKw5zIiaxSG0r1U1Jw44Z19yZoGVW7a7YQzqL1sahkN6
qaNRu/YsCHM90ka3mwgTfU30nIAdbTI5AE5hGII/R/uoTRWloK4wkuOogKGtYggBLK91n/0Au03j
aOayjz5WAW0V+0R7lgYc3dFeDl82PoR09TbMBFzG8rMzTq+NKDK5T6MkoG24NcR969ci32cS+/tu
doMiei6HwL3Y0AgXoBTtKrRd+2PGINgxIDm7UW/9yDANNzwIy2A4VvTYg/+tpw6SefZHTfXoNfvR
1Mh7UQ/wjU4/13md3CZ8IdbHf856u2BOjuMGQDOq1GGIZsPBtuZY08EL4hQvSSgi91ILBSEwBU9t
HZLaDuZLH4o5OzgV+5OHpJnj/FDg3PF3jCuHK5ciNDrhW0V+kG6b3E0l3Ro8I+YsWSywpcc9QN/t
OrQSlEHSjC1WEbMZvX0TK2byDEiYbJI8rqyHqEr7YRVmUrR7BPpxWiJ2FrjumGQdxr6qxRzjjlQQ
J4ujTgVLRXIABIRBOizcbUQUI+JG92kjyMxSjmsAiosb2QAFuaHfmwb1eGQFoC4mfp0hnt/ynDzb
jo5Y5Gavj50MUR5ezUzTzmtZm7DVqqD1HiFFt+U2q8lqQGPyiglQcOC+DbOq4UaoKFvo54jLOOsy
iZXUsnDfYTDfwa5ui0dMBJqUny8CHLFJlA2bOSiwIoZORPAv88vktZeRfGvnGRiRjkjISAdXyzi5
4PBzmIzhduhH48cAMLLC8ApQaWumdQQE1k5+AWBibC6kw6cUTcrhcjaahMdq5iSvDfhQ4NvTIlwH
C37cCNyu51DMtIK+EaPb9qn09zHIoVcfCxnMIljsLJoW2ti6Me1013cOHTDaDdIIiKPvK9wcahow
93LMG4Wy7yamx4CMgxpEseFFHNSVHq2HpjLbeet4bIKU3/ruzqlnmT0XiR9Zn2ylwvQHUOGcTtsi
Tq5xXxkvnlIWzyy0hPFc2XaWnc1ITd0p9UZCUqGCP83oIzJPsbFEQXHtTvmujIJx2M7o+TQWqmx8
hltsZvQIkB9ifBC+0NMbfTRGxvaFWXX+XrcRV2nuSF1z4hTGTWKYZ/PSmTAbtWUpbA5V+JhZo/dz
IaL8crLOelOlwHnteW1sH1tj5ge8iXMydqoQN3FuRNltzguvIEzmujRwhMC26ximc0/KYVw7hVQL
1DcCSkM8OUbLH11GH3GrLu4UV5iuA9mzOywK+SMoUwYZGf0Gz4bZR0wD1eCjGjvDo9P24kOGogzW
pWjtRy/U6esgy/5Zz8wMVzKIh5sBfPYz6UaPt5JEy+SXgC8mK1QjojqhyR1pCh98X27NmHGD4RIa
NSNrwxjRTfSQ81H11dCSAhlc9X0YmRov8pTpwyD3gq8m1yTTaqkN/O6KKseVFkr9CoJhXNyxmsjP
bBQX6RvdU+oOROOaQo8PwkLlALBbzMyVsV0/0LwNGC7PAr4JetaRNLB8JtjD8pQjMzkpd1UZQ/xD
ewVDq8mpgggbbs/GOe5iU3IdF86DZAA+bEbfMN9jM+fok0eTuzdKfEEcTRZHEXJpqe+hYlv9wcpo
PF1ZJeNePsDYPngj+75zVE6KLaptZeMmR3AhSMwMzdlU4ERahGvu+rWQWdNsoan1HlHi2n/zsaN5
RJaEcZVsAnADOCWJICMvZpJMaVV85Lntkk/1knmtDMrDd7KwkJ4A6EcfgEYLtY1UApdMZdHiQEMV
rVZuHEYSeJExszTGZX0FF2v0a6WmmGlfJgik4nEEbjZhWR6YfWcdGHRLaFa5UinICnMTWGu3z6Jk
jVnBHDf2bI13mQN3Bf+6nb1ooqvg9x3mIIVV82RXBCE6CLMlU1Ciwj3XUY2/Ccm1I7fALZuSR0D4
U3SQR7ChTZK5mNH8vne2KTDDs9N08mOqjBmdEl/6cew1iDvhtK29K5KgCY8OdFAWTdLR6DmTxUUN
btzCjtUECQ05duAjT8dh6RN4bTE7M2uOBExc7d9cI4+/l9XEkUc0SXeyca7dqnxKIeqbeEfjVLRn
juONt9Z9v+zBCI7Fu4ytER6gVsmBfpqcmJptZOKxB1x3dcAXEY5UVvCLY/ZsYmoXwaedG6reDl07
fxtil9zXWOrpCRPU8AK8uSFCYLS63zS2jK9BSuNDxTZiwaHCMdq0srQe80T539Us5l8E7/UuJLkz
bwtfSmbyHQ0SpN06TnJADqdnsxxja9/HkkOXp7BB4AfUjdraEJDGYywNfZhtAli6ZsDDlDPH+ZXK
1NzyLjwKq4AcANYWxfzgjo37PfZ8gotYhTnr6WJUX1mv1RUGPBEGY0hhMUIeFF+EhzUfmTfRxOKS
oIa5r2UH1r2NfxiAmn9AuC4ws1kW5SO5p08gjV3aNB4rtzCLdS1FWO2Y7nlvajQA+FK3knn7zg7I
8c+DQddDVvvBxSvTJNl68NHlKmNlOvfoyGqZnjK6kV3Ie3Zyz/+qq5oZfhr2wSGnK0Wu6silJAJp
McbxWKUvNJLBh6dSQt2Ujz63GoRZd4yLZfJJjXr+kUlF1NrM/fIbmyW42oPNrIcD6UQ/RtdnD0D+
ZLOVyJk0tM0Vh544wVtpZWb34JTTlGx5KmZE2/BdH0v85+fZTl8jT9bXGh/pq6pofaVvo2O0GDCS
nwGEOu6nLKp8IPNbY0eqcNbfdEU2ZjOx6xSrkjkIOSsRshJgGMENZ1nTwv6TbdcBP8jSi93TXLIq
XWsst3LKZcyixjKVWqnA9Yr+fe8PhqLDgLST3pZzPCHzT+SPtly1U3dg2msfSg0VgitRXGbfMokB
ZE33ZMuKbaQ3eayCNNThRkYyny0v+xxI8PCQtkqc7NR14F7tCn96c7lPyaFhNxbcm6zANraLs1NE
5lM+d1ZIy0IG27nxirRbySmG+45FMZZ3WRtjbGrVbK1lV5Tiatd5+a0xa9/Evj3ghEgizJMrc6ax
B4OAkNNXkVcxugOKPo5qwgGQAokuOQyVyMFkDjsGg2hxMfTRG9aD+oHiJ8jGVhrT/xAOtB+DXRjs
zzhWIXNk5fvnyiVu04M+oGtmssfxOW/nxl4bdb3w3MO2YArB/gKd2M1w3/vEaLOejBim8nqs9iIr
coCKclFUCEASwKfnBnP6OPuKtHbrjXgIrHHemTiQviqtgeQQ0WSJ4tF+NDACspKYIHL9eVJMUNoh
fBFE4uKjliWx336uUvdkj4Qy9TZuskZgrCb8ox6JOxKaihvXjXeGUaPj5BjnIXGMjfiOF4aZOgdz
hyy8mwPJbskiHOwuoLe8Ze59dG2WzVXsmkgnlWwqfLOutuetNtokIWvnU5Zod1o9IE2BpwuESaue
0tZ7WZfRd7NhOVhbjPTKbesQ4ydayh6EgkcyE+uxwMOCmajqG6JU+XCJE4/HglBpxS/15/QqI+K9
BqGkcTdVcinWackSbPyQ4/DKK2vj2nVLNFICQzF5koTDj5B5LBiCgQMYilFn9Ae/y5hXRwUB2orh
i2TmBFEDX55bfVrQBL6J2GyOzHfBYuC0yW5hTMgBE3rKcklHxPQgh2EOVykIQyD+kQ5+UiDlAsKo
quyNk5+4so3BTqntBkNfVrkbu2+hAxSsWKzDsWN+RXWsGYm3+U1yq209onzcgByNb1wU4ZdPcnnG
LoutyJ24yohX+uELp9hCr8XYDuOJh3H/zWZiQ90DHNNr2BoKB4VIjHRTNEX9arOkiQuTv5xQmjsY
pYv3dYzpPqCO8DVWVtqeh6ZM463DbALPsQ9t765kNnYNRRLUJ+15kHybNBs+DOQ2HNOckBllzh72
dsPnImMBqn/0bcni3zSpJ1nyR5oKGgTkAV0tjoC3UhH3lqBjfNkkWdg+c4b1Vm7fe3dpmug3LgQC
yrkDw3Q/2HX1XFmoRxtilSWU68zhU43J39A3Iutnv5GN2FCOGZxURKQG2kALdTU1iydOpeWn6Y5m
QFUnRNnKrJZhXZy3rxzOE4YiTfXpSbf/Gs1ifB1Et8SZOR2fmyJv6och7AcsjTRBtrg2LAZhjuXP
WH6H8ktz4xD71L73MYC77XZA4LEXpAND85UIo1h9xZOqvuP6isSdY9vCPJmG7ZA1Aq2I7SbK8nf+
iPatNAb/KZua6ebFmoUIm/lwznEosEsPdNStmoQIAqxbXT+WCoPKilAcaH2irwR/kyBlSFTHBmcb
grBLCsiZMAnO+ns9pF8kRUGtiMLJTj1aM3sDWLvA01lNVrSLcZjRnaOoalGz99I2PWpqWsfRjkl2
QLSZ50i0FqYdgM1OyobrtNbM5aocov+Ojl71rpBo5nU2xrWL9TrxgZXljPrObhgHzTbPcpQvQkzT
WxY4vfFiq7CsLppPr9goPavylNh+4xPgjkE/hH073EDnN/+TszPbcRvZtu0PnQBIRrB7VZvK3nY6
7dQLIadt9n3Pr7+DLlwcS0pI8MEGaqNq7zJFMhjNWnOOya4/tfp61yFUNb75ExB3zMihby1sp8+s
tR5n3e8w66TaREiMkCkIG7PiGNSgfQpYTP3OJMeCmhvFVZDXWv5VOfQwnn0e2o3pZ0W1c+fPazkW
jvujn6oWrXHYt/o6qKrs1kSWpt9opHTwEvywQ7KGYwUrdT54BTslB50Lh2YWP2kgWtnkRmRi5p8U
Hj5/kFO07vGDZmxpBi279Uvo/PsJZS9heqkaTdjgfhXuMPUM7c5Pcc7fuShz4i8UIDL1Go4mVXEe
CEkqvBcUR4mY37g3NfP6FhnBM4rAuF4OdBQB+Ghp91IYuvzO+Wio8B5MyWsgEUzPnzV7fa/giONG
bHwQcFMhXMVKgbTAEubxZ9bEh9nBkOgrKIU0DRJ2ffPOIs+/oHyMvnUMq2jZWjZtWSs2Yz6FIoQ/
F6qYc7ZXzfFdetmqcsvaOH7N0H649JbNjggCe87rwlL3TU9US9xbwqC4s113Pl/KODXvDJBvEv1V
Zn5HxJH1y74z85c0AX2/pp6P6/t/qLkbZpHO9CTLyn8VbjgmpKmE8ufl4t9ZSdPWLUSGFghkGi8g
to5Lf8Ar86icLOctTEP9Po8G/ZtkO7T5P1yFRD1qo9pcLJ5Lnn8Vx6cJ3EJD9tNbmCBbT6DirPNE
v3IrZ3XT+VZoISkQcB9kacd4t6uUuu3b0NpQqh289bmJDcE2cnbFbTRcKbEfcwL/VE0pZ/EaXAOP
BQ/w+KbILGgapw+9t8mtJ8KnUbQ0fag9UGjNNkB8XgMnHMGwA8G4/DTPb9QwaZLRK2MVJAx6rv3/
9TSxfarQauJs79oNZvfRq+4EO5kl4ntvRfhJ8+ny9c7GCCsq4kKFvs12bC58fD2z1PU2oeK7d/tg
2g4zcJ1snPLK45x/9VER+ugqUjvBINq52Y++lFROUpHfGTmrqhXMaN9AFHf/ekM2imCXTY+mS4bL
yaAXXcPW3vazPTQUhKS0Ap9GM2tfLl/l/IYABWsabQmTq0C2PH5sVJkaxDFJttcEE0LAUZRDaPCj
pdh7pWNw/oKOr3TyeUHVcAHvZdleOH4D6WF0V9Itfl++nbNRN/fkNWtu2MHQk6dg7LLXHC3s+gzz
Ezr3KneyJx9h99uIaeCxd6ZrKOKZIHgyIGz6wXCx6erQhj6lkNZxBY0AldB+7HPx5osiS1G0CfNL
WoUE4VlRcZMN/guhRsMz2p5hIypZUqHMK+vTZDWY3b2+/A6/T7vS8PrgxaKodvlxDkp29acV+Nf3
p49+1RV8cITyYVatdZpbLdaW3VS075ef+QePwIYrrBDwaRwgrZMhVNEaYVEeyn3TV+nSzjHG0zrw
rswnH90P1EW+cFiv1L3nX/HX/SSNXhS9Spt9lODGDKb055SIdBnQf75ypRNRBXOm8yfBnsVGM5TF
B3h8qYGDIRbwut6TeuZh38mNGyr4GeicSb8RpdfflIj5HmoRd69JVaGuaHoMa3pt/DI7378yDxhn
rUsWPWrIMzHYRk9yqjkYCsAQTjb2+0BlEVp1u+No5AaRtU3YghDHyyHLWMNJtDE20+tYWXVduBtA
aP4z5gX13QIuZSxz5WHR6jt3aHHytCbKKtcdd5kRKbLOrQyLFipP/6YoZfogcH39JHpPPDlmT6jL
JLPkqyCVy0FfTkF2OcpJfeqY/klx9vTpylxxtmrNt8z6iMADXSZb8OM3ULhN63q9TcusCMIl4GR9
2bJz3DRsA1aBYwbfWf+bA42yaXN5MH8wzHj7hqYUo1mjU3x8ZTsvHUwJeruXFBb27G7Lh84iEEKV
Zr3650u5c6OWZjRyIf3Pe/9rRGNwTp148pp9YsKZFRq75NTOvkVllV25qbPWKeqCefDoElyyoWsn
A7oQpm/qZjbte8wiE0E2KFfxxkB0+GVFYXQTg8D5x3tz0T65YO/n9QslhTx+jERZqSkHYLf3Gw6N
ZqJ/YVetLaokqL/8+5X4OJz55lBRnBKDO8cQWVLCj3NaCkpeGPebdlQ6pGDbu/LCzicG7mreINps
EJlZnZM5yB6pFXqF0+6VF0xPogGYg9Z/WCapQYDa1AXrohTzWaN5GzjWfhdJ296IMDBXuFCs18s3
rs/P8Ggvwq+xZ8w2R1s5a8WPn/GYpIUmwqLbRxwsF51rk+nRkfNGx5Q28aA7nz3U0gtXr6zPNr6l
Ncd887VKU416i7uNjFp7u/yTzj4eftGsk5EW2QPzruL4FwmbVGvRy27ftlp4r9JYWwetWd5S0L42
wP5MASd3D/iG+dmAvIuf80RRkVlF3/VGO+zhz+BEorGPSJn6FjTHqbbHJ9d1OHA5rTG8Om5LrUAm
JqQTEwMohZ20fxR2Bb2pNkYaCXaXoMDS7Dr7rWAkUMCkhnBLLY/DbcWD+mFRJHnVeyFeMVBqL5cf
2/xYzm7FsnW2k3Cvz6DX5N95gOTksO8n7LgjDtZV5cD+uHwV/YO3M2t+NORMHLPPZoGEziwpRtm4
z/SggvFoW49TQYRlKYv0cwDraIllxYb5UuqPdhRWz1M7s2FGjJukOwMmadL2DpGbuuHMN9xc/nXz
YD19BtKezwkGbRzj9NPSjSpuwika94NuYvip8CoFpf9WenxjQYeS9vLlPnrkypaGw5Nw5lPS8Ugl
gr2aZQTjnn4F/U5viOaM6+LKvPvBTSGPocDFWoaX5HTerWTjYQIopr1AMk3JNay3+RjKBTg48WDU
V4M4PrgrCqUS8i4TL+vHyYxgtAKBiZuP+94CYyUAolHaNuL1Pz87qNnSYVkmKVvKk8U5LfwwFX41
7stx4uUknfiR5hDvL1/lJC1h/qRhcLuWLdFjcC3nZNEaTKN3SFPV9x4Uxtu2NIcXx4o9SrqKNhLM
dm3bVG2600sL1UGtvH1O1RTUhkzuQxOERhOzYxgplj1IB2aRcEK24a5+B9G1X2V9lF0ZwudPn+2p
jStG1xT/OQ1fsVKzIMhL1/f4vQA7EOW+yEjcu/IZn3/FXIWHo+Djm7Y8Da+ohCOBj3r6Pspccms6
LV2NRE2v3KaXV27ofPgimjMZTfMywyc5/5S/NiiRJhuX4CRz75hU+Gcz4rKzCUd2VTnc0o+Xq8uv
/GybwpjlUpo1U9lZzecH/Nf1Rj1okTNp5Igztrd2bM7A8Miy4A9MpU5RPhy3BVWp75cv+8FCavPB
cJdzmsQclXJ8XcNMKGVXjdgjxzJw0oyNeCxKa/Duckb3o+hi/yEf4wI7GjLZmu51YH73jLSMlpMl
3H2t6IYvdc+l/nr5p50PqfmXzSUUsi449JzsRoPeInGFaMt9g2DlC5928DW1cX1dvsoHz12xiFJg
I3yF5efkg/aMwvBEE4l93OsAWhIDDI2vlzQFg4rQaysMt7LP/Csf+AdXZWjxJlm+kSme6l71kkDT
jJi+A2cLsfPJavkVx5HxFiVNsNXbzFzHbhLfX77V8yE9B2ZZCAjZcnO3Jw+0HsvJTdwpBUCu9zug
BGiZ8cCinMiDbQSD6/Xy9T54ge4cF6Dxlvivs3qEITSiZYfswBhji8i6BoMc2Oi/XsVlgfmTzkUo
CDlMxwOYdmNpVI1VHCxz+ulGxHdrNanply9yOvFw8rY4fvJxUrp0sagfX4SulVGgozIPhWc/MDFZ
d3aAwZ3YTXN7+UqnDw2nEfMOOqs5Jsdx5ck8kEkKvAX71EOK6/HORNO7HHzfe7p8FWP+wX9vOebL
MPo46DHNUTs8md5sXSBKaxkLU9iTE6n3WPd2hdFF4X1pC/N+tPzogd6E2y36BKjhqnCQzoDT7Ewo
9XQAUOI3xmaCmidAt+n4lkizdLdw4aJim4VajYm9Rzq/ErnefQIF6b5iKIICpKUVQHm30gjkvHxT
p+P7zz0xrvladBIHT6eytIvzlrM1j67X1wJ4OliAvrxtJvWENsG/MnF89KI4Dv3/q6mTrwlJputl
LldrGz1ZyaYxV7kNp/PyPZ0NvPk9zcsQew7FVHEy8NhrNHqq7PRQRtA+k0S2S88tyeDsu1//eiV2
nrM+fHbnUDE/mQjBkPjTNJbBwU94d72wONAVM2kTs8Hqny+lNA7IQBfYgvG6jr+mNCtRxOLQPmTa
YIAhg/Q1lY15y+xuXXlLZ8dWNoJ4GHCusJIz9Z1OD33EqbsDiHLIGhJpq0I1qxxNP+LiBuSIqcIZ
B+QU2kKNmQc4OhtWspL9fTAGORnXdJOubCzOx83xDzq5eeHXVlwDPT6g7KEdqIPk8xNSYK/c+EeX
gaRBmgvSCpNl9PgZV7qTYmiW8SGsfCD+bqo9O7LPf1x+k6flOZ4uOXTzAj1vHjj7nlwlDxGp9U1+
0DqNzIdEa++pigx3SOLdb00qOWNKd448KAhW9YLoSt/j/Itne0wRgIlScxzsEseXt0E3BggD8wO9
N7iuRm7votQyly2MizmVnN3T5fv94KkeXfBkt+QZQYnsz8kPDVC4reX35bZ1uu7KEDnblPFYqXZi
leOemGGsk8dqWgOqei8vDkFcQP8WnocuDmusOertukiQYQW6oqHPGG23viUsKOsmWbJISablxJxP
Rc1015fv/YOHbWMIso3/fH2mcfywoxqxV2t41UEh+r4nscZ8dZADIlxM9Ie28a+lbn1wPcdm4cVP
x+DS3ZOpL05aIn04Nh5QQU5PAw6B57IEruk7sD0KFbqby/dnzFWT4zXRooNCH4hVEdGBfXJBWZS5
LZGhHjy70s1NlKYmVDc8yjjoCb94F3HvvOLkFj+beOgQJEzlTVDXCcwT0sceq4GRuipZM3cm22Ps
51YPoKfEp6URywLphD8ssTdVkfVAWQbH/g1tINSurBgfDFESbCkI8vXjDzwt4KvBFIne1PXBTVod
BYxT3+W65115WOdX4WyKyM5gp0Iz1zypQLVhT/MhmJoDuOWBFNFQu8EAnf3zvXAVmGraHPWm4dw6
HnJh0luNQst3sKY6ASAVxys0ztdyyc7uBW+rgWfToQencEScvPea6T4MZTwdUo56Gy2coM+RcH7l
8zmbKiVfMusdE+Z8ypvdtH8f8GYnR6UFbnugsULMSBAoPCwyifS15zfVA2QfbYdEr09gmVAtrm03
ubJTPvug+AUoQHFHzfsjBvjxL0hBK0TgWLsD8FF1N3b9iPy5Q2QFyf0Gseq1MuXxIYc1l86NdDhX
cjhmSJ6ORFA/bR1b5UR7sPiGyDMHKNHOTMnElDemiRolCMf8mjlLnzde//sZ/3dZ5gzKsDgKz6tp
SGEIQwSDs29I7f2c2jkoUL/vUOXGFh5XeFZ2eGvDYkDfK4NO21nYh9nBRVnybw2VPz/FtJlO5v6g
0gkjOn7iRoiwLFPUwJrJIeq5yyayxiiEFYPb/lPL88+luFeO8bhZNRoaJ5dqEOomWWXhHMFBs81x
uqAEAoCNvPTawfxkovxzLU4HjGZOky5RcPMH9VetQnqC3BUitPduEYLsMKcxfs4jAjoQ8aLDW/eG
X710ETq3FXs9lxwL6MVyORJnfq/JyVOrHHXbDepB/CrSLzR5JxrwOpnpeuLZ9UkKQ7ckSB6hHb/I
GF0vDqDcr5fn++MP8r+7YF7BPy6pGrp/anB/3cUYWtVA24ThaekAsFyn0Z8Ad4O0G/rx8zT0gN28
ovyRyqx7ANqfXTmDmefjdBZtzPVRZh/6bcdPMRxrkVhymvadbtWrWiBvC9ks4fyo8iuz9YeXYnHT
KVzy2k739t2QNaRml9pehbi1W2Jfdq6XoDWrcYZcfqrzluvk62MR5XtHcTObyU6mbJkYoyR+R9+n
yEpXISqrX7U3R4RoDrz4mKJGUwr3NtCC6J/KG/+9TxsfsUv5kQnWOJlg8yKyuxxDyX5Iyuo9YuVY
8/9WcxU02E1JHV3rlX/0VKlqyPlYQYH7tPuGAjQwQfvxyeGvXGFRglAMj2wVmHp15es+nrrne5tt
uyzqDpAB2j6nY6XTFR9WKfcqZUoFOhkSsOqW5XdM59imwiALvl1+jyd26f8uCfOBwgo7fJ7rySXx
mDZeFxKu5URVN1PwVVGu8VoFn3u37vfZUKCqDuMw/tQpWdwz52b3tulHy5I/8cq2+3xQGSxXmiLs
lg0xH+zxp4KWs2O/N9d9EVeE1CIiNmbTiLnScOIQE2aUvIQV2XxxVhjvlx/E8e7gz3OYy2WsnTPf
4UyKNIl88q1Gyr1P9uNtMnkz9Qg98uWrnI8lNDQ09ChE8plqpxGzYCOmAGujuwcsS37T4AJUrrqD
PzbxlaF0fiUkMYxZZm+283QRj5+lMdR9w1wXHejy6is9AkNqVqJdOSJsrp1jzp8dW15NtzHUWmp2
1R5fK6ArX7ZuE5OC4WagaGmpIdU01r6P1Ljq/PxBx/O2xsKrXkVvQVozG23ppRmiUmwtS7tFeByK
8tpO6INnoNBKqVkuRXXltPoFdbZwRGsnh96JopVbAwHOx9rfGiFd0csv9qNHQAdB8v2iRGS+OX4E
CJuHwDT99JDVA+nTU5av80Dpu8tXOd9qmUixXFe5JjVDxEjHV2m8GrhBVheHbkjkfUWNh76u1uPH
MUOMB4P9hsyhWV2+6Ae3RhwyYmvWTwWTZP5q/1pAi8ZIBlw/BfvmjlRTBaR7zAgAuHyVD94Ve/IZ
YcD3z19Pbs0ONOizY1RyBki8ZRiUCAqEMDZZ7EVXNsh/Gq3HixfJ1paGdE5jk8zcd3xHFhKrtiLD
6gDEBsZsRgzJu+OL4E568fDESAdkzf6+wbKlmzPXEiVOuHBG27aWvRNYNxyDrRijRyIAgvSdpN1e
TPhN2f3izslssM69nOoXY4CjBwjP0m/NUCMpzRJ9WGAutmu49YPNqKQQrP3OMFg4i2FIzK8DJQdY
tcw9uMTm89CiAbD1rUF4/D330vYtLUx+I3KIdlmB33xB/Nr9bElGnHCSRVmxcg3aDjtkm+LHpKWE
LKdFoTYauSDQx9XQ4VF2ygJUksZthmiASJZATzgtApCTd7WNX52ugRf9tLvSwJCTyeG57zNqZzl5
qcPKqXUsmU02kvQwRJUp7hpcScD28lgLMAppPgQ/vMxiSTat8e5Tm/vc+MHwOzexVtN78TDXzwi1
gzk5wAuqRnN+ZLJN8Jn7IaGg2QzjSmcMIfCtJspWgLdxvGaThKlKzh0pvgbWCDx3qEKaderMhA8M
f85rN1TptSrmB9tgBr3NxEajlpre6QYuGQxymYasOlg47gKQha1/F8vxV5j6xXPhzqbmUAw3od6i
xTBqwU9RxUulzHYDA4OcHL2JofSZ+U4x/++mOnDWdUbNwddIE+EAiDmzSIwd5AV1ZRH44NOlnKwZ
M0YIztMf3sRfn26A63AAzlsdsr4qOJBVyLGtXF//86frsm6iuaD0Ct3lZC/YJWVvjUOdHMoWm+vo
9u5qnDqcAf5o/h8uxQoqbWgclP7tk82fr2SPP10yo7uTfZNaQKf1pHF3EIjG5eW7+mCuBTrlUJSn
AT3Pf8eThCexC3Zmkh5EAEIbzrTD6uFX2V0npnJOrPPcz00xjJ8vX/aDeRDZFactdDJURE5nWzgZ
4IhsLzu0ZgUYV0pCrXtPLqfQCa5sRs53mxR02W4yPOhEo+I4vkMdErQ7WG52yKVMsEtjrQqCIL7p
4b0vZF9FV6b4D47s4MZ1yp2IN5DsqpN5VxRt0is4iQfI/JhuSqrhcdSHq9roKJpp4DtFEgfrik3B
rVIS2i9d6CsL9dlxkHKBoZA+KocaDT3L45uWLVkl1LF4rRGupYaO1oM0G+8xFXr4pNmWt0n5iQts
HvG6HElMuPx6z0YVx3aeAMczBjDN6Pn1//VFKpvghmJKdSrpev2dQfwL6F6+wccT7QrkXDduX+dX
3vP5LbPWwfKi3cj+mmre8TWzKXMj1kHj4NdTfltiLC4XhUbiqp/l9XOc9Djp6zZ9sMuqJluh/jfT
CVtr7pm9Aw+eq8/qrOPr91YSIPSXxkF5VbMaTTXcR5N5bRf6R4P996rOHheZIE0tBjNK/9Mvp6dI
jjAsNQ9UYsnJ8rOQ1Rl7rHuXFz4xEU49imSlkMh9VzUGNwAhPhgVjeN5vgzyuHkMhGO9Na4AXpCn
FU6lVI5AK4ewMzsyZHrtM9QR567NZfvQZZ63bjCAEKGTYD/N6ZbOTiLvtz3G+buXTVSvrTqNVkSi
pUSfl2MUrAD16DdYsgtrgZgPo4ovu+lNGL0R4C338H0PZTC9S3g1yGXJLiP8BxjYV8ersC94hpvc
QK5ydvrY1dpWtzpQNhkLsr/QanfsFuSh6+bCxP5UohfCdb5uVGDey9AnQQeVZPGUw+hWiyrLtEfR
mvz6IRrkrW+q9H2IQwWBjIG7hBKJy3XK07JZYIHp9jX+s61rw1AnLC0Fenn5s/gDzTt+eTh4mGYN
FKcstfbJZzn42IvLYVCHqfIAgPtOly7jOFckejJ17diJIF7Ue2DOXh273Q7bKDZT+LjSXjZVkIar
0TfCT1II+xWGfVgt+sFWn8c+7B51nkl7myWuuPJhoTBm6B79bIWzhMKfqTjL0WuZ//e/PmeQAXof
F9heJZ5q7L4tztQqiyt3YcdOtIoyyiM4YGe0gSFLt1q2pLC/BFOUH1Q0JM6ChlrurSzb99Q2aYr6
vvHr5kcSROKL2wqzuh0yA0aELtuKpEK3Gu4aMRB5keVaaG+7tgNiknhO9I4b3JoWbYlRg5Q8XIVd
0xs/rAQ77aICtuFBBrYHbzMkfYwApu/wfUO0AceWGxk2LRcQkbmBnBqRKJXUxTtUH0G2Xy7SF6sH
jb5FAq30de961ri0RWGSXKN5sfsFSldGllHiAODygib5AlsMXHIIG5SAodZ/iBCBtwu9zqc31xvG
O8MJUyK8i9onebyBVOKOAuuGVsXTJztsY7Hy40LctOSeDGsgLNGDr7VgjAOAp+QeOoBFVnrcut+t
vNW/hE2dxOuwGZ0fRAtMD2TNwRUElyWItqHGfsgqYkwGsxnfqE+CF+g0kxkvHjv7l4pbLGlMwN6n
LE6dDu1XHrt3TZL7+7wG1LSIjAkCEAgO9thx0AM4kaSIWKqpPpt5WrhLra5y9HpJa77HAO5JZy5y
s1hjLiWUuQzD6KVMypw4sgZ+wioiXyTaFm5K+kxfZrm+Sry0F6/E1ff1KtB0v1xFZQNHOyknvO4T
SozDUAAvfXTNWESfMCd70d4qPFOgHiNmDsesHor6s9S8xIFpEPl5ROBiN3TBAkeFlTz0gYYqAmUm
mR42bWKxzCs//xphx6uJJRWxIig91mq65lQlFnmatFsa9rA2OA/A28ZlXPyyrab55pCaB7jGDICr
94lRv3gSDpJVxJXcTJ5X36dCBBr+3MjgaEAT9ZbDHIkItd96YA5HyMdzFqsbPY7eoBIixGq93+aA
/yFWtRHRnLImnruPq6Jbe8IJ0qXWijG+Sx0t+UWZwbofVWSSr+MZJoCbXrceqKJV70rWqlzSELDu
wKtF+P8GD7rgUMAbAQoEYgt1SkhGLrlq/rIdW2fYzqpP/gmCjmAtKR9PO7p2IPtbFZF0R5nGuLfr
IVCrVJAHvFEt+s8dVKTysz90IttlTVrE950VuOFT1Usb9T8FjZ3e1uS7BtS5CQIQU/IekCbz6HiO
xcOWvSgwpsywXr1I7QfuU04bMNDMV15nlY8QMwURLQWa7DEUElLTkHpwF5LIe+gVGJLbgVwOnzSn
yL3RA/ZIc54GEbdaI3NjFcu+NTZDP4TZoyITPVzWulenGz0nLYLU7hDKQJQ7qb0rg6CVN8jSQJF5
Gnnoy6nnG0LhX4NcyPnhi9wZincbggPaRDjS2sbgRX8nLTojoMdPOrBvRuh/7rQmLRclBdI32sqe
udbFEI/rOPC8XQNcxF6AlEneO71Enm8EwaSRllgxbfWxka0JMWrlqnDJqTNDfh+0Mx1qfWCXwbus
Q1Nu5/MjkTxpYX3yY3hmZORE+R3NBLgBlRPjEwLQ0ZuslmIE+qkme54ojeSr7XHmhn5tVi8Ty+zv
so1hKMMV9BFfw8Rx4ZeN4d6rHQhnOIiJWiyCaQiJYtP9b8NUISswOqe2mJ8a3VhKsm+JBEsa9dBq
0CsXVTWFalVSqihmMFhgciCXlrax2pEeWAMElbiqOub04EHh8jmoGtMLAh8XFbpXNq+jyovfTp3J
PXM5zKpc+upbHI3lj6Js2J5ZIox4stIO8jlRwD7wcqdiWTQ26SBNHsQvogj1dMX+ghS6FDD6T4Je
bX0VcJPs4htiHGRYgUJVYTCQPBeEdrCgUECEHUuLHq6yrqfESvBbvZyiJNfWDQ6/cWG3bgIXNaXD
vJp6R25znzPZsqw076uRW3VG70REX3F/m19HqymJILXr0Fg3IIveqLr5zsoY3PipH1IehOmW+n0l
RXMPuc34EmWZdbC9kH8LwEh771hZ4y91Um9/MHEosr1dWAMLKakgbG1vUo8i7SEgEGkA7ImdJMWV
xilAGqJxdqlgQBWisOHl9o010pZYKU+LWPOkFghoWhbZy30bqk2cFJzSs5xJdjEWqUZCXOK+0hJO
ifzjh5hswCL7ppHBDMcvdON3ENVWsqy0OHzPw6FJ4QxEyZ1qkqmFk5RrkE8GUtNWAKyGt6rugpll
n5cR6cljDGczhj8F4KKF7ZXFofzE1g6gWOGCOZ9EmJAwSDcc8gRxA8ZirNxEEbQrumLNTDOSTNL7
fFg1cXzQaGTQ7stMpO9kIU/+DWgwjcC7EKQjZvXxVhKNZsG6A+izMNKkeTUVMXQF9JJnl2T58qZV
rfJZfmzjRWUOSHkwRM+A0RHaMnzZESYcuzck9ORkBZUifrIc8W6VssnoQqTMqP0g2gjpT0gYZBMN
DpEFuisgbuVE7uyoRE8gHYDt3rEz0SifQen/Ca6PuA5F2dQnysvISKiNCiW/MnurCHrXZECioI3A
4ZOg5mebmrUENjBOaluPMQ2PPml7pguLkNksbhLjKSGG4yFstH7O4RuA5BHHZX1lVmeVGepIARVs
Yv3z6KQuESsQmb5S+dDsu9Bxsnirwy1JFnS1POdLxlTbL0GT9ONbz76fdOMBksa2rWEFbSjm1i39
FnqC22FSLPn9CGWjB13ZbNlw8DXlEE3GWzeaNG+vqEBNuzggh/FHplkQ+LSpnNpN6/jWoXJENJJM
OAWfpSoN6EV9bSY3LSfAb3ReAQ4PKNzFrQVm9DVIXJtqmwt1XwvGjkBbZ8j3bqgnIM7AlfXEgxkG
Dprc4d8IOAgt6RdF6adBH4P+MfGqwvzN+2u1t5jEHwfEZqhptyXTDLnabmUk9wGTBtDmxpCf07Lq
0xthRml1K5Mh8Dek/jbWawG39R7stvUS6qqVG5r/+m+AECO5OqnfxKuGoVivSGMnh6du56C5IclV
QROpLQltCmV7h0iJ9MCoYavRMSvvAbEU7UqjIhWucPA1OWL3nIAyzxXlW6dPxoDaUeuGB0NPJvt5
VF08bPPJqIaVHTq9T9RfIbQV3aohYuIyxnYpm7j/1UajLZZox/J9qnui2BEVwiaispBukkfFVEhr
OU3fZWONrBVjGccbNSaxT85FFj5EGdVMMiM5yeHbh8a0sTvqqkuvzfENUczUnhHq9uzUHbt+7Zqg
L3ccY0D5cMfpz6LQ7Mdi7ITYCEzz46KuGrsnxV0PjaXJRPRsmmAot2DsOntd+40lSV6r6l+clLUX
yD3NgSla5Jtcw1DhQvf30RZZxi7WBfmMXdLJb8ITJBoCY4ToWoWtdh9xWGXGGIPYWzldNafRVnX9
adCikjNHWopiC+imerSqUhs2g86JbSVTY6wJUY01766I9eI+RZ8BP4Ac6Abn/WQYaz1K0ockRYG/
0ErL+DEEJat3ZwMoWnpdqa/9WqBiz0F0b5Q/aWrRtF2YvbEDi9bOUOdLbGRAhwsTAwe0JKBfS9cv
WdOMkeg4GOKTv6w7lHuLwIjrlV+meYVSwpXlsoOqxrHCin0CtMaU+DdHA9uwxeDWV1utNrStncD6
If+SSScOK127jyfdeE4JxzCXqvIjYq3mDienHU1Yq6Ruo/1gasN3TR/jDKYr4RurvCKSaJXXwh6A
spFStzQ7WyN2nnbAfWvxN4s8pKPER6X697g21G+iw9zPo9nr0S4RFnA8EURkkMvU+66V7fSUktMT
LvpGMw8dUEoF61UQv850OyDIJOeueSwqz6weiXCf3k2vzKtb0olgfXvdTGgGmMt5nAXndy8rq1t3
o1toyyadiX6GM6ovSTZEkrtCwr3u63EEdW6O5J0bsIDdewfC1rTq2rLvV33fp49JizsWd3rPwqcj
PxqWZHbl4Y1lZ8F3wYb9h03QRbME86nhLQdsxVcvBU3CyEiDX9BxU/nSkPcg8BnV/QOq2bG78Vy6
GltKocPvEtYbG9NsMH9AQ3OLVQ522lwVlu+CQZ8ZW9EiQer6Qk4oa2te0Jxi1oLOz7PlxMnNhtUh
j2KHmMbICDPaD/Hw04VADr8rIodoTYaIeuLAaI8ckKlNsO4o+wVvuoOXwTB8EENUR5sljUfwPzk+
C5C5woseIYLaYgeIIIW6CJxSv630dIRDKzsK7lIE7dewn5mNykptbMhenBJmTc957snQZcH/h+/K
N8NqaSqAOTdC74jGNXpatTiXU6CNEPXC57qo5mdQmfrrMBCatmBBbA9D0I+P9I/7pzBKR2+nIAYQ
nG0X4hEWiT8ulcy7N5w/BNsFw5A/aPGYgl9Dj40wZZDyvQvC2iNGZkJ5Odq1dVOmdvlr8mCrrknV
S8SinVSQrtw+zV9AL1Z3gaQwRRgNlLBFUibVF4C9LY7YphkpZQpXq28SM6rNJzAcNqzPPidiR0dP
cNMZAxtfurnqDuMZHFRPgtonbmiE4qhaLXoYJ10dhsq2OwLGdJZOwFSBWhoBp8iFPZh1v2itrnmb
SOjTkcXbKUfJIHTuBnAec4Kuou7RsqPSFkNg1S9zyMHXCUL7vSuLPljXObECKzOy7ScvUNZjFBbT
z7QWjVryZ5W/gyS2fvYl2+aFy/PagzKs4d+GtnHARhobXDIYooWXJ/I7ZTz/S9zBfeJ0HhrdomPj
X4Oec4tnjOA+bq5cMLkUKNJtph6Q3utGU4P2kvI5KbjGECgpaLQklLUFCzL7gZq4PiTNYAyJBKi3
0qqa79UQhb8vF7/OikjILgxKk0j/kbWcwQ/SKG1CXXbZz9SJeLj7yXv6f+ydx47kWJZtfyVRcyao
LgXwqgdGmnKt1YRwFdTkpRaf07/yfuwtRmZVuVtEhXc20IMG3qSQlZ7u10gjrzhn77Un5xtdO6qX
XyVKHLYXEOt8GmvpGH0oWAVa3whKzMXbOF3P7r2UHqiEX1/OYbn5cIiDEvdUNklOHap4s+jMrRTt
UqEtqLQXad0/mpw0io58zy/UGwf6f8gCB9e19Do+XJdMWSyKkEGZ1Fdd+I3M3g3Y3Nm5KUoqAQVL
WrEvk5c0vtLA/f2VK6Y7+L2/hpGHWiB6YvOgeNkK5qzRIaajWTWrcht7IMnWoa98VSRd+iP/qjb+
OM5BIR8kYD904ZQ8AW/3i014FK6r/TMbSv8rj4223K9fDXXwnFSIVzIjZihUz1yU5bEjWql+7L1W
/o64x5W1/urRPJDD//kdLr2ohYG1iDo/f4d2Rf07n3g2nWQH/1WUK+u5eQxv3UuOkvuoPINf/5W4
67sJ5V8X+uODc3BPUZOBPMg7Xr7n+Cw+Si+dvXVBB95mb3RCfEkI+/I9/0KB8OWoB3VjrZCuatuM
SuHilLOefC2vzdP2wbpkS0I8Ytxtpe2327/ynP54rQcNv8JwCElVGDUzcLaREwV/9khR6tVIBjTI
M2si+Lnp978edfmrv7rDy3zx4dVMLeh0QTtwrVAUbZsX8g6kVMZ72sJhDswvGnyfn9zDi6Qq/3m4
ckaDmQZcpDXqfpbl3qR+U+wU4Gn0xUT36wtDFvJ5pEHphkDvmbdHpT+nbcdIhmc5PYUEOHbtRndv
fn0nl5fu399JVozPA8qCsIWGrKM3maI74W4W8cWvR/j18vCDAk8UMlRADBdv1LJXi2dUeR3GL8b4
6XKHAg55OmIxFLmfrwIBjKCxrhVvxb7Zmr69VfZ/LdXmz2fgwxAHN2qcG9E6o1684d1Y1/lbpH05
byzzwg/fxYchDuYNbLsaVDGugloTO9tCZ5bM7iq/Xs9H7mV4MXvRf+ft/TDiwZQscKg35GoUb5HT
bc14W3XU+bdmWWyzkKz4e5ySX7xKP33ePox4sJLr9dTUdsqIFta9oN6EzVcii5++rB9GOJjy6dew
B6db8KYq6sZUzL0FeT0IjtLmqxl3ee1/9X0dzLgBTvvY7qbiDQfTHhW2N9k1p4jM7+pTIPmeqjWb
pHivtS/xaT+dJlBFwnlaVPvi4HmnOTZLFr3izb5GPHWU38VHpHPD+9+a1xRBUz85JXDiejqZVl/t
GH66Ffsw9MF7QCN0IujbKd5697kbb6m5hEPtO8abGp4pWbQ1jaf/xvzxYcCDtwIzQWFMtc1qyhvn
tneANDwVpP+vR/lBSPJ9t/dhmINXYUZAQdIj11Xstc3VxQWoex/A1xfD/PTx/zDKweOPLyoyOsrT
b7lNagunyDje/PpCvno0Dh5/fTIVbCvcLgmnul1TjNUWJow3spH8ytP402n3w9UcvACKmRJlpjFW
6Xj2RjzZT2DK8y9umfbDKI6F3BhdDcJjouisg2+mmsvQ1OdRe9OtcbhAaAkcurdCIBLJ7E/Romev
2vAUAYBBtFmReZyF05eENA6fBG98IkmTj6vctUy/LpXe09CkosaWzhcfVP9h/nZBrwlzUQEhSQFd
8HkVMvROLuzM4AWVNkojyjlj6tkEykUeLaQ49tvK4BC2lOlWskvAzOD7IZuoNxr7UhtdA3C0mItj
dwrmlxQ3DlqmwRha8rj1Vh6hrLKJRHJcWlWdEoWrfJH9rHp9dvDbG5C4Ax1r6ffH6S/lYP7XQi7P
5Xtx3dbv7+3pszyMw1zGe6Wl/D0Ps/mP7z8O30v/uX3+9H/WRUtL8LJ7r6er96bL2v/4P/zmn//l
f/WHv71//ys3k3z/+99ey65ol7+GzrMgofL7j/Zvf/8b5IcPb9bySf784dlzzu/tm/r5PfvhF/5I
uDTE7/gpoKUiu+d/oAb8I+DSMH9HcGy6qPF5CLCz6P8MuDSM31FMofb8rp3nQeZHTUmy+t//RvQl
XBoeHIztNk87EJx/XPjFHysO9+yPG/Hn//+YJoke/9PKBG2CQjghZsuf4qMI62DDSjmniW0bwGo5
jgiCZ8wmD3WQ15fsYOaHoOwCY2NQK3yfbEPeFboyZZtwIIL50o6Al3gGxZ9oTarvaPgzvZJNFSlN
6llBLs601o19lbB3fFqxSkGhEbNcj1lS3KkpAVODFRY+2izh+IK+GTHTRtsAWiyVqqR65FTWyrSn
bvBpL4/qSZgQakXxhB65j1pI0TY0VmiJaSWZTnainxIr0RU7kauJ4kOyTCKvD6YqIAu4rN5RXYEc
EPkoi+PWNJVoles1XgF68PSuKwAI5bVuEFG9H8pIZhC5SDxQuygo90HjFtpO09FtbwyjY1YJY7cj
orfQHEqZxJDRcgpVEidKprluh7yrS/cj8XcOXYqkehmtjsCqeCwE9TaczKMnF4Oxj8LTOkopYsV7
dwK8T4gEOYUoE+jk4VBwunyt5SIlzllm/WVVV0HkhVT8CKyi/ePPReASr4MDkm5/otLBU4dCO62C
puCQU9j5Vk7u9AQSlqZAY4ydt3ht5pXu5Kiy2nEoNq46GOVpYHTPSwrmsFMDaP1A1kXtEGe9RGnA
L3QJk1KR8XnEC6c0o4iwjy8JR87eXMWer3IjA24cyyTYkWmsC0IuY+ek1GSWrM2yDHqvG1tJU3UK
nOO+bgsS3vIQyr0M0BTRwk6aeaXE1qSvylKg+RjTPp99nayG3tPtmuvS1HqaGJ5LBUHXlQry99h9
h4BY0v0mDWr2crQnb31fCmcNtFt5YvNPPyKzy2lr121EVdh20tPcNfrIMwpNeXXbqKnXICnUeue6
uUnbbxbOg+xNeTQkPcR+lCahsUpsmsYXHZkRZ02iDjyZuBwCj+DnoqJkpynfJnrpJ11LE2xrVhFV
x7ZDAaSuJsPtyTuwkSvsckeU0XlWVoY41QiuGo7ziXVsWBE4OhUPKdV8h3aKUQVoJIkwXlmicNWt
nO3A2sKc70Y/sSJKiLoGYJYq8Twe9UgMkitMvQTjIRMoFF6aNpqOOrXIop0OqYCmC8EWRbLTlBQD
AJ2kcOTdsbFLYn50acEZRb4bCjj2pdfNuixOjNQJm7dGpS/FBCkgnupYFYaKkFUVmZPuW7ICAJAm
WnVT8hCckRIDz4XJmmwRm3YJDgJ3M1eG7rm9m/8lP+MyXdGdZXVn3lw2tIdAlLxEC670xkiGQNOs
xyEiYdylKcHLp/2xaf//69nfMPHY9kKu+ffpzYTgPf/29v7bNT34sn3+tBz+89f/WOGwXf2+MNlw
mNqADZDZ/mOFW37CwRB54mLOor7MDhTu8rKMmcbvUAFNFRmyJmy46fzSnyscPwILrKIBQItp8Nv2
X1nhsCd/XuFc9mgmS+li1IaZhCTz817L0gMEdUU83yqVdk80y1EdFZdJrb1meZb7iTCOtYW96BrH
ehrQJc3Kd3OargOnvOuWlzUnACZp9JNegSwVXQVzvwlbBETFsEWQcJeWs+VVckw2VpDsRA9gvgf+
4jVluMfJeD3V6aU7FHf0Vfd2NT05pTgunOAG+URB+C6CF3c2fDxXzcoty3dQaKQEJ5Lojda9MRLt
GgXYOraUXR861HerGgFKaX3TBuec5sbJqNt7iDs3pa3cwDY4x6SzhFvsqo4mv6Ps6jF/zPPkpSjd
whsNsoUiPUAIl5bv6KrIJukQH7SI7ldmgdBAxASyIPU9GvqsJW1seiJhgt8Z00fFoAdDS1H64RS/
hNp4jZKWPGTc2J5oDH/oab2FRnnnDGQgyc45Z8n1GzI/V+TkEIen7BKOuUNu3wHLDr3Ircw1Pb2N
aeIgJ/SG7jXGpMEcrgl9Z0WY9SP2t9/0obzKNO6K0me0llzu7dhP+TrXu8pzSnUDcoHPXLfEprCn
Rlug9NseUYJuEwxXVbk3TtUdv5vDarR3k2XzZ0ukHk7D9bb8aww4Z4B48nUQ02gDW1mhZ6rek4yP
jj4g8/qI1EnbjLTVGJLel9V8E3NT3SXhfM8qtZ5U5Zy8w2OEcqht5upKGdRXgVmY/CXCssgnJqyu
qa+0zqIN1Z0p4sYcpvdGOhdxGD8WWqoBSCveaQwh/nc2iSvoIDr5+0yEmg8Ak2I0OQM0NhNWRNJs
PElY3W5Mpns3MU6mZARCHl6UsX2W2QqhiAY6vqjZZuV8HZqUsptpKXo2SrwWk7szlSJYyYpTjwiU
tUiqq0pTdlqv3uOmuUs1sRd2eZep7WUwd6eTXlxpJepOmnd3wTxdowOnvaDM18Q4lHQk2fjFJJBn
U4LM16hdz4p69CK6eOiJfVrpQbBTU8aJzBNXjxBoNPjEqqR+TzW+4Vo/ViL8vW6wpt/s2Ua0C/jm
u6p+7510l6L1cZL8VIuXryBwLkeTaCJ0B2u7CdaK07PdqNttb1dbC6UXeYtsN7rg3EjcxuMdeySZ
b8vHW9rW33St2fa6slOTbKcSThU3yWMg1aehk2tn0E9otF1qE/DLAR7ZSuncm2owX12pvbau2Ms2
//7RBkFfR1W+0Y08sjN7LwFfeuagnZhu9EJ4x41maJAv0FLMA8dHNd3RcLxq0vFarZQdcpfdBGmA
7VX0QqjBlaqPT+XgfOsL5ZzklCMMVcfJNAMdtvZoLp/oGL+PUj8eBHCeD3P6z7b/P50bxYKe1FkQ
cGl9nhsNU43JWR3n28JJVT+o5EOiLVGxReJTPKH6WpwktoW8tjgJ2+YhyXu/HKwv6hAHrRdmVmZo
4XIMAfwsONYsn/JDjZ4oo6Gq6lrlU4CJw/qk0CgVu6pX1iGSITcrr5c0o1wLj+UUHJW1camH8be2
yNf/U0fYfx50f/PqciCxvatf399+Wxd1/BrlHB2b/wXnWkILPjwvP5xrb1/r//ufRfz88WT7/Vf+
WPdN9XfoC0u0uApZgnWeDcXw3rScUfXfMcl9R91gTyBjgy/0z3Vf6L/zE8wWmJmWE+7iWfjHum/+
Dpx5qeDoyKQXy85fWfc/l8/AWgENorwPmAy3E6fbg75PHnVkBXX14Cep7h6FdmIeketcf/EC/XQU
+ghcIvRJ7D+fn1w7lk6ObGDwlSCegLwlabtDqzm9fLjvP3lPP1fqlosBX49pjd0vGxhAZJ+HaUW+
1HDJGbXsErNppC6nw1DZufVCmemK5lYpmvm4TLWk++IKD6DWf4y9RAWwxQOkD3Lj89h5UDUgnEte
/BBQ4Qt2Amcx4FZOBKOxL/KZ41YsR2jnxLP6oEjDO+JKtccCfCuuibyBTK506Ps8mjs6OuSa0Koz
7JWR+Gsl0+WjmiobJZVBiONBvfr5oxJM2JM3q/Y+pdP2ikyDJNxbJEgbp7/+OpZZ8V/V/GUcrJF0
iAXfON7M5cH/OF+xGXSGgZxBn4CptllFSPnFuY4QfTglgsxCCyO7fk4eIoTlBJD8evAfHjnSRuCO
2Au9zUKucVC17dqWk5eROL7dIDTDKWAfU9Ssv5iTD8pCy+tsaSChv8OkFnzs50usDBZzCLXIsoi+
euwtZNy9oACETP7h19ez/KVPN9NBuslGf1mBDDyCB18a+xG8CBwv/LjSRkA8FmaNqg9s3xlH5ThL
RflVAf8ndxCSH6ZEaCo6tNqDRS/ukCPrVmL4KG+cXWT1gzda5Vf2rB8eEiZEDP4LDBdWDVCPz3dQ
FMKszYRRDFUGV4lFWk5mx6qfjLGx19Xqjpjl7C81N3kwD8Y8eDDzuDAnk8xxX3fwAul5MGNVql5l
bln3rUMdCYGS/YXL+8frZEpi3EUyQC7QITbFDse6bZJeZ0wlOOqTub3QDIoTqVJishHJkLarPouH
4I+1+t+WLn98bsCMQRFlamKlAUL5+f6GBbppzEqU7sYqu+pFHT3DTSG4uM1tbENWnv610gOvOXgN
ABvwcajYA737PGCZOkGTVUL4GgaAc81d7D2dmicWktnky76dcA8mfWzCnKgZiFMyiQ/COOhmaWUl
J7tKe59EXvwuHfF+xZFMlHa+T1pyPrbwHvJgE+YzimydCNllqz1hncmweO+EVlfa80jQHYaCME37
+qiRaFiPaJBNykYC/La90sCLAPlBolCqSRgu11otAmtd9CXSc6Y1bYBK3ozGruvsUvP6Oh5syocd
CkWUerk8rxtiUdns2lpxNEAoMu4dQCCV34aZ18zG3oXXiw8EbTTrVhHO+i6J3LF9MeNqJLDcIdTp
ZCitytr1audqR4kVKK9anSO8j2NFPpQFPPO9lfRzS780wuUqsB0WuK3KkvhStRSaT1Q6T3tfu/02
zmqKQUEu2wV7J7v0NOG8hYHeMUJ9G6I1vxgqd+hXM8Di/gLYYmRsKt2WD5KaobJJ5kTIzdhWpnNi
2opOd71WHelpUPXOSWjSjB2F3uYuoHxhe45GnGa0sgs5ha/MjuZorqUeLvYJ/GgVt1YOejrgbZtt
87ZVR5Nc0HKauYUtDJMVod8In4GO6rSo6E3cTWNehFu6+zonzTKjZhrqdlYfz4DSdjqFXmVtphyC
OGaZwaUr20HdqpPmPgWODRtpVU59ZR2rAyk09crMkIVeDywX2iXhOkmzzacp17dzZbZy4HhdluFa
cVOqvuPszvomgs6hnAzRCNdFUUhwvrHLnPRa2EQGTHYLaem6bFtLWRuItenJ662VXnCmKuZ9X7WY
Z5Bt8c9BbVGh74YQmbODwv0+ISkp9YMhFcdNw/eO93NWcJsGlJZvoA/hgiRSvTPgmPTVHW5jbAoR
xUcO+kZgpmeCuF5ivKnO7wOTBRA9ZpQhp26ldV3j1ycR10ir8ph5nc1Gjp9r8ou60aHh1YV4hlnD
hgnGSZ5irTGk81BhnX4PCsiAXr7AIggVzvLY03MOaFBFRsoFraHc6PqSgWgYSoHGNQvwJE5prymr
PkxmDNxhOiTw5hTlG09+SYpSKXvQBU0Q3KVdX0kSZDs8X/QiY+kvkVeVHwch/fdZDBE1jFZeFpi9
irXSZeQLKLxEBq8VAZFbuyjD+xLWHn8kRfJN60Q3Gk/psGcZYa+5Z8BnKbfkujXZ3uikU0S2YU+k
7TxThOX8GmgU54mi9UzpTCOPFzAH4pmD9lWQpaN6jp2xGAHW52XolHoq6VQsccp8d+m0iyPNNTcN
3Hi5QZCL01TQWO3OJRurwbejTJprdeK9uckVInSvWASTeIMcN6IfERsVFksXC6gWt/ljFw7qgwKG
75xioDC3XTyKjC+8SeN9TfYscmpX0Z1btHnqEa+u+sgZfgrXtVT066IJZ/cJCT8luioyhQK6ztFq
9wmDVh5dGI0a4MgkIXfm7+T0VPOetoKoom3V0/9dkQle32tmXjcXht3VzXGcad11b4Qi2qslhhRE
xG0QTUgwUhblDW48OkCGnkEaTosOfpzMlhjRGv+CflGFsd1cDSSwYfh02lqhrk+lO16JIk7rtyRN
tfFGqajs7Xg3i2w9mI3pvIckNQcb5MR4mHQIxZBa8RwjSx2GGT8smcvFle0q1nqqwT9sRjxpo1fb
Yb6dY1t9wnNsFt6kWSmfWTSIBJVBr3GNyPSKTbR6F5GHRHy5I4Xv2nmd+OqQVUcOCTWPZa6N73Sf
pm8FuwBjK+oqOpejE8uLXM2rl0Qp5JMojeFSTyUVEzOsiFXuWnFHQU1oCBFDdW3jM0o8TbGdK7Lh
lDfplvMDbqmy8ieOiCS7tKKxjzA5VLic2qr3AX9MPEuqyInGNsJkiUiP8x1tLHmmAFf1ixlvs0cF
bug3CH0A++hp5NorGbsNt3DUHfTeTiBPUjeqb+w0ZMbCNJmlKNVncx2qJDdgIxT53aAOTKuZ3c7B
ts11zORUWEUNL77v3gdARpqnu7VyF1apflEoHdY9nZDo0AfJqr+PaSKKDZnrRnuUTHq/g1rQhWh4
aV+RpuxkuzKF07pvutZ6HlKHtqEejd1Do2U68ekm1SVfJtN41kHgvMyaWMFlH4U27AdSzqhjhAbB
NLkaxNpKKzJy3Ur8EO85qvhnemlTjFu0SRqaYJJPngkzw76D7Ujdgrk2wg3h6c6loQEbvBnU1sWq
2Bn98/LVvmbsU5YqMVE0eAu4UqyU8RBvJ7I/TwdbHR2vzUZzm+MhaNdl0oQXqpmz+CTFFD1Mguv3
HSdpCupuVGw9fawrgHDYqQcvDIr0YgY1U/ttQ9dn1+cKk3LgYiHbJbacEh8/r/JSF8FAKZzUdM3H
gRhZ6xQy41NLNJh7RiEt7fzKZA25UYHrKSgr+uy0IGmYqGF8gOtCTYhnJRQqfo+yxbhWkHAV0p4T
8tUqXLfZpF2iuNuGO/otgRGoLEbMdGBmJSo4rIy6XwurDYMtdij+ntSn88AZxLitbBeTiotLSeAp
t7J7nO9xg8UQSztVz4GAaSelKeAlLVvmVTLjK99oJPHlnqKRKEB0H7SHsZYG3cK41J6bUM3wTaux
Oq5ESvDNSp8V5znLiuChVFtHR4BR6tILzNG4nQeNun7sYl9bzW1XPitKYWU+CGITp2Cto0lq41Gn
a1w345NDEHC4qeH9XYWJPUc+ZxdafE7qlsO2GJxG9aSU9uhTyMsIlQMTuVEautGgtAJc7o1BpH2t
RRnAZ7Y8LzGT4pXD4lz4OdCTedU7A055yBBRs2rZfbVrULFMm1pUlsR2O7VtbBpzVtt9r7R27nVO
aj5mTk/5Pu3mANcL3dpu3QTT99DzvmEBlx2NZGIRm92YtvXN5ESJug+KrHPQDzF7+m48S/VsCPGN
+jGBPZ6Rtm10ZbMvpTsfpDL1RjR+vS+7mKIfbQTqjJnoXxKnT9mylnHYeoqVkD1kUX1NvIAmSOGZ
0eyiqs27nm1VnYZnCSSjYddq5HrTbDANYzWbUtvHQBrZQyLNhyuEGecxw+NR4uTOo343WHZ7FYRm
0UL6UQUr0GBGd9jh2ZRRsZfBStEj47ySXWFuVWQKsAuMPGnXRlKxAY61Jr4f5qB/rvUhcdbY7Rzb
N5H4fQtwq1qrxggixAdM09962rjXVta5R+ogLYQLmHfuekNN71o9XCz2UcDzTNom4eFuI1QamzYt
ibC0LOmZ3VTfQWroWOPtTr6MZVReF3Hf3za1nEm0rqXc2Yi4cGiRNw+zUzh1uiJb0038Cb0Hkgwo
E95I+uRlMfZJ41WGxEZU5Vp136S91MmxI6W7BN9h+VFHn52ijrTvKMnLno596NTrTJvdYa3nPZ+I
0x57U0F5Q/WsRq/k2qypTPGmuVrp28Wi1QzRDRzrOQekVQRD/HQmrbX0qW/V9gpxlsBYSNkckzTb
uGDVtmozeI7opXs0BVAa1lpgWdeFPZrpVhKqeCqcAE0KO7xkbYxkYS+0GTZ0epyYKOPmatjbbVTc
B1NAwn1e5vkZX2elr/rEaQUCgki/tNpmeorQh6Ba7rP8uu0T9VrXp+KWFShvPaRT5DLEI8CZMJ66
C0gh6KUqJ0WFPOWTA0KhbUYPAkoInL2KKy+sstL12GKP2KZygAcG7LwVW5i0x1IV05zuRyViAxyO
omOvGDnMWi02EOnELQcAQWz6SlqKUXHCGvV7xSTHDw/hwvMgQ52bD9u42IsEU6KHX7+9nJkhyUHu
+jLZuG4cXE9mxyKSjRl8jcnU6RJqnfym8a9jWGFj9QKdou9XFiat8wGsF0p7282dVdXMQ8J9d+W1
ppNiY5eBqa6ybmYHEo+NUftR2KqxR6Li8IgJSGKAKipxqgzM7X7fDJTju1BhcpZ4wFZmqAwErwdm
mB8Fhj6E2K0ybLcyiV4ct5DjLssD87zo5yw6ZorMH5vJyMttO4zOdRawjK0UFAxPbW0J/jEcjO3Q
jCL3F+3IncODkO5NvczvXbUfDLAJidau1NZUTmQ1MYfmyeBeZTmnV9+0FmM/G1uyV3v20+ya0oUB
ASHbQLdCzhIGIEXYbE2yUHuwmqgBfGcz3UdY6rDtZqjS0M0Z4TvesNReqToH1/UYqu64BiRjNbtZ
w1K4CukKEn8m0bT2CkdZfKoxykELrginIHvMVQjgqr2FiBA1HiykkfZZJ+xoCwGlB9MC0eAGQR+T
sxgc8ci+xdR9TSQgkgIwvKu6bxeiONKTeKWzEziueqmyWjUBXeN40JrgspOLhXKwuuGxN9ziJuWw
lDGzJsVZV2sLzqPiK8YmqLL3gK5C/0yOpSXXHUfUhK+twSzdtjOoJScsq6dYH2PkIoo7QMCAUTmt
+2RAGCY6J7/RkJHcqJ2Kb8JpHeM6wiqLwzPpOUJVDptGTueNi15r6uLnyE4tsA9uBu1+xju3cshh
ZdMreNKJAnTbYNUFevLNGkXENxd3EUHpYfpUibh/l3o3FljgY5Ymvg9FbMcmxsLeC5NvtRRphDO/
Va1vFmlS5Xkx4fOjYDhPYFbMLrP9gEOrjZ100vPNcqXvkZKg+YmSKNtqoiyjo6BgU9tQQTK8jPNF
iuxqSt5jZaDUmBdsgVe5ps8YgkNkqx5wibRe6cOUoZkyy4eug34aNiq+71yVHDgjHNPPOjqBk74e
28c+VMl7sesF+VIaSXtVtQ4hwsS/RMmm14GS+KkQGTdyCstiY7UyeGF70BUem33EQ4Fi8TmSMpxS
utq8DytSo5wz207ta0UUyi1M2eo5CLKZlR221k2HZTTa03oGKaDUgXU9somKILPHVXCaQ54ytihx
+DtsDqhaTBxK3vTGjB6kUOVtYEOQByEUB+0uTEkfXbXNrMnl/NTgvXesud1zSGV7Wes1YAknZdex
lUOb36R80XApciF2aVia1VFPB7SEBhO2x7itO5BCY3FMUwIkkT6pMbHO5PEOXgUaVfFCXRpXg5Vi
7aY/25urqRDVVZoOcDYziDjMKSJP2EjPczj7dmeWYGkqBGY7JU3ryyKYXdfj0AauI2iZh2kGl7GE
q9aLcNuJRp6bIFwf8aICetClwuaReRmsitMtXAdJDQWL1VQq2wAz1OyTJAjHYTYL4D55bZs1tuMg
dp4L9AW6T4zVhJF0KM37vi6x31ruAJNx0FRUAYMhkvOxc8QCr9bmbF2BXIG9mefuPp5a1/LrYuo7
387G/g6rL6Uas+215479qcIpaJojbJ88m0eLFCDc9W4M6kjvlXTTwYnPPCWeXLijad7K43yYav4L
zOUc4g31YQCSLTwRF72xF7XNZyiwGj9DcGKYAimde4zvvEQKUo5RvipdiwfL7DtGGCaJDRqutyV2
RjBza7vJhchKE7+NN5wIm9NY1aJ8D417idnp4KLC32gl9BoZTTh0qmqYwQK0pbs2Q1htPgK70A/5
+vpNYlYg76yGZ2VN2pkjH1SKVckGvBsz8whJDOosmY6WZ3CK7Dy7oj2vgT0Bu1YliAlqGejAXPJh
vOUNnsUGBae8jMpOJLuaI5S1KfIA2lktpArqWVgjkoISN+7UTxNTRTu/mq0ljnTNGjWWvdB6EOZk
3xM4W7+GuemmOP8jklfUcRDvC3Wb7YgZxrVPJcaeNvagd2+DPcIgYqNePbqFpZ07LTmmbD5C55ZV
qwQwlPKcbnukh5f0OFT71KlNedui6W4BhFTuBWCn9IG6RpD6thK1bKSrpun8RmsiADv2su4ro1Mj
kKy0mqAzGRcoHDhdvM6BpCSTRLQxG5mQkxWAxRC+3qqhBJYemi9GogbXjdPVEQbxQBWns9OU2SYJ
tOnJNiYVi3WbUW1S6t4YdmmdZtjHY2qFfj1HdekbdmPruxhcPk8006xPyKUshE/HP6G/xft7oc8L
7qpLLfkNYmPX7wzLYBfBkgrhqS+jOPISde7zWyVNytsJxogGN70db2QN/s/rDJtdQys4hO6gOSDz
4WYL20duLE/KsWE6N8lMZ1bo6TBQ95OS2y2qxURN9fOkMzMFBHsXycAPlTHEe4ZA/rK2qJyvTPLE
+lWrBelzlKFp3/S8hNNGiUXZe3AOnXs1d9EaKTqJ5+TjhD0DlzA7YOXk1vk0I0LbZSaVDx6iKLx3
FYo7ILpIeVpR06PkhjrafKPXgMU8YzbAIlBLs/aLMkse4yqK2WA2iRP52qgBZij1OXV2TM39g5MX
VrhRJ1Gw/1YpPa3CHAPVKhsLHPKQGOR9WSH4QvisgSVy2mBtddHAl0n5yuv0prplxuzP9N4WiIw5
aOorSGn6NyNr0hcCEBZqeTYq4XbKOfaszanXHsBljQn6FwRKXj/E3amoHDX04tStrPWQLqUTpRTQ
ulualhOfy4STJSgBU+3KcajvAI/KyJsUI3wwjKK6cDMlrz1KAsElHAsII5E2JhfumADtcd1C34VG
2rsbU+vzMwWeADYmhZzO1WQGzq2dDMRj140BbZ5AMk6fKhgdZ1NaoMTXlO5ndjTYojBLD3ZwEqlF
l3siRGlyhMysfAgos1brgECsb6qLEmSD/DyKVqObyRuTnitfWiKUp6AVcLhmbkK5kZT+wrU9ZDDM
DCRvF9WcOK8Dql/Ni5wwv1dR3AW+7LX0FphQjcAaACEkn7HPwVrFin3bj2nFqs/8ABMGHtgrzWaK
SEkeA6+r60zMJyRACByKQi+eiIY02CPFqlG99NIk1qetbArNzJQuiqxeqNm+HJTh3RBd+6YBA0hX
rDR1dxS3dGVWjTIo7oYYVHJBDLtPPWIzG3UtyHIa/YpcEw46VC1Oa+YJmBhVN+1IJDPaE5P1+R6N
rDL8P/bOJEdyLc3Oe9G4+EDysp1oYDSSZuZ9Ex7uPiHCo2F32fd3NxpppFXkxvQx8ikrIyS9RGkm
oIBCVOJF4+5mtNuc/5zvBBbHlbNYphl/e9tbX6VIPXxwXYJuSxc9jfd67u2ktc27K5zWftxQer4C
txPoSaurfWRDw03JskHdxI5vj0gchtv+GDLGoji9qvQW1xUXL2x+5omhtmwvZud4V+k2dQOCe8sp
FSNd+933lcb6NGnVtaa1bhJUg9yT1CMxmxSm78rnqalR9+HbjJgZc9s9CD/npL0UgmV244g4B8s4
Aqfk3uZxBPSMZjw1dLheNEd23wpbz3LWUWYHrJpLbgE2410CqlPaNXy0uu848iZGfrWhn5nHmTjN
m+F1PCzc2Ki55hDPp9hNhvGOquztfXUsn6ue8Pn4chTFeIiKP3SxxrBWQ/DZ+ucMRNV3s1b5fCza
Yb2VnTB22imUYjaChuRjV2rGI5QsTheJBcP2qG3ZjOSR8lhAiEtyyCqMMzdAiI4qzkzZ7LtFjPPA
VVXgFE8XlMXQ6T0UAoFkY4acHVqbxA77Jt8KNK5An5T/vFRVmgRmgnAPm3SqnavW6XP7OPkqNc7j
4Nm3S9Pq98b+bHPEYsM9dhD9kGTlTsJIGQovjIZa+3pZQX4emtpW2p3QKhiweEwSwmzAKf1I9o2p
Q9Pz+NQKwFNenGWMKSN/IicfTPVaLmE7SKRxv0GTgdfX9EWcFGga17QnIxaOJtvjTYkuqh0b1DcF
Smuu3yrP0aD0+CUEuITL5gPnEa0JOW5y+nKp2/gkO+4FYbHZyX6hxvgYGnxSSC0q5cr7xexA0XgV
zqMAernCZp+0CCCJRNqJMH0MxMiJmlNXl/ZFEni8wbBC+aDkyKSYj4K6VhNDjwXJC7Zh5f/w/c3x
4tHVwKH0Te+eE7Hf1Gfupjd05JlA1vAYsXqRWhooxp6FjGtGIP0R1+JM3XXrTOcxM7U7tJMKRS3z
ijTodbFjILs8+26pnQyfMxKUkddzr464eVIHr2drb0CfKwqwZn2/PfO5rbTQsEY25UmxKkStqyd3
uRTWrd6I5mNmGKCCFc3GDej2arnZJWvJzFdxFAoMWTjN0eYzl4BjYSYV+UmrbaxxW/Joy8TvY7/L
yn0VL0D8uqng6qrPvn7iNLy6EUcZbtG61JR24RjsGnE953r2rCNoj19zfMFe1ArIT0etSjwNfYev
Wt41be30MYd9RPoG1bO6gvrJ9BO/jldy1wXOdWg3rmVRuwz9lTdm82f2zNFkINCx39a5ow8R03xZ
nCj6m+4Mx56mW64JSfeolxnXoYZ1y4FI4s6vWAJQkRVjsIm7sfSM7SCKMs+Okl3ainJmDl6owDFH
HPdXI3B0SVE48fXxEddS/j7AAUKWlci1uIOHhdU857Q62X71VI2+f4PlZUtvrNRqqZbyRaZFO8s4
i0iV0rugdbU/Hba14+4ubLXDx7jCjQGGXJnslEXLP8BLm9eTyKrEiVahqjfwzINOJ6ipMURXs/MG
e3OSTA5yHZe12ZCw0QGx9Ge+snzzZ02/mjsc5GFb6sUP7Mrl65rjqwPRJ6evvj21/TduMZixogwL
p/XWsFrB61tMBOQuaMaqkqF0gG1/VtLS0qMjafwN/KLptwvaWDOFvTMxQEzcWpI18XEUwNRpWSGE
ZJoIwDD3gFZWWcbiNvQIr6Ks0+SZUUQ2cqda+i+L5bJ+aMAyU7oQEseKl4y5zIG7pqcFnZ8omy7Z
wjql2pQaKMl+7oV6j3kpLNgpn2qv4PyL6jSdV9+t4Rdjy31R2UQFMH64ZriiBtwVoa8MaKYdG4R6
2kDVrLGVeXzsqWgn1WkpDXSXZjhthjGUWSSMNjvN0G6dTB57rdNL4IuT0M7tYvv3Hoe9KnS1wXBo
ss+KxD6hy+xgXjPliPXF98dJvbSpkffnxiE1WWIsQDjlnG62XN8xZd/lXQGaQ3f5bOwytUxhCPcJ
iuusYEVy3qmFyed2akasYQ7bCuBgTUVGvkzZLjE5y2Uhz4PLoir9KGnZzJgTWWPKNuJwaVgJJlFl
oREHMJkRqunMLzXzZA94EP1WNOnsUuEGlvkwZKAgWaZnpS68XDjOscrjdsYYwTiFKY7HRw8S+LeR
bepJUwsELEAOG9nWbG0tTNuWfbaSZXRDursm9MV657UZaL09Qq5OmksMxghhuUTIp2VjZYZq1723
XGn2zPq2+GOrYgOQmH8hmUQIb4MO5xa0kEQ1BZXgLeGm+rFZVLoZWN0EbTLP5DZyjyyQ36fezGOc
TQ7/uEWW4lOL+b84ZY0jsuNkQK1GdOa5XM9dKZ2vjdv4X41uBBCx4FlYfJQ3rXFuuDtMrKF4F7oD
BDO3+mSj8Wf3ablKMKe1RS5pWIrqdpGMAM4zeqlEFmQmEI7AU0FFF8MYoqMQ5TM09Lr0gKFmql8w
zlOkaQN1cM8jTsv1MTHXpTxLYx6tmN1cdyIQerKCSOkh+o+TzWSXIindvDZSwVFeoW/psWCimN2t
fW75YWa5OK1NNsX6XmgALwN7xfoRIF2gAgqYon/3hf1nlOm//HUy9/Al67/nv4SX9r/wd/+yrf9B
fRy9UYSwfcf0dhTI3/3L/A5mW/NnNNbGurDbpP/0L5vOH4LfcynU07H3Ue33D/+yaf9hu1jDOEqg
0GKZNP4j/uXfmFJUklLjRL6cWyy+fAO6+a92M1uzBR+irTs6EDciKJPdsS6keC7w6F6rXVkR4C7J
4THiTTJfvZtZv983E8Y2YrHOf+3StH6z2/38dhD7LEyh/D827t++HfpkNW3Nsam0apqCvGCi5feE
HkPZcJoilZp80awO08cwQs9XLdjkrs3boCZSelPYU/ZuI9XeU/7z4eT+dqTJUTzhVwNnW7aL9QIp
Tw80CEFvos8H1Ebwdm6A4iiR3YgHvZipNQWDO2vx5o402oKoRvspHEdzD4yA/WPOBeppU3bDpLIg
8OrQKHDoqfJjCSyaG5tspIWtwp2/S68d91DpjlY1nWX7gdyTEtHZU8yHmdPg+9aPPlKiXuj/wr77
s5D0n/yuP19IAUICAzFfgK7UX19Ib1QSGFBL7tWdSPea4P3MYONOi6pdH0YtuZmrb0ZrxNA3QzG8
15UXu9ljN3OS0jEEuE+wUFw3yluSYwXLIk6sabJxvfQRY6cgKfOjZ3DbwdtqNdq/sD7/5p39+3cv
yIeahOp8oHG/fveqK8cG6w7ffTnnR27qVgAxu47/+mn7zfr486s4jk4IwCcQQg7w169iuCrPKnbK
I3QsFAubt7Rm4FFdS7d6Vy6Lv+zyJvjrL/pb1RKfOB4Fgcfd5sdjwxG/GS5T8EYMb8ee+t+uClur
0q+XaiPWyhl4/WKbhfjOh5b93DdStL5KOMxpCj372jJzvLapmb3mnG7eT5Ze6SAXMu1aL8wC0CNi
Q4YN/QjwtoxXZ0NPLlDv/tWjtVtef3m0+AFYzTDDeruR2vvtB2AhUfaGJfGYyXk9ItqMgV0y+lCK
g5rJ1SDqJ+EECnd15OiTjPJN8JnTW5yghree7SFbAixWMsQP3XGBa5l3Ca3EGmZ78Sb7i+0MDwCe
Z0D6DREh03a5IGnL3ULIJ3Za/XFUW31XFuT6J5s581+/Q79ZjfFSY79lrXZhFVK86/9m+bVnAKL6
tFBSMKPOm31/7jilcsu1fsCUPHouE5G//or/26rHVyTyQrsU1SBkXX573CUm5mSu+Iptj8ehg/IK
jgDSvXZpqkH8C0fzb22YPIB8NSRiesgpX6Iv57clH1VJ7wcL2jjdziC87DFqYbMHtZVrgHUFMtlW
NYfmXj85ODSO+frjr3/an4v4Lw8QdyeWJX5aTKd71uTXz92UYAQEHdsdU8dPSQ9WxNemKoGuoJIg
gf90hLrPjKNmkj8hTmEgRv/pbLcNkGwIkxJcv+Y+6R8bd4x8MT6rGRq/hec30MpRP5qZVR+dErux
qLgo11628K85ggKQbghSSXiuWh8sj/D9iIfmvqrL3URg2yEScfo4YCR9xmMIdArzW+gWfXXADmKG
nLm2imGm13zimdSDqZ+DfrUQoqUorla+txdK/aYLw9v5gIdPhGup1v8MjOfjtgNQTJOl5P8eFn+a
/vY//vbff82J7X/jz3y4DrGEKDjLEvBPkvt8yP48Z/3hwz3hqET8ew9s7b/zv/Lh7h8e9BNS2/Q/
4y3955yYzbnNdsiHk8PhuAUc5TfiyV8RUFgdf101d/rKnl9jdeSDzj/320Mv8iHt4GWbB9NS2Wu5
T4V0s0idg8Fz2xz0TqflulQ993SuaDP33aOxaO591cnknKlOD9vM1w+WkaLmMaB6ysT63g5Tcx6T
ybir1sa/KuHDXkNomG9Sb2zkkZlBc0NFVMukxLFuZr8PmYmYZypM6dGp52G+rLnyzh6ZtdDRWmj/
5mwsVwR7gcQnTnkh9DpGP1ttKHI0jusM+vjc+M12lc7CvjKK9anGwnaz8rdjrDeIlPQtYCkY0v6V
K/Ia5oQYadVoH6Rtg8uiYxCNcJ69ABksjd1tKUI5CCxg+EkIfmPwOfTMO+LOFAgvFbOHh6IFw01B
sx+kPmrKaHVWzA7ZXtxxXADD1SLC2TB/XeQ6Rb2wvvd7UYPecHpr2IsZaPrFxZHgkhdNjiGAwfnG
oC76guGx5KJKVvS8zKZbhVQez1RXCjxhqxyyV73etA9TU+PRQEo8zNTGBLaR01AyVNZ4cI1Ve1O9
YX5UU0GtwghmGUxx57+l9CFe+nxrnyDHp5ikZnmah1L+INmdnsp6jlbUv2DIENpJQdSQPxPCSHUt
4rHX6xMJ1fbT0g+KNcZOb1Kh3KshszuaFMphPjXZAMzEzKV9xVXVCBBq1FmWvnYrcj3Hyobxxae8
4bg1hQbjn1LJ9EAfw97IBfm82dqBndP+0aQY+ed+WihOatSDmi37wazJIzht5Z0Rt/zY6zTkPDAY
V7PKwc6K0rk45SwjNv/65C7M6FLe1E+m1BaUVqOMuLiYcUeDK+WI9EPhq7KPndAMnCi6NI8W4XPK
q/bpG9ThdnXp/cgIpgtV3y5VGw9j6X4srsufgtPCSyf1I2Ugn32SftEy0mNGNgGVtOjci5Uu1k09
JHbAlk5iHnvM0SXGcigr2z1XnqrOGfVepxZn38FZfFyqs/4iDOE9W2gg0eIbhhb4ekLFhCNBuuAt
D7OmsF7RB7NTP2q4NOzUrK9gg+OP1weI/BXRxCawhsJ4zWSm4q2Y56/pDMk+SYXZHYh4mwxSV+Ps
DfbYAeXNSdHIPuEXewyXGqnZVCiQbBGQUP0NCoMwSxFODWYbejt6ho0bbQQh7BxnwmK8vsNu14MB
4eGjNjP7eVbLO7OAPpCGFLdGP1/JlOsQXD4jFppt3PlWn8CY2LR4cao5bJA2mGLzEo2zY9x0SN/o
01V7clbccQceNNyJg51lWKM3Ob10qB4lyQvdCxN7etWYrHwy5749JrO1RENTRTpob4CMg3E0tR6T
nlG+NlhIsaLTcMhHdbouCk8+VNn6gknXPTFWEiGUVJ5GaAPiDg7aI2z38rCNa84ktSzvEwL1R4uy
LHDiy4owC2tjCv2m2O8kTVe+OOaK3Okt090oKLbq1owAvDdZQUXrvADMP+YBZBvm0Maqj9eVpa9a
uKSaeWNOI479Kl2GDh3Vr28zbH5XWcao9LAzohoMrIdkUh94zLabrG3UNxRjmR+sytnitkUoWy2H
Ggg88QecF/53I5EahPJ9glNuI8Vr1QLYg+ueNLYIhPinUrPs9pgvBYcYW5uq5UKeafbv8mYTCnl3
Kj+Tp9RvG1wqII+0Wj00Wn3jpdDChZeaePAxbR7MtUsABQwNT6hr1c9Yq6z2rOtpHWPpBLdQmLj/
fATRnHoN002X47rBcBhtljuJnUsd89mUoZdrLxJ3+ZWia+zZnJyowllyzbRsNxGBphqJoRzKJiu4
OTDEa5KUHlXNJ6VgZdN1Ouvo4i30IpM77dEv56/4vtixpqI6C+wcETFpkEobT1C22tQJuwNpDoTZ
IO8LdZOTrQrnvIo50O4VEPVXp+zf5FCdXX9+daW8tfTsiTIgDEBZWkyRUzsOurthQJNK1/aEC+7L
nIjtRtua9JrbHN+sEP1Jz+UQMqgUu2k0NZgwsFIWarjdCLi8gutJw1Ra1SWjhRfaedI+l7m7vedd
5TH7cdagK6e9GWmG2mWp5s2U3as/b7fl4uPBYIHq5/7b2Hd9NJoT2h/GNlaLJSpKd71VmmUFKW/r
WdrDFdMUZtoWRnrE0YiJ6QdiRvJ5HAAfImtzj62VYtuGkDIseXHMPX9iMcsm65wQDzhopA8fU9Bg
d5Imy+M0l96DlLmHIaa8nspUdgh4M3NOHsLqtGt/T+3slpjfmOwcCN1h36V74DwvdRdTK7Wy2k3y
80ax74X5poo9Z+sCfcg5ZHsuDrO2qWHZGxNjCxcKhIFT6oP4URsZTo3FSY3CvbK3wf7GhMi882Wl
P/Rthq1R41u9s9ISy5AzXEyv2C4L7X4vzbzaxVXedPJ+TZKvBnyLS5+wiVFy95DidnnS0CxiSBAN
nNWRBK7bume/zJcjHtrsrdtym0FAK7S3Ukvbc20nax3qtQ3Sht2FddnjF9uOeTCJuDb2emWbq3NX
bvpGmkAa7UO6KvcLs6D72XD0OeJYpQx8hkN9w1tM9eTIXf9+Udv0QrvQ56HhE7V6hAHyGWs/vuGU
gFMqo6ZvU2STSXwyE605pd1sZwFsaeEeSkvvuGJziDi0PvqYLVvntYURx+dD9FeJjh3OgZ5ym/XF
/Ninw3o2gK4dM61TuHy9jeLN3QFu+ivtQzq9MUhEKyavavbc27SDMIWNV4uIl+HsscbAtHszFGmV
XCtKr2IKEgReMFOW6wHoHdaXLlEMTLNYg8Z2AjBzQxW8QSWD9NPLbDH50ua9EArah3MoJ4sbzYgd
ppn7MoFNPVnvOAeZoJGsXemmMEoSh477raaV5uTV/nbbJG0Wq9RTF+aI/XMxexNbiAFIbeY+v5vT
uvsZa894kq5jH1c+7PYpKxyG0jl5NpIHHunc1DMwyGnoTHjuISEx2XsqM7LYeZM4Ghcxp31RfdG9
4fT29GvpLcl3Sskn42k31lOn0roqavZyJLRu973PcfoejDW36E9Pc0xiblfHtlN4n6xm+NHDpmko
onmiyxHiGeN4ppHCY1o4ttUXSClcE3VZdHEJAOm2tzCGEXDwXpSjtOLI72oX1zRixHbJiQQ/vGUN
sAS5MkRoZOrRLnhUmPPhbQUFU0BiQxTt8RHmHB7JgpgYi+11jEbe8Dtbcz5bnCUjuloorEjdLFQY
k7575GQIx5jiPG3spDTDlCdYgFBitLU7rUxbPtWrGsO5eu8sZiRUJsPv1Hlv3Ly8rn1OYhWRqVXa
sVG94f/KD5iWri0bHk/vjIcWRtGXYrRvAUb091RIpmfOKQ+91UW4vG/7PvvOUJBgTv1IGfv3WqrH
fLW+itKMtUZ3T0ujzGs4Ac+Lt5yldO8T2dKJtRlnfOvDnkil97DTWDkz59ynDnsPJRQhC2GJT44z
PQZIaWWxuUn1sRZJxrK5bBzRfKYyUZI5wyMTTsM/JXmztOdiairtgTu97T5oFJK5nGAfTI37Pdwv
plDZSGQUiFz6oKVDxwtBiqlxTXlUq6iekgrztWJUf5ywwkJXlmm4qEXdQTnCU+n4PfWwJOScK085
msOuxxTPTrXlYdEpHIh8qWu0yvXFYzrxR/Av+L2x3ZCn0E6DX+QnjzFde8gkuyu2gOyspVK7d1XD
hB2oprq15Jx/R+xNuXLRx5Bjsr/NknQOhJvb9xZCUui2eXWoV0PpLMbCiffx85qvsZQDg39XakMI
UQR/wIzVLhQYKDgttdmpXJI6lAk+6EPNG2znrD/svaK7KnbbKWSxlfJNC9NtTmGoxQsx1Kt2rjes
hmblxH0yrYGYKrfkhlUY9y3IZGo/vUepRrIK02tNZSSbyfRUgW4M8alWJweHSOR5hINT273U1bhc
CF6P8dIDicw681pa3T1OIRXidu0+61ovHruSesLJJGlWb2Z243QqCy2SJYFL7VLcF256tk0tiRvd
V+HGEfwOL5B5g9vLjLqK2a4tJ5IKhds9FPBxL4zelvM0VIQatvUGEOGDa88QkMZFOy8MqW8AbzIj
3amRoYM2U0ZjPleP2AK/gbM1GLrqy3EzNHx2G1FOTtyTVl/bfOwW+FADvWLZmn9yTZC2TZr6j8a2
lJ8nAmX0/OEVt8Jl0Yfn3vPxRzqVD2kg50W8TnOLX8o8fcgTOoICcmK0ofb0nWbGT6SY4QQER/sA
Heo1pQ/l1tAsnrYZV/41IU6PXqhWe+0brwgZofNuJVK/YEFSFzUrLqxSQKRqsZXNvcs1sgC1viR+
yApXPdq2GqOsx6bfOUiq+P/Wj55usWMxajx2m95239q2aj7bo03udFxZhw4pEoPV5E0WLHYiXtbO
M2LMDuXT3G36cXFtOxpVL8+rq8obEi/PPAwcfqZx0y8Kn1IV4kekRnfVOuaTSR7iIW/Yn+nms7Ju
oJaHhWX/WbKDlqzrHYK299SnuOy5pQ7ea8WDcTUsHpwSDhg3uDXJ1ADbfPYUxZLutGofML+2YKiH
/IcxOt4rBrriXOrENP+tsatOjT7htxzM2/7pGmjWTcSJlhdqJFz9i+EVy9W/TS4BUoQOmypBfz5h
iq0PW+qvt22x9+5MSeAiOHJayB+4dha3mCm3/4cR6HNT8X+/g5kgTvyDN/xf/8F1+ss/FX9vdvTv
/w+MJ0aHfyXdnce//Tf5K+Lp59/4U7rzkO7cHUDhCIsTAlLbn9Kd8wc151CVXIsxqI3zBK3+36U7
nfmQzi78E9/oINP/iXgChgxe2odrCilkJzxZ/xHp7rdxwE9sMs+MTkSPKxfq3a9q9b8/fFk+LlcF
TxuefAPh3BQnxVIXZPtD+U+vzv+BxGQYYv9n/0kkB78GMwbOJVAmxsfmzwHfP9HKTKsqe8sYAXOT
CcOvwJmuPkMrpjLFTwp/Os7zUDjXTbK17S137ca9Y40wbM6nlHpdFQSQ6DtMTAlMeO49ESYDclUw
Q1xVuxWjD/EvmN+MlOwR9Kq0l0HTZ34TFdLd9DePplSBbtJ37YUrQ4XfSxRtzRLEzKcsy0TQsMdd
7lC0Zvs5TaftmzYXnPgUbZV0W+t+h+tnmF/nksLOaLFyZZKQzpb+vmCJesKwQrHfzCLuXAzfGTmY
DTIRZ6l865X7skpjCiuzjW9tXSaGYcxqRDjAZV2DusgNTFUQjYtA2IYm9mDgTklY+WhvRwNor3uV
zbPTy+MI2IKjbd9bC0JptVaPA6E2WrXSGTXImKaHIjOMOzNNiSjojqWDsdTvaEPOhiMlpMsNkOSa
5daZiQuIxX2t6mqwwCsPVnOfYOOuIilZFp/QMDcR4muf5LWuEt084LJci9gg7vFGK4zzeYUeG3Kq
dqh6a6v2zWu9/k6vveVjGiwyUbYN+4WiVcUPSqc3Zi3DJV30oTdsgCFsDX5o3JXIUJ5mGsSucVMa
O/OQ/96LzD/ih8XMmeNFIgG5pZg5E1M8zUnpkmmoJVfkxEmxn7TWGCpsXYQCNSzb032+EYh8GiqP
r5k4VfemQxEOnG7byyQHQZo4ZWO4FAQwbsth0KyL11T5s2s1Rh4V6bDUcKyT4qteYX07ML6nDA8t
2nTiVYykCTulLB2sBXOWPlbIEYppoadEctcXVGZ+80S/GuLi+11RKyJjSm8vmz5VTTRapEG44eCb
gSTQtG/6XPA/EVd472eE4IEdXxKTwKDDoQvTlM38LOoTTsqh5lIQeV8OhijvOzGNZZxsO5ibDDpi
Xoxcy/Nl2JVOrWRHBGonmzQ1IHAEPLHc691UF5+q1szktc1jz1PolPufPjQ6qq5++PM/esrI59Pq
m0VJFMnnX06A07jlsS+9XZeSULgZGZL3tmfUGL9OJ8zwieu8k2mEIbKl3E5wchHk/ww3gVdNZTNP
syDa/DbnsyNCrVuYY214rwmvCxxGmJVa76HGEU2kZx664W2zV4ZeiZOTT3QFwukCrGUNJzZADMsz
bAr4aP2ox427MiieySBuR71dt4KwJzGDFy6FfXm/IC9Vz2OOThP2Vc66gduXB7LwffoCCqcYnnMC
N/m52wpyHFTFe+5XPC6Fe3TWadDjmkPK9xEG6A/ZG/4j9tzWfiOGr7hYN8YY2YZxAWDRUyWqvBdR
WJjTFnuwntMOrmhDNvim2+QpS3FL6/lhZaEMsg7aBHF2EvSGG+d4pAqmJO8TXa2x4UyRSu1PAmjK
yU55q8Yab0on02CcJ/fepzr8vrNJgk20R3MPUPl6JUojeZkVgZawxLHrPjhm/VyL6kfXYFLDXbra
sS5H4zwpSsU5c0+8+rm45dQBgrTzreWpNlgIZW423/A6c9tedeeBUeapXHOME6n9eS7QsuqacvVJ
GS+tB46B9/nG7Ua0AMs4YSsf4q1rk7NbTx80rd/BgPNCc1yyo55oT1rhEyYd3O0Im6K89zlZj8Dq
L4xIjp22fqLKPOaemmHyJRvjgUy6QeEgfjJDcerJluNiDP3BQMyfmlu3rllYPc9taStM81u/yF68
SoS5RTpCpuYYuo2XHErqCV+N1BBBWb6A+bricuoEupFeJoVpn2bby+j0x94prfPmc43sUSUAvB24
HmN8ntRV2gwyqmxVEL70cwQYkgidGK8EAaGQKPEjOxhFJmgAGP+qi9myjBbKi1iq7M/K3Z7FHtUd
q1o/ZbB1EKFVf7Z0ccZvOKAVqOskmd9xezcB1B3u4B2DGCZ/zcEoFy/w/R5H4STgv9AVTTRdNNMx
NcU3nFlnzZCnOjfFoR2q7S2hKh2EEmzvOlt0/TDrddQa2jVTuWd8+hE7P+kLH8KIWnu8iZgyO+sI
7DUrA1A8U6TPwnvg4kxaVYwdVl7nkpa1fzsl9oPewnvLKh4m4Pmf59l90AtAHTD0r8EMnGYPJ6oP
V8AkqEorCLCB1CriFORFyPV7O29Q2/BI4JGkqgDvmEgvvlZiyLQHNioNOfGstf5HMQ8rRvsRFkxg
zQ6wBJ31kXizWh58jziawdoT2gvA2X4XNkhcw1IeMU+B89nqL8uoWJrIUFT0662zDHNlJ6SPurkL
W0cuMcwbvKu1U3za9GSp+FZTroRGT6f4waLkGyo6eYpccQXQsGe2x8ycmHwla/tcj67xxe+q9N3X
MIcGjtv7ZWhsLaOBbYPp1dbHRsLCd73auFiqrL9kydAbUZVtXOIrRItwa3nNVujEqWuXp9QpgRb0
hWiLcOpM73mgd4RUdbFkYFSUpYXD4jdhwn5xA8SeywjBLcjG6zy8rdlonOBrue+tg7mgQd1/KDk9
sk2U8xw56+bcTYb/Rbc71PJUs8QB84+kUBsbjvNhl/5oXPtMVXOSnWmK84bDgn5wGRjGrTNP+Kom
bn1KwxRspOsPHPnmEW8tdQvNpuWfbeQDcqRJAca7b8oU16k9UMKedGYeWolwfhLYGMaYukTM5G0k
VVbI8ZZR2TIFjH10L6r1Un9IK+ZCR02v+aHNJdGOOKW02wpxkCNX27sx5DKqiec+u6s0so6Jubgf
pNrLk9IXrpll6QY0tYqwH8bxKNOsQMalTJZtsVhbcu27p053SFPxpD64rT1wjZqUIGOpld0Nvo48
kNlMxK5hABHZfdk9dd2mTib/lbRo0hhnHe7IsUX3ZNdP0/mrQV4uFvvIrGsNQSGVklJhOVmzjv56
Rm3pPnQb9vFbWU2jGaVIvGR+KPZ+cZnbkVCi+2Ef5SVWX51xPq2k6zXWnGaf/tn7HNDYJ4IkT5on
j3EhjDbAU8Ns4FKeh1M5tfVtbnm0DtdOPLAuxsz1qFdFKDSe+yExQ7bYOuiSug1Uty4xo0HxkEsr
P1ksoKexM4tzztQuIsdrsxwyDIW0MVwhTfdxvY9KVyHn80g5yEHkpfPAqFE9TPtwtd7HrCPz1lVf
5bmV+yLceTOwOjn1TVhU2I0PfpMaN0U56RdnmNRtxnS3OmoIT3qYJnR7d94wVGExzPXZ8+f6Vq1+
NDVMFd0S5kqQqWngo01duPs4asQug9QpktjYh9ceU+CP7edAux9QJWy/lWfkeB8qDpSv4wqyDwQ5
tcCqd5qrwQUsQMoi+86eOhhE8Rmzu8vaX+Dc9BCfmMSLZbEOFZXRDyw9DOrZhGyyGS2iMMjWCYDB
LJHpFaCWdiDqyiwBcPqQr5cEu1MElmkkvCpoPyoLbTsVg15cjWkxMslfxJvPRYfMIsKwHpgj08Sr
mYD4XTn4y0uLuciKdthkT4Bbw2mzucn45M2ddyN61+A4I+dHbpTMxJTmLrGezFzS8FoDKJcTizXw
SlKNctcWFlIe1CpPXvbDqXQeaTqNzXdGFXYw9MA0A33zRdBZfbtEkyYNoqiL7sdtnXoTHAaaV+aO
YrVOzNtHu+zefb/M8MKRG13vnIWOcHjAXt7/T+bOZEluJMuyv5KS60YI5mGRizaDzW4+kT5uIE7S
iXlUBaDAH9V31I/1gTOzi+5RRWZIb3oTkslgGGAGhQ7v3Xvu3n0rxijSQ2jkz85NIWeYQQr4Trej
xeQdqU6XnykV2eukKMWxzy1F0W2pDS1VIoJnvjatNNpwlgY1pDrA3cSl2htNTeOR9hHM+s4qNmaK
vDPX81ijJDMa29kWUU4AFZM6eTdGTTlmyqZ1/1bdGtjuxFco9GF7jNhY11TeAg43Ju0By27LdGf2
HrYkRuYeWdmLGOrpNnUXUtk4kreM18iTa1s2BUHflXaQzNQXfYL/oB/S+8hNUtqNlXGizu1cDmmH
tGMp8gV+a26H3onONrP4lUNHfGPSoGQPEKd3zlu9cKkc1ksNcViqiSKz7K9+PzcPDh6eC7WUILVI
z3dV7d9lVtEe9MnKLwB1VXedasV2bhR53HosdkDN6j0ARFTLzEFNCG4NAUKpuw3kL3M850sBNZlA
vWxw7LDRnxnNPXC7ym7V7Twod+dUOhsN2lrJonmMRE/XiWJuMoEgs2zDQF7Dkr9TZjscdPzx8kJP
Im27VDuOfuVKGirIh/dtSaqL1VWAKiwuz0WXbmcTNED9rL527l1BKHtUce6G+C8RaEiTRXwWy6kS
1xo1wnyXSyO+jpRL/9Y2zXPRVt59jL75e0ZITreSuk5au95dcYCkAYt2SGwCqAcE1GElWOWtBg9J
gpw/RRl7RRr7tX7yAbGz4Pg2T6tJ113azbcSz2tI7oob7DA85dcgoYcAmHyc81dlwwQWO0GMucsy
kmOPy2lByal5QxqOXI9RkX5r63nalADLtkSi2R2JDLjSMWu41rCuHeIyOEY59Wn0Rg+AGUfLC01W
3mESZbRq3WJY04XHPGnq9hd36p1P0zjNx0IIF15FLyCvpL09gQfM0FTFHDBoHHf+EBNyrWOWMq34
wYrz9skp6MdUnW3dYmRpNyhXo4PpA7SuGp0+WieK8jMmPYM8gUqh4ZjzOvjuMBV91nXvtYwVq+4Q
swlOTDFYa5584KzooZoPC7WIFnXWWF87XXohTWjBjl0WnD9VgkF6oGl9SmYzPwi6VVutSyhW5zRq
N22LXVpLs3REKSXrLVeGOJgaJab7KF7ZCGhDzenFA4tbeRBjZ132s5J7jEa41HTGjLkmV6n4RCRb
fi6wyH9GqJBfkkUOQbmRyBdq/+TxWI5R1uXb1pqUsUHQ1ePCYo5nodDz7FshCrEdij61vk4Ie16K
UgMvE0/eFxR76tg4TbMjlag+6GDDnI0XdPQVRZ6nUMcQU9zILvLKVZF4pTr0g+F8oq4O3K6BO/og
Bx46jZHcuhhzHVckp2lq40yA7olisF6A4ZJ0cfs8zXdmm2C+mmSe3kBUAfcU5ab7TBsdvRU1mzIJ
zbkRMWSOTBZ72kuzsS2kQCfU+GN7kTvjDCd1og90wNRUvRTV1L7oWjnf4YlHyaJqDe0bdjIoY3qT
aN15tKspXg95XtqnPJ/GLQyQ5CFxF0MBa6g+72Fc5N/ZnAkGKibheqWlWno2hQ5xxHJ4xWg6GU9U
p/QYtcUYn7zUih7Isv/M+q2zciDa+Db2Hsy7pgpah5E1iReEf6SeYGhEb/JW3wIgyP8G8VJ9ZV0Y
kgMGCO+GXLYBeELpdndp3mdUsBKLoLGWkst+TlpkgjJthqPmk/2aGPr4OZWat0lLiIQmBPnkoW/8
4ki0SGmsO5xqLyRjUVhwEERwUooGjVqDGhurOPQWzu2BSFJnm8wG1TXYbFQGQH0qOuCeQBcRSKtI
aOv6/LNlUqdMkRCqs5alkT7DImKB6fqaSkRCgBnrf5mYoCswVjRHMs0IsanHpPvKf82m3xnYahh5
0TzJRItOqMQiWF5aBqhtw9mND2kclqgQ4RXt+6LxbHb2kyg2Noq7OxwH85qVib/GO2kxeAOkULAf
yZdfViz+PHurOwEQb57MtLQOPjDiOK7ixcZAW/6QRo4OoygfO1brFQFyvd4g6eqNeV8Ik8A3oFZD
U1+VccaPAUdn1jGy0hYuT0UwjB5iiQVts7W8BredV9a5tqpVGYtrdw4oz0yBap4q2+G3asDt0x73
I/5pZLSET9Ss9frOMivY7hx/reKOFiOPv5ONL/cy6VmFtKyYuEE1tlZ+FuCi2y9lRdDSpoyosP6z
lEP9ih/JlBmloL7s0uIiycBRhFXrRfUmKK0x2+ujBrwFj2umbhQgiCe8PnyA6WT8TD9qO1bDfvmk
aYlDYo7QeQYuFkGxdS3F3wEM2OYb4cSGC+4RAqm+GjvAM/s+7/hKUlh8vuQ5UXnFnF9faQauJZpG
Od7ctmtL8VRgOmJ6bqK5vtPhYS5iTkCdO6EHdn7W7I5BmXBcJzJtQhLmrCc/6/NLg6mnvBj6vH9g
4y/kPU2uqLszyAtrtiOSx2VBiyO563VMbuvOb/i0EqAQrc6xdorL4O2roj7v3QNlQK1d08Cc1izp
orrMwEkn4cA9qJOvkjqgrmVRtqMlG9nrUSP6jSikmq+oCpxKC8gT7OvYdPEu7dHfoJ4HPOAiz+hQ
f9+nyjc5pRLoXjrGNq+8ufxsR8Porv6XbiaAxSjyr4AwAyGoME7h/KeaCTZorIz64NfCefp18+CD
mwBRHsI438Y1huKZ9/CDvj8bY1If0wWiYVrtVaUswFzI31y1Aq7epVvLALCz/vU13/IAfmpXcC0d
r4TpOniY6Mq4Hy0M+tKbYfO0cj2teaJ6N+hrkCPma8fxLjT72Tnak2hRRw4aWlQ8j3CwJ0ot6Cfy
9qYYIRqS5EZAO0nJZEspvQQJ3DrPLU3DMXSgfiarFueniWLQqlCeDhKlh6sNn7zWSLaB0RpHWaOJ
DAN3Eez/+vt9sAotXy/wLdf2fV83LXpB75tAM2QXg+VjWnEGThnbdXeI0RCGwnLUdTfa49nyxmoN
Tqv9/Osr/+lpBgY4P4vMEopcruUs//6nPlDLqzakxCsD6jPZWOJOPVA1Tl4Tp+EAgTk1+12w+Meg
HL4sm1YfT9TSkMM99iEroatS+DslZSToR9HlTBISZSctOKqMZi0IvsC/KPPWu8Ka2xwrH3sc9Xs0
VHrvC22ryXpEcgX5pf/NIFuu+36M+Uh0SGmgIUi31/vwU1RtZ+YtC/oKBo+69stSXQMtYrvY6Rl7
g1//7ssT/XgxW0fQY2Hf5G368MSJBHPrWhgw/oOSwxUsaqtfA/mxD7++zscvZZgIdkzPoEiqm/g9
P7iNJhI8Mt4pond1QbVdp1ZUbLo6GXpA4TVrw68v93EgczncpK5p0SGlD7AYHn4eTtVkpBXzESaa
t4WHUEV6D9NEEWjn4+lDQy2mpQjFwkBleWaPFf76BoyP9h+TXie+N88ks4cUvx///qcRnY5mqnL6
QhDf8YI/JKKYtU1mw9CiA6nFV+w57GGjibihW5CI/CmaC6I4HSJZKeh5KB8IRIipmEiaipcw6Eib
iyoPMK80c9Aolp+lmNKlZaPSVtFAkQ1xIeSneEw5Y8zmvFdWBmC11pKJiBumaFTXem3Cp0CWkYQg
dJj7f7RlnEGy0NJIWPagoH/qJYGlwlPE7jbDSq3Esx9Pdnqq2Mial3Qi3CbUCnea9l0hdXldjIqH
CG7aqO84W7Cg0rmhO9hmikVXDjofTEgrv7zoo6rcKj1dlt4x4p/1oNX5Jq8j59Ti57qJg4k/xQjl
YAkcIY2j6dCQfI/6gmmTWcJuwBxKbp54xHQnLcmjZF6LX+JGNdE2zQyy2TtBIRj2BxJt4L/fdSth
Aec3BlyMyGRqj8iEo+ihCiJQxF2SJMjy5HzjaZNkMTVtbgHIB10pk/p7cZEilcx2hTewCZEI1+Z9
guCqf3UKm110HSS99kkBYJaHqR5Y7gUIDIoTjYWfpJ79tNzW6J2hHqZUkhDGt9UE1JEtFYmr6OvD
3PL5oajTpDtNZfyWEd2ceR+JWJMHWSoW6JKYZ/p5b/sRp82D9KhqW1Pb1JKUUpFCKR1076iXJ4Vh
gVzYtKV8TWxi06KtWz6hT20u0tOgycJajK0HeCxNgz29vbcfweNLQ2jk6rVWc7Mze/xsPZZDIq4l
vuEnYjMkzZtGRVSaxwA+SOA9mFbHqMl0+hyTNraXkVzCxPCU4XuIwDqjzD2LrKK34FbZdGm4mAp4
AbMJJffbLk2REFvzYMEWau2ApJDK5nejzs0bDJiGjaYS41MYldVcHDk2wdT79cv6QfsAsY6pgi0U
pioPh/qbe/ynVzVAkNhYBspprNLs6WN6ijd8R+Yp3440fW20yWXm9/yAv77ux8kXfanNMkv0EHpg
x/y4mzBHzocRPgqiCAPmdyT8DISa0+0Puc6/m+5ivoVSs18ixolL+t6H2ZBWVBIAEadAgBnwZBls
83l5l64vhCcQm+lg/Gb6W6bzn5cVtAyU0Awu7HvEeX28IpVce5DwUVY2lKB7UkvK10y3uha9bOCU
KyhhHJWLWdf9UwQE9lHyGn7/9Y/7pxWHgHCUDOSioZ9BKPBB0DLyFqkypyE7J2lwpSbY6mGsrNdg
6nipf32tPw0gruUQ/O0v/mqC/xZX3E8DCMg9TAzbm1dIvvMvjhOlEFsTjJ7wW6Bbep2vvv1QPPz1
67ouWwTbCtgqvG1xfrruHEymVpWY3PTRV9f1xOGIAp53gzcJqYnlTN/KeGJk/fqqvJAfHq+pYy8k
XtC3LbaM9scUWNaiyhUReTZUhIorXRfiONk60EW08mgETbt2v6Verr470N6/wQoYgA5mvngRiZVi
TfOn9ptZZwi+kZA4p5zG3hQ2UVDceOVg3TWVV14EiqLjKkUBcR/QI34pU1OXYR35Pqdfim6sgMNE
fTFNmzE042F4wUSwKGnSQB0dXoY6hGgyvVjOgIpWy7Q2u2DSpPPTuvUXENVau5sNU+HrkJV/rQwi
2GnxdXH6WAd+KSWyxhYD5AokQkmIyNuxt2e9hrdFfws9JpC76CApVfWvgSmZHUTkz8Rd17PthcKt
Bm2PDobJNLEz2a+6XkuRJ74d3wGx8OfVW81Hs9jun0uO4P61PUx8QlxArbzUZR3d5l5s0F2dR6mX
x55QXH8jgGYi6unLkqOoKTAx21VSm6xnwXwdYzBD7eHbaEjmhum8oO13RmBZ+tt0tplfqjHTrgRt
+0/qrT6TxLCXClqp3zJydCh84bi4Ek4p+SKoZygFT6zdQearnZMjhiVQALmNUQ3fi8LCz4FLLmY9
nnycncJDrHYhnIxCspPbpDl0TW/vQVpNFB41J3pIE/LTtxDnCVwlCedRNOl47/gs+KGvuU5z1GoM
l1UX2/F6SjI/3VSBL9DULkNbIpLb00X23TVqelamKbORA/tqHLqTyFGZB3CJTj+maoeiXceLEWn5
xY9aTWanlXhqknF5VAEQchyiKdukH3+fBo0fn+A/ef5FKjvfviAsPH9U5HmEnu8u5pxpBj6bk/z6
pNE2+Uxib05Rh5T5+Rm1Sn6qDK0uKUxqLcVsdp87Zwqc7TgFo9wWgYrKtQ7uIzpnFXXhbVdK0W4Q
Z5TlOR0FFKFCgQwJHXQ32ho1IIP5hypl7iZuuapk3Ozc0qeQXEysaFSlF8ZUxztS0hhbHm7Wpdiu
GrfDJltPSu1+/eb/+b132NVCa0EfSO7kx1MaOEDInyprVzHEuRIveZOjZIdZVH15u9BfYuz8vwhM
lwv9Xx0qDuZ/XnhJ5Xz3fzYEH8nppn/tpttX0RfyX+bn5W/+u//yb69vn/J5al7/8fevdV/J5dNi
2Is/h32yZvzPpu//3ZX/+R8f0kH5D34IRwn+di1Ox75tsKDZPIJ/CUdJ97ZttsGEvhKMxxrEwvMv
4ajxh6VTdfLZ00AhMDzzv4Sj/h+kWtAE9jnh2xbK0b8iHCVtlI/6ebXH5c35hiUhYG+xrILLsPlp
GepcISfN67ONz6EayxNOMJaPYdMQn7S20U+sHbQx9JY8eWdhpd2ZJaowzF9Zmp8TDSy48u6xeBzi
qXmwJvdIRMnJqynPdsZedhYTSLsfxxSqtaXsrbI5C8dVeZ9rIjnlWXPIRbwSZRAhtu7c0AjS4tkq
A3lJZ2zrFfNN5MK7NSGJHVVunHUVv8BZAXTAiqUZCsuFU2Xw/NWXOGK5trUYM1ELDR/o3Cc62Ps0
8wO0hOIetVG8thvk+mSAmddJBxsGdPitlA4JcnF2Tu3Kv3Wzsr8Zl5gfvZXwP+gu78mDWRpRHTgd
rb7q608iolZI2I5lazp5QUv7BhQa9kw1rFQUjEzE5UFCAYY/bFX0dtzgjtrlVRw1gCPL/LLBD7if
BuDFNASKL2LQt+xtswP+hhkvWC/WRkXNmsT1w5hNTy0pfGtECWI9l+oCdDqnTBLEMULBp0xHuVM+
6H4Uqf2pywN27v6dQGoyegQ/5SK7U5PZ7UtrMG5MBAybwIrBhbXUjiftVkRP9TANq05h/Bhwh4Oj
8UIdHoKcvYdGE6+USQbSAgJzHTiOHbKJR44P4FCXO2e0MGYMoMKS+TnymnhdFmhaqLWyQjr9JzMl
MQykHY1tVXd34M2gtmlFsEL5RxaWa8kVFdO7wL/S/eRykgS75uKxaoLbznWPgRGNe3rcF67Eqm0L
MhbiGBtsRjMQ2T+MtpHN2qyNklRzP7gUAn0USycByXL8YtemwP9b3NG7vtVkkMxrJ5uvS0KKNvij
IdO67Bqg+JKXpZkXplBTaHkEAvSes8JX6V3QbOIsZw71Jq60ayPKXqug2OWTytc0948WCsSVn8l5
1Xb5ZQRi2hwrhRy4/5Lp91BA7zuidWi/9cOXpFp0VmkO1K6j7Gq3Y4SiF98s4VPaNtdGsfdUMtzD
67aObIynTcuQ3HZ5fouuGoqgX8TXVsVqnoFBXiOgdda9i/8sJa6CKAF1B2AJrVxGH84iCmPxEaB0
LkhG9SvCBnHRJpB8oukWmARrgA6DMi7ofC+CW3tFbzs7BQRIfs1NLz8Phrmx59RCqUePEPlfOwXn
Qrh0gbvibuakguBuEZjbu8SLSeRQffNYKZx2nKiLO+i9dFpqg8EJC3o9FT4DxSnRhcZliHL6FrV3
e4ZvXIUEO5Y30Ge/UGwfz75dl8eBAnioG1m6wa/XNlh0ZSG3nUvsxwKdKUKQn+05dVoyCiJT3HEw
xjNCMeiI6qV6yB0zuBbIAA02IZ1LLR4+FEqA/qsGwHdP0wh5La3j4qzqYb5hxsTnasi0X3MIyO4M
+k9XOU2KISwngv1W5dzjX67ZRdzmSaauEOeMp2L0KgQcccUBYfJbe4VImQDEdIxThAsuicAq6+cd
AVYAW1pvvMObz1wlvMh+JvAsPfZN2zWrfKh4kVCABSEoQfAtgdVZLxDV44fOawprS4YJEC9cvojS
MsoNWZ7sTYxnHFF8RdsVc/yA81wPNgYA8fsSY1M4c6xDKahrF24xTe7KokELpix1zpnfjtfKHOav
wvIUzkfVH2Yg2F+ytk5XeSWjcTv1VXAw6kWYprX5F7tHriK9bsaKolHcQnCSdsA33ejcWWBmZ4ca
BSFB7nBfGbypwun4JeN5QbzbRGxZpGJujaams1+N8xxaVmecOvxSIdtaHORtom6sWbm3qtW7k504
42sbuJ21CrwxwbAE61QPqumOgGn8VJNJzcWTNW8VTRhv3WrVt0kk7R7oobzorMW6aEARszU/2JIW
2C7bOi8EQZ1dmo7mP8YRTCetQiyUjlUcr9hyxtiasxK4NOEsL20bIw8ie254zkbXvzLNWO7b3BA3
cWGO24Te4C5iilubbRzjqzaabQJek8aRo20Q0fYH1xnVcaZ+ss1ZV3edY6tqjR8RX9xUSue1DDID
AUpePeNBxGNLgzINQfi3JFcTO5cPtN1MEel8eECJmkoTfVeXspUS50iApCI7bHKYpSvTP0ycH9dk
0HFMMXuxAzQ171BnY9mmGb5Wdgp+q4VKjO4+NhEUAiWqcxjFzZCQjll7/YOfpPNN7Og5PjFasFFi
bONpAYwUfreuFLEciMrtUDQarkpZe48t9PIvVICzz7HlT0erN016hi6fbtOKAwc7NsQfOs0hMXrO
FlOa1/tWJ0tUNE1xrcU91PN5GC+ddoRMmco9UHFnDSEb0ZNrlzdsibyQpuG4Ux6HkLpktlvSMC/y
fipWUW54YUIrfa/DLqb77Gt7P/EQ4+W19TwBu13H8dxucWT6WwtrO5Es03ew4OVFb5ZLulaAHKkc
7vC76ishBFTacQNY+yki7oW+aZDwMAhhqRTUY/3QWcOnOLU29HmIZsl0QoR8st4wJwRFiEA+zI3q
S628o0ILyoG3oGopzJUdGWGDY30d0KMICVKo0AnC2dQ6uMFujAxtcB/jwSIXxR2iMze/9oFYCMIn
iU3rQ3qCGJsbs3gdxJzfcuTI7qUi3wNxrniMXI8fTKuwsLnajlhT64w8QCdV2U4ffDUEt2gQcJhh
TtrUIEWAcCYjfpBMP7KHuF24Prg1Ee87oMpwrxueNoQq865KG7Zv569nXkacsam5qhMXH65265bI
tVVr3yaa/TTpmnx04uyJ2rJx4UCg20Mf2zc90RlmuJRCQbj2hwKrSGP5aCinscBlPBHlkDQEpMbf
tbYMqdriD6zwe+JttRA4RzLEBL8mMnVvQ07cCnfUSbJp27W7uDWQNqN30Yn50jw2ERjDc7wf4FjI
cZraV5/3Vo7trSo/IY3a+7b7FKTVBj/o5SIsIigPGv48bcvW2fXBN+IjbklNIyxyDIjHY9IPBx0Z
eDdeJn5z2bPp6lMf3I4+XAtW0jyDJxOjiGZt3UkyBHzLUuQUmB60RVK+UEJuc33CSyiCO22eyVr0
pu+0HLFGu0WxagdbhWYRK3aoWRo6tveEUXvnD2QMs4s+OkMcGinqfkjtjj1+agaULyvPbFoCtYDo
Ouo7uLy7Xncg/ZrGzN6IPlcco5dwxIXrlBEQjQbI5CD6PVrzbuW2ZrBzUpOqvdNrj7o00h0wGpYb
Ee9mFKZLgAZVKAs3Sz7vNX12bn1cSY0gPUeQqlubBTpqaen6To7OtOrt4Yb0xvoqdvzqiDIY5klD
VSSdbNqN1FwQVRzYxq1RNIbUFAxClNviMzJ4mC5RPX2aTDkw4Dn7yySGYChoZGfzjk7wd6lyBw38
4B6oY2irCdLBmm6lTYq1QS5r5c4PuCTRztNROAOB6hdGi/uMDf8UaJm/JxASEMRQkhdCNGX9ADME
O78qR4JgUJlw6/N+9HrrUHcdasYOgi9jN7rTI6NeD0XgXfVJItd0G+pjR2xxGJhKW/kpMbYNYCDc
ULUNG0fWTKfJlafXkOew110bgTbQVw2G167v29uocpJHpFHgpKQ+n4oSbTcmK7+8qDWdNa1S0+fI
L1APmUNcrpsAchza2OXUD+2f2CpAC9h9L+1x8I9iyu21jcZnJYwJDI3rZcPrWPn9LoM6T49hJtOh
zfUQsYZxWQcU972myY6LmuNUW1G0bgjMW8tRNx964jguzMLNriv2WKFRSXnZoGDYSA2wZ+NM2Y1X
Z6SxWYX2yBTgP/ckO5zUxI4e6yNuc8nPM5o0GKcpf4kstsBuqVV7tA0a7Ikxh1pAwRIslBv1wJ6M
e8zBuyzBhmvupjl9qFP36M/fo5EilG9+N4n0WMmmNVa92eDmLi86Ge1ptp8jk4kYzRKd6mjnA1DI
Qd0hDnhlty0OsIONlWePT50dpdsuk1dJfj0h+DBc9lOIP3dlmyyvKXlnYYcdHbXFkpLtz/6BGmW3
Eh3r6jDmw5Xb42I35gH5bnsNylFamzggssjt4nHvNCqGsJRSSSvneEMEnb8plHPdLa0vzwYMjniX
zXhSa59RrpLR4/pu/E1Pc2LFhJzD3B2wOsNLaDjBlN4Gq1RxAwDZvUq14TMg7IKoQjAZgFnRQDz1
1F1HsjIU9raibb/0Vo8ssiLXrIaW/yigiaiVVUfVrhEq3RUCX5A0yvHVLAE1i6qJGAfTKC5sYD+E
O6Nc1ZpMQTOI6/sG0MYF0a53MNTlp6VDHbaGhiqoipW4YE1ksYhr/9hj21rCU60MY0oUcDCfbI8g
LoRO6CFiW3+h7Q6mo0ow2bdG44elr9dbFwHEd+Xb2hbSEXkHneam+9wrKf0hjN84TZ5h7y+6C7KB
sck7Tb/DdlIdsHPV9xrn2xUQfu8T7T9oIvMw7PNBDoRAymabpVG0b6vC+0JrLz7Fld7dwmyXwEVs
4zSA9u+Og1MWO5d5A4hJhiudltmhHd1HazB3Pir/FdoFesQ4TJqV0DqfTKpsfBxqt74F1TVv+hKV
EwcbQfriaPQaJ+ZhfgEmAty1yz0sVRj9Q8fC5uTY+fAgmClQSgI2ousVbSO0X2zjBoBp6I6pKUo2
kxSB/Yua/RcndlQ5a4KiH3o3GJY31HjSfPax2PkhHGhROol1R9+WQ1k00tZhiaMgX/TwgEr9mxf1
pbHSJZBhvA/eCZmyQGfbxdrloKOjiroIiWlHWvyxVMXZnbzm1WyLV7uB6DtDuNjm/EuSN7zqnLbu
cBRdlW2UZbroSItuCAkImraUurXPsAOy79DLvbXuxfOuiojjwy7GYqDJ4gaNjHky8dlu+ljv74i9
wW7aOy4EywTow4bH7XDCxQ5PsgKJO+g+evepNGag+P5YZTculkOQ5IG5oXI0sMkefepNOfydPHLG
U60k0VuDNT43kKPYGOlTjirZVPI5MZvXXO/N63a04h003vZMUEW+UTF7kGy2CkCBjZ0yEJLxTJ8H
O9o0vZjx/DQ40XWcqiVKrj5hzgopXns/Oip/qdz575nlr5rX6pPsXl/l+aX5aKv//7Dq6VMr/J/L
ntfMftV//odIX/627V6qr6/i5eeS6fIf/yiBaoZl/4E6hbwc6oKOh2b5XzVQjZjzPzzdoBNFD5fq
9FKV/mcRVAN8iWWabNbAg5yIlYUC6SLRSv7xd830/gh0nbQ/RE+USulm/ZUyqPm+B+j4BgBN0JwG
oFd0TIhc3hdBZaYoAJDRdCYpKtq2TS5Ocsz6Kx8T3CpnBTn3SnJOMAhqQ+c4H/uqRgiA1CkcKWWs
MpaLkPIcqDYbjJ3m2vTu56I8ti5mNs77/ee0dGHXVvN9p/o7KFIvY6b6zxGwox1+LmqZWpX8Roxk
LMDO/+rk8rVc6svk0/tgCShC+8vX/qm2O7bAKBuvUueCjNxDi3btmZMUCslZ273dqI6JIBZpck1e
6HRsWiTyPw0JRsASzPg3wqiu6wWS+Y+/W+/Ly9wCd2BTxAYaDL/Us3mGP9+Cm+K7tRocsxiGt49+
C9qqalVW74dc2yDMUltDRXpCUJ4ZP1JhS5r1QHfnQaezfJONFSXd2p3I+JF1MO/LnCIXhjavesSN
kH3lrFheZVbeH0emeBYm3ckOnOhM0jgoSbuYdi+6jnCxFRm1nMskQlMwvQLPimEWLHsG+x9vvXSa
f/293wjF7356hiR45qWFbTEigg8dbEzSxFK0HcwbGgC3CPzRHXrsFntONKL9bqQc01dDUYxb1zRt
KqZjZB8VWMTEbIlNGWchMMiX2ZNHMvjwu7tbfvX3d8f7xOtIdx2yuKt/uDtCYshooZUGjt4KXqoi
4YTiiTzaUVSzn6yc7f4m76z4KkOVcyyGRZ1qm7C3XEFy6lrzYS+s2PRFv4FKvO9RLaPFs+E+05lG
0GG7zgcCLYdb9BydGM+IZZ7JDQsYDOw0f/1s7D+9FswnVCT4/pRlPOqd78fkgNi8c0CdnfUKTVLX
jZLhp/HuOsmnvG0l9jFrfjWIMdokpFpAZSy0bls2BH2WRU2Fz60ltUiXRuwK6XVEjrptsiiXlraz
5Dx8Rv3JqoeyLbtErZOGljFhXsYAclMaGg4+wwleJgxSS0DwBNEWB7T9yVZ++Uzb8znFgx9vkrSk
WEw8HBUFgLRjkToUGCKZAe70Ri5Msuw3Bl4e6iR4VL/5jf6b8cu0wdTrmk6AvBM+ybv3tptHevyJ
0s/YfuSjmU+2v3KmCvE+rAIOT+xKt5E7bJED4Zv15t775OIdyWkjl2kQjp/BMnRZ8e3Xj85YBub7
gQsomdHh+qbrIRH8OEDQ+udjE0znqsExp0WzSenDLUOs2f2hHCEOaRoNnrkexvuZzLztlDnentNT
+fibO/nzKxSwbLjIiemL20xz738gY7bjrGo0/Uxkc0vUTuHERPBYPKRM2FRwhOXCnaizlFQrfXom
SqKjnEJ5lLONUzeb3OVdWvWTcsNf39kiMf35J0LZjCAJIYu9CFtIEHh/YxghJAfVaLjxcCs3Jj8T
cTh4PRwXx7wyf6MN/fjGcrUAvg1aCmI+PN6p91fTlKPglrj6jVCcYmxVUEHKumr/6+/0p5UMQS1b
hCUmAuPZMkl8uIxmOnnfxsbNpAuCKUSBjxoI2QkJih9OA0JgvbSeqSJCewMD8Zxxvtj95h7ei5KI
bKVzzhvBwcJ3LLYyi271p9WUit8Ui6qnI60CtfM4c8GM0QUHXEZhQjDxEHhnX7jZ3sPMt3ICKnue
n19i2rRXNYTZdqVbA0lrdtT8bkJfpqz3D51OMQhExAwIjyGCf7i3pb9hEiF+g71lXLvITkOrBNiS
IKZdzVkL/jZv6w2J985tKpZAPKN3NjkKNlp+k/zNEHyvIFt+Ke6G8YBnkFWGvdX7u6EtolSpWzj6
S6PAxKxDD1bQA/3wUsa2+8kpbbV2rEj/3SP6OD18vPAH+bWNLt9CzFjcqAVGYjXQfpUOaq4tq/Yu
akdMYVVj4MaFVd43abdOrYq4tSD+3Xj900uIJptx6tnLJpVy24dfgE41ZX9i7/Gm0xaK2BXDLqiw
hvdWfVNlVR3GyIZpqpLXWfVPJPQ+icrZKpCId6OYvesMx9vZndW8HRPiP34zlD+ugMBhfGMZzI6N
phCFwfsH1GskEkRelt5YcY9tKvK6m9Ga9w5F0pOREd0lOr0H2SSDk4sLdkvoefybe1hG5LsRyy3g
LrVcfiUSh97cGj+9TX5aZYmFBfRGt6PLdnL0Wzue6o1uocsS0jBWdR8ll37rNde//vL/3aNxLc/n
k+gEcuh4/91N/jgu54gLt1SqrZ7h8X84O6/dxrFtXT8RAeZwq2jJsim7XPGGqMicycnw9Puj98Wx
KB0RvbEaWNWoBqY44wh/CFI4VZBTg52Z+MnCXpj0/q+/FBIO7z1cVHsOuBsS/OxAYkcvhkMDX+DI
cyhN2h0+coIHDIcHtD5A06XtRHE2+2ZdATkGMI3OEC046djL3Q9coLE+qspsa6Cdu9YVrCnkKNc3
XeENP+ogNTdG33yhBkb/xtT85//DnBEuwi8BjknUeDlnIgwVFKva8AWBYdqysYZIUBJ9i5QMY9AU
heH7w83TsWl7gomBcwAmkxdmlrfYvey1Eu5AL2VgvXl1LPZovQd09oNfeeSccofGyf0RlavLXeWo
yoYGDpN10pVZBmjgfJigjAS506j6ib3xTUZx4dBR7StbKi7oudKDjvNXx4a5lT+HaNuc8qbdVzCO
tmDSJGb+/m+63qhgYMkJ6EBDrMHt5XLSM98SgQQB4EWpqXzrOcZPqngZm0DBlBp47v3RlFvD2WB/
wcCSrsjq7FyMooibdmjCl0wajWRddRG+BBIKFBT0+rH6o2fKGc+d3YgS+ipKVPz3wkDCXlmuUZgX
oSQjcoNsjD8Yn9HTT34y3cawsDPef8XltcFJgrFNMmljffF+2D5cGwTeCG50Y/SiEm67Ap3Sz43o
ggPm5S0MugKPSUxdp+JqayeE1hjjxtvc4qxtFDPSPnWGaJ8VJ0l+25A18HidGrNxbbY6VhSZ9pTB
EDv5pjRQ8DLUb/fnWL96pqnjsbFZTOoak4zg5ZJaCI8Q62f+C+zfkQq+XW4TpMYeMkhS67BVNFpE
mbpOW4RZ/HgSA+u0x6Eehm+mhwbtQNUT7+74oQKpsVLbCBkmBYGgQu4xR7Mo39txd0TWu8RUHuuG
WhnRnvQOwBeRrQeEtMKGGZ8q+oo+wt9Ho3q1zSz+5KG2sdH1yWc5gQmB3sBzkFXIscYgJzt0yHdl
ZiaQnx31oCZRs7dbMpCFubm6JcFBW9QoqMIoqmzMI7whxlu1H6UzLQe6aCnlVQx5w+P9UWYkQEIT
VoCEBraJQ2rOny5XwPFrBdZk6r+gxTxs0L+3Diq1eCgcOZJPrQIkIC6bbS0p4ydQ79q6LsMWX9fu
DYnn8QkeVn5MHCqOil78VHFXbGPQUryzb+bQf0d+CN1kP93KddnhD9J4SNtQ3NEFS1JWabnwiE6T
MjsNXFtTrowHjIWQ4OXX2HI7VOwo6azVVPPHSk3OzhhEv+9P2nX0TbI18RwM29ANW55fjp5UUGWS
zfQc4iIENdsiqPUxLgi0zNWxj0Y22YKYkxUbStZPRmWkC++Pcv0i8Av4QGSkoGUR4V5+qNzgJtsP
RorcrPUWFnvLeJa8YWX9ivRgW+LZWVvxozJunW7YVUN/0jDaxKDhqQj++Wq47iNnoVLx/s2XU88v
AoSJAxeRlCHPjvKIboXky316Hv1Go/FN9UkZQnU3RjpmCHGWPtq4u7yJsky5dOpsnzVgNRB6wVbY
boYtHTSxAW4e/ZHq2jsO6BpMMsbttlDAfSl+bP/nvTI9JiQvKjBgapxTmPLh5rSsTsd+TU/PAhmz
La2ibh068dIzcv2Osj5AU3H11OBtzDVBEzkAOWho6dkORL2PWxQeE0WrN97Q2gs3xvWDZXKGp6QT
CVX+ONsTgQhNOe+c6Dyi9EDDucH+ARUikKpqtI41eWnFb3za/xvPIlq4nEAVw7tKmGF8jhL7AOCB
OwDRuDp2HgJd2RYasr92cZw0LCUIXCFqKiLbd5Cc0f05+v3u/qG8yrEgZWKM6UzldJtK2fTUfFhO
FLaaqh+q5AzUaFIkoKqES9O+ywUIMYzFAH3YDToRSE9FUu9t749+Y/tb1JUoGlBn0LitZ7vJqESW
lEYfnUNdH/foplVYWJbWk6WhwU1Pmc6WqiFhIbWgYRQYAzQnn9NM8k8gFGL03CAMH4cJI+zLNfKF
0GUfpGLwn9BdR39O8d7u/+DrdAMO6+QGCHNYo+Q6W7y8MD3MQJPwXI8gHlhBrGgE+jFADIBaJdm4
qy3Jxbt9qdp44/KkdKFN/4N9jpHpdId/WCgryTr2hxecKeANSMyEr8LWx89CqH9k2x+/Ngq8Fq2S
cYdB9hUJHdB697/9euPyC6adokyhHY5hl79ALXsVRZsxOGOR9JoVlXquarVYdVmWLczyjJc9Pa8M
xQxzInnLlUnx+OPHIrjZlUWbMxTeO5FVdNSKY+2plTCxpkP4jMyI+QxxeFNACWkBdvuVQ++1U5/b
IbcWvvvGmivg5FUyCYXcS50dEbWzzLHVhvCsjdA5vSaun23kUV9Ue/wWVjV9+Sz9hNJG9OP+fE8r
evk0EMRQ+pgCPYMHazbfENbL0sLYDMQwRiCAnI21owpnc3+U6+uP1ZzKCxP9XTPfM5oP+wp1X2+M
tSw4R9hyH1DZwbEyAH2AuvgnACOn+6Pd2EMEATraVdQ7KTBNf/9hNL00Y1xZ8+gslc4bzMN4N4zU
LykkdIf7I10/9aTJNn6wtkE/kEDtcqRKLbseG7LoLDrlT96gWKx4avXFt5PfmGXLfwzaTAu32a2P
Y1DYEQokCCStL4fMyxBJN0hKZyXSQM1q9Rfc56SHxJT/3v+2G2tGRZ2GpkJd3eR8XA4U5BhmQAFW
XZQXxa5IGvPBDPu/rdoVj6Dqlu6eG9nSVJxmbxCiMKPW7DgqBYYMWa4q7giD/AmjTewSAHw+012i
4GGEmxKDyYcgtsYTXTL7CPRW/ua0yPqEpXWoAk99qHwDDJNWWf7vtmn6fVv0/7Sgj1+jsqjX6RiH
7v05urH+XFXTJiOEQB5kthhqUNqeqeeaW1WWvilEEb1IuX5qLILNDD3FTe8grn9/zJsTBSKeJjXl
Ssqns4UZvLDImnZSeouz/SD7x6Z+i9t/mqT+JaBC9kZA2/Lw2oIGJpwGjSh8TPKj7u1rGM2xIT7b
o+Rwx5hrsJ8PUdcu3CnXs8JlQkXEoOcA8XjOiE098IYIpvtnNZfPbeu81p2sPZeqfYK7mb7ipxQs
hFfXt9iUp3IcpuSCYu5s7xRFPUpl6flnCmnRKncyAFCJ0u7vz/xVR4eM6eMw87IDHlp6l5uWfzbL
nVo1m9hJAHI40Zpu4TczGb+NdrNPfelU6f0vi1O8cI0u/oDZfjNgBWm4nvlndsdO6jRzZYSODKg+
2bUFIoAOIkCJ8y31jjAltimwloXNd30pEJaw2+2pIGLK86XtvDLWhZZz+5Rat+oixhraf4oPTi+t
v96f7vdi4+XbNKXAZC5AIx3tqoGWNPg/QsaFS1JGr7JCEJYUED6HLFUBwmn5Th+i6h+Zi/84FaO/
K3JpPza6CdKv5iqOlUmuATbZqR58+V/UoMCLOqqE601hl3+L2qPG3o7lF+oLHSK/Axr5FjhpqLM9
Kk44+cUbD3HRjUX5eRv6qol4WjLATAicnWqgD6faSQH+OjV/aVKZrJti8L41g+KdAGM6C1fNrbXn
ROHiTiNP1anOXt7HHt5NDnqC4bnFY3lyKvpr0xg+eqq0Az3WHg1LUIAfsdNRLR+wFTpTnwutWKgQ
X8cpdDNJq0mxofIjjXH5KxpZp+BbKcHZYBuuuyj+54xluBd4ZJ/IcnBZbdo/KVId/+5vhhvjEkCA
vUE8AT72HB6iGrB4s1r4Z78wocgQ6L/kre2/eoN6lgniDj1iEw9Z1Fj/6w/8/9U0uFFtpY2no2qA
XtF7D/Xyi3MJsGxJT+EM+QZXAdv+h/EBNtqamhSIoIQhb2PnHZ1C+iL3jfMyqIO6V7iM3Ai9kK1R
YzlnFbob2dbL/Tm5EcFSV+R+pRQKPRNji8ufFkrwl6kROW7kqD8LaiHr4qtKG/6bSaWeBmr8CbXM
U2uSbXYqtG4r/lvHSvk0xL7532/gqeJCqVNVeMfnDce8wqHWNCIMGau4/wnNA6g85jcLu+A6+KFv
yNNC8EPtW5n3gkB5UfQdPdtFYc4VSdCf6sip9p2ogCfen9wbjxiaImSrlHC56CbG68cgUs1GLTTR
g3ZTym3bGC26nV/CvyktpKVLLYdFXajKwqA3akcccGYPN3EiZSRHL0fNEEjEMitwXDmNJ4ZopaOc
m6PRCT7zezxgfonyWLBP2oHrd6J3b7rRg5RkBw8O7IN41VSWs66bQjoq8IzWmGLI/+pW/3J/cm5d
RkDkqM1wEhVKlLPLaOzQTxnl1Hb9zkwfcrU01/EAD7Wp1PYrF8jPTNGKUz/5HfGrsEQuYUBGbfB7
4XdM41w+EZhUczqB/kzaFPMg1YklSWlKrzi3Y1Z8NXHIPJBA4jjHhYQTBAxHk2TtQTW9z5I+dFtB
HL8RQ78upD7bpMWwBalqnDrckaBRJuGuL7B2yoZeeoQbKv3X15PqA9GiStSGYJQxL+gqBlXznMvk
LJd9u5b7isp/E312xtFZ9yPqtfdn52oLM5xGeqsCMiM2nefSMamC13maTwrdRsAFR+SQsDzYwJ5O
dibIc9D4WrJwX16FYtOgE+0WfrajW/MIoWILWzIaSWdUlPQ1tWlcqOHTLDxD7235i4VH05dTORUK
TLTytClQ+ZDjkbeaOehjBxHraE+ZhLJ2hoA6hNj24ITYAPraJvX3Xfs3EY+5dOhj2RXiMx7I9FmK
R6mPN5gd/O7Dbp/jcGIUnz0cqfVQ8P/6wo+9AigRunCmiXq5vEywQPM0MbPksUxzyUUJFWZPKl4t
rBn3Ux70Bl4tfkgwUtvgePZq4Q96FGk8BSowcFdyL2eU+jEPDFGjONzfH9e3DVx/lovVmhBKlMgu
J5GMHGdg1MrOLd30nV954YNPknSoBIIWgRk/6AXdYFIG/9lGQR8Nd06V3gXtvgGvhNagjWw3KqPi
czOEf326kS/ArsaFsHtayoul1nnfuPIngOJUsJl23Iel1v2iamBSqK+Ymau7NPsFiXeyt0ZaHweF
hSmZrvWLwcipCDQ4oDS/dApEs8HiMSZaJI8r8Etyq1zHUg9LiDIShI1+gbC4WauPU7yrIyT+aKIW
i0Kr/At39XQl0W/c3f9B19meQfIw9Zl4iICmziEA9tg6hCDQhFu9RhO/rcdgQ9JHkRLs0Gs7duFT
JZyJoKXuO9vGFDEvVWljGBprWPbpHj4aDrVGWb/ZIIJ+F6VENVj2mqrcaq3vrQbHhuESK83C7XO1
bPxwSoj0YIjilas0VY/xDlZkTz+PQbcd+9Ba4xv4QoOO54IG0P1pujUYEElqWQQh04CXywYcy9cT
+KvnFPVhKGYZNJqMbmNjcnRqJ/hvilrUDvk4ii+6YQAeQtpi+j0f9mSTsQHTruXjsgBjUBWGpSXk
pVvu6i6dRmEXIhvGTgQfdzkKBjdFaWNwdUbtEK8xKFLrzMEU7P7cvVepLvf8JKxh8ozKxlSim10D
4JKjJJF665wqqjjJUtN+xlGj20CxMV5tLUMsQEvJMCJrlFZ1HXfrBmyjtUWPH9Ziq7SKg/quKc45
wYmPDtbg/bOawfpmY2P1qWsrJOBhw+CgOgWsmF1QviGLk7tsJXo4LqqV+89WnMafAVaD8Qn7uoaU
Tkr/MPhYqxugWwHNDXkMpRVZr0OEzhUqZvz7Gshk8dMJYHQiPwuH1avUaj1CsIdxaArc6OFCqhsa
JB4PIFjHuDA5IYrUbIu4V3Ye7OlyhTwP9rPCSryNxLPlL5zhq83JS6Vyg00gVV7EeWxM1oK9TeHI
Z3SBwm0N4BY2Wa3zq5IY6Bu4lPsLql1FRQDYEZvDxnWqw9jzN7hJjVg0ST+6isCgxPquCO1H0yI3
FGBNAhrDj46l/SMPhtcOrp4yUT6j5AGRYtx11hRMtyqKHyo2KZKFmM2/RP9LU5hesUpfGIn9EoYs
XeUQr5REfcGnDZ+j4BGViVVG0S6VPttiaNa0Y17aytnlCp7TuLtjeHr/M6+Sgekr6f8hFoFyGBjp
y9PRErx32MmObjsIMn21wsnAL5M/4Sje/g8jwUn438YIrd3LkTofTUc70EdXRNbwlSb3Izs7O4wN
oiv3R7rONvkoCsokubA8oELMLjIQgYqHGsbo5kYP+lH/XSfJi20CBMyxXQlFDgV2aP6FGJUEBpow
UXLueJTjoNsUNgV8uVzYTNdYm+kX8SgSR6pTwDVl5h+uulhVQ3mQg9ENJneKGPLfIVcFxMJGR1sf
uFyxrXAN36eJYp8ikdKrQVgH7WZX66VsYylUS4RZ2M+oSGEU2CXVQsP96pZE6lWxgLnKVEWnvv/l
D8xlkj8rtxRXGp3oYNglEWBcnxcW5qoAwSjEtdPKcCUjB305iuicBraDKruIras7Re2gkQ5OYhw6
YtFVE3j29zZ3zlruqNBtwx4JUIiIHUyQvRkGEbTiosVSLPD+dMGEiIKbyVLGGFEISU8XttE7AuXi
SifaZK14fLnPibdnZyOO9ELRA6l1LZNXUGB7s4dwb6A4MaqY1vd1cnQMaXgKfVzACr3Gx66qg3Of
VcEXz9eqc4Lo4T7VUDmSZbB0Sp/F/qqqnAqzqnbAL7Z2DkhIpGtBgx2HN8vfo+oqIaLhZ3xSrlM2
kxN51aKSsnc0HNUxekSwpdbZM3LroWvk+Ru0Ops9OjUZfdcO3s1gwZM1DfXAPu+2QRNVG+SAwiPN
x7/pELZ7UWjNp3Do7J0UBi/2oDhsxALd/K6XHRdV/nxHQ7/fesJAWsY81Vrk7DFy7BZOhXpj08H+
MGhmT8knEdrldijiKpRR3cWVJld53hyj8V/8Jl51vjeCsEeToK+HL7USec903y031HF/Az4Ynqux
tF0st4xTm1rhHlGRej9qDpy/FkOUrvYx2AVf8jhgNPlXV1IND8sCaQypqB8cqq8LG/v6raCRQPDP
PyB/KHdcfgg65rGBRHGHl0CnbIOORITtCxU5U+S/7K7fZRPiEtYMotnFGNYvIRWmczPbqTqgfEyG
FGJScvjL8ZE4UJ1aToWL8rb1RZFqcM9Wbx/7joiUAGTYo65Tfm4Nv/5RS2Qp+JdtasSWsKWzw839
U/7eWp/9GhhQQK4sLjyAt7PLbvA1VbRFY7nQ5aKDbOJ7iBKEYZ0wNHsd7VYWk7hYuEFiQaPUHtU/
0zZvfyttMrzScKjfNOGZq5Tg8CmqZOelBMn+OGiZ9SzVaeoG6FnsoGKlK7uQ0Z/VzAij6Ehszd4n
tXGGlOe1Duiqp3plHHAfMn8AAA8+ZUVROAt7+CosmdCaoNCJzqmlXbV+c4S1NLOyW1dTimoXpXXk
grmJ9iCAcbkou2qhMnCdBjtTj5kyJIhZcDcTR/LjS9KBrS8UNbNdxZPQSyuy8QcJhP+EN2vtYoIg
IyuotDt2v9jr/YgRQaKLP21g5T9B4VVbblRMbwfYafdX/eosU0CgAU5fGhzQdaYyCGwzM5/aZVHS
5BRxbh4KtfMXRpmeoYutRddkSrbpFZOmoMd7+fXo/kayGo6O66jNk8hV6UujdkdIg8qv+59zeyAy
RQqIICnmjdQoDTBBCUzHTUWbPZlWCbXfC+p9UavRQmp+nZ3yUYD5pm77e5F8mtoPwYEJHWuw0d5w
JTGkf7Is0l7IQeXvZpXWrhONwSkZwm+alJSbvsynADF1PvnyMEntp/UPVK7woQsK82FIh5SnRYq+
mbkkHjqScGxHKSmid2Y4f+/P0NVb/s7EpbWtIlRMx3D2q4c2saMcwwPsgots1csKNj6hhvoIAp/d
KbYREJMMhJxQrAgWXuarmhxDT5DticIEi9eZ7QKRGwGJXuy42G9FW7l7tXoLx3i8QqvGDNC19Zaq
T7c+1uKoT0Uee7JcuFyiykATKEaXwuV0xptRoLImMFx7ZllbSmBpHJxsekvNygz6pQrTdWrJ51JD
h6oMygYJ31lq2VeRE8R5bbvIviuf5Kzq0Dpsm81Y2flTLFplF9aesxvsCgF737bHjZGgcoIpr78L
+5KwwS/FqTMqWnXlIP8Yo4kmE5pjuRpGHGhXQxkwdSPUwzZu5NNooIJnYJG9URJercAbpAq3C8Pc
jjAmH5omsN4ZCf6WTYAyQzAkO1FXgys16HFTzEFbNkJGeJUXVbYVqaRjL+I44wqUZIjfZRgeg3FE
522Epqvb3sHLyuIQ+aJ5ipzYW+dlh9MlBY5wndr9sDZbWXu7v3knK/jZRQL5fEIKkfXDRzFmVYGo
ChSE9GLNzSXNWHWhgDSIOcxTmI6WtjJQ7V83TC2uatpnZCGVddSY4QZVHnEgVvwUNmqEyVEmIIy2
4AS8tMNG19PDrayoS2CF67uI3wpGAewjhTVFn/1WRZgoGeP66EZJrfz07GyrjZCn/TF8vT8r148Z
TQiFKuHUHuKPs13ej2EB7qfRXGU8E6wCUu0s66FRi7fBVBZCpuv3ggEm4ChvJmC1+QVr5X0eaImh
uaDlxLNSN8Y6Fb20+c9fxOPMIlFKB4IzB/qYPa40mi5pbjng29uIVt4mafAr0FE8s5CHWcimb3wU
WHZa+1zlIHAc9fKaKJW0LW2dPuWIykm9slAGpBzQtQvrdA0xpEjLdzk0QHickH+6HGfIq65FbkZ3
Zd//YbS4Fa0GD+JfLTfRSjaLx3Doo93YJxXmnKn+gnnip/sT+x5nXL7E9PQmmAgRPLgmebYpk74Z
O6UcNbcZ43irpUn3MGahfW4M7wU4xfAdRh5PAqqtyRelMNH0omrfO1CskdrSnio1+BoaQ/cEg6F9
LIeux6RFtvcagkw7p/Dqs6/kPiZXujh4+FWshagfh0RfNX4FIbpWi7Ut0scohpqDIRKiiZgFWKsK
qvAGVfDgGOFktBR7TRft7Js13aQPwTtNtjxPkqtgKCvHaXU3TFsEcyyrPyU5IZYWJ6rrW3b5tZKc
MxUpbjw6BcAaFEt8vz/xV6kG0QD8PUItkmjIqbN5NwKfonSqaa4NOenQGkZLXRrDuDy1202aNT8b
zMZ3oJVdsxy0/f3Bb9xEmoFKMQ8gMAJ65pf7LldU7AGtQnOTwDipokHhLs+Up1avgCTfH+rGUSLz
dvBtpfgG5nt2lBQM3wYJESZcI4fwF4bxP0oRyAu7+NZBYhmJI3lgKUxY0434IfSSzEKWJI1REDKG
YIOtJAhHXj86olMLqY5OSOXlAr0la4/k2t8yhrdz/0NvvEQUheBTaLpKqIm+88VPQMlcs1sEkN3O
t06qPjyrQ5q+mFSt10OZI60f8SSmhViIoW7MLySGqd5DPD0psVwOOzZ1qFNtdNw8jZVd4fjK1i9Q
lrr/cTdHMZAfBxFtO2CEL0dBhlHgvOs5rgTx9JyE8klT+uTl/iA3ciLoYZMZCGCaqV8ym0Kj9Z26
7VHvREH1TJcQdWIIPEctKIpTYerlq4ZPx5NuiS+R38svRoCxoFdb9S7Rs+6Aan9zbI1m4YG7Pqgq
JVWYwGhOGBbuvJefXiqIdkISsV2hDz8kUTePUQl90HNyJHYjGQdWzexgh0dcQUfJ0+2Ft+h6X/G6
OgyvwZ5n/mdbu7JlX4lR9XR1rxmOXdblm7opw5UWv5T1ppKybEPRcgnaNC3o5RUJR4DAauq3oEYw
f5mSIJTtoVQs1xrzb9gZADdDOCLvoldatz/xVhYLV9J7MXc2Ig5cU+MVGxP6ArPFj0Ws+HUljS6x
WbsfKiPcF86IYcngVU8o1O4sGwVaPQrzDVyFFA1/Q9l04BjWNO7bpUrMje+HnkKewL0F5WyeFclS
gfpeyPWMt7exxcCWWi5Sy+mPmM7KY50NBXrCtvJHdnwJ+QLU9cZ44/Q9UCMI5NoXXUbLRvVGdCp1
OTgX2FFvwCdDtbx/Zq4PJj4v8HvpvilcfHOCb4RtkIxAqe4qemieTSd7Sto2WDgC1wgXB9ta0C0U
sDUD/PNsbQAdtxFq94rr5ynCfgFGqOsobPpdOjSPQZxmG6PBkTdrZXXnaO2neixaKqme8+/+1143
6R2yVGTfQCpy36OBc3kYPWloCWMlxe0GJT740ZgfCt0gAaKEFAnkQAv9hxcMqJHjmYXYnjWcQ608
tNAHv2P6ZT85eFBK5HwVac2QlekBk8r06LRLWfX1rUFoIcMxo0JOTXQe66MeOGKFpZjuqErjX79G
qCjH8CdDKHLQrAcsfD8nGI7+yNGYWtgS78WTy5PE2NQP6bNNDec5skZqRyzInN50HSdCjtk6NaWG
ZLWDdJV0HMffVfqnFP3vPLJXANQOmdkebQoSq2wkzoPO4tiHPnqymnol7MfIRFSgmbRIxV/JMQ73
F/Q6EGHvIrYAhBaxK+oml+sZBDnYQD/Q0W7V/2UiLJ7TxC82jo5Z7f2RrnOiKXuAAT+FO/AuZ3GI
7Ee1lBad9lwgzY1pcartusRCoxvAxXZK3BfCgevmFWMhIQX2hijTgTlw+WmG3NAQaRLtueoQ67Dl
VN9LSQinN0zM32rmGEezRIOvm+J9I8Zi2vCCLSUR/S0xA+mHb0fWrhJYF+eRuRQ0XKl7cYogilOL
YINMkKHZoyZxu+eD1pgYGzwDCsAxBkf04Hegf5NSZRMicCRi81Fk2QnHU7xKMfWL1V+NMb6Yfv1Y
Sw+mjbbQmyR98iX8uh35uVKfQvvFFCBukbruQm1TOfTGkVvqQeH29UOT74VkLW32G5EfX0IUbWkW
VorAQi6nmeQeSVz+ocAWfAkqI95IY4VZedQWL75nx5sarY5vranUmO9CQK0LaYFhc/1UkEmgR0XD
4D1XnO0s1LZUx8f/1zW7UDkVifSSas627fQnRZSg/cLu8/2t/J4bzA84uwrgM/0W9AVmIYGvNGaF
hTLZsJEedaPaChoVAd5LcV1v4/bVBu2vS0DS5XA3orXcBkAjzfyQlvkXXzbX5fja28VaNo6Bh9il
h7Fx4WKu0MTB2m7Uh0RbwyXHyaJ5vf/LbzwkzBW8Ka4RfClJsC9Xq0S6PAtiTXVJq/vnAIfjV1/0
kWsVtbLmLeOBt/BZN7Dn2Ne1bmy9UA03NZ4OC5ekfuOCpsDDMeCAkvvOn7QegwtbBKmObhvi9iRe
EWYNRaqe47DbOvGrEr2kbYQ/UvBQDs2BQwRSYNhKRrmlZnR2gp0aSGdRfOmlI8hJo/oSSYjGow1n
/w7lZwP9uuKsxfmb6ZcPpZOhYqx+CbODKUv8JzhRRvU2kp9blDyVjMaKHwCEaOLfHuLSpYq0u9V/
SrAlpYZFH2TE0C1rnadJOYDUZYnDPwk5zsI9jTz4XdOFCgtk48t1wZCYZLUQsluhzYQI/2M0Iowb
f5WQ820JfULrPERvFPxqmo2ZvNJCVyinoP83al97TVn7wqWa1nfBrsAxRIdJnWfyobW1H2jhmRiJ
JC/oObhjtmuazzmyQrLxsLC1riMhxCVgRpBicrVp1mxroRuDelvVji5eBOMpkFQkD8gWz2nhpbhw
qck+qvPuqc29aC9LlQcYPUbaHD51u5EMOXm0cKs/BL6wl8gKN36ZNkW13LQI15nvsnYfktNOxNpQ
gAh2+yY84jiNXZzZGQ+KjV35qFkSxd20+UEgOuwI4sTvJhvDnTGi7+w4+Vvupf03UdULl8iti5Om
L9xaUAw0Lt4PyMdf1aueHiVQ2oiFlGOtq98Jb4NDRJf+RaRBuDfNStpqlQpGjUrz0Qq0JTnD69ef
0gfSgRMTmakxZ6+/kJwIoy/wHb4WPyjIBIARgLH1OAbBUqBxzXueyiwU9chpbMgBc8aI4SHbJxpv
cGt7EEfUtk6jXiZHA9oaMv4o0ZUdNJkqk4PvPmDaBhRQyoYVwfjIK5xusijhVSy0sH1yhKr8dCTf
elAr33yRh9F60kJPXnhXrtvqlBLY0mCXuOZVRPMuD2WLXZJdlk7vttjQQavo3bCh8b0KZJV6YGis
Em7oldlb+kstDwE2ajTOPSfsj42I/SNChOFKtYPhua7S3lXSyH7uDAv9LAvLjTgot2RQe9+v0S/I
yvjcNtIv30SYZeGqvRV54caLaBP4AJAYs9cqbUcdEFur4Y2ebhBJ8DbAeFwxTp7Hhb4w2PVZI+oi
T6aPBeQJ35jLOQO6ZwdGWWrPmJ4o2Ixo1qasq7/375rrfQvrh3YxdwpZDw/a5SBxNEQFUNTE9fQg
c0u7fh1Cx3ga4+I/5/7TQLRIqWsZPJqzOh3Md0/oap24lo9kO/LMf6rEOUYdHsSdEp8yYv8VXgj/
WcZpMtWkGQh5BXAnu+/y+0TuxU4k43QYWo7/RRuN7yjrv+lFDJjFsduHGFvk3f0pvV63aUh4ABqs
GfKB2QPkwcq20rHBXNG3zROyP+qpMZbAUdeR2oQAJH8l24AvaqmX3yV3mkhR+SDWAfqxjZrBpuaa
R1vLTNVVr6r9SkpEvHCMrwMNkyorCjnQ1UgG54BHy878yYW0cLPB6PY8wTh3FXr7XEX2T6fST7TH
FWrQ2nDKPUocC+fhmhvAWn4cfvp5H6750IqkMYrrwh3laiXSFy95whDsoRPOVuvaDUXFNy8VD4jy
P+Ttr9wWFNPQDqqyT2WElaTxuSR2j5v9WJ4EHoiU1X/YRXV2cOJbt8pr4CzJNd7aCeRbqLnRtIdA
Nf39hx/syFlW2ENYUjBGqrnx0B23nTxemJdbW4GOC/kPT+C1CzAeAARaAc5ueh37hyTE+EnE2ZfB
TrPVELXV2Rr1pTjgxphIF8Ee5zq3+bjZUqjlYNYjjh/Yv6TYAIVb3ahfDSndhNqwjUpvXSGijOUY
4hLPUfEpdexXXLrXPN5HtUvPuhbss27pTFzfzuASJrQRWxMg37yyi3fu0BaY4bhR3n1tTCunIiKb
h1FPUdUoi8W0+HoSQOBxOxMO0YPhYrtc3kKtypBvbt1E6Hh+JYm/q0p7/BIOKpArNYSbnuhR9xzX
Kj6vuvOacaA/Z2FJNGShM1h5YMxWjulrr2mThYeosMafqWMEb/cvpBupygSg5+IlPkI8yZxdFnlo
AASrCrTECV4eakv1Tk2nmfVanwxKnebsZfWuyinxrRTJzD6Xo1Guc/KNhTfgeoFIbHk5iWjBpFGL
vJywyFb8DvfT1pUrxEk1qZN2LcY2+7ww6BYq+ZJS23W9mfEIOqarkh71vDEF4rCMcihZbij8GD0v
PE+Mxo6e0krfYWalnPIOXYE27KPNwoxP8cxlWgsGhYYoGLypg6LPXjvVGjXJxkjRjUPZ2GIbq+7F
YEhH7Nidh7TppJfA76EMFVjW1FB6v4f8LRiJ0HBHr6g3HWaU2/u/6cZuJT8ECAUoik3wnjd9uIxi
rerllKaNmzaq+UAk6x0No8xwt7Lz74Btna1I+u/3x7y+AHkrwMRMhWcDyazZ69sMfoerWy8ohJOS
2kpsrUcFzbP7o1zHMCCV3kkiyJ3Sf5z+/sOXRaUhRVVSlS5iGTX4QUw/bKWQX8bACRf6rbc+aOIP
wc4FIMAaXw5VNEk52LZXuD0GwjsPTAs1oWpceGffWxKX22ei/gKv4HJl3uYKVvBBSWcy2XuOarrQ
JqbYBwKoU5Ya5lqtw3Jb5MavYtD7R4GO3F+ngdKuWWTYSRXD3KCLsJUSfD9MY/zZExntOtXD/pgX
Dy2BBDnowky3gyT03/91JdhXpCUQhsF+UjO8nJ7KbKwBAIX3LIKWOk0Mby83s3rfVZRv7w91I+kj
CJkCSpm158qfLUWdouYLHKZ0oXr8bMjyXsNKeP/D2Xkt141l//lVpvoeY+Tg+s9cACczHFKk4g1K
ETlvxDfyc/jF/IE9tnlwVITli65uNSVt7Lz2Wr+w7ZMg2GWR7bgpJ/dBkyWK9/Y0azGKZmXhzU28
niZNmetoGDagnUBSYdldMbRWnRvYGJHvlHZ4iQTbyBntD52dRoc+KaJDZzTNuQu126JLgzXxsasS
goaS03zCoG/M3tKXKKxojLAktHvrvkXy+aa31eoYVcFu8GepNzne5jG7OtR0POy15HOE/fdR6qD/
Cd4b70qpU70E95rdGKqfBj/vD0WktH946iBmChqOstuczeBSnjfUq73pBAGckVGPHjqn+hH2vUHO
xa6PspEUZ60GMKtFeftpZWnM99nFvNAoiVRiVAJO/rVoNMgRPYdTHj9kmh489QH+lHDYUZBJKXna
A9xr5FTDg6SpwhsaKb9FqzzzEnMqDax8y7UHwfLam8eATA45kzk64bV1OQYtUAIgeXb00EvOt1gV
nzLN2ONMF7l5VXQra3Lu21XfXzW22IK8mSPS9Vb0oOMdd+MnwgcpgFbu20N83SWIi3Mpl+CWoPzq
ZlW6QB2HLnpQhZM926nPG4RZ9uphMA8KL8qV3b484klzKAAXCWPYaSjzLI54lXxO5Of0qg+MbxMW
SEcjEaUXjtLaNfnblub6DU9Ubq7lCV/oEu+3dogecOmwDTdHu8tNh06bXB6Psff2MF4d9C/9IuoF
1TtfKfKiXz02WBlHPOwBRXilFu80e65eRUgI9sMweZPfvisTUEekw2HiWFsjGA9yNu3KLLkbpxF+
BUnxlAcMgY2LrMou0IJb1GROUZCsBP3LaGr+1plwrs+APO7zxbcio2f5selED2E5qhBAMKqehJpv
yw4digIvtQ1ufv5WL4e1d+fv5oRCl4GUI69Z6oCXGyhPbNzyelqOMgN3ujbW8Dr0fRyE9fwPSUdz
J6kMz/0EicIVf9mUNJkj7rHIcIWRlXk91ggeppz9yrxfb9L5SACSxzIjSlyWNf0wkfDtCuKHEl4j
xYKEMAwm4e7t1fW7TcrVwPOMpYWAyfzzV2evicghFMU+evAd/z4N/O5ck5M9VVI/3EfoqB3/f5qb
ebooXeCgsriQAe7gLlKyR6F5IERq/iLErLaOZH9TU9yL325sGc2+zBP5cepkOA4QiV32DblVFWs5
mWNu6AyMjsOflVwh1dXG/T7N7IdYbb6/3eL1ItSQWmAgXzLMoF4vW+wmtQxbvacMrpvgitOh3iH9
2bqdVvUrp+tVpoMATYG4Q7KDA3aGWV+2lXQGhKpcNYBsaDuceHcDWdDNYDfQkXtxwmxc2tih/c0o
ntRAPQzRXao/FMP7MHtoaiCH+kkBw6yGpEPTaRdJg+rVVv4eN1wfXx+xs1MNJali5bOv3pl8Nvk9
cpWzTB8An3nZv1pwfRmZg8Pz8owLKZW4TOs36JQTu4axvUkqo/wYoxjomkKY94rcdadOQeUlthyx
svJ/M1c8cqDl8vQwCAUWc2XUojbjBHFuEQnlZi7NHwYpgtMKeHul03OfLu9ba3YQAKbA4cQzZJHt
Q8bfqBxMaM95GKDYhGrgbpDr/OPbi+96K1+2suhQEZSlWfvBSBoTD8lcUzFwsJV9olHU8oNy/3Zr
LxXDZadmvzOo6RZiCS+x96uJVCSEd+y6Gc9Bruykxn8ubdX3kgZSYYgnwKnqP0txcNsqt3n8YPan
uHoXxR/G+Gz4t+rwPbDPRvyg4pCdjV5bdV5pPgCTO6fl1yb51tSnrP8RiMCbZAR4dqr6w56+TS1S
9ngMOFtSLm7rf+6RFx+dk2Oj5yIQ//4kyodguI2cb72jYVJQw7g+xFLsOcqTZjxK07Msb3nZSv2j
cNALi/dG9cvpjr3yAdn8jnQk5huuFf6SHK8wMjxHDuasM/QtDz72Ej6y8Xfq6UkIhaX5akU/8/xX
BkPe9nXCjNPYnBT1Y+nc2y0IKHWTIyUsgd+20iO2J+7b43/1tiFYBjU2qxiTlyd9sNj/iCFEQ8hb
CvRgS4mydZQPyPAb34UzBDeVinNtYGbKEbqEflsA63PR3bXWDF1ewuTFKuBZMaMFidxR+J532atV
kCWDDZnL788CW9Mpkk9xeRgN8RULCRJFYfqTImC6mVLju2LHnqx8jUcyfbnbAsSp8KzTTl003abN
J3v4MSk/HeWQ2rMN+H2rf51NxIupvEuKm0Hs4sL6qBfqo5F9tQaqxyhjeKTtVk6F6wAGiDBvU4od
XLlXVF8Ds1SrN1PtrEbwr7XwWSJz6kWQdHZ6buQ3aPa7mlMZK81eYUG1lzIdeNDZhQ2QwyIkV6oc
iTNjGM+tziTFVlPthwnxy9TwxV6PQeShPdwpnyLN34ssT5+SVjPuoiItH5Ki0+9E2/qeCTT2jy9s
0jL48qE3Cqb5ChhZ4K4bpnEgnxsEaQvEq3d6l9seOTO3moFoby/q64MSkxfOEtJ+mjMjQC9Xk2xn
gTxGBa0hebsbyzaHADusgSGuiqMMNrc0R/8soYng8WLrWNBzVaVUobVn0tHnRBZHoMxumj51WcYa
7EJKaQbeQ1LgxQHozEn5Fvv5d7MoMQCvmye0Rvd1knrdAOdem6x6JXK5PspnZh23OnkLHk7L12AU
82MxIm9QlkaPxJcmPRuOFHk+XkZPlFi0X2+P+/VdyF/I0CNlChIZWPfluCO8UZmkxuWzKsHMFk7Y
7LqgGLaauRY7/2Z/wdLnojIoJM70lsuWpkyfQikAtmAhd7YJImCN0H5b1w+n2yDck1Tzv/dG+/7t
/l1nQZhxYg5QRICtAYDNA/7qmNKyAmxRmE7nHnb4hwyQ4g2lrwLBfWU85yS0z2Fe9Zje8MbXJel7
ISS0q6Kx9IQWAKXgnbfvYKQeTRjwrowhLXZRffLl7c+8Dlht7lNOAnIhM65/ESdEuHvEY2Oi3aH5
BcSuRnnMq8a8L/Up8vrIiLda165VP38z9yRBQCCDu+Y1s0QK5Ei51X6vMCO8mKdBscl24wcBFKBb
WWVXGEH2HUxzEJBQb3g+LYUcR2kEpmU7YFbU2NwonWw+pPX0Pi2TCcSlI/SfY4NGl1Omj1QAXBNf
ys+lYwx7HV3Fz/WQPGtBV+86oWl/HKHBSzF5y/F5ZCuWFDI1zeqwGcr6TGkjQBvJwE99KLOV4+13
y3Cu9L3cLfM8L5YhhuoAZ4yqPkfNBKooDccbGwE/V4E6eCc0Sd/FQ7WVVRHtCETMTWT1SIHn9Rmt
CG0LKCvfFa38GdrZ5KWzA8uYDMPaR14fwrMCFmUAOBbs0CUW3BIq0txGXZ5DaGDvdaMv7yc7/pQN
kfPJqMPkLjatr4qTiXeS1en3jRW1ADyb7hFx6o9xVFOjqOR07Wq4ErzUZuU8UgoUMZkg0oWXW9gW
LdBwsy3Oov0UoUN2Uv26Pump0X/Kc5A8eeDAzfRH43bCI+hBYAqzlbMy/NTKPeboa86Tvxsllgvc
PPB9cMoWn9MKzG/ahopqGoTlc9QU4a7Lk2n79onwu1Z4u5L3gYoBd1i97HQLhltUwOzPlp2Ft+0U
ofprjmuWG/OyuwziQIbN3CwKtbPMy+LcSVNQDnJVVBDxeQ9Bpqy2lW1MG1MKAdkP8R8WSOaZpC1y
0QSOGkDWy071hl1OQ6kWZ9zFxI3cygSAvbVSR7w+1jhnKPISt8xWLMutpgqc4mEbloh0BAHE8uax
GJT0u4MC49tT9LuFSdppLmGxX2bZs8vuqMoUWqnkNGcuMkQ8WsU/qFa8N+Nm3BdoQvwoa/UQCTF+
6YYx8oC5tl6raglK0dpzbOVr+mRXeFnGdz5jIQkzzvAYFuFNKcBgxBi4npuwP7S64dpxiUwXpr4+
ZOYskT3c0rWnkB2zKRx5K4ve2Uxy237Ed3FmfupOQbG+6F0nRLfGQX33lj9ru0kmum3cI4jL3Wh0
X+wsbl2kJcfnTjjysSlwKpRTUU9uqEXA59JM+/b2YM/hwcVKpZpDeDLDuamZMrmXY122w4Ta5yif
5Qb4ih5OEVKAhXNqFXRCssyOjh1ozOdCKaNjJEvTSk7ueq45F5FLo1Cuz8S3ZVLOTsPameJUOadD
ljz7tnMo42k4+Km2A2kJ2r1r/D1yX1/yMk48o+jMjYWdgzphlzdOfb5SBLxa5HzOzFiizI4VwZWL
TaCYguJSppwp3qenVA3C2xH639cq89fem1cn0dwU9UZId6wv5G8uR95vQzEaTqGQXSimB8mwGm9Q
qZG/Pb9X4SGt2Li0kpOBKQGT5LIVqAVpiLy9fJ7JwV6qiuygFUqP3tg4nNla9VNlGN22QnB95dq7
4ghw5ZHU5QVLXg2awDJ1DVi86mxHNGesk7GVy5Lmk4RLyGbIevWmEsp4sELjYy4DRIyLAOwkVn/n
sQ3tp9HCUpZicod1SOA/pYiNH8oOX92irr6AWX/glS67SuKI0+gM2VkKG+5x0jK/9HTmmyCQqB5K
ZLN22oAra19KuxKExCbNDekzZRN1N2LZurKUr2JNuksWFrIq/1AsWQTiaRE5He7SVB6rGllU8lcb
a8LvMx4VjAI0p0XXykrWkkbz0X65f2l1LtEAJcQV6MpN05rsJOv05ozK3x5Uh9V8MMgASmUHRHrb
EltXeuKpxT6rn9HFcfv+JCBjSPmnIAYbnj0GTbOZj9lS18l1Pvo9ghFqOeufHaQYLyvna9mru0TE
m7S4F6GEA8IO+eawpfqhZIfS17CyRGgnEp6tJ9tAZfhDdA/v4JwHieFJotiEXb+LrXgHE+9gpf0W
Hu4GNbwMeEJYI/mZh4dBz7dNnG7mQDFFFDHlj/kY1Q4HoQcAPoGrgC+2t5pR73Ib42n+HfQydsv2
Tk+jjS8dQW/vU0vxkuCbzNcM+r5V1X3jj/uMHAkCUnUXxlyMUOPf3mPXz18SHNTHLN6Vc954WZLO
zUamVlXLZ7+d3FKaOjfBZBDtNudW0sbgPDJa+wE000Y10xruSzMhQJlUp9G0fklaVRxTI7c2PiUK
D2PoYCvBONg0ta3d8XxbExW+0rxADg/ZL1JdrBmO/qXRhpPYviKlKikmQxSHvIyqW1RaFZKGvXSj
T4FyH8pp5IZAupXe1rdyLfxtk2rKDR7Tn4E4nHOLEvksJlN5UxL3O19z8gctm9Zu3uszEowBJX7S
vFQdqENenl7mpAutGcFKlWQLNmM2BLtRtarHt+fvd63MpAWKNQSelK4vW3FK2eggBrZQ/WysxAqE
cE0Zhba3W/nNVUc0A2INaaQ5JbYMCus2D31Za9oHbJCsE5WwzypeCG6dqT8HGT6fpmf4PnZ78nJe
UjcI2Fjx5LhZkEQ3jK+yWfmeefAujw7gYJTJeaSB0kW64bLbRVYbdSAl5UPt5JqnFUl/tnNUu/Mo
MHZRFX7Fo7jb9gD8vLwg9MLA3vKiRDy9/R3Xoz/DOBgPRK6hny+HxYiCIcb3JX+YHOuro8c4qgVy
sXINXjWiA4XH/QIZJ2rMV0WS3GkCzD5i6TwhunkLH5HsXzMUK6fxVTA1t4KsIYsfghIPgMsRjSOW
qaaM0lnSi2kr0q7ctmbRHZwSHIRth/GujXrzKI22tQcfKK1E6C9aCBczimcZwNBZnpz0DHnPy/Y1
dcq12OiNe6OPEGPHntVVBtxqqiIMNjzxdBha5AldJyKDb4+op0XZj9HpNDdK0getQaqsUZPRQxDn
Y9x1AIkCqcNesbbUh8GJrYNN2fkmabreHTF83769EK4uUF5/cLoQ9sJzZtYBvvz6YsgyIYSRnJOs
UjZkn3L4VDEJo17sayU6mlErr+3Jq+sTwRnu6llLlilj5i7brPWhZhgp8WS4KHkCO5OHPkY6xBoK
/bsVadFxKMhNK9Nk3OGHgc+lb5bHZors/Yi8o/f2CFxFn+Qm2QSzZilqY+R2Lr/GQWPfL6OphGth
47ZiRNrHCkHhX9Io6Su7/3pDUDhTsdGlUAdWcrnrwsHQ/UQCrlBJebIj7QBcCRnFlVauok9GDZQu
LJR5VimrXHaohd8wkruIz77V5rs4xAc1Qb5sh8x58KHK+uhjUvjhrqbstdLydVkUQTCMQ3Hdguc4
vyIvm06G3tdbU5TnthfGZgjl9g4Hhhj/wXhX6EOyC+B1unUaFkcLj4MOsUYvzvXu29tTen0kzOJG
XLgAaEjCL9FivtXr1Gqa7GwY4ESQFBF7YVieEo/9YxmPIzLoFHgKvUdi2W/UlVG43lI8qpDIBzz5
IvKxiEl7FZeISe6zM9Sa0M0hTO311ug27MB3cZfY21yJ1zzVrnNygB84f2yZVw05lmVGGjnUCZEv
W73n4tK3BKjllkivzDYi0YPPgSRnh1CeIPgXSJ66pH1Ctxha5NgDM7nLy0T1CjGVFB81+YtRtmz6
pEy0Gy2VnT/dbzOzGkkM2NUUXIGVX66ReMo7uxwG+V6X1PdUyTsyTjraPX63cv1czQP4DB5BwFtI
08Lpnnfjq2y5lIGXKAsamqSzlWWfLWwn8wLpibpOPviZv1ZLnv++i4tgbo/Kw5yAesk9XrY31Xpe
U+qX76GeCje0hsgzgzRd6dXVcTW3gmQ0bx3Sz2RfL1vJk9RHLK6X7yUpQwcbb7ijyontkmafVjJc
18ETbelQWV64bBwki6OxHCIly6ZGvg9N9UmbgbWYuySeDiLqp94O3b5r5Du/VJ8is3FVcPaVm9SB
sw8yqqX5YP94e1u/qFQvR1gH50BIQXGB0PGy71pr19HgVPK9HZTjJjdDf4sUSHxSCq11U9l39rEc
JofJl+NfpYkzpgsnOfziqJOGcrvInC2GWs2+DizhYj2e73xKFXvTTqsDSpM/BjMND8Anpb2cGD/9
JCk3Va2OHFOSdmP0SXYfTUX4tTL98VONdvshLVTjpo1081zlQvE4z7Ff1bvqlovMeVbydtVdZz67
L0eAIibgHOINGGz4x1+OgGUVcdyqJexCpTU3Zg91vO+UxyRWPafoDVjJ/O+mr9Ht0+zAq2qpWgkY
rmvlpBXwaiLqAhk0p1svP8E3rVgNcrggai6dNEO6bbWg2Va1NdxkaPWdmjD92k9dfJPLaAhiMFnC
O4g1vDaSLLpNUwZUCyZljzNt98sUqb7xmxqD5hT6fVwGh5ogZx9zZW8rop9trwzybWNn5amKNOHJ
EtL73jTCqJxGzbzL/Uh37SKTbhVNqfBbzDnrLTSbovzh7dX3myMWYRDy5LOeD6Lty/OkGqQybqsE
hs2oSTsdJXrf1BqENiKl4riMRHubSU69qZPpkPbTk6jSTaphfSt3jXHMYmqwBIHCf6L+6WxIapxb
u9dWTtfrQ4+PhAPCs4oYg4vgcnbsABxVbTcSWHG9OjVjiGRiCnMptsGoRHU8uE2nySs33vXJR6aW
ohMpL4eLb6m8F2NFVM58jHMVBNMTmmH1nRzGayW+eW1frP2ZfKSByZz1QBBAW9yr6DdXdAIBBZn1
r456vy2GPtmKPq4AlK56EFyffiQVKB4RRpHfB9Iw9/rV/WGbnLRGOirnOCnR9y4bk5xIOzSfil6X
tpVf40ygRfdjo6jHWAsNLynQjVelodmocTo8AXtbC+2uZnf+JMS8iC042CioXH5S3qABYo0o6SA/
94l/Mi/Nyux7VgBTCXQ5ej/6a0LsV3P70iSIdsR7eOe86Oe+GgUMogdzLHzlPEZG4AlkTzfxUPR/
mgJGBYma5SzySpGIpPhlx2QZ2eqEguhZr5VgZ0+p/alFuv2QSYX29PY+vgoOicxohkoUAwhTbLFD
4rKPkR1GRk+uk/Y+Sm5ap8YI0HGk1ENcSJM9SuxbFbX3EyThlcavETKYfL2IR5INotyyxERMCX5m
kSmyc4/83R7pRf+QGFZNQkJRIG5ibyVv+0p+lu2w3HZNquBSUHTbjKS4W/aG7wWBOa4c6ddh+/xR
wI4Zl5lSuOSs20kncbGH2TnS9OZIUlveFEXh7JOgNtyEotGxk9V3oTF4iRyj2hQlB19N19Kq11gw
PoPsyCxvwzOCh8TlItCAVGLw06fnvFLuRjkK7tDa1LZE2QCZlKrYpHA6Nk4rJ5shx9w7TfKV4Op6
fxFV8HTg8UA24comI5uChKulgyPe6k+6LgVHEaOaJYWl2KDltU21am1L/6bX4LQASMPRkTHJ0eeA
79UGS5HrFE1WpOexzGtkWEvnSx1KuNGJhNRlb8vAO8gcxGTMWKRNtW0GhyTB25viepdffsQirsjI
ESV13aZnKYmkXWVK8TYt4uD9H7cCuZ8aDwVaSPhLeFgmHEVKsjg8q30Ixk5WpE2fQ2J6u5UXNurl
RUEahpIhtG1EAMm5Xo5oNMp6JcY8PAdOv+Eyd7PkQ6pFG7hKu8H45KgPsXES2ge9zz0r1l1AtK6T
tptRwmq4vbf8ET3mCJ9C2RXRV3VK7rX8ZOg/20DHMP5JDd/7A64SCdDLtvfsBqhJlR6IzHd23r+H
CHVrB92Hsv5S4JG2rctvqB3/+XxBAOQOBETARbBkJUP6aYM2UoMznio3diapeEU0qxHPVbISkIIN
iBApwZkksIy30ZgdiFCq8JwgXH8ojdHyfBh6h9EpdqFkBVssOmqvt2PHs8DSHfJUVVwADs3KjP5m
dc6sL/DNYGd5zC1uhwZRD6dFX+Tcd7FGcQOzQXnOkL69bq43P9wy1s18AiBXuzwFy9bpgsjKg3M+
1c+9PDlPVWOJZ4mDCheUyOKJwwJ+98eNEk4DByGuB7y1DOjDBhBVaCMtNMlNepwwirgBWI7/ij/s
0kTqNkSia06n1x3lScxA8lTFThty++X+aPQhpCosclRVwAcaZmx8kO1JbOx8UDYso+AmqrJ0/3ZH
X2w4LnclrQJOAmgCHgeVistWnYw6WjXW+Vk456nwPSXE39BIURzL3AKGwdTvWjja+fMABlfun1OJ
15y+9ftj6R9KclVmci/aI8ItrmU/dtEXvXI8cxwPyXhQNNxpoH/BzcqKndaHbqw9KdmdFt5bDmng
wGgezUnZjTKY9SZF47FxI65VJ8p2vsj2DVKZnSI2ArlMq0m+ZgCft2MKZtauASyGAregvu4Pbw/J
/FJ6PSKkJMjQ4TZrzcgbAJKXI2JN7G25j/p3OZfDoZLxRaswgzxIhaxRm0NDQVidtc1afe2IfIna
LppG6xahFYL22c+BVMJl07aThROXUvoOoUzVFQjQPrWp8VCrIjji30IJLWCsfTvzt1rM9jbbXj/E
AiR5Zo7IZXWZiiuvGZ3Q/9E9DqFxV3FkWpi3Pk0ZtluD/+Htwbqq9yEtwcvfnmUHWUVXVo/DECSh
XpvSI0/vAyIq5amwpOhchmmzlUqjPkhts0kNudxIPQHMOMj21tcl5SG2I+cwCByOW1Lq5qhiN94p
2tNod/VGFEHykKmxurLcrwK9GbEDIR9zEk5Qih+LTVZITtVaXa09+krAQ0HVmx1EguITCPMvkt+i
QoaIgSerfnEXTLbhVqbTeknUtRu7sZIdlkqdh3t4/IdXMLA9KnvzM3ZmcJApvpz4pJikwikG9dEv
gnAbm1KzaYPQX8kcLQ/sl1agyGBvBgefKu1lK0OZhnk/zVYaY1TusN9j21WVOL69JF5UWF6vYgB+
AK+AdoPwI6Rf3gtdpqSKSCXjMVacamfW+uiVKL3Ch5a/ogxw6hMt2SZ2+mzOGh1j027zLi6344Do
r2OLeltkQ3Jwckc5IbbyscbFx23DpzCMQqSS7fexIQ+bTsuLE3l2k9OBFxDKKpWnBkq4zXWrunX8
zDiEYZl7yiQlO5KzhqfLmYVyp0D1DZ9qL690/dlOzNTTE6tCP85OV26uq+3MQDAKVBQ4XIlDXxbj
qxgyKvvJEdgEPhLrbI0deu/e6HXHaEua/2bwirtwA8XvXH4RP6Mnf+UKm5fMYhZmdD3AnTkdySvx
crIRWhZqWAv1EcDnARanXlsbU98rPBfenu8rsthLN0FdIEgFER2k92VLWC/aGbtffSxv7b25T+6H
XXlUdjCt3WCruPIu87R9+aHbWo/G3jrJm3wfbEJX2r39Hcv7c/kZ6uVnDGbbRp1cqY+oBLsGUnCp
8UUr97VqAt9cWePLnUSsDK5ljr2ITJASWXRZ1+ZsSoja2qDkxp1lBx+a3HFWXt+/bwTsNGk9Lual
7i0BVVX7aQZ4OsJNsYjiaIuBXLTSlfmCv1gn6JIAgaDWP0vXcf1cDpvRh0i5TmV+NtsA92a41shB
F8HMzPc3iGV8oTSQPVRg5jwpmdYWz3UfZyzh39kc0tpLxh7J4REeKq1XcmLCnhyL+YW1Zly5aAWw
14wywH93Lq+TwtMu+5ilZH4yhCfOZHCz1p2AHR9SHtSPb6/AJTjy73bIgaMBQi6MPX/ZDhojPrtB
z86DHA/HMB96KrWFVxSJxXWuCMxFRVl7tW/UGztB0xUw/PTcGLK/Vzo86UTWFS4rodgqWt3djOEY
ulMC9buqW3MflMOxDQ9JF33r8frzhFLf2GXyBC083hdq+X00/WSljr4Ihv7uEXUhalgzAnopnzDC
GvdFrmXnygkeR510b808GRBBXVR8IlcP0KgsFdn+s8380q5OhYgTnIiK8uzlSI4AIS00zEnINIrx
Ps3S6FS2POmEngVuWlkfm3LNDvo3iwRECghlEmp0d4lYSHQukr6K0rOw9PDgj5PtpRrUqJc18t++
D/89+Fk8/L2zmn//F7/+XpQjxdtQLH7573P5M38S9c+f4u5r+V/zH/0/v/Xfl7/kT/7nb958FV8v
frHN4Y6Oj+3Penz3s8FU6KVNvmH+nf+vP/zHz5e/5Xksf/7rr+9Fm4v5b0NvLP/rPz86/vjXX8BS
X22E+e//zw/vv2b8ubv/+T+G6Htx9Sd+fm3Ev/7CzvqfaLHges0SmnV25xCy//nyIy6Nf4Kzhdw3
0+oN0Dd//SMvahH+6y9N/aeF++qMJKOqxtHEJzRFO/9I0f9JPgwyCSoTAP1Yl3/9775fjP//nY9/
5G32UES5aP7112KFk0pG+pwUG3UbfTaQmZfFq0u61jolyvOwugsh+KNwCA9NOSd6lajfUTZVTTdF
+FC/ge9tSAju1PH04dVg/eeDXn/AMs8H5kLnzcHuIgEDUWSJJo/6KA0Rk+hui6aq1I0K99V50gNN
aY+gYsOSaJ4C5wOMBLRC3JjMr34C/SzIMwdKHUy9azaZz1tr5bvmU/HVzQD1E/j8jFaFTfWb75pP
OKH0qXKr9iJtNnZhRoFXR3bfeUmcBJ0bxlNt3jfgO5tdkg1OuLE13DTdtOnQPqnGBPCijluodTKK
plW2K983n6avv4+KA7UuIg7e2oiRmouZS7RUV0vNKG8jM5rajcz7bLzR8Fd/kFCaKn8NCMeLG8gt
BowztY56d9Ct3P42JmFbbwLHqN85iWp3NwFQ4IlwoUPhoUc53VirUc2x1qsv5ficDzQWLQlUQvxl
OgFhMUWHA6/cTPKQDscuFyVGpak9cSFUg1C3oZnlP4sibB+TpE7GDdjgxjhUOgTXlTcA2+byU1CJ
hYZH4DIDc/kPfv5quedR6A+pqfQ3AO464WHP1KR3fT/h+DUlVPo+R2YlwmBlrhZBBoVh+BKIaxMz
GaT+luWKfCrgPsUYHBSkQLpNO9WVA9kkkWUvExDYnyejRqNXypE35SrL+P843djdu7eXzGLF8BnE
avAWeJ9QMOQpeNn5LNcpb+Z9dQPGUJVOldaZ7VHP4oEbtiyi4s8CuLk5ds9cF8ZjASjTPCqvxhql
4jQMqzK7UWu4rjDRywL6i4uCdTjs3+7ZIvglqQpklq0wm0vMPLvFfYnyv2kHujqc8M4Z20359xAq
oandZBZq/e/rHHbkcRSI4h/+sGk0YkFNAhpDuR3c9Tzor3opmXqqOWNTnUxJiYe9bWb9Rk1K1TwX
0URHpRis87YKWmmNybqcTvIN5JPpOeAtMspL1KYkj0FTa3l5aoJKkb0Kf/Jm9/dxFCIgvzbGgFQW
RyJl9Rl568zwFeoCV7WQJioHvwBQvm8KCQHFAFbOL6FNY3fA9BSJdfZ1kVMUyCYPxTFzG6PMeINs
DvBtv6zGs0YqBnFM3TmO5YiWRqVj6hoV6CTVkbrt1RwYjBhMt6xFd0r1DNCbY/YkoSTzXe+YkTdg
nwuFUNwPSH49dWCqkP1NHb9yqA9EQ5ToJ5gpg5B+dmmK52Bdtb8c4dffiJ66XSAp6TFER+ie5fAt
a0tpb8iJuFMGxCmhBdSeo/qw5Cc7M1y1Uu2bOlHE3p4c+1kaDPscFU7uZUGhu0NZWDs5LLPbGljg
JpJkaJZxngJ7l9Tc41J9D7KqfhdaKn7WXZZALjTik5kXwT73s/c9vMzHrkeXxZyKetMpLdxzpzEP
AWy3r2UrflliMmW315PKc/pkwjNOmjaZKZK94wy6Vxl1B1DK8GFNh3p5L2xGQsEnhIpcqRyEFoM6
J+/0wVdwuFGxI7bdmlrOV+qLKuBiw9rlhl88B1VjY+IIpprrWflm9+jz4v5Yj9uxCHBIMpKHhij1
0YAk6ApTKI9g9JN3XSF3v7qY17QdG05+QrQWDhOytPkjZBDdtfiSzlWCEedHIzeBnLXQxb8Y5J0K
j2J9dauiVnQaStiWRggP3xhNZ9+a5VOc5dqpCM1hy2mBYAS2Hl4Y8tvythHV1pQcTbpRg2a6jeOs
hSeUhJ/jLk/9DcdDfE7EaD6hvqIh/xt2HzIdEeoiRKK2ahPppjJ1CcVAnEi9Een6Gp9OZDy6qgpn
wT5RIIFMZnrjdGP8PRmMG1VBc8PEFQnTD2dnSVVsZE9VILG47gd9MNpT4Y/f0bs3vMFsFHzjx+Yo
5QHCgDxoP3W9FA1uWGfxIZQkbEFFZIkDYo8fVEx7f2ijoRxLu+n3sVYlbmim3X1F+pCaaryTLYAq
UAfvoAEI5MJLI38/QlbeTA4zBKrH2qVqpHqZUSa7uLUQ2FSbzqv7cbrT/SLbcCZ3W9SP8OssjfDJ
qpXbWDUoJ1vFD7MqfLcvg6NSjtmTYoQfMcFp4CrEYmfVGqBeAC6fFbCtnZFpngDAATGglT09as9+
0fV7tZjgsKdJfBiCodtGapJ4iuT/L+bObDduJAvTT8Qe7svNXJDMRanFsmRZtm8IeRHJ4BbBIIPL
c80bzIvNl1U9gy430IW+G6DgAryImWRE8Jzzbxurzo+XoyFxOgMY2R+WKUpOrgu10e3k8Iihl34O
9wLakqrLxxpTlTtReuowYhR6a8kQ6wkdmcDL9mWcCTKgOxsz6ZprlkPUFWOKxaE0WVFV6y9P1m6Q
DXOTpDUhYvcO0ebNbVwtbfulaorW+lqTn1vwQ+IlaLEziUR1LxPZi59OIZx3xZNzP0OVHp/6rQ9C
gD+FnWAsGBe8JtFYF59HrFcYwNU784eLwYqweY8HYxgmu8jJn0PqjJ9jjMaZcnAe90fjx+V6cutY
2zCKtNPiUnQtzHornPs2DePJ+Ddr5fOp9Ca8w7rYjV0zml6wb4u1GesjxpBzRY1ZUdXpeV7bYyIG
t7pZdFvE2bAh8rkxnoXPsLXVzX3llH6EXYKc47uyt3c/02tfNxfix5uiz4ZmHcY79Jm+ecARipfK
AbJSS9nsjJwrn+eqWZu0K0AC0t6ekz3z2g7ulM85GmZDBK/kLpBt0NyrZFD7o28r3rCutezFr31j
f9x3svHf3JHC8SI3vb/0CUsMdwdnpDwOQ2COY6TqIviyKod7o2POjkxb7XTZXVwfytwrQpsTV+6e
0UOXrtve7sXRcwAanrpOlc1lrkK5P06w98JPXRgPLROCZGE2zerEf0otEBhSHmzhxmxpf+9/9Xtb
4cTvorW8xbJzrG7sxMhSZJ1FjEp43G2eUHWI+joZx2MdhUQ6T4vrHXutvCePZkjUd8ruNx8HslZh
4X/vtLptyttgJpQlytSyEtWGKQKv3njzFpIoeMKqP15jyfpTbYM/sPcNU8NDHzMQyY2CvEdIZLVr
t8+dxo5+Jjjp4xI1OFsEILSaabMOkdCGaMFStcehrspI5L7xm/mErcGC6Y1XxcMdab7Y8if49fuf
E+DQ8VfXLzwWK7alAXCoKsHbcuEXBP5cPFaHcphqcef2fTN/m5alrzn8iM+Ir6+nYvB/+Z09YcHh
7QiHvVzQFZXvVB+j/AhebO83HJK+fioLDsys7ynbz0Mly/pFTi42CmAt+HJllaO84ms/bj1HVjFj
GvikyFHY/FST+e4DWdJU+ehKt0qJ95qyZezTqu2NsrKu8NUw5ehLXKrErV9n8clSSfUaobg9WHWx
MkJPlDmtulE35dgWGp1S4T9MXrB+C3pdvDiI+S6yr0IcHRwY+q0TfqYsf1W6rG/4ev1xYT7ep4m3
YJnXNrehXyztUc1XvyzZDdNjMq9vyhBS1Y5+fSpiEd9D0Syyxd9YZ67UN+FaWM/2UPQnHMl4t6yA
zZCuBy652h8l5wpKtCRCy2nIv6oTzBjmKsgrpTDYx/gzSIskmg9qN8OxsYLksrnWfCBtcfeykLy6
LB7Wa560PbVPQVy25Mbss5tatKJrDvmwvYDMtvipBmq4j4KybW6S3bdv3N0UZ6zsnLOHyQqQ41Ic
62r57GxdHaVhUuos6eHCkh4V3Jp13C6+CNSt2y1LyjNpiWhiVQcT97qSQ4gqppfBd7eU7ckTBQkR
K4o23c39DWl16uOwO2sae8N2AytBH3otfvl7Nz6pMuhT7URzPmCemDlk+j4ROxXze2X0ErSzE2cg
i/JuxJ3dS7dKRh/EMiZUCR5ABoJ1J0uIETFZYM3mZV/k2B3qiXAz8D2v2jIvYsx9GKfFeU8KK77D
99L7jDTOd9O2H9pMSwviY2KLGomNJpuN3mpUh6oqgs+N427BkSSCLv7qw68SD2bZSOWNOXzpOgMt
KAF1VeV9EKMdl1ilUgy580hsDuWBSkU7y+eal/WlLGv3u1cOxW3jLeTDrO1gMpOU5uRJzIXTOHAB
gadys/JxSNByCzPOl7WcltdhGgdCcUcKKr59/DSpgeAuGUbNp74Tw5pvpXFfa9eLX/DcXy/VqIen
qUZeWV0b+9zfVn1jKwTv6Tjq+rA3Zm2yug78ox1iVHbYzDIV2ew3xc9p3pLPAQruGLRUTnhZWRv/
jgEPRlGjteITpeIKcGoW05kfjEOJMjZEaT35c7au0eQc53EuL91VLSQ9j/eWEVtSZW491jOsaznf
bfU4fjNx3Tw77YovJCDj/up5Jbn0tmzFkWTnxHuIJ8vWKRNozGDacRD3QcO2v8Txpl8mGv6PHOht
xV9oxYdxLdozPBaZw8lvt6NezFIfSqGuso3WAFoxmp2PSbet96VHkNiZQPRl4f5uVpcma4N2tNhE
e+tupQW/el/fOhNFh3WsnWeD6XmGSrPPqiYoj3pcgxPmbsNRF139qenbN2do/DNfMDDZQItFLLEP
xWrbcQZ3MemNcngY4dFyq+1UIji+VfRNJw8EIVdQ/lW6IiYxDwn14aOq7eUlxGyk5zgulpfV66dL
LFRz1+AIcS/77t6Cmv9jUVNxH7Yq/uCaajraQNhnfyhCHHqXaDxtdXlBukRmU9z40KobMd7ttmCJ
aRe2L6eFdcZUevwQgKW+xTQqa9ZaJPSxWd0ut3Eb+triufMWkG+K8iP+6fYUmHydOZ4P1u75BDiU
2OZ7dSLOfk071o2xpXKnLn+pWISYHrIvxr52TgJZx2kzzkh/1et7d0Lf6wTy+zw1S3xc42twWmCc
Z5IL3RzXJ5x+CQY4EFrxK1itKnd0d1tGc3lUS5F8tAvX/jTRA1xsqtjMJevtYVpKP9vjwU2LcJ8O
tRHRl0AX+sEShlPHmqrT4DduGvkyuglsI0+dr4OD09V23uLqkVm+unPgjVL9AIyqddHZNOBqcAU8
L8NSsEdU73z1F2EfpV/aN23v2xl2anVmYn0u4FBTjcF6845eQEW184GOcd0BCdnNj9GLCK3El+Jg
jNVR6EzbuQ+LNt/CmXbUaspDl5QTNmOOt/zYFv9F+mMDmhuWlwCBe0qV9YQRWvROjzU8G/pIEm0a
Wx+2cMNAfImt5YnkeAU7TM/yg6vtPrrfAJaJFXHL+LbqsN6E2DDGeN9ZwRR4qTVs4WONqv0TsuQk
PsWmqMVZ9BFZlhidFN+ofZw8nnCcSLewe4LL7H7ZRqWRH8pwSuOyoSlznOZzvLZePgXtmDd9ETyh
OliYjSXtTT24X+fFyKeFzMmsU4V57KVaLtt+ZaqOkXNbhNuUFdQJz4Udm0wMxHnWK6L3FVbcqwrH
ONNea32ohftZTI57DquNISDGBGHeJ+39jEXNMR6n6FZViOYnA42Yo0yjKLHWVyxaDTqPBc8/csW3
fIPY32R9GFqHNjbrAwK+7Y693aae8ZO7VVXhRRTNd1pj8bGhDclWC3y09yfWOm+o89q74bG0S4oy
1knFAEI1N92wisPmtvUz5EbzcOVlybOxNzfDy62D32PJL1Ip9XCl0eDk3qlzWyvrjcEph/je9kdW
dNScY4ywjoys9y0rvcJ5Hxd/yvYoag/o68tDyxzroFG/hbgXjF7KkQOXS0pOxoM/9IbFWHWZbobX
ahobzBzb8Qm9cpORnUWraG12n/ZWc5/U1GZ2v+izlOZn7TfjlBmlw+Gk+9pLZdTIb/uVT2gHNQ1q
z3ub9bfO6kA1/BbwY7sMI3Mnhfj46OhhuBTXdy1Asr71fBXfr8b1yaBLvI/auKJP9y5yzwZyRteX
PjEVextldDWVhwus452mGnvbQ0AB+IzraP9h9pwax8KJDVjv9nvFQIPKvqBdXVZZ5gzqimffnuyH
ITRgrCs14V0PD+w41tLYmePAXpeFHR30niyn0rdg/UoHX1XLPpZSYySpJ2dHbRHZ0y9S4oJrN2nQ
+Zjh1A5XLaMvwm+6sd23nVmMTqOZc4x6nxsGp+U4UrIeuAG/Wj95lWVjZYQgJU/+7siDsxAyCXm9
PTuLcjIHHtRpwdLhpvRHBed5XeFkame7Q0LvONTRQfBqu2r6uJqIYDDmz3yE6JaWNnixxm19CzXu
FEyAO/+weuNOFxXJr125bI+x2gJDxngXEIGp0ZjmjBsJ5Zia9lu7t4v+um3scqqjxBydvuGL9SPC
1KQr11+8LE1W82DvtLFE7mE8E6fBsvnPs3/1ioGzOdy1VrRwYrqzkRkqnCWHaoacnJFRUd4VYUyW
VsPk6LuNB0109jjs5py2K3hFMLi8tORXLBXpQlVi9UkqnHBSdzMLe55e19AxiwrT2jeuR8ro5MST
7Lx8rXW1rpSG63K/OZWDkNhNUluiq+NNew/TvfvFrISSQyIu9h+byVHrUORuPDSDzNBuWOJi/uhh
4B7L8KHHw1YfK4M858QEZgrTcF8TXg0RZRK+nDV/6kop+3uFZbVCi1PwO5uuit6ibsRTkR1mR6PB
f26wk4d9juo975XxzacSi7T7drL68F4uox1+m3F5be73ZdmKQxG2cZRHOLtj7N/GKKHTXcX8q021
DBGrWjXJXaJ44E+b660gU73dCZ4JH4weoZZe5Z/kH+0zB3ex/rCqpEGOVxSBKl6AlLV3dAAC9DFe
YJP8qhNcyJ6i3W4Z6skdoTfu+KCtp33GTO023std3Jb+bqJHz5pcCNpeVTNhHza34n++ozZaKLuM
FYfh2tlReQPnaRbnCGDkgYQI+vhdBEX9bR86j5FmsdM8zpunIxSYro7iyyQsF0GLp2n8G6gg+LRI
Z204W9vKIuMKNznGE1IR8ZPFSeF1j8tuSfs4RL5mCtJQS9+oGZHPbWyVjL7tZIn888xJA7ZhinJ9
DUrRx37mmF4PB2CCwj/FzuROJ0pThgVls9rOzVajKspAhWADpn6wdReb8cKco3L1m/ulXwfxbtWj
pAkyVOg30umVc9xnG7J4yox52t53Jx53eAUQ2vDEDjwxiGydNevJge0JZDYM3HjPGvm1SExongK7
delLJ0wn9DEsfI1CrLKVuO0cj2v3yMTDLxzGAs62bsVIheyoj+7QOm9NhRWeSju6tZEe3hvXQ13S
GrNzJAhJca1lbLQSqp7MdbA7BnOReokVvittOebTgiqfR9ea2OZ/0PmuiyXYfOi2U+AMFE9dBO9g
l0XZpVVBiflJO0XJeHjdYplG+yIuqP0j/zgWgkPKGafd+ziX+zAcFaLI/kiZvImDv7p9kFolebeP
Qgi+Z6WH5sq3cEXVk9BeOl8KgVEm0qxyCSrqOFCyLGRpnHkFLsndTqlLqCPAl39P3LOv8PdFavix
8rUFL5UwED5fF9IMbnFybJr56iJs73xrhh0JTgLzGqdkh1wnZ03Jw4SK7PQHkun39Vh74dIBjome
GBNyRqpsUZLaioNvVZfe+PwrPzJRTM0H5nbRS7zHl6DAWOOGiseY/fAnKur/8VhHbx2dZ7edky5T
JgrVDSIqW2HxZ5n9ztJtaNKhk5M5bnMHAyjZzdI/LFph+C3W2bplcVkJCav+cLNzxfEJc4pGviXa
sax8i8LmxCBbyAutprvdgsHN0VGM+BacW3fu7KeqGbY+5yDE+S2xbCMe1A4BlrGCo/t7HG+SHGU4
yRc7xT41bA+//o7GSNXEPTdrd5DMj8UlmNya4a6fjK8m6foixY2TVcuYZkqyBpdR/cMXjd/mjm/U
9w1992PZ8YjOm+uM+idaJ7+hKB143HM5dmge0d28Rm3HfhukpJly91L+9HjUb8yIGu+M4/GwHa8a
mCF3ydzx8o2DoThcdxhHNIlS0bntr0tjEu32/c/NOY0OazQm00id7WmPqiYdXb3sZxiu7ZZXoctg
sJuHXV9c0QXLsaVQDI/TyCQRUEj27qERWtw6puwxQfO8qc8ru1y3CzzZsfzg2cWgboXVt3ZKKQqL
KNXVIOgrp9qJr9no5EplIhyi+iBYuNExmpJmzsrBErdmw6fuJrId+R5pe6nevSFApGxJt0D8j0MC
kx1lQSO9AIp03RcfV9I5r12kdYcG6yoGp+XQAs1lu8eXe3RdtBVHGflIj9y9K0+LO7pXnyIzkdSO
ZYtqT8EUDduFjh14mBwsrxfvgtlOc+E1gNI9MLEYthxGKab2wL9M1q1Ahv1RYkDxWW39dudumOso
gIiR8zPxCBB6WJueuluMi4KtlkRhd7kGvarj5NfWtqSTHNzic42xljolVhBbDoNyKm3O6Q5P6dZn
JvYhWetqOCKVYEW401R7p7U14FmoquaZ+DTdWHwH2SGQQUs6tO1FI+CP8sWOxXl3k5rs2aqdxA3t
RvLi+4NfpexgdNBlbE/sVzGMsDx3rb7bpqbtntClYqLBSOzLqOJiyf1GtBDa/3hH/AmVrh2uyAf4
fs5zUOMweM9NCoaPg78VjCwAU6fPcsNM7+HPEzNSbuO8mNEexHF1sBDLNjoLSGOW75nqZOmZB4cV
J8CvX/nO9QS2cZnCNm4XNy6P8kaayhfZNnuT/hmOEL5ywxuP0weHpvC0UYe9NP4Y+7ndt/qrdCLb
HMwW7/2cRYNcCLGp1jmkUuYh29RspRLWuY8mloWzFdTEljMP8nHxgS+YfE4rUu4eyThmZS17uB7K
Of7WYu3b3uNGEf5gzKC2O21NOD8JXovmExVRYIi3thmCF67xzKeonMnxotQwN76wQnPX9qW9P414
DphPIdQi/BQSVlKNB/NY+T9EH262c6xtXpK33r5v6hfvk7bhhWIT7krMut3u1oMGz5enhfQr+xz4
+joQtmYXDUxOC11gdl+ZUoU/im4k0C32y2q4i8egG6rrMeXsuUUY/F7lULmtws6dBEBhuSVlB/la
GsSwRpnOe505hOga3G9jZ4IlL5bwSuIBHEiACEg/NUnqMDanHh6jqjfPesQ+5yPNxFafwGOD+C5q
Yf5nQrjd1XasE1+bcXMESxQt/nWGvYJynPtOxc4D86dOHej0Ju9SAppeZR0C2OOfNVJgzx5V11aG
/lnXTc+rC1ZGNLGLMRl4KO3G/HTqjRPACp3KwtmMolJ+GwN38pkFLKa9LwW59c+xlDXOOuXMOutj
3EM+2YLwhRtGF1KeLcsqRwzH12Z+3m1qmrPd0vWczR5ZnwGa9HlZbByR/Un04g4fZQMTtAzNtkLd
scpfUQT2+UbPenVrw7b+e2S5Qv2wN3TCPZ1UFWIesKiKLPYUzLKyG9w03PI7nolL9WVJVlW8BVvB
2igYbybvACyrOm9TVZibcRN17sET35lhV0ARt14PRf1elxTyh8KE2n7emGfJtLze2LOna2siC40J
ykMBF0Me925ym9cAnJ+DvmkNrnJYGoS6JU7Hd33gQ4qunxDYQxOnQzHgr9NvCkixFcTq8H6vSu5r
9+gpKE/gk3tiThsfeanT2WvE/lEWwNK3Qz2F+nvXzyN2GX6JaXO6g0LNt6N05XAe4dg5V5AF0/sd
5rf7IJmU96kVtQZ3lWGhPSuIPx+m7csQtKpmOtIHy32npt5/MggD/TOx8ZzNig4dK95kCfeLMS3J
EgdpT3G0QgHeNO6XuhiSR1FEfvSARKlwrw7SMAAZikjnuuuxG95u6Rnm+WA7zEReo8CqkwNj4G7W
h1YMtnazeQlGZoVt2RUqnydGLyOT0wF3jkMHp8KSHzzLTE5yj9q4rkRatxS684EAex9nzv9MYvmN
BXht368+LWjq0DthYvEbMyigph5DM64nM3Sh9zz5W6Jfe0FO79taBYB2CWxUeoaWJ/QlaRNeP398
gP+KF/pp6PjvrwzQvzJJ/+d9/WMc9PA+/ce/dfo1XKmZ+ve/9Beq6f8f3NKrWuB//F/65r9RS7Oh
/d//q/tev/0rufT6T/7JLQ3Df/DegmIFlw0aOZTt/8ctjR1op3hI4btw9Z3/44/+yS11gn/EkMAS
iMWA53+yzv/JLbX8fxCHxB9RuSF3xs8g/G/Ipb+x7eAnYmCFtIcXDiJuUgf+yo2q43VhE+juiB0S
Xo3N3bJGJ6daH1rzd5LFf7vUVcfHCsbyzEPgE/5Gwyq05yHBDupjBKJJtYx29lDa4jyM8eFfHsHj
n7zFfyWsXvfCv7AZ0Sf+9UrXT/IvhK9wsWt/H7mS8Z4W/7ldX/7zz//d0uMqgMS3DZ4kDw8trfPb
BeJZ1FM3js3RH0SlXjdtQvc49YQYv8aN1akHPHiG4BhYe6HeOxmv0BB0kMiba0DM+lm2DGMiWsFh
07eUbpM5Y6oURWAmkw8jBos/7+CbsZj/huf5Gx/t+rlZhQHyMvsP1fhv3Ep7hRpGhy6OtXnZusfw
mqsh/ztO4fUaIe4XkCkxc2dh/cYpbFev7ozmGjNI6RpcmbV/cxT+Ln3/4xJYlDGxQySHpO+3S8zR
JNx1L7CJD6afzBMOniNScvwu5Bu8IAiG5uRgpVrkVv83/Mx/X1mUode7x1lMYNjvgcbwIyXC0Lk6
Tnroq3scxccn4VxnW/95hf37ddiKSM0g8PEN0RX/dQUPVltUbtjwoAbYJflGj9qk3Pb671LC/n1F
cD8IhI45AFzoV7/dykW7OLstiguV/o+wm2NgN9vL5n3/O8vdf9v+f6iRmNq7eNjzMvtdxpPE5FpK
2BOlsk5JF2KVcYEEk3n93x00v9+80LXhyVPzXmX8CQq/v948B7I1JeByNcccD2Od7QQH/3ePJyRT
DcY0REskIIghf/suJQIehZ8KVMK1jQjExPnTnxZ5+M9XuWal/naS4WmBveJ1I+GgYvu/x9xGSGl0
m9QNdrNl++CVfeRWH0Ldk2Zf56oDeU+ZmpLDp6XPJwmactf5SuS2hW+VQAx9dabI4T7Z9rEJ7D2i
mKmuHLQEH8VMRkv4Ti/ofWBLOzdB3072qTTa+e5VQ1QdoK/ajyL0JK7AEYh8vuEucoztaMfwwA8M
8z7ljhse5D5sIiIKMEKsK8ifacWk/VPI5B5UfaSWJgRsaW/VbiVTnkxzsB7Cebu2A9OsiTsTQCTY
RwN45X0lSsbuLej5ZwFVJcw6/JjXZyBkJutp5VTzlGGbA8wct1MFH6Lr1pkP0piPurIcN9+FEo9t
E87rCdgB0Tg+np/iZuODSmQcDOVWn4+4mrF9UwxZ7FTH7bhkTVHoJxDi4F4V9kQRGHVX1paMHJOH
c6udEzcTKlCNyP7DDHOmpWFyeolZk4HKMlmGJJcAds9Pr5ReBMGB3FncxEx/MIsvRAqTKfxosEwH
rRS73R2DymHQXcEzeYBw7cuMxBj3tVDe2HAfS4/x82AzYKrHSS7Heh070sX2MMSScMKhEKyqXvrc
iKW5GwAkHmOiboHMN3R56Z543ppOvkuUi98pOMhXUh5d5F6WU9rNtoTMwgTDgXiyyG/Kg4Tinhn8
2bjD2W307gaVllnEwGJI52ie7MwIPUxpmYh9yTr0AhsMuNEq2WZW8dhQZU+HKhqLur5pI3gW4jQu
Ur0JdyOrs3e6qT5EVrIx03M9SQO5M8xK9BCT5a1wHod+akSZzyIYgJJ8kVh5Mpr1a9XseDSRZAjc
KRKve44YxTR0OjMRPZVs4jV1bYuJmuyXactE3cMUojUcX0ppapotf/b2O7P5sEiWGcvOcwRBKD4E
i1nbA75fs06VauSR4a172mBpxWmsEXOkrd/PMluSHntotI7ea+T0/WfH79qfLvzjt2iwI5kPE2yz
DJ9u3kFRhMZ88WAwsKf34DwygcZbgL/91oUd1BULd44fc51EQ1rCoXxnbe0q3/viOn4eEngfXTMt
JoUyABOD2XEVQebx45bUUs8KGHW22B7QWgvA1QjCTj4vtvpKGwtdiOiYBLC7inX8otyA7aWmoEN6
LBu7P7vqavu9zCgRU8hUQ5xXrkluZVtsZcpM3Z6zrZfjfu+ZXn4QIDYxdgpTu55Ka4Wct5aUFmkf
ePYPTdZsebBVC83KgxjAbI+4AZgKEdhYuIuiTZO9AntVUMrASaFEtafaww8rK4YNVoAFN4HBn4jt
r407ACpa0Rq9uEttvspAADqWlm8fwNoaA5nba0+91c4PMUbyAZu1C+6CLhAzIXXT9DJ7rnmKJwaX
3EfE8Mwv7FWflC+mW21JrPJpAu1fLoDqki2Rjh6EpDjKPUIrGDhaBIw8Mx1i0J4zpg+qG1W5cZ2J
rRbvDe9nIvMafyly1ttYQFeEeZw7xunGQzAHm8skpezgjdWFlukG4Ae5zJ6VzIuuu6CcWZ8DEpY+
uvjwdrmpJ8s9mMEKfpVISZIbeJnVeMZ4P/TSstQ1gy1eOP2hnVy4ZGFfa6xjMJ22U6l25wGapKwg
iSW9SdeewQFe9aqv0mpa5ZW4E/VBPqMA06lVxAWm63jw74d4kAw9t9Ip3XwSaDuhdpqKSV2Fn8DB
r7Cnu4mqojjpUuIdxAS7hcRFNPw3iGNJc0ggmnYPZdR0zy07Cmx7UduewWnExkYYBUwGoEb6BXQM
h1Np1ytTz3LQb+U8ozlYOwQYt/NWDS7IhLNWWUXf/2vBYoStJvQ450IoevN4G2dYZZ4asa2vw/01
0TJxMot5cJUBkzOOYJCA93kXt1w5blsIto4plvsFLkVzUKsjqweCpOGm+d1srBy4WRbp1iS15qu7
/hfG1fCRvWWu35kBVuGBnU62B8192dwgvonLXOAWeT0n56uxVxlrKHDG1r/kpq4qHAulUBpsq/fY
VoyVUpxr2ZGYiEMTEJQdP+e4q8OMosuMWeUvQZyHVRm7qbsybie4eAYWakjT29nM0cz5tNmMtAYN
kJjR8akh010yfMUucfJIEnFWA8BdipoxX+DKFLV+dMuBYlgYsmOSnFpxA+5d8pZIzNdyZuIItTAm
9LgKBDwKWSi8N/Uw1l+GqeHgKZZy+In5fdnzWmMccqnWMN4zVwk7OhO66orMXVr/40AB/4lBz7SC
0AfOT5H08y32B02TWoIVldLnWbDbnW75gDVrV8EBX7yfO7oJBpRU0SoTBYbVEJTGogLknOtPMNcU
/LAR9SRSPL00cKdK/63DUf8XmFOxcukKjpGW5eqlZDRQQETVSpSMuv72MgfD9wSXWgQo9rUsAdq3
ndSbYNZmG/grS6vTDoZbA1sX9sjOM8680Fhfp8jZYZCCVHnHCn75N2uIIK+7deeCtkMZ+DL5Iyev
HSpqDn8dxTezDpw/SsGfSPkm8peBu8fNWAAVziDcwwpUpXb/QG6T/Q45QoMHLv7oZpqmscTPYZ++
jkxTGU1auvNSKv35c+vu9Zp1JF/5eQAD+1nwonUOoS3Mc4G1ro37iE+wdbhzzkX0vW9+De6RxZGu
fTYDHLGfwl7tMtWWLcMyTeK2lw9jbdYYklw9gBzVbv02rp0DU5wtdTOPYsawR8jgtW3QBxDYMFX3
qJEQWUREujxtUdm3WbQ44c9+qpYf6IyBrAkQH3tQo6B4GmANsr6LJfpUh8GW47sX10fy6wIiEXXd
u5injkQppxUYNqxsonO+GQgq6mM/29H7TutSHbQXdm5OpkM3n7Qx8DGGYvH0aees8A7D4vkg9Ip6
0B3toMtkFdT7wab/eUkgCO0nzyqDL808EfplDwxJj8NIhlI6hy1gCt6gMWHfOlofkTTF/ZUkon6U
sN2n/Ooz2ebB6rnvqtpwxFshfPaHcEHmntpCGHJaAwF5cuvoVxeY9GmlvGS6bbnwLYvd1LkTCgWL
D4zYOy5lMyWHAPH1exHLMTxWc1+Ah0xyO7Y+xZANXzs6bBB7P+OnOjuPNZhcU6LZXkb1Pingnxe6
fm8TGYWRfZmTIekOnYVxIMCqDJonnGfNku8U/8vJcsN9Pqth1eFXSMlM9qpCyeXe9HYsHzxSV5qP
ZprD6ayryV1OTbgYL9X/h7rzWI4bWdv0rfw3gBNAwiSwRaE8nShRLXKDaDl473H184B9IkZVrJ81
7N1E9KKjjbIykeYzr6E6+y2MKGGs0Wui3NIWdT5tK4wqWi9OOIEA5CqVeGGIAacmUSKjT7ZSEzui
1aUC0E21CRxJ5icwVfQg/CGD3v6F5zovUwBoWNsqVZYYX1uJEPoqk4b6bPBzg32uYat3q1fNrB0o
d0RGA5UHONAqEY1gB9ANrLCp9ZPRMVcZj/YNmkImgTmNAGhAso8UGD6xZibQfyAK2c46saLpey8A
qa7ntptfWkQMvqJvgHzGq1G4q0VJpdzGMfftzkGzB3mxuTMBUmGGZDijJ+1WoEkYKV20NXqgwTdl
OWkD9otcIyCdgGt85oXF5RZznTTYAhzPgnva1PqwU7DZ4IrPS5mt68605o05Rv1wkKFd4R4SQCk4
GE1V51tJ058ryPCdlLvVd760Nq5l33A3nb4p1HedrT/kcj6MuaL+QFgiAocQq8Ows/zeCFZNCmWs
cbEzGsxtPAdqtK8odYWbLpu1Yt2046R9Ij3v5Z0AaQO4UcBeWqltDWdK2j1QdJmnmvEYZ2pZuLgx
ZZImE8jLXyJI8nELzHocD7kPGPsQa7MWeXnOE31v0MAWW6hTwsRiSNaQ91L8ZRSNjj5YecVMBrdM
cEOli6h21nOk8m28eaCiDqyBU3LbqB0XcaV3uurVw9hFnkSSEiZcNcAe1lEwS9zEyisLSlRuBA81
/IKRVGruBqrtaOK5TpeOyVodcmrt8UxLZZ13hR6sKDdNnCi9ATmuQdhD0KsbE5/sD+fdVY0se79u
WargRadT5LiYKpfN42xDMbmBEhfZB7WeM21loQlqeJaey885/+Sxdzr7AZSJjt2OpdY/zEzO3cHs
9ST9VMT68BeEUEfZckk4tGqduoCd1GStBgSyAN5eyXHmITTbYHgWALkCZC9EMaxROK4QDjN8TXts
kyh/yQoBIlfYvvNbwy4gPRi4sNT08fh2nuT7qgeZiMzaDHUdaPe9RAd4D+aiINiGAZNI3lmscTNs
gkIWq0V/unUt3JULbyBSGwFzBelvLY0UvCNKPzQAD4LJH47AjCMF8SGjJEBUe17fYBrr9s7S6xaQ
kNKw+1rMJpDAGezQvC/SSAuODaQmaBwRxSKg4xHdetfPiyXyUX0t6xfDs84/6CK1ja+FQXvNTUu/
/25gteD2eLJ89aE86V5UWf2T2piy/6zERZ6txDQov0qfRHozO1XzQyg2OPAwn+ZDakdKstXxRf1c
lH1ZrYw4DH61qjHUnqFkqf4za4oeotcQZ9+mii6VN89RCbByFgE2YwnGLEk9kMAYVBV+2vRv431G
A/e3aGZoK3lYmsU3Acmr8+jpy/yInYryrBBiOfuxKvLSNecy60lRos465t0YcMS1Lnkycnhpq2QQ
Q/0AzDR8Ss00KA5aIuF05BkILDdTe3Cz+Vz91Zc+8BQy1wo6G9gV37NtI0rc3lQEQkOqMaKD0A/E
o5YFKmu3XFnZfdtbPL2iLgdtldU9ycU0ivEmzbhPIKyBBFulPDrMrUl6SexfaJjYc0WAoAbOn6gB
IQAo+aa9NbTRyj+PTZtHD6pT5+IQz3Pb3PQKOUrt6hYSKTcldiffwTFIiixIOljrLCeT8IKsBIHV
ClywwDdY4aeMNAK1cxrm+saIgKKtKN5l8ao3awUV42qwUc1W+4mHpqgMcZvk4aQdo4Ac9gdhW+Lg
4Io+4aruy769mTQzf+jSEMgxCE4EkYMZIHbidgj7/WjqwHqwLJH527gd7YqYRGi/KcdAVeRFbGsI
UnEIeRcdWNWbO3SesZZKecasToexV0IvSkA762N4W1QdRi6h7lfKriUShSZkEca4wQTVEXCGr0au
RUL6MImixnmxC1W0asGIW+GzDIPyyxTqSrzr4QirLmTOxHSBdarNQQatD+lSKYPBRYvcalcE8X2P
qm3AGRwF7GkPhthQoHVhOi9NawNBrBXCDZeWsv51QIvi2UqF+EZHGniLLWNIuCb9YRhjNKiHXRyE
QbQq22ROH6YxNzgBetN5Peh22B9GaM0uUIwAYsSkQ832FUvMLgagvboPSK5A97aV/aNw9FfRhiy4
FRG9Wbfxc21ad5Vo490E6g+ZDkW++HPoP1qx7/tHI1SSkR5/FW9xJ8bbwugSTh4NZtt2SXGafFuT
0h+wxRvbQ5O04UPUVyCGzB6j+xDjUQXAUM4HIvcgiy5Za/ym0oYqH4yk+kuE1zChWZXDMVYB2L4s
Zt+fjV7On33QOvxw9EKblQCrBf4/Hvq/S6Mcv+tJhgpRSOmyd/ssavYa/LR0NWscorUGvuiplIr6
rANhI7YUZkNXqR95kXup8AdFU99am1pngUBApA34hbLCRk3Yk/agy7yyPSVGVAH0W1V+HmBcfqoD
tIxHuMGgT1s1+eZMugq6rhjzyqubsGlcNfTlQ6nH+eiOugwe6wr8qFcA9v6Zp7TT3XwIrNukU0kC
QLNS6ZOg3++i1G/NbW9lobJp4k5poGnRoFo5Vl0/DDAxivWI84rbzKPyOwoyUiw71OHFFPYkhIcE
0UK7SVSbuquddyHgONQ81mbY5qT9IXUDsqSAgk1TauW4Ir1yhgPHZ574SBo3SwOpLgIuk8EU7RoZ
eAnA1cxV66msXRvyi3Dr3AlJL6ogtreCMCLmmoLaB3l7eNEyXcMVHGr8zpgLK1w1tTA+w32RL11v
ycIbYwym+YOG6rcMFC69OJ/z1suETy0C2FLwK+6N5odTVzUGI10Y/bYgplG8hvr+1CK+91yFanbv
VOlYbpTBbO9BPyKeyfvU/MprXXnuu6FKvKSIp5QatmV+KmD0PJllm5NPAvjrALB1c8lLDRxmDTjR
VMEuDngMY7uAfCKFWNWLtFQ9RIkPBLpPfdJx4fv2j2oweoqsUTQfrQqteNT2S+eQAqxVXAwMCaHa
fJ6MNQ820cesd843CngUdG2nSV+sxoiWlDbXRuKTGnFGqKCJtkqDuvjRQBaZVgRjUO3t0a8mNzKp
gLnSsioA/fYEZkOOff49HQpnT9u/j4HscV1D8R1TQHxTnn+aIkyqOd0FsXNNAh55fTAQVBPuwEIe
NO7Vg1P02WchKWt0scWDX6mh/BIHxvCl60QGCD6IcRgk2NS8EVRcQM6cOTCwirQH9gG0XKnkQDRY
BH+HkaBESNQXI4Xqi3WqV8bBqtFbrvQ8BO3XK9DPgwJIsZv61gA6UQCSkkMc32e27Ty3FCZ+Awhp
dkIoerem4Ny2KxQfldWScq5FuAksq7NWulMO9wWJ2pc5RDyb8pt/00JMgC4cpv2LMCglbSSv5GEO
RvnThPUm1/R29eJooMduUDKN5y+13arHILe1W2VQy3alKOn8UwltDhGV2+ZbMI/dc9ENNjUz8Gt/
O8kIilbUkiZJZJjxDVk+Cs+SwnPgmno62OhjzM3f6AkaHFqpj78RRQWvk8fd+DT2iU6DUSWYQExY
db4bLSBXl3NXl6uRK3L2QIcVL4YSpfNKG0D0uBQvAOajlSA/6x25La9a2d1mSjjn7FGCCVcF8poS
XNtGTS2qqPbp2OTE1n2d/QRnLL+q9O4mt4Mr/yVSm/xJtJQ5wEKOWePJaZQTwVcs+tXoNxnkSKNV
6ZIkkX/XTnVjukYZ6cVC43VenDDMJUUjGFQrHfm8R6hS5feA+AlXozpeqhdKnP+aAUY/ycmpv5nD
mHMyjfAX5UuuON9UncJDPaG+gXWc/8jot+WuWWTQf41c0/foSsTV2qny6CkOGyQJ1ELIRyOISY+j
2UfDQW+BAngBipaoMEoFTbnaGqR0c3vQy3VZYVFKpYwYYdUB9Pk5BQJ1CVk62c+ZKghndZCzWCU4
tfGa490Rr+o61DlKftL8kIY1wmpzesi3KWp7Lpwhnqg5mTHSmIUWLTjrCNKjghJFvY4NB0Z4lPCW
4yi2AGct0T8MlUZUBN8BahSoV+eTJEN/mtWyMhYejv997Oo2h14LZJlul3RI24Sh3k96bj4bYgnK
eM46y21ibTDB7jlaA7ttwGf9azEqNjA1sjawReAxIXQiqxG6ukGJbw3y0p/XgyjizBu7IVIRx+hy
5uxHZualLGLrRnkXT1AMGwGULgMA5mG20EzslzKM1hGMnW7Xzr5oVrZBOnLL7W9ds3s8V9VE5t5C
qNWmAr7YUqK+d9pmDWh6mVpWwZYC5D0m2zg293N1b2jxoTGeLC3eiqnd0IdFJsRGzcpZKWaz7rQj
dbo7DX59ZdzpVANVy/bMoNuY/b6n5Fkb4z6zb0G7rd5vp563hRECBuhiC1qZSPGgBXr6e5XEqtMO
ih567XOwAcMfHhM7aq+IDb0dxUELU+r86iWrPRfpi7kb0VBLcIKAhnYbS81/DLL0mnnhm1HQLOCK
MVSxWDHjEXo6Fwe6Ud9ORbaGiYR0ugaPu7JpT3xwxRgFzBkaXBroJAC1p6PQcoCF3ubZevRpbBEC
0d1fiRb05ZVPc97mlgxkgz8ih4I0xWc6HagdHCfwBTTyvC+kq4kqX81GNqzYydfcYC6tHIblIFQw
PoNmeQbdQXSIOpjCyoXCrJ4U+qB3AHOvWWW/HUVX+UKGhm2fXCwaTidUoSGiOV2brmfEcb6BwZJ3
hlSuCcqeQyqQdoWrYnAELVNQX1uW9Q+cU9xIA/91M16bbTp/UYe6v6VGJfc2acbaTszhg6iU1/Go
t+BGy9wwEzsdT7ZU74i243Wp15SOpsUDAcTRFXjPxVmBUuL/RPgCoNvpKB1dfwArRrzOW1VZJ0Ip
dwaiBzuDWh1G0bp+ZZefKZOBElGRzLJsAHVsDAwQT8ebYISaMtFtL1tet9Ew7tTBIo0jfaT0otzn
YXrNXvZ8vzPkYmOH5B6PkWEs0pEnHy4SGH3T3cUuJfJ3hYLkq2wb09NRXLgyu7dDsQ9Bq6kEK7Zl
WGdnWIHdalljZ3oK1jQro0KYpw6oeI59eu3DnW/6xUTwVeYMIVuB0dDZUDxhAGmZrqf4IZzmEHaN
V1fwEK/cFpfGMcA9sh05AFKcXX7ppBeBg3+Xlwy6vjMlwWUxQnl9//Izz1fORGkVbhRC5BYuEiB9
Tj+S2QNtccIi26C0095kX1F4uIH09gh5beNv0YBYzZvkDl2I8abe29tyP3vlprurXurHunH738mX
SrjZ6oAtr9evJ+9p8D7flCvhOVvauS5d8320wgzbXdoZLvqOszttkp/vz+LcP3oBeDILxDtfZ4EU
9OkshuUVB5eYbdJvaJh49b7ZhrY7EhU9CPB5X61NvEbsep8djStYuVcU5AkMcxnaBikBVM+ShD+n
QzcRHqmaUWUbsZ034zMWHOk3+zb7amvb5EjBZr8I2Eq69nf5FVHg5Xo9GXm5pACZvgIEF33q05HV
2qJXoQIQtG6Dx+nWf2gP0cO4Hf66srjnVxV3FOM4iMcInOSpvJ+OY0IWRvfJiTa6+1K55Q3039Ww
6r1i5aznbfDF2dar/Mru15bt/WZyBF0gdoXg5Tz7omjA+Gh5E79Csd0Xd+au3cFKO8R31k7Za/v3
pyiALr8ZzQHUgYWaw0Nmnk1RURJkXwAeboaVtTUOuNjd1XtjNbq/2jUiYut+Pa/GNQzJFSzB9TWF
+lcf4fPJOlh8qRY6uiZ1i9MVJqCXgPdFtAn31qFisuPR31t724OZseN1uJWP5qNJybtYoSOzUsjd
fsW/lJ/6g31n3cm9sw88TPOOiFBcWZnXdX7np53fD2izqcPcsDJ4wIfhOgCG2uxabYtMf5m6fe1m
9Npz2NQumCVqO/GVjaAvF9CbHwCcWoMRYAAXPbsHJWX5WF9wjpi47fSN4ykb+yBWw85eJ3fKN+Vb
dGzv/RKcgGs8+PfGRhyVveoNN8WX4qE+GDsSSvfKdnnzmxaUJzwM5My5OwlNT79XiFqr3zbASmi2
PU537b3yvf1sHuv75OCs7fvkIV9X9/MTLdz8Rf1uX1mSV8OCkyWRgCR1HXwmljyCq+10+JJ7XAG8
oKzbTbmv9/6BbpzncNWITXmXeeXqyvV6fgEANYWAqRNIClPogEJPxwu7UFCOm1CEWxUr+yHdFVde
obfBiW6AMnWQXgTTypV2OkA5wYLO+Q0eIAj9kTtWUkhSRLZJwjB56dIc5IbecZ2//x2XC/LPdVw+
nwHaBH4Cdnf26zr/GVmmtuYPE/2y3CrKDf0ibV+ZZbj5+CgowVoSyCjXy7ktYRST9so5MbzQrvuD
GSE7RhD70aj1dSsugTjixjyE+nLD/TEXc0xCkTqx4fWkOvQWkLaDEX5Ne/V8JzAKkG0LpyniLG7m
s40ftZRxu7bUPavGgwD5RKh8zpS7dM5NL1Oj6uHDa+ewakQnSMwKef4KIARvDnRhdQ8vk25TK07/
iIjT+Ov9Ud5uP8gnyzmG1rVk+2cPKXTljKIXo1DGFvcRNYFtZ1bNFz+XysOcgIZZCFzXjKbOIy+c
rRb0O056vKukGWdriWcXKl3p4vOEcIjrYFbs+kYbYb9TTv9s9A+xmv7fKEv3/S/0vupf/4MkfvM/
my7/+XeLDP3/BwwmobLl/3cK0wbNpDLK/27+pDC9/j//cJhIHv5DhmojsQ6nWlcXDfx/5PHJmv5D
tWNRObd4gaylRPRfBpPQ/gOfQNMW8pPJ1bVUh/7LYDL+Q9SkAZ+nIGPrZOHmRwhMpzcVuvs6WwRM
JPf9YtunLjv4j9OdmKKZapAwN3WYKBshe+rNplNfeezfjgI2S7PgcUnA+PCyTkeBubq0pLL5xkH3
dD1FVbVqwmzY/rHuD//cr/87b2mZC2yWJWfXl3sK06rTUWhY2anTO9NNbvvFam4VQJZ00a49kqch
3esw/NlE5CZaGuSGZ4fadhSU8mU53uhD0ahe6Eh8K7CUsJ4UzanvZ9MaftO6r76klYYKkOUH9iJ2
k2oxKsqJqD701vzzc2yCdKJMC3b9OS+sg+Zujgi13eQqwpgq4NIDPNhi/f7avhbe/u+T9jqMBVWI
F81enFzPmS5WlaFsFpTDDRjcJKUcHAH/0+amw/wnnEttFQxYlbv9mANZVkEZf53nDldspAQR9SgI
K67c4Ke33PKDCBs4TnTq+BgUo06/NhKNtY9xXH+DO/h3maO6pNXFz16ZqyvP7OnT9DqQBhOGTJbD
YlGFPh0oLPUWFd6qRx84LH4EQR+t09nKUDzXx7vCLpwr411YaohLNu+SapnLrXB2fwdp18DoYGaI
LJWrgrYDgLNhfDaLovlLyX16iwpif78RI2t+amB2f6cRpAbIASCa3//sbw6uwV1DcZErCDsxuI6n
c196t1M5lvIYc394WQBDoOUIXjlSb0fhzKrkgMS8i7XO8qn/uIS0uISjEzrmEdi6wAbH+q0VqnUl
FLwwiMWtaTgwti0C2eUz/zGIDVGKbQkIujKLegWetUJ8stD+en/Blvvy5JhgVyLYJeiSYMtlnN9B
dQfHDenpFCOzIJo3YZbTy+lk3aNBXsXDM5JcDeo2vmkbVz7VWWLLPmVotifRIIUD6i1n+1T1w1Kb
0Re+kTU8uxWoiCSngGTrx7YfQzRQaf48zmlZix28CHtpUA+o69VYKaDZgjTOJ/oqSvv44QWhbrbo
6dPioFp3dikv8jeizyXNLnsmy9SrEsxLiTbq7xTUur1BwsEAS94i0v7+wG+OLebK2CaQdmPMttR4
T793iC9MNaRRilcc2lSRNHMPfh4iYKra3lTJVXPHt/trGY96hqry2IO3OR0vs8DhVCJPb5A7I4sc
xbCmzX2t2ros1+n+0llGUgrJaWGTnH1kA2PwEhHmFC+ZWBd3SCyD0ZGz0eJbisKnjSx7NX6hihj/
amSbX6u8Xpgk8QhvOOzq5a+zfKrIaavXWVHcFOCeV5B1B5egUrtyH5zVBpatrPOSLf4MHPiFJXi6
lqol8SCo7PxGzArsp0GBj+aCSFRegHSV5Z6u4fgDrfIIYBj4qafekdlfjlUtEjiTbL5mVgkOwWpA
brlV4i/sNBxKw2s/88JqkKto6rK3Oe7G2SdP9AKsMd37G0ULxRP0qXArAEt6cgijrYRl8hW40/wk
xijeWk0pcZac0fGiEf8XQmv+Tp9LTl5upVcuoTOGL+tH8k7JB8MlGoy69Wrq+cddt4C14F3F0zFF
SfSuS3rhqroAqOfAMDlktjUfgwl1jsGKLSApg7UmCb9WO32zOq8/YmGQEuESOZztFVgoA60oZzwG
oey+SNNH2ixOr+6VZZFPTgTDmIv9FAEZjPLzOGAMF2GWZqCwNUQI8qa9DmVP6noerAZjcL7EYZo+
d2qufy6TCVJzOUeyBk4R25simdEt7sbxgx2K1w8AvGHJvxyY1qp1dvkgaIlS3TiOR1w19BV2ww1W
T2KgbaqoV3bhmzhIkpqzC/nYmoVk4NkmRGypHLq26o6xqYfeKBYYIQpjR+SKrd/vX6kXvqijLwp6
GODp+AydDWWypxAyzKCxdLN+0M16QTdH5ZUJvbm4SZJM+Mco+ZCSEHOeHX4ok5mOM9Kxg966S/sl
hi6VaQNtr/xU1bp/pdp9cTyawHROadfyN2fj5T2cEp3xgBS33jiWyVqf2nil+AZ0MG1OrqQpb0IE
aVpLNYDMfLlCz2OqdrAACwayOgajOnu6XX7qZu1rq9ufR2V48JFsvbKgb3cI/WG2CGxoHg5xXgTT
anS0UoKeI+zMqST4aPznyW6LXZfk6qf3t8jr1zk9jsvlQ3C+IBs0nv7T1QzqKUD0MUdvrCbscI1I
oyVtZBCKPMgbKoW+AfcDt3e0ONrLcUT53aq0BbVqxzraRcPcfgH4MCirsIvB7TYFlz0YfSzcNmHe
KEiB4bFieiWd6HylYr2i3dRqkGOh0VSWvSJEBU6DijIAiFhBzMibICJlrmlOFeTjDjotNlTagCAP
Qp3P78/+7QFh8pTaSY9ehTrO3q3BmcemURz1GIum3GXBnGIk1Fyzkb40CokPVVr6dzw+Z6MYITRl
pGm1I3qb469s7gy4arr59P5c3u4aQnpNW65Woln9PH4ypiJXSlRij02dDbcpSoxe0KFs5afttZT6
4oSo+3ErmzSdXiv1fzxXc2ClhZ9N6tGaYDfqEVxI3Yp89/0JXXgVmRF53FJQIV8+v75gwo6+qinq
MYJ1u8Axm0UCE+1Jd5pDcy2HKX3mp3R3rRKj6YTVkyebLv9HCAiTx8t+hJcmiwW0SSrNIaEucnpA
tBpdijkptKNMBgwS5mJwk8Ierpz5t9kAFR3+cHAhdA/5+svn/WNNRTgjrlrk2lG323I/2CPU0Nhu
pnvfAqUGtRkJiIV9mT+h1IGOuDErMFBA36fYF9HKtz7paYyhz/vf4OLkUetBXQIGBHIBZ7+q5B1H
71o7loD3UAd1UNB3/P9WJT+0xFx5hgELC8Ene7mB/5j7ZNZ6CQVYO9oBreSWjt89Bnj6h+AcyxtP
cEXSSobBWlE8Ox3F75ygM0a7PaKOmf+lUCc4DGV+7Wy8eZ2ABRAKE10S72OHeTYXS8nsBh9SNDeL
JPxbzYX5Qs8aMUx+32M7dNegUW9eJyrxdMQIGgVIIo7k6aximFk91ZbhCFMSPy7HlyDQEf3+Bhq+
vin0CV/aOqquHIq32xU1EPwoORJL/Q6Bk9NhVTnZskeP7ZhFM4J6ZV6p6Bc06ieYTt1GRYa0dEsR
R5+EE4yHWtO7r5pY8G461IudOuvZ/v2d+va2IHIm+CCTY58u4f3pL+ppehhmCvPaGQzIOUiyNh5e
PcYn2dTyUKlWdgunMbjFAUMFuAfIEZiiIjfv/4w3+d7yKwyCBMJbFuc8GKJ/EHOQCv2oZCFQRgld
ejXD8tkA9g3XlQaHQQl187uq+MlHCybL0Fjh0UkAnshnOV0A3ckTxw96/UjzInnxxzH8ninR4/vz
e3Mh0BzjnBKUaDTkeQNOB0F2NZpyqxXHOcuhowc+spQFgqXfPzwMpTR7AS5SNKSCeTpMQX6A3nko
jr0fp89pESl7HiNl/eFRUIthv/BwEvuca/SMsmnCHjbv0Wri9Gtcg91Qya6Kj16iSzVDJZSjXE+x
7XxnCiUp87QqxRHtf8MbgsXJocPR5OOTseiOUdCgIocs5umSRXauLfgMZLFtv19ZqohwkCs+hvTj
El3mAtppQQjRATwPFxNZFaKVFaPEhn0gU2y9erbVK4f57aXG5bJ4//LuguV6FST740Gw8rHNsqxD
RSH2y0f8/KaXDM6sp0IcckUP2ScNjehKKPz25l4wF+RkC5IVPNfy7/8YtIbhGCEfkx015NOPXZdY
X7ms4FXlDa4qUhHplX1x4RJFL4zKI6gWyrZkF6cj6okZLo2//CibGIEHPPBuU2Qk3VTrxc6xEXtx
2wkTs3Y2DKQIquYeIl+/Q+m52meBk7XXftDbdecHUQmlAODQ2j1fghFlycnOqwxbwj5LcSEqi0er
hrGMUG//yxaDdW93WQqXvEOgCX8Wq8VkEbmIv2uYYoEHPbeK4F/rIURlpytxciB0+zw0ODEgf4vV
17VfvFwEJ+nL8gZhPA0wSeOeeH0V/vxosObmBlOaYzriHBKZkX+D8Vvwmc6NeQxKuFjrBpXr3zbk
7pWf9YqGhAx+uld+x5Ljnv0MMuzXMjUCp0hknX7JhEqvBbOjPJqDH0H7ymy5aZFd2PtWH0Mrs/QU
4ztHrW8Lf4aIGnZz2F25zd4kAFyTEDNYDCqaaI6dXc1doCHEQr/uUFmy2/vR4GAbiYdeN6n+lfP5
9hVY7jNOC5eNRKRbnE53nJyUx6YUB4Tbmj30ag3iuS7+xSi0r8CaOGAmGOl0lKSBMtKUoQ4BtZLb
KuxRSY+D7ErkfWnZlhcA4TCKcOCxT0cZQjWCZaXqh6iWd6rm/MD5IXc1OPtXQoMLAwmeTioWQPIR
fD4bSOgEhFqd+QcjD7rDkLem20IKPkR98PujTwF1JY4vmFQaKNQSTqfkpFUItyp1DjYUrq3Wjfkq
CiGn/ptR0OQk3aToq5/tt4ngQpgBr0DYW/XObPBDaDO6J++PcmHViGpA+nAxcyudx9OFWVUpkCT7
EDWacKsqKndR7iirRSjhyoQuD0VzcrkBeUnPlo3ORl0jvmNjoaqXP6Kq+S5ZYooQxiivPNaXhiJi
5/2UfCeittMv1BY0UBTsaA4dHfwfRmXIDSiv+EZLMNJ7fwGXz3B6Nb1iFRaSxlL2Pje9zjS1hE85
+QcUPNGuc5L8c0yhlahNKTOPJlt7bNGl94YmDqor0zSWe+/N4JJciGfcWaZ6Ok+EghPbDAukKqso
CVZcwkWyGtFp/ztpMVDbY5Bl/O1A9XuZYD6pbosnLr7rSIdGqGVR02NTfFaRdFagSUQYKOt9n/eb
uEmq7yijowZhNCPABDVbZN60Ka9vWikAI6qxwG+jpVXGPw7E8LOODUiJBHeodTU2B8O1M8d5aucM
a5tptulL4zxmr3giwi3mEPiOjCbBoFdWTvNYId5UrrB3Du7470Po6Ta3xLpqS/URMSoxrcsyMf+u
mkb/CxJYlRyLQJlrfItL37nyQd8+0lSSdDapTb2a1O5s71Rljbxg6dsHbHWe0rL44kQTNLpcechi
/0EJ2+37G+jCZQ/oBc4TpZhlF519Qx0T6xAtdvtgoXwAG9seDrjeRlequpdGIZOk+A4Cj8hv+fd/
POSmqk7Q1zjnA9IsXu6DXYvrTF5Ra71w7siV5SIviWQrFZfTUcRo5kHbMxffMeUeQf7hwcjZd4a4
eu4ufSbue6pGr0t3jiks67q0hn6wD1mLJo9ljDnS7y1y/JrVRDuKouamaMp/tYyEzpInk2q8PNsc
dhzUvpJyh/mJXWyTKGzQahv7Kx/rbbizYEuWh5n0n2VclvmPj4WcI6blSOsdbIlUWdI43Waaym5f
DjUGH3OhcWr04YAznMA0Ee7e+zvyQq5PR5Qc3wEWTi5ynoXUqKQX9Zg7hxavHq+ntrz4JYoV4mik
PvNUHgrHAIWB0XjZNbhK6D666+//iEsb1jApWlE9R8ddnkUnbVcI0FOJcyDuKzRXNPXwAgfpGmj0
0o6lHU6djWY1HYiz0wd9y4cGazDMXDmu0pfZ7CJdpN9IxXCuVMgufVZTc15zEdtkcU8/q5kKP49m
3TmIQvGfU60dPvX0jX8BiRx3mJ74t2XXfQ/LVOBlPls/PrygtECp9pJ7LD3Qs7NZxnmQGoOiHMa+
SYVblCjpBGNsXmuvXPhwqFARhnGhkf2fV8z0QFSmnkjlUJf1dKci2OURRJmPH58NzXB00E2q8jTg
TtcyEi1/vOP4GMqU5dFq0w56q/nxmg9IRPArRGFcanTETkcZwzxzht72D52GXm0n5trL+9Fcvz+X
C6/4K6IIMA4Sz/RKTkcxpgQ37M6SCBgTjc8y135FMP8fqrwJvzR4nl9rKV7Y9HQsKQEwNyZnnG1E
vMpw40xaQkvkt7YNpa3D0JWxF1iYxrw/twu7AfgCBwxeAXWzV0LRH1dZr+HbHovKPvR6i5UEr+6e
fPZalfbChBBmpsq0tJjfnqwwEBOyBKZ9QAjR3lcVomZVGzrHqCiSp/cndOHdAZkNpsiklkG8d3aM
pr5DhlKydvZsFiv8W1XkJuvpAVK43PV9pH3BI6/avT+ofnGCNhBLUPTM8bxXk/a06Sl5yoMzGTmC
X0K5XUBMv4tGaDeJjdoCbGeZfJadhi6CmTS9Q+zpj0eVtg4s6FFY32jvg7ZUJoBJboM70zMaEKga
0Jz1NeSWU/WrDmu3RIOmawMvTfyWd5W6QIskjjnWkOoD09qSHNg3zqS1iz5K9+pmmVvP+piXD1Dn
x6+KbiXfBNcoDpR9kG1No0Cnoh8DdfLeX5QLkTdP5MIKgVDMET3bxVAYcPrRJ6zrlC7b2rZd7DtD
ZPs8rJWtSBztkMQtEIisiMzb94e+sKsZmlgNNgMQi9fP9ceuLrIRh/hCsw8T2nRuJRP7MKJEuHl/
lEsfHRwrQGE6HZQ4z7ZaInlWk4oJ6mYG069DMyweI6SxjeFaFnNpqOWKowvnLDYE5xfdIluF0hlX
UDfOu0BLurWGyMPKrKV5JUa8tHaweRzSdPJOyCint12XFaqd+5082Kkv75F1NLECkuXHo2qmwZot
iAli3rNk01CKHMEKMsCgG+tdXcfO2rCbl49/IFDnbIAFK05OezoVAjN8nuNAHpA3N9a+hmSBWYls
m4xC+/T+UG9RsCDmQb877HN6A28w41zPhIT4cx+cFlN01Hp1QAPVTWQFJXZUjUCTCsGR2sh3mehQ
NJuOY1l8/Rc/ArI2wS+U9yWdOJ0wMq1oIA8E3aDkySKqGGPBovM9dTFDpnLmeJ1jvVRjl93yYZW9
6QfJ1rf75hqj6NJ+BQpMV4FSOedPnP4Q2yDFVuaIBH+qo62Jac+uQ+hnZenW7L0/6QuvMxEwFRga
joBx38xZ8x3w3ATjOvt1RYM1+BwOmbNTiQaORmpF+/fHu3Q+lmseNgOhGoOeTi1veyRQcnbuLJFD
dTAU9RwNVOO/GQVcISJnnPjziqqp1theBKY8kHzK3f/h7Dx242bSNXxFBTCHLdlBEi3Lthx+a0M4
MhYzWSSv/jz02VhUQw3PZoAZD1RdxQpfeEMz2foddPzuyg12aS7bFUmgwVmncft8LpmNI1tNw+sO
iWgtpD2TkUPY1/pMl55kH8IsTRdKxC+IDgJN+CRDtP3O9Vq0EY3YCns03kJUOJews9WKjGLVP7y+
gC93IHgecmlOIv0gnqDnUwMrjPTLguM0uuljOLnY3rkSu2GOzrXLece63rpCjMVNptO0gx3j7na7
GJQrPKOw79JmqhG09RLfOCGRC3sPYW/0sZraLz52xeQUge6OgJulGfdoc+GjHBhJSW3e0FJ5Tiyl
mTAw2qZF0KFCCG7C/AHLZE1MNu9+q1/JeF6eHQic3L6EtYA7XhD/hIlULNB9685GMfQJTEtzryy5
3qjCgdHZ2eJao+DlhmNAihm0z7byrLtrbJbZ2IDpQmFq2SCAw2gmm9K8d2VbX0iQYYaSL27mI3CS
9N09mKtVeRVF77vBS4CPJ/jMBb4zoq2GAuEhNwoE7h3s4m1PundlUqjfftaVV37FpblSRaX+AaIS
dtT2738FIX6MWaqfm9adKT3tPLf2j6VX14KsS4NsxCpiThhW/v42mjSt9UeyxLupdD0k8r31MFg4
/r1+mC7tE2Ip3mqCTzrfuzsvBvYjpkR37hKVEN/0DpaRmo8MMCH4iXTyWsv40uHdhDogwW4p0L71
keqD3ptWbN+t/uYlOhftnZLCewD6UF4J3S8sII1pSrSU9jjH+yvQah0EQBtiBLpL4xQMrWqjAfqX
/s8XOl0P0hLKb1QziH2e7wb0bhCjnmLnTtKHue8tYCGIRH94/Tu9vGn545AI6AVSl8K16PkgFVLO
bPzBuTOb3j3WOPPd2LHmvBlKjGIH20jvlrWzroRyL8smbAhyLs4z5+0Fa9RthK/QUffvgFysEIAm
bfy8di2Vknny88Dgnx+E6pf0YHWp/1QuhtG9e33elz7iRpOhr8TUaZo9nzdm6cjhY0h/p5bJemxT
3X/AruHaO3ZhV26XCiExsTFd1231/zrQpJG1r48+tShlPULLNh+wrcEZA2mmK+ftwnygw250bFjm
3NC7a5JWDO7DVhXftYSVIURN/YAZkLjy4S6PwrJtPDFesN2WbIx6kG2exnc56eg7CVMsoMskr0TG
l0YB2gcqE24xt+AunygxZyOTYHs4fh2/NRf8E3ocF69kLS+TTVDeAEw3QjYYkz2sXsf/2conx7sr
3ba9sYqkP3PbFpHj59TuJhTIVacZJ2NqrH+OBxkZgqUBWwsC3MaX/XtXqNVbqRkWVLoa7E1Hs+my
oMNu+9rTuf2d570klwsY9vfGmSLn3O7ov3ZfRsdZlogDR16W1ZGZxpYR+AVmu4EGQPhQpEV/bOMR
td1/PlvsRMjuJDgeqL7duDY63rGVxHVUVrpxTAWE+hza6pVr2L80PTJBwCB/doqzj9esYRHTHOdR
uS6rOHfYDLHzKfGj6evhgTtIZWpIPKLq3wnP+qDNJqpDI07XUWPDcMXEviqzA9qsSGnT3zIwPNIw
wQmIyYbiJinXtDgs+bI+CasYkjBrG808TWOpZuzsHe8jOAlTO+owS+Jw9kaUgwczHvTT4MkmD2kz
G+lRoQDxeY1XFBji1KlNrJJ867cAqlIeDLzkEIjOXDT88Pgo1LuWjrd5yNGQLm7nPO7QrcbcYUR8
3/Eey1obNgnGcky+ZGvqYrLU+rE8IMuqPRULSoYHuuPaeKOJpqhvh0XVWTjySIHBd9JpOILslu6x
GSAfhObcjsvRnVH/DTCcyJ4Se9TLQ+0NLfKBcTI/LUPjTkzUmvTQnVX9iKdtPRy82NUebFx4YKLM
CG5lxQocPXN6ruxBw/g3qfT8S591qsTjpbQoi0ujnI68zY56sHCg+S93cSe5T5DCxyELX8nsjYVN
tRmKSja/U91774Iw8yoMdXDFFvrCc56VSGc4pYniq974TjiQqvmbvrR+bpIOE209AdUZ2HFZ/jal
FNHa2fF8ADuCYbO7ZvGX17f4n1Bsd7Y2RBfoB0S6AUHtAnhPJajU5s4YTVNXfQAfFN9jGWw+5mOP
UUGCCdktRkfqBlG36eTMoj+Zo3DemkPnYQ9TJgjiYA3+qGvIQ/4PP81GkQrSEPWFFxIrOFUPrH41
R720i3fLOhqR1k6rCEUNdRME9Bj3vztwAsutVvBf0BouhvohLseC3eyW1ffacvSfsdRrRMHxHxbh
67/w5f2+USe2l5/0DnjH9u9/3Uum4hWrIZJGhURjNxyp8r+17QYL6tfHefn6Mo5FfAPGD2bsvlKt
jU3iq9wco7Gt3Nu+Evp7vTGME2Uk5/PrQ+20draEbsP5UWZDzgBr6j0avfHSvtZyrY/cFAeZAx6D
00cfw4UeDdqyKY8+SqnZcUoHJAIMg3646if7jcne/YQ1eIru70rMeii9rno7Y2yAMGg1xm0wkwdX
+OotsO0n25+PS++lyN3mlQoAb2cPGMmjE+5J6cME1GWF9BLfDL+Oqpif1Ig1QEi3LenuvH6d/LAs
J/TMX5/8y4uYLsCGgUMAhGR4H+U46OfmzlyOkeJCOBiyqH5jJZadFerEJwVpBZFr9W/GlP+/4Kz6
BtvZePJ7oqZpdFlO+DBGKCgbd64tszfgeuZTniXiSs57Yb8CqKKICs0A2Ny+MGBVGbclKtoRW7oL
+9WIMZw3pn+OCqhGgapC4hLJC6jVz0/FCkkPgrveQXrRsW5odCzCrPwavfbCmYCszMOyxT5QX3Zx
72jpdZZjuBQV6NeF5eKNIXrCCnOa9FqieXEoiLRMx/BcdsjzCZVuUjpDW3WRwBE70JBERlYOZmJb
ie7KjXKhlkouu0mGEFBRY9v3ltGwaLFdJNSBPohefJnj3zcnZthgZPZhbuzhvV5U/RsYm2hxg0qZ
1qABeX5Mmqo5vX4aXiY3mxbTVhwBXEk+ulthnlsx5H7bAbAU7Z2d295bATM1pYJTwhRLlrY7NXJJ
bkruC+yLBnHlbbr0AyCib8Vc7rwX5U0DidQp8fU26pSuTlXvOvOhL4ylwnKuGr8J4TJ5vfdPFefq
lAL7vwJ2eHletvIQRxTBDm73fb9YNM681nDDIg/T0QDDE+SKhSmvrPOFUbZOJ8ouJlwxkGHPt1c+
56LvDODbhj8iGJjZ3U3laMM/n8oN10sLkm4TF/seOOF7/mQsJKBRrSFa5lD3DrHOuHaDXpgLaDXa
AEC46Xnu+8XwL4o0Xxwzyq2h3pCo45F3RFyJmC+Owk1GPxUsKknc8xWjC0nhOy2sKG2z4XbNdPUh
J7K79uxeGmYTqaFFw9F39woR5eAPdof4ezRURf/QTWlyv865e6Vae2kUmvjscD6+SSSxm0zduMWY
CDNaSkG/yS6rh1HM+uPrh/nP2/U8zkPbagMjM5sLkNqy9VtywcyKGg1596OlKbwa7dQ/ZC6Op8Lp
fbw4MHDzlJyPPXL9Py2hfOQ626w+JkUpT+Mo9aOZNxMZxbgcsiJ3j11VVUfCSxFak6qPpWWlJ9XF
zZFKnLo3VIud0gYK0rU2PctBJgcJCvrKpfnyfqbjTQ6PaBxhortPgCfXJErHWiiim4D9hnT9sM88
TFCpFx1eX8YLQ6GugjgSxXXgXXt6wlhnE9eQDu9J+d6Tnztx2HCNfzISHIheH+plMMJUqE1Tv6cc
+IIWuM6U7GdyH3ZfWh0JefWHBtbax6KdEfVP7OR35Ut15Za4ND8QEaT1XHcwMLYr+a+INi6Vu9SZ
x6DNUt6sU2vf2xDZJM6QunalbvGnc/tsS9L9BLC20Xz+aAPtdr7ZGHgeoYcfybTBjw+tg/V2LDYx
dzX2+MzZOMmBlK6qvg2xX+AuKTzhHjOcCHGGUOsagRAzn4wBy7qo9xH08LtVLwJA6R0+eUafrri1
jfHvIS1a/UDs10Z+UQhEafFqb49KK0n+mgpjytt8IaMLRmM0/DAbWix3ZDfgUlOpvtv03CfTOE2d
Wj68/pFfHH6yG+pCoATYVFQadtWuQaNU7hZijkw3zt4BCVkJbK+W4198VYgJ8I9h1DqQTF8EMLHQ
ckwWzDKyW0s/ofGV3LewFk61Y10l423Fit1HpWxHQRRcDVf0vn6Xutrg+zg2RValoQSiGf0m3Jed
s9YystAZG/VO69R0m8vcPAp7xPsJEZywRjbhyuv9kmTD6w12nHbwJjH2oi+dZivWUCh6RK3m9u/J
7A09cIH+RtLVizxIhZdU5xqLnh84d8+fvBrNlkBbG+3bvKwUPuRA8/VKinHhU1AIBzlB4Ep3ZJ9i
DOkIptZzi6jTlwT328k4lXOVHwvqG/8a7TN9ECBkjdvFTz/w+VnOcOnG3cZjqGmdgnxc8Pq1zOzK
NXVhBwNlgEnPSm+p8Pbvf90YENxcgjG7QCMB91AsWrBgdeV6fP2cvIyLN2FcviHAT9DgJMLPhwHU
QsLaLnnEm5xnR2Myx/uhH3LqUB6fOMCIcHUxgfCTr75CKT4sEk/8WIqleYQ4sFj/GrPxc8DD0V4F
3m4iTf/85xRS8aIjGRwtLfCNBqfPM6ZU19oLl9Z2+3Ablogo2NoVBjUpe+xLmiKK13Y6kl6r21bV
45V7eFu63Ykl2zB9MhuQBNwSu7n4yGdg69VGgOqzg08qj99S3d8iz1KFlV0bh9e/5YUjAFsZoDeQ
OsL7fdUY0zxcCR1UNTSM1G6xkpuP3Yw2tiWM5l8DRTh2W25NK2Fjsu8LNGoVo6dWDU6fgR9wF/v1
XYlsxZVL/NLmhBW7IT6RjX6pB2+omewHlb1INKMP56u35CfM3/Auc/ED/Wn4dXm2kCr46WI7jxch
/sW4wPtz04WWKhBWf32BX0QOFPTYmDR/wYTwqu0e8boenBJ/KRkNoG+OE5w8L1yKeji3ui+zYGRM
UA+mdS15vTQuL8wmlwC+FkLa843kYU9UcPeXkdY3eDOYSXEQClecZlxhgGT62r7RkW+9tp/+SGPv
NjDE/k2Vlixqa8g9Hzdei741UAiOEvx0ef7dCVR2iS/lI7s6lbhP9cO7iYKm+Jzgt/QDuQh0q1Vq
OT+EbKvyaBdVFemVs8L46YAYhmaRlk/Monhay3F8X+C3dY6NdHbDgY4zGAYELF3ErjL9K+h+LIh7
A3EIunvlQdRaIW8QYYQ+NDT1Ko+1MedY1luVWvEEdosfPa7efdB6Zol7TyvsT1NVxRo/E6JM4C2L
9wC+KL7VGoW99+tb48KNQjKLDhF4VBK0fbGp1JPF6JSq0Ciw49ClpnqsXay1Xx9lW/DnHwRpEJ4d
EN10DF9YMZTTTGPeqPIIs6HxB36d5idgItljX2NVfBpmDZM30RbrTxyxnABSZvv59R+wlSb2P4Ad
Af0J1WBSqt2OQI6g0yvh5ai7JLz0htMmKWZnqvrp2eVwJ5EwvEv7AcvC1cF14/XBXx4DbhviOR32
E/C7PbdcNzERNdYy3zQtsNlIMfQwerwUYGMG6YSDs0R/7p+/K9uesagMIgID9PX5ESj1lkfX5nks
isF5Z+Y1LCeZxumX16f2R45st7CkkIwBYo6CzB7YUTvO2oxF2kXtkCFznndYbYhkGn/GloudbYe9
4Ra3a/gke9N2nrR+MXFerpT43tY9uAlRY/J+LNERTIIJPdIfXoqH9omHosJfanSQFph4IL5NFvCo
f3550P2DcA1YBIgAUh3PVyn2yWiNhl4HDmLJKfb7n35mfiAmMq6EBy+fOAYiRPA4aXQs98VJc5gp
evgdNV2I+CP2tm6DC3wVR7LxvH+tHxCF8DVQS2DDEeDsnm+7aaxUIrARpZOnRapMtVs90wZ55Uxv
f+b5l4f7T0xP958WAZHl87VTXRb7Zu/LKM3FCE8dilwQixmLHAnAMsMO6ho+/8Iibk0fgC2QMIDp
7Z6TLi/HppttGRU58iaTb080H2bjuNp4Vb6+r19ei0zur6F2gZZaJ7tZarjkmt12h9WCdLiM/647
Cdjw71GM50u4YGKpm6krI2wvBZ563njAbeqa1uHFZePicxBSYP/tqyGWlivHW1g2mQ+fJDpXYVvo
FnWXeD3/D6tGBR51ZfCGMF6ezwcELTGexUjo+be3rpDdEa6kd+XQvrzLWbW/Rtl9G2sZy5GauYzc
0dVOuV87pxpX4UNLVeF9Yfj5AThJfwuJ6J/hG0RRG64BSLhNOXNvyZHlML3waa8jTO/sY6mXzsFY
0q+vL+KFz8WX2gRhSZqJnnbTS2VXmJSUmN7ka+GCGfENXpryUGtGfnx9qAu7HIkiojMUJDe7s93+
w2RWzA0gjUgZSf+9JNCPlEft4d9HcfniFLPZE1ARnu8K/GX7uEsYZalGXiGgG1tsVbsf/30YLiIO
7SbMB4jt+TCuhACYxglISs3TA2Vj6onAYXn7+igXvg4gborZaGlDvN0LuGE/7TWeRUew7Mb0sz75
61H6y/KImPS/J9JIGBE8bxx0SkL7dN1sbYEPK0lEHXvGeRy87hgj9HHlNF24xhG+Y0bkp4BE9/UH
PKlR2TTtJlJ1ZX8ZvbE5LZnhvpmLMn905Thc4SFc2HPklEQkGC8ig7O3sJo6r9EW32miKRmtN440
ltCVdX4lhb04Cvvt//sbyOA83wxpJfIBr+omEqbRnFKs7gNPU+OVtXsZ2NGYY89tuxtjvT33tXQ8
dAJmgh+vl9n7Qq30s9NxCfPSHR56lvU8iasidBeSy41nC4qMq3Qj0m9b9K8Cy2Inc+2sPuAn9s6d
Y6i8DWLZJAd9tKcH/DeTWx0I+70+ae05oflz76q2/4g5+zW4w6W9s6nUgsxH94Fr5PkvcZcYSb4+
bqI+1uFzYeh5bvMxe5Kj1Z0AWXjXYo4LFTy+5WaUuIWawHx33xWe2xb1znWEiXPkisE+Gu6SYRzv
NMdCgDEIkHUTD+no+UdZmHNgqiY/a968OX7J5Mr9+Sc+/CsGovSEeIZHoMWvoo++r/o4eiuMuUvs
qEUvN5hdK8bzuQbo1AsredOu5YDrivQf82S2Hh1lykPRIuaXZt78EZyZE6SrL/4t/Pvzm3h+6Uxv
+5LK2POPkhu24vNPdqRr5DhFBtWrN8ZrBoy7e/DPKAiroQ8MWBhIzm6URhq50+G8FpWUFTetBu9U
Io14iAfzmhEX5Vl+8n6Z6eFtYgAUcOlWPZ9SipiZBzhtjfpp6p8E1cefsB3zR0Wn1CdNjnvUSv14
PjoozEmcZb1EBlLYVXWOKymnQHOSLDnGqdusJOm9OZ0KQfeLZCQFuFYm1ClCo5hEHWjtilG0Jyws
fR2rXbswNd3ZPetdqfKDhqXOrb246+d1lKhcTsZQ3rjFrN47YwoOqSsQug1tAOIPjdTaIswMDUZs
gYrDGLrZrIpQpX6WHjuVx2/BZGC40Jl9/5B26frkdHOinyYrz2j09y3SRbAfBGThdR3zwzImLaKX
dSsel5U/GxSlRbFcma33K7ZJ9o4d9oYbXVL3ftS+QlNGxtJ43zFt64ht5VwHdGLjHCF3v1GHbivZ
HzS9y7+g827/J+cERL5WOxVSrnOjFsgXVv6f57XjBu9xBzyzhdffSw1I0FEJh2S5sf3xo6AdYwQE
LcNJ0qBtQj8VlXnMRqznwyyW8tFUbqoOUsd9FPVKqxtDc0hVFwAinupDjXrHGOJHSxJsa+jv+6Wv
v8UzOP6m1/Uv1RvGpzTN6MyoOk3faqbqT+uitSc5U5/EEVibHq3crd62RTfhz5NWX1rEqMwzeoj6
7TjKjt3hxNlN5/Tjb4w/zPrk2OtgBb5f0hEq/KF7SJIRwfcqN5GzLT2PoMsSRa/feXNe35ajbeTn
SqaUKZRql/mc2sb0w1usrgvndm2/aNPq36Ru3/10knXGUh4SLEC4oeq+2d6C37yMx+qx7KbhNjbM
/mfa5cUQOn7pgW2yV+1HterivmuS0gjruVvuB5oPXwc9b880VcDdUbOr7cMGNsXXS2vr77TfSEpE
1roRhSg1nIENau9KU6CNJm1/+KrVbf69TZb1IR+b9ZuCcvxhwQFhxY/NAgq5ssCBvaQV0n0ym45Z
5lS3jVXoH9usx6laAND/5HEO1mDotaFkOxh2ZCwLLuFKTeW9TJz60R9MqwhT2U550Fp204TDvDYP
qsg1jN9Gy30s4UWMRyGyWPAG14l1M5R2+tnXK/Wxxa/5G9JO3qNUIPJPk+8W6yH3DPFlGEZtCaqm
q1VoiMmsQzayod4vFIU/SBubw7COs6IJV6ZUnL3eHOf7JAXldKhqNd7LorO+rLUBLhBDcYubkGb3
r9lJaGE30DT6m6TodPlYWlIf7jGdNr6jQj59tAG0ZAd9aeEfu3qCX7wu07R7Nw2W9ogo7LB1xIX/
X0/d3Q6p83t6aGAWjCR8ptY0XLDLrt4WstfxnvNUiT94Pi/t/ZJaw7s0l/y+cZLcUnMxuNwoVS3u
l1KrEEqGrpyFQmXSCQa7AYqu0Q0N4RSoo2ZjzI6OWrm2CNes3SeUNSgmdIX9uDjC+YEGaaFRqzTd
j8WU1D+LFs/cQzaPyOzrZTPS51JUaO6GOst+FlOskg9J3+gftdmzsqOdQMQICgx16zu9nx0e76GV
90iatDxRXa5NwTJ4RRrSmxiyUKH48N0A7LgEXH3GN0BQa/I+wxK7OMZTPfjBIqweoEcmyzezDhDp
3SY+qp03i7wx7PrezQIczIvfdHL9OEilPafHos69X8iZqZZdOS03/UhUGmpOtcZhwkX2W5/UOJ/c
aRSgDuBY1D/m2EbX1I7V10IXeXYYc7utcR9vdCIiI26+DbBTwbVBGDpA5fV/FX1BBVWamazDuJmV
CuLBxiTeb1Ng0AMCvzJwl953DqKp0ilo5pp3wMwEWiImtOMby22HLmBTsh/lqJk3pt01A7DXyvsv
Xfs5NICHd6HSEnFXetX0H3w/91OPXeJn2tjCe7sYvviqaWWRn+bZGNKTCWBiCEXe+mtQGd240spv
ueiTuYi/rKuFvboaJTfzEBeAHxeIfJ9i8pOnvB3W+zJZeVN6lfNApKiHEXvOQ9x8dJZFljdtqvTq
vsroXx+MvJjfjt0MhnysRf4f4Pj4cwaQNbISuwcunyCsHQBH1L8amfTvmk7wDIluzT5gFSGSY0bH
P9JVq5ngWofZOiDVheJrOLVVk0VjmjbqRkBq7O4533haTHo622+Kflz8AN5fjnELrHw/yETlfV3L
yZvD2lrb9DCusXdTZV7yfqjMDhcmRL/ro4P9ZQZbuEkmvqh00nAQCVbuDWh/TnDSVd6BFmTFzi6k
45+9Md8k4PHNbo6ir/rsraendM8TH8f448CcDD5kU8yht+Trh8QGYR10bm/lYZprBsrJ2bC8wXpN
gjAFb5cfNmGQPJC5nv8ejXlZglxUGeSTdtVViM+143M24+bL6hZde15ULKoT4DReetkhEh/iY7De
+DG9oLcVXJAyqL1cNx+tuBIt0UbZZrd+02o3knLWqfWcND3wv8ZoPg70+M797LYacIV++lnrbX6f
DGNcBHYC4D0cQVEMBLgJ+3UqVNGHem2jeoX/l61C0VnGl86aW5+iQbPeW6DzKh4jf3XOqCLWb2U/
dfWHtCePRYPUQFFbjzuRBhOfqQ/idQJOQRWxeEh9hb+CO5ni44JexFObJvkDFELTCTXEJRB0l6lT
hlNqdY9gxDvtQJU29fmV+iqoME26B4DemG5QBbbakF6Y+RuK22AdRxed9/NcL40XJK5V3/R2zRI3
RChvKn2svvjU3JB+r6yV85a4zr1fWDl/uSGgPnRem343hWP9xlucMjE3mtA+THyqmfXIxHI0icQI
tlY8fMJmKeIkiLmY/KCetlWs49o3Q1D/068qk9Pv2LZQm262nl4ApkjRInK8+ZBpXf9+9nJYq9TN
yqfGEsl8lFnuwgit/Xm5kdh1fV7mkaKaGmM7fYqdvlL37kInKJj9ktOGwkZD8tXhFp54hfVxjbMY
FrpytTRAObfpjpaPwdqB2nf6XhV+8X0BLwCAOp3e1KCyvhUJlA+UCLsuGNYs/xCv+FGGVaZMCq7x
POK1OjX2f6lV0JmN7UEYgSgH/c2YjUkXiB45pkM/ZJtmeLGMt6RV3YQeUlabpzXdtNJaQpY+sKqp
oBWp6bg2OngNfS57vxhul6pafhAbFflxwg7srsoTPQ/yrZWLJcmQP0DMHodgbkqzCKD1KR3mQ738
WuE5Z4GgH1QfsnEpCdQoUQ5B1TvJI6ZyaY4WSSLOozOb3pEahB3ZVc+TimbN3IRzPsy3pdbhOqA5
BYYAY5t2xwnXkyqEodDVBy2O1dsi8ZfiyF9TnxX8s/a9n0sCu3pAMyZUuWA7W4NEk9Kr55jgrZw2
AJGwa5CrXvw1tXwjC6C2IA0XZ4n1vh/96U0yN1kfQO4hm+NJ7a0grfWC7t0k81/weGV3yDtDv0tH
kA6HuDRjjssyEDAI0aAsB81weqLhPVgIYWjVO8Oa+PsKdRz0N6qCg1ZlhsoeTUkvJESTX4mAXnKH
LkIyK3nTlF6KuZOfeU+OmdlugMzyAjFcLdk33RF1Twex9XEOsLBPCawOKevQNSfZR7a0pnfFvCTQ
a3hKSMySzn8s23XtTiVs5O6IAFj1s5rplB1Mlfn1LTop3ZdFz+vmUKY4knxfhrW2zmaf8ogmrVc2
YZeiWRT4sydVUAkHLxoI7PSuqhlEecCTaxtcv331S5rV+B4RlSU+lmmTfrSJf5qzLCcxPw564X+r
Bj/5hZ1i8VW3JSduwdo1EknifkpzFf9wusk/5z40A2yFPSwo5MwHuZ+nYsHmJkVS9tC3joV0YZpx
zwGRiLVwLvoVLkLFIh9Wc1L2MYHYQRuTMkF7bGCQJ4epXJzmYTSogYTkg9M95ZJNWm50lk8W9jnN
bYzMsHqzqml6mJS7YQNakyPs8NK9s73eVcG8CD2hS9ml8S/LK5h5rq3z20QU7UBWh5JWYOboF6B1
bqefuMFpdnEaMM+Y9NIcAmfWnZ9jrMszUX+sDsmyiM+uMr38DZoOaLOXbT8+GLHiGhTDunww0t71
zz0w1PSmsWrjEwZS1luz8+3+lwsIxDgUokexqsqz6lMlenZXCp/IPKo0zmNCpLj5JaqamojqatgT
NfBFfhIoP+co0ErpbuFJO/UBdarUfFe60vkK4XeZwoZoOA5If7wvS8myBwlVkM9u3bsf7TzJtcCv
vOVLmnirHqYFFUnlz8XIpliJ+UUbdxJmv9Z+o/muvWk8bcgO66Jr39y+an80qujQVDUW+63dOTDT
fGPZeJ3Ec3HYuk713SN1eAs4gCARvP+UBE7VxsnNCtL7ph8Mrw9rYx1+z5tVEo4TMs5vxRCbydFE
61472HD4B5hm1WBeKffsiop/ah7UOigug5vGVn7X8TKKeGT/or+sZ7I/lwPRvt+1+rvXK8wXRwFn
DySGKilA++fFjt6aU8ALvhXlpUxPupzakP1f/Ft/+M9c4K/Ti0cqGS2v3SjoWld1sY2iUiStU73B
tLvLx/9lFMujYEdLkkbrrvTvJd7gNrVtRb0+t8eybDQkl536Sk3+woqhrEbTCSYLZcg9XdLmGBTm
qrtRBpri4BSFDKfSv2bIvq+7bktGG5+qP03Vrdy3q3Za0pt9ai5uNFW28cHsJE42zeqzt636bHvo
N6a4Bt9WyjKOfpl5Z1wu4/OSAwe5skMuFN+gBmxbEHY76I3dL5G5pnNBxGyRpEsf1FgZ4BboBFOs
aq3sYzb0oEfwKvG+T2aPAEJrdSZvtjPxUBCr4GjvDSmpppg9RQws2x91pVXEfxJrumAelEe4Z+DL
U8WDT4COV+edsLvy12II7WNCKFOGCxWc5VAslZ2EcNEX99S7tdTCgTYQ4XFj+LeeO2N8oExjprqG
f99KQgxCOaQjCfCyGSXw8ao39SIEflw/ydXrMGal4HCnyrVSh6JY9cie0u69YY29cxwGE/h4Bj3q
GlpiL5IBMJL+B1A3i1ViYfcyyVJ6ubVIdPmtaq5hEcvSv+9Kg3eUZro6Tm6V3DrN0obkARBrUUav
T2vpXyPbXfwdUO2gZIDx3qDQzw8/iL+EWqGvR1VnUPVprAxjVqXXjTjhSraVyRrE1AMN7SSsKNcV
F401tXgp3drWrxh7vDhWrAn3D0A52lywbrZ//6vPgGBnWmfwgCKCOutdYabtuxEd0yug3MujgCGA
zmih6LWr7UJVGoZcaNBQZq85uQZ6aLNW51c60/vGwZ8PzGdl8/Ef+BhvR+qvyVSwqSdTGkYk1DJn
Zz9Xun2elNn/gFzVffG8Xv+0sCBdEC9d+g3drw6K8aKyLzQUqkeAIm0evH6Md33s7SeBQITKCkh2
wwbtcBoCR4147BozWvn/3VXN1Gx9nIVVUHIt5qNvla1N8j/4GXFItlyTcnxxi9DIpsmAaiktFZ1O
1vMlYd4oOdaA5h2na8IcoetQJtrwU61N+Y8iJttcWXpwq3+Q7YizPB8r6WWFVWGtRVpnmx9Q67BR
+bGdG0K0ayqpu6bUNhSi+8wKsDn+oS/Qq1uRvwRkH2FJ/64z5uoNpfDsCIhYfxr96kq35eJoUHE3
rIjN8dwdWAsKQN8kth7FjfFQzpsZ2sL11FDKP3fN8uX1LaO/HA5lKmC5Gpc/Dei9A9XQDk47D9kc
YelsFAd7lIk4ze1UnODta/lBDEkCHEL0Jbmp64xdKAjhv6SlZf6nUxVRwRg7pXbfeWkCGrRd1X+6
g1NYkFZJfI2w8nKD8epve2yznQa0vFsb6S0zlnjTykdHpWGhBhjO8czNPwnj3/q9fHQE+2k30R0C
4ELfa7e/PGGmW2M0QlhSP85irg+2N5rvXl/+/+PsvHrbRtYw/IsIcNh5S0qyRdlxilNviCSbsPc2
5K8/D30V0YIEH2CRXSDAjobTvvKWTb/3ZRQ8SCx2MVPCweV8lDi002pW2vlkwXwOZgCbT6NRVZ6p
aO0zRmBi13fTLY3v1xck/gBYCEGNAWYH7uV8UKgsoivqej51syr8UIyD71JF312f2qVRgGfSYzPp
KsMJPB/FCUtn4YafT6PtVFQkXOO+iJfv1we5sCG4BdCaWm89oECbqQyrYqCRdPOJ3EI9oRQS70fI
O18xOhkO/8dQKODAo4SsR2v2fD7NrHZpwWN9QrE2vjerZXp2LHyeBp0u9Y2L/NK0VnEr9iC4E+T1
zsdahsZOELdaTj0FzB1OlHRM6qXcM1R6Y1oXzj/sMS44uG1w8beO8WFliyGy8NpqqDprfU/7ELPx
UBEhsZUhbmyKS/sdLBJEAE4WC7eZWEsmV9olSmskYDMWWRIBUbDi4btaTWm2Ll2O9Iccb+ySS1vx
31E3b4XqpDaV2wKXPbTKnkuteXa7qPn19v1BSMMmXE0LX8FQCDXDnoqQwEtnnu41synuwk4Jf8xy
Gf5eH+rifFaxMBcvlteeT3OX6CUFenHSFDFSdTFNPwzH5cYNeGlnrFYfq+4euPftWsEryMrZxkG2
HdViv/RmdExppCb+atwyeo0243bwf0yMo2wKAmfCxM2lOxVp23foTZ6EhWl5049fNLsLb+zBi19v
DVG4dF/IC+eHKwuLqonwNzw1CPb7dDUUL7ZxR78+lUtHGPQTtxMPlsFXPB9lLqucbqYQJ6VRKYTR
H9zx2kd7KzGrG0f40qHCN4sNgbcw1+BmKM2gCwJchZ0nNFoYoKuPaqjPQQYT7omZOjRoilmONxZr
PatnGApmR4Kzwif4L4KH8xlqFUeumzB3dTJhoYTWTnc0OVwqJW0eDp45JfmXUltKzS8FoemN0S9M
GsguD4yro+aOnsj56FgCxkkInfMkorT7ESH0bBw0OUQHlaQx8du2UHO/Nqzmxrgv9/xm2rgDkLpz
/jSoWZs9WrcC7wXRjSdcNfPnpI3R0EvqMEn2UuiNelcOXfO9QLJEEgHHGTQEd6g+GGaJipIyr2zX
1Iqg5MVuWdwjMGiSqOhGjSCP6c7f0FtBwmt0RB/vOsPoPuXAUX+kiWb9QiiBlvhczlXqtekYhY9N
FSNQFTmgBHbGoObI9zTz/EVTmjwYUqqVuwUO6+zrRWj8UqPJnB5JBevI0zFYmz19VNuvdGKUZJer
4/QdGD2JAW0ezdi10Ux1e4liNObCDFyqr7Zz/1BUcpbgiu34O9pGVHhNJ0YouRx1tPCMho5ATl4g
d7HRR99tkff5IcT4Bn1IHOo/x2M10KhiupY3ThOSjbrR/ehGI753ipUwg0BaidKXDO3dApblMWfj
KCeEN7TssRkV97dUQv2xRiTG9rtQGT8jVNFah2QheoHGZtYBgQhuYDNquAl+ArXxzW0SSrrakImv
ulYU/VGj1x76UynqD0XmFKmn4qLyK+t0u7gTlUEt2lGxJPHqWkyfqZg5H7FE6dNHZy5rQVesmJ6m
OavFflCgue8Buui619Ppv2VEceGe4i0xyQQgcuIYtAk4kj4H7aBDlE7ZEoekm9rnae7YAtcvqksH
iW/prn4CXCJb3JUTKciacT+cajlSZYcEcIdIVP6+qMb2US1tMEkort94Wy6lHexnGxYZgC/Q15vj
q+cCkEQ8ylMOP/c4T25+qNO2+a1PWr3vhi7zIdeoe6fV50dqJ84BFcTo3tVL80PZFROCWjUqAY4q
apStl2pnWKPy3/UP86K7uTnp3C5gsyHb0NDfaiLZalTnRtbIE8Wo+ruqzNq7eY6iX4rWt/4yJr9T
XSp+SO/yxNaL9nIyhnduEbrHAfshurWORatcLf0oqrS76z9u/T6vfhtkSn4WuFeAfefXX5fYFA8T
EgcwYOIpm2rtY6RqqxSC2n+Ldbf+9ubx1soNPj0UXtEr2dx6k6RQp9QaIVSdYzqqla4O/GoKHwDC
jBXltii6AfK+8IBSxCCgQixqFZTYjMiNYnYkKeJkhP1/WeaUVOvyZlfYZfrmjJv6HNSWFyrXypk+
/5aqVnQsszBO2iAcaEIZoW8lZVAsVe/ZgN1ujPca5Emxn4R7rSqQSVCbOx/QHCKSCbqAJ1MDrVSj
9/KzrlUaOArZtmd0ijjUIjJsurmp/YAtXR6otV7+ihvZfqVGWNFgVG7S6ldq0mZLUf6F0IbeLY2b
LWl2UkF+maNtnEim+dhxn+0t7KD+umknv+t2Lb5IisMAS8riCeerHmH+zgT1Venl0Zn09l0TLmn2
9jCK1aeSutpGgjDafKpqbFpM2mLzlI2kCm1JN8wWifRAgtwigF/YcKvOL/JLMMHwOl/v438Kesxc
H3jjjFMT6r9VM7fuB9f8anSyO775LKEzuZYXmBoWk5s5uTJy0gwF0tOSLNq3tJ7LR03L9gno2v2S
i/DG0b0wrxc8/loyoSa6FcuqUerWRxh0J0dSL4kLmujIpCxU79XuRnfm0lDsHnbQWm1Go+f8E0ah
UUAwLafTMAOdKTpp0noe430nwlt56+vXUSfaJVXQqc6t2P/zoZJh/W4RHh9IPJqnlq7iLmmG9sY1
+/pxZJVUOlqUF6Cabs3D5WimKFEl8wmUlfteJT99jmDZfoFIa3yPVdV6rp0R1MT1DXJxVLiD1rpD
iOzXk/rPThRLGeuRak+nHEF/jOYWtfsyoDn8w2zL4kdq1+X9MqcwkK8Pe+GTovEKmZvT9mLrcD4s
9uGx2U3jQCmwc/airxG5Kdpb5fnXLxfdCN78VW5gZc5rm1GcCc+tsEf9D8L4vgHHAjICxMczt4nx
cQrDW0rhrzeljqordwj1DVZzq0EdjWLmIZHjyQYIeVf10r2HKdIdXFlUby40UFhDBQQN9vU52d5W
rjmYhtJq/albCvXOxILGn6Rl3F9fpwtfkI4Sw9B1eHHjPv+CsgLw3JbZclriTnw0Dekecm1M7lID
A9plqenMvX3AVfloZWTQrtyy/ecKRkpaOfMJY+S49WjBqneh0YY7Zc6tYx0DbLo+4IWdiE0y9UnK
G+s/mwOAXpRQEsRmT3UxRc8iHedgTGrnxj18oTe2CjoxCkwLjtuWRyYrcwDHoc8U9id48mRFH9QB
Lpkbl8KP5GLcaUmsHVZD3CDSYH51avhGC9L1Vll7YZQ86GFgFb55DEa0IK1ckctp5Do4zqgU7+YC
MeqYTt3bvyr5goupnTBoWW1vZ92NhD0BLj+FfaV8LMfxE4Fpe+O1eXEFOw8jdBgsqxIYlwhkok00
5U5JRKpmzaeoG6u7Wa2TTzkYqKBznOy92YK9XSTqALYjFUgLobmTVa0hq5IP9xIQyejFaHUGNQB5
NHF195tWZ9P9pKvth7AGkDOnOcorq3t1XmnRDSrZhcgMcQ0IhcS6CCVDbz0/WkWdLGj5ZhNUFwkI
Bxf6qfLB/qf/wSCHZQ6HCFBVlYbq9DS2QEnvoIWJv6KNIudIySfsTvWUggDTnMkaP10/FRfOvWnx
EhEVk9ggF3f+40YL/490MWbIsBbqVFbS3Okj2MXERiYxDW3tRgR+IQFaC92rmB+bkyE3A6IqDDdR
z+dT0QAzRXAIFSUIKQBo7FrWH7S0gzfRZm7zfnYSO4KKNFV3ephN1UMXh+KXAmDsD0AaUNGznNxv
vT1RCnj7RyGaggnPhYi+6eaqABFp8Ga5M7q9ietpY5R4Qs7P85C1ey0Wlf/m4dZKsoMREdUnJMzO
1wCrIdWKATCetMVokKpHTLuJwuRRd1P1oyi16cZ4Fx4vqohoIaCCvkqZrX//TygQTe0AyjGdT0LK
wtdsOe/KKKl8wMa3rHcuDLXSDqFQUvIl2N1MzU4VQ3bxbJwwR6wJRO0G3kM7HpVyukUgv3C/00rl
YgfHAed1S3Oc1FCr21AzTk6T/ewWpBLoeLnar+trdXGUF94z/Q0UqjbbF8iKFcYGaZaoteFep5Tx
2Let/nx9lNefjf+1szbwVii78XKI/lkhmD1FCppdP+EClIE6i4CcrJQDPcydG1WT1xPCLYgeP5y1
FyHCzYTUujcHLNC0U1klkJFofqFH3jY3UBprN+T8AqcNtB78VchiJeOdbzlrVkdjkI6A3V9/deL4
EUbtO7xqOmqDCHzls117vXaLpH5hbkQWFAd57df4c5M6mOWiyBx95lOZh9Wuld28m0ZL3V1frPW3
b+ZmoZhN8r3icngFz+dmAKpMSkGrMJRGSi2hDhJLn1DX0nIqOmKfOs5bexrg7bg7aejzJHJxb4EK
U0rQoGWZe6wTd3qk6jvsCuQEb9wT20VbR3HpV9PMp1/Nwp1PLIJpkgoN+8dCZguwaSttf2rgsJ5K
TeuoLSuL9VRpaXk0QFFTtOxvcSpfPZ38Ara/vdYPkGrQtguIBbdRlkoeHu3KSgcgljq81GgujCMC
7ADYu0jeOdAfH/thKp8F3psZJVRhfQGyP8H/GuynFtrejQUnLt4s+cvvIrpbVVwtKi6beKSylATF
SREew3pQPpnQNntvJOcLvVQsg+7bKKm0gV0YCDDleOZBz+oyLNOdYWhgfpYCRFveRZhCguA34l3f
Gwk6V3KoM1753uz9SNEKa1eiX/Izc2P3k5JO0r1bUOINRG6CthygedReGtMZgGLoKo/xijrwTVDT
jQdJS4ViNVg/c1NYOfLkiWOByjKG8J54Qj3CLzPcgxrZqQYEj4bxfajbyqPsohCUvE34BCh+rj7j
IuBq3pAuIVh+NYarNqJKtVOlImIwyumS+1no2Duhp1210xXXhF6qzrU4FqmZ3yeNHn9sm0F8qI16
eKflFhQ/aWSO31V19qcWVKyo2i8YLSQ54j/7sFZyY5e7XWVSs2pNeFLJ4NLPrZPsU22EIJSXpq9c
r9ASbkcIcMNa4+2nwEaBOMNBRCCoD5fLVp+tIk3GB2dJ9MTXOmP6HCeNmflFbWjIvUd18l3pkiHx
7FwTPx2zKx/1CMIaTB0Na7XRKVpBrtpYEuL8vPwxo1x/LOOsRjYGN5S/DfwfqB+VOT422iJyv7Lq
8tTlSpmBlsc+xe/THmMuXMYc3y3n9BsI6PrzYs7hjzocYhi4kZIfNHhT4SGvyUf8sNPLGIeHyNG9
zIG/WhuRGJCspgW8Q8t5/m4vuvkfblEz12U4SsO38gmSQWJr8uCOZTh68KSg/NBMyT/kMRjmrNfd
912GH/pempryq1JDd/Sgq+nwucY4/9zh6zV6+tDPnS+rSHSeAxQp2wk4jE9tX6f/SdrQ3wx3gHKr
h1Nr7iqpYtPdu8oQHvrFQEDRGfpm9MWgLj+Qv0E8E5pG+0vAcEaKt07k5wIADhpnawdsF0p7+TEj
S5d6bt7lBREWoTNuaS6VyiYetelAwqnnFCmU6D2x4kKfU2BAuW+rIo/9Qc+qx8HJqmdpSBPKcjgv
gDlDJRl9JS67n9Eg4fB22Zi/b+Z2gXzdivg/sxqEuYfkoYe+3k7tfznyKWJnT4b+B7pIJe+EUMpT
jPtduU/crv2TFUX0t4uy1QEA0+DKE6kivqZGWP0wa7f4VPI6x35X5to7WZTTNwif/XM/0vyBhJxm
K+sW7Ac3Q5bWBPimhL/aciY4ObJovaSapk+94WgPKUCq1jPnDvhePdvKsrdZidF3iijVD6JrlMXT
ZQXgTYHs88VIkvzvlBly2MPQUN81bjGXfucY1bcobMrGo0DmtEfspJ1fTmM77wwjDz/RBYQ7R9lL
h74t5dDtdL3JBj+q5ZTiXt1kES0P4DUPmCViOhFBKHinqpNUdmrtak84tHDNJXFrf7dDZR73hSKy
p6EV4bKvRn3M8LCKa7ljNaHYK25pPYb0iL4vo/57gghS88lKb8nMVcWOffWTmpNM/Vkro87rUPh/
n6hF9Jn0fIQpolaa4uFsUEUHBRZM+WA2UfIe4lAEcWgIi8aDc0DVukGG9Vubq9qfcXTTdt+GVfRp
TlbKXq8XQwRFcY6+wjEin5mrGAhKbCiK4Q2Dy3YphJM+KbGCmGFi9dFns07MGpZ4YoDfz9voa2TE
3XuRsWl2ZeJigVi4Q/5tCBP32HMB9/ux4FLzhFXDR7ekDZ9MSerKy828+Xw9ztimauujQ8UatV36
ChSu12jnn6AwjhHdWxUejlZrzneTEg8/+qQofzcUXd+1cZb+vT7eNq5Zx1s1fvk3xFw6JufjTYUx
wEIXIKSh//4q7L67gy1SPZqwm3Rv7lsE+CbQejdCxW3Qtg4LwgskJmUFTBo3tTxXmxbkD3v3aKbs
AF1J5Y84m5Mbcfw2wn4ZBWQS549olOvlfHJFCBFOqilyhTgJwZGxXS8eobWqaXorvbs4oX+G2nxH
WnxFkVGgPFrVMu/yFash9PyWf+sr4P86IyRHVu0JElfaaucziupMFAl+QkcrB6LgqbAMHiUfbvDY
36uuXq2aiV/NFCG83Gi5CpwMVpeP+LjxBBKzLm6EjxfmbQOo1JCiIpAEwHP+g7jH1cpxI/eYQLY/
OrMjPuRVqdzI1V+24b/hN/OmdUjZd3XFBHK2rvQ/x4LCkMAovLeP7tKDWQjxC0gO+Zzg+5M0ItlJ
05o+tH0Jh8gsLPSziRT0J+D/KjxoO4t+VSC5Ql81TFyA8R/Wgf43CEcANoG4dBS5Id++w1dvVQLr
l5LWS3T5zy+GD67HONM4R6UpjJ2YZns395A1rx/f15+ftiOhO9B4shK2+fl3SSh5ccHW5nGpksnH
iyzxk1oLbyzy60uJ0gW195cCBt2gza5roZAX+IYjQeEsD7ObW186K64Osa4Nx1LE9v31Sb2+kxhI
X1NiBLKBqm1SEjlMmh6FKF4I4N9PmNGHD3lrhM8ZZcMdWtQGFINEv1VPff0pGRWdEXdlXnAnbrZY
KuaJMqEuAnsRfdBAHz8Mhfn2BaNty5YgX11Ti22vUDZV1alKLgKlDpEuSUseKZHlN/L91xcfowA2
Wqt+aIy/UBD+2XxpbjiwaCQLBtb9FLva4hPkAabtIQRdX6xXtXCuVc4kfwLqFFCRNquFmkhoOm2m
BTnaC+90VUlODcC2z1ltkxonURRErgl/ktj7XovGZjeieXujMX5hvjTFgaLAqgDWtdW0zPBCadfy
ZzCUMBdSdw7/65Ii8idTKW6UqS+kqyAZ2JUky2urYathmKkpsqzzrAZmpnK/4iY7v8Ms2fAmOwQ9
1Y/hvVIn6UETdhFkaH8/SEsrfWgd5ZPbZNU7W6+cP9cX4cIBpZvpCr4B8OxXqWqJv4gS260aaM0g
j2qTAzKyW3fnhjW1aA2a+fXxLnxv2NLU/HhXuZrNza1voT44KAgyIFRboKHvFobXz0u65xG8VaZ9
BfhhZ8GHoJlJqcxkT29eVvxUBgMbURkIpc1ObtMgohZq7p0m2Wkw+hJ/ntNijwT7/GiNoLxCvNZR
j+mm5wijiF27mOTUU5Q+V0Nn+PCL3RvX44VXmYokqQzFGnqF1JTPb+E+jZUcHH4fkG9COZfGfqzz
T8og/irI/jgYtJit/FzFUJeVXjwqmAPeOIUXLi+eRp2+Nl2vVWT3/BeUMTDBPjanoM6hwtk2xF0Z
gqi8vuwXttlLrRJNV4qir0DYYF1luuiNDBYjHN4b+lJ/IDoWfiur5JDNi7xxjV2a1VoZwg7MWEOM
zdIDrIvAOeoyqNJMedYgEEOYz96qUrZeXbycUClpg1B+Wjf7P5flItK6NqVBdcFahmNvNuOhrbvh
0/Vvd2Eu6KvSRib5Bbm2XaEBITBNongamG5p7qBI236FhMDb9wGjrOgG+LRr4fB8LqqOZ2MaskJF
ZQ2+lfX1oRPVW7E1CHRTqaMPaK9nEjjr+ShVZyopjkND0CCStUNKS72zE6P0B2omN26a158NaNHK
z1i7avyx2dhFXqWr+osWhENUBjMkcq8YzPjGRnt9n8H4A5lLG4M6ubGFjCECNSWZPehBTa7yOIom
upNGM9w12GzdvXUfMBSm4FRdqf7DVj//dti2di4qQ3qgjbG1G7Wq9JEAv4XIeH1SVwqjRiF+hS8g
jnc+im7I0BlnRslbYUk0wGTylNii9DFwa7yhrZLH69O68CwyIlEbxX9tbTNudp6hNXMXziyUTRXu
qZm6/FTG1XyMKuBXc4XqH1JNCr4YWfLUoDf+ZyxmKoZod/xQpyE7mVOefrzxm9bo9zxr4DOjZwN9
Hcn3V89iOnMjznOnBV0Zm+9LOnsPsdr2d2a0lsfs2rH2bdPI3aS11gc8e2rfKLU03uW6jsSb2ovp
Xa209bdojLV3Salnn3Rd2h6Su92uVfNbLMiLPxdYn7l2wfmS69//cxHZSuZKiWRjkJlRtBt6vf3O
a+e8h9dm3WmpafmdsmLTleoWZPLSdgGLQOsdqBIx92ZTdoY5VT36pAG5k+14RHtpkOZa6yGsYzzm
zVh9uL40lwdcLcHphtIk3uyW2lkAnSeOFkzRpB5zRVE8lYf+a0bl7KDDkP18fbxL1wgNIrIJ4iMc
BjYTbGZs6gd91IIZwvjTGLriYLjJrUNw4RrhliL+JBXjLd7WG2BCo3pmFXqQxjxVRd/GB7BQlJIn
982vyXpVATVY/wW+YxN0W9hZFAj1agFSYnmQKxTOi3S8hTe98NVWGg/DQGCFIbLZkGZd1H2oIi9j
NlZxiJMqDVwE4+6vr82FvUCBCawALWQukFeEDLeKw5IeWkBmZ5wob+RIB9XWfYmIJAKITX+D5n1h
lc7G27xeU1MukdmTzVZF3+/TyJh9oSBHMgxYZFyf2qUPuFKg8LWgPIJY8/mJRts8xaIuFgEFRunH
jjb6kAFumTpcmhDhMT5aYLoBW22WSVI0JaQsRCCLIgFHPo7EZv14V6b1W5utvPx4mUCgpeZDjLEN
xlMUduYE4lIw9X27U9Ef8tIKwcDrn+0FnLC5uDlDK3l2rQNQJTz/bi3c4szpVDVQsca2dipS9D/J
qbvO56JvDlaPQbffolD0vWjqzCSFthQE9HD91HyK2+o7kmtzFZyaotnTRD7DpYcRIH2UNJ3jEOVN
s+sTp/htLIXye+VGoRoU1itEeNL5H2EoquxIaOgG4Ku9DG8PataoiSgKBQ/yts1tNNVDDDXVdILM
GJxdP48x7Z/pFtH9wrnixKzbbs1MKBqef0TDqPVFzXQ3UJQZcVb6UFzvbuPPOLUeijpMb4QAF7Yh
iiQk4NwItDK2KDGrUowa8LcdSC6Vg9op491kxao/dZZ+48q4NNSKFSNuBzRMNH0+tYT+/mQaiRPE
bacfJtoZnkGX7xCaxd/rW/HCSKyTsTLHeTiocZyPBGdAjlPv6gFyelCHBjRIeJOVh0U4w/HtQ6Hc
vbbBKYyTXm2GitK5dun9BepU9j/KTnW9EGLUj7RK7LdvwBcBBGgEK4d8S8qIFAphSpzbwdDlKf1U
zd33pMk3YGAXbj+HqIuuHegCGCebUzz2GAe2UaMGZVfaBwsJWvRiEbF882dbSf32GuXSpt/KHvTd
ZC2G2qlBBqQrMISS7fOkNu6ieun314e6cKLwOKf2vhY9HBCY5yvk5vDhkEtSgz4vsnuXnuLehZq+
L8WIqHtm/bw+3PoQnd+CDlnc6mDBFcGp2gTxvVZoSmV3FWWFcjyAOciOk6ZG+0pRaf5ySUvU9aiE
XB/19Y6HOAOMBpgVmBp4O+eTzFbTh5T+YlAaVrUPVaP5UhZ68dVGcfDGUK83yOo6QtrFLOmAbvN7
d9I62oJ1EfQkrQS8Nc3QDr3s6xN6NQoBDIz4VcOG15GdeD4hU1vMbpitJajDZYAOlvcns2tvlcRe
j0LIR1EXzQLm5GxPL77yJe3NJgxCG6Ij9OoSMcPZuLED1zvgbEusKiIAxggucS5gUudz0bUUn9q0
dYOmgkKYuHObeE5qmTsI1/m+Rao393S1LB6tRLduJMmvdj9jA7sjTwZDRpayidnDVXjUrIowmBNk
F4vIbT1LtF81zXyWvfh4fdFe7cKXgSDu2IgMMNHNos2ya4ZZl05gIwb3pKIP+B5xqfSAEGp74926
sHIITRJkoJdARVfTzr8pTq+4f8JdC0KQ016bKL1vQIm7sXKXJkQgSC2e5vuqzXA+CvrtXMWh6QZZ
Fspjy03/gDJuu5vMcrwR4L687JtdArvFAAu0LtirBsq0pNY0orkViDmW902Enu8wi/yh16zoL/pS
1j2KcTmqbpr1gMLgqtbsuh/teEh9R8uKJ6S2zGNpZnFA63kxPXTzkBNFpz4G4FC2hzcvNX1uijxr
LZlO9GZfgRkqMWm27UBxlPneFE0d6Pyeb047Lf/HUDRETHawtbblNk+s7FpEN9uGRYDGv4uKyb4H
tIPfoRPfYiLAAnh1Vlfvq7X6QN1ad7b7CmeRGIyEwY0w2SMuyW2l9iCdlwlJWHXFHpTSDAUZDmjw
A+8ojOKpblsbAc5K+y2zdvpqyTHXvdqay/QuDcO49HsMC11vURLzY5h2Bd1NqNyTp4Ab+hqj9vgA
r14viSnnMAxErGQgysM47Hco6JuLb/Y812hEx/ZnCSXugyUx5VpJi9UT99qMTr9sik9a71A8L6s4
8SQA+ndKHAlATGptAZnSipZwFSmovwDx6m9h3SbtjuKPCchLRto7EY/lk7Eo/YNRuNn3fhAi8wRS
E6ifl40Z7ZQkGr9YEyUA5En76Sv9o/qDpdjlj9ppjYJbLbL/JlHRpPuJvo72XLuiKndwi9XKz9O5
v6et1v0pXad3wTS7Cj5fAFvyoyxnow/WPsjTVJmdvcvRcoi8AiuM2u+aemBAYyxVD85AHN1LcDFw
pBCT+2snugJ1IE8l4NgqoUI2Q3rwqml0xoOlzu29YWWdhsp5p+t+kkjlw6KB1/c0QzF34FqT6aA3
g/lVV/PhOaZNBU400r/qKFklIJzavjhYaSKaXdSaCK47qdbPUNdd9bEA+AJgoHR7zXPRees8t68W
ZxelJqrBVhllH1FwDru9MXAg0bTUO9wH1A7/56HB9MXHWyZcHuxGz75b/QIOUMmW6tlKjeRzSjr3
ZzLgYoEYK7X/bOSVml2s4A0IDdqyD7be9O8qHAFXvGJjOUGv1w0gwFF3m31UWrW7B7Wrqx8UM1/V
LqZY/S01hQ3nmiGuARkxgn7XlGjb+3ZpQOo0cx1Shh6LcrxxgQIhfnWgVuYeglrQiHkUtm8CeApQ
2TOC4K2TmdZuoBU374bQsX5VrpVVviNV5aQMOfyXObOU8EjZ01YfjAgdUOT7hT56WjGWck9/jOzQ
7nJkPFRemfSgO4n2M5GY+KKTUMY/W/xS2jstdoYv4CmHX1k+6TC25yqL91rS5r+asU9RGI266D2y
uOj4YACROR/LCjX/bkGUnYdkEUUwgqr82pBxhac8CtWUFMJs/hSG2wDYBJWi3CVqpad7ZHDVbD9O
DsCNrC0QWWiUrHICPc3S9zb2fKNHNc26K8auS3d5GLm/VQo+kTcsdvWtsUQxQKhtxLDLTLt5n4iy
+ZHHM/Q/HQL8HarSc+3nSBwi4G/rubtfdNSSvTnPu8zTS1UJ7ywn4ztNqdvKe7w3DMjCDdq3nnAK
56GrQkxHnH7W7xBQBtwVV2GKNG1GwO0TWPXpERHq8ks9SFyWiUOQKh7iHN32Eo9jG6hrN1Q+phFo
pVP6VN63orCiXe1MldxVc+XEPqUS4/dICS3CJkEixsDvV8r7SHLBep2Zt67XhGlTPZKK4U9dtAqY
Syt1ZXbnoqLxXq5eTr4UTgkJWW+Uz1Li2bhze8X52rOSPzDpiGM/spKlY9nT9jmabe4ukoUhoHQ4
NI9R1I50b6Oo2Y+xrv7K3HGaAzcJo/6udMp6WJlFfXkchbIAA80ozN7IbF/F/JQPSdUJspC+wsNh
E+D1CU4Qk1lVp66PDBCjUfeFiMW4bwG0+hKnjkPBH+WbQ2RGxRbXwcqJlsG2OSX7rh4z16yQJEzG
Q8n++Igudn3jBL8OINdR1kSG59AGsnIeAlF/18PS7Cp44qtOBsm0+iQTezgAGxofBtHfgktduDBW
Ryja9cCyhb3tU5mIk8O0FeUJxwpE6i1eytzLagd/TU3HK+h6HPO6DQyEjkIBy4HoBjniOv9/6vcS
5DHtv6I9LX2tPavzIiT6PWFoewo5+H8a8NI/2kLcvHMW7mhAoOUMcTtrHRCOVYF8y/UfdGH6WFMS
WpGA66q59SXPy0E2lho3J0Ss5hNY4OIU6Yv71GWDemPbXhxqVb4lN16xEZsYWlcl0hFYCJym0bQp
weH1saQqnegei9H/Y1Z0al13LWqZ5maotqiRdbGW5gSVDxVYs/IXtcJBdwYJcH2k14kB5xfcE6PQ
MoA5c76eiw73PZdJfWpMczwW1mKjBmspby37sGvWpsSa57+Y8p6Pgh63tCHLcSpSlKtbqpeewFRp
l0HXvfHpLk1obYUhUqBb4P034a/Q1DYcQ6c+zYNQApkYzmOlWt+uf7WXss559gEVckVsEIbRTNpq
IPdVTvPP6OJTGSpd4ZVVscYFulg+WTFuJ8D8KeZ4cjHTU5N1IQrcehs/Z3ovahp15aTeS9ctUWap
jFHdY6QGj0LD4gpM31TnQYMtNtr9qOPqhF9W+jsPremHGalREBfUJ2k2ajhfXZ/UhavLBG25Niho
c75STWmRt+i0aY5PGE71v3U11j17yYuPOrjm45wAOLw+3oWVQspsVbxFHpQq+GaTy8XtFms0Y5Qe
0t7rp0F8cwvXvVFgujQK+oou5RHSeTKi863nING88kKSU5kq8X6ecpSEVaTmr8/lwpOGYg8cSy5/
1JO3dWjR9+qYxT2j4AEULIKoSLMyA6H8eawPGm3pL7QUbsmoXZjbyppa4dTWeiNtio9YriaKpCJ4
Enbp4H6mL7ArEsp6N3bGi8jL+XanD+dSvlrrIuz5zS0xGLMRtk4fnbAlaQxPjH203BthM0x+JMw4
2plZkhqfJkuLvoVTF+meg7QZIv5LO3ypzHz8GuHnhmfOMC2PuEK0jp9MkTS8ElGp+d4VOaFi2Tj1
c5/PoYtXD305bxitO9Hig+ANarHC0hcpfyM4McS+My3Od5T59W8p+dXoa7ExfaLFlz5a0AD/VIJs
1BvQQnrGKBRbbkEjVnp9pvTAYV08bD2R1VP9EMXd0u/KPkp/LNFodTuTfG8kEpNu8T/OzmO5bWQL
w0+EKuSwBZMISZblPN6gxp4ZNHKOT3+/1soEWUTpbmYWdrmJDqdPn/OHD1FlxeO+rHvsi8zCtaOd
HVI33E1O1GX7pEyHX2WfL/a+7Dz9Q6PX7udZ1K27V+d+/jKpKVzAiZwO545Ji/KdCcsbJ6YwxcrO
gC3THWog8sU+p/7uPfdOncXkvp72WkZK/H20cu2jOg6efcQEJHlQ0aB+Squo8h48rI4cv+tiK/YH
tc+MQ+EVS7czvJKv6U0t+622mNpDJXGt5jGeUbT2yWiLEcHvPnrhrVn+6udSgQXhxbrm43mCVfps
ZjbxpogX4dtl0/cSWzh/tKcs+mBNnfmBn9TiU1d5EP2LIjGJUYLpxwUpRTLl/om63ts0CWSrXgpT
GAhNXZ7bRSzuklRR8ohUan9Mhnp5Ih/Z4tpe3+mUxZCxl/huhDfXddPYEi1bsNYDr/KiQxvixdWF
5khy79gbH3QdXslTEM/hwoBdeS1sk0QRemytEbQiMn/nzqx+6Cz2GszbHJ9ye/x2fwLf+v2rQ0vj
DXUuXpNAAtaN2aTEt0VBKzcwSEkfqHZTnIBcelYr1s3KvfKot1p9qnGb+aDE9vzJs4pwn+MJ9KKF
Jk+mNC+/JH25iXaU+f3lD5P9TiDd5ByguNY5W8j7WZL7kscpMbRvSxjaGoGZXNzPDNPIdv2I+N4h
XhI08hO7Nw+OM5A+TprSf9yYIxn9Vz+FxBmIF4kCSGJntctyKuqLUxfRo5HFNl8swvkb3WH3P6ub
8t95burfQdUXz6iUmwOsqRH7L0fFW8Z31N74xVOTA+HB73gIB2f5nSVI4O0BIM/9fsh7zJwKVetc
dLKWwfl9/7dfHxDgCioVPon+QVt1FZOx3lyoRS1hkBYJu0i16z2ga2Mj9N8YhekxJfMdoPrVqwlx
7xzFjSIM3DBHAC8Pf6uR/U5jW+q3oBNpcNHcJwHx1qfQheMQ4yPkBq7Az7Iywpe+hc+4xN73rCg3
OnZX2vRUXyUjnWEoxFJ8X2WIKT9HRZwhPM95mfEwD5tkVzZ5/pJEffIf7hKZT7svPJRULs4dtPJ9
21vqi+7NZeRnGDmlx3euJO02ohwZIfUgpnhVNoeNHE7e3FtnkU1QA83FeWzGItyIP1cryffSQCQV
kuwShE4uA2qviND2euDbOcywQzOg+BsPypZtx61RQE1L7U+pO7F+H451FS0dsxkYoTujzhZGu3DU
+o02zVW6ReyQYFaevMj2XxmdVEYXqb1bRXxLp5/GzNWlR1LEbZTX+zias0NcmO1GD+VtG14ECzkq
ab+szhHD1dUMToKqoKU3URCDz9a76auYvJ05Vh9htQadhyBONT6VyXjKpuqfAfVwJ0rxSGo/iH75
0FjmbjHSc9dbRyTbzk0bjYcyxVO0cjYS66tLTf5OBygxzjk0A9edb/rR8sCxeXkze8dqidODqVBo
bUo9fL2/da8uNYbyiJw63Q2d9/cqCLUWbK2lD6NgEMhwOji1wQlIcuClZvwtNvGr3Pi2WyuPBBYy
CLzuyEdXATsMddpKIV2bHqk/AC+m56uzeoQ9nPo4LAR5Hb5X2/ytsf/HkKtlt0tke0e0aoM4zn80
uaYf5hT6UepGWynC9eFBYhRRTZJtXkSAwi+P6Oz1hloXE7O5aMs5C8OfQ1v1GzySaxQr8nqgA6VA
C5GdW+9ylL5uRtW16jRIRuKcX5uCnsMo3JoQp/X/hpqXjQd6k8L29S5ORh9ypsmTU8la3Y+1EInc
0Z7sZzUDfrO/v59ubF3kwSVAmYPNdbya605TpQvMkASkttEBRIT3zAODLk9nZ//eH+rGZPMklBen
QR2L/15Ow2zC4smMJQmKIkcZDPL3oauTrfLczVFsaCsgAEjB1lVHmmPGNGVOElhtOu/NcSqwjO+0
9xLxEExEQYV6h0kJh9fg5beMla2FuVUkAe8DzKeddqC9O1obucCNw07HFWYutxQJwdoth1jbi0ax
00CYdv0cCtV+UqdIeZh0/KF9oZrjRpi/NaDMyl3Q/oy7pnjR+oPipaZ5AOwKbeJBtYiW6DKCg+5B
0CbD8d1bgqImTVrSAshr6+YLGg4AZktdBCX7fhcvSLfNSWq+fxoBT0h6BOUw2eu5XKyqbOt8juXl
NWrxUWn1c2rq4hCW9euQ0MW8/01vOMLVrWVJJAWAfJuwsqZLiEEZbAOp5kBUeiYeomasXzCSDL9F
YhmCpZdUfRA32m+rUbLep/03/oPlE7IOXhGVSJp6WaEf5cs3fyyWGdkPvIRb7YGR2ldpTwgzvbXV
eEfbt8Y/aqjrXZhWPR08S5LHSmw8QHrP3XTq1UnNHqE6qdaODupk7yHa1HsDL1X70M6a0/siCfOf
AxKxnyw9y+aN2+PGhpIFLhAsNv4KvI4up75mWyfEriRQTC85xcKo/LHQiYHFHJ6GbIubfc0blPYx
EloMc0qXFK/L8URZl2qL/HngJiR1ZuU13wHsD7/DGhWL3Mj0g9GUKXaWoaKkPs/66G/QUPkGVkIm
tKsdwK8AzkrKQuqyJhZ7OeaDVkNQRek0FnTCButnNdnZLyKTduTKyX521AxwZMW2fiNpup5xWTUC
DQL+HT3rdfyjZR13iRNqwZj2zk5xWvCnBVhQXsIoqKPNvnGEr6l0rCodCN4SUrcbjsHllC+x6DC/
9ZYgLpXK3HWDnf+M67Aud1VkjJOvO2Nl+a1SDto+NszKxBM81Y1j3/VeBPRWOLLJqtcf9SoxwmOq
YpTs6Akd71RQg7p/OK9vB36sfMIBZKGgbK+Kk3HaVzzJ+bENXkZPvZs8t0U4bSz/zUHImaiASpjd
+qGo612HHoyyBCnl6L1t5Dxke2faiGrXN7cE+UomG6eLK2J1tEK9RLGmtvQgTXpzj1Fx9YCW7/Ai
oTjv9eiRdAquH9J/Siq8NVZZZ6yVSIvMvRmMOMH4sWXnex29oI0vupEo4T9IMgZbGigYofpyK7nA
IQbatm3AI2OXK316ShqxH9IigFXjV6k4ymZy31rPHNynJWrPsQxni5dvgcVvLCEhhEcyqsES1Lqa
3ErRgP/GXg3MhmcFKuqIhuTGe00qmVaolfKW4DEqW0+X38tLJdXmXm/gpNvu94bcczdFybtpKoxC
KOACpG8JIk2/HAVl9tluUrsJYC97x0hpugNk1uj9m57mMjqwPIRs9MVWYYBGqWgMJawD2xXOsXC1
4lzWVGLun98bAR7dV3pNQHKB1XGGLz/G00Vn5UrRBF1khWfsD8pnXObtkwBL8kHJ2/ikTb2d+Kjs
RMeFIsCzMk7hw/1fcePoOVRKQU9wf5HWr3aHMzRzjVFFHWANYe1sXeRnxbbDJ00fko1G3nX/l9Mm
jwMCxTyJSJwvP7g29FJnRusgsmbUs4p8T2va3Blh8gE3ZQWqeAJGU9FoRNRmBm16qtBXG7uv7/5k
uP/EGaimUCa9deDM3B61GpVNNE2GAvIntnZuN4YHLrhNkbrr+5NjIb0OJOeJVH412GK4g2UCqQ3U
OBw+gpDQcPlB3d8u6zywgIB/qcIa6JfXuPbH+9954+Aj88udLZXr7CvGYVg4qAqJuud9PRhYoZf5
a17Y1un+KDc20JtaA+BeDj/x+3JRRy7NuMzsPvA6r3uuJnPZm+4MocIx661HxDXCiWwIrTnuZxqN
0obycjCqK5lpDfkAPrHS9xlGIY99SgscyVrVeZaa8GfKpS76SkMvfKTZUOsCBq58jZDh+LdIcTcd
rZQz1VGzK44mWt8bgf/GdLxBSnHr5dbkMXr5C+dJahWmwxA03QSmwEzz02ADeMYtKPt0f+ZvrC+8
KUpZwJy5/9flDLPsy0mf1D5An7A4VItb+Q6Y0MP9Ua6TsLfOJ0rw2NdKqsLlB/UY5S56ZDQB+pmv
IdbcSdGG/tIYxyxHxOv+YLc+iTou6TURgoi4Gsys3N5FOaUJMOo1XzoldE+VyJv/ZxQcAoDvy/tk
LQqT1TGyhbrWBO4yz58Wu8Tqy+y7jWzy1k7gDiF5RV2Q6seqVBybWL6C5mGU2pt2qTN9R0Av2TfO
/Pn+pF0PZBPLDGqZMC5IoVYDQXnDvh5lrwBocnZO5mU4oeerHqeo3uLFXG8GtjTZDMrFEKeR+7zc
DAoNNwkFboJoiooj0n2TbxspEDFtyQ5eL7ZwV7c+7c/xVvc9ImkNYuHMIY6NzTcTrQO/r5Pwy2Db
+UZp35A33eVLB1cAdMWkWadFT3x1EybUIWZ9SlooMqXa/Exp+n6wjaz2zoi7eQWgWvzjAZ+23Eqp
yJZ/CsinJvp1S5ieUl6uAn/7BAv33lTUhWJDKDqaqFqaPDklIsYHNr7h7gw1d8yj6Mz5W0ThQhrP
996rhswSsOXcmn/odSGCDHJf5i+2Pf4VxoUa74u+Kr5joqpP0ghKaO8+ErzyJCZetmkcsp/LhaVi
V+flzClvXCM6ZU1f7xX0RDZGubF9ZJIvkWYgX4iQl6M4dZyrjk05wWoihVa47R4NoavI1eniOVra
eOMIXocTcm/pF0AbmNHWfGMjHhU1GkZQpiJmCpGH20+D6ezvn78bo/BkwUdFSiNBhZR//gesDbAY
/SdFyYM+z8Kdu1Sof3YgiO+PcuMo6EyITH6lCOy6/KANipNrmV4EVo9QTrzE+iGxMRoWE0Je94e6
9UEgiHX44JR+0Je4/KBatNlCNzMPiAHuqcjEuBfcYRvTdl2NB9RHcYnKJj2lK0JQPepRVoiqCHJt
Nj7PFDo/SuvkyA8HWz31rpr9rkB3f7v/bTe2IFRjjOdhLdJ8WOv54bbQGkusFAENddX3BgQgFyDa
A7mp35ZbDL8bKS/FIjpnFCERv+NsXU5llOmVV5d2wcs2yp54LeIIC+rmo+Up2anPoMXFDaqfSgJV
rutEH6SaPtONKLPi/WePshUqwmRPvDjWRE1ShaLjMV/QjK3VyE/N2PjEG7U49JkoHeDKirqxjeRp
XgVUQ16xtA0lRHB9mSsDVhpWaKRUU5jcOC3+QmnvtSks8ND9Xy0yH77umcfRWN5fJZWILY6K7M9L
duDlrIdqF+vWIrLAxpL+VCzY0qWKVux7VBsPiMBGG2fzOsnn2Uua6XFtyIx7dU3xNKOXhH8C2h5a
kewa+ktIU872z5DKfbnTilSgMIwx0adJm7ONHX3jtMryD200LKbkzXz5sdOUhLAejSwwkGX5HgH0
f9Ly7N26bDwiLKoIvLl55CNudDlKoTiY1zdJHiiDHu+bpqyeG3OcN4r2t76FuGNipAE36ApSU7ll
5o5weoIWvP6hCzXjKRZm/fD+GAA/AkIsDyPQg6sZi+zBnYY2oReBFdhJNaf8rDVCOyYUYR+8LvU2
It2N0M3GkLhx6k46QgeXc9cZ7SLwWaNy/CYuYw9Z5ecOWK85jOwv7/82kNV0b6VYE6NdjjWWIZkN
lJ+grhUcFyuwMccoD4uJ6GbNZwTbEGq9P+SNRZM0RC4nipBklqvp9KhedAtk3AD0rLd3jdbbCzRw
3z8Krw+qMvSk5VZcFZhi4Gl1Ah0hSGO99iHfjR8HQ1gbpZ8bl9Jbtk7FXarLrnFPkbOoY9LwAFGN
Nn8Rhqace7Wbnxf8oT7otRo/qUh9nO9P4I39weaQrQXpbE9R4nLN4mzkGhzKOgBcMjzwkLP2cN6a
fRGaW1f7raEgcoIWYUcC9l29FVontvROtcpgMNRw15rFb6z4DAhuonz/ppfvRSp11LioDa52RaJP
GcLtURUgQJ4fBnQCThm8slOedFvMp1uLxvZTSd7pYGJxcDl/UyHE7E0mtEjRjfu4c4YXB2UqOEdp
mUb+olXDMe/FVmH11rBwSLGKYj65albDal6kQ53rykCe+b3SZNEudpqP3ZjQ1vTU+ahq5bsZ4ai8
cdPwpYyM0u1qVssJIWc1ncug1NPXDA3hnehnd2PpbuRIXGYA+6m1SjuHVQyx5g6RvJT5VMYmPzfx
TN/NVdQnbL6yf9O4Exsd6BuVUJpq0tKI6jTSvWszOJjc5LxlUwX2WGSzT+DWXo14UF/gNkXZXqlm
JX5ImxFKKAFNPw9uPJV+2ntbcI0boewNQwYJmW7XFQIJOpw1xaNdBX1taE+ovTtPyMy/mwovhUel
66IUS5CUhsv9qpfJrAxYcnDeW++hNvriwW668nA/qtzann+OIr/1j2fJXFZG7FV6FThzZM8+IOL2
YKsJBbEiM89ihsw8QnjeeuPdijDkXJD84fbKgHY57ADYItRBjwaRfFog8gR2uhgAFVTmJLZ6YLd2
qkNRWfrDUGRdZyUqks5qrNJ1iBMo95MBFzsVY+WLGtPPmsR+I4m+sT84DvTDwEYRQdcvowaqJA6T
5RgUk2fybXO9d5V4q+1+46so3PJKYRbROjdW94FuNE4jhmoISJSah0QAZbXrPtwnqpLvymUTQnlj
yaRvIDUdivKA7+RO+mOnWB1g7KRqBkAFJOoDjgEPrRnnR7ezreP9TXk1gfKiwzWQ4h4yIdQ3Lody
3SHpjFwxzxk6fxkn3bCOQoVK/d5sYTXOavNntMPbuXHZ53WdPto5QIww6cKNIyYj/MULh1EkVY9X
Mv3xK2XMwiiwUSWJPKtOkVtPVWqrr509tThda0X7NJidAVo6apqvs9UmG3vx1uBSQVvK+yAOsK6F
w9fIh2VIzbMbqcUPq58wYqwbO9P2fTJ43sOQ6NrDNExe/5A3eV99fv9KsmPQupJKCrwMLldSRUx8
QD3JOIteoHGpzopvGdH/s47QpGhQ8e6gxbDamrULY50wapx574mdGafWAYVSY2O3XIVKzhksQIkJ
hDYNWGj9LVboeJUTnq1KFac5SpwXw53geefNm12N2A1Z0n+6P4FXp04OCrtI+sDBQFwjK/RIN0K6
AuHZs8T0WSk52xSzxBl+9laP5hrOTzgmUaHIAmKe3Hn1gW1jZI0xFc55sCvjb5wEhxPYqPSrVljK
sxJF+YewScUzDgjlKasa5ZQI2z5lXl4dU09Vvg2DFvenMbbbjRN0HQ/4Yewgfh+1S2SkLmc+7OfY
GcjYzhUm88dMJNXHZba3hC5vTDUIJtnwlxBmquWXo4y62fbuEDtnQUXoL7Fo3VNPL+jfJe31jVzm
LThfxgR586HuhX61ZE6sdqwxOO4CvZWxBP7hdpYQ5jqAI91urHDV9Uel0DtfBWHys4zU5sXC3Hza
IZcVWjs6K7rD30iiZ/xe6mGPQ7X4xjD5C9TkCgr47MW/8RRp6x3/Jrpyi9KgweYV+oQ7X035uIU1
ZKSJz9Y1w13BbWHBAtTD71R5oFaJPO8bHwMQ6kAJVAq/A86x1SW4zudYTomPBLhEXg7sYDXflsdO
SQ37vCg9ms4OtZGvfTdXid9bRnd0vTR/4FYznzUxTr8WTa8XNEb1aH//hN3aXDwIQDNL+gGZ1uXP
SIwekluOQZjABEhqaSQw3EaxMco11IOvlTVmZKF0dJrW1+eUxf0YQVc/Lxrng2qU0ftlXjf4qsTF
UWTt9CWEdA+cqPJeEIhOZ3zrGwzeF133dR56ASgf8c/7v10qICEMLIPnuvCYZYmqjRnOrnoMTl8v
G/3QjO/vz/DpLqGLtyS68gCnLmd4yDIRe9aMQyfQ452x1Ojo1W63S3pvK2m+uam46tCKof1LJ3dV
1JutBWZRgRtok0E29fMShuQ8zlbQDSpeXm1k7bRhLuAkuZ7fpy4SEU7vtA/35/VGKJFC+eSc0EAo
9a1+hQKGtarDgqaQU5s/8JYYPjmzh9IDaLD4+/2xrvJASXGSys6MiH3Feqw5C3EFo+9HstR06Ju5
2gF5ZDP1RWdYO3PJhndrxTGi9ESA94V+GxCby/U09DFqPUQhASkhexNZdf/QpeEPfIrerVDISBBe
gQwhYgn2ZDUS+hmRi4eZch6nDr9tlDAUOOqDoeAwtGj/x6LJyjdNGp7pnNHLzyIbcuYl05Uzam7G
SxcW46EwBvM1Ratl40K7tT/kDcPFDskA7/LLoczcFkptelEwYfb46ChmfBp5xB5CjLk3As+NoUj+
iK9UH7ja16W+TsIf8jyLgkRqNUwKEk06qqD7puzrjQTp1lA8uvEzAHFIhUr++R8vBGMc4SJ7iwjU
WaseZncxn1yxeM8ukN2NtFZO0Or+pLwnUyK4yUTV1caIXavSEzuKg37Au9lthHNCZKXW/UpVxs+d
WpZ/AwcVwy6c+uGrEN5WieU6r6YsDMfJeuvYENYuv7WXlglLaMfBvHTh0ZEEXmEiEIYI135WGI4M
Y0dCYx/un/YbSSipGWUQqQkAi2OVo/FWiGCwwQDXWnfx9qbRefXD4nk5UjmZoX8pvWaBGcj98df9
gd+u4/WUA7ZAO4jLi9RldV2LpnPCkQwvmOxU348guQ+L1iOUVw7hPkv031kfvhLlEFGaX9ApODiu
ckBYESiTJorjYsUFrpTRcIx0VIq9wos3kqpbe4ISoiZ5WyzI29Xwx/bjkVWaxmgQlrxGC7JImH8X
o5F9t/tBPUWDV/susjiPsLjC1ypG6ef+BN2Iw6DEaOIA6ZHtglX6mLNZDLUuw3PbqtWOvZN9wpOu
fULeJv1eWrn49u7xHLoEnALKYeiqrmJI7mI5xpMoPOcqDlkFYtkH+PDpS+KOxen+UDLyrZb+z6HW
8L8W19QUhYXwPGZYRbnVjMgWqnfvj1SMwmOV9weV5zUUxisnwlTCKI7WRa9Trrr7RVHKj/OEM+z9
D7rGcFO5xKUCchJrxjW92swFJe6i04vwnCxKddansPwXeh3mo11dd0DGEtSz52Q5UQgvScOb+qHM
3eWEYXuH6WfviHOc6vpjWKWmn4DR/eZEjfd6/0feCDEgTZBMpNYib4nVhlKFPTaqMoVnfs7RLAGB
jGX56kxjoOL9Q1c0fCk7sdHauBHDwTxzNZEOo9W7ziZ65iqqUZw9zwKfzt4o7E8xSJInJ2nM/2co
qhJggUm7WY7LENpSTPKg2ChnOpNfbSuFAAb68djp4VawvpUVErIkMA0dTCrjq6t9GdWhw84tPKP0
uhziMV+etQIUZ+HkkBbNqHtR3bJ7CEU9Hd0xmR/aEZ7h/eW8dYikGIkkN2HCseatTl5UVTXiYOfa
QfONyyvcQ8zfsju+EYWgmkHWktw7MAyre0ktM6gYqeudM2cGK0RPuHpoaQUeSoNztEcms9xYxpsj
Mqs4ZLzdDasbySooLPUKca/K2uTvJGrMJyXRsg9ZtrgfDTR0NsL8rR0KEQ3kCTY9QMlWX9hrQ6+E
Xa+wlsZPPa5jjLI7QVUkUf6PsIe0OFgImRIy2OUG7cMhAUtew3IFAL3HCgwXKKFsMY1vzR9SsPIh
jBYHnLDLUSBKFfMCxPs8hvC+6TqnT6ozpOcpr+PPiT0o709zmTS4fPhFs03Wki6oWE5JBUrwjI7h
+CNKqfKUPDJfR4SCNibw1lLB0KbqgG6Wxjxeflpcl42r2I5yrs25fLKrtPjhYCWyxzlia6hbp4t7
EEondyJPzNWuaFErRfszjdAqiO2gF3EbWFmxhUa6OQoJBtktxDpes5cfhOdQZRTIXgQjxj27sjfE
37Bp0i/3I4W8fFbXLWxOhlDJ3KkSrZJbtUCMEIMI+2wWzvLUKp53cJpeoKhfmuNrl6FhR6aTb4WO
q9XitcrNC21Xjn1FpArrTqRmPqHmkgzOfqoj4yFRKvdQ2PmysTGu5lE+jNkXhB+YE0Tly3nkmZKE
pVCaRzebnGfDQ8CmrsYtcud12Je+B7QreBsDegXedzmMPaJCnA5R8xhmmoaTLgI81W4Weh1jHZVn
E12MyviAUW4yUIAfdICGZhvtC9NV/nvnkvJLyEolE4tb6Kp23FGa9zBO5pfY1tjvye8nnKu01HlJ
5kZMJyNxPGCHsY204v2Rr7Ji2veS8w1UzyHfWVMLvLIiu1nU9hEIIPKXcaLqaFw6o3ZwZ11/aN02
PFpqbv9npq3iHNvcNTcws9eLTfPSAy3KbURWvi7/VHHfhI1ZFo9aUXm/QSOan1OYHBth7Rr1T3VN
FrGo3aJygfjL5WLHpC1VVE/Fo1F2zUevDI1Do471dyA3hm/nIvFI3+aBxIka/t+z7fI49DTco+be
6Y52XwKaTJXmCVJADs0qczam4cZu5PHE84SMnTCFQMjlDzTGTGtVKyofBexTpBswjd9Dw08/V4Jf
YYE/+GugjflhwlfgadbFeALI9e5U3uGilggIKS5HfiBvoz8eSamLgbwrqvKxa7vlxUp7N+ib2Hov
QuttlDd3uzdC4PpOQ0e9nLuufEwUp943rZI/N8JI9ve39jVuUg5DL5JCypt3wSr1oKLaa6MYy8fU
0uZPrkjEbh5iJajKkaO8lMMpG9roxfLgwtamOX7Jo358GHg/vzueSZEn3uNc4bDB7FWg6SpNz+fB
Sh8p3tvoIyPi+FOzqu77/Q++cZJQVgDUAR4NkNM1F4y3E0ou2aOTdVT17dpDkGfTp/b6HiB/fMNj
go2keby6fpLQTSs3LrLHtMB514d0qb1k02xBtC6y6ef9T7o1GIqXLKT0XCRAXO7HLFU7a16Q4Clm
3fkKrlV5JhvzHsZqGTYO4K3ZIzLQCCE3hqq+On8hwP2xGr3y0UNw25i7eqe4UAPvf89VNiclUWgk
QByRdZI1yHNwi9Qp7bx6bKkO/zYjWzt2UzH9lyxLtFdNtuT98d6YqBfJAgOCi5a8TQ40I19O4By5
DnYxInsMcR9TIHZ42gTbnCxll85GWvgo1SGGacaF81SFuod7e7ZgAZSPY4tclxCtg5sSUj2Riaag
v8z0ACG6Ifm9a8bU+mdOhh6oRFd7P2oq7kHdjNbD0IxdvNe0ukGqLwqd1DfrKQxopdTINLRj8tK7
Pa3RTJiUbedyMf5OygHqEeZeIaXBTK0/6BnNRVQxUg9lVyWPo32DZmTip4OVmPuo68tzPdZdDdI7
riD7dUs/78uxnj7braFHJ2Mc2p+GFIfzBdiyxlf70U1x0BbqeO5HD3BrhnJrhch2M/a+O6iV5k+1
iOGBhWMdEXvz4lc+DmH+2vZOJc4bK8PErxYGYiLWtqhLMHVr8UmzQcZdxMiEVlxaKMIjVOA4aU5b
bVPJ7sYholAuGfBSxRjM0OUeUHhciBHW+aPaJ87Bq2CgWJ0KWdTc4kpcy5I6RB8aLKiHk21fQQNp
Hqrj0jKUxYN738J/fRimzD6ETa8GSPO6Qa0s0W+3F9onywubg16a5qcIOYKfldtqu7wc9BbdhyR6
QBU2fUG7LN8VSe74fdllJLeLeILJ0gcLyrcH00mNf5CWMD/eX5sbp5QGPr0oPL+ZNVuGij9uQRtz
W6+QEq6RYhmkBVq6n6sOVegwNHdVkv24P9yt9QHez9LQVHfYD5fDNZmiQUlWCXI66m6TkQ1+Wbvq
UQnLLeL6dZnWAZOGfhy8VSIQnO7LsQxerYvVNC1aENz/vhs5c7pvu8L7FC2L1h7csurKs0sc7P3K
m9yT6ol59Hmdqnu9BuHp4ymYOrvO6cNPHqpHv1sY6tTIFq059FZS9xu3+I21QB4Ypr2UfOE6X90A
ZZg7Q9U1zWNSutN/NO0MVIEG5AqJXOryHBXOZt7wFhRXZ5PQDL8BdihdkfU7Dv3FpijsTH0UIsOH
oe5isEUEQH15ijJh1PvKxpz1lDIrJ6cQIYsWuVaIPLKBYVted1zyC3hmdnI7jZY/gO/y4GNY8T/I
z6XnvKjnyTdtEX5Q7GRKTmphz98XrIgyP5yopNU27hGUFNAU8Gc1L14Jb8unKM37T8ip9xDYWmjx
hhVX9BQwUmNKRkcZiNpu+8W08hkE1iR/eqaPw6s9eMM/lREt+GDAZfpsCeqKfr2U449Mz5KfThKK
5dNoK0lKBA7TzwUY7R/zaIoPkM3cL3Wrd7/syKySXZWOyXOhRYlyaPrQ+7WklR3vjCGKkBovpuHf
JnLa0c9RbPk0pzmQFNsMP8ODb7ECsBbzVwQ7ietG1ZRHNYnDv4XaF70/iBnIphZGOdr9yTjk/pRR
kfJpA1tfKy+u8n3VRMMXQ/TI5oNWyPw+FkwOCH0AAU0M+wfoAlOFRmuDycOiOS3eQLlHzdalrazv
4qZZXrrc6f/lzecA/m6K7sVRlSg82FY59qd0DEV77IvJ7XdNmrcsW9l6oz9A5ev2jgi1E3cMChz5
5KBkmSQGXeO6HZddwg8aUesZsRUI22H8R8kHOjuE9Lx5tqI8nV5wHyibU9jjBLDr1STjIgpNd9nx
zlR17rfeK05iAF4JSK+O2FWoSOc7yITZT3dEi9s3Us35kKUjqjbgsPh+bbJbRPoXNz4kVqr95KrO
Z96mid3tuNG6ctfXVVztNLdKtUM+uEm9n4zBynfdWORPbWbY5T7EnAFVWr1T/uORy8e2cajYkOpK
Pd6JcDJ/Q5nMc18JdTV8EsuouLuB//V+0drtL0mKEX7VJ3p/AAWU6X4YJ4XtU59Snp0pneMjkmVD
eEwULfoFaNzuJEtpVncsHqq6qhHyjyOQ0uGP5s51jIGeOXxLEAcbdz2ZHxtWG/CPiEuk8/2wmsPk
DCSk+4SWcvYzdZ30n2EZrcEnyeizjVztRkLIq5h7E6FGeBDrHl4tAT+q1quPDWyvXe2J5CksN6PN
jeAPHQFLeTJO6nxrMTSUNUdvHszlkUJIeeANuOwz9C73laO1x3ffM5KuBqKW/J1++SoPKA1jmdsl
Vx9d4vhzXiL15KXt/BB5WCHcH0qmlasISjmDdwgNN2hNayE5FEtFSza7POp6XgcZjYJ96KrDISyy
4ZeTuvCZZqv++/6gN6YSHAllS7pdtgQNXd5tVUkVfyG4PSaqWr0WCvBXn3JO+T2amy3Q8HXdxAS4
SNrGR9I+XzMpF5KQdq4L9TGaGu2AKCC2MeMwD/9qExCpfQ5l5ilDWPMcz84YaHbY1hureWuKaXLz
MuIup8+8uhhD1Bqkwqv6aHXO3jBa9eiK9mNipv9ZRZYegYlt4SivQUoOBTnWVRYIuBrXMg0O92KX
t+r8iMFP2PomtyRhHdMRx1+WvJl3cKKUl0WzYgSy3SVa/Bg21n8YM2izPzBfnzvC3n9m1hbKxmxc
H1aQkBI+BDBRqiOscqi8i6J2IbdkPeryh4V+doD6oz3497eY3EKX+xo+j/x4TpGEQa6qSLPrZFEU
uf1jiwH8zjTpsZdlXvgVe3pfCS6u++Pd+CzGI49GSUp2PleLrKaQgBtKco9qyLVaC0McEvwRNyId
hf1b34XqHPUx9EXYUaujg6DlTLe4eazokM87XR+VgFI8/lmakmTlYSaRoZc/ekn7nOoiCjpnSpDI
sEOr31tNGOc7QMJZtfesbpqO1qTpj6Y1DckRYKrzpTBz/WuLKquzV7OqXXwrSUIgCW2nt/sIdCjW
QW3pfHXMpkKOvIrpTU2pNqn7SK3Dahd7ZvnbjupK9Yexd9NDXf6PujPrjRtJ1/RfadQ963BfBqf7
gmRmSkrtllWybgjJtrgFySCD+6+fh64+c0qSYU0dYC4GDRTgllJMkhFffMu7aNlzkox06ZTlyzvT
WxIz0nQZLPvW8zQjlP0wy8jF4FNF5az5867HDPtxKFM9I32qzCoschcc41yP+CX0htPdesKYbmtK
XMrMZbCsfd3NquAuS+uyIr2YMQICmB2b2iCe/DRXj8LMVLkbVlxPwrGwfeyQ7KAUcc+gZol6MrM6
dGbfvW2xsyqjvsqn/pguGg2+ROR+GY58sxxaJ56kV2WwduYnHjpEB610+29zFpjaQWVZ+3Wp+vwp
ld3QhG6XdoAV5qon70xaTw/BXiBd7W11OzzydMIAzWqaCJZ6fTNJED4RI5FBRCXOMJDLB6kdM8Ne
PmsgYZ4nw5lObLmkacgJPHyZyRHNfTbgCDjUvSb2Qe7wCrJuRStNm3R9QMA7QB3ZWPtA32UsKO+Q
T2OP8k+qGetxLsuteOgRpI4nMIxfE2HmCr3qFSlPtxLqRLeGoYsBbzbfaqfLx1C4PcXIkNvillxi
6HY6uld3MnetJ1ZVa8ZotmhmBL+4rCPXWimWDRTD+W85BmjuaCNZ4K933hYw3u50Bh7gDUBzb4IV
r3fEYM9GbwTZdOyyfI4z2ianVFNFG6Zj2sSZSNbrKely/C7/B01YgHqATQ0YMLyYt2JbnScmAwum
6TjVrRECeU0jve0/gv7/JJQh9UB9s4Wy9/2uEcX8oDT9/lhbSX4ONaG7sbYeSFEtIgbn3H+QEvwk
lNHBA05BlgNO/m3fUF/9ycjKfIBIUTiX6zRpVZj7ifzbvWVaC+AhgIiAe+HWXr83rUzHUVrFcFyX
RBxXawNk2Kha/3p1/NCse7M8tvkb07AtxwGk/Poyre91SjXZcES3f7aiALrEJXKAdheiY+h1IYzj
+ehrQ/eoN3VHpj2bJD3sgCoNNU+4X5Twkgem4/YQ2lrbwQ5YMvveqEjjo9VBZShcqcLqyNYbL4dZ
vxZfzaTL1KmNteJjbbZFvsN1YxXx1GtUwypZqMHqaZiSsMAnoYgTBbqb9tjQDTvhTbhH9EWLRLw2
plepXflXk172XwexJi/20JZ7FmKrQtjF+bLPRlxgwjTPAxH7Ogq9oTmsGABxxA0BDhK0AyLS5gED
DVhoH9F036c2G8IHJMYP7hKZ3JuHi+eYEpneH7M2UFh5DJrCqCYvTlVmmjvUM6qX2u78T79+p+/T
R64Kypv8ZoOHvZUp7NpatGNnsSHsMrnLFk+d4yPvXMCknD/IVn56gxsBmWEqE4G3Uzf8jUo3WOf+
SGntFnuTrO3GRuTvBqXMgBZn0GyV3EfduZ/dIHw6MMc8VyASbzrcRWlNZZJo/VHSppnDRJfJxWpa
4rOWOubh1w/zZxkFyTEtQPjP1PT2232YdoIxLqedb0lnjmY/scORPn80uJUWtWm9yFCzBhUWetru
OT70636Zy4uBqiEyCz3YJ+3YnpRDrj/SztLov4jqCvuD+cQrzeDZFkN60eJOeOO5WXXO3jDOWmlX
H7ypnzwz0vtNHBMiMmICbxIwyx1zf1j78WjjHHOkFi9PKEPns65Js5NfP7KfLIoNhbuBi0mw6Qe+
XvV6hyPkZA7j0TSkuqfxIkRMCUxHRKdf55aJFle2gaL7ry/7k3OAFhcywEgVAmJ5C/LPArdfin4a
j4MOItPpaH/4iaqObqOPn8up8T+4zffkFtZwEPwZnkHYve3o9Uwfcl/Y4zFtlP5sFs5KrNMat4iM
ZrLPO3D/T7ndq1sh1zWacGUdl9L/ujVZaOw0iImF2H7WX0o7GD8PSa7SHayI4b5zR3mJtTuu0y3Y
3/sqSwa5mxO3PZtWo7nqc02763qVXPZG1t8jXym+5q7XmaHRafduTneEKt+omv1Sw6eMfv2Y3x9/
xMRtcLbpF1KmvIlpvjdnwl7L6dhogYf9ap0xXzY/MmR6/zI3NDcAng01Dq5m+/lfOtepO/S6Vfnl
UVTjntm+hNgwqfu0d8zThjHEBzf1fskiSsaACVA3kCHEG95crhbSAW9fHIckmzle5n2hJxLMrxBh
kRifAQ58BEP5SRFKGoHi/9abhXT0dnCSlrhaNa4njhI5bhG5QzYX26ELgRAmx1ruTfoAT206Vd9b
isI2tJF7foBPhci8WU9wqHD71IYdw5Lhb3u/wRMCQw/zm0n8prz8+nn4JVBCGug9Fo8jfRxIWVub
9aMd+/6pv77Km7m2ITBZ0hdCK4e4fxgqbSmowdLyaFIvgHsbxv0UDNXh1wv4JwgKTipm6SADeOnE
itc3hzN1PnZu3h+HAUHdgpz9xujcNR61pjr1Gbafu3ZWg4ktplOr94yT1s+XP/TBcKNx1PuD0gfn
KIIyuE5kLj74du/j9PblqMsBRP2ghLz+cgH3O3te1h9LcEoA7k0HjWF92AWi+9smCbxk3jDJ89YG
wNro9aU8ba7WxZP9sSExwmesn2ltDx/qSG/h/nWGyWUYEf8A924b7PVl6toyVVqTn9sUnjEd2OSP
mknnVT7ODRoRBdq4SdDvmIqYTNbGYqepaf7cKbc8gHVr/wfPF6M/3j3dHxoF2/P/S2BRqdZTyxoU
r9mqHeGkjdcYKnb7GX3qD47c95GSCTmwZjCjeLiQI72+VNdR/eOgwiZSVh/yWyrymrnY/Xo5v4+U
cCSAwjKo3PK9tw080y+6KjE42Onx5yeU+UNo0c+KO1CJu1at6oN68qPrvdm0DXJK2UBtclwc0d9D
tBliexmQypPaxWwuH4kM/AT8wtKBbkC/ihOB8f/rpzhioqykFwxH6DhIp+CR14ReZlYnUsnsPqnV
TOsjm72Dmtz6fJi9+ogKeRfp/TB8RLv7yeYELE6zdFNEfi/vqtIkN7zGoWvGuCtMNbGeo62L3OjQ
fWT/856lTAoFMN0JIGs6MLW21fWXhdp3wdj0ftIfE6317kro9HmkVIdFu9f1LsO8Il8++RWG5JE2
LNW95vnjPfIkyJCWFm2laJbEs91CzYMNHwOOj9zHtjD5Zl+joIaYFpx/BsxvyV115c3WsNJCdFPH
OzfFUjhhCwfwrLLaMTKE0R0wkOoiZzTWT79e8z/ZWbhOQUDBEQCX7x8R/i/Pxkb12uBEHI9aRWWZ
JpV1MNv+o+Lmp1dhbAKpk3ktlMPXb8BtqqU0VDIeM9QTYtGNzcGZk/KD/fuTNQUamg78ho2EO/Pm
PWOYIOpk20+OQHXVSosv9tJ5scO464Mk5yf3w5UoYdCNgij3Vpox8VJjshkaHqcVD4V6kmPcY9r9
wVXeH+o+bQuqT/6DrczbALvwxXW/JuoR/ohCs23EkCLwybKWNWJ41B/yVftID/JnF4XUzkOkRqMv
8yZf6WnRF7KgDtVAP+3VsGRATRsZ5/MynVlT5d52paZ/wAh4/+bgI6F3AUaEuMSZ8np9ALJrC0ha
OCZr86deItTWms0Dbhz5Bxd6N6Mh+HER5DS5O/Tz34TARi7LIirTwfqhG78kvbRQj6rQkzGF0u5y
XKPLvayEd1kglXKeKa2Nf73f3t0p5N6tkQAEEeDCu2lBq9FAhUDeHlVb+mFXWmvcmcqKChLqD5bP
u0XKpcwNJmGBKeKab+410bVg0Ly0PfbBJKJ09oxonTCq/9s3xKgJaQIEpCAU/zAo+0sAmRjSToFW
50dP7909pLlbD3P5XZ+ld7++0HucCuNQ3hndg20Ci+jl60UyVrgwJXaRHs0S1BD2qpkn8Q+bkT1o
5qWpI3xFBe3zdSnT/WL5y1WwtMs92l35VW6No8CdvsEuz24rr8JtY0i/Oc24bBTMxrPhsiOQcfLr
7/xuM23LmiktwBr2MMSs11+5xOAyt1NfO1tAYTyhQaU0XEzd/JjZ/XSFj1/uRlJvxw8MTt4vMhrU
gHbZv1yaOfXry7rBhCxJk+ZHYTk1KkndEMm8bnf4dYuPcFHvujrbsBOaFG0dYu8G9Hp9sTlJ52yy
V4u8pRBPOVSLm7WeqcjN1MHKPhCGKE6WdUnPEhhTYwS+dq0e1Li2t4bqTO3GQlPHvh7yND8tc62S
oW4ubh07duVMKOBorUWrNNCCqEDvs0dWVff6MCl19R3ly+RqcgoQEHoF5TAstGUBolghKAY8QhUO
8x8vxdi3rAo9XuUo3fM+aIwNq9FRiXmJLcuz3knLm7TzvDoqxybBa8UtrG6vkFhGrbhZx3hOp9Y5
Bota7gOyaSPWWjd5UaO53GK4jf2u0VPmqH7B0S5IjBnJIywTH2s5avppViF/woYo7C7y8tQR4WgM
+RBlpiucCFP45mRK9ASzorSN2TfWc2UX1abrUXbniSlSM0pFJZMISpAzI72IHdl+hJuFY82ag1up
5tE/w580fWYUEzj71J1kTkkLcy0SanGSk3LVwKfktIouay9n2Ea+0aq4dVb3yknatT8J7LVfI8cG
RbFz86H4w29KqU7AYbv6fjGExANTDX19aw+FVDtAcOm9pg+gEzu0l7mlUh/0WLeYhfHMO5UD18mc
5ySYEjYYdCtUE4RdGKGvmqblcDazrwImAT5P+Kag56WtmJkmVT99EVWlsDQJFG48y+xof1hV6e/N
VRkPLdIi037BEvhK77RK24u8Ep8wplP7JXf8fblUehZPCNFe86TtRyNX5lk7tN6pGUzBbhyM7iaY
pvozVbK9D1RR3dT9DKje8z4vq6z5eqjG3C+uOaoI4T2WDrQaZP4X+ztiRwQafe2/eMiOPUoPCHKH
RVG5xzWdZmRj1sOX2nSzda/5E97pMsuzP6qsL77SOJ+D0CwIcHEtvQ769SDpUyCpDjAq8605Wswu
s3FtrUBot8hUNLFZK7/CttFyVVhOZve93VpUMIX7F8kGp1ZYy+bL6mfZH4xgGz5cQjbaWU2S5KGG
qf21CroR07y1/cJM1Xyy8Sj8wgNLS0bzq/PJKnK/3pVmM4GHFZVVxeCSCjfKWsM+jmuRBlGemObB
WFKjQeakm2te1rQkoa0CxtpYNPTFjaTBQgpd2nofSh++VqsWeeJ6Uhe7Cp+CpyqQ22tvmnKGwdAN
fugWWsu7boDgR8L36+U0gSUHzmnQuyfNbcUf3Rr0TUzBR4WyaDQ8Dxbky2vR56IL2wXUUNR2iWKk
uxbVHBXGvD3vuR+K0xqwhRn5tZ9+zcvc6Hcrts1pRL4zfjYIJhW2tMl4mWp2/cUZ2q7ew4tKP+X5
WvtRCloxuJSggy+DtF2OZmUZU5iB0TKxqApmN6wDLNVD3ymWeefge3+klEQuQyVpeTGRGa3wnCfm
4qPdgGNq7bG8z2b0KfHqyfvyjCpW5QXJvYO0grNY9k6yCYeoN8RwWprKLWBQzeZt5yNHH/XC7L/i
wOgMKJplSPikHTnRXnFLwSHQ+nbeUTOJPjakl31iIw76ycqo+lK5eUVMTBE0CLEDH67tJVmmuOKm
glCpRdlRuyR+OBfZNO4l1VEWOm3ht7u5cNBpl5BOwqac5Lzzemttw36aC8ScEz81Qx+gtrtbiI7I
affKt5EGyowRuFch2QYD0Tf0gw7wIzTs9G6SRWmGxQAkKFpnAmykr5Xf7NLKAnWcFYipVVlp2FGg
uc5zahf+p5ZTILkYx2L8OrGEbuxVWxFBdpiBRolVdJelXDDPsbt8vtQ7r+Gd9pb7qZRj38YIgJT0
q11NLAezAzUbe4uXDBdSIDpz0RcLoHItMTh5AcHLy6A26ofJkFimF7mUX3rNBIZOHwBRhA60oAp7
jEFg10D7hkCRKFzWE2OpIqsqZM88v/OOdmkl2a4nPsepuaZZNJgBmHgPh7uH0TdA8GqzQy9MbhM0
t4K1fqhErt+6hNWjhR1ZHfd0Sy/B19sVpgf0Ws6axdRL4o3dPrjJ2pzm7HYG7Jh2iFDLmgWvEYHK
VgRQjv0+mGlyZfuI3od67+kHfSHtiLJpMdhoarJumrrhtWRCZn2MXaxwQ/CF/W0rS2vYk2ebCkP7
zvnO8S2v6eGu9olB7OlCHs30DYhV0e2HhFbplT0E0g7doOjTOBAJ+7nzvbWJO12pF4bvLj/UZl9u
LrNAAvJhFRPHLZinc3/wmJY7Dp73MWD8xj8UhYfHm7fM2ouXLPzfZsH/9kiFGm1cr/i9MzYVeXad
Fehn7qcE/6DDUhtrsTnbDN+Rw9OLfTsEjROhe9g7J3DHOI7SsdW9HR6DdbfryO0fO0cvb/PBnl4M
DVjJfgWZsURWroFI8Ho0A9p0lk+DKZqvEC8KTL5rlAQg95vlvjI57nh2qeXuDCdb6p1ZNUUeF4ak
5gtaW7NCHfUt0L5ynq9sPc2XHX2IxDixcDemAhVtd8CtYyFEMqtowxFRDjuUjURT21jLK821BiY7
VuV9VWsRPBRobT0209q6scEYqt730BLucNsCNFVJBDIyvZ2gQiL+vguwsthLa6SdUWopCFlRLBjP
DmuVaBFuEVYfM7qtrqFnFma05mCLTdUudoRxpqWiCZRkFrnSQlBLOJ3lIH4kvQfLrO1LMDpFcdOB
jynjliwQZU9bW+e4ctoEQIBbSBDJKBpcQgnhaMPqiVAopdGC9cgY5UZr0iJCkLfEdWfyxxqmRxtc
6wiIPvR9oH12hHLaUGrKmEEF2WYRaoYrXwbUkP7QlS8sYMDudJ47Bg93Vr122Q46MusiWLQnozT1
K8OqjCm25mFJIpRm1qPbreUnczER71CDBQY46OVqxowk05dy7Iy7ddDLZ03P/WBnddj2hb3fNS8u
LVUrbCgIRdh5pb6EQJpxXMjEaH3PAekIolm+5GGdDG0a4bMrj+Bql2qHmYxvxbVDZRJNg8UCtxpj
S/IEoThWVZ7MCAYIOmjjYpYP9Wg0n7SlG9LIE5tWZdoY2nOVCsA4YkzcE5V46rkqXO/LwiHD+lcD
c1KbFkAbDZ1jJOyIpZMhmlUuBEU6X3RE6bV/z8auqU4mRmgvkEgEizfpR/OkywNsQ5wl6AEiAOv9
pFXTssMBgb+x6nktI69KQQIEU93Ab60sdNgN2dgkO6LLrwIoB4zPprQE81XM43oG/QVhFlqk1fmY
WcaDry0masjr6JzqS9t7Ed1M7a7WQd2Fqp/E1yqZ8JRu9KBqDh2V0K3TK92KpKg5BJPeAyY0FXhc
nIhWDTf2YA5WNKgye3D6ZupDzBZkF5bIB54xKS2+1sOaeXGOaMmXIvPHY+cUJb2xlbZe6EFGda7r
ccLnYE6kU4YpQq6PvrKqmxnwshbOM4PESJlpq0XKIz0vlkXDMQxjQOME8VotKhxztmPbV4V5cLET
e2489Et2AzyJx3IQpEUcv8mxGhu3vGkTmxiQqbVXkQ5P8HGm/3C3ZNXgPwo3Vy9NXfd5ZCSIMgLg
BWATLQKlsdBjdeaID+XOfTcG3hez90R7kiUTpSicAWfd2aJUl6rwFx99XU5OsFSreoYSgQKF1wcZ
dC3QZdfe4mtAvUbpNBiHltmdmeaFBjK6KG7FgHdsaI+FHHnXunFHk936NiBxIvet6aXOzssWaOE0
xIOPxFnetV23whBhG2NTGGPO+VbHutRo0eucL2d5NmUHPUn7e7qgxoXddeJ6qvCuCSfba3GXytN1
M6KZTxLRyyfPLsbI9xLnpmNqytSwdpYPgEc/uhJ/7bj++d1gjXNgMqN8a07cVOO45u5ondFKSKN0
dAYsZGdO+KQvyeUdI3X2XeJjk17a7aHtIQYIaaT7cl2CSJ8L44YxhR+pTFo7RxkrGV0/nRV23h1S
HUVRX6fgDde2m/ct/YHdj7bCf3yd/1f6vbn+84uqf/0n//5KS6rL06x/889/XeRfu0Y1L/1/bh/7
P7/2+kP/upLf60999/17f/Ek3/7mqw/y9/99/fipf3r1jx0rtF9uhu/dcvtdDaL/cRG+6fab/7c/
/Mf3H3/lbpHf//nb14Y21/bX0rypf/v3j06//fM3cKYbbuo//nqFf//48qnik3jRd4P8yUe+P6me
z9v+7/SzAe2gxga9cetGTN///In7OyMA5HvQ0KLztqm5103XZ//8zXZ+ByzNkAD9c+BvYKh++4dq
hh8/sn+30ewmc9v46HTJg9/+66u9ek3//dr+UQ/VdYMWkPrnb7QYaYb8dd3hAAVGGjgaskWYBb5l
dMulAvmlCfczgfxbPQraQRTLUVdk5UWzBuYO7M9L1iIzBJPhEinedZ8AZWFQbWFzPl4MYHK/TTZY
mTBfAxHNAISmxGxvlBLtZbX486k3d/1tUpj1wbaEc4Uyt3MlxjQI7RWOxwgo3RMz7jTDku7SIFiO
w5p8Fbp148kii+EhPVSZwcjc6+3Y09Nvi5Gn0cwpxykjP1VLekpM+mKM1o1EmvDEdJXcTQBmo8rD
Ic+prJtUFM/wUR6TCl3Sxce2Wp/8u67xVGgYGuhXsXE0xapzJqwCilTxGJTrvdmmn/GJRL40oDOz
SUxW2lNmeKfgVF8GrKjBBdmX+ZruTc3qTjfSfshA9A8OQ7BonTQeqrZ8zg3/Ti32idQCjU4SF5+V
e5nY2pk+eNrOqqVFRMmO2aCaWGMYGCdtp8cGDJMIu7H6oIMc2ZOl6WFheDPnhX6fpHxNUSV3g0vi
vMFMw9riYQEPe0lMqcegXu910O4H1ALARy+UnYwI+t1kF98Aw7eh0Llvvc3lFSLmbpR4kx93Tn2t
1lkPlx5PLr1qsm8pHI1wzuvhxB5V8jhJJ3lANTjbD/o4XItRZNdA6+C6NlosDYhHzSymmGaCilSX
2nglrt0pCSnzrbaUOzgsTlTkXB//CfkMqcl4GPCIDXMvXTehR06BtVMxTtnfNGHfBJ52ZkzctJeB
3taa7AXGxEtupS+5nMxotOrzZpn9mEJL7lMPocwcytepPi/aST5q845lkkd9kOon6SRvvbKuQyUN
h/ZfB0GtKzDGXe32bJm5ffZCBq5tvOhFTgOiru24MUfAtOZyP/qZfRgbzadVNnanRb+UZ9iul/ta
5dYfYqFaSTMWWJqoA84a9wnFXuSpMUMUwbtRduJA/9l4mrp7qanRucyl3X6ttZpk0wfKnUr7Jhtq
udM946Zsim9TMd8XsKxOStmsF3LS5s8VM4lwy1LDdFi6yFrrO9cdyQMEpgGey1+ReXONPtxNicUu
+rgTbxF1PRUH9gjsMk3ukrZ41lb5CbUjWNUFz4CeWhD9eOa1VGNIALvBQGgMYbUVYdFmx6mU1/o0
XoyuODcwFY7XlQwtKdhJXoOTalmz2BFiQDJgdg62CQATFqQTOQbrUdOm9Dyo/NOg1lncTX3dWl5+
sxbupcnbDLtFPtBdoIAc3Zk01Tlp+uaTXvP65rV5ZMR9n3qLgF9o3nMQ0n6bYOJpld/jflGfi662
93k65Ae6ySw7iGWhVCU7IodjqPTS2zFaT+5kT3wpWgQGmUXvhNbtcpt77/ThIvXF+Sr5vsj+3SlT
Xjcj64lp9WW7ck/6xNWBu8pITfp6YqT4bngmTePGKV40OVy0olExXO4qamdzjIAWaXhuanlUuW3y
+CP+NYrWh10Lb7ekFPkIovnQt9d7zV1MRtlJs3N4SZHb4iYPH51mDM25CHV+wOq4rSvTvtE1+qxo
jDZXdVXbWK95c0yiRsz1LW2na7oKqdolPR3eSNMZoI3SsTSRZ094JJBQWZ5wk0/X3q/DKiB4eG33
UBvdA/a7eugNhPwloDMxL/Unr5OUDLOtbsvtRVaOi7rKbOIaW/kxMfW+dFk9NAPvkpFTQOfLYLXQ
PQwZJ4VMnuCMvtAp704b1LSIm2MPNYO/DVikjPXVOR0H7y4p1xR6JnVcuZbPyyj0WDWVilXajOEk
WrnPJuwA+sk61NlyD2fvxVQ5DZtER3lxnC5aQ2si2IvwR2snjxgknLdLeY67H6lsYF2i7nphJcm8
WzuOJd8uHoHjPnRDZZ7RXDJCXVvvJW2pSI4sRHIniu9pIHWuSUa7fY21ULsvPK1eYHuu3UUwlKw1
fdGhUEE8pMN9aUnrZpzYd3oqPwVV/dhqxeeiTQZiAWuhbIM09mhIRTZVZ2hMhCKKAny/hXtpwEY9
EWvdf7JK6e1MfAkiU+NdmhwH86AeRDuVZ/SXvkmDqrMdcNeeBm2JJsbmZ8IZ85PUtOcdmuvG3YZq
iMYJrdx+tW8mqwwOjtCQx6KkTMeamlpJ3m3i3jVC33irZN+oX7Ko++xlHetPq91cz075OPO1oiXl
lwsnf04XPpqa9XnB1Err3Uuse9pDYY7eCeDIEWU2Xmifdg/VKmjNFjyJ3te+YxdTxiL1TutAPLIO
HuqZRe3Z3l1QBV8TLfuGfRuNQnMleueTHjI9Tm6Tub4WJV6RQj4kasFGYy66C6umMesoauDA1b5z
0tB6bvIXTdf6fVvVFodg9WhoydkiXRFNWfpNS7dH32AY40iY4PnWCZ9m9TDT9gvzlO9o8JjHJQlO
NW+5n5spOSv9sdmh3VjcAM3nKDXSo6tn2h3sonLX2R1fwSm/iTl9WeZ03/fpt3Igykiw9Scahe3J
IhE1tzK+nT9x1k15FoRIMM0HW1/NXet4GvuTF8uBlbFaJjuumomHpBUvEIfbsNN4d8bEGYieON9w
yJ9RCD6rHLZzUGl3g0MoH4YANpOzPRCX4DwUrH1D5mWUVlOYTttgbfH9UHdh3kzd9gSzkUlCn4Io
MZGT7SLbSZaLbjTseyPjaaQ9QdeZZLZsyPVnqFUqhkxzLWvLjinOos7i1oOCOZalzffwIuiVlVxf
IsMemhsA3dZv+txRIawguUPvLo/W1rMOnVjlZdobCkXXLLsSQT2fbZGSKnq+z2s/eepGl5sR6mHL
7zA5V4zEEP0sEBPa6eRWNMxJaqRJyEEgL9h7eaPHjSLOMpmqoSfo6c4U4lxVxlOzlE5cjM1j1eTD
nrz50E+9iRVT+i0vFcuPcFWWRH+d6fOuTckcraRuThw81i+gLlj7pUU2PLMDddAY/oUFGihoLLE0
PZvWeWETu3H5Gy+nVvbh6Og3euFtIyPjPPfYNchGowubLNEwyetx4vstOrLSmdsw2chHDgNFjMwz
HjetpueuIuyIioN37h36ELTCkSshnKUGoxVB53zUzGG/dCzU0p5HqG7ct2ul3xpZPqZwcaNxS7GZ
kbgXvQWBmpBVwlUKcsSCK0wsE//OzyzSaRdRgHk1TtNObmidw/qcdOYYFtaiPac6h5ktK/pSGhtd
JPZ8+iMY5nbm79LEPKsy5wX3i2lXNPYSkfTcjzLpT6bZVIcAw8NdPpYcu44I9jQQnQgK8XJMa863
LbCkE++/ndOFhNq7WxX58rxmbdjmrh3nJlOutuMkKoqZx1i61pmeZf3h/1Vh+gfDF/n9W/70/0NR
urUPflGSdk/t8P1VSbp94M+ClHqUE8JB2xrdOsrHrez8syC1/N85GFGAQoMHTyyPIf6/61HL+x3O
JfD7//rhf9ejZvA7PlZogW1y9WgGgZT/O/XoD/D3X+rRjaeENBRDAwAxWzPkDVLA6wcHNXi9jttM
y9eoAyt6ktZOY0WcladZkouTpElw3ku91iZAzIj9nzhrWmSfvWCi26vPmZPdeHhElHeAUMgUGzST
5QHCucXcWjXSCRkM9PKy6vWg2Hs1rMKDPikie9CyR8+y2qm8M3dVVuaGpeqs9nFoK3u5TRophwhV
jUCcFXWp2ff2IqhzQ2Z7vR32boWLLBYMxhd9rhDcaEp6w3uyQd0NE3cSycWQ0vDfdYE5tTHkk9mi
/Y6GECr+qrj2OyVydCLamllCLzSxS+FSLp/JPtGoTuZ1ZYJGy5Lf2QaRu8CakpcCtFbLXAHxt8Oo
L71rA2QuZXvhDB6DqrbHqP6zmdjDBhds+94F7oElh04Wa0/TmZMmDMIrCdgrokJ3OFYGmP7xNHip
dwiWxbjLLaEltL29Okd2vRwutbUGupEM2yzPmpeMeQsN4Cslls+idBrEH8q6ePLlPF4ZRTEi+DCU
GHCUfWdNtNG05pudTNpRKCZrUbFKF6I9og9OnICzzalhUY6ETImkStQ5uZHtVfu/2Tuz3biRNG1f
ERvBYHA7zYWp1C7Zsl0+IVxlm/u+89Lm9L+x/6EaM+1kCkpojgcoNArVVY5krN/yLpZpMhlRXJYw
OgtVHlDGnrU9uUn1oio9BdvRF+5dD5KqOSZxkrT7EmJb8BuZgk5+boGtNZ7ROqB0pi4lKKzAWC2y
TA2wh76yc4SNEPS8GwJDJR4+UTU680HCdgqCjgsywSDmtcANtzltalEhptKU8dFs8+ClDkZt3tIE
MbJ9YMh5hnvWO/ZW0xr/ObRb0W0rcL793nFT5yfCNELujbjMYyJeow0JW2X+HMbtnG7tyvB/jc40
fckmH2GvqtPa+SqmKFJt62zUs51KtKLZI58iQ/5f569ACO0K0xuRHfzcseprV0OX8WABuah2EHVc
azP12HV7Obp5NH2NevAiCzQMyr0UmI+Q4SuxM/ySLkqHuTlbrOqJf/Gnc56nwbLvjLEsq51bIA+3
NchTYSZPMeTZfFjwEDIL04c0nEgz6K1Uf3U1qt47PZ8KuTFVgqZBbCI2cxjtFimRQAWi2zQUiOw7
2ok6ali+g/VemfXlDwpxNHQMcqzfDoCPYEfQBT06mxv/K40N24dPbJQvc4gx9NY3S12jP9EO9yBn
XH9DmEx+SKHFvwNV4phPUQ1hfKuF0ErIsWNQAlMVOMhYySlWuKf1zg9XD7pw5xvjYG+KviDgSBqr
+SQ0WtZ7mLPK3aUtm8zrZTvzABrcHnewF0mUk8KPEljgmlkhhFyoFze2ZbM3HL8OKH24Ffbo1PgN
r240J9l1wzT+g0BJGOzC2hyWd1G1j3nUtX8neub+pBpgT1shlsSGrdAyu0v3oNRekQ79LL8ChPDl
JkjkFNImKKe/rIimPUDlyGJTh5b1mIol3hsswKCbGFAwd6FZNgTMaTx027g0Ov2Y82WEC3Wso6+V
hVXkpdCllRfH/AJw7GUGqT1s53uECd14G3W5ZWy0Bom7jeEGIyAoGWqQsJVVZ1dZEYxqUxjK+Uel
VUsKrHclQig+JlJ0IYMh2BVlkzHxgbsI6HB73KeqsFk3Q9a+F5FRekFoyb8rMysoWQ/K+IaFvAU6
Y+7kzTTQ/tvMedU8K9/WtE3PpQNKIZ6yYmdkXIVg1aAz7dHB0p8hcFu7KHXa50Y0/bgNcEWvD/GY
tHwqvc90A7lovup8dEqX+Awgs0tNFG3/mYbjLlUZXFcZFP6GSgiMTkB91M2BrTXBNm0Vew5qonaU
zmxsq2ju9zIOH1BUJpQBKaL7YbQxovClnCLjaEM3DWcZ3xuR3d+yXMGemtpTYgbDQ4g8S5DQdy/T
IHkeLXWTxlX1mDj5c6qa6GFCgCB3tJuiDj/5LZugjuQNBOtHFN8Qq2g0BdS2fzSwRM9FdW0l0Gro
hpUi23L/F1dZaICNEpa+G8qqevLxQEWe4RgGc7Rz6f4FG6P5whuX8AP8Zzt34pdkGr6UwRjtQfc+
k/lsE/rcPwMxHvRMfgH9ePSj0N404dJ2860H3fcPiWv+PczDZ3rV1DR6hEANKo9XvTVzZPXkDhNb
30OPFUhw/DeNqZfGzjrg7C1I2kb9KmmwTlwmdy0eC9ejQQVphy5A/E0F0bixwh5lAoB5R2sIP1f8
CXrio944Tw6ixX6MC/RmytnvG7/raFLVxj2IJH1TG9Y2E+qGZ49brpC7Pgvkg5x6tDQBoPgbHSjm
XvVmsPPl6DzhMCWvZhp1vCshsHpT/LDtOdmi/Ym1FBGrF0TIEg4FFLUMhEUfATWaHsAsPaVtcqv1
U0t2WZMc0gi9S7QsvpmDbHyyc14UqxqTHX/QI8W7+xiA3eelQ7fTM6pbCqOooY7yO5a93zjoLd76
SYN6AHfRwcnROdAqJ39IBGVBwvpDbyI6e3CT+iBzzb7SVPJSZXAvfdplDxHmRLsEOrlU/udaZlht
quTOd331qen7ysEMS3/SO+lsB9N4GuFmbzKald9NSXrnZJXz6Gs8J+AYpy24FSpEsr5vQcygxuBG
RoPkOnWKfijz36aNCrZyCv2QoIflTZ0gA9HGAvRb81PGgXHEjXlXUDjAs0hL6OSZkjwnHKtfTaE/
NAuaYp8rlV2JKSg+AUBJN8lIcps1lGZBFkWPcTD2AYcq7e+Lir5qGdJeLGmao5IVDY9JSapjhOHn
egy/gj3TnnRaJ1vXklT1ovKr3/VoNQzBP2nafhdGRUhDB0Z90gJRfLbATcDZRZHP1v2XWGTzS5oB
+kHxl/hlRlZxGiiNqAjwUDYcDBw3tlWYJldBaXxPCSUozaifHSoZ8P82FRhkWJKB9glgDa9en6KB
OzndRo/92xK0zHFsJ36/TcwaFbdJNZj3lHyyrTTGu0avOc2h6cYHe3EXbBUFiYT8DwYs4Jh8Pk5a
Wewg6tOVlKkHQD597KxA/jSN9Nkf5m/o6/6OOq1/oso6fZZmEn8P2kr3u2NoxjpqYmY1I9th5aU8
4CvS5Me4EGZX7LlQJYjTJsz9v5EULcWjBMWS3Em96x2gBG0ymr+roJjHjFswUsZuQFmbNeqQ/XhG
uswS1zKrh97YQkBxaTlUmkztDSYSA30GQoW53I2FiPP8vqqd0M28dLB7m+c1AevyT+/UbRnti3bS
RzB+CqJscm9ioWb4m6SKsuyaHmQ3gqqQmQ4cw3GGLHmKQ6OtPhlolIx/mVkW2MN+yIijjOsFthjF
hzALC119rjNNp46LlLoYk9ugiESeP+K3ArjzsU9cmcQ/aLAEVbaD/+H/RjvQjuhb2AU/qSmt4bsK
YiiRYVPD8R4tYD9Or6zx0Bml9Ry7YBMzUSepZ4Eq5yG3eiQ37mst1oyXOHeQZTVowOxzGeriaxmF
Ssv/r9lKN3dptkphvJfXPv+//2qa6Mefie3rf/HvxBYgjvMvWDao2rtMucDZ678zW939l2WAZUU/
3EZvg67r/6S2jk4TllQYjqRES9FZBP7/u9Wq/wv9JNS+6cXCo3Sl/Ehq+6pg+p/MVqEwhjgFkCGa
rApO0Jrp4RtFKKbYBShWChUg4idoBgRdXHffiAWJB0C4lknrFVU6149CtLP1DJInjq9cAtzpkap+
aYBPhCjoZDuKvFl/FWfYKXNptcBzS78mwijc4ksYRGAg6wzc1RJHRua+CC3felKh6fsezDEt5L3L
c6dWWxB7xdh4TTJViHqI2BrqfVXJ7tmce1T/0PYRj+TPzT+uaLXpkSZmfC3LUZ+BzYtCbCeiZnUA
xjmILVmm+U3vaGYALXaDbCcGmuLc72V6Zw4+cL8kQh6e+5VUcJN3eSw2VmSjaBhHZvKsBQpdVRH3
ZeoJ2evWUejxnCrPaiamioJ2BR66detgumR8RGnjjy74v9fGdOAnSHAYKDWwc/4k5PFmUdOHNwHc
qwjimjYThQcWpHRvskSvowsUlRXxcRlvKXKgdvv6FwItp+P5UdCw5VpFi02LZ0X2GiAyFaNfOfwt
kNisN3Mb0XwDJDml/8xuo3/uy6FB77JhC0wRip0XqJ9LXeVkd1IRgvYIqkbwNzC8Tn8R3Fnw1UGu
R5smFkDnlEb01BUzikZmbAzzwY6HEOnVFLrBTqJWyTOS2cGlnyEXNtefv8Ohr8VBgeaPlMUi9nD6
O3itullL/Ynqqd/ynhaRX8iHJE8QJwXoPAhP+Sj20gzTRXIzBpbxS+hptdNHTS7vSynnH0bQN+4X
tryjgA5DS8CtMUFRav6pt4ZvP6vWGMJP8AAm/x+zhyAAVFO2FNA/xHdC2Z4PWfAjoI3wYNHXTHss
jsIpamlDbKLIKb7PtmFneys00ktqsKe83WUgc9GB1SX1Nyw6X7fbH5QnE3UkdodPPyC0R6DoWu+k
wJoycp9tno0RXSMzS7sLn7c+NIzKkcEIQodlA61rxYEmhKzKHH1Y4jJJwBqCgfYQ7MQjOXbrqz8u
+sd/b4AToMp6W5jc7gtVDtU8FFucFacHGAJuXUlKxcm30rEEhJpI/6qdcogmQPxMMqRuGOE0vD/s
KV2KiaVASol0qZcuXPo1lQh5MMfIGsCIGxXMaI7qTfKY+TFw0tz1my/6VDdem1klb9b/lGvf+Nqz
mWVY6nZwLB1JuLBW1JslgMhCKhIe+kdzhTHQMN51jlMCvtQL9c/7oy1H6uTIAScyYZkDRaKnrK/1
OGwAZj2s0Zj0Sku6q7oubVRgDeOg+an72KCgs8/QM7vGwna8sIUQKT0bHE3ERa4BRQSUEdcL6/tJ
RX/HYP80/ljmARkHkepzU+dz8iPFhgKVPSvgdx8cc4ZmFSbgRFGW7bU0b0EvAFhY6B+tRa5eJLU1
PSL61+d3U2801hZbp1Q+VKNmDTyTCV3WceMiEjVjFdSMxWFR58ueijnHdtQa9CmkuEWaPT2XrbAo
KvqWZj3NqLfPv42oKhGhE7CtJn3TD0jFvSA2ofW/AlHNwcught5BcmJy4uRODZEEGZQLvXrK3cyi
GkFlAfWYITUC+yYR9kTvf9AHx99OQ1pM9/S9VbYfnbGqJ49UXc7dttPzSH6NtQKlvqOrgkyVdP1s
N30J5xSsZjgilzwC4gyR9IqNeZy/dY6M0h3wwdzcqKQMKAcLuws1B2urdIhv2kAY4X1Nfys+WBPq
6lf8GYE7eyFJnE/jlJHjv9M8bP1bGag63UHHdrk6GmFpTnFP8cKJs+PCDh6HXTmao7tr5z4zedVD
TUuKTWdLH4xFJbPReMz0EWD379yw8qG+qiCyatGugLgCfDXXAKraW4L+SVHYmrC0PQZRpjm/XKjf
3YtEu3/6nVhmST1rLEK7/FuDv0deE+ZVtY1gdoXt3tUHrflFZGOjfwzxJ/7lummaX2vAW6sBd+i4
krfamJcWdLNgDoudrYtxoK/WUibeqKHpkFyJYTV/VeiDD5vaQuHnWqIAhYMDAi1iawZl2x/DvNe0
e1JkhOA3Wu6Gzacwj6b8kdil/A31wkGevNaG0Np2pakn3xplByFveioA31jJOIk7osIIzencdY2b
fpyawjM6OTlsXCsyr9GRJjzaRbkZjC9TWY+I3toL/ZfmG79LT1J7i8p0PJjXFOPrz5HIdJcsaqBa
RHQUdNb8t5NrPuCPkiUrkD9xCpUcaMMZeXvbVKQk1qHMI8hzO3dIwnlCW93U97PWQvgVTT7fDJSW
jMPYZEl6JN83gIqndht1TnDtIDRvV3s7BmbzmT5Q1n2Zw3yeqG7XsQiP1HC0kK3r6NnoIdNAs37T
CBHNANrNwai+yrZT4rrog95CUNn1rbnYzGOKsPWmUzkQyU03tJZFQgggfFcbk4qPxtiDeW/L0gIQ
jjqlkCR2EzO7KcoKqW6YI3p0ZHHDcq+QyhC7LKgTeS0Tk4BUDLCEvo8odTmeWRVVd1/KosxvKSPp
052VdQNA6MjQ+mqb0JKxF9pjP95Oha2HB2ew9eAOzw9kmuw0grp0h5kaDgD7YQjJXbdsjqVjGgHh
cf5Oa6BfLz6UKswZMKjBbYTHeKB7StXad8OXpldRdGWpphy664zWnHXsEzL/wHNGoKnygaaOhpCD
yFq7eCocZ2w0sn+Dm4LKuq7Sv6ZhkO3XDvQTJJZZ08UXmhuiu7FB6o1HDVU4/07zw/ZZ4bSu/pla
004vPYin1zUZFM1BLlvyF2qjxImr8AxtzjDRHN/2qkmrtkWeNMcmK1DttnHNKEf7kknu+XiIF9oo
JPI6EH+vrQAo9CmKEpPrJT59PsQ4m6vCFsXGMbik55me80fewuX78MpD9xGAFxsO+abT8FPzrZ6W
guN6JdinLbtx9MYQsTfV+g1sIUffFJnv7KDHFB/LCV6HRmcMzjJVI/A6ahXidAVxBQRZErQubMLr
hKsCFuaY+jdChNVXYfXTMZULKqysa3MbxNmQeXEVN8nOKnL9gi4Bae8qKED7AF1PRDctYZxJi+qB
oUFoiP3f4RQY13Gny6NpR8aF+Op0eYmvbP5s08AACasNE+WV0+n2tW6GUpLWvxMe3HIzlCDZDgXo
L9zNRwcq5MJluqT0sk51MOLG+4MWN0u85GGrNbb8aSwLu/V/V5yyfpuqPE8OtRQog5GjDz2k76SF
61gvoEb+7fYIik5M397faeefDigcLArhjyC8XOtHjib4QMcIl8An9EnIDuUYoJq/pe9m1HcV+SFC
+0ZlGNUHtzj6SCi5YzBmEkmTZS0r/0eyINFOlhIrqSuq2SjdQPOb2oMjO/2ZQmERHooG3sYs597a
Au2JPuaHvmxz8YoTQB6M7opc+0xpoI07ZUa2h8uPuKIRVF0Hcgjv/ZxA6cL2Oo2jX8eisLOYAVLH
MZW9WmnIqjOEuwyojnTc24BIC2aomTyWGFrs31/O86HQU1u2E3sZJt3aIS4FDz2gFq95YNDscOeM
cYp2IHJkIH7aS/qxp2nJ61XBA4u8HEUrdITW6lOTjKSJLGtwaOLaOcZ1QoVdIXMuyw7SGbhkMJ/U
Iy9cCW+MCsqDtASrk0VbzDjdOIFDX43KBhx38PJPBfrbR8uaup0chfyU0uXc6lpvXpIies2S/5Oe
8LFQgGiJ65ZC/EWqpUT45351cpswBNOnQ0FnRhyyuB8I7OWEv4TUM8tzRaD58KlRXZz3aVrSFWwm
YQ8bFLvj4JJ63tk6UxqBgMFvwrKdV2m1pYKu94PSIqrqYl0btiAz6vRL3y2gPJSp249O+etFRcKr
cPtipVfPbVyHeiu7pjo4Tt3XHqoR1ZaW5bBVGJfsHDtrfnYWWMwLV8Tp3cSUI15IAsqtxFtEbrYa
VmFDPoYVUHaUTMWn2JDDs8ibAbuOrtM21G7AWr5/fE7v5NcRkeKl/sQDuDjorGoJItHRWSX8OwAa
28s6Cx5yLbYPcFjLr2zqb1LF+TMC+uNtQDj39P7gy+ec7DBCfrzOiGqWRUV66nSHjaWiG2z57QGX
r+RHkuqUi6Ki+YxLKc2gvNG9QSuxE42T8cL6rihpy3dLlLvJuyHhLAn4st3+uIx9wHJB2I/9oe8C
rLqdFrr+CEq2nvvxOEUKneUBCXUXnOc+7bvhykos65AI093ZkaOheNz3u47Ga3NhQc72OdsI8S+W
cvE3xszz9IcVWOZYcQuBRKsAILpmVx60Zv4B8/zSzXk2+4wEqwW2PcV7uIir821GFV4xzTwd0qiW
2zGX4noOmxYYj6lBfg+bWxQILRCfQdvs31/4tz7SQhKU0jyDoza2+kgV5KiiuNOBqhoxntkDFTDS
4IfL3P58f6jXM3OyyV6NntEWp9AigOqvVlppzRjF+qAjfGg0cDawuBNtXRxylFCPVWo120L66VY6
VXA/uhNGPk1sQdurxadynixvTquvOBSU24BEbeuCGrnLkiT8lWvWpVvndEWItl10oPhk16T6xbu5
qoa3WVYxkINgZ4TG7HWqjUjHaFoKQrUL/OTBLu3mOeuFVYBOngZxYVXWw3O1IqvtSnYDxVOuodNV
SQZn7LEAn72hsPtjrpX5E6DnH4ke9gcqCCkkx8G9zpGv8N5fo9MHjjdmGdgm2IXCbgODXEVGZtaM
CdAo4SEBnf9MtWTIdqFdixHYFPIhm0pZ/ZeIdtHL++OeXrfLuEtCRb8KZSSc1dZiY7pMisCuJ+F1
kSMPFN3lDuazPKQhGlJuM6TH/8V4rDEHm+SKqt/pBJeTMVLsoZRuwuy+gSQ33GkxXZwanEWIocWF
6/Wtz5NLFRw1Jrpf1uoq0YyyTjunEp6lCvcBM4WFpxB2JhoRRUnZzYJN/vEPBGtMUZNbndVcdtgf
t2rRGm6kE717A9IHkHkqeZgoG+4Nv48RJ1KXnISWHfmfs/3vBWTdEISDZHuuOJUqrW9GGv6eqYDX
BOHUPw/8EwQJJucCUfitoYxFIHF5qwysn04/zTFBeirpz96MRM2+gSpubopidPaJPyKv8P48vjUY
tyMaxtBILCFXg7UwEiblRLoXD6N525ihc2tVdQmVjC/86FA8gMvRI67lIbRXezIbLGseYlN4Eu75
3g1dQBkIQb0kTWVfcF84P+YW7jjItsHHJQVbxxqta2YIAKEiBdqi3JuqU7s6AIoaDmT7wgyLPfdL
cuFuOZ9Ki2I1xs6SwS3dXH1fZ4WD6PEk9ZwiAn/W+qr4PKrBSI/ERdmlh+38CoXpq+PlsDSFuJBW
R05CVurDPpJeZGtd9aAXdjVBhWmdGKeJusEdMA0lAEGqoM70OQ7K0bgk5P/GLHOdUtHke/EPWFdu
TFjrwDI6HZ0snBEAeozbvFz4nRQC8Ke0rb2a4/TjS7tkelw2Bm+XtRaUtedFSnFg0Mqyo/1SAjgG
vHY3UwTlvQIyt8ugTn74SFLH4OBToOLVRCDz9EgyuZ1y9NHwotj61ot08PQJkp6ZOc3D+4fkrTld
AiW2L/0Se9021ppo7AytMDxhEIzLHIkm8iZixDSZD72GNJChlebu/UHf2LnoheC+AmOAU7HObKFN
mMjfNwav0xRiGlRk266akyv43eb+/aHOXwqWDGQi+I2lobneMxEImwpWpO6BAQILF2nG/WBHw62P
FDH4zuyD+qxLGMYOJe6z8ZyDS7UKPTOr6LUhZjy5+KHpqGQ/qjD7mVRje/X+ly2hw+kLQaxPZGfx
cUDR1qEFvaMB6PyELo4btd9ElyPdJtI8vvCynw9D5YGqHZ00dC7wsDndiu7cZGOdB7rXiFABYQdd
baAjKY2v73/O+f1CXQVEDUESRSTehtNxHFcbtSZWuidShz3BReTNlIF/ioUp2/t9vae+1XuxW10q
0J5vkQWqYy66ngSIHLvVyKpFL24edY+8RN/3atC8vDJ+T2U43oWpdalW+NZwlCbpUHJ9O8QUp8OB
VKQJQEvIG3BK2XHKy3QPKhl5VjfojrjQ2M2F47YecSmvL2qwVHUo0RERno6IIrRf8IUt/TEXwx1X
/9VJ+3q0Sn9DH3r44AvPaLzrVMZAvYCLUqvpzPUMHxeBRDs4QnGsCAoPGqaLYP1SJ84/GJa9Dkao
a1B8dEm4V5NpkqsWYctgZSfDgyxdscMttrqe+2DcirKwLhy606LCUlrm47iYF0QYZea1YZwTCfq7
vWr32GSZxzwokRRBIMzcTR1AXcZr7vy59o+o3Jnf+LvqwnW2vjmX8ZGid9g/yBaf7dUmIXYaYq3d
t0E6bimoxh56GLBJ2nq+sGvOhgKDgbbuAv4AkAEu43TXjG7vA4AwEL5orOmvPkZW7bGscOC9tqIy
eXz/9L81GCLpvHiUwDiKq9OP3l1n6BESoiEklhsfjcW9i5DqsXXxnfvwUNQbl1qEyeZETWn1XYbf
qcpS5X7WQygVqRv0ArE8MPmbYqjy7x8ejZd6YZ6BppGc99PRkg5X7bzn7AX01FHsHZ0vkLhjNFBz
9en9odZPOVUVngPQM+wLsu01GjBGbQltZ7tFkrJtr63GOpJbqD0cPPKiCQHXspwvGYKtbUnwpgbG
QjmcaqLBdlnfLYgF0KGGhru38Q5/1Ey2CSTVur2aBxq8fqLrN7bsfA8InPC31OqmfTSqqILLoIF4
zxXdvrRASffDc2GBriQSh0gIAG+1n0Y3aXMdX4y9VFaO9t+iI1OpYoK+6lhXVlZHXl2q4JJLy9kS
8MdZS4mTgj23xKsH0B9ZYhsDPAYqMkCRN7H+pJO9UbVpbAFtzUfR1lQd9PbCA312dJYxF5whK0Eq
INa3O1SxMUyKYQ9zMEHIpHO9hoDhWJSi+ehmXoZS1G9ZdWo665ADe7kiNKcIlLSCZJxmKZrefVod
88lOLsSlS1jxZ3TDZiKQon6LGRrGK2td+GieK5QBrWHfKE0tSuXwT4Q/fPTILKPQLLRok1J/X8Pp
onQOI6j0w95vDP8wyqTyxsjG+xHxMPBYaMQCTZ+9D+7NZdCl58EZBaK0IIf/LCUYZtsZFdyYvayk
AdV5hr8MbOcpLCPYJAkSkGnXXXJIemOXLCXppfDKnUfkcTpo5Cejrscdg1rK2olCzffcQ9Nex6j4
499HO4c7gUNAl3cd4MhyavPOoag74O/xE1/dMYPnlvvbsYzaz4WCA+SToP79/qy+9YELIBLk2VJo
O+tBhgLKTq0P+8jsfxtdod92oFgos6npQvHp7ZHARwqbt4pvPJ1KlUFg002DAxeJ4GpGhHWLX5+7
y+ikX7jG1kExpwCU53+GWoU3th9qvsqnYe84SXkbIzZUbuDLo+yS4BEDATF8xNYw3mp1MVyIdFYw
OkKdZWxA6mAkqdqzbU4/s46dyC67GZl7tPU3grj46AZB+JjaIxQ9Mqe+2ORRYz4XSAXMG8uZ3EfR
++ODaOrmppLaFzRJgysEJZE7R6lv9MhphXZhht64J+i5897xkOM+tV52nywSWW/E+PW2/a2jPv+5
R6XvwjWxvBary4gaLmkQIA6DzHwVCs0WPNABbvS+6e3kuuQW9pzaN24dtCH3+jjpF2oOZ1EmU0+D
BM2+JUkw1mYuYKtKLldEEppK4U/R0to2OhV5tAD0HdLEjcf1ASd0APmflmN+eP8ovfGKMTxpLBEZ
tQe5zPkfr1iH6Db+ciDaKmtM7/RK78WhsZzxzi5q5M+cIu0eWrM11QVJ/zenmQwTDMXSN1tDN2Yd
VelesONSI+12pLbOTdPacod5br3rE+dSV+CNLQ7LW7LrOMUGedHqePUN0MbZQta5rKrUR7jVin9R
8jQ/Q4sYUeVIa+VNgHF/9vHQ70o0DKudJlT1q0AZutmIsITC1CPouO/FiAglQOliFzij8+P9BTm/
cdgMJIvUoFgP8DOnC9LAXqco3cMP7UlMyzkp9T0ZY6Fvdeos/oVY/HwZlniCJiIVIZPrdPk1fyw/
h82wSnBueyMRKPIQnP0FUYNLxm9DvlbTP3yfElTQrEQwkCNMXH46nl4iItvPTr+nkyfrbU6NZfyV
tvOsbR1WqPj4cPZrnk8N2gDzsHp+W0VXvRNxt28QujnMtjK+igC8NaJ18SWz4fPbycEnl79AI7HV
jNUdCogO6xCRTvsQKb5fsleoCyX28PX97XEehBO6/DnMagYbNdSDFc3TvgcPtWvsNvym14tpc0qM
/Lsy0IC901HsBdas9d1XEKKI+YLB3RdJYxyEivJPVdT4H7RNAUi3JMlg+lA8XZZ2dbxS0jyjIErw
dB+zgwz001UR+mgBknDu35+Csz1LeR/fJfJVytOYSK+urKAKZj9JatMror57BFum0F4H/oVYL3p4
U9KNF57HNwbUcSvF+kS6hk09/HTThkOCtiaOfJ7TmPktxjHmFwzZ3RvHDc27EBXG8cJDd/YmkIfT
WeN/qMbpzOzpgCRwaZtP6IaPvigeZBRYz8JIjN+BWkwyMvChFOcEbZTroHNFdtVE6PS/P8ln0cgy
OpKe3Jn4WfMUnv4EQj3XSJNeekEeVn/lNDPvBTWCb6Jpiwm3efQVGti7kDVkdWGLn92ADI2SKMkZ
VVUO0irmssOhUz7idh6tlYXbZLrNHufa7hhkk3IvbKaz94/BTOqdCPoyKFXP0+8sDTs11VxKr0fm
aQdbWXtmRn8jCxrtTOh1VxiVf/ys0DngvnWpKS2uSau57dxeI2Ngbk1zSO6SCVfDXQVTF/bbjLrE
/fsr+cZmAg6KjsFrB/WsAD8armaqoTU8kthop+Q03swVcvaFbpSfjHKoPXwV0jtMgBWynrL49f7w
Z9ciGwVMKlQsehsEbavDE8SzP2MOonuzlWTXfmf7xxmt/QvLuIJ5MY2EEGxWlpF+EcC21aUgSHUy
3IWVp43C/1qN+XBsIuV/azDDsHZth6ImBDAst/fpbCILgh1B/53qs60u/JI3vhdjPvwWaegu9a3V
D0Gx12xKemTYRgbmlwrU2bFPm+pCynx+JS2AI26H164gPa/TbWvVo9Pm5GUekua/lYRkhLYPKwty
PLv1IS9fuA7e+Cqea9JF6pFEq+tjYiQWQoDToDyChX9Cx5A7U0ML8/2tsvzok9CbhSMkcCmi8RLT
xz39qAZJTx/dceWpyQy2RVWgmZPlzZUr2+Tw/lBn80ehAWYu3wLUkXhwuRb+iHvavCaxg6/oRQOY
bWR6gAhZuZM/ogbw5MdJv3t/vLNPYzw2JUrOBs8IzaLVeLaMWntu6TuMof8iwMftgP/neL7XNbT1
9wc7u9MYzDaBF75WV4Fhnw6m2ZkqmjjWPZSBpk9YzzQvWToDTzbm8JrkjIZ8ge30hwddSsg4CBLf
IZuyukizTqthNPCFgDzL27J3BfbatnngerX2lttMu9aEGvv+oOfHHolrgRU0iRooXXvdgGi10rXn
nE/Vkzp41KWGSmFk1DvdMqNNHGpiX2QzLgC6KrxOFOZ1nTuXnso31nY5Ektfnoo9ENPT6Rb5EGia
VbK2CN7tK9Ej2WIuAsvhRUfIs2PI59K3JV8zF6LtGj5adhom8HBWPOm7+POMU3Azx1C53p/VN/YP
wTLHgiqjTUdw9T5po4sUVMOVXRWh8sLIj7cJWFIPkwl1E1iZuoHIcanh/9YsvjatAAmDTVknolZn
4/3lsJIjK73t0jy9BqcSgYuFzfP+971x+IG+4OBBPApbe31FO34m3IYeBLEqLmqVZmhb3Y6bHVKa
0S0CoJda4G/NJ68BkS6QWEpyq8Nv+DBNFqicVxcJcjJtQSci1330xxDqNfxi3HQWElvvf+Sb80mr
k3yLc8Hlfborkamy0F11aT06Ak3gNqk3odTcvYDFdmGoN+aTconkPlXQr2GgnA4FcBnt4joknkm1
qUAXiJCGDqdy/4Jyibi3adcXnr83ZpQRGQ4oOYniul6VWfE8VD5R2xAEI1J48QzEWdoHiIT1LRJX
3yfERC9kAW9MKNuSsWiu8katj3loV7PVscpc4WmwtXoVe4ONz5QVZ83h/bU7C77N17DfIGdCVsJd
AzVKMSKN6/rCM+Bzelg6FLt8DJBIKtN64fDNXuPM5d73hw83zJaRgYpTJyHPpPB/upSqdiZUxTLA
TZGf7QAVtptGFSRYrnOpNP7WrqHusIRuRBZAm06HcjuntYwEyFZcBuCaqnHexl2fPUg8dTZSay8V
Od9aP4PMfCmIL3zz1YFIQGgjfM4FEywbx5qAUPjKz65AOvx8f/neHInuHOkLDxNh7+mXxVqV2CLJ
+Si8leTPYco660nXQqFvcJaZv70/2vk8kgrz/PAALaiN9cM7z7VEsZmLuiRv9jTloqtKynhA9SK9
FintyPfHO/+6RXaCEinW7YQ0YjWPLVgCZB1QTu9CYV6pFHRDKOfqu+X44fP7Q73xvC9jAXNnLwJF
Q0LlJEzr0HMg/+/Q8Bjt0my31mCn+GsFkV1XB6QX4sAzWxis91aNOlyGb02bo4xWYxYKaVZ3/OD4
/i86v3j0JSOG//Tah/v/nJ3XbtxIF62fiABzOJdsdlC3smRb9g1hyzZjMRRDkXz689H/ubBahhpz
BhjPwDbEVGHX2iucJ1s3dHcJ0C7AhJM4xluIHbFIfkwuWRR4N42J2IKkQ+L0xqwwLlz7Hx+aMzFN
zpW+ArF5/fO/alaSABpjikfyMAukDGwhvnmsUtPfoQRuNx7U4wsl3ftl6M8KS5OTos6BhPf2gmW2
KEqQKtgRLVHsMPbMXmJCr67ABvVt3mrdjcAiPVT4uF9Y39+jXMxRwHC4t5CpV1fXt5dOSekT1TDB
50wbPQ6dhI8/tms0ohia78toTSdRIU/FxN691sm0eGjHpt7jOaWeyeCZtrjUmxdG4/v3D7wFcrme
ugJq67MKd0T9beEKR1lk1+kJY7JhW8yyOqV1vdw2jv/w8VD71+WgzcH7py2Dnmadh399boh8bHOQ
dUnf9Ien1sR/gFRlzFlDwxuXbVvaQXlh33k/tcFB1mMlDFNq6XPkhY/pN6RjWjurSKsOU7UajXWH
D/VuNAIyjT5+QGOdvW/OezBAqJwx5sQ/C+be2WazGBzm7YQdFdsmGdlYvoZuN5iPU79UkduNfYTf
PaJ1UYofrJ4veGZ4GzHRTcUmtr7w7O9L62Bd0WAl0I8Axlxn/l+vm0hWYxoMadJuEf2+7IO52KD/
IpXq46d+/1m5DqOaIy4ePv55ca13JsnNKehWVs3pM1mz2cktDXEieICcptL/8fHl/vFY0BOgRa/w
N4FxZxOJNIsKs1vYpcXEO8bJwbn101q///gq/xg4PA1bwnqaRlN4NlYbv0+aBTB/V5e5/dxPWIsT
36rUaahaXO8+vtj7NZi20Qom6XTO8JU+W5bmtpg5AMfgg12afk+1wPmOEilZroCDtW7LPjFhGynx
r7jw6f7xlKCRLIfs6SsJcx3Pfw2R3vD6tVpbj0TLcHKwzSCYthtaBIOa/unjh/zHMOFaNOUox9ZK
92w4+gYQwWSDZzlkrx1TFssot7BEQAWSblOvSC+wkP95vbUBzGdk8p/v6p3vTqRZuuy0xUJwXe6T
T0qxcuWThBuZID/b/4/n49xOBbgSrc81gpS00pXkS++IHXW3gQmLti5ib1OsB7E5dvtLO8q7xYZW
FpObwgXpyirVefvxrGJOLb/17R2u8Z7cNVXvPWnZRIx0G8sO69LOM0K4JzbemSRDpxFBnsF+mekE
6ySdbCAXX1py3o0nbgmGOwsuo2p1Tn97SzjTWtKBcb2rOP6duGtiDCcoGqU3FxfW2nefl0utBDgX
DSwo6fneleZyyWiK2jsar0QrNMO0T5eJjNccDcOI/vnCcHq37HA9uGYrSOmy/pyLJJwsjjGKs+xd
b0p0hp2gzR0us4GB+Mfj6N07ZBXgjAQtDcgcyPBsUy5wqfIasmr2TM181092vp8D0hhYyb98fKV3
jwS/jHWHD0Wz1GHpfvu1Jl/r3ATO995C1/LEoHGOqBTSC5LO91fhR9MSXxcYfZV0vb0Kdicm5O7O
2Ru1hiF4VuSkN+DeTsSZ/59fHcsip3Akui7ayfMWz2KVNlnhvb+PUTe90l9yD3E1Y45V6Oo/c3c9
pKorh5YrIas6n32lZ0hM+Ft/nxVEQRS67CPMkaxr0lxPZInFF3oe798iZ1gIZZAkVnOz81Exkq9S
uLLx97ZLrjW453KKsYI4fDwi/qDEfxcwSMpXXcOqugMtQw/09mONrgcVmMipSGnKcEPLkGUlr1A6
D24U5I2ZjOE4QDm7YYbwSk2EHfGePmlKhiQtoBI3wsIM2EM6rwyVJPl6UxZE7oXJ1M1yZ0DF/9YO
jviVNol8Us3i3yECtu6duCCBe2yxzIdCO5ziwjWf1DT0OtleFZ7UCP/NLFR54rzmxIsMG2S/+s3k
69P3VJn4P7Ygw6c+B8uLPHPG+VxIM1iOYFisf4Xd9GZYeXNshS4CxodEmcg2AhMJ561ej/14HTee
NW3rsnB/BlaHzthM7fQ5lqX6LswlhSnhAY5cJ0SXEXMnl7Y/xE6f3NbdqPrdIDxt3LkOPtgRNDZR
7zzsKohKKwhG2brKTAziDJrupxpqUe3p8PrbGBcbjLOcaVE/rQRFZZRMzEboiRh1D5sZF2Vhk3Gf
FiVm3PkkmuNQKVwFSLWVPW5Wg3LTveHkWJOFvZ/IuIrMoBjEHaG1SbpNZOLEvyx7GvIthQfelpme
WeKqb6bF3/ipaA1CZmxNtrxC8hAIqY27rN0JS5FLFOo+zQttF3RpPl3VVT9NvwRR6C3wmxVgB0wS
w/xljD2rWEJylWSw72jP29GFEcmAezMgwTeYaZBcHFTR79sMlVyMJh2TbZbk9R5T9j4SUEfIIEvs
ZTfQmyDIa8lQxVb1VvZ+fOH659sMBT0F4Oq0sHLzgFbPJgQpLTPi43wbuxOm1173PR6Hauf6Wrvz
zLp/vvC459fj8M/Kxaa2SuFpM55VSY4Zp9A6vfyYWCSs71SAr/BumaSJZ2lFozBaUpGpK9tsTOfK
60il22LYZZ6mRR+CvTc5prMnnjVbdmPc6jHWpVL3Q9HauCYlXeYTWt2lHjkVtj3pNzV5Y/ETdoqo
pyz8R9tb8pz0I71Vqw0x0+JXjbnwICjDxy994hn11myV2UeuVwBbEII9eaHs3B5XMKGM+A5Hb/Lf
cO+ssEb3Eioh2hiV/NpBR/Lwa9BSerJo8Z4bEx3/XQGd/drQGoKI1033hz5mo72VbZ5XtwFmD9Ze
9XpqHLDJLn4bdl4Q6qS3HLFCVo08uFee2Tx2+Zh8HZH6uBsD476b3Oiy8cZztGWrVNtnTwr7Lv3E
vU7Zj8Khf/M5ybVkuSbDAAZJbLVejc+C8GBcVgXqY0wF4J9PRtep+2zCF3Y/a0FdIjKfrJugNubs
p7UExHfioD5EBV2YwN6S9YT3eT7Qjiat21mdq10jl3KOikwK86Xtk3ZqDkRhpc3Bx9M2w0I0Twzo
Wtia9SHp6YtzNDmbatFIXkJyb825Pj3hNGj87CnrjBOgmZHgi9MENEd9sxTbOMAqcGNLXMpePh6J
HN3Opt5q38IhC1gAn16Q/rOh36WZMlny6iPOSkbbbVqwHG+HlpgJn2p1nfShw7SXO2w33OeS8Obf
QcKyQFxWzNZe1DCFw06aUMt64J3hsJCY8gNH/fQ2qdnIt2K0cdizDLOxcQ13g4QEQpO8wA2uhLMZ
iiw1qzvGuMox7dTxgG3mxej5XmR33Y9aopoHeNaa2Dm+IDRQ1xW5d1VbWVLHiwyntetReuQ69LOO
F8pGTytonDUi0+IGY/os21at8HGwx/gw9b/Yc2cvX11t8Z0XU5b1D79LLez48NvqrvwsKRO8BnUL
dzrWA7O8DWa8En9l5KY1LESklM23vVvWxnEmCGYrKtIOdkFaBlLymiwrI0zcIuae3p5HwHQTY/mW
4uJ+zMnvICc0TZw1kYPIkCwiTIH0ByPNk3iXgwPekiIZdNgnVlX81XXFSCSbDTnoKhu8et7lCbP7
Ji6TBtYbg7HfxJmVH+NOagP7p3C6+QEDtGAITX1avJ2ToRkpHJCYB6lUdZiDlOxqyHSDfjUTVhWf
NEr8B408DL8IfTmpjq3SlDNh69LriUcwPfNlkSIeMFKVzD4cZrQ2lZEoe6FHRHppcxSXDSlkHomJ
2obORlq7m85kryOYtcYwH8eyWWCLXo/NqMg3wJb8Tq9wfnr1Fksj42W2arHtUzkoPYTsmZcPFC7O
56mtuuIZ5HmJtIpM2KOT+8mrLEvjsRmS0bji9etz1OJ6+dIzf5IDjk985BzmdasRqbOYe0vPcy9U
bo3wHpcpi3w9K3Mw2B2yiK3TavdkuS/z9yobAzz6MV6ZvzdBZ/GZDHMqb6ciJZgIucr0nAy+l29M
neQw6MQ0ZvuxrA5JjXFUNKsGa6mQqAiyJXQ8s7DTx1S3/FRpc/zN1preust6gxiKLFd6ukN9LQ6O
Iqz92cMGLLvuMF4DNyKDLHuOrU4Qd65KL/OuAsnoHwjC6C3ZRuA/hdgutqrmZ/wvnV82fwg7xF6g
vJLBYbDhklpX9N2+StjmDklrpLG7nW3ZkXKUN0v+3VvoS31RMTG8FOcuzg+n1Ndy+5guqe/tKqOw
rqXmdYpoP2S/N2lArN1piTVhEAmTNyNtaaxIEcb4U7A168Esf9JAG4MTP8uhWI2tYQ1zbb394M5k
GkZJlk7WdiSvZdnUaCiC0Cq6rvk2Gq1VbrvONV91stms17Fpsi5KxdInD1jiy8+20aJPqdzJIs5X
mXa9CZo0Ow3DVJDmh3ZqAoBid9mWvaFdgWloFH8jKVBDOLRBMOThjA/qTl9lDBMIvEhfEHGU9U2u
xPCprfD4/k0NRu6DhfawOeL8poxwynWDCJCU/PmPV9p3Wz68WBZa+t/wfIArzw5IuT2Yo9Z2+lEr
prLcG0s8L2Hh0ZubyArqDGPTDyTfPX181T9dlL8rK/jZ7BHIVemywHU870SQZZkb6dQ4x4JysXrw
5YKp+gZgRL5aZpq6t44cF/IHMkgHW40Yo2lP8gSrmT1pznIfTJihhX6hlt/OPC/OpqursR/C2MEJ
dL9ocfeDNADi8MJeKd1DbG/413bgtWYkxmEYiwvg8p92+tvnAXngNAbrfD05n9OhiSQ0iokG+9E3
ugT9plUP5RUuboGMsGsvKJtrvPTLqvY/2ZXTim0rvMa79+3Z4iQw0f241qok09ejjWG3YU0HmhTO
1s7RdyWJaeF0WAlri+9LbXzpij4/2nVjOE+VXdhffKc3emJ28Rm9cptB+BfY5X+IEG8fb1VHgdOv
wo33Epigh6YaJ9Z4JO1wanZlpes3g8tJuulldZfPehFse3vIs5BYopikYb37KueqtqIZ89qj5s9f
bXo7v+DDlXBKxTx+sofxpx8r85LM9F3hACoDBdFEB82uDbD5tma26bhKr5vVUbnz3Khwarq8DpO8
oRkdTgyobkPkuH7r6WqqdysJ7r8autCjxLx97WxDowERWKfcX7imPaT0QWNSOXowz080sUgOg4aO
oSrxatGUCGrXj6eTsc7St99Hh/q/JtuvDed32AOP2pOwVrlHiB65Dv2iqWuCMjhcnLzGyv1bCNp4
545J5h81EyhkDuVsesvGGLyCICtrkIH3UIzdIgjdKsvxOc9dP4et6mBkN6khMzdUsOWty/81t5JQ
wPrCM5zD0Oi6nPXc/z/I+53bwEBEbeFYk39MOl9dNRREd+DwwbVsJ+/XIJW24S+QSvPxm3t/VUBY
MGELnjkj5nzeBtbQxuYA/NuUXu7sZS4DdaiJR/Hvk3Iu0+cisHr/2jewgL5U464j8c1Ho+u1Zlrx
GBwtoVS+HSdVYWlgQ404dYUeXPvKx4G4R5yUPGS0Re+1tlVNmLeW3YUGrvjmXVpgRLmzk5lI00Ji
jnvg42W3M7F+krieVjrlfhJm+TIlJioQ0liQHnC+qX53PKOFi2rcBBd0je9G3h86M31LtIYrx/ns
yJiQOjeYeqUdPZeM1CBLviunn3+xlzj37IUkbRnpcIeLpfNrdpb4Arz3xzvo7TvEVAVWDqcF9hPs
EN++Q3PMmgqn7eI0LlZrRGmQqOuyb8npUpQeIpqyAhfsiTDg9skDLiXokYDceyzWnWkTN4XwvlqJ
U5Ne61HgxptxEbH44YshuyHizq93xcKRc1NPtddNYQo5TduWrNEkEtqDb/b3CtL6NRaQ9hRONmEI
yFkaxJJhlTb2T9shGiqEV4aVTdIbbr/FXD1NTnSsAvM0zKbyw7krGu1r03NUzq9sS5EfB2QV6Gno
GD2KYD2NO33/8ah/RwQANlz5vRZIL0Rf/vP2tVVqCQDG9Pyk3GRaQiuY+6PRLeoWBL3egwPkp4De
OAH0yc9m8o0jqqL++8c3cT5y2CRxooD4AJQJy+kcrg9I+CG9bBhPlaQTdFXG1CIhc9wg0mQcwTYt
K3f1yDaksnaaU+vZyc5qvdz959ugI77q9VgIfGgIb18FOZ7K8Mu0PxXeLK2tcr1pM2BkP20I1xNG
mPpZv3WSQrsZJwK05rGsLwziP7DK34OYNwHLUwd2gYcI6fHsa8ggBZLL0vZECEZCZimmDEvYkcvk
ExE/EAKSxdPYXnPEkj/stvdNEgDs+rbop4HUKvyyPeKcE9woCHfXut0gs1FG0mjdog973Zz7gz/q
Q75DcNxd14teTd9jvnFwHFXtnyqbXHYM/crm2AWJxJrfl21DyjzRH/uYDIL/l5j0Ov2f5Fd9/78H
+zs94rzHwOPShV8flM11dV96+8aVYVpLonn1SfPd10n3tTHK0+JLSkycfaG6fdcTX68FfgDBgO9L
3+/sWnne+yUhN/VpVNrrhPLMDuNSkMEztnO2bwaw0TCTllfvZNWLTypO02jJxPAVRG68ghR3ce6d
F9ws9DrdFYb+H2ODc9uNGUBTyTmXJw3qa7bp+zEJsTxu+43uAGFuzC5bLmlh/4jn346w1XeKqoTx
zeJxXm6znLj61PbDCUs7n1ORUzbWYazNbjyoosdX065bMWanTtfIT5tRDTZ3LWkXUUG2bfmypABU
LwFAxx1Z6lqyJUtenjjZmR7QqDSGnzjGq2nnuUsZ73PQ+z5c3MTLoqogKfPrSN4Je5ZVZWSuIXEp
1AOyLzZdzrX9i0bcuZYTIC/MejOOLNUAN/bk3yIiapPtx9P9HbDE+4dohdMzfKWVx3k2IhoVa3aV
jPXJcq3+dk4dosuLuWvKg0GH0scLrDCSSDod8Y7V0DevqDsmf0d2riIXvGOQHhFH6FEG4SPDOstN
P5dNUs8Hgr21PGpm07oanXi4yM1eW29n3xDRCceMVedCa858O236CgJAqmp58jxG8B0Bflpzk6Wg
w4aB/e6pLQznVl+kE+81s3TSO220CzLeLbfANp3IHu/LhVe5XvHsjui0rkahTOPVoP3tHZlSn/0C
NgRLp9WcJneEQzmQM2EY9d3Q+um9UkFMUKZpXknHafNQx9msWams05dEQpq8UMz9Y2phr+CvnJOV
inxO8ZlSESs1lNapA0gG71lcFXpGteztln7/otOGvnDFdxspdMuVN0uvlNVlNXB8+wrqYSyNWNP7
k6XGRG5U41XTxupFpkd8TNFUobSV2T0aOX9p69fArJEGZgTnpigt58IXef8CeHxuAk8GVELv7kZ5
dpzojStPTue52VW50ASL9MQe3R9eorIm6sgY0a4+HgbrhPlrFFAmQDiCNbzOKPwWz+VXaMYnVkyX
FgERJuPGmIflWVtTgCgrMtleeOP/uBqtGI8WOudsCpezehNhZMXS4K3CAGOptku56MtmxmLvaJGw
9vvjRzvre/JoBgoBGOb0dJl0f3aXv05yxeyOTlMs9nbpFwl2SG+EtqRmXTgJvH8mhg4kGA4iqNff
2eo0gTN5MfT6bUburroZjc5Nv6iBpvYBw8c4vgC+nJ/m1x4PJw8U8utRHg3meoT+67FmfUyH2Mld
wnBsx8g3NZFmBUfEgfRnLNnBvPdKS8bkShgUYsiKzXkYo2CIyx/aSnnZ0ukhfDZWjKxxK+ylW9oI
ozMSrUeblJvIzfO2yUN/JLbMuFS7nq2D3D0NfaxiaIwhsKb9fXb3Ixi2Zy/uQxe44p62VJADJtrY
1QOW3Cy1K74RZEB8UpzjV9NUdflIXLh6aWwz7y6Ubuto+2vsr/fCLVDPI7FYe+NnxeMw605VV3b6
WCVeZ4SJnbibtJyMb0qm3lM6TR6oY1BeYIOcTXOuumo6+IcZt6YYnm1hVd5TKKhxfCA2Nv4ZD6l4
jjV/WX5oZIkSUorfxHzBVuEsI2/tC3JNAvmgKjMRIGy8feuVgF0DRK8/zHyb4KqZ4GKfGruufBFW
cWliI2GJwt3HXSKwNAomt2y+auz0SzQHKpFb0HksLi6sBmdniPWu4I+tBnvwfWAnnFXOzWLHJMp1
04NeLNveK2d3w+C4UmZuO3im2NUxnmxWIlDwyjqkEKHkpQpz/cR/DQFWP2xL2ZfRvsHD4Cz19sUU
Xk/KzBwbD1VrJBmm/+Q47GWjLdqLRYDN/dJXqtpmcpQjVslzl36KIYSIY4UkQS+OFv5DRgi53CF7
1Wc5utTD/qOFe3uDLBTAu3SQIYtwo29vUNYy9kgMd6EdtMaCBdmAfCyhK5s2MzFRutCubUkq/RVY
e5BWoTEsnrHJJYDNg+6rYNxJyAA0niBT2WxxlVVWT2ZlJR1RzFN1tWBerH5LWCF2FrYa8D8EPiW6
ncgTFYdywJsfzK+KsTjdGLbsn8Qk0p5W/txkflQ2jeb3kZloxoEwZkftJmMOxF0cVE2x04IkL8Kh
8cf5wW+lCyKi9XhTyZFaaJuXiaMdyX535GbAb+UZz/DMwpq9jwccK8Wc97d06U37oSnMhCZ0qeXK
va+6Ce/Ram4BwEjMa4aDOWVY7RFooD1yV+ULwBO9fcUHLTdOqTLKZL2YxXFop1vY+ra4j+vK7S5h
YOezjMG0atQ5C3twFV0A17ffqtFqyHF2bzyoVo3XpNoJQId5rjZV3hhiU9l5aUZFWWSKpPYhjsxJ
YSWbpGtbDcHqBT7AOjLejhy0cXReqOxWE8RzYVdfKzsZart97Jf4TnVTegiAn0lN60A7qrj47dtV
fDDGuL6w2vzzwoCTAGNMcdaTt69BU3Zj4tcjH6fATg/0y0ToVTDr+G1xn/uz9oJEn9+UaKAPH2/5
5xUdnwB+PI+8igI9nw7022unTclYmOb0sVFeGkRdO+YBIDI0WaKYXaKm+7i0nrPR8DaL3mSPCkX6
lzLIxYWF5f07gGHIzZgwGqFcnVP2NbqlMq+14XHwGOmkaZmhUYr5Woyz3Ot2m30nGTTdlL2rff74
FZxtarwBoJA/JDYAdEjOZytaSWinFKLWHnyD9DLyRcZ0vs5ymdsR3MEZMWg/GiR+1cHFxfTPU70d
cjwrAQyoMS0I0Gto8N+liZ5BzJNBVz6qtVsDYm215Xp6mYkVBZtZaY81qaciXIIJj4o0sKvlaZoc
jlv9HFh5GmXalKtrpY10FjgMqfjBZLmbfk9wmeb814xYUZFHGONCrghtSvd9Ygb1ZgpUXF5PzZCS
cJ0W5hy6zTQR4blIg051UclTrZJaEALGLNz2I70a4efmTMK9PqF4pMsPJS0zkiYyPTxXMbNM7WIH
ZFuPO3AVLSfdpy2G7pnCrL53rXn5FrMCxg9O3bbufoLxUW2hXC8Bigg97/adl9ntZuldchBSd9C9
16VHxbAhZrCJj7jelCwOPfYle/DN3L2P/URcVznd1/0sAmeNMNDMgVfFC+uPsm874ttBTIfIG7Gt
2ojOdKEH0Ltqn2Cy5919Ffu9OOEunuNTC8mYlmrtjLFRbdJKZLSE8Y0udh5q+UdEIl4demksvxQw
GziEdvlCFLgrnG/red6HdzZ09/BuKnc/ZKPI6XVKQo2JdMIjAXqpOvii0tRnZc/yUGRTDpnKtaR2
rRQlXug3ak63bk7vl22qGuFyELzR2flPqWitYmpUm7Bgkrm122++Sjz3fhUtLfcwnjXjClag06Wb
OfCSbUdFZG2o4qylPbSq0m9yVuC83S1qkdiNi4HtbfFmpvRUN1b/VbqGqq+RgZaAHLABf6E58+8r
JdRns54nP8T6YayipKqbIDIFzAdSBc0yWsokOEBK4pC00QWtyE2QphAXkI35x7TN4nnvKLJniYWm
Kaz8Jf/CsbIMollbuTxuaVXtxlwS2A57aHt6/lJbXR7sm6Vp5g19Woh1sva7AOWKk8YbSQgdbjyO
LYPyaramUr/yjWr80ZYiKSJsDkhuZ9Ec/U8dB0/rekjE4CEvS7U2xPt19MShLXMz37AgjCfDIwjv
qcdiBsLADHCHvYUI3PmOgVCK751JmXMbT2atrjQnWJzQ0bS82XuD1gt4h6oQJ1CG3nlGhZKM10ur
O6Q2T6n5uixzweRSDSp2ZQrfKWjYkqhM3NUoyu1U281eeMo2njUoNUuyc7O0u4L1VPXmbi1qqKiE
p3+atAaDY6LHmxghTezUu9yH1iFuRS1IK9s6KRDuZsmL7mG067y8N5dhxsGzEFp8gQD/fpFE3ULj
nCKcPiOQ3tuFCqIvVBA36x9hvpgRLDh/mzepfj3rdfqpHobV68y2/+uGzKRbz/VIWFcI1T7bm0Co
oXAg4HosSrotQpTZs5/79WvgdSDVNfPZOAFnx3cVudyXyIjvNyTHQcvKiYMmI2jPWa0tfL3D8MBy
HhjMi2GEg4/9uQhdJijKzzV3PI1nMd5CHUTQFXVYlaeHj3emf2zOGN0aECJXz1QIN2cvwO3EkrtT
lj1Wk05pJMukuOtoTl3Zoo2frFG3D441E+zYL97DFCBf0fpMu3ACPTt+sT8yKXFMXpnr7M3nXmtT
LqcyMGrxWDrCKMjI7bM52TO/yH1I4LLqV44hXe9CPfCvq66Gdlg1AWX/jzD316G9FAC4drk0jx4B
hA81Dq2/+rhaDhDsS3wDabZcOFv9oxh1QXZge6OF5XBrnR20xwbdWGtV9WPnJVV10KqpmLZwvgiz
b+vai4wh9f3buVWfq0TL9zSXO5ixVHM3EjHP/cef/v3oc3W6M2A/DL7VtuHtfGtSOI+NYTSPStbl
t65v2msxx85G0VM/FXRxiIVJWBXUpA0XZt0/pjo1Cdp/YAVkX+/qIY9dupza+tHCwfl2HCw9mpQz
fJ8Al8O5dDjb5n3++PHzvv/cWOACP+FwwFDHlfPt85ZGizHl3OSP4wAZs8lydkFN1aIIp6zZ0S+C
ZvjxFf88x1ntZWGOZaCJZXl5N8GVK6kWutp+KLIFjmtFtAFohuun4yFhZzWQQDvlbsHjyNr1rV1p
rN9xGvRfWA00PEr8dt2P+6Ruj4NdWvktGAWbchybyxN3DoOexUUsaajVsxX8nD0xwNMtZuz/NkYs
ZqsLh0xSy0UfP9i7oYPFAOwIFmmsltds7bevEp1JDZlhzJ+El5dLFHROe9DgPe6NZtQPXkC4WOgB
EcEdrLxL+Y5nCAWDdcX0WLWoKGjyncdRFHmvLIFP/ZPtpGrXaTpDhkoJkW3Zbio5FgfMwKw7C1ri
USOS6unjZz9vgK3XX6EyfqU/juBmHWd/LRt46RtQlqX+yGxR1kbLy6CmhB6dX7iUZw/gVnbYLrrX
7fPWrZ6HJi3LkPQZ7xMsA0H7UDifP76ld9OJtQunyhWNWFVU9vnIpufeaiVy4rzIykcL7cIB88Yl
htttOwe8guLrcZGXnBjezSfs7Zi6RrD6dpngn2/fwwKbPAYJtx/bWIv9E4HkGDu1AkZ53QbFQcFW
ff34Oc9QXd48gRbr66X/uFrrnZ3lU42aYJiS+XGYNPHctVr96GVGvk9LquuPL/X+lYL1w7/H246N
mf7J24fDWhYmsQqSpyZt5JdamV9V5runiuO9CId4KLau1uT/9ZBOFbs6FNFZZGEGuHh7UUmTD6pb
Gz9mnZWcOLP5GwLWa8q82Ll1W887tRVlX8jMHi8AoO9fLVdGsU93F0CM0f320os51VNRDulTDTZz
QG8FIdYYZXIXS4RqF/ZBGjr8uDcLI45WDFcoVvSQ17H79nI1g5kzVOY9Un608gH2hGqptpZCKKSW
wu5+6R6q/ecFeW2K/MDAmG2iBM9Dtx6wZQ3XTTYNu743EG+YjfbTb9si23VZJu6VH4h4Z0EGkeGi
5RksX1Cm9Nj6RWeVIe6QvR92OCZ2tOvTuI16zxkzfJnQZlwpZdQD1vGBMbwamR+Ut4VDthenrMI2
prt+bX+HPZlf9mFQXZXRkvHaz43IxKc2L9MSKlzmrlD5mCzbZNDbV4MFoYhqN5fJZs47awxdVunb
Tg6oWyisdRhFaSV/+Z09i3Aeuqa/cfpO+5pDdB5uYUF2n1NZay9+NXSv5WJY+Rb51XLvOiK2N8mY
Ov21bg3Ooz2J5RXWMIdPrOaMsBiBljcofYgSzUwzHsJyTtIbZZl4eyucQPNjL/L6cYiNob+qqm5x
oprOxIYQF2htCc2nKhx6segbO/CV2OrutCQHErv1jeYjTf3cToYW7Ieka36r3C+YFSVa1X3p6yp9
qji5a7+kSdrmPSzuPKKsrKedE+S1fsKn1r1OcqvUQoDd/jf/wl+nyFSvgTsqa2v3Q1aFgDbjJ03N
rfmllk11lB37whGlluVvcUYb8mhOjeGrxZ5eb5FxYQoAgNeNcJ4heIcNtGsKZ37fjcxBOnCFCaOr
3du5TLAr1nX6XPc+p6Vp5+v1LK9tsIvsk9Ploo1iTnvTpiMqujxME7VamKbV6G0cu3YOsq6EAcke
7UI41ENu7x1CfYabdgY72bg4qY2fPact4iOWUaM5bhczzpZiw3kraL4JE0JO6LRJ9XlAxVZEczIO
+3H2U+tpwgfVRj5TSvgllKJpSH06W2FqBhxQ8ddapiira/8F8D5wX1sJTTbCYqT/1CZ2kG96M/fy
E3anVR3NvTHb18JHBHgFGT/7PpB77e7qJNM4yo/WMNbR2Kj8NWGb+pLA3fsmykrIUNObagcTK3Bu
8yzxb0j08Kot+Smx9wL8XTcR0N3skaPcIFPzGP9pmKGsypCQDc5PFv++exgcNd0OGgzRCKoxTYOB
xW0IhdvTFctqy3gp0b7p90W/EEMdepnrPvoxoD+EMwHiJPFoO3AYZBUBEyhUO4R5n7bztiuyNruz
JTl/u6AnkPhTPU520IeYOacq5FZn/f9Sdm69cSJbFP5FSNwvr9BXu22n7Thx8oKSTIZ7AcWdX38+
fF6m6citjI6i0RkpNFBVVO291rdSSM20kAIrVgSsw37ISz9sUEcdKsLlW+ZNVoxbx4E06yMQMayH
NJbtmxRD92tRvv1DgqWmBAOvdjw1vdd8F4CwkpMgY688jpOogD9Mtu2bSTo6x6wprOKoAmzu2Y2J
5M3qRFP8E0q3NSkJdLod6F2q/6qxtIaHrOo8QWYBO+/NUE3IOgh/rOURKXZuUdwAvXdGkl/ZQWbI
of0VNlOf3fUtZNmXtLNy7SDqCXIV/Swl29fZWFg+UbLYKRiPmCBcvhYHIFcj7cVSQocu4j6DY5Qk
JBcgk+83C+BwZG1wonij9m5oHpW4S6M7xwmFyRPUIbi6aaGHVPDyRNu0oTQfnXl0pnSTllaS7Niu
2hQKzbx6wy6cDH5nhRhLfUwBxgxYyyRdQ0n1eCfYQFivLVEn3UMfUk4LCs0VEmGl3ZW+Gen2lyGs
cYKFppQPHU+1szb1hPz/3qhibSYyjyIFtGAtLXajZVXbtNFpI2QmRuQAoXtqP3s28ogcV0Rs2sFY
Z3CntDJTGl/g99vyF+j13sYI+zsjMeL3nFbi1dC0pjv0Hi/oMWwnZ8RHoc6AtJMSXq5wrOZH1aNy
fcT/4vTspWSuB5NRGfHd1KoKDJ24zUdngwus1PcKLrIlNWGU/5aDlyq+k5fKbwW3fo+TwbNq4tlC
5xYAZy1TZkvkOg7yaDaAi419nfDlVFWLYKavX9wojsdjQ8rAMa5hDGwyyCQAwa2qsf+NMi95otil
KPgQmY2aUCXtpw4N4BZnf2YFecJI2lq1WfzWHEkEYjyEVRtYoBnVfZrI4eRMSeH99S4L98ayfWSz
g9RhLdOLbAeVkBbLlwLQWMX3qvO2Y665vmKrvbI17bjfJHkkbyWjXB8h2LAiKacoT5PxqinkSVXh
wbXQZbEW8mn3ZFns285FST+PbcyK27aDHiT9NLzBVq4Hf5iz6BZE+XoDzdZZX4R0GP3oEBiXm6Ca
Qmw+lFr5MmMK+VlzXdRP8YBHLS6VAG+VevzbTS2uak77VC4WjfFaWmMag8nTnIxn1ADRqYmttNqo
JkzR0ZqaZ2DqGQ7nshtubPeu75PLIp+xKbXh/V2nEM+yKfQmGoznIfbYus1xvOOT4j5m+Vw82nb5
8vd3yVmIkjAgqutDNxrXSRh6Yzwjhmy+j1Nq+WoadcGIeGgKOgtea12r+d9WU+jhw8UHv03HBtLV
qpZXVsiW0j7OX6yO44gfeTXkkLLonzDptjjop0rxW7prmAcb9xay53o8o2Jb0kUX1Zh7JT9JClVQ
Oevd526osFIhZUWnTaR8IA0rbjZdZiaHZqa4GFTYkb4OQ4j95eOn/oefgBQSLASHwgWpsTqbIRmQ
Y99l4qUdM8WfhgzO4qAJw/Gj2qtokc/Cj9TBeROe4vVQBKz+BlLhepixFNLWA3aggpRdn56o5Kp9
VjvNC8ccY09TcWihNWnmnRmRrd7oUrx+fMtXFyTnmrItL93kA8aaupq/apMqaLr1F404jId6wKY4
JKZ1R2envsMicgvRe12rpXCIHsKiqLOUTNe6A6eE7YoJM3yxSiFrOkh2y4fKQzjid4oSlQRKJ/br
MLvOZ9Pu0LvrxlA+KQgKb9FTrosgy0/hvllEmNf4FC7v3bEwO9ZpH76YohtA5Jji0XXrCiSBwIuj
5SLZ6ZpQNkOkht/yJfg70aTxPZ467blyZ5gSH7+LP/wgixLuIizjXdBtXp0oJ4M2kMv69lkDk3BS
aYV863Kgg0FiYZgClNUkmxolE+UxfQZLH2kcSDKP2WDplfqz7atbrLKrGQEbyVoAte/vig7s5SPK
Qs+rpRbndGBUOfrEHrg/2iYfvpvxbJ1YLN4mqzEOePbVY5aUVnXjkayHJzRCBLO03pehgolu9Yq8
SQ+tvMvlWamTKr7D1yLzT04l3OaA2QtwLcBCbIEfv4d13YSLMivw7eF/pK+yhuSKSCRFmrvupwzK
xj9ty6l53/D/6ntd5RuwtcdCdjtjKGp5Y9lf1yRZ/2BboRkDwkiFfr0AqZ1EsqZQyEfG4v0MCUp5
qMqZ6IVU9wZva82p8i2H82AGjd1M8fHj+74q7S9CTbQNUHH4l0Xccfm2UexJic06OpeiHn+MuoIf
V8ykhRpNnn3DitXuPTNSzqRRpvhasu616vrZd9mA36pdXa0T/JYFfAlpE930Uuq+/C0kbJoNWof8
rBXJdLcQ87acotJDCFnq3ljyPv3O86IQJklT7EN3zr70cg6Nw41nslznv1UeLk+RFmT68lnCTLf6
JqSJZnQDxeLz1KviKKepeDTl6HAORKL0SwK0++GYY/NiCFf5TYEywnRs3Vikr4eFTV0LJTFrJsW5
tZ7Ny7D6p3lvnTuiqsrAFl1aYo4w1Veptua0ic1OdIGJV8n2yXbq9O3HD+F6QvAxxOEJSwFPAKLe
y3fRgTdNx1odzzA4inNGTvRudjov0ENR7nNjUI48olv76uXBXj54FJTvSZlIGSnprRZDQoOMviqi
7ty0c+f5dihIkBtySzlS2Un3H9/h1TpDICfPls2PCuQEssrlHSaoBmRdaNrZVfMu8qFKUKsomvDf
hKCDXURY1o1Tw3ph5UsLOobPIFej/XBF4S/GhiR1JF3mPHuHsZ/Fgx2PyfSI7KI/Mo6zL3SyrS01
XIcZNuexe+Ol/umWWdXZ6KBWvw4AIbpRK6Vaq+cZ9lW4o+bVT49RB/Y8FImmHXNaePmN9vjVQOau
EfDz9IB46Bz5Vo8ZfUnRZJN6JvQjAc/Szs2B0kpnBqrbO8aJKlLxRkUwLAKzDON/Pn7Jf3jmy7eE
JZ1iCxvr1ZJitzVzRkjjzDetbH08d/JrteB8sxbS0IGvV7oXMVUqLANOEOJ0u7HAXg1pA48PjTsw
nMxitNaXt0+zoVInRdfPM/2fdmMmlWIeMw10m/TCKLkxxNb2nmU3x5mMhUvnthdP3eXlmljAn1I9
7yxS0H+buu4tfAZtaQ4npAhtue+aDORHEcatgSXSRpZZWtmo/ERMYhhUrPveOHQCnVmUeAlsWq/P
c8PvzRjxUlCbVVPct82kVg6oUCve0StLraBMLU5JldO5fqU38RZbN0gbn2ASEEkBR1XUuH0TUxJP
qqoHwDG6ibUZrWXT33pm+5T0Y9reaA1oBvd6sZrwLNhTLxG1S69vTZVs+qQt6SbZ53waKTn15TmF
QmXi6wHOVXYh2/k4yZ37LqnKbTO2w96sbPGjc+PpDYJMv0c7qt76UVffFnwyi3JjGY3kpa17XrGp
91YMuuasCYrd+0SJpHcifaDotCB3hbLngVdUGcFPeNuq1QtlH7GKJc+pVolbyIerRZ4fAwoPPTAH
AgL3Vksg2rdYzmM5n3VdxDmQlDjcJNM49YGjVdYWr/Pgp1lobD6elH+6LHbnJSGAPY+73nNgknKA
vpTa2YG2Yh0VW5L4Rn4tVeu6rnrl1CCL2jV1295oVP1hMvI9YxVYvmicOJf//p8W6CgxcqLrU8+I
0bJ/benOm1gqOoHoWAfrG3e5NnMucxH1IhfkfMvOfv01o24kvHnu1XOIZ+RbhEaoCzrOZYJCXx5v
UArM6T3y/WETd5Wjb+tooGGhiVQeNTTGJ1c6U/8JSI791uuZofu1MtuOP0ZS3Ui7TaftUNGNeOkQ
aMcBiJrE2QA0qg8JlubeL7NKeBtzSHLMI7JftO/a1CY+uE6vuGV/evcJ/2eyIVNmSCNPXRBpqPDX
wQF6mkX1YFTtvRhgUj5EYUNlfO5TMPsYM5LwU5WZlDXpjxdFEOaz/avCoTWcAAHHj54yw7ISAzW1
XUf6sXqnjl6u7DEaoawukW8P95WR999TnRyebTIpyi6cMkPcOAWsd8Pvd8G2j4hp1g68XKsBkqV5
OeuI0DGJ5lnzufVq7SnN7ZruDJ2l1M/CdE7uKB73T1I0nTgb1Ns6X6PsHH/BPC5uuEpWny++1OzM
MR+9C2HpsC4z6T8Dlo23F9d0OE8Zz1Zm2H/nbA7UTGuMje3Q/1N9JlP5RU9sMWyGCSegnypzYdz4
iF+/Xg7vy1kMywdnFdaMyx/SWNKbR8tOT2lojnUXiHJohrfSQnkZ0FvKYBZOjqRlkDR0pn3R9Laz
mYXWniaU4+394MrWitE1QvzR+I6UbLp8pfM0qQWlUajubzOJRtBcKHdOTiWnHOZMVIrADlE539gU
rNYfUvR0F58Oom6OGXwuV081hjY3tFGonyhpdc1XtdSSI73YQdtQkq7SLsAPEVq7WeLYeP146Xtn
KF/ME669ZNogXWO+8AMuH6Tae4Aku8a8h0Fnjsj5EZES6R0neODhFxZD8Tkl5Dzmt8AGwznXZHmf
BHk4yKbx60xvR5rraQj0tbWjN7zduFabPnKtXYL2l0+41Wb3RaeizNUB9qE+RReuUtPKC+UenVj9
TXe78hmlJpSErPBaeVLCRF26TPpUEG4oM3p5SVs0ftyNYx1onjCe2tGF/Zx36RSdgA/JOzeG+baF
Bxm1gdEjFKUlxSh8K5puErsiJ+gUtiVnhTbr62gXaVo1vmLtSL60PTraTQu375fioDc5lY0ZYzNp
SveXm5ALfFcUsv+nCOlZ+Ox0Gg44DMxiX3qcuva2o1T3eWmB7GwLnVN6hmX6AEwNP4QTpqiTfUB8
iXuqqNLjYG6oKO/s3Jq8e0pNSr0fakc7ZpVXJtyg2U/bG2+YF3j5gily8S2ld/TO/1kdqIuBYqfe
zfEJ5k01bGiEdAdTpb2zByM+H9ps1L5+fMXryYkijQtSPF68l1fjmb6nw5c2jU91mZjdP14/6N/B
rrv9nujKqCJjaNb4QNSh0B2fEroTwE4C44gLN7VoO9oCJFgMWnimu66p0V2WJdq0n6PSGjdmWuo2
RC4v+TIp1ZA8WpFbOocOKZFxY7V7d0hdPjs8iEhX2LaxdF0FARTqZEECVuKTLqs2PQ5tKioN9ARM
a99rqvQY60OY3Hl1V3rowtMy1otASmfcDQQbYFrvs/DEt7/Vt6XblmkDX1JXv1pJ7T1ZVLnhfZt6
jsxh0NGLPsKgnj7XFbSZrfRMAssNVvk7iK7ZSzYnmtgzZVT865Yt52wzNtlIOqSSgmsMtCTUsQQ0
Zv7+WXXclvqcl0Kb/fjdrk5PLFXYLijUcoKg0cTSeblcdOQi11HrefcOkvPfletYyEsTqHeaGX5S
Fd6W39MeoTQTC+/W61htoN8vjtEM7wutF97M6uKeM0UzYGb3fuB4xoe4TQe8BOT7ip9OXKbRKwep
3AFG5mk/KBRZyWsDQcD+ablDQoIEAKY+sBVd+wH5pW2lLzRnejIQ6PfanZZmU/pKARCRip+7ed+N
QWxVyhcm6QymyQqL6DGsYzXZwKB0CXKccXrt8EFk3pdIi70nN5yNhlHNIicpFYA2YifnlY/wZsvs
0Iyy/jlqI6KJG2es92d+OUqXlhDTDZcf/Yv1Y5mtlNlYqdb92FVFCdkAKKL3qFl1t0XIUjc7g/P8
3ipSke1jSyneTIW1ko6xa9VzBXkKIf/vWsZ2cqfSO0t8QTCw8s2TNVaAlNKX2JGyZNMpjjgmmxR5
+pCOtXTrVtmWdD3ZgQicZxj0ipyPreWmZr1H+R8VG3x4nv3dKjjOv2j16JYPbpZEzcZp0oY3aLkT
nM4xTcyjNPCIvtDiFManDOZzf2qx2iLuiMe5CgYtmaytif6CI0BR6RoyFHcWeynUcHiBl8lj5Xc5
Z1mAjXj0nCx9FmgmESWM9iQr+AhVHX4tU1pYfLCoKxDf62Zm+maHBpyLhpmjvKIdpbDXijGF51zj
mAhNNDmQwrwJYKFQKvlvkmQuTMOKg9KXj6fW+1l4/R4d2hIYdgmNQNZ8ObeSXLXgpnTafV4t3VQ7
k+4PNqlR/mtudJH/0txUxH6rhfMWLPSUbKd4Mbf2DhNg0zlaHElfhlOjP7C9zrQn+a7HTmVrvEZg
+BcIXQEw73uZWL3zEsUZn1pLHWqDr/oc929Vkzvxrzru5VbgTwq9rVc3phd4bcrX343m8cWjQJXg
kEBAUMVsPW8cUf6wuvCbSIS00dK7wAsunwDuITd3C2+6t1FCNhiJvO6ToZhG98Cc09V7U/ZYCLy+
S5qHtFXnZLjxA653YgZ5rUsbnTKQdeWdoOUz0ujutfvOpsz+kLVq9CDNrgUekIcqhYS0gIoFTnmW
u4/f/rKTv3z5bMBwTizbMVh9a0JEnJcU47syPUGqHDJs/Yo4j3pOYp1qVc6NlXTts2clpawNqgAb
m8l4WxfBWkuVBlGp7r0WFb3kAORGRnQIibEmDNwYRPnW1eQgBIMxVFkAQ0qxWAgVRdsVaqu7zSbv
pma4r6d03LsEfJm+OkdpfxaVyPUjw3Uocvi+oo1uPKbrF8SoWAjztMLJd1gDAlQtc9M46ZV7vJCu
tgdmqOLAnCu3eC7xNvAxsPovWsd6eePCf3g/uFp4VJD7+HNtOaA3VI5KmyYnN067EUElFYNXtYvA
c6MYGq3+ViP4ei7Qe4dFxC4KryXL+uVcQFvU1XGapKc29UqSUlVg5JueLXT4id20mzy5aqhVSDeb
+GdHgFBz/nhALnNtNSAXgBkog4UHRPHu8vqcsJwU4oJ3X3civRvD5ajPsqqeO9omD3oezv2NvcV7
AeLykgRWLPwEaEjM7XVOAd3hvCrUyOG0qzmwpUYaDmcMerK5V9RS1m951CZNkI0SLWoMlQ5hjbBi
95MWTcU3O9KiEFJ1D1P7BS8qcFddnQr7Vov0D9tbC346SiHa1rAx1jVcVRmcyrNldKq9kL2jPyl9
Nv/qh7Z7VCb4J74sEtwv2dK0z/K4elpSnxYCcxtqT7GoWhHtcBAp7cluMQf4tl7EyqMnchuhwYSJ
7qCMhvVTCTVFJpuOdyB2kVP00Y3qwvVcskz0QLgP6LYBUFiG/H8O86Krq7mhq30qR027S6MUfVCv
JrFySOIcCbWvGHwVt3g0RXXLT/4e07x61xbfOU69i8oAv9rlxQvDSjPCxZ37IR+qT+Rm9m+Wi9JP
+Ij9ERw71RCxhMyt6hL/04ahzdGFvjR/amW6sRxOVD0Klellgmst+YJ3ovgxm2gBX1P6qvMX4hQ6
JI5K4pXf6noyDpad9VEIdzVejvNtBF1r67mUbYJxLgTSYsepm20zeMp4qjUsIL9krVSJfIqHuGnk
Nlb6VET+VGUlnaaht4VzGg26v597Yg+OwOIqc9cUAPR8Fu5FNE1qWOMDJhU/mKodpxnMiXYQUd/+
PhhqNOY7s8oX/tTHU/eqSsPcWar8i5UBWfh6kXRSp0LYV1PrsGd1CDJXJ4VD6krxNYpgcQZIpCBC
7bQKEdNdUjriR1pqptIdP/4Zfxhf6IaWBhotHnodq1ZDBm96qQlEJ5cVs9goXsPpwI1nFUV1Yw77
ubHdTSYtKNB/fWEMcIxpRB5Iw9ZCKUCZHEcici9QFnQZ23jSG2Qfl/wERaIoLIr0hCXm1tnonSe0
GtNswOmnsTKYxlWWnRMX7GT7cL5fNN2OE8i0t+VuAnma+2Xu9r/VsUpDv4cb792Fpjs/yFaIdhs2
g6mgZjdhKg9J6t6n6eRue3Z6zlLW08Ld7MFlx9XvFVC/VdCcX8MsAwPWNMXUPLB51dxDSDliuo+9
KbXv+8nq2x/5ROrAo+JAvnqeazP70Y81VROlHoDBWCFA7WFLdwHC/qYxs1D0G7hUt6i37x+qy6ey
gHnZ1PIdw8msr4bB0jJwDKF6SKnLFPszPXy5MdpMTM81iJovzFi2CSA5vM+cDcpvsM57d9xg/50b
hNG0J8ReiFT5BwEtwNqPh8offh1LkEFhE+7zYqJYFxJ71AZx6OIBzrsZlx44iyE+mlrCOcObM9fZ
R1rZPAxxZ4evejUWbLLJC0lqeETYDD97uH+NDXirxPzRT5VMzL8ezNR/2e5g0sIlxjy6XChbh+ru
iHP11FtDeqe6KUYLKamxREezZaDsyWkml9ZEYC3kjX3i9R5gOVLaCPH0BXix1oIMUztnPRh7oiga
91+iaBBwOjI5IDnoUCfZVWLe2GZdV7xJ3KSkyybcXXIT1gYa3UkrPQ314mSNOOzvuzxM7IMXDu5e
JuKMp2T+N4Oc5sMOnj7bckDQXA9eeVbhBlY3FrC1Kvj9kVPLY6OMy/K6yoxU1a30vGlP6dwrUxKg
f1b7DeU2d4QbY42a+cmCavbUgcZVAjD1Vn7u5ronWoceI34Mf8B6G5PcoCJffKnLoTdtqAdhq7w2
uWKGZ1YhJT42wMKqw4KAjj/NSNLsW9tm++pNsgijFAcjvHij2MVejqKcLIPCqJPmFAk3S7+nhhGL
Z2TBLqh5OrN3JrLkEmI56yVEVSCF2BnyZPhC1Hu2S2yF1A4+XRqoEYWSuIDjTAEoYE11voW488UL
WnvxrNKsg0ORz+H3MOudyK/xz+ebsirc18ThdOPX2sRyT98zdPaayPEtgOuoEzPfANU3hzurzBK8
gHE4LqCC1NWUdtOS/1Qcwi4sXLgIuhV9twlV6jemkqnWlpZuCQQnjDneznpDXI9lia54jKzc8Og0
e+b3cEg15a4ddbt5VvLRXvZmNiYH3EAuclZNTw6tJRO6nxnijGPHuKx9bTDb1q9U+s5bbaatcrTh
mYaHeNTgBVq5ztYOrKlDKHtLW+2HndFuf08arqLKJ7wdp0JuZy5KuWZwc+WrDRoeREBsSFDJH69i
V19aOE/LMY6dM3IKa92WsQCPW8TJRCfFFlr3M7Z6HG8h/s47EpMU+Ggxu45FgHFr9bzaaXBhlnYa
Bw7lZRaJy2HVxhX9EBcR9DQvguvG8MZTy0NpgdNatfKdQIakuUtqrXIOEkB3GUwsKD+tQdjf5rzO
yGtSx8ybvqmJqhIDSnNAn21/SErRHTObWIO7yNTIp/VbmNc/Yz4kt/IQ14pHJjmCYxps71J2uoUr
iYI+ZrNR6CI9eQplkL2WTs7GmCxcGoYMT/RtoLO7JNpQzMqHfF9QSokDM9UM38kyh2AMgOo3yhDX
qyC/iT0c5mqWHaBmq0UfGIbayrwoToz8diL4xTRTNMeldE5NhOkoIKCFrzUhIsauiWr5Uzih9w1z
GHGcilEO3ZePB9j18sE+bulT0/9b8Cqro0LUOuxlEI6e2ErMql93U7FpawgvoM/p3XbNLYjFuwf1
YtfwDgJc8NnIoehfrL7LOduGPOtKwgcyt4qhBdfkFpH8oWboAclZDChhJng4SzOXcR9M3cBj2Lhw
1lBUFJFS9580vBjini13BBSVkAAPcLNJ4WLw3TKai/jGZFjeycUvdmk005XEMokpk8335VwAOErP
rhuskzNCd+uy0nlx83aSvo7X8gX7Osa3An3xk+hj50Y/9Po4RRNvkXAh7MHWy/dqdXGChEhM8YwT
g8YV2VFptOpLa6olqTqDGxFV0jpGTKtfVPhP9K2VNKkV+uMkibVxcNbh5ORMirOR3pvqx+SB/Ixb
dyofqnzI5HnB/kx7TI05eA0SsfRAgkc+D3U/UnCGHW7Egat43ZyB28mS6UVVFdP9lWky+21mIiHt
SU/6LNAKY4oDnZ765wS/1uhP8OWcbWg6WBCJG2q9e6GOpU7EV994uIgQnScIeky9ttINa42ibSZV
FdE3vSvlaUhjVAp+jjbR6IKIyIfzaGj4fT8e/lf1MlYHVgYNqIZD7wG+3OXjpQtIabZWxd0o+9JC
VNQyC7TZUfeoortnvKrEa1lLvhJHr/vJ6oodDr/yoFakVrFot/vJlNqdqcXucyoGyOs2gWI+eXK3
DiHrTwElKv5ZDiDs19jQrlbkGEx0ioNc3mGdtw5unif/lBS7DxOmpW2lq+VTnv0lloslcJGvWHQY
oa1y/dU1KSGUQ9gow11egy1IxqoPQlUXARb/4aCxMfETw+lvDPllyfnvdKPjgJAOUSb7M6rFzqo+
VaUVBmy37g7CnIvPlgNK0I9pHrR+o1LRvzEC1gvg+9VYi0iEpyqMPP5yADitp9DRU7tDRUAjdTCR
qH4HtqraTNoYM0A9wFV/ufNfrrlUSNA3MOrIDbm8ZqT3Q12THnNAgG99Bcwk503lRpl4NFGnEXul
yPxz0bLbunHhPz1avoYc1VCcLLKwywuDX/DIvNe6Q9k2cuMMVjnv8HwnjY+iwrlVrbh6tBRjaa0C
S0IVh+lkNbekjRBJcO49FuYYb8bMTrce24AdGeA/ZcVW/+O5/F52uBg4XA/HBRdEDLWEol7eXVd4
A6bR2T5IyNk5uUv1FHVIlxfF/SfMZOYQON1sz092MlV3MlMq+5QTXlJ9qgvJmbueteg7qSl6Ap9L
UUCrtQbikRQboLLR7dT65mq5+qNmRRu3+gTtaWMPZfpZpBjVtnzwPO+QuEI/QxGDdpkJmAEnIT17
OHhJXsSv3jTD0NqJNsSuvWXAmeGvJCos7UdMW5jFA9Z2Ow9BrXZt/ktSgsLvXkcWHuQiteoYcGVJ
KU+IJGyDuiu6XzpMueReBeCW74iAcaKvGUfe7tigydrUZKZFR6Lo+jowzMliPWeV1U8De+GtcNFu
BbI2UEnqg9OXNeIHQ+MQJGIM5GKKBFplp+/lZyf1svL3xy/rD2OD8qBH+chjj6mu02QVzeQ4BA7g
OJWRNn/W41RDR1aov4dRzt1jPmX6jYl+NfZpay/cCGo47GesNQTfS3r2elaeHDOp5Y8oSDW5Q6uo
fleSNim3H9/eestAwMr/2xgGsG62DasZXpRlSw1hQu1DTKdBXYHSIYj8ceOGhJsixay2ooFu5XtK
ccvW8ocbRWy0ID1hj3DOXm1XrGRwwwIPNJN8DFFh6OpdpFXGgznr/a+Pb3P5q1YzbvFmusiu2Z+A
jbyccTnhcpzXpH3gOzL4tV6mRJKQbJbeeHd/uI6LqpnWHVpONLarW9K8BrpzmbiHCGCC+bVX+8G6
K6SpdrdWyKuvLDQTaBvY9AgtYClZrZBJohNwQWzPAQl5+EQvdnhWIxeSRiGqmfDanN6ZN/T5jZ7M
ary8KzgZmlSD4BxzmF9dVuPY3sl+NM5V6kXbPCPZ0zZqgkylYVQHjPO58DnMOP8qIjYPH7/E9Y78
/eJURRfpKM4kAlkv36IJDTBrmlA/ax48LbzgXhbWQePOvTxO4F+Nl6ZPh/3oVAYRXIolHjx8uTkh
w5Z6H8WzO20jqx0s6uhEKD6kTT88ZZlw9c3HP3S1Zrz/To82EgdSJILUrS5/pxYR5kPou3aWk6N+
0UWYpkHWjF3AYp2LjXRl8vLxFa9fCxVuWkHLR3rhVK2uSClORfkg9TNRZXP01ImpeY11JZ82o9Nr
LZYxVfsGQTiOjobTmF8+vvrqDM79YhalP8ifS5F9XTGb2t6oaAfo524BoDejZv1yQqsPFAFzTiHK
c4Nj1ds1OU37RrHnG+Pi+nFT06W+zDF6gVi9R2f/p4vEXZpIxmfjHFXE0fRlRTSmVeivHixgLahc
s51vrJqrlev9hvkDdBFnd+g3q4EIFrLzCJ03zyExPWOQOWb/qpQp9QczqfVPHz/d1Uz//8XowuK7
4iFzrrscTUT4qXpTCevcTpSJH0enVf6FEAHg2DbU8YF8uZg9WPv3Ng3Q2K7G/xxMcO76HnmkqVIw
1s60LLKfioIqIqCe49yZUCr/8szwfo8oexdAk+YtEKrLe9QBUAwtMrgzbSN2t+moKGe7D9UnuJrI
9WIMXpuy6cYb/cdrfx1jdjHuL0p/m6316vOnx4kt9TI0z1U0e2QlmKD7Zdc5VWAlxrgRomj+aUDL
4DtXSKWdrWiL5Uv/9vEb/vPPIKVrgX6xnmurV6yU4I9GxTHPvaFo4M+MbGcDegYxFgnlXmtj+85O
p+rXFCfuI6qlEK9pcsuDsC75LC8BLQZfR41patNavnwJZKS3Zc2GgZfQdPVRm2D87AFnRMhwogSI
Zo9C69OcjbbA6pKBZ/GGYV4WlDg/YE2upxsfmz9MbPhwfK9pEsMSXTvxTWmKPJOZea6LDGWYTOId
3G19mzpedmrDSt5Yt6+nNRQ4dkHwy7kq7ZjLBxCnmHhI3w0/zTV2A4J2iuqrmiNyF9Qo5I015HrR
ZCfC/DKhz7MvWX9JvTCLlUqvsrM2VqJ7amU6G/uxGfqNYSsxIZhu0jsbEdf1N5vooDdP7WFb3TiK
XK8t9IY4jbB4U+a78qG3VBmV0prKc9k1xU9+Txekw2DIICsLd96HYaTfZyHhPh8P+KsXyzrNaF/o
mZSMMJ5fPmiNj1IfDYAdEFKMYkdb1sdODRq0rZpdRd/7xm1eXw9+BALaRV+OvnVdYC3h+E9oRMNz
mY1xeGyNTnw2K9RmgJGipt1m5jj/XeMKNTuX5IEuNRBW0PXGWkD+h8bkeufGaqvuWHpWsq9zh9Tg
yhLjsFdn28xuPNZ1Ifn9ootxmrMsI+vKXxPb9E3ysoiec02PCPghzky+wWRy589jM5rpRjZsUe/0
2ssfKCDgJp484mYXTHcxHuu2lvW2H+xYuTGxrsY69CJiIDhEIZpFarLannjxZFVYyrxz4bTdayYJ
zALv5EIY4khvPvV1xmmVBmd+Fn0hOHw7yQ2X2R9GAC52lFsqHmI6FKtf0GtFXRrTFD33JHDd6VGi
fwtL2JpuK6MsyLQ8utU1Xf7G/xw5lndBI5EBTiQL2/S1TnkMyQMA9eGdwanPyn1p5MUxr1yX2TwS
+J25c2Vu4oRs5oAyAb2mj6fY1VpmYk4B6sBZB0sbndvLKZZrPbp62FrPMaKfdDdkTr5vqiyK9xY9
pBvz6/peScBd7nPR8Vg02y8v1httIsKhzp5TRWmPFRrsz7NVG9/x6b15UOJ2gDURrIMdgsvz8X1e
fzuXdwo7lH0YEiJzfW2jhMDrwAl9TsHgfIH6a+6J/FKP7aDIb3ZsldDrUC60oYJEZxDJvyOcqhuT
/Q8Tb8EBUy3DFr4gNFcbQmGT5gOH3TkbDfmikt5w274kY6RYTzQEoAPATGf3kuCiXyJjRyU8mIrI
Rl+rh1SQ0RTr/6PsTJbkRLIo+kWYMQ9biCEjch40bjCllGJ0wMEZv74P6o0yQpZhtepFVZcnBODP
37v33Jt2NJflwmP/5wz9/imE6YG+AD/En+78yWNQqdqsBr8IqOLY2rfEbjtyA3/PG8Ky1WcCzskf
jsmPTvT+2ne7TEYE6HTbFHVZcuUT1QLdKx/jPILVkcObqyfxhWgz3zpi6dFsuuMzUNyckcCu94Lp
N43o4UEBlV+eSAhsxojZlGy2Ke6F1wu//NpfPb02MDEBwaq0JknjeP/U5XmxGJ4aeMNcX2sJ27O8
yAXPSyfJU7jkswT6v2EDboAxc13OJgYOry1uPH24FEhxto/a7to+RDno2gAbTnvePduO5+KVfkTL
5TApLq3kc+Iarbft9DEZQuH76LYSt82fP74J/1iYTY0OFVY4ziKnDQcXNH4d8wl6DJzWIKYFF8dX
RgHFsIcSTtpasQwvaZJqy4XX7vzzQkWmM2ti7EuK/WmTig8BCbrllDwp5RgCJL4hIxTT0iCZdcov
NNrPK9M1dAN0K20ODnn66QnPb1ApDeDEn/qyTN6Q53TFXg25pe5HbQyc7QwdaM2BcVE0CuSo9TMs
Na3ZWEYhrU2nS+3Ce/Wvrw7HlXU7+6NmOD04aEmibDm46VM2Vt6nht38rq91fFmGBeUU6rkMmR5O
ByHsGL+MNkxI71K1//jX/wMWO3kF/kAxVmMtDbJTTTD6XHBNKgkeR62vmoOdaYsfkspgkguEb3HZ
iqwegOllRQs/cfCcr4nTwTts7DLvr6Zaq+JPsTWrONTskmRi1NYpcmrp3ZskZz1gkkpFWNLGklE8
T9XzTKSCE5HM7qg7oFxzFva2SG6XJC3fvJ7Cg2Z3Zd20AWjXXVJYefbs61mfRsg3fEiNDvQsJggF
VGnox7F7NIy23Do9Sshd2mjZHMUSycXeqZW270sfaLoTA93HrqvHwQbuTZ39zI1U0jrvCdop8tnK
o27guSdfpOvIonSMLg1XUSXSnWDM9ZD6tnpAJz7MNwrX3Ljpay2VR91YdOuH5ZT2fOyUbc7biWAu
sjNSv0YkmMnlnuBP63sTVAbWnSLPPn384/051Z3+eOCv2TkguGE4OKmCh74uHVO68aOyq/nXXI1y
2ae+5rpo0/rMjmqCGzCPzPgFQ9H5on812coSotIDUe6KTrVD2A5S3dnwWZNw8Ov+JxhKmUVFXHfN
hYLiz8zl5M9ddQAGZ37OC/zJ7z+3WTVh6UgC7TFdKjFsMG1iNqqTeNZZ20nT68EcSnmfqE739xrq
qpZknpGTTCfiwQ4bwKgcqtrRGmSoTb1ub3m0e0ZLXZ6Ey2gZr0us8xxYpd78MMa8ePaEnttbIJ/6
tDEU4LEtXmRx7zRkum811C4s3Ak8bTBDTclTPhQ2/wOZ5VBK7lfYpMMstwoFw6X3f61oTm8GBmDO
iKgt173//c3QacgQcBTEj4yyLf0HGx1pIyH+xjRhRDU39teK4RhxweNc6Xf4gINjkOlafcQPpY9O
FA9kpdZ0fS6dYc8LXWQbhGQh1OPTzEng/R/mKs+u3dmqngom6O291abLtxzXSnaH5Ni5wtbTXdiH
z1ekG0vbjcKeASzmhPcrppOlmroIxBOuKlMnx4e56yy8oQ2TbmbEVF8S1/5rQUBAfO6YTtKLXv/5
X/0+RFNME+KueRLu6F+xA5LJMveMmRs0T8Ze7+Kmu/r4XT3fZmmlo6dlH/9X57lMNBEsRt88gRLv
nNAmGr0rrcWIelHlkdULeIstw60Ly56fm6hv1rETXT8Q5qdlhcDw4TuZVz2NgYy9uwwCcx3lwSR/
kUyEJ5kR/BJAT14nvwsJyS6yMLNv+wub/T9uOG88pzdGMODxgpNnavCGzGypYJ4ggZFO06F543uY
fnNtTNe1rJsL5fQ/1sPzyqgGtCezt9Ozi5qSUQPm1D7V5ATtRR1/DyoUXpiTuj1hhenTxz/uPzZz
Lo1RLI8NsMGz1MwK7tA4z5Z8iokkMHb5nGKp8QGSxxTJ1rxrqTfSLTWOYV4P9JPZlIa6zJ7wSani
wlH5X9eOv4fP4x+90x+Exl8Ptw4JhbCIoX1K4njcJ+bS3FiFYS34Oet7onMRBX989X+m2+8/ZavT
jxqStxi41imUg4mVDcmgR4yZ2SRkxqnuvNIgm4KrpfHopedt3/oEMyQsrRMmhNoQP+m9DimwCql3
RxWZufRBZeuVZoF1NzyM6UArQ0DgBUdsadmk6yaVXkV6vyCP6PmMpDi+euubNdTFsEtbHV/h6IOd
RoVZd85DMHmX8s7/8Q6vygkG7siIeZ3WkvavOxvYuWZNriqfZNuXL3paujvczLgCcms8Ns1SHNj3
Dh/f3H8cDBmHrBYTSkUXs9vJpinwVldtvHhPNmTPJ35O1AzmZH2XY2vuXa3LvzBRVrs06LnTSeI2
R2kYmhnFKJkE4YXG/J/fLaZEJgk97FkrPnO9S3/dhTlQmddBgXxKMqMggXkmnFiQvjUhMfXNm6aA
ZXehcjh/pNd2MlYbBhhIq0+NNoAcxiIfCu+pxL2iwVgH4cpNmD9lOdwOzJ3tdKG0Oj+dsKJFPOLa
8FsRue8vciQ1BeEbKxbxsnxLM2VH5bJkbtjKath+/BPjq+C/9u4Fgt0Mwmjd//hscZ3vV4udQlLk
pQFfaW/pf6S2gvWBFx9t8SttmG7qdgnu1gFqpcpMAvvGAix1kvaJ/Yk3uwy+QpTTOj3kjZLzNeRR
jSCFuMvLK6d2S/2N961zwd7kg7+pC8R0P5QZE/3pxAvKtJxY3/YKt3tynHSSCBGMKuotiOrTQZ+g
L7wkykrsu5XEXISNg4WNG2HkvfWDBhWWiONkNjN1/kD7rtwgsNLmIwEd5q2ZiM7pI6BNOgB+2+lN
TpRzYH7SOKOxETTp9MIZd1jIQbSJ4HSEFe8IxiEOGntnX4RaHntfvMEa7taCvrhq0absnHFK1Ubm
dH43I+9jCfwHZWSYaPqUztFIbKH+CfOn0sOCkjOOmrFdHn1NBt62dILhNbXJt9z4Tq3fCzXqz8bk
GLMbOpU9xIc8r5v4xk0TH81sZjiPwo+7CiBgaXxxqqKbUYQb8UNeT5gZBX75dlNbynyjHnWszxWv
YX1dJw5xrVjq5OtCaMiPtqd9tu91o7vmfdYAysCQWMKiqOfspa0ZuFpEq38lGFI+ZnYi54g5Uvwk
ChpS8FWLIhIDbbpNLcvuGqpqnUeZnLwnF4b/5zgZh5fCK+KfQxEYZUj3vRKHwUySrw3qvDdak0a8
BWMtk2d89YsViYJzQFgCc7AiQntUeVdZQzze5fpYv4LA4RQ1GzntX2kFKQEAJfEjgD1Mgrhm+oXN
Jgs6XcGar7rXBcOIf50aaS6JrPPJISJCLEh3HBIT+9ZfYhU8okMgE0DThXvtm/P4iXZnne/wZVfX
lGl+ELUumR3sCilYljmb5aO7VEptsSklKsxztyHXntrce/JIHfNCHcrNd8fz6h99Y47FHReVbpZ5
8Pvtgor+iMhZmKE96v34PPtY5jbLQmr9to0L+dbEIDEp9/RxierY68tPPdNDk8SEGgq+PXSG90JU
d/w62hxvnzHnTsO1rxeajLymj9N9KgiupSEzD+0mlvW8RA2WT1vhLnAUjznTth+tYhyCltzQxTYn
J3J9vRISgbNMGdOmZ9xOut6UGpzFggYQdrYKFKNclwDHXXMwvg4VsQffjEba5n0CuLp/trj9X+ng
1MOrnXoEaoYEEZj1IU3K8UYfjLb+nozIdB8ZxS6wqsaW5ESCxjvvZ98l+fi7SzPbvevAYC47Aepg
DhvXV8daz4IpXN0bFj8RwFKn6IL7xo5b57pIWn3CwDLguJtbsrejcR45NW1iYkPuIB464si/WG4V
SRuTGwFYpD1ZUiut3GdqhSs/5sT5WThFSnKg3qhDuciRWlOpeQlL1I966CRi8TbzYkvvCZReUvP7
Fp2/0YTeDZFq5XjfLstiHDj+aHt3yJ1gjwUVTZpKXEJcsn7Ohl0VKCISTVnOMIiBWyQHd0GF9jLY
TdDecb1x/SnP84nTZNmCxzOk6T5gj0iMrS2UeFMaKTIXtsqzgoFdGxnHKmpg7M4Q/P133aJd0hBH
PSOsMZ3HGP5ogVUkBgg34Gw42gserX1cxsUlQcPZ9sWgCr0v2DDKbQS/6z//a49GhJb4Awe8J7es
tF9FnbwoWhbZxiQJrLtQ/p1tzg6Mc46JTP/W89tpbKJuE8OET8WHVTHUu7pZxGvK0UaG8ew4T6Zq
5wsF7nm1zUDCYeTOleGeR0Tx/uoWOkvww0xSZQA9b+GD6nfZVFe/sIgYd0bbTUfd7ay9sTjDHIGj
imU4DfbXj3ft05MVQ24kK/Qu+arTGj+TUzPlFFiHxLM5W7UZWg1TMKOvs1etLvNdq+ccpRbi6yby
UkYgjq3o//NICjMDkUL0rjGZBWe2OlEj/iRMrHzGmCvjnZ6b05tW9kwpipaN90gUqXnhPHneSHXA
C1KQcsUcaDnvvL/3RNEB2uIr8dRZWR2WDokvuSeTW9lJagNCBJu7kWhxfzN3Zffa1BiDaXfPqMps
mr3/tS7k/VqJ65x1KEZx273/Y+Cm0TE0q+nJHyFmzrmhIgAHCpKDo7zHQGmX7Ob/eK+YAXK+QyuE
quBU54ti2lvK3pqfnKbECi1T50pYxfh5VnV8yaN/+vFYHzAG/LRDVpgkJv33F+fmvhYnflI/905r
JpvAUgEISUkmZ+Dl6ibt2/aBAaR4+/i59vnP/l2Lsqxt4BNgqE+Vj2Xz/bLp2ACHa83m2ccvFt/H
VcXzxIvYfVmsNNk3yVAnG1Fx3rq1yBL68vHqpzd4XX3No+DFRv7GzPf96lR38dBAYHymCQQoXlS1
9wiFbDi43UBSzceLnX65iO2jxYV0lIocSrx1UuR7S5FbLv6nZ3NU+kSWU5CG6BYJGmWOZr7aSZOm
F5Y8G6cxyudYTmYgTlhY+ac9UFSWY40EWr4IzYL7HK58LosYpMrLKcukSK5QR47G51qfqNWp55dg
g2DGeq0Tk9Fn6yfGHIHN8gDopPjNwmTK/XyH1ta8cazYZYO1Eq2LUgEtjhP2EOzAYEHjB91VJs9s
SPocDjFE6LAERec+f3xLzx9aLg/uDUenVXl86mjo8zgbOc2oF5VM4mlVK960nBBeCjXNkTZ17vWU
Fenvjxc9k3WyIDOk1bZOvwc6xfpM/7XdiT7xm8Wv6hfix+EkiRbQVdR7WXKdOL3nHFLCvDdkVAo8
2nPreEffaMh+6rTW2oPdHhp8wP3c7DnQTlfBTJ1zZc6amp4+/jvX7f79q7UCUvlUUd9CSTxt12cO
kphCdubz3FYNuGS6JWpvYRO78Fk8f4lYJ+C2cgqn2XjKwzVUndBxtsznQXb5vKsW75eD5iyLjEFn
zPHfL4rPIdfDIZbX9/SNFUVjd0DWnrVKI7qqSKr04BGaNV/Yef51UX+vc3JGRsSel6NOwganAelj
VkGJEAJKmeMNcx+kZB9f1r+WA3CtW4gK8eacjufIbvKayV+s54z5N0Vbk107Tlb+1NOiutQdPX8u
aH2jLV+/vCx5KkDI8kp5aWZy1oiL8duoNbEbDvQ1P/3XS6Kvv9pw1vcTN8LJhiKlDumVKfJLMkmD
UNheLWycTNuiLG/N148XO9tGViLLiv1htKtTpJx8W10IpYZPDOOLVRd9u0lFFbxy9ANL7vf2fINO
LHtxsrz5vWDHGi+8AGdfoXVxJIjYiZn7smO//x4gF7CWgo7EC+cmggMDLNUWDj8/CPM4KeO9aorq
YMTucvjvFw1jgBoYOdzqeX2/Lo4YPInYTF9S1cYMcwj+2VZen7ws5Ci/1OB86U70upuFtiPd/7yd
IWGgkYJmDOodqtuT1T2i7jSrkfipctql1ljgXpsq7YfdyebQp92lrtzZK7KuR3HNQ4u8F+DR+6tF
3RmnAmHhC3xlXzumoyGa3dTHJfoZyBjB5uObe/aWwBZbxVcrwop4jVPel+lC5KT4Igi0TZSgdyLs
X8HSXEriOkNMM45f9XZraYlL0jotKm07LdlpxfziZzRIvpMMboHdlX5C2F079LduSS/tyuzdIN5a
jK7oso6ulHJfOcF8LL3MKcPSHbvlKs4cBZXVaSChELzbjSnn3rldjtKVZfvi+2lzVet6a5AxpvUi
KoaFqFUgN5zrQ1Vxpld7LPrABMioc8m9b/MfadaBafj4zp79kEBV2TE8avpVJnE6LWmp5TwFfOBl
cTUPPcbkfTWIn9xLt79E4zhfCmc/DVWyi/D4w/J+/8yMi5lgxUvbF/Da6iVNi8CMxqx7IuDP6Xcf
X9Z5rfWHUo8tifgTTkd/gBJ/lQUobjMOj2b70q9mtH08deWVN9qBFYE6Ue3vQFd5typcFmefWn3z
jOZ/oXO+TLQ7jLgTwB6qZUmrjd552uOsC2lGnuwmZANDYpM9aCfLzzzxmUWQJmn+dqjXrpgezM1O
U/CB4EannbyXOGzEBUXL2fd1zbyAhrNaJiiUT5EqvOJtkbmifzG8bgDtR2IKUPumf5jMtv4ym16z
tYnG3uf0nS88Lmdl8/rr4SPmTaRHflajG4GQSUwm40uT0s2DKtgwOidv1u6jNtNltxdpslxKYTj7
pK9vI+NDrEO8oEil3j84vfTZJPEsvxjS6Ke9xkwTVUqTE7lAuTbeVSTM7Mqu+M9bCesyQISsQDWA
HefkgW1bJ8kyqx1eTItg8ZBfVT+m1nLwceh8Gzghk43smpd6KmevyVod4v9iYKt7VHAnxc6QTm2u
oBu9VD1dTXK9EHKEwaCVYhePXtlsP35Tzk71TC095COQ8tg8+KyfXCVqI3Rt1Zx+mlGrX2eSYbSR
jvkNvb7brK33rp0Z9yvu9I5WnXPVc8l3sh27//ZksXVBumL3YtKF4Jme2fsfGVZK6jgNQ3BPUFbs
vJlj6i4w4SCUHTmzkQvxtv5vdeWfNW3mSgQ1UaYgBni/JmRCAfg41gjC8nOFGQZtK8qsNr2bRf/9
4/t88rOyFgIAIktcpOR/zp7v1/KkI0uibgMozHr3c5xEvO0hopOR4836w39dizBLbuRqRmDF08Ot
SErNT7wxPfqxA/t3mByg4oCW241qfBRdH6928k3gyrCBUvrgteY9Qar4/spWkqILKj0+NGVgX5XB
3D3o+Sw3RA75G9MU3YXUiX+sx6aFLJnOw5+z3/v1Ko2PcW6n7gEO3RD6+NevBr0GWqNkG+xzsr8v
1QX/XpHpPucqxCrOyRUaJtbupV+cQyWdz5kvjQc27u6I83SMWmcc9h/f0PVR/+usuN5QepsokgEM
rN6Ok+UKlfTAzUjyKFCFbOAW2aHm6PXW6gsjjHVtvsqEWtBQBeU+Diyx+3j50y/Cn/X5uHN78c3Q
YTspJoULuE1TpX8gjjf9lvqyvE6qSf9GS0F88wdNMVkMzCKynMq/EbY+72MEpkex2PqFP+Vkp/v/
X8IUln6UuwI1Tw6YjsVweaKXfajANW+cfpl/QtXwdi1sxHtafgUqLQjDVwWY17eP78L5+4oRF3I6
G0+AFOoUrLYwnugo59yDhjH8iPaPoPFUZM9eLS/5i9ff8/T3ZlflV9fXn90/+QwJ3Dwcj1iqqexm
N/ZZvWHLI/2WQI+9O6P3//jSTvbTP3cVnxz3Fe0gh4X10v+qjWCwtU4xGzzOxmxbtDLz7tonuTQy
Or3dtDPT4Yi72l5Y9vwymf4Szkf/YdWXnfp2kOQAPokn++BlafqVoZUI3aWfdpPV6RHsTOPCoeH8
MsEyUNlipKC2pdP8/jKDhZGXlozWYShtIq7HzNwEdqqe4riKnVByGnzQepMx08d39/zBYVmO9MwG
uFK08++XTapYX7+6Np/DIdsbiXQOfkc9SPih+/jxUv+6QtQ+Po0ldi/39PXggBt3gxL2YZat/rtj
cvklzmkMkXfvLlNIi265JYS0nv7rnaUpwjEbMiXF2Jp59P4SAS7KmECA4OCip7qVJuygqNIC50aJ
2bjRkMJGre9mF3brs+dnXZWj2Sppw/R2erUe6qFO9IOPHcr2HhJPQUoysUn9sG1IUqEobP/Cimc/
JSwInYeVdfn+8OF/f50T6cSxP5nOIfdmk+iUSqRX2azHYVo2+qVihHqH/9z77wCoxL9+zpPKj5mO
SQxMB0XTtcYn4WAMOTStCwwGA9IYhFMbFEGIJLx17pD3Nvor8KoO55XlqYNeDVMM/D1zgBMM5gjo
A7WF20bmQu8Uhj4H6LCrcjFvaxcExdZCz/SQ5Kum2dJn/YXNe+oiExaxhgM6GZm5Jk7dP+iWiMV2
GWIhv5idO843o9Ba/2GoIdxuvTRonCt7llW7me04Nr8i7M+GyPZ5Lo+LWXvlzhp6vd4MbbMMn5H/
mdYzm5tB+oogFCLUURGJsCrK+FONKIyE0Ir4n21tGMnnqja0ZGOKrL9rrKriZMbF3pFxINJrOY7y
ScuniSlw5pbeNhts+VxSfP3wTOE9KzteyMezAu1qbBPrt0kiyqvuDJ0W4earakTrWpaHTQmEMlTk
uR/4M23UVE1fyC1E2aw/Jn2XPoyLMN073xWQGVps8PdepidP2FiKbxXFIrgUbl/oERhwzGNHpZFF
zmMdQSr0xSfDqBBgj8Vof4Uc2tK2NIxFbpM5Vtbe7ysm7GLSfrbSLs3tqEnH2CwWmIGQ/19/DRfc
h90p2iBE61Y215k3B3EZpoU13HpDgHAiBxno3voxM/GIRqlGMpSbmu5tmo/c1gXo/3Mv2yTei6FI
b1sCmdtQ95vxZ5E4xM8ie+mhpCTaz9wziHBB/1V+S8oc8hIqglbqj1rZwFh2SlGWDxwLbe21sORy
7ETiB69jUIh8N6WmFJth0BCYjrKZgqPWdPoN3UGUCt08S8RoapoA4zhYPe4rj4yZUJhNae8Mt2Z3
bXWj3jspwrN7bPioAQc5oERH95QU+xF88RRlfpLpPxtjyJtb3YPsv5VMdtzfXZAlaeQQjdXf10JZ
yzaxhPMbCiqwO74Z7Y3XAaVlzqI6w7mPnQmtnO8udbHzQINtILTE/We9bKfZiGxl2TfKY4Tch/TW
5Uheyzxpb0IGy6NN5tLyg5lCPVdbEffiFVJErr6Zc6z9aEbF2yPx0SBdbuK5LkngUQscG1J36SIn
ddvXimymVE+eZWp51abQ5qG89uaqJlK+cPW54IudFXqkUKx0Id3mQnvmbUTOWZr1cBwxt0BuT7vW
+1koU/Po7g9euyMsSs1ByOadfilyjdZ4gVBvHWcp56dOyLe8KtUIbIzgLzR7GNielTss1tUEBfUB
gabhHd1Oa2RUZ3P51spM2kxMGqltSWSVA39bV6ovcA5HdSQ/WVx5hUohhM1O7V8ndT3Kq2oxcMCz
GY5N2EC9nq/LXtrdLzpiWfdr0OymeUiLhmFMRATC0Fz5yqmdyBZ9e6iIdqCDNg/jHMJxBoivBaMO
LU1pTnNDZ8Au74txKvFUW9b8C5BtMG3KjE82ZMo505DxQ4zecmfN7oGxsO1vQOcZX9p2rB4yR3P9
XdL6Ux3OZu1kRMYVOS9Gt/TPlUsgK1TMOmjDtOn65LZbc5kAAil4igbyd5OhOq0OxDC6d8tAFsmy
O9RZcMhBDXyq4FBDe/QS/oXAGruw99wELVrNo7ID5V0eW5sAPgwOrnkttDUNQVSqRBzE+KnYlnE/
5ZtZSf1zIBat3YwkLcEey6aeNqKXiYNvtaRIKmLU6LIsC0xmAiNNey9JDLBvpEzc75WY/HsQMUxI
O7vv0d6U9pBvvYH78NqO+ZQwweiTIZqGegIBC68Slrs7xVbY0s9Kdo3T9gmRk20GDRFhE7l4HP/f
NMbgv8cyCV4n5IkvbmtJJ1rPtzUqp2D6NfQ5Xx8L+OV1rpL0aXFrWPJDMPLhKNM0+Kxpg1UezFTP
5R6u03LIeUyZtsV1/GVKSokO2u+z71Ph6beexISy0Zamv03Nwk+idJn7Yev32nQIgq7+WmoIkMNx
NhsPbbWm8McF1u9WMzsvqt1Oym0sGppQ/eRlvwgdqeil1l4drFGbJR8h6PRaCo7AXnYLIq1gTywy
fBPVDpoRYSfhR1o6VdynKVGaQGnM+dEkZCVFK+b05X2QFtNndJDlY57F2bLTAlfW93YuNfvRsjXG
hiEFc9wdJgjrv9W8xmC1ViGLx3JanOtZjSTQatpcfW9iNX3TU+kUO+zVgbmDU9vepOs4j2ReZd91
c+Ea4di7uOGGtQW1l8bi3ngVwt7QQ+ryUtIFfoPOZ8jDtHgjIC3Z8avYsPA5eBt+GfUwH0RkEThV
7mSdcEqOVVMh4IqBeV9ZAzc3LCBE3wLWsm02HFvcDs7ofhrjRsdiKp3gyHA8cTZuZ+fi0MZy7A4W
Jz+1JWax17dtHWgkNeU98sQy7+SNlQ0lxn83S7tNVhOjGDkdc8rQzZQz3jokrtyPnHrlJterTqep
KlbRnOVmN2WQBNPOryvXurHxI/7K2xglYwrYm2yBUag8BFfRPfnC9lDB+lmZbzn492+9L5pvyoL/
taV3q6440eoMfEDzu2GcOsWjyOKmR2Sul0NoaEWPvyHgx9pjeeifUMKRNUX5Z9zPdeNRY5FT/C0o
TG+5r0rbR4WaE8QXGpxZqnDqKGHYcaoaBCwpPlpoF4by+AwFxk/PzqoRCP+obpXmtz+0RB+LG0sf
uzdD0E8Kl5pkgGddlHiVhrbyv1hOJ7vIGMXwlmvGVBx6khGrK9No4uSaf8MKokbrUi/szLS/95mb
59d+2o2/vCHBK5m60lGfjVoVzTbpWp3mayks4wr/6hretMxwLzPbUOY+W3z15KR9nnGBnAk3nRX7
PrmHcRvTPzGbu7lv0I2nbWHkoaIGtt4gSqhs7y9mXGxk4w7boO6Q+lA1Dm8D+4na1f4EanxMJlSe
TjG6ADcTL/ka2B0KQAYcZr7heR6CyElc2w9NLIDpYarFnO813Z+9sO11mV33xlzZtFCtuLoqizHd
Ilt34n3pddbnLJVLvVWECJG01s/UZUGwzM8goCe5zybKyC0hqy5NJ+o0kHLa5HhXIgiKJy3TRmuX
oIb0o2bx/Ic8MdBNVEjjb5vAqpNjZ0gk1NZs2MVVXyT+WxpUeOWA6w/uTkxVXkciTWPJ/uqb7aZo
en71oE4rdcQ7hXvNwd2RfpHIhFr8kj2uoQqB48adKfBQ6KPtuCpBRlCxN64hbmPY0PFeNjG5gVkd
Z/mhAI3BizjiAQnpOoJxruYM0ZhJWFv95NqOMR5THnpEzJWMX7wl1drQ1BKjB0Yd1L+IQCowkDiU
go7HbnMcTbDQ/VjyAhRFDCuvxPFBvCbNVuy1el9uuyDBX9GhHF4QOy+UdKWEuB7aBEYTKur1PPQb
N5sGfX2oc0FvP0m2le2nOl702jMe8DAVHZ40gT1VDxRorNlJi+tiWiZ/My1dce/WZt1eC2GqTQdS
SxBtUyve365ZJvXiqD7oNgy++Au8xRGfKkEM54veGPEYYTpTvAAm9sTd2Go1ocpWlxoHTva9UYRT
3ajp3sTZUxxMZxZB2NXQD/iAp80uUUM7JiE6ewQgK/iRKtszAcqDmIm7L7XfTi1dDn9INsZQ5vWO
yA4v2Hay1x4L2uvWdz/lvxw2GJXiCPOmq20a8Hnag2psg9KAL1ez8duGZWVvivoWGG5HmSJK7UnW
y/jit0GJSED2qgAjC5RRaxXfb5/iFMCTpqr6humSWRxse0ANbwQ1v1xtjHN/B+PRCyJkAM14a3eC
coYmY649UFlTejmJrLxnIme0b9iprfj7Msr2TkGQV3utA512wZr4r44C0yV6UDSQOf2eNC+cgj5M
rxL7gHb4uAyIsUzEslHca/ZOF/Pv1Sy7/7iJ8achcnrshdEf0CAHh4r34v0pewSFIknesw7MKLz8
xsKPaW0EBTxw6nwaszV5l7RdI22leYxTPkNhMw7mVeForbkj3Aour0tN8glVSJJuEz7hXkgvN/vF
nIFfwTWS9EZvEc1tQHe4L3bQ29UNaHzjJ821amfO6Zzeek7Bj6eYfWqbfuiBVHUah82nxssz89qc
RjEBWYCSvp3tcuBmdEUelXpd3fvjwEcx1AiMm74XDVaHsF58+zfjltg+GCL1P4EHj+ebWk7OF1eB
6wgrtpDfuNE4BAZurGU7ZS9ayenLR2zCOyrJVs9aH35wMSpiVuoSF5WCneTvCWts1DHzCL87gHTS
1Y7W0HI9u6NZ7QyiAY1tOrvFpznw+/RTo8WwrjkSAkm0ezzV7A4qvjBvOGtcAMfBF4TugeEGbZKT
p4Z+WjeCzUuPWlDZT2NnLTeFyEyG40s50aJOvJ+oJNt9OvUvHz885x0aXDMokOhGodRBdPL+2Uk4
2RN0VufHQLlH3xPxGzD/VfY2ZpcszGftJzC2+J5WlRliBPtUWUWc0aTjAXEPU8bgb1a8e0Bl56hp
BaaBuLxwT//RhWc9OpeMxVD5ogd9f2kM6xvmALFzcJsguzKzJX/QlpGI7bJ1589mSySTx4NybWY9
QaND7FED9kNjH3V8/G8f3+azHxhFDZkW/Mhw8lF7nUwEKAvNQFWo6YiHHK7apjdxMJCahooUYaLg
q/+9683XPI1j70Kv8V9Lw8Tg94UK4aA3f38bjCapGRjq7sFK1rqO48uOUqHdBcxI/kfZmfXGibRR
+BchsS+30Iu7246TOLaT3CAnk7CvBVTBr/8e/N3E3ZFbmUUazYxEA0Ut73vOc9iqxvX41eMxnbxC
m3bv3/XfXgEtAGjJJPEgFn0NzPmjUG7ZKD8qb3YPtEMg5tWd5YVMDfFKIdDGiLoI4caS8ooRGgOQ
7RBOI0jcgVXzA8zjUl2Znf8yBAFC8ufKa6SdeDbaLctrpwR+zGFeJrFvZR10G01p+nFUZZtRScvV
NYPaXx7/yqAEgIXWmqL2WVtWBED7i0Y6B5jg5gYYQ7KXDqBg/CTp0TRmtRc9aVLWYlef33/6f1mK
UMYh6OTbtmzm67cvXhiKfAJFlyIYBn9Xxkn+QtV1Im890A4jMaVrXsZS/ftwo/dO83399Pjo1ufx
5ys3qzhZ62dkmkBTeCnLwEp3k4lhTZqebDaUU5LIxtIFiXhegmsamb897rXrxB8G8N7zy8+aWgYP
+OghKDD+1fDXTr6a5cdODl4dibSPfyZZI25qdvHVlYX4su0IKgppB7IYVHuogd7eeo3lr6TAQV91
pNIQ5h2TUsRBnajVQMg6D3M035EyOTG52eTewZQu/7l3wpeMwYCWNYbx4HzOa8bJCgTRGwcwhSZ6
3S45IBi6Lbx6uaKhufy2V+ATeQfQWwHRmufUROFJaJEL88pITXfaWTUMY1ZIn8JZldpldztVJZad
nmw2bxd0Rd59CqizpzuU4/6tnIzpWlvuIj+QXMiATEvctauyhkn/7Qtwwd8axFD6h7TtnL3Zs4kP
bXb9e7cMlpNC05QTuKyWj17ZDeVp1EkqONk1FotTBdpiA8uaikVhZP1WqwQS+n/8IGnwMyiZ/pkP
0cyftSkDX7AE+2N+LNuJeqybY73mLLAxEs/8tdjNdgJV1l+56MUHwUVpGeL3QaGBevVs+l+ELeg/
FMXRqQwtDXs3MT/0XtGd0iQpl4MoM2OkhjLn6U2i4xb81+mAy9P6gTlmkGpKOMbbV+LoncmaaxNc
JfG9DjXi8VDQdKO8VBrdTY6vEskIxgXcdu708P4Dv7x3vN+vm3FIIah3zzbGvHlpLnShD3HSk0Jj
trCSTFhoUSISecQI2Rx6d5Bd1Omj/vv9a19GRnh0h5kOVnwc0qfz2cDiWDS31ZwddEIKH4n37uu9
bgyKk1dOqxpBY9DeqrpDXyLSaoifpEnCyaYdp8qikECU88YemqlOooWkxvLF8FVrnoiRSvR9UfXW
jTsW6uv7P/pifVxXi1U3Rc9utQWdfUBtLTVqf3bLlgkXL0WKrzPZKzvT6f+bVGBfC4G83HxyOYfn
w+mFv8+VU8akaM12bnsoE0D3NoXV38T/FLuhNkR+pXl+sRqut0YnaSVNrNzPs1vTG8LnVIOYN7GR
TBYjqi2skpZLEKShsmwr/Un/kmXzdGXLcTlP8kRREtF0RSjKjH+2Kqy0BWbGyTj0QTWpI1VVcztY
9XSXsfX61qUcW3ug+5ikg7KKw7zRxK++mSg4o2tIrkh/Lp44jj8UYvBMqPoDSTx7Cu2sUWgZOutg
gKl5xgEr720rsYJDFdhT/W8OTh0MHdJmBhP2RtSq53dOOId06gYZDsUttI7kcvfGTcbA8w+aiVyB
uI4eg/mM7bS8gha+GMg+syzIZiyc+JP4BW+nnRWlm9Uccg+Lq0ozNPl27qya3lRjTvdu6929/91c
PlYuh1zBIJuYI9z5PjchGFhRU5sOPcbvTTvM+UdMjPleyfLa/upiHHNntNKRraKSQMR1tp90bHzu
2VJPBzPT831lm/E2BzgWVQmlTqJ5zA+VkQz//CZXjSO9/PV5YlRdf9QfmzpkIN6AJHk6BGMt/U1a
u+UUTaVOp4fGpV3eJEvX/cq7SpWH95/sxRSOXp3ZE7zhqiFlb/P2yi3VGg+A4nJAPhY/20tifqJc
azpbK550cZwzj6g2srmAdsCDgu/w/uUvn/arhovjMahcEINny9dYVb3G6cQ+EIIYYLLXvTQs7bI5
DrIwt4WofnUGhLn3L3o5mtA5rlQYds8O27izGSNThZbPrKWHJmuLY2k4kxWRe+f1kUZ9Kb55/2oX
nwpp51h04G+vlrMLW6YMUhoChtef2q6VFdSGlg5WkqT0D91a/qKyyxP+50ti/l3VeWhn0c2eDaes
JufJL+VwQp5n0OmUJb23MmeDgLJdJcc26YYrd7k+szc1soBqEZQd3Amrrfx8a0g0SR0zkMaTTtS5
sU8HULiHdqBh+Ov9e7sIFKVYhFiKCQ8/CRc83+X1tP7dPMf5D5WnaQ+ZJtw6yijdZv8lQrkPviPU
HEQLhTkgHhhrvumM3+qOfkr+kS6tzH42tSfdkMRx75oi+/Jle+vcz+mMMyk599bbzwn+A6y2ZNRP
bUVxMjQxQYcmOoJPPrFoN5WYrxRhLj5fVPYonFZuvoEw55xdRUQikFwV0LwtlfKOwlvsDyS5/VaG
ke6T2DXGT3ln6Tf5JPP9+y/i4isKvLXssSpAX4X+63//Y85Cgu0MFaFnJ+ItJ3cMK8tCouyo2K1u
yTRLr+yzLwfYeqsIailwIeo6P20vg0VOXVw3J8tvevtJ8xq93FUlBpYrI/nykXKytshKoteGef0c
GYBNir6sq7Wnkh1NNm/Bv00ra3osnitn9tVBQ3TVw3rWqumnG9vNt/ef6/n1iZJYoQXY4BCToVxe
h9gfz3XKEr1nKUxP8HWrb1Zh2mQ6OmDhzZXaEfdN/oL3ednb2lQmm/evfT4dv157rS6w/q32wrMT
VKE6jQASrt2wuoZZD0iSFggdRa9dvg6yqp9U2qvn9y96/s2sF2UEc6hESswx4mzF5WPP/bnss1MW
89mHGZqmz7bsSIIaFOGeOf315MoEeU5pYJ1dQQGEtWJjYOE9R64idzRJWVnyEzGq6RbUT3wA8Dx8
tLxs2LjKLW9g4rfRSGizEfUDYjUPT9WVp/2XN73WEhDCE4rJyD6bLHJ0LZ2gW3XCu249B/Tp7jUA
xCd/shGoOXGujoGnyY0DheXK1/S6sP45X68PgIMIQlA2O9hWztZ9gYLHAFaWn1K6ieQb0AHGZJ7Q
zApr0n0e+xI9F723niDepV2WA45FLY6KRKNxPsiJwKzenHfkVOY7FPvWBhSTe9Mi1j7RSshfJpFe
xXC/llLPfjTOfz4Khia7lfOz9lhz4HT7ejn2Msg/uAo87kaTyFZDSHoQkbKhBtxM4GEeIWsp1cc8
T5LfYrTWkIO8AGXbs6B8qc1O/ELWJR8tlSXljZabrhaaLovFbYBiMfuGo6VUuzhosvi2shJS7iea
zbfobarkKe3s9JfK9CLYerUrn4BhT9Muns3+Zqadi+K7TbTfaRsrA/KEFacznZq87e5pUIy3uBH7
pQ6p3tX5RohxFF9mevTFTnVdC/ITdoNu7jEX2AZvQneql6rpjC2zqpZ+75ZuFh8aMxg7RiVSmIhg
WuvjqKCbPDaDk4hQm40xGbaVJRz9xrbq5lcK6PjeSJfxe60MtybJzJweE9pPUI+WTP0epNFqqDn7
ojsUrsVJMWDKm0LbHrKT1sWOvR1LT+6a2KHStJDCtDOt1I+PQdCTl6pKg7AHhDVT+aVB9JLf98ag
yxsLNMQHPDqrLMEbgVFIZxnA7zZ0eiLwWJ62zfquqO76sogPNsxBFQa5242fZrdTRmQ0dLTZDSKH
AzAmRLLpPOLdAWFTD9hkeiUf5RBX9T32n6SJmnoh8FH3J/c0Y2CNI2ccKQoH2TIcilY0Qzg3sJIG
0l2nEC6S/x3zK/GyptmpYpPT8Rw3CTG13wBw2nqYywGYluOl6scI/HwMM6Rjv3wJneLDVFik3A+l
aX4OxrlPPtTEds53LfMEbuypq7yoWBQ6lWoerJObw0QNgef1YpvRI/iON1N8kulSrGHG3iz2S5J5
aUQPPwVyNFrBzpNA9/ZGbDNEkN3PAJp8Uexo/0M+A0lrmhHJzL6+66ylr25k1enJlp0NSXFG3Q3/
TXPS/dT11sm3Ez358qPtxW1xu/ixbey1yemMuyDuLOoyo+s/LaOztIdgQurieI4cP2VLaRm3VBHL
n55KRz0EOEHnZJ9PrWCscSB88BNCKH+NnUraUzsEA5rA0aq+I+/wk9+oHtLikyMrT/126PQV2xq3
YAyPrHXjGyvpWjKkx6JGoEB1ai85eXBKVdb8cbTyKtvaVpcMhzlQCXyqZEElWvENtBvwt0Js4lgR
5SYaZsmDsifK7KgOdOMzH65mPcSqRL7hTSlQ/NKS9k/asbLcJNOqeCqy2jbDZSyH4REhlPnsp0x7
H4XMh61oSt34kqUjWrPYgFO8mT1mlq/5HEuO0oQwuQHJCov9n+HykEgstvU+8oql+rSy9x6rMkmL
zZjqziOlOFU8ggvWy8fa9pQISyqf4tAkGbjNKdHKXoMy3UgDtwxauGlTyCWoX5iuxQt9wuV7beT6
fzqBAhkR4Ehvvg+iALer98LfwwEOjE1hxd20jw0Zj0gTiIXdKAf1NYaFif/RDoakPxqCWkwIVEn/
DKx7LQ+qwbmVeoVxjbwuUPlkwMT1qesJHY7sKSHfdxGWEeWejq8Xf+d4r0RHabvT+6X6ptFJQQhK
miHfhzN1Q8T30Le39FDjcat3pGJFunKpvZlDmh7J1GM1sVgYXnD4tkmIAt8dQuhiwckYbdVvl0Z6
zi6uW6dBdiwLtW3yJf4qsln2EYVN0dC2CpqvE6bVLgJO23+dg5aPNuY8+2xlSfAtH0FJ3XlmEmz0
FIbfUevjeB80tqZHUyLG6oaKEdCjsKSIe2wXMyv2KEzZ3VQtgTAqykkXQPIJUf2zkdazfWxIPk0P
JuDdQ+csY/OppYXdmiHcutTYIKXM7gK7GOfjyMJ+1Ki2GxsgmLW7XfXwT0GJHnPDVg2QWCwMqTEj
N9a3tIKOs28D1NB7Tmy5t/ERp+hRqtaIENcQ8HTCGU0HEOlgqpuHoGJ5e7az0qw/tqPwxJFgNWRC
eWu2Fa7duddumrRNfsXCMTAGM29P9naoDFttgJYiP56RQhKYSR/e/xokZvBMQm22RPpcVR756eAy
NshwXfLkEwT0B+TsvrzJUptkKGTaA/qpfKT2cz8PQ9x8ELk7yROlrwUNdYUyAzlWk9Vi+Cb1tM0O
EpDBbekHRXFbTb06ViBI9c9ToOwj5yWIfkSHaeNmdofWYDc9dQfLAPC+4XxvVod2moY8ksSUBhuH
c8uDIvPs0QbvaN/0zeylzzFbUvlxFZN9YwJpfgxWqt0t2F/LYzrjo/7qUOWQ2xRioA6rX6uMjQ+g
rviCesvojqMPHK8jPS7b6rmTGC8cHTSgoGbX3K6OmAMed1I3q9JtIOe5ojUdNEA4TwX+x2xp92ps
l5YvWdnFcLuAu/M+LEMt+1+jm3q/0rJpmh1VMHu40eHH/QdQFj0waA4XlUFs57SCDRrAzWbVUSBq
4mSxX5yq739QKZXtxvVL+1fQ8FOiYIa9t0Mjbtgb5SaO8bNNXaO+DRYwyejuEWWXz7D92vxAlqSR
/o7H2LShScb1syqxvN0kGRiCyC+r6QYQpu0fLC1znkqD2uS4rWadmgAV4PTkObNytn3da9bNrHmd
jd3dNssTWffyJfMyAuNzR9O1U9oBFjjZo1cmEWFZtncbT76+B1rBIaypAfc+6koP9jNtHcBbOpFE
O1gfTf0jYZ5IorrpiPvyPKgMkUJT4u5L1lNjt75OF2JQHGShGIDiNzYyObwWVL0+MEMl2UZPkmab
TiQkHNaYowIkcyogF7SGpre4yv3qSbNyVJmtNtrxrqotFvyuA3OGqsaUGzOrzXTvLWAKd+wRJwSJ
YA7zcDJAHt7VM1rpSJNJP26NpEzGjTsMzrMK5JxELT+ygSXaeflWNkH5o5u71cgdTAgXh6z0dr6d
Tmxj/CZmhxZ0qHYtLXg0k9kTP7y8ybSCPbU+/vYaD6lYM+RYEyc9o344paaf3/X2YphD6FZLflfU
bekcZs/PNmVcZc5WW5QF39Kq3Tk0pCecqG5bK96yBZ5Rv3mFa6M81bzsO+ncJXvdVKr7ghIqWQjI
IsdNVvuT/4F6jEjvK68G0zjDStxXJLazpaOjFey1QXg10skmmZHOdYRN4s5pgwLAUIiS0/uIl6do
7/qMislnKkj5E/i0pb5RQQ/AlB2G2W0keLmvWjOhcQfaWFZmNNEyb29gvhLx1Welo23xoqHe7xxk
alPtqCmSQA8U3lhkZXVYdqkmf5pZk8jQaxvL3jK4Ean5ZjVTmKSWHTHhVO73orCLfkuIgiyYqSjt
bZTpAbzoMoLok0ETSdRJS9xllivcD16L/ywIdeTC7akhNhsmv4YuOErZl5FmruUGauvSBj+tSz+o
71Catz2F11jr8qhhc1zdSoDzOWO21BBZILVed9wU+T8RTTE6bB7tTvNWzS/wlNytqhkRdS++qL52
io3RALTZZp5LhoelSEFzl1ybf8oFCt8GW4o8dHrRo7YD4xHcJXG5YFq3WAnMj20gxadFT8biFntF
0GMtEEGf1DiJgHLcLpWRfnc1J+0P8RjMzFtURszPmj8UgFutde+JC1UkWwEQJoXD5ZeaFwYNWEl6
QUtq7VhRRyizOT2RzSDKOtnUiSzBzYOxuksJY/uBEL+lvT4EXrrXinK6yaxAtfCyi6IIB2Q4+q1c
pGZFaP2zfmNQnKp2VcZ+LSKFLP7CpYlPHbp5aY5Z17tyzyDqHOxLudKjWARWcT+XYtH2jjAqKoZt
2kUmILXgwzRmbJfsNK2Np2pZNaPlXKfFMY17MACqGIXYIrBtb9ykzPQtYCwOeAaqYFIlCsSXG6dp
dDrNtIK0OAudLugaZrIuqKNJyz3wYvVQyB++xoYkLAffUdskCEp9g7nMaUMH09p8YD9iDjfLaqZe
usDtQQVqXowCll4iSUsr8W49MpIImmE8cAqj8O/qILGXLU8Zb3JKot8UDu3ifqlck93n6kNJTmKu
RIfbyMXbNA4K209ZqYzJqkm2svSX9AuU13gXsMtP6s0og/7Ji80pP3Z2k30xstmbt+WML3YIhxzL
e2i2Y95sVVYDQJ36sS9vxNTx79e6sH+i0KRVbHZ6ZP2Ia0cHMrkqUL9Xmet8i5cZnWdsLpq/RRvK
zpk0kVYBSx6WAXI264YRpQVzRBNmhIkUtypzPXGnuWZz55uqMm8SQUgcXzJ+TuLLQeLKUKZK571V
cxFNUx9/dX3kP6GL/2wDI8fhSaIu6aJWqto7JoDivC0o5On7PNoD92CZSmzZgcQ8fQTX7hMp3i36
WFdOxZEl3d9COl/qDSix4FfPDFLEqCDcof85FE3+rQN3q56qssGSp8f4C2uZWT/xgXTznSdQs+6l
USff4WRM81EnumgmwKYphk8i7odjZfdGs0llZcmbYjDNndFC4EAtnHbZsWq8hPSUuVjqfD8tQeps
EuIFWcisbEQLQTVQ87+QhjL1R8n566VbEuN3m0HUCUufwMe9NfJuFQtZtQ2Uoy+berQINghbK+u6
NGwXgQ2I/TkySFPg8wsT5N6fDFMV+g5BaLkcayrMw85bmlZtONQ4MkIL0jzOVYdoFG2FG8zbqiuY
SXVnsZ89ItjVdp5io90aCM+NTWdlZjTSkK+egdMvwa4iStd9MNEui8dOGzp3ky0E+2ySxUnt3exl
vhfambP4EVRzY/keC1epDyzCctgwc1fOYaI4zcnX0VGYddC/FRNm7pnocZayONoDPx+vCLNYEiU5
teI9scSugJ2Mtjtc0JmkdkgIZlWD50wMySbRXYYtBx29CdkI2vJuLHrxCZ+IyPeuW5vOfvUZHKWL
4Co0ygrbjpMvRrdfDDCYqD6IL7kr+Hhe+oyJYmMFce7v8m7KZ0wEXVZk29hKK/UhcLvBe2KhNbxH
kPFs90MERf2LETsi/9hhFDZufUHNNSKNulvuMD4Z6L/nefWnel3wg5mVdaxuVNoSvM1uMtS7Gal2
L3DFbMtR67KdyhP9WSDZ1KN+TBFQx2TBo3adZfLLTfJB5xznakMS2kYWa/WVKuNlTddybEid9Al8
/sFfq5B/1JN7YykYY3p/MkBHTfe5ayRMln6Jph8/ZbvvPeoRnytG7j/GilBkReUAztdBFo1+6dxP
71q58POiKU9Wo9c74PRMRJqGBzT0snzYC4Dh0xFWkGtdK++u7ee3hUI6uBAPkATQ5AuMs+rmAKe5
TEyujCqELRwn7VKj7tWa9MSTRMeR5VU/ElVg4DAhOIRub7rRSJHlP2NKqivN6wuFAs0/iyYgsjmU
kbRxzzolwlOOtB2tOFU+8guW+2U5UjIsG6ogbfvYoT8eTnPR07TC+fE991JKAshXsNEZuDDer7Zf
FJ2ZPPiLnTl7Lgf8wNvhoKm5TANzSG6zySmfzHLJD8IAssAsVmL+KVrwkoOHsQJu/Pb9S18U+i00
Uqg06UxC3vPP6a0dH+hoo0I5euSvfjXHPt5ptoXzw7amE+bLa3H1F7fKwAeyhx6FXAysWmfdDHK0
kqW25uIo066JUimdewc8/t3Cb2QIrLUoOTzzMabX3vjasngz/rjyymJZs/vw+J7zWJTLwbi3g/Io
FIr2bTH7ff7JcsZZ4cB8lTGMCWl+M5qYyE9VTajazA5n59UQU2a9xx/kzuMcbPtiqoPnXFP6si+Y
neyd45Z5SngYwYSH0odlB+7cJH3v/Vd13iChccxL8tgj0JZBXvL63/+YNWpVVchOivxRJGLZ2rhZ
q9BOBdM8zizW+xab7y1VmRZFTVso8glIxGKSd0VwZdSczV+vv4T++eoeQe/Cr3k7YNfTMekIKn+0
gBMWmxSG315mS7o32qX/GkyztYVVek3n+jpF/PEKuSxyDHBoxJfxtXjnwggx9MuUKa98LOqsvQdR
UWDF1yvr0MtmycN4NeeHaTp1bWizZu57H9WLT0ocldwWuyfAKrJkrryVsy9o/VEUzKGLM5+CfTnv
z+VxYEg9Yc5oqzodQlzD48YT1ogPT4CDCdNu9NgXYvBJNm099x2F49zEyFs22hdfdfl/HfP8zwrD
Tx1aKRrKyCzTcS9kKa8ohM779PxWb0WP8wCpoJnuq37vjxHEFsQRS5fOD3wkXc2mELQWIWbYMEMC
w4QM6XTCsEMGahC0xnlQiwg7LH/bk1Z95d2I+TS3TfM05ob5rzEx628jORSRKFOzb9hrs/nNb0Oa
Z42BemDLK07ItIPPpnAyPezqtjo4PNFr8rjLN8cVrXUNZjZy+ePtFWs7EFOtjeqhzGJcWsWYxrcB
5xswA1TRsrBVVvmPVKjXN8Dt2atKDDHaeSrwWEyVOXlKPWTUQD97rj9/LXBxPRtzkW/46O3f7w/P
s/n29XoICnnfNM9d1v2397imXQ28R/VgLw4+/Fo0iHDL+dFsPa2DEa6x5YsD8ZHDYHtFLf23S6N0
WLuDEMXAV7+9tKtgX7BFnB/Au4ub0decFUvl/GxaXeyK0bEP+pT4j1VtD4/v3/R6U2/niZX5aRNH
TE9m1fecXbkyULoLrsyyXnwCL9D1xA5RW9US07oiE/vLtWjNYzcDKG8jsTxbu5O2C+bKnpeHYjTE
V0P5w2kFYY0wIgD3XmkR/2XEcjHUtbQd4CKd8+7o5E0FouP5gcQuIgIGtsEGgZ/jiMBYHyF1FB00
tfcf5l+via0gQC3l8ffZVyKHSQsUZ88HJo+fELVkG/nCDrRdU/Q2dKRBtMOV7fHfnqkD/QtZuwUM
yT17pgaVIwvEMLcJdfOhNZv7WhTWUznPP96/t8t1jK/ijwutQ/iPOQcH5qoJXuYHpufVwZ8TOtxD
7enHynuMiT26wVbp/Hz/ohcPFKUIO39Uk/g1VoXd24s6Xbn4ZeapL06fcfAOUkkxJS4Cp9tlDSod
mEGYNq+8xVen2Z/fBBQthHXr1G+scqhzYYPo2sUoPa99RBFsgb1bwJ1vVVCye8javPrYdBDhD4mZ
mzddSutj5y+doR9q0xyDfZJaojsuxrPntv1zki7eR7urxQ7v+XLbSTPqBicqvQl7b+x66RhVyp31
/dxZhcZJ3gH0Td04ADZDYFL6kNixuhnipOsjNxW1GyZtDo8F9Y310UpSWh6EfPZPUwYNg8D2WX7N
g9SK/6OIkSwvda7a/5pp9m+VOWF6JwYzFTilTb+48tDOTwkczTio4CRCysUMinjs7auy28mLZ8Ta
jz1HBcw7SY6ZyxxmFe+NHlMXsgKHBkpO3eIHzTzK3qUjPUg7DmWqfq6Jify3scO0RunFXbHpNvrx
ixDQtk2F58fDo1HLwEZc0ZA/G9ca4SmcYIpNJXp55WO82HWt10QKtJ6Y0AIhTXn7EBIK751smulR
1sYow4yD9hjlIDJqykWLtLeeUUz/BYQz+1HnC/0uCaRUIDMmm8BfY2l6tEpkplZXnsX5LLH+Lgdd
Ox8RUz3Cw7e/S7W4K6xYto/eMFV3yTLGNwiLkmVd0Cgp/PODx6MasIoSKIe572wxo0bgEvJJNcZ2
UutHHI/+TzuxZLKhRSJBCXi+rK6MvvPJiftDxrdKgTgTAjQw396fsAYECl43PmoVreA+qLsn5Hj6
TohS/uyZEZtTCVdGXhHvr3Pem4kCgd16IObq7mso0NvLVgAM6bfZ2hcL0qnYm4Pr3VujL74ZXg48
rWLSZ7qqveaUL3lz7aW+HrzfXp6BjWqSCh6ya+9cU9jHwA6onntfoCvR/nCUX6pvS57MzsbpXW94
FBYpYH4lHYZcEz/6hqU5N/OcwkAy7aF4qRIrC/bSZpbd084VD/6cQ20pTGGI7WJPZMUOs7TrDc0W
MycOo69dDvmj39/Ycac0ydkB65raE0SdIbom2hVAjlEYctyolvoG2AM9ePTnVYu+xHWPrScx8q1m
T2mxLxpGAiL/sRu3MolNgu7LTBvulEoDeU9XIfjFMc5vf8l8nu2HmWCO9pMD+IDrTv2MQTjU4b73
d26sB/5//ziIGb/otFw0sIj72EC8fbWZPnqdvyTBF0gUcCk88DNfyMSrTq2Zte6WKIzmGuf1YhAT
z4v0mOHEsZVTxdlSjmCgAV5BMVTVWYfaIU/t+2GuS3qeiZusZB86I5+NxGji3fs3+9cr861S36DM
ZZ57gIGCLNSrp/qRVU/ypVCV1AdzvPdqQ4f+PBNoUMbXVYzrRPDn+HXwfKBTB1WC3Bum/tlE4RWC
hZjVb22JgCTuheE8A8HwgmNH9oS3oywnJxJKF2IZc00/EUSiNdEIBiU9EhrlZsfAb6id6lM2vFR0
p69trs6fCwWvVzs2k4tl8WvP1rQ4zfXGIqjucSzc3g4R1LQvQCH7ZhvPtnpRzhw/dHAAtM377+N8
un69Lqb71dnA6f3cnpL2E+IVVSdPmhO36HEaeA395H/KprTZvn+pi0rJ/6+FKJ1FCwP6eV7zLA10
BoamPfaqFadBDO3LFJOsp2WmEbVGl1nbyq8CJxIkzecHzgbuYXA8EVzZr5/PpevvWP3PlokliDX7
bPQXNh18wpPjx3lSvnWzkJ34tRRVTS9VQr2xVzFQVCfjYt5WGUvlPy5arFUm9/+aG4Rx1Tx71Yvh
F62HAfRJxbqe46cA+jM1sXzOaV1j0KUTd+XJX97wekUmbpZjKjXn5cTEZO7RAF89AX8aj3bhtBtZ
SfmhKvG+h73F6qwn7tzginTF/v23vt7Nmy+Pu0WBaZi4HnEknxeYMyQ0YC+G4qlLSn2vC6nfNuUY
IwgYcgedlpy2Q2459yQi9ltq4/WVl305wF99QjZbbA6DiPDfzq5FOsc++s/iKZlmedKMxts7CNe3
xWhr15bJvz1nxvZ6OGIXCO3h7bWER7skNrLySS1tvZtSp/omPFuGGu6yPca75RulVxLrh7K4dga9
nD9WtL2LVXIld+DVeXvpsZMabeigePIXF7V/H+QPejp22w51zHERQfcca/Rj3n+352cmRjLlW9Q1
HvE6q23y7UWVqmjbCIrjELRw06JgAgScGbAWoizLCxUisTKu2Rv+cqfrwZ4mOTwHdplnVU7NgDHV
Z031hObPPQ7jMnxhZC3sZklS4MhjuV+HRUv+fRgB0wl4sFRryL89+2jzIYiX0VrqJ5QWRxp9iRVJ
qitbU8bQrt5/rH/5ZCjPgKymtLaCC86H7MLHCjW3emriePpexSrYGjYsG9KT2wMMb/PUUpf6RlqW
cYeB+9pb/fvlER29urWpI799qzz8BFyOy1sdVaVOauz9OsRKQhW3Ghvvczfjl0+NmG5hyoF105G/
4V6ZI//2kilrALXWsdshvX/7G4ZMUa2Oi/opxkv4xP8hNoUHOnVQOmTTIJ+TUGmN+Mfa2DqegRax
yXWJf2eIvb1qW2VBL9usflpmN7lxA6W7W1DXYt+0wk0i1QxdpNcBjp2OA9b7L/1v3xJHp9cALiQ6
58OaE2te8LHWT96MXiuSyG1Rmgj1KwY9VW6bBS7vlTF9cZCmDknfx+PTpQixOkre3m86ITH3Mit/
bjVzHikt9zhFMzmk28EBiINqsURImBjaBzWxU9izgXaOXo+rDJWRnpdXzjiXG4T19+CO5tgIFAU3
8tvfYzopYbxDmj3PcWIhdWzkFO8zPhXmFrtFkZlyDlLboGgzb6urIW83Pam6Y5RRDfOvvJCLz4BZ
FKb6ulEx137K2cOZ9Sz2J9NK2Cfmw88ZRcNtKkl93Y+5gpUyCJ2MlBoZlBONrpnnh9pDG/L+oPjr
b6AarHPoIdjj/AVZM0npNO2z5144y0bi87jR2qx8KYrpReqL95hZFQTUOk6XKOmK9Mr8fvEV8gjo
aLFs803QAT1bzxrZysaBdPhc64m35XvpcnrDcb+ZhiH4ZtCyvwWhll3Zkl6UNjB10Uta9wwgYmlL
nk1ADRGki/gfZ+e147bStOsrIsAcTqkwChM8nrFk+4Sw/Xkx58yr30/PPrEoQcT8wDpZNuBWN7ur
q6veEFXSCQ2+eJ3jTC+vwoJnXKI64bdUHyxkjstRAGKaRx3Iwa4ZY9xDfbl/6dmYC7XkWx+B9rgo
1fOLuHEud+XAgwQmjeWftQGpEDfIIFUMYz7JKI1Esqulo/Xoe3G1y0c7X3Nup4VdcJVWsB6iNyHa
RLwP549vxRA0XHNCEtgM/XdQPM5JqHM9JpaefDMl3UTNJyyTP8MU96f7G/AqKjE05rQmx5InEF3O
y7mD3sUK2mAHKEOd71BDqvkSJcWkMhwPRlfYD/fHu7HjeI7Ss6ImatP4Fr/nn9KvNoVKB8IjPJNh
9W+tnDQ8xVR5ZYaGvJ4MT/8S+OyG+4PemCR7WweCyOuQ2oZY/38Gje0YRetejc4Oor8vML8JK6Vi
Im1eY1ktLbGzbs0RCyQkAVhbrhnx9/8MN/I0MGGVxTSrfRttUWlaqVQd4IUG6GyaPohgTU2cheBq
8K9e5OEwJbnLRacdU7SrW10qeljpgx2fMw1/NzkLkFZrJxnuTEy95f6C3pqhY4lEFASDQoZ4OUO9
rQmpsAZOnYXF+kCx+q1QRqTAp8gCc2fEPGrl4PX+oDdOiaqiq0FvADUCmuCXg06BKWlyl0onqZWc
wvWdKD5rfWat/cTo1mTrWrfKwH4erci0Fk7ojZuUXJQqrAlYhOL0vKGHwIOsRobpnfwcwz5XhXJT
wXuq1ACZZ8UDgWrinpggvY5Srpc1qwITUcqw8K/duEn6h/trcfWxKZHTk+d9y0cQGfrlWgQkjmMB
7v+EGLi8N0cD1GdYd7K9ThqABwuf++r8iNHYVzxAxL6ee0hUqurHdSsHJ1sKnY3XpfJD6cWHNkMt
BjHu0Xm7P7ul8WY3s6eWQzNAmzy1fhz+nSyvDlyr7PoUPV/zd5j4jfp/mCGaabwkwceQmcz2FiZF
Bbo9enAKy+KXL7Vwkxorfq+BqzHBLPz++QmK3p4BHozy/rzTRlM4iig3Rie5qcOvoEHTQ2r51Vby
6JqvSAjtaH9/xOsNw/NRoTAmTEXxnJ3F+dD0e8pwRXQy5Ra7CadTwCTKlD66IpWXVvMqPMAW5+HI
csLlVeR5DdBG1lGh5hqd7IhYJwH19w5ZZzXFeqjScVrblqftlQCw9fb+LK83DgOL5js1CULFXBxF
GdXYqE0jPAUDqLLVWDiJtJb0MFY2YPLrb9DM4PfdH/MqLInJ0k7EaJ0DAlz38ihCYUBB1GvjU9M0
+TcvhBwDdNhxni1psN+9KRn/52lVimFBEsRL9lPXGTVVLjq2FFrhH5E7zL5r3oShLsVafCK58X6m
lY2Udhpo/oOUesZv9ABDxDXKQYXOHfB2r8d62EAiKD8dj/gZJqLdIrEHLzFLJD1cKVOYWdGJxtTU
barIiP2NHPcjTTrJer+/4lf5mpgz+arIINEZm28vyNZj7RRSDNtFRnvYyYb6dzVSt7W5L7ehQ8nA
BbJX/MwyH8w7rI34dP8X3NhnvJ0/EnahZzovMKZhMNnxRM0JJYJWfS2mIniIfVpDK5wR/K08JYny
2SRVlDO5gmiMc66u2m4KTY1B0oz4NJVtVa9L36F+bdpF/iZBUNtBqXX+QLZp2oeo1fyG28ALFnBM
N441zWxqiUCFUJGdp6kJrhKSgTXCCZimLbmFYiVPXSV1f2TKys6GZkRvn+GY5gunWtTuLzIbpm4T
k7l7ARLSRbk8YdA9SeAqLzmlehTVmyjr1HEHfjJd+Ko35kfLlZcJ5Qj0F+b7ymxB2Kepn52csNa+
G40NExCO+qqGO/TOcvgvAwzkhZvn+jEEso59zPMPOx1KT7PLrlQGDHy8KD1h0Tv4v2JPL5IHpENb
ClCS5r+RSlb6WuZab3/LrY7+goK+WwUzt2v3KKw300Yq+2jpUXTjwkAwB9YE/VDeRvNsC3lwxUcV
LD0pWhkEmwJ2kUtbxO6OyH9Xw0KGfmM0BIHRsmb5IUnMm665DtShLfiiMNra8hXgOaqW1Dyt+H8G
jL5wIWbfGo7HP5kMaHDYkLOYTU+syuUKRB0Utw42ucYba0W9q/5PwqPsx/1gcWP7sn7sXXA8iD7M
namUusU9Bg8KiBiGNj0EHk5CBy/K4m/3x7k5KU2YqKEKQZY220hIN+QRoSE/jUVc/FAcaE7I0tMl
z5VuIQLfuPMQU6B+g9MzwmfzzYHCKBo+yE+cTHtqMZBSyu4IRUzZJRPmTlltKu8oXEfbZNLaBVm5
G6GXewb5XB6u9Hfm/awMkLoWaGN2kssUMwPdrNj/sWc91BBa39omWrLPvhEViHZil5D90pyfpdrD
CDhUS6z8ZMm++tXxzWRd8wpDhyyJnwKvKP0N/SignPe/5q15ouEH1oTnPRFJfO1/HpFKUzbhqJXF
CUWFcoVDQrgptDhfa2MNSB916YdPjsf3BIuu0l4Ap83/XI6XjLCXyjFRTjqt4SPmADXgFp3OOzxf
iKk1TNGlfuHVhmUUcdYpQVG0QczqckhJtymz40Bx8lFS3QbJWL/EQYMTQTrUgKnvz+86U6IhSNMG
VCTa9EgEzm6RRGtyYN6KeoqUsX6zsrL/Yvfw2LZpCgQJycDCKHedosCWTaQEQ6zS2oMWWJLFutpO
oi9JKKACRv5A6nY5aY22I3IJinbC3EzeQT8dztgeQTqwuwzzQeMBs7Joyc7xCoFMrkSVB9oF7VAh
FjabfJb0+ejHunrCRyo5R0GHYCAasV/asVZhVg1D+VseNNzo5GY6Z0UVrQffwqoMe0R8tku0CsYq
GP7e/yRXW5wfRVGGFi3GhFRKZj8qj+NalltDO0lZEv7u6jDxcLXoHRX+seenuyqsAH/cH/N6zzEm
mnfoSYEuQ9nocvkbHutRPpjaqchs61eENd9zidoC/LFA3dwf6irui+kJ3gBwfSGsJH7KPycYouIk
LlD91A293qyQW8mSddVLS+pjt3aUqN0SEkkO9Xk11bdbWS9H38AYLSkeaevrP/0Ot5DaV+r/Gdh+
JG6raUtXwK2Ph9QoWCgADTgJzxbSlMYhj/lFp6aVY9NtjQ7uYVijy0J/3fo+tA7SPvcX9Na3E0py
ZGfE/isYbtWUtDH8SjtBQ9AfJd/Sy4ekH9DHyDt7SYfy+uvRMWFiZAkEJ0a7/Ho5nrpSGkfaqQo1
VXq2UMrQNk1Vy+af+7O6ukt5NQHO4AvSqkHUc3YKYKYCmJkMzIo1GYFivRHvcSf25K8BsWyb2Sic
r3sNlgcStlaysEmvNw+jExcR7ReZ0Nw/mKphkQWtaZyKUEEfXiqQ++rLcoeGULX2oWBKrmOO5fb+
nK83z+Wo6uXiJnEZJokqMao8dm8Bii/7HD4UvAzV+C+CJ71wud1aY7JYwi1puoNG3+V4FSoHPe6F
5gnN9mST2GqwoZQYuqXp108Ik5SryEOwGQuY9v8wU+ZKcQDFVi47sc3+CQJR5+On007mCf0qHDgT
XQ5XQTbV1SZ3EHcLRh83nM8vruhsUasjvb0qsXeDhc1ilZinMon1HSw0b6O3WFmugRSa4GNjs/x9
f8Rbm4gmo0xGSHePc3M5SWkEohhj0XVqCtM+d9WgptshxH5nFfkq5GklzWnqNjVKw0s8oNtDMyyo
SYX9L/7+n/UdmFFpoHJ1Ao0fYJbkVXgXVnQPq0qp9zg0sfJg9JfcZkV0u3iSQnCg3CKKTWgcY799
OWw8jnYWYax4RtJD3hlI/QzA3PK/Ni21xk0SmMBAha01YiU+imzmZ/czIELq0ILOZ0PunM+67RoZ
4rFUnNvQVxFkqpuzEirthj/zVgWq3t+UatSOVloFCyNfrbfgP1hgcmltsOBz6IKWD0aNEF95jvwo
Q6FB0Tdl3+UPWh+GaLAU/iFMk2rh0r6x2iCbwAYhxQjUdt5uKIvChnRXV+eggrNT5X75iCRg9YD8
k73BzUnZYGpfbLAFLb/qfSMtnOHr1JHuuegOChtlXXz2y69dZL7hZCidnU0UOFoUHyTnrwkqd3qR
tXHSHyySJWxTTUOqSV3CLNtJ+J2b+xi30YV4fXUH8lP44vCYBITAmKucFkOs8wHi+gxjCuNTf9Iw
mxzDX5HSGwsVJ/XqChRj0VwAVkZdD9ji5bT9KkKqrNarMzTLwln5pLVvY2+1ygbTu/qxGlvJ35DM
emgtRUGGeZPQnSsx+aH8FIRQI/VBimqcBhNK98Q+qCU4J/k410aS9UULDMnbIqtoIiZdRM20ctp8
Cl30WVv0tGDuW6sgj6e3pIYy+smIxdQouXDbgjES/tiXU5sSBCgazAHOKrKp6ykXBmymU61DzNv2
TVs8k9cVC1TYq0uPMW2Ym8jOcIiIHZdjAokEiGn5zRm3UYu5Cjv1gV7SNCGHJ9vF52vDYkCB1Bec
BTDlsyAFtsipPKNrzmi16OeipvlI8Je2viVLBwqGgF26tow2SjRl6SqwtRZ1EeySP73UzJg2qGgG
OHSaL6fdIeGRD3LRnsE1BS/80h9tEvoPnT6kG7mt1J3XqEtgrqv7HsFyA1AH8Rlpa2OO8xn8CO7Y
oLfnpESpe5VzpsGQGAjMtKOsH3ortR80FWc/l5rT9/vz/aC5Xd4NotrDW4v/sC8z5t9ZLWoo511y
pjodfOtjOd3ZQ9VaqzLzM+jCZT1usRFGE6tJg/5xUJzqZ9AgXiVVaH/t21pp4c11Uv6/HqX3lwi/
qm2LjMsOCWPf1YovQb6VJdXZRfD6HsIWqPdCBnEdb5kBDxbA44R4gt7lJ4tHuatwVEnORjxGPxq4
WY8NUm6qqyOTsZESJVkrLY0FOMGBW06aur+/hDdOCswXeiqUJACSz1kfTuPVuS/n6bmwteBLiara
cyBhoYpZIRpGfmEt1JTmbu6gDZHPBjbLB0NmWJ1/sjaJE8zqlexME716rFUr3mGH0aF0OU0dbnF6
/uI4fvBeqlbaul43ytIqQ7bpNYa2+pwgvPQ2TtXQohOnQzeerPJEqX5ag7131olhNmsAi9IrPcy4
dfM6aePVYEzertLU9E2DIbayxgk90lTjfgvTUn+M44CX1P1lVUWaO9uZov3H8xc2Mj2y2VEcJAfZ
1kJNzw44ZPxqsJjFQsCs8sxtjLr/CVbKQXc/RlCHPp3mbzDRjou94PBrW2xb7GaVdkX4u54K6bsz
BXq1hZimG+5QUPMQQJkxdBOO2QG4DrpRlhqYT4WaZNLq/kzmjicfH4zPRB1F4GXobF7u0JIeT5Vj
CU7aE1bVRlcjRBoLxE5WKkXj3Wg5+biGPG4808uIxP2iWHvka713H0vw17rX+1+aTPNsjUN1guhp
OplbVZaSFSou/93/sbPTJASWddDJmHLBaQPyMnsCAAEHXFrq3gHQRLmlca+sqRbkKKBqULTq0lp3
KG49oEyCGGzXhJv7w88O08fw1DqgIWNFAvN5tlSRl9SA/h0UO7U4e8gzrHBiJaXiYdsBuXrwSZEC
qqQ0tTm3yAdR2CNHvPw0xeRZVSZNyWFEZsgEw9Wr5lfMl21ZCCdb9Z8UpWRYh0m0SH2eJacfQwvu
FtcsfUgeXPOhx9jLGz9B1T+Vn5G1SMOVBgTjm4TwWLTK9O4/Xw7GhQWeY0M+huXZw+MOpKICMvxy
2NSzTRqvIz18WR41V+vj/MEes+hrkPcZGlAwGR/MymKzGY1qP8dpB0+uoOXwx6xQ277/uW/+Gg4G
0BDQxaY8r1cbKsZSAiN+aGopwAplSL1N1ybauy4hBO7iPagKjS1nOtGfjYjpfVFHK9ylp+iFUnez
EFtnV/HH4tAgp0JE4ZVUZLb9zKJvOzmV00OT9n9Ds+42U1ahwpV7GlUjWkyupaLNKQcqcln3l0KE
s3/CnRgaQrrgTlKBE1ns5XdJ8PeTK0TrDlJAadcMlHx0iQ6/dW6Xb/eH+pCin49FkwCFDGrLQLtn
00SWKmu7Ns7xHQjSvaYl0O6zpA5fYcjl+Xs9VPkPX7akYAthFXTrqmgU/7vUUAA+6hQk1DUQwNxw
ASiXf3uzs761WhArWxmVi/Ht/o+9tS4kvxTeyY+4Y0XA+ufNnJRT04VxXRz6URnf69I/RWPVPmme
6S3E6ZsjkfKSQti83eYpL4rHpS1lfnHwJVndTqZvIYjLI26TFn4fb+9P68ZOI+QwKw4+BKA5SsmB
oDl4mlIcMKEHUIy4XT/scfrwn3upUlDR7rT0DTkCHZmSKbX7hY1+Y64YMlDYp6Btm9eFfTmaKKTF
xaEp0+ilDVLzSz3V/Q9F7rXdZ2fKQAr5LTcYQIg5wFDKq06vx6w7kMmjf9zgLCplkrEnnUieJMkM
nijjf2tVf6nUPHsRgtkEJsqhcmDA0Byek9jKrJMtD9FQpIXt8DFt2c+ueLIvLOVVHKe+C5OPuhnh
VKhJXG7Qxg7NUJWr9jBZibIZGklF/72aHmRplFZNVdW7wS/P99f06pYWrF86YDZ0OIzc5h0Sk0e1
VZhGcahUgOEru0nKTY4y67s84PSIrFlufcmLykBF2vORDYurpPnf/Z9wY9rAz2By8UoUlmize6RG
ZjNQ4fjsab1YSGT3BZb26jQdI7vHwCWnFOUmbdYt7Kbrj2pSSLJgoyjkwVfEBDmLI6NHC+yQ424f
uEonxa9ag8j8/dldX0zsHRI26swUnAWx6PKrSmEBNApj70PgYFrzrYeagMwX4JX8VE2OMrhjGIWo
dDuhIu1jW82abY96me/adpLlza5ocfP9ev9HXX91YTEl0OjAkR3UBi5/UwV2sVN7qTskLRU8apUl
1uJ6POyJMpnmes4Q//Uir9/gZFPstQbzkfs/4Hrx+QEC2iLooY41f6NLLZq8rZH0B0X2tf9po6S1
rpTo06dPFKVggHiidCTA3iJJ/Dfkm3011oXVHTrEL38kWnKimGNvAFoWj7Dn+p0Qd13MRMSGvbgU
6bgCLCcHAdtCBWL2xcOiQQ7WVIfDyK79gr1fUaz4GHLrKqXQpARn2b+HVqMhS9gMJgmi4pXbDDOy
cY0YB6XNge0aPhuhFAAg5L3CSyMZjJVm9BGpXVzX1jpVoFmu0ERFmxEmt4c/AY7eOmlXjT+oZVUQ
5eIIsNSQNsqxUeTMw4JzsLvUDSYveYENGxRvsQ1kj37ACFjb6pr23XfMjH8KFbLiDVHhCj1VSpz6
u27mUvvCgbJ3WTjGyk8F5wfn79QpNY86SYM31IZdbz4KopniUt2qTLdTqMXzmgwgw6LG2bDJpLw5
o8VRnLyidYpDaeTaL5gqNSTNNCtH1SU+KNkarQDTWBUlVoX0ddvkoRiKJjuTc0p/M1SsnZ3w2kQu
k2XJXZiQyCt26fBfkA/Oo55hoeay9xobjXVrch46EET2yjeU7tEZQrVycSipvunRGL/HHVV8PMw9
B0uCrgZS7SFTOTzkWPu+S7C4WC/sFXR3QjAfoxi8poLzpA6eCuJMj4a/cRQGJSVoSh9oW2IKsNfx
mfqV1EaPxn9ladIT0t7dW4RibPmDPm/3xcNW3VvzgixUt7Mmf3opYAOUrqZWVv9FhRIiuVR4wjcP
abp45ZteEm/0sijtvVI2+FuWUYoLXh32AWYtRphW/7FISA+XdLWyVRvZFPYwX7B/eknS5gvZzfwV
ynVI1BBodPINWIPGrE4yIdFrkltWB1vr5VNgY2nvhh4qqW6UgiBTkbAfV1KU6s0TCJJB9VYo7IgN
VrTyS2I4PtYlXtMOGJRShd2mDbPfR8GECo9r8oRBUNrRimkpEIu8d3Ysxa+FMExLDBzl7HqN7dCn
ghHWBwtBsbWJ/WznpmqUI6LftiBYreErMn05TllV+lxjmwknSVUOTVzZP8H/TUsQuKvMiWV0bK56
LiAIMM7s3usQw0kb1axQpscJPvJ0ZChHqUe3ylfGhctuXssX3wziGRedsKADdzB7FMAgjsius/rA
8eZDcf8MPYqPoCfpsHdfUgXZ+crmkWwlefo1GMpg6yWAoRb2zo05IwkBGIPAzxtl/lR1eCi2nVdj
K1iP5gMOEN1TWtXhJtFyZWGoqwIAzQtGsuibkIdDnbiM/SpIaFKOXj+klVq+JnGG50Hnj0SGJA9K
ZdUVQfH9/q12lclAReFdwSIDbqceML9uisxq+lItD7oSGK95lOZ74ODSk5qn019J8pHOB5S7tK/F
G+tiX5u68PgTKFmBcZ+j0qIuUzOnGfUjjjyUdhGBN39CKerQwjVh+OEJX/tbIzTqakVyO/7uI/Rl
1uPUSKHwNpEX7tyrdTcRJrPA3AP741EwJ8ZPSVOTVVnGsaZLs594sGybRJfWitpKK3XollD34tjO
pk+xn8I3NSZqe/Pq3tSZgBSqQD9WnWFsuA/6P1GiVsp2wtUxp8NQR69+gOrUU5bGCDh98pODbWTV
OSQim4R/dLnL9LEOBgVXnaNncIhbhNQQG6j6Y2UYiK8jsZt+0Z1ckrf3h72xyLbQgEQ3h0c+AiCX
wxrloNlda6tHnDGcVarYYXVKSBT/JIGfyafIRM/w/ohXKaOQtwCYB69BtCTncM4xwFBXcjzlaIWj
erILI9sqk6I+oDKi/cHG0sHAB9sfhJ119UGntFcswLBvfGe4VzSdYW4Sv+fcH7+vwU2pmnKsoB58
T4dWe5MqeA6480m7OB3kfWL65VMhCzbz/blfRS0AZHxftEehyVBjm51rtW1S/tBRjvHYjLWLRer0
rlYOQuA+iq4L/cfrUM1owJlQPGA8gKaz9JGGZJ/DTVeOHFYhzSsh6gAXXXUDctx1RlzbQQTL/pbo
4r9hr6n2+0Edok8v9+WvmM1Z70DSI+GhHMvK889GbhIyC2vS8KjxhukHssT6qkh9v4KRlvn5wn11
a8WRewD1jnQd6OHZGowp0vvZwIoPrUcHCXl/LGdUkIO0Maxw4fNe7yykMYEKAu8Xj+A5CttPzVQ2
S1M9BnIfa8dWtnEwyVN/j92hGWIwoTd/PCmewqfEy9ts4XtfH2VqdIYKRIePTUtWHLx/3ihaFIw5
PqTmUZo8XKF8pNLH9diG44tVWOGaxoWxIAdwc0SBW4FZIMgVs+BhG33r5NRKj1qWFpsEA/TaleVM
eS2cytx0kqp+/mvyvqfExI0sZMjFvfnPFPUWUQX0Za1jqcD/1KZeSzcp6GUZw6SmXBjsxteEUA6X
gRSPos1c7dyUZAO3e0s9xrAaXwYtNt9QoZ8OajeVbixnPXKERhyu88KzFp5+V7tWNJfA9ZLX4FF4
VcDpO4Tuq3RCqyz39Xorx4NMZhxPRQ5PEwXDhX179R2pdLNjCQiI64LUmBVfZTyoSG3kkpnGhbBR
CvcIA8XHEKj4PkH96LMrC66RMEiTF8Y4zfzZeGYVoXeHDdnRMCJpW5SczMIJm1VAL3Oj5LFyjqUg
/KYknfb6yQDMyGQSGkwJ4dmszzaQ00lGZ6hjdWyiRn2VzUl7iYEpriJsLgr3/lhXSRxjgS4yiLwg
jcBoX27WICWyO6FeHVsd3yTDb+JDxW2Oo04HaEHhLeiqUblUxb3xLcHZs38oGIMz0maj+iEUnMwf
1GOdNoa/qvtQeq9Kw3nrsFfYIOzULmye62sGNA16L/RKCAVw4GchdgpC25QA7BwlT0++4gnhVX9M
ObIUtqyZUeZzzVCPTp4h1H5ScEd7BIK8wKEuFeaLiofXR0fjCYQ8Ca8UWu/zX4PnFEcrsMdjpebW
Vk6FE6o//iFtW4q31wU5CM00ZKglE3cFGP3yA+dN2gaVpUxHnxpCulcnk8d5J3vlg9pnVHZRPrf7
9aAhDVEiWVO9yxPpDCYyuT6OQI+iIvp2f8tdhSx+EeogsFSF9iWcxstfVOgJOGwsu47F0PhoDJlK
nay8kCfSEYcwJATR6bbDlR9kYfOQ8fK23+//gOs9T6AkatG2BDVzhdkeU3v0aZYNRx2HDsDyQGJW
dDESczeVoapvQ1ym+59Qw7TFYsLsVc6lB0GOBjsvtY/unXY5dwJWY/Be8F9aJGmnY2LxCaxj3NYA
9V0Jt0bkYdI+9+NfQ5vF7cb3pzxCwi+JnTclQv7cWReG0WBowdQsZSGizzcLn0ToUwh5SnAZ6GLO
budBDIGKbP/iN6Oj149DJvFwBOfV1NbOziVUFmUtDXRK84NvKpvJo8CbuFNplfleaoIG3BwxY1o6
vrMtw2qxZUiQiBgkDVdITG/KHDS/HEw6KeSNbk8Ju94FwDmqdWWiQNiNxvhkKHi6botuVNNPPjrF
+BQ3P17xpONX0ms13VSFdVEfS1srHlI+g8llAM74T5dZ/oNadEOydcYkjlM3Ufqs2CPdJY8IOHvD
CuEbL1mIZ+KM/PMM/PhBvE6QB+A6VDnWl/soS2LJC6RIe0wwo9s1EF1GN8BnbOl6EB/8chyoSXRK
MAQgilxduknjjGadgMWxEglnQxzxhthF+sGyVkmGh/WmS7PcXGXh1KQu6BZwWOVQg5O8f2Jn8ZLp
8jNE74KKww0z9JZGdqnlkv0YG9hduanEj3arEjEEiMEwKxeGu95uDEfvAvglLUZooper6yQGTNTB
tB9bXR22djwq+V6XPExj8yBelUk4rC1JMddyjfjSwpe9NTa0W/qbFHNQYxNX5z/ZY9iWaTF0if0o
8dJHjojSFX0or1f3QJ59aRfx7nPcIByzN1idaDjdX+lZbBQrDa4AxXXaCCR187YxXLCoG3mQPko1
knM6HJM1EcvYThKuBdU4Srs6CJfSgRtzhkSDBDp9Tq6GuVKCQsA3YrlxHnmOR+U60SLcOGkkjWtT
D6OjX/eYIYH/ftWqXlEXDvetGfPaxakGJCWVyatcpENbi2LTI8e02Fidk+zGyNOeTFk511nQbaig
29v7q/zBQLo4V9AqVTqfJBFCrnPOTcUVyB+maRyf5NjXovUY6bX9Gyih8p4bOsLcvtE5QoSv68z3
TI5H//tQFXQo6cOEX1I7Md7wa02SryDX9GGVGP5oWO44WJl/bszWqwp3kielXTlyMT5gmDItMRfn
J1J0pokIQvzmg94nAtQ/27TqbCm3G0V7xFgv34xOpEQrzamcp1YOR2nhPM4/EYUYWi08byBAsVjz
pqKsppOaURI7+rg/bpQ6wp5dyfuDGXUTdsqR8rXtjKUyyFXoY2JkTEA9dNx0gLVcznAIpqTQJbBt
rRUpvqsWSm2907tVWnllRQjjvDcp6DKaUt5AsyvpA2TtVrVgYS1giufHg0kLGrPoq7JjOKCXvyR3
BpwRqfM/jdgQ4trtSNO0LnKl78ytJI39Q1Fafb0bMzzOfqI27GBod3+/fjTG/92vgniGADZZGy8F
QQC5/AkInGTYQpfyo4O2qL/mIxc+kquAnd2oLS1p7flTfIxGWfb31G2Vb1UP3Y9ur1bDWetz3OG0
FTL8ffRceYSAkv5Xbk0r5Nccz0OnPxzaXeaVavaCsZs5rBjQrN8LPwjMTaJoePBSPwq019TrJ+Nh
GLrhu1Eo7bC3vFaWV1Fdtd2Db6R5t/H1QAtWjSr7LzUpfrAFOd3wB4mDNoatTSDN0VrrVLmkQZfa
a0wEs8bl/SDpuNCilsjPqYf3ghdnU7g0FON4LYHHx7izA3Bcb/S+T5RXQNTDvvIdf3hRtFpF9hTK
sr7u8XK0fkT9NL3LAUg1VwlSGDr3v8fVgYCTR5z+eEJRjbVmlwRuoVaAVGvwiDi2rGwNtStf/FKT
nmtsFNdGmpb5jmRyqSo6e7Zx+ohVYgvq0Mhg8ouN+s+h1ya/T2ujcB5trZxWuRTX+zoTsPpsHMzX
GMPET3ZQGJGEj8qFCMBC/mS29TMHZRGUrZzHNjPstYe+9GvbGP2ajBNz4vuLepX9Mhga3tjkMDkE
JOdhJh5oj9VVETyBc5uUXWyEoNcAbcuaO9HaHKnJybm9LqOxEe6YFi7bVjPK8To0guAoTnGycPKv
F5xfBNKJNrJYgzkFqPZs2t+Qx54yuzJ+j1jbf+OJTqu9Fg5fSmMttReuwrpYAsIeXG2ahlA/L78w
2d4QQiT0n3JDa44qw25paYYHsx+MhXv3aigk2iCTwUcUYru8Vi6HaoPO451lqo8VGMbnVg2HZ6ms
QhxUobzc/7LzUI56GaU4+gY8g2nGzbPlbqz8FkCTeUycsJQ2TV06m67xDNMdTY63KxWNs0d6FxVl
PRh+ONlofbn/C8S6XcRPUiqhKEzFlaNjzvkRQ1+1RVkl7ZMcWGa+ThDaTx79ckzHX/cH+lBznI+E
YpuD7p6oCRqzL1j6MP9ibOp5DoFuX9WTZj0OPQ4f6yL1tC9jjniNW45KEfCIQ/5j5fdqKm25d6mB
u9CzTeldaUF8P2GmpPC2SNoeH0c9xyDcjgx69JjJms6p4b2OpxaAlpPnO1pnLSSiV1ufFUPBFUU3
in4gm2fzUKqqpTQLc5PqSHNoa0t5QedIOXgIoP7XVtISRufGeFxugrxCpKGJOtuOSlcrlYJjylPb
Tfkq0b30FzeVOrqxln5Ji9xcCOFX259KNLQHAUmCN07ie7n9aykyOtLR5smeEMGsQ9PjrjHj6RdP
0fb9/qa4ui7EWFwXIPo423ROL8cCB+NEyI01T3JZqU9KNEhbx468o+KX6rZujeE/NRjGhQ94NSjt
aGgIQH0I24w5e0T1lm/3ODCjMmlNgvWFXqCp9vGD0hbg64D4WKsuzuOf96d6ddDEqGRtqKNQWqI5
fTlVb8xV/L4b+alQJhCFkhGOP0AZBvv7w1x9PZBT5ETsFmFiRIC+HKagR6bjjaE8WZWNg62a6emR
/NV8VXtL2dwf62pnMpbYkJxmZkUN73IsqHeDHGJM/DSEenbgDKhb/GCmgxGi1IQnUFac7g94a3Ki
ZohVCCgyHmaXAxZySB0s6vDFRoJLdtm9KMtPAK32yK/0S/vkAx98EbF40nMTcMWzQCAiZycdki0k
wNGInyfP1+11VFEeXg9O1NLuVeD7TmWpOahFG9UpL8z4OwAgVI19BCsMN3cwCkE12MGgxB+arxpI
pWKVmlCqZOjnvUudzZJ+YkRg1VBhsID6Uw8pW3GsrKT7SeLmpdk2aQv8mbukTU993Ntfq0EjR5TT
Ebw/VtxhcQYUK+EqcX+dP7SmLmeuGgLDL3gjrPY8sfdQ2wDP4CtPZmzKtcMborInPKp4ro0bXwvs
8GhgRfRCrc3HG9P39S+RVmBBH+nk/nRI67Q9QMQu1H0cDjalpsiwBjdN4xoaOtpgDmYYqhqf8h69
uGxT0UXvH9MErYp6NSI1XMGmDtW8/ZrXLN8PMmElXHt1M0gL0W4WDD6oPKQvZBQcGiKeermlOrTD
UCitirOZKNL3MU+7Z2RTcX8HiLQJvDreFYaXLqzvvOj//0clBlDRhPVFw/Ny1EGNUQIMjPxMyybZ
DyTIuw7n6qPQCXiUtWw6xRRC8SGTjcPgJ+kqHDHUvv+Rb8xcXCrQVUAd8XKaxd5mSOVchgJ5rkDU
uchSoo/Y28kPrS2GZ00bmzXXkbfQ8xSJ+D8bS0ycxzL/Ubajvj0HTCh6wqO21Opzl5vVpqeHDQUq
H/dBoH4LxnbaGxhkulk6dgtBX4SGy4EZEDokXCjIMsz7csUdPLFbpc77M4vb75ta8/dEL2kzFPKv
tLDrhTB8PU9RnRNdFJVGijPvo4B9JyplQ3d2euCtlgnTpRztYZ1bgbb2tSR6rTE8fu2ddqlMN38s
sMTkJgzO8aVCQFnycqYQAZRkCJvxXHhOd2hxEKcmqDs06RLlm+zJ8bZI4hTmTUma+f84O68et5E1
TP8iAszhlkqd26FtyXNDzBx7yGLO6dfvU73YRYsSRPTgAMaZ8QClKlb4whtixZ22DSSpu1HR1/KW
xXX9f38JQRJSEFRjqPqf/5JonKusGNrxGIyT/qcl4LizjDo+NlVlrXzeZXT5PpZUJSDpRGaUUOJ8
rKQXip1azXT0+tEjJxfzDNexRxVxk8yOG/lpCcqRplkuPF9Y5fxP12uYSrQ9DY77qPCiH0RZXrbp
grh6NUp0F7eiHA3lIcmG7C/LQlPRj3UtN30+aRtuhi6wftw+kdfWC9UeOvSysA0o/nwOrjtVFASs
8cia0tmbSjAn2LJO5QFVrHolHrk8EI4UwSfxkI0fCrvng0V9VcwtNM2j44gAsZc6SHZzNuNh2Tst
VjmV7g5rBA55yM4PIWkODwohyjsKYXEIrbBPwYR22jHDTXCjG0q/JVUMJ1+dVPcxqiPtkFdoZraJ
PofURZJxJdu5MmmAFlSw5QojVrd40VNk62zUbfXjQHKxi3W7eMqySfWHUrX/FaLov93+opd3LO1N
8gRUX/igFwwkPairOUI75Ki0brCznSTbNAy6s7Xa2ythGW7dCLn324NeneQ7OgDgn03D4PzLkiog
lAwE4lhCTj0EuZbeZ13WvlhzW+5yttPK2bvctgAgZMuSnYuZwMVD0npKOkPYPYb0mU6wjtrGN8JO
+zqNvaV9LmPmnLNhZYtUbluJb1xMbp6NOk8a4+jktRbByvAohQ1IDdQ+9z518qIljQzNIa52WBs4
XzKhOJ/2iPGoRhAdIakIToBTdP4j6FWWqAYZ9hHchyZ8ExX3wwQcc2OFhTr5XZMh4WCtSjhcPCoM
68KpojwvBUGWKUSmIHFqwRE55jM8A5u8mA4oJonbOFaso4P41aPT6NPBxXfx7pN7ypOjUloH5Ug4
vMyZONGKEhmzdUSNOv4Lc7v4wZsC56tZ6vluENgR/YfxQO+gz0eFnXrB+Qq70+hOPOLW0YzNnGvb
of0D3iMWL25fRIcaO9WVGV4cVWZIUEJATv0QZOMiHEJOB/oHZ/U4KsrwIy8L+Kh4BewVrabxE+X9
jxoY2hqV/MqoqBxIHiSuJFRf5Fn+ULhMsnlIgQErx0k4P7woDDaFpnXbTCb40mzoT6a2zRpU+eLA
cgWTt9G1xnWC+1j+/YdBKdOn2BbqyhE+RPZ32dq8g0ZV/uh7x/lx+zteblk5FDVSWbLjIlzcRW6i
mmRNg3IMbKE+lkNUHowxMk+1gYPUYJokN21PEofU3xqu/+rQtIZBuknVniVJv+jLThtFFJ4MtAen
b6lozG+eleElm0LCqRCUUay95mVQXvIB5s/KRXVxC8sq+DtulMtKvjbnizxVseTV1tHJjMviXzef
uodxdKqvkF5Vi+DLXfM1uTogeFVIhLIEvlSYNEdPGbxSj05jFGaR3+uof8DW+YWYZe4ramqtHJgr
u0hKWTISBWTYHItoJW1rI5tDwztOpQgb4iaCiY3S4f7mZyZX0Mp6XhsOexL0I99BhctCZW9j2zgZ
TkDr00h2VkX/0lf1QL3T6yGtPvuEYpZIrY36HqfzEsWQli4encFMcxP9Ye2uG3tz37aIiG4stE+s
rd2U1f3tk3JlfgxJYkQoJnGw+vl+KRO7JIAV4am0OjjzRtQr3+u0GEcQSNXv22Nd2SqoUEJXwLOO
WtSS/hHR8DYc5BBOdeKVW5qIyStIs+TQTm28B2P95z8MxzpSNjVJOJe9EgVyvzVxbZ+qbo5Rhoxb
80GP63YfataswIODA/NfRpR2skAzqBMtDh/CiV2txWl0SvUiaTd1mIn+oYlzR9/Wcx4neL0keOvc
HvTaF6ROK9MdVpfX8vwL9pGpzAktx6MSp4r6XOGumW/w+5raPcxfa+1JvvJ0cLm9o45QOLjAJgD5
bKLMy6IT5rl0EemPKPm+9jrlMMdjVT6juPSc4Eiywiu5nKXOqeBZ5uy/m5mdz1LLakH2nImTW+t4
DYBxtTZFPfJSa9PaMbw6Fnc3OF7Kfhelb73QEjyHKnEK80i/B6Rs7IGjd8+IVxQrJ/76UPAZVAZD
mGBxm9Wta05GWTMt1LSL7Vio+g5bBfurpwbN5+8y1pCr+v8NJp+uDw+wOpSuUqludCrjYaj8wumn
1g91O1bu3DhfK+hfbhRGo3sovREIbpZ89lrROk8xmFrp9ea06UIXwZ8MJ28sy93iZUY85DHnunj7
7HF4h1Fyy0jAzgWvTqvCSLZsxYmKrbjT0s47gWiECRQpxZpD+pWvR8GDTAvmPNWd5eNQ2hD4hkgX
p45p/fBKA+hJ4EgZhiI1P5vu8CZQC+by5GaRtfzzj1fp05jVwxydpswwnzCSUp7TdtA3w9SsZXLX
pgX6xyHNkDY7S1VsFGxSlIOU6DRHY8ZZaxoTc+xuaMIND4MTrVxgl8+CVNyCf4HgLNJ0y40Ssy87
3U7iU43+whd7KH4Mka3A9ei0NzF03bfbG+QyQDsfbhHjT3YRWWgZRKd8mEEQgSjMeHyGwfvLbezq
1QvhEL01QwmXK+EH7W6PvjLZZUajCFz1vCaMT3YveuoBeu8HRE9flKGecTcws5Vtc208rk1eeE4+
xVv59x/OfB4EkCB5/05e7Q6PiRcr30PX6XEbnKy/a0r/a9W3qwNC24GQJxsmSwJg0epFzvMhTv3k
Bd/VUc+fCzssN607p/eArbvPMZXQ9IIMDi+NvhMKJKDIzyfomZ1R9UDyTiYFZcNv4KGrz90UVcMu
7/R8vvO6SnUeBzHO8Yb+3Jpk8rX5orUjBZoBkwMMPR+/V5w2DOjTn9zSHGhelsRPk1Mds1wtfrMa
a52Da4cThSmJSdYYdkl4TFNFGFETiFNa1v23dOiodRigAu/tcM7XhGavDoY/FGtMFRvK9/nk6JP2
kK/U6FQoQdO91m1f3etFOZUvI6DElSL9ZQkZSDMMKGh2PBqUxBZ7FY8DbQDaGp8y+lIBPWf0+Dbj
KCzASN7c+uifpH+5gHk2ejQ0/NtsEH6na8nTSCK2Ehhfeb4kLQv6GTjrS0WpPM/Tvk9LDo5W2Nar
EXojTbYo8PZDwM5GMaSLxB2lNWBQt6+IS3MU1kGypIG26VLxVH6VD2c2aDNhpF2bnOJcD+JtFbTT
D9MO6o3dJJ7pm9z7/KlNlJcbUZTHfKhyYofW8l6mueufW71cA+rLD31WQuUngZ7l4BJByAbD+U8y
ysyBMRXEpzyzsmnTx5TBfJODfbg99yunCVNQhxYPuTelgsU44YhCggXS8KSb5UiCriIcP89Nih7K
BIu6qxrn6+0RrzwH3IokHnSFTOTbFjG7nvC8oxefndIwCx6niVYphqwzwg+BPv8Wlad8awKtgcjl
OivmhVcmK0GEXM6cZdmkP1/UxI7yZJzR4jT6/FQ1ajttNFtUWPspORJa9urdfOUrIh1IGVrqX9Hj
W3Tpe7WnQQqg96THWTfsigoiqY8Ih92ubOErM0OCjJIAIqgkfMskfUy1EHRimZ3KxFRDPwGNuDVr
IWGOVoWbqN2s8f2vXR4QsCkxgSEBC7gk/nWxYdWIfGWnWgT6vnboB0/NrP+huhg+tGYu7ii+tRs6
yaa1kX054JdzvI81Zfpxe0dduTlcavzET2TVAAYWx7ev9HCe+LanqNY9hVJpHG8EunwgBxrnJFQH
z0QjUXe3R10uOXBYKIfcnOS6KmzWxclBa7xzqJZOx6rXyvuhMOuHWHTcneXQ/3ESL/ys4rocECUJ
emzcUQRCiwHnuuctYqb01Qz3cYzD9r4Y5nr06bd0T9roiU9G9nJAMnnZP5F54FLBA2BamOH3ox8N
xLbzuwgRhj/ICCnNtknmtc6e/EgfLzw5GH09oj8K0GBd5XJ/uINTKoM1BnfqMZiTNN5SSM2ab4rn
hNHWqPJ0XrmFrn096cok0zw6xsuQO8gLQipXm49R2rjaHqPELH1CIMP46XSeuw0TY2y3tzeM/D7L
GfLWUvRBQounffH9qj7SvDHH+QRC3+xHNm2NWrXyx6EnRdwUMyk8OnzZL8o286ETHvrWt3/A8pzI
JUbEgPKzDJyIL86XuLLKsuzLWDvC/rAyX+9041tm0YxTQs/8p1e6+Etveun326Mu78D/Oyp5KXQS
2UxZnM5w7qx+biftqFaVlvtlTq7l45xirizvlS9qohkgs1DimQtG0pTBYBClUI+zM5jNwWqbut92
yKeLg4h19a3XB/uzDhPMTTYvpAYmZQt0Mc5XVGkz3KK9Qj9mOkYLe2wQacP7mPyI+KELqPD5lOUK
5dftFb2AlTAs6wniADdt1tRY1BWMGfFyoxuMY9zMxZdINbOtisBTjqxsNfB/IxDiJqy9fjKjXT0O
8Pz02l6JHq8cWJrj7+V+SdVZ7qbYaLQuqTqTurCT1pvGtYN7NaKh5Vupvca9XgYNcsbAr10ageBo
cfE5X2j8i8YKo1rjmATT7D2omlJtS+i7rZfUaPdZHrWbxnCKp8pz1oqMVzYwFwQnBngH6OylcJAo
M6+kUW0e+8nosi0I/NjceW24pmR2ZQPzdkMzfFeLx4XgfI55qldkL4YJWMiqPRwO4uiAJ21gnoZp
jn/RH6u8u9s76eqySmobrWtu+iWevk4UeuEiYGrDEE6HJixBYbbQakw/MAzlqZ29VNv2oxmc0mFe
g7BcuRDRtJKYZCpxtBcW9xEEpJyuw8j7gijo3yWwrfow5pme7NH1Hx5GZcin+6b3hm9WG5IMxBbC
O59/xVEMJeOg6siVuEy4oM6UPchQ7QibIk4eJwWajY8aXOm9ZtD9tadcd9FKvL3sVydOrQ5tBnTV
4HGdf2kRwpdBmlQ/lnWkJy9KMGbbRsXGdmek/eBsQiFmGQDnhbW1+I8lTyTSTrd/xLXtRuPj//8I
/fxHKDpyZrNW6sdK1dpXEFXZr4zyyM7OrQZfhMxYmfSV14dbgvhFijYQMi7egcpBBy/EduuoKyAx
eJXTHt25SX+LW5qEuykNp9/Z6NnByrtwbVyeE6Jjavag/BdBfzulrav1iXGMirr5O0IcOXiOMlVR
9gIcZrYPptj9S5ccrs+vL488ubwB8o8IcbG+QwNUvTSNIyXmZgdV1tsHoBtTX7dnsZutcc1+6NpE
HXaxzOjfDQnOB0QynQ5d3ZhHt9Cap8Qb+ufCKWJYK1XiYpCc5xFge8pWa75vVwdGxQGAoVRTXYZu
CQ7EuVMXxlEZCm0vcJ70hyGpnz11gBVciqDAR3TSo/Q/fFlACghBUbtAfGRxjDJz7DUzrI2jXRjN
yzh147c+6+n36FWFEghN2RHhWLR51+gc154+YDAyg+T2AlB6vtJaFRViECrgFANI5xZ3O7c9qKPZ
DMCU63L4L/OUyhFg/chw1MXJsdo0HED7mEe7i9JjUirzF5ibbuDn+lxyVuvI2BURbajD7R18dZpc
zJSI6WxfiETMehIV4DR5HdwI1qs2zfSfhPBy5BpSyjib28Nd20aoIhBG8ZKD35S35scMIDen0aoz
86gK80VRXLytgQvvWeJmnxrz/FoYyvTr9pjXpkgWS+EJyTrC8sWYWqjUQdcTSXnqWP8wlGpW9+DT
0j2FuGaNxX99MOBJHhmjZAmcTxBNQFx3e4dtUynOH1yj9HQzDz1IUXNS23F/e2rypy/SDZnfAA2j
9AD+b3E6wgCTcM1u7CPE1eBRL7si2xZj8VzV9Ukp4/SgcSu6D0j/6n4WBOXK8Fe+JjcRyHpeOMrg
S6Vj8EMYGDmFfWymcbQPSh/YITqI5nCs83Gu71D6gLhmZmJas2e/MnH2LG7HAPEQXFo2iYJ4cGz4
64xsmYOU/jW2QayL1m/L4F+CDDv2w1CnwjWMBZ4UYyFM9fMnVurRUsUEAEk2sthWMVr3hZmpzrGA
/3noMw2XQmWktxF51oxcLFfFnjbqmijDlSedTpUUniSyoLezGFZzafSh7ukcq8FQxa6yjKT3tcr7
V4nDTvdLezBWvvK1tZboLXnx40uw5NBNxqzymYVz7JQh7LpNOsbRP2UXZ9FW7btA2Rv51CgHz5wL
nJZrR3+r+TdrIhHX5k0lWwIFJTBx+RCMuj6pE3JJx7jOan9uB9tXqjGqfSsOvuGHHK3Rka9t7o8D
LmInbHJaJZ0C+6h2ShHvWjAj38Toqf1dANpk6yJpmvtaHCrV7vahvnKFkMDTKARlCLrWWxQUa70Z
xzSv+MJ5VJZYZTfo1nVAHTZm2HYr5E8ZoSxuEMCztJTBe0qCyOK+MvQRvWozsI5hUpuBj720MP3c
7ceVusS1SZFgARxDEBP4yOKmQvwY2ReY3EecPqsZ4QW0D79GY4kLkBiNqT5+fg0ldgNFLSngv9wt
pprCuZkN61hMKNE+iMh1mk1Q2jQ+4yp3V/TmrqRYstQCGYJnDQDVYhEdM4xVrnrraOdwhXg+QTXp
Q6t+z7PM+WF5nfqaTXX+DV3BceUWujo0aHtoWxR8LkRj7DylPjDY5nHkzQXJbqjNvZmYeXyvAziq
H3QktqCUR5P4rfDPn1RoeLdKBOaOSCt/4C8tD9GH9xyPib5J2tY5GhGy1FHfx3+pfWVupsqpV/De
l+cRMBXmG2wfnhtCwvOhdEw4BlNo+jFQw3rYKEVT/kaNxp72aWpY3c5VBVxptcrpxt7eTJdXj07t
hxWGiMdju/y8rjJ27UAiccxzO9wiChdmW8TFTP27tIe4m6026v+9PeTlcWFI9Ig4lVKxZFm61Iys
CgerB6NbZd1TqJgi21TksBtVEdFad/nyDgCBjfs6kq+gSi4CJNWbocWnwj7qfSH+pzmT1uzD1KvW
BJaurSMyF6ifSLwage75Fxz1VrNDZNyPljvX+T5JHDFv48lRrINtFM42sYNxTQTlyq4B7kIxFAin
1ISW5+fDBnU7x26spPaOdFyNat9UBU2puIptidRpgsfS7d0/8H6rtVLl5atJFky5hXRY2scsVa5Y
xImeLpjRoCgsb4OWebgXdDfF3m1C4++sceftNGiz2Chq1Jlb1FeTtRrElQX/+BuWralKbxDEDkNx
yi01eQ2bVsS7pMRCdet2aJibBPvBp69CmfyDbZeFd7wnFt/YHdy261EfO/HkzNEjNkC9samElxi+
jS85WnxxWfvxlLU/g7jtVq79y9tQjo7UhomcAwUIuSAfvraYyJwLKhwnPbC0t4lCQLAhnLDf6tYE
czPm8RdC1AIZ/sxYuYivnFhOKxESxX9SKXtxPRlVY6epaSvHkWrMo6nAt84SR/neggc63L4crn1W
aYpFhADf/0I0JoV4OedjEp5QZ6l9dE/CL14cTNtuTr/ro2e93R7uyhGyZUNBynLAoV3aSoODUfGZ
SpRjmkc4taL4M067jMUXOxMP9DH06wksWuiM9kov98rFJFnrDIuYIrnxIgRruhCVRjuITtTZJ3uf
9EPoHFpHWP9hQSn+IlFJFkx5Rf6OD9umN8q4qCJLnDQcbw88MiOqlFC1Unfum4OwFErst9f02ifk
SaEXRndVCt6cj1hnvfDi0RCnFtLisBcABPKDN9VWdAeLwKnvM9SBv94e89p3pDdEAE8/l7RlcTiy
JECR3gQprLfINQyzOm4yBcMLq2i9r3Zn1bvGzNb8ha8dC2q/VMdYXfryi0GVGXqJXrnhKYIFO/ox
t+G9Lozsa1NDWbw9watjYelOsg/Ajjr7+aLG1OcUUEWg5tOh+qImarkJ0JLxtkU3qPnKnrm2Nwm7
+HpwPkDNL+pDuYNeooOk0CnR2+xvVUuK8NCmosq3n58UKBFidFYP9sHiAWuiuW6MJPOOqXD6PQ5g
TrAx2jY07q1pbpy3z4/G1qBVgJktYfNiXxoWsgmaonqUgwYVsc5GuvGarZqLXRMb0e/bo11bQ5JZ
GuxMDUCI/PsP524MSidKiTSOFu39F3SZgAABiqqT3e1xrj0LPMTvgCuuzaXshqRvuUmXBke6HlZ2
54WOeKZR4j7PGjBWJNDcvAcJhdTg3yEZXr0y/LVQgOoIaStVW2TeF4uqqr0LMaZSjsnsuZmvGFjX
QbAvHoumh5g+etWeJRYH7E6SZpflTf7j9vyvnXwptsc+lbojFzWDMErKIOYGj7oyeA7gtT0n5CxP
uTWnNB9sukJ1ZqycxisdTMwggEkiKgHVA2mh869r5hrOq4Hwjlo41clzUdSB32DkaRwwcjHxD8yD
LHR95NV0/ZF+WfYSWJhEn3JkIP7cXgBNnsbzNJcSGahi8gfSQcqA578lpOzal14RHLMU+xS/Zrnv
IM2XAYIMWvug9l54CLWkxWJ1sg4KmOBsQ1qq7QK6ZtMmdapkW1n5Gu/m2jOAWROnDZc3sFmLSyRs
dGumBxhAqSoyczs2aTXcl4kqoHhPYXenYAh7f3sprg7JEcc6mp1AS/B8JdDn7UK9MJ3j2M4IqylG
1T7z8wZ3Z5ijQWgWZdbP20O+c1AWqw9s5x16B3yVXOp8zBKRjDwbOhvX89LVjpHqYVzMzlC0PUXm
uvHhWOiGX8RKVm+iqA9RAjXUX8k8Bl8DT0WhNymi/N6rgjE/GUqHocvtX3jlguBnSWIbOTwxwOKV
Ek7hBYYVBvRxyrjyvSnrvM1EHn1se12JB7/UrWxnGalrfbHKxljL4q98FCm+RQkGkQECwsU+GOcp
cRv8zE/T2FjPlN+7rV27+caMSR0025rW4JCLCUP+pNovY1U2AFq3yxsB0ZwGBANKilMSVd/N2K5U
P1FU7a7yQLzu04oc+y5wpFAyHBF73t9eb3njfdgQcnja7UjsIuuI2MwSQI03lRsS0wXPCEEVWNHp
XTBseunsQcMYw5Xbo11OlitPdtwlElH2Qs+3X6U50oun0J/LQuSbqUujnWNG2d5TYnFnuUlx73Er
bGFN1SvZ0PIOZKLvxRFCH4OhUfM5H9rupibsoll/ttswfqzHSlCXiexNG3uG44PkyLZl2erPbaUa
d/bktj7uE81alWaxvfgVsi7F/wDPwGda3n55pMZmF/fmU4DBxmvTIVkRCOK9ICmmjY5p2Bqze/Hg
wBOlSiuxphIIpcNBOJ9275FcF1PLK5sl85+qjn8N0rU3GcnHsrQ1N/Ecu3e3v/LFnpIHCJwrsRJA
PZTfz8cUrauEYLjj56FQxGPYjfY/Xmf/JTwvW6mZXiynBHDIiUGeYmmXDaXJCEy1HtTkeU6KGONl
LSirrZEPk43QTdj9BSm0XTuw12ZnSN4I0a18xOTffwiVurJvato9yXMat/n9HHYKFkADGDPs28K3
z6+k5IXBTIfdACzwfKw+cpsmiu3keQyQnXJDTfvbAKfxj5GLfi00uzYv6D6I/VKk4dstzmbB6Flo
aglns0R9qLZo5Lhqdw+ENF7JJq99NmJ1NOu4fSTa8XxaZtTzBgRZyqVTym3fqc9iiOODFWO2sotD
rV3zc748Btw23DiMSfVQW9oGG0ZMpNnw0QRl2p+WiN2fbuA2AV55ccvpL2bkDYBWraldXV477FCO
IIB/yt8Ab+RSfNgtk5pSE3UdvqDXR3/nVmLu+rQBloybXrsvp8n5y1Y8TWyy2Jz/otcw/tRxvN7d
3keLuJdbgF8B5oYWHRUhgGTnv6JLLaufZsGCd+r4RWXlraj6nYRjr97XblH7pE6zscUAJ9wglLom
+HzxvQHNUZaXVT/s0i/6KLMDi9pNh+nVbNOif0Rh1Wx3gNniykIyVk1DbvzeCtyVWGLp5SeTa3qT
qNExKoCUd1D1h8VvW1GZNSiNVycRlWv7eaUk3w2jQiBpU9VlX/QEWRF+LS1Fwm+a9Gl7LAILWoat
ZLa2mQI3/o3RZNH6fV8MnuUDu3SGByez0unJCYRu+tRLun9uf61ljMzvfk+QYNqCZAEmtahgDU6J
THRfdS8CB9FtMU0dtglRX/jEXoa7KRp8E51GCR4jT1O+i6TwDrGnl+1mwDBF3ahmEb21QRuu7KJl
9AhnW6N2SxuHAA1UoLvYzJTXvaBQ+v6lF1OHb2eeptEmbRX7NSxF2+56s61/IGQWNZPvjth+tqVt
NgTTtRtvQHmV49fEgqO5UYXuxa/aGCvayo15sdNl1RFOC1ArMOqQac93uig6s1DbOHlRp7F0N5Gh
I3bZWfFL1mAkvS3ioTH3XtC52Le7Qd0cbATD1hArF7eNTYyDhSTSF2D2SavPf4RrFQNCBXX7YmdA
cjoolP9YcaU2O9fLKYYWSb/NTWc+3t42l1OncIYSKI02MAgXbg6t1dV1r9jtC8irbj9WQX9vT/Fo
+y0i/o7QN4WVxVtlKt2vpe30K3f6ldFpkUCdASNLcLMkcBaBPYyd6nUvoaciW9sOare3HGvQD5TU
1PBvmOrtFxLDktZYn45SOQtd3ZXC2sVF8w4dBR0rEQnORQ+uCCnC8wK0L7piB3tXicggNHf67TZa
sKl0pf51e8mvjCfdrUAfoAgE3G1xIGqHQi/Vr/i1IZUP/XGqTbHx8qT8omVp8cdGFig53B7y8nLg
habzxRkkgmSWi/hjcuMCNfkufw0Jc11/KoIpVHyCSsVA460LsNO2jajm2JWZqe6yUbG7PaFvXRZ+
B67rp6VDy3wyks4QmKqaVaSOKxeF/AlnSQXtcqoc4ABBEIPrl3vlw707FUPk6dUgXvVmyrKXsZlC
4FN1F/xMEC1bg4Vf7jyki1hlHhb2H+XG89EYPrbGoSpfPSefcJpWhog/6aPD4vpete4vBI4NH+kH
+2GqhLomUPDuQb+YLa0lMjeOHYy2ZVOyjrM6hn0agZgS8WvSj4axgXReiC+jHVTAH0dz6n5GADry
rdMlcfkS9YmZ+hWX+6+mTqYAKTvL/cmFVoebbg68EIs00rF9qmZkIM00WcCC3ZJWWTnG2OpaTqGP
BzfRC9oNVk4UOoMq8Bu1MMyXnH3+jMJm/DXzYKn7nRD5V+ipuneorKGrt84o5nHbVMgY7ILCSLMQ
DECDaya0aBrnTaB8jwuhx1+j0Gn/CfC/mN9sIwalHIYeO2dGX4J7pEr0t1Rxgp+YaXnGgz2PU7xz
UidI/4BNacrHhMK98SMXKsQvz0hrY2tFZhhsoS311UPWmulA51EmPmAdqnIPA9waH0p4n86DkTX5
y2g0pdhYozM39wpOwMZ9H8dT/coWAvk49jMFw6HwUiA+Stg4sEXVMlL2t8/bld1FuoqKJU11wKUX
YbGK42WUx+LVatvhYaqL8U3Hwe8poI7J6TOb6o+SVNaEkKkmMrZZulYJvvwFUGbA2ZDC8QtA653v
b6rnHaebKAad0u5braTRWxRl7bZ2VGikTYr1mlBU88UUZbAHmrsGr7ocn1MMpgKVA3aRt+R0p7Uz
I36uBxQFgT3u48IDw+YhmpVudDeRlCivnm3zFLtd9dwhyJRuPXqqycrL/l7xPj9nJFzcsfwOSUtY
9lBTy57mwtPFq8jn2fHxJRXqd7c2mqdh6BvX1/Qse+Jddk459q8PiHSkJ+i9oftt5vG3j2lclvGb
FtDQ+WWliKk/xmmjWGvuFZdvgkuyJpWeiTppQC6uo6ZClwVxhupVw1npYdJjmK1RxtPkK9TTFATV
1OJ/t/fokh1IYObS8qQlQUkbBtlyTJHhS+R5ff7aN7M27BR1yN+E2+T1ruglgzeNLIzF/URrRPxj
jjwj2+i5MjwPWlxheqkYYWL9uv2b3h/8s88lw0TWgLKzZOgvaz3WnCPiMGTal7qoU++lDKKu/TKR
xOtPoRo3w7ZvIs/209z0oq+TNVrKs5OUE5ZSatFLPHEcpW8I7hXDRm17/Eb0SmmTXV9PefIT04uh
PLTZNHhvY9lN4a5AXP2lRgZq/IbiaTbuy8AI1ZUg512/cTEp2gYoxfGu8cfywTeqLnG73DS+YI8+
36tTOP/P7Yrc+O7oQXgw2sqLj6KqOJdeNAjvwUOBIL032649GnZVpNsII8Mn20xN81inUfXkDJQr
DhjSdcqTlid99sOzhJi+ZQ7lzk2dO9kxDXTRr5RoliRsifuCgcGBojTEC7kkRUT2kMdOlnavaoO6
HWRRo0A0Vi2K8Fs/NI7ws1nxortMWAMW7WlX+S0QvO9zaIbGLqGFwX892m25krJd3DX8FmSvMWAE
aSOdJ87vOhHFfZdn/fiaZ4Wj3aGOF77MoioeAqgVmyRPs19VYAiItk4/vs2DK1ZCl4vTyw9gbADY
lGUvL5k+iAt9cLzx1eywZPRxYDF/Z3YtrM2gAVdQ22gNb35ZIqDrJotlIPKAaSAAdD5nI6LbbGKI
9KpCjP9HHfqHaQ7jvfQj8WPScs8f3QRpNc0Jii8Nie4zpZM1GO9lrix/BSVvWSqkOeUtVn4c9cpo
SUpeIV+hq9tVldlulXzUHxRoSeGmV3JtvFd75KgLdKfyR2N0YzH7fZUZo5QSgXM4KrMRP1t225tb
ZWjgemteSs1+sBp4YtakrZm9Xl58/GrqqHBhyZi5ABfBsAbrA5TLRCm1KbEJTfX+H96PbN4VnT6/
BO38P4cfmQCPrZ2d0igIf8VD/lUpbOWTcGBOFOhjNI6IuoHEocR6/hlNYYZdmcgFLE1nH8XubxN9
jDcVA+GXJG1K77O1dMZ7VxOH8AJ/c1nTmYUkc7Xu9Mp1XqPo38xfysY1D67Qw+9RN1v+PHqcD6er
rdPtu/0iv5UgfsluBYVMVe19R3+I7ynZ15Sxe/t1bvr2Zx8kjUBfPNScXUDP+ovRpP8KGJo/b496
eTTJtKjz0jpgdGhk5wuMeefolY3lvLrwpXof+F2y7x17/pW1TfzcVeLf2+NdZDGUD4joJV9PqvEv
gbKN09fNoETW6zwDBskqfXzr2rrbSE/6T19750MtpjbbSa24RWy92nmGp54b1fi9qMBBtlEVDXtE
AMUh8bJ0Nxpj/IoWwBrj8zK4wnqWMiF1ewB6BDCLkkVYoF4d0+F7HRFRTO7NrCybuzqo58TvvKq+
Q+EZ6I0du9n/8nYoLGIGfALu07YyX3o6R/8Ycx9/rfCi6jYYr4p9nkTTWvfkct8ZEsGHajoJMI41
cod82HcK1P+RIFR/LZUBIXV17LaqXQ9vSJagX6Yrc3oI6OQWn+0y4GAlZfakaBT1uGUPxfaMsY6J
0F9xPFY3geuUmyYyna8FldY7Cg3h/e2N907SPosykBxAkRZUGdbssg95Pk+vEaNZwl15nbhXtUNC
WGH4QZLaml+qgF0eolZFUtpV7fFe6waAt23YeAovMjSQTQ+DX9nEwgr6AzbR2itZ1Dg8GXOnYGY1
meqfUhfudHDavL3rNHUKQIwVVeJX7v8h7bx25Daidf1EBJjDLTtNVGskS6J0Q8iWxJwzn35/NfsA
e5pNNDE6hmEDloHqYqUV/jBaRbbzVTneF6qWOgcwQ4Nx6loF/y01SnqFOpJuJ66a5ZPgsVhzsG9U
yUhejM7QT2gKdAhPydLwmYJgnf8Av6p+1bVZ4mYQXCS3j8rhPmz7yX+oAZx5GdouL1HXdP7TQJpc
uDVG4UhX50Nr/L79Va+PM7oDQK4oD9J4AMBz+VGNpim6olasc0u/LNz7meFLhxy6OV3PrvO3+FWv
msnLRSSWoQxCFVp4LF2OBy5IgjAgG2elw9V1pxU60V9Ca8KtZUM+WZXVzCdlirrMJf3vi4PWc13f
A4CT7sLIUtsfQwFWHbG1GXqD6P3uO4A5ihs5mNUhAZIolPWajLjt9oda++UEtwKegTUbD8viS2Ul
nKFgSNqzH4Dys6pMDffq3Ohni4qp8U+gd9IOELik/smSLjkktK/sj0rV5pVr5ihvHyJQJqe6pFgA
pLYr+sSVgU90PyWnKHbQ9/L0M188mLfay9fRoyBz4+6ISAiWv0v19SCJOrPC1+PMkUBuLCpCV84t
7aEpitKtHcnZ52P1w+lR6+cNeXerlayUzWWBqoa8fnU7Yb1k58nQteeJl/NFcfzwRwEMFiHnSD/N
U1d/rZu+3+LLi2202GYgmoAQgAklCFq+xVKbSjMKw8W5GTHd2CP35u+t0tbuyrHx96NdN+0912N2
lwUF/ma3t8r1k0wKQUuAx5GCs70cvNALI7KNtD5n8Onv5Ap21062feJWypBeHsjJz9sDrrwA0G15
pAw0SIHcLrYmMk6FmU1xfy7gKfb70S9GReiwB9gKhMMu7MuAVCFLvtweduUjU/cQtEXcReDYiZ/1
5uFpk2qe7bAbzjaJUurxAzDttCy8//ZD0JTNr5q6i/Gcz0ZefLb8qd24u1bHh6+jMkEaHMswt6ul
nDCs6M42fhIJQBAslzttAn47ObWfsuNMWN7ShCbHqZAMeavzs/bZBUSFFaaVyet7OX9twP8yVZL+
HOOxUgFDjCP7qNu9/6LlSPyhMypR/R6laKOwsbK/RJBJFYHLCLrCYrlpdDl9OTnMewaOpQ4RrMYQ
g5V/VT/iNh18ZyvEWLn84A0BKRA9U57hpYBKbiZaxe4dzqNtReNDPmr5H+74VNsnlpk0j2j+J78S
0UI8Kanj/zfUVi/t62rs/Z0q9ab+qA1qIp2kvJZwSg3MpKQ+ZpmZi7xqBzJVt2NEz/vIPNzeo69R
weVNIBhPFIKohJPALut0gxqrRTHl8zlWouFFhfCo7Uu0xejla375NAZJ/DEMKE/vZpSkw4NkEuDu
575v68cmDKOCZihicG6BgwsYO+xNK3dy6AnvULYqnbsSvkLjDlZdao+5UqiJV3ZmMuyKdLT+yHOr
fINmz/mLqEM7J60YECQd5gC/6NsTvd4UUGQQCBE+kQKztEi0xtRSSs2SUFHQ5Piu5lH6EpB9PmfQ
Tvecin4jHLtue1LG4vAJmwBBcDUX3fNWwX7bkev+rNhVks5ul48xrWCzanpXs7usu+ca1BP8zexZ
/xF20fDIWQqdg4HCbrxXcwOHUyOqtG9o73bRi2LO5r/v/SbCWYr7kOKfwHouDqiUoeI/Nvp8Vp1Q
0dwOU1T8r5zooSc/PqLKjKnf7RGvrwRGFFpOZLpgOZaVsHosnXmQhvnc6nXsDnqqPgSj9I9vl1xQ
hdzJ/+XcRKfbg14vPYUSodrC60opesmyLuw+s2von+dCLaZ9nie6m4wwe+xUvhtGq/7n9nDXIePl
cIvrB0caPAH9QT73E9rv8GzaHwgze1k8qRsPzHXkIuCw1F1IbMnql8FpYuujktalfC6zqTla/eBb
R2pPRvpv0wgrl0RtUFcA2oYuZDEndrKLxmR03skNJcuhkIDKktA+wBJ0mWJ3UeZYU+gbZ0uZ6tml
V6+CAwzkQ4Pb2saxWllLEYlztQPN48oVH//Nm6qHdlXkSFicmz6dT0AqJlQfjRRv3rox78l5MuV4
eznXRuQBtQAGsIFIAi5HDP1axzN5VM5KJUEBtZLw5Iz6mO6CrAv289BsRSsr+0eUpoTWGhAgkACX
A9ZBozTAtdRz3s/jfNAzo7c/yqnu4M2jqr6+kaeKi+/yASAMFDw3ofci1Pkuh8PeTXX62lHORcQF
k0kIvZxwTqzVjSr4dTQi0IR0NwhERIazgKdIYTkDGkrU89AW3U5pdBpBqTEcM2yid2RV8j3yR/Ee
r1XqyO9eQk4ICZWwPELre7GEfaBpY0Vp9pykVfIQoqZ0r/kgTzrImXvEjDZho2Iuy28KAwNmLUEM
m3WxhFFFcRHHQhW/5VzfjWE8ngqn6Z7yNAifFD92dg6OxS/4nKjPSPI7u6jupgMCYJtWDSsXrlDy
oUoDuAWii7hC3pwXkuwq17CyO/Mkp5/nWkl+5UT/dzrX7uDmSqbPe0VSbWnjnK5tYqrTaD2KuttV
nbEbyikSYnJnur7ayRnsPnIlcQOZmm9tPGOrYxlQMxBzpk67zJkpQOkJHE35bBRV/6OKpfozHocA
onvFCDYesNWxBI6CXBds2rLgXaDSEKoj8yq1bPzV+wH2ueS0vf6z6GzM529v3LXVE1Kh2OXJgkS3
2EdKrDtzTSX1jECOc4cqPqpxcd4cnUaev9PshxNZz9GX24OuTRGECHig1y28LFwVpd51XT0r5wjF
+BcMKeSHTK0wPqTxQgf1LwYTXQy0CyiYLvdn29jl5NPoOBfJHJePMrqTB82WUBWOpNTY+JwrVzmV
GfBxeAuBs7pKPAe7Q/Qo5io3jdjZJ4g/ySTajvqjqgZp36E+/k57KvE2GsSbXAGEHyzh4uqZwyzU
CynVzpZkV3uICloOc9mO90J5wlVqzTqypZUN3PrKEgIjo3LFA0lrYdkQm6y6G7pZ5/6JSvU7z3aq
/KSW0tzxyOn6e+FTAIuwFKQFBFAWqIP4MW+uGJvswJknk/pqVKf3Q97/LhsYHm1KhZz9mWhbbkIr
p4IBhew/R4IAdnEqLDsvx4ia1tnUSrn7rxfyc3fUII3uxJ72KX+rWJXuWxTt5w1h9bWhiT0s/HwB
+PNlL+capUaM3EasnSVLKj+C3sqSk6VNmX0CtJb8IEMaYNhmw9/EPSZqOUgzUjSh4r74yGaQtHnI
HX6eJTPZ142VdQclmv3nObCrs9ylRb1R0FvbQ8LcTWjZCjmTxVQDrJxkrdHUM2Vj6WOE3Y+1r4o+
To6JOWfJxodd6cmZljiSAq0BUmPZCBuVEtoYTOWPiHMFD3boZObeylrKBrk0PxCgRcdeSVAta7P2
QdKsIPoQllLwQD1F+XT7TroGy+GOReBFHi94CJARLlfZ1tIggRmdfowCk7Uu+lbT3Sgfo09FPY+P
vCrtfRNPJZL65gBD3RiRySvH+he4SWrWWM4UOwj2W1rw1xEUNWYKG0KuiTO3bC0pNWA4y2jrjz5c
kMSN/JKwArDWEwgg6sHqIH1OwFa50YRn/Ma793o3XoY0bD6yWUH54dQtHXVAsSUhtl0tm778jT40
CPzQMJ7QuLFOoZJkn/I67w+tGumu2QX1w2DE/cZFc334bBUSOz0nwSq/kh+mNI6NcW6PHwlo4m43
RmDgRsojL+hSxI5rq3Agm0pWtyxirp8N9iPFWeBMtLhgH1xuh7xs0z52yuHj5Gv979l22ns4QY30
Bfg+T7ChB1bw7pcKhCnVK4JyDByuKpb6lOGT1Ib2OQuUU1gnquo2bVxAYcvsT9lc+T9vb/nrwy7S
SNzKUMvjDXg9nW/u8HCOhhZhZws3g7b43fe9QX3U9L8N+Ip/vj3U9enCVhiAD/GTsIdlK19+Tj0L
eGzzpP6AudZ83+ljft9VhZUcnCHzH/TUH8592MmHsE20elehd/nF0NqwQCZdibxQm4r/okQp2o0d
fpUHwbgAe6rRtQXjAnDt8meptV+1QF7qD1mnVr+hEY9wnehlFHe353+1m4Q/FHkkSipCRX9JZm6d
KNcVv5s+wOqwh5Oeh5wYvSVFN5og/x3Mpnn8/xtx8cH92Gz1CdXYDx1MjWYn2Xp65wdt8xSBhzlF
kXq6Pd5yMwmfCjpAAAwAlbOLF29VZTYSpKYoey5zPbnnWdaeC80/K2Hybmrg61AoDiPSwj8oY14u
WlplUx6UWfYcWT49Lh2PYyB+aeEBosW23G7NnwoCctMuURBtuT3N5XUkxqZ1AtGeAjdYT+Vy7K4x
RnXo7PR5HOlJRWllQgPMbDcwO6VEFcvWfueIT3+/Pap4e97cw4Ld+kpR4E6npQ1k8HJUq1FaWR1l
/1uHY0T2r56XvQfazb+rpkp2nmNs47JPuA4a5kcFvSpnV83BlqbBYuavv0GU9Qn3hH7JVbWbXlbv
z7P0DS1tP9xXuSOTiVQAxH8NVDNLIFdm5QPdCerycHv6y3fof8eGYsv5octNC+ty/gptZrVH9d6L
x74/2F0Q70rZN45F6EvOnWUk1p+K4O1Do+f1Sc7bMD7MZi1t/IzVL/DmVyz2Xd80Q9M3OCBOWtEM
d6lWjqBbI22uX8woGn8Psx4jzxHX+paXpZjfcv1pZLHVRfPsihWV+hm+WokmfYPwhXN4OenaS1OS
TfDsYxt4+2svIo7Xjw2sjtQMngKsKPEZ3jwLRmTIVR0MoQeQuJY/yWquSu6oYDe7JwIJHvWmtZPf
xKzDKS/zZusiWVyV/zs8MYeQjkX/c8m/s2ajJK6tAs+vMUN0yiw+z3lefU8cMPpEWbm5EfOuHS5o
GbwCNAt1DtrlfDVpcoKhsAL8MgZ72M8U9w8g2mJt33Kl0Y/VJWvc97E9xbu2gHC1o5osVRux8NoS
4ytEz04giHiKLn/FXJWdUsxl4Fk4cN8NmuPvtakx9pUJaPv2Aq8PJQBL5NikNeLP3yywZKSMPxuB
p4xD8rVWhVKO6sD+Udre2srb1gbj7SO2hlxHwXFxYWoK7HizxWAXH8/xmUKjnh7LtCpxd1ciQ31f
Dvy6eTBuB1LNW076sviKvOXD3NiV/y2sagWUS6KF03GQmmA+QMUdrPc9sq/DgVIn334lkC3F0dSm
HYNCqCwZFfqWg6Um+6Qs7Y9TOARu4E/vF/6l9E8QJYw/UCxcsv0orgVpL5fSN504zS0dC/G8tA/y
fxw9TLeMZFbOhU3G7Qi5Aaa3bBTpNeKdEkaJ30COhDvmOT8ogM3uu7m8a6be+SfXIuuoJdKQuHaB
1fjGuVzZOYSKXEQi/+Ffi7Us6YABoGoCr1Wm+K7ppvaxC4FiwEPimb99JJaZqFhJBqMWTnsBGN/S
acqgJkOO2Um8sEWdf7ACyfoVlnkd7fn/q0M2xHW0mxOZimY3z3Kxq2wBssvB5vT7qinfbVcnfhAo
Uchpom0GXOTykPrBmI1pqrC1SmU4wayghpSFiLWWY9s9KHyDLXjI2nqz1pQ3IQBYV987SyKpbkIj
83S1/xNY2ZztKbI62q7h7ruzZik6+1B2Dr6v2Xe1tjX82nIL2T1RO6Mk8JpBvLmVAjXTlTTysWQy
Yu1Hag+IaYez/jPn4v91e7VXh6K6CjNfFvqX4s/fDGVaQddoTh17XRRK/k5Gwyd3kWkdSneU02oj
rVt5Twn56UErPN70sRaZpK6O8dhCUfDSudPqT0VpZPJHMzbL4Qt1XMvZzU7fZ//5itKcaoMSzMvt
2a48qDbvOA+qKLXSmb6cbQnw2Q9SO/bKQJ8ARSB0/IdcU//H0hqjP2bmGG4BnFc/sACyiV4IRexF
vIoCHgucSLGn5+Y07szRsFIiNrp3Zz8elR+3J7g2miiSmZR5BSB9MZrfjrU2RlWCc9joZ5Tmq2C2
zllmZ+q/0TDo739jkP0hdZbBbwk5lsvvmXYZ+CHZir1Cx67MHbgl833bFPNdZRXhFspkfXL/N9oi
6PRVeNRKEMWe1iLL8TJVc+0/Apk2ftltuKV9sDbYq2eWoGRS6ltMzQAAr/cS3sJ5mfjtpzFOY3s3
d5jTvqgQuo2NW3ftZAgYMVRg7pwrTBiFvkKa6inyVEnrM9cokcxRc9BLbqZRhDsFg+0UGhDSvvmF
OPDQ/sXJoDXIlhEYPJw0LleypGtfBKWVeE1TWz8ba7JOSjwkh0JqtJcIcOrWM7P6fZG5FIp+WAYs
1Sxa3ewiFdC0Nyi1PO+dBO0AV0U8adhlcrXZAl0djto+GiTg4XlCL+fXl2HfluhSe2aowXRtamVO
do1sZbvWHuoN2yHxsRY5Cp0HkfnDsKWotAj0Jr9t8jaNU8/pBrt6lKdo1h4HqB0b0evKdebAFKOz
CR2JxVtcp5rlBH1daZnnZ6OZHpVIN+LRjYZ6OhqVNM8PhZXqW4onq4MiDIvso4rIwjLwGrTQqnph
RNmNfo782Qhmx5W6cWj2bZFo5lFBHHfLanJl+XBypcOJDBpF+WViEiBkaKiVnHiSUYeoxigUQPWa
nNsvIwiyOdyb2xfp6ix5qyCrgewH13a5Xya1HoO5KRLPqKbhu5OPd1OgauWurJSspcQ9tFvJnnh7
lpuGdhlUTVYUoM7ibVIAo8cTAjXenBX5J33mtqXEO5vdzqi4ZZ/pmINql+XOyt7/KqMujCIrYu08
jcue7gwjzcZcIfUobWfV0SgRkrGSJtOe0xkX+V04qlrUuUHpy/aulrLe/nr7Y6+tLvgEkT44QqNf
/PmbIATRuB45EzPz1Cwpftm9Iz2bvWb6Owjq4+n9YyENRMIgIhAQkpdjORKyvZFf460ZVMZTpOT5
F1Ij33djuf15e6i1a0BIWtCqo9tBOHk5lKS3hCII33u5HyjjPptaKzjA6dqyFlj7fAC8QFIRHGtc
OZfjFLWpDnpr5V4Q2sa/9K5tTCW7HNmOHC/c23NaHUugxKmJCHmcxTuB+JWJMbeTeXZjpHeo7xQf
cXa2LBQjtC123epY3J5gtGm4XOXLQYfmHrTR1KsS3K/uk2RoTm3OFXFSIJf/c3tia8dPJU4jFnbY
hstKKloAoVMYuJMmfWzi/CEbrg1r5JwMiI643Tj+rnVtvL896OoMgaWAuSTeRxfrcuVgI8xFl7Lx
66TRn9I27X5NRt1Pe6MFj7y/PdjalUatFqEq8jRoOculE6AtRWbnx2meWqc617LJjZQaBIc8qwH2
3zmc+ePtQddmSJJO3wqpWUELuZyhg+ayFOk4sNpyXUTu6ABvLbTJfiwDawvesDqW4HMjKkFNQF+M
RfnPVP3ZzzzHGGhDm3DDDoUxYCulaOFWQ3Dta76qADI1kK7Lwx3pVmSbqYmeI4Xw7IjwUJoBBa7r
g5LVof1ATvzOPpxIzKGpAx79f0MudosNwLrEki33sgZ1kqco1fofOFbV1c6u5O7TUNE0ur16q5MU
OlBcynRrloCRuGr7ZkjbwjNlfLlgno8ffClSYrfHz/1+UuL8818MSKLEJSZEk/RFE8qYm7lUnKzw
QivMTgPL6ZpmJO+6rG4eeZ7mjetsdYJvxltsmcEIslQP8sIbKp49ZsgiUnrUfxN75z9TpbQ3apvi
kC1fecr2VBtBxoBwXNzVU8N2CZq68Cw5q7N9bY4qvLjCrjZCw7WzQIQgRMeR2eHfl+euHDunCyjg
4DfcVd9TRZPumiArXtrJeR9+8nVXCvQtAQQmO7x3lyPNrWC55H3h4QsYq4cUnMbPKg03Q8C1pRL6
gUJqD7uvqy50kMcx/jWFF1t18JIVlf85npvuDpbdp7yqtY2gaGu4xUINoHiBjMaFV9vCga/Pcsct
ckUqqP+rQbk3reYvUk6YUEAMxO5n7RahCXGzM3eqnns1QAR9b8WWdjT9rK4+G7WabOm8re1EahKo
pkFdF+4rl+sWSnmVBOFQIE5vWB9jqYsQtKtKY+OJW0lsCc0JLmkQcpMs87xh7BO/mYzc65DA9x9t
NZS7U1qa1akkc3lqDVwsdrUfFjJEoHJLxHltFd+OvnjzZKsR4YpNaDRr8ktQJEFzzDKlcNwEuQJ5
75Q4MN2+wta+q/igAmwqmoOLKyyvTQSIYiX3xi6Lh5MqKUN1zHt5Czm4Pg6ZH9w91EqXjcCqzSjo
kyp4iMNK5X9OpAzlR4fyzzulWV4PuFBmQflYCKMufW1ja5yKOeo4CVWUSacwqx/0EZmlNLc+hEXh
53/x6LD5RShLGkSL9XJj1uXsS2SBhaePfl+56eAX+ylI57u6ajtzFxrOFtRrdY8CfoBHAGaQdt3l
iHmlJWXVSIUnSUP9YBdzs8vBaf2ZaQueOK3NC3Zh6f2o8vLd3ixrUafxZuTFka/bfNCGNCm9uYnt
gzQO010qNZmbNHl4mjGs/OaUvrT/i0GBgArYO7Xt5T2DqE4ZYCleeGigoUOEvaDtlgME5ZhQZi9z
jXc7e9C3nqTVDWthLI6zCsgXY5HglslQ0ikPuHBseicnqUss+yAwbxtP3+o3fTPOYjWdWaYiEZsE
LUN1gNka/Yd9oCJUp2jKHyI0yp+ToG2fbn/UtQcXWXLeJ5PwEwjf5R6KUCsDwSfyhzmTxlOM1px8
rLSx1J5QSzWmjWt1dTgNmUxRuSdlWQQuZA1NN9ZO4qGBokr/4mLVJc9yZ5Rm74pucfz99vTWFg9F
L5n+C4wMYFKX02v1kbc3bHNIQzWFOkVJCQir2jG3HGLXbmz6A4KRRdEVhcDLgUylMgrMq1PPSoro
37ZQg/mugEKYH0tIUtDyDK27uz231SFF5qcjVUB5cDG3WZ00eXLazMOSKwvPjgG2/U9fKG3zELQY
SexSVNTqjfhiCQN7vVaZIVgMSLLXVqL00CtLjiwJQ8A5MH42M6jdI9FUpvxW9L6Y95mepuqp65E7
PadDqliogdatZqCBpw9h51oF3K1TXTVh9DQR7H25/VXWdhh5KeBrYUhMEfxyIZrWDLoK8V9PL4P5
cw6nsXenOJ3ug8xxPt8ea+3I0hcCSsQqUC9Z7Gay3zaPNCn1OriY9V4Ow3L4rLZ67Lsylfidk8Q/
bHvOzI1x13Y1WDSOEBO8BlggqdAShXBo+7pLna+QmFsp2in4rG6h/tb2mAiBkBIWVNNliSsf61aK
yynzGpSv/L0a+dMfjJZlZH39/IfRKNPp9iddm5rQfKGmgUDSVcHbSgvQw1PEppaydnwJ27lOT3Vh
58Pu9kBr+0QcHs0UANkrzAgvmDEnOVlpm6Ra6PZKHXV3tjx1zbEJp8HeeDFXPySykRxVUCpgKC+3
ZVb22MGbINzydhxPEVJdj/aMLZsbtZFl7eJwHP2/+ZT4govmO6WspfFQnQAsk1Up95QY77PDXPh0
Q3Qg579vf8nVqeHmJQI69uSytpZkJdrALcmvKbUR7Z8uxH01Qhx12KntGJr7GDzdlnmeiDCWCan4
mEJkX7BCFkcvS7QimZBT80YL+xBDjvPO9c252VuzPcHOpf/3BNzOv8vipPxIXbX89/as184+aQjF
WJJVMtXFguKqxO1Ox8CTMZOPXL+VlRLubRvAZCqBW8mNWSGcGVnm19sDr31uEMZMHEAu19wi9oqn
mGeS5N+zC0k+EKyjS232rWPuaQY3XxoQbPNGkLA6VwIuvCaFMs4yZpfLUuutVsq8NreG+Jg4sFUf
JKns6p9SPIdIHtYtDlMuEnPJVpC7PjY3gcCycSMsvnOVlsYgsKDerFERCIw4sx5xJBHoHDvNv492
2Ghur4Gk2+iGrV0QNBXo+UMEv+aMyObUmJPUUHGPkZzEBTxpxkfb5OL7BG8mDrdK1GsAFhBdcKoA
PnFsl5yqskFu2U5i6u71oHw1xvBeH1Sq7nI3Bk+hVSc/6rgPH2LZqr+qSY5bi6Fmn5VuMl5u77Dr
T877SfWMj07nnwfm8q5SorGwZkCDnuQ3Ff7gkvVot1kcwgpC39ItwZSA2HfG5uPtca93NuO+ijrz
3MBWWAQ0PeiLqLfs0NOsvjypqe7HBw6u0e7SqJvFUpfJRjy6gksVY8JhoTEoOCOLe0SeR4SmEHIk
024Ty+2tOb1TKYoOXxxJq2uX1pJpPYyR06THyU9+kSY0TuCq8VhusQavrzR+CgkAzt40Da74kJYF
193orMiLKzKbGeLK73KI5ughq3CpOfijObYnCbt6MgQps3dGm+jW6fYSrGxCfgTSB7A1KNleS6pT
GsiNjIa+FRPBIqJdtP/lWme4ZdKYByvCVgB3TUBrbOLJi8yB/5gGSI2TpTSbGj/X0YDQ3RQqLOhW
AhoWZ/RNh61U5xZB0TH05tE2EajQSyU7UstDZvD2vFcHEvB30TalLLi4VItJBrekBKFXhdBsERpO
ouGYWmm9havZGGj5bNRqbRpVXDGQ5lR3EUUKdJRRlCg3FnLtLIHaQclOQN25UC6/nF3LcpLYY+Q1
CRpvLpUuWT7paHMNx8qEeI9KoVxtub6KZPHyUWbXwAmFQAPHDmXNy0ErWrVSHqiRF6AHEj5CIR7/
dZQ0+DAW+ZieQFWEo6sNc3/Kp8pMNtZwde8yEQICQWo0lyK0amR0ilZVuDv2XfHV0sLhqQ/bwDiO
AfUhN21CFLODIjbnQ0y1VneVsR/MHOaBrfzOS7mt9rd31fUTwvcgItJE55G/xUX7Zvu2uhz7vlPG
XjwY+ddUnmt6LXjSHcyMc3R7rLWNhQg7KqYUmbjSFkclbEqlUeY48VooQeMz6iwqUuF1PTpbxZ/1
kYRZhXAnvQZaRmhAtmHDrALdnPYlyNn2D8YQ5VZXZe3zEStTvwNawD8XtYk4VZvKkhLAPWr6QR7D
4rvUt/9N82QFG1tnbUpCtpgYloNAJeRyoVIfIboMn2ePnzGkB1RaO3TG6Qs0G8iztTsekT9MWXhw
gIUsnpvMBAefo8nuRWFoTZ+cYkijn+hJRbGLKWMZfUjssPfhBMpVd+qlNji3g+lvieqsPfBvf8Xi
gZe1HmuGrIq9tm3ku95OEQjMCJz37VDrD0ZqqI8gK7p+I+VaG1ZcDsJwCFzhErAR08Q1ujKMPSsc
8mQfBIF+j1yO/A84K9zo5g45iSfIq/OWrPvaRkJSHcyR0Mu56hlE3YBLfKXGXgQ+/hEwJfGLamEc
JfTmzS1I+epo1NFfSxDAcRcRqxNO0NSHMfbQDUsP1TQ6n52onCjhjdHn24d+bTtxu4PZEvh8+kuX
+7bo80o3yiSGNxUi7IhRQNm6kEDjeBc0gaHuGksDhFsmSRq5ATTUnayEuv3p9q9YmzAiISIhISUB
t3/5K2ql6+YeQpxn+4gg7eQxUsqXIosGy9X6AtPb28OtPW1INtO7fqWSL18ZFYpYO6Q8oSWFnt+9
IX8dOlwQYkQTv4DpjjeGW5/d/w0n7o43l3hQ6ZMyZxn2tqaW1Ae85CznpZxn4BUkt9HWK7Z2SF5L
SgI1LmKey+GyprXVWikCz8TcJn3KVNlvkH7E5yY61bEj/bD8ajAOoVSb5fH2h12dKSUKAB28H1el
M57BaYQWBVzfMIdPmCAJRxWpTPd2jubj7bFWFxFWMvw/wU64KsxOA9jbmrHCShl2mJ0Zj1XZyS4w
/XAfWqP17ga2oFvIYLfh5qJusrjhJT2aUHuTAm/W9Xzch5kZOHtp7oKNC37tGxK8U06nMMF7srjg
raEFby91sde0VXSO6zoTRRcpyapdq6qdujGttc9I6QVkIQhcAFuLo+dkfeZ3FeH6SP8Jk6ZZN35K
U6EdbHuIv86jtvl2rE7wFdBo8yQTmV/uTy2hGGoCEvHyLOiPaR865U5KihZ5UMR59rd3yepgNJZF
V40Hc0lkw0YgKBBeDL1Q1ersgO5hMbkqEiMtwnWIR90ebfVjAqHCuE34Gi3RmmaDb30dWaE30KJ4
xlKhfFZAbO5B4cTGLpIjYsX3j0j5EWST0KAn6738mArsnCnuyG+Q5M3R3Gn/GLWfvORVNxyUoQ83
PufaBN8Mt3yZatOUugJpZ6/AtGqfzyNpHBIVB/Lj6M9MNeH330xPcOEMINpXDcpuhGePURHLh5zi
L4Bwz8ZkYn+Xd+bk+qXR/8VVTXuQqjHBojCjvPyclelHlUJjwevNXJl2pVRN/zRJ6zsnIn3t/vbk
1pIdjoAhSPEIeywrByrKUMNAxcJLlUo+qNT87kpg9o9mKDuSa2tNgbC27LgzFj0/bw+9to4UPyES
Q3knbl1sG8zpUhn3r8SbWu17Ko1y7JpBkzzqyoinaSCn326Pt/YmUevkw3LDUGtdjJckWWPk0gg9
wzKr35RW23yfFUl+6M1CuyOcde4cv1bnw+1h104/JS/+ElK7V5xpxFJgtlkdQMpuVO/HgULUrjYh
MeVxKWUbZ2N1MNIM4dEMB34p39ZaRdQEcpiCUusbDwY0J8Sw+u5QW3o3Hv9iZmBRyQQAzQAhvtyo
qRzlbWykWNYEUCUQPs1ebCmlYdQY4d8EFK/4OyAzoPuXDMdsDLK5R0DMG6Wumu8sXHx+mmWYf0Rj
yHDbCRcDV+0DdYvxvLpJEdwBfCF0t5Yd0XG0rJiUmIQ0rurvemHbHwhk59McoZl6l1FYtzb2y2JE
AZ7kzFPH41SQXC2hVgnBsFNKIRWqdpYf1cL+puhNiJnF/DRkZbIRey8Oxf+OZhFTCIU2QNmLpzeJ
JZAnRps9m/KA72yAIrPqTjjw+IdSCepdA1nrYa5MrdvYqdcDw65j01Cc5ahBY7rcPFXop1Gij9lz
7IfTQxAXXzoWtoFk4yt3UTISdpTp+L5mM7OlMkkfHdgIC4oe0+WgGZxV38iD/Dmw7QmwYao5zTGN
9JF3xPA13P+Gpth4HdcmCkAPaSrkNoD+LibaV4GvxhyVZ2575ailjXMna9huBVivfWwmM90hPr81
6OIeeJ0oWjGwyUmqCBcXgwZhP0EbKvPnatKaQx/Nin4Igm5+jsGbbPG4db7am4IZdV4aKppOD5mj
idnB4h5oqsgHzGI4h0ABUSOE033owJk8bmX8y6PBQA5IbVoL1KI4i4tZVZrip33WOIfQR7HFn3T9
E17kvStMvs6t3RYbL/HqeMSHQsjZIC9djDfEqiINpeUc4qK0jk3OzszJBA/AhsYdFPKN4ZaL9jo9
EWeI2gI1qcXuVLhB7VBSnUNql9WPSGqrQ9ma0YlC9RbLf2XJwMcxL9xQCBOXBVylMaBj1jp2CVlh
7ItAbXe52r6T28LGoDVLW1OUMUE6LnuqRjXEvpaPzmHEwNwN9MI86CGWCqqSZ0dTQs2rgCd/QoRH
3bhEr+fHyOJlQqyC134puolbYab6Zu8c+lhzjqYydHj4BVs8pa1RFhtfDRxQGl3rHLjHlEc6fOYx
NHEauP3MXu9CMRex/8gxATGIbfMmdU8GRStzrXYOKMEKs8VBp0aCnIBttN0hahvHvT3e2qwEqok6
iGjgLaVl4NRVtY5l3qGZrfgYzeTPlBPV4+1R1mYlEMUGDSvMB5ajyL5c1m0W2Id6ts27BCpf6NZq
btHh1yZiedAv750XFkCA+EG/KcLtbolzka3Z78ZWSY5zbxfPrTlVz7Cu4/3teV0dYmITzDDQv+Gq
YssvVitIFLPVEsywqlmtdrL5P5xdx5KcvBp9IqrIYQt0GiZ67HHYUP4dhEgSAglJT38PXnl6uqbL
d23XqFH8wgl4Q7UY2x0QR9eUcN44om2OX7hu8ZpBoQTKaGf7z4m548w+PIVmMrWfevRlD1EmHVsM
np98Cwe5POL+p7tgTpsmX1hUPyzxHP8iwyzhRgTp1fDKXj1/7LZfBD4GsGOYY4i6n309tz3sBuq1
22fNPJyGYB5vNKK0Eg0XaMrH1rsx0Pi+Uj64NOV/D7pttb8PCCVMcCjS7KFmK/aLJ+qydkAoUC08
u/99ddErQA4P0ZJNvfz1UJHA7DoNhgobRqF6A+NT+HIvZkT9uR2v6Q1d+rAID97mAYN26rnWpKw7
6QSyh/XHTEHoRm6Sxqh9pnO8B0x/uiaD+OZIYvG2RHCTqkcH5lwfXcFyxCzD2O1Bh6b3LpTCwE2C
6ksLvYf90Cb/CF7yts0CGBG+DLKLeGK3i+ivdQMKolahj1fAhJMPedJV76DkMZYTQVT2/rqdpbnb
UKAugEqDEGyDS52dFL8JfTJmqt6FY0LSTwps3eEYdQ0Tp7BHI7noYT3iS5ilRzD+UdMKL7L3f8GF
tURKtgFUsX/QyjwLtF1vCUjSSmfn12v0sxZx65V6CPhjHVHGrlxCF1YSpTt8pgs4LCBvZyUEl1jw
kRYXkUTHNCA1I4XlzpJsePtWrmsGsTJh+RVQ5ds5xsFA5okABtBm0NxeL+fYd1AlSjeEwTokhT/Y
peSrL/cWZJxH7FlZLkQ0EC/h5Mrnno+8SbP8OSVbnxIc/rM4baljOEUBWVMNMHewh81V4hvNgvke
LDHw+eB7OWdF7A+iarsGoon/trJbwx0535YdgisJ9MXr7xZtQpIaVqGVO6SpKGBCOf2Aq0mwU2jk
Xrlft7/1d6j9ZyzAjuHSjnYJstLXY1EgOFDGaFRFZuU3O6EgVgIpYTOd+oD6S5lNXdt+SGOynpZ2
JMktQoaMHN7/4PNLHj8C+Cmg5HABIlU9j1ODxum7LmvXCrwKdqwznzxlrUk/tHzOngBFWfbR4Gcf
3h/0fEtjJPDskb9tm2vj6bz+8gW/xiYc4KVmAkL0F9jhKB/tM5Crlp3Tenb5PuIaaf6twI8a3OtR
t1/11xWVdk3gQ6l5rVbR2u7Fs0kflSvgldHnMAabuEBavX58/0vPb4ptTIBWoJSw9aWRqL4e03VY
pPy5N9XozDbdQd1IqRLeaJ2Xp3RerxkoXJhYgGUQ7f0xGkO2/3o4xVFFHdfMVPBgiw8qWsinLsS7
rYzf8EKall4Lkd7uH4Cu0byAcGKMaOz8MnY8N5vShtrKs7gp8shbgA+b5sU7ucR14qPCc3C/QIzg
SlfjHFqxrSYCMuA7kfQAmXWOLoBngohqatZqIZ7zKRW1lDkdaOKVwo6PfjolILQBivhYz3Xc7kXY
eJ9qB5oxJ0AVl2uWlG9vLURuuDk8SKuj8HpOWshUuLBRNbqaWkm+go5Mbjrm/pIrc55xqJIHqB63
H/BcXatpvb1EtpBx63FCOWaziHm94raVwzw501rVetR7nwakJEBOvwCj5t2OTdM+reim34W1nR8c
L4ai2Psb/OKHA9ALcT1cZVCzeD1+rQBTjhIsA+pa6hka85mAdK6CegYUNWJbNIT2L1Mw9b+AXmQv
7w9+YfOhMYgmBSJ0IOvPBbYayGXKWuPj+8Y6OxjQdHci0z5Y5kYt5RotM4wAXXEltb84KpK4TR5o
w9ifvREaqkgQmEjWqmEN3ZkwMVUCQ4LSdzsuUGZfxgPuzGseYOe4wG3DQ69707YOtyfqTcnbc5to
gZMigBDQ7Dcb6Q64LcoKL26yx6HWdKeYJvuoix6cLfLzYEV3+D8mHGgFPFnIY5EYvV5tNN9wa0L7
vnKaWn3PoKnVNG6DWj+aih/qhk4fFqfJ9u8PuoWOr99JfDhg3FsesjnvnA0K0ZfFekuq8eCL+OBA
+oPnkOOsf74/zKVlRViJxi+EDzC9Z8sKJvwmPN1DlXvWArdXYiBB5zouL7RPE1IEc+c9GHgM8ytx
wIU3Yisnptt9BsXg8yMcml7XHR2wixPO9/Ww1I/rJD6O8zBe2bmXDivGiaHeg3ItcIyvlw8poiv9
WemKw0Hl4zwZ88lnXXp0SO+v+yQx8oH4IkPuBZLylQv7wlfirQdJDkp4uCrPV7G28LhEzdZUPiTZ
cxygtfJVy8RNYD3vmr/4hVsR1VlcCOBSoGaVnD31QdOnltDZVJ5QPnIQHpRNuPgnpNgAMdHhp++m
we9Ytx/DoOU//nkj/SmCQ1gcwnfQPH09yzGSeKu8xFahqk29R0wJBltO+VSTQhuZNbejotItE0Bp
rymYXFhhaPkCeoPe2GaPdRZZyaAF/bHTeI7hUuPksJJr7G1oDQVeOkVtQbQwnnYXx53ylqrxGsP1
j2vS2VnFtQjqJ7JquJyeT7wMu3rthYNVzlKFkcYsckoSgJt8N/rUjsXqmJ41xYQ+zFhAUo24p9F6
LS9RgIh9CN22zbQLN/X5b+7Y06nqaM9K6a+Jq648XRfuldTHoUNvFizwNxGE3dQWaeDryhWr+ZKG
dVgk7tT+Y0d9u7fRAQZTKcC5Qxx4th1U1C+R1wymQmmhTXaedYddGEBVAOyQoR0POpLuleztwvYH
BWWzj0f7EIn5tkv+inQhaszb1je2ylAWgjGjUOretol7P0LX+mFZPDLCDSEJplPXxOt3Klz4iLx/
CC4cd/RIIVUCGAgqEOd9hBAsf2eJWhc/QYG/5HaSfqxhCjhBK1D1/T9WjbY5xs2JuBeoL7jlnT0R
LUiHwBcPbtXHzNzxQMI32mxSmKeRDMM1uNeFlwL52qaL8me0c+swmDLQvoaUW5UGZD20aag/UKgY
v7iBdI861SqXWWeuZC+X1hRShAixgVNEM/jsSsOLqZk3NG7VwjOjmEUW3szcNLnH/WEHsB0kCgF1
fnJSyh/qYCJXHuFL3wxRn8376k/x+mz4Zk0aQIc9r0IRMvkxSJvcojPU3PTc81iBCLthZWw2r433
99H2d88vFIQaODwoRrwt9KaO35BOKK+KebDWFMoRtpf3Ai819Afq1FnCwucJrX+/P+ylexQqWng9
cDHgpTw7tDpwR+o7OJiN0wUlVG+C59S4ovAcsMcgaN7uhEZ3Meh1f4XkcynOQ+sNhxYNRhTsz7u4
kYtuR7vOtlIoX9FCbkdnRl1AeMnHPutkm7cKZPSvC1Sdmlt06wGh7MCoh75h7f2zAdl2htEIRMsH
HlXQPDqrPoVjiAOkuK2aUcBPs4MLGahOTW5cvpZmFUu+ukocoIiZnWQLIZaahW4+B801pNClhA9A
wE1YcatHAzL3+lKD9j5p0wi/ZHTU9N3ImH/XnXaKeSb0SI0OysSJGXAuUqCKbqlhN9mCMoq3EpzI
97fHhdMAnCASbcAYIPF4jnJt8AK26epjjaBFdoxQmdvhtrFrCc1Jfu93Llj549hMVw7hhV0J0Atu
uT+owbeg8CZmI7rrpjKZM7sgMTOjig6VHbJjcTpGUBGfYWiY1pqXbeihanjluy/c6qhBoseDZjRk
hc6z/cBB5U5ChLFqjBvueW2nXKRgrKZD4v17rLo5l6DdDUE2GEKencCQaaHQ+sMbBnPfyswtqG44
kTxfceHd+TOsTPPZtN0ASYkgmA7vL/DFUwhMAY4hgji0tc6eUGdk4ey4HlbYU7RQoYnuPa/rWJ7C
Wv5GO2wqQX3gD9EQIsXWqK3n0cTARXv/d1ya8M1ZFfkeUGTAdL3e9L3LJi+at00fenDZGw0tCTc+
DOqpc+WTL4RDKOWgmLIJjyMq8l8PFcCJRoKH5VZItvynKe7nnU897+n9D7rwjL0a5ew+IZMALGPB
KEvce58X3ddfxsRP955IoQbpyfQ5Gev+BFSXKAOYcnx+f/jzgwveMbYo/uAf2Shc1K8/EpEgjXRq
TdWJOrtLk3760k26/eyagbZ4SfxszKHjHF6JT86/GgZXMPxBZwRpBew2zps/A3o+wofeZwXgpgUS
HkidLA/oZA7dsHBZmphyFFr59DwtqRJl36H6dYWOc76Vtt+whZ+geCCbfnNnZd46Z6bzksqkrQKx
Aj3TsPREC5RH383JP4K8EHuim5lCpgioAVTyz3PNPoNENViDSUUQ8X8ahnYqhrkeqthm65OBsyuo
e+k1efnzaOHPoKjyYq6xzPH5vUxS2fJwHNOqA/6oyHhqgCdbluSZhZ24hxJoMu/+dUOBbA2dYWC4
sbwI9l9vqInPWLqGp5WpQfJ25SKfGu2KKpLOTEvhzOwZ/gGjvfISvN3HGPYPPRQlN7iDng3byYhF
Yd+kFWn96OQFErbaiEGzJ9lIvxxGkxSmTvS16+j8jsD8bmCrrS28+SGcg2hY0MdQq8+wh3gsIXOT
NFlWDnEIs5z3p/XCZsVAaA8AjA9fgvM8NhSyXggExqshQQEGcu1yP9WRfxpAdL5yJVwcCuAIXAqw
B3kjMzWzKaTZ2qZVZGVzN4vIByNu4sXqE3Zls1waCu8ZEmN0D1MQO19vlhm0sgRMy6ziMpruPLdf
94BBRZ9XlVyzeLtwEvAtW/93w0egwfN6KCSFGcT1h6ySDlEPwiY4fpD9rtaaNI8z19np/QW7tDOg
OgKsOqrLGwrk9XjaY1CVS4RXtbRbQDWw3Y/ab9SVCby07QGjRNMXBagNgft6FDCFADNBVFelCYOl
uBnmGUiTZIlOHPTh+hBE9XhQAU2vwTO2lfk7Ddk2/ib+t+FN/pTpXg+c1DPwqLILKu4vns1hoGhu
QnidHefI8eoCAET/MMSuuZWw6naKOhquombPg78/PwFGSWCqQTvoDeSFjdg7GYn9apVTCG5amLBS
9Kzfi0Er6EzFPUeU0NI+t36P/tL763tp5pNNbBEFUsCuz+nIK66DKQxJUCXNDJ9AzcVRjTgg1GnE
s6FOms9wAr6S/F3aVNvNun00+P/n5wXYGwflrMarAgjVlxRtu//owqav73/am1gPMwvPL5SWow01
i6Dv9eK6I0sbAPX9ahyz9mZEk2YXLzMc1ZzF36HHngDa5vD7icCFvV+MZeVMs2vSzRcmGG6IIaYY
ewx6VNvd8VfNxo8glGaHzKt0FKqQ7OCfPYcFJFMGrxh0oLtlp9C/In4Bjh3OSPH+JFzYXbAIR10Y
ze8ofkPyooGSKp7dsJIrIXd0SL2PhC3JvoFA1lIYq4dfQTI6ZZrKa1XpC1cVagpbcR+34rYQr78c
7wmbTTeFFaWgKBwhkCejYgar50sw64g3u2lZXZ9cuUou3MUQoMGaAxuDYdMz9E9NpsxdoYxUaQiD
7erIzh/ArEhBvQ7i4/tze+HyQB6DXGajmm7F99cfCAEHwlfO/coJ2pHtF+GvcakE4WEEgC0EMYsG
CUX0sIbOSJ8nOEGfxpVn/N9PExRLsLiYaiz0+TzDukIgOsp8eCNnfZYvNOx3acJDe2UrXVhPSHRg
JWF7Cmn78+OUmtVP55AG1UIz8puhICVyG03zjszpmstGXaMwXzg6G50AJU+04/ABZxvIplBkYv4Y
VGp17fd+7dAGnO0TVTw9AF283to2G66U4y59JM6Li2d8G/gc7xT6SsIVuAmqfoahdrqqEHgjYGK9
SIY7JMbXQOAXx0ODFzsICTjqH6/3EHTcEL0qiLPSNqRlUoca9C8xFpD+7A8IYOTp/T174T5AcQME
ZQyHSnK2/Z6/rqMOL0ErLY+rvlY+hHRQM87016YxqdzBddrT5FjPGZq9kLtvHL1fodV5DeR54WJG
1R/4qgw83k06bVv4v34E5E8Yb5Y+rtIpTDkvvMFr+Kd1kAlCDEEn9zZqW6X83ZK1Y/sRwBFoBxaz
z4zM+1p318Lft5OCtAmmY0huUPl9I6ipM/h6GDbF1YgKe78jbJY3XRupggRh99RB9+kpnbvsJQ3G
/+P5x9iAd6OhhIrIW/KKtCAlYXNVa2+VLvCWQGeSSNYlheMyrm7XdKGqQPnNI/kMrPuv9zfE2/sS
mx3yO3iZ0PeGbtjrtbD+wjzq1GEFb3MW5nYc1oMabNzmkxv0V66qtzfmNtimbgkgLPAU24/5e+Fb
Hy9hOEZVMlKzS9tm3HdTkxyDdX5GAFK/ZPBzehiDZjxYqdrxyg12cXjMMcqd4PyAoPt6eCopj2Dn
FFYYz9wCkYZO2hDVH9bGg7qEqfl9IwGHLdek5zoPZ2TAV8Kti7MNWeRtFnBTn6NbMmiVJYlN8BxH
w/DRuP2H2V/ZiWp97aBfGgl0VkQ+gK4gej876MKydoqbNKycqTnCO6L+QWjo7kOlm3+s6AEfsiEm
IHkJuxOs7NkVhud2GqFgFAGqks38ETpP0O7aAzUw6MehkXCHLOFPnH0BntMllYXq78u/b+HNFQiP
H0wg35iR0aBr+2iKo6qza1CJftYf3GaSeTPBSer9od5GrlvDD4hu9Ew2o7vt3//awJ3pAslUFlUO
gepaAWY5oNskDsbP74/z9lmA1CYqOqiL41V/86ZbWGPwkE9JhXy52XupfoIKtGryrnaDnNX2WiHr
0m5B7QwyB7j+UOE5O5iE4y2cJMarQ2V0Ps8BsqFlHcdjrEZ+ZcO8fdfxcaAhb0UAPELnnVNn4smE
NCepWNrHL6DHr6LK4OMy/DSpDsV3f4VSei7qhYVXXr9L04oLBpKPWyMdpf7Xy5cuco3cro4r4aJl
nqeRkxacRVHhDH3b5R7r/vv3dUSohPsVrVKcke3l+Wu/iGDyU0bSuII0El+OaR/0Ig+XnjwoMWTr
DnSpa7WyS7MLYA22D8JuwJnOllJNKg2UcWJE/Hx6nNSojk0yxQ8Rl/3RUuLORZ/S8Vpd8NIbivsM
8XCAqOKNRQ3uzQ7ii9hBiQh5sQAViYRVdP1tS3lbetFizG6F+s2zlu4/Wk3g2UZFBNhI+IQgdMNj
+nqWfQZPMNrQtBprRxaN7Z0dHRq6XycXjn1wQ7yyjS6cFtAnUuggbDq8bwJ/6bts9lyMh6JudAJA
L72FDtTwbQ1S70p198KOxe7ZNAm3mX1T3U00kthwMqjMxTzYwRUPQow1KCG29xTYRck1YtHF8VB5
RHgGdTO0pF5PZav6Ok5qFCDHRU1gQjvZvY0H/p91zXw/dOoaLPzSVKKWDC20AIwcUN1ej0cTBV9u
x8QAWI5jOesFr3EL4KcOjHMN3v+m1YjwbhNY3GJ70Omgsv16sHYc+NxnJKsgmx7tl4E6H4e0hd3r
OJl9GwlRhE7Q4ZZNjCo9KI2SPKkj7zOKssEV2NTb44KfsnX8Ni0otF/OLoaYIsZGHyTDcwVBXZCP
ms+jiTy1s3TpT7FngpcwnAjbQ6Vh/P7+pXSurLyFuSB1AYUPSwpgTIOzV8wXKfFhdJtVvfVdUGzH
cc7XJJu/zy5Vfa7DQZ3CbJA7p2aOzCOWwLswypawL02o0s8j3IUeEie9do5xTZ3tP2i6IRhGarKd
LfSszvMhMnHeMeFABdPzARBiUdcFBcpjy1I0HRmCPB5qty+VMcmTiJDo54swGt1DCSM+6FitYiwj
J5OfYGUcBTvZAAdQZIFEXhX0LBJl7EF4qoaCSLSzEMMKCq1DWABDAEuX4J0Y+7L1eY4e7x2nWKO6
DUwBHVRfL0XbZpDKKYbQ7z1ZaMhWEZmvdvBaW6hZ0fq+te7YfUa3S6jvxPUnuh9jxAhH8FfaZs55
G0f1iyN9sfh5PQSJhiBN7xgC359UiPWXYtskH2OjVieG0uuwrh/DUBB6p+E3LfcNDKfdrygtMPPA
KRvpKeChk32J1iZJj7Vr0ETMZzwBnsqzSdXzgYEbCLsr35JsuOGiV5DFbklMTrHLQzjWqLT2HqN0
AuK141LxoqFExzaPwMvi0Ch0MUO26+wvSV3Ty9wLbctPRvjgbmUmFfQwk3Uabk3KVfjQEFgIVHBx
DunBD+c+hTC1D72vHFTn4TjxzO1PIxin+hOgGXooRq8X9c7PTBxCPlCY7khTlHp3ASw3TA59iSja
O2Ku0x3MHLyhQPuHTPCEIf78tErPtz8hWeQHd84awTAaNOAefl5ZZAZx72hQ63KVoh/5KOO4sT8j
R3R0n8IkpblbJJwa9rpz3OUpIWNvD10MRegSVP6NTeUNIBFUQLcpok+Av9qsEH2v0y/wgGT6F9ra
2oPGe4zM8KaPoTn8A5YMI+PluqyGRrsVfOuwYBPsaOfcC+zU93najKQZcqCzAukXGj22TZOZgbP1
yZcQ0oMndO0s7C7rDa9LOJUtdMn7gBGnhTYStLRubTyiveYwvaxHH6Qh/DfbU8ZpgY5Q3NC72i6J
uKMOKGiwUI1N0HslnUbPHjX6WTB9FsCDOvck2BruRbB0MWkKvg7x9Nkw7fU3rY7Dej8GPQB/Oyud
lhwjDfmNaYdYWkBPBWXWdFlzz0xrs4IjbIGsKweBQzrk41zz+GbMEpCJLZok7ATJ/Tl79DgN2rjw
JCx771VNyPyT1LajBdRE2tnbNfEg57mAGTdAP2E2xR30nWsHF1O2rpjiAn2JBhLPHmvQrytlZL1x
F7VW293oAJGaa+lkyXcH+kcbPtFjd0KZluW11y1ZvtGNhpdudrTcLZxDaSdDnosC9yB494KaTOpA
sL1e+N5OaO75ReA3sX+foMVpy1rNoX8ro3iKTiZNkEqVPQOA5OCbepi+1QOaBDfjEKf2ee3VpJvC
MbP08na1HfnJqZCA9bheTTPEs+3kWrfwHTeeD6Dfj0A9OQmDX4611q1xV6WS8GPrTok8gRrW9nfa
nX3zOEdmnlegXUmdVVqQyOYDa5PwZ8d8mJXnbruqNqdB5mxwVJW49c86HBzzPeCMixdojWp+IyCk
2H0glEBBBlQcAnUvVJ1C1N0hOJZPmQ2zx1q40r1pwKi0VevEs++fGmaSmuczQ/Og9MkCTY/9EMXA
S0AueYi/NcHkkB9UKhEBIYTW5a7xZSsPHefutPel8skNFlfwHxxSE+IO7r6OcfM47FycBaguNet/
koyd3YMalrZ97slIqSNZIUiBZyZdvB+o77uE5JCXdM0Hpxb4T0FK6+4ofANFvQ7VOvLA50mqe6+Z
HHVy+TzoF2yQJC6CVU+yiEU484OKPT0dG1+5zdEsfNvuo9DqP8OgH2IrsRC0nmLVe+1pWdgK51xD
ucIlxR00hHwiqPddAcAwn9p0GuVeL26tv48cD0qRAowENdeYpZvoZkDEJo298nSeX2zGQggL11MI
5oZLmtD9Blooj27Gxhiz7HsNeasvUJ2C/MOa4lHw9nh2BnnIeJzxGfZegHTuGhAulqTgtm1Z0dbr
yo94A6fpI4Qx2PwFSDnXsF0soaP8TRtsHzwWeh4TJDnAL/EH36Ow2OhSQNDuk7hBbRP0e4iWo++r
x6yAeGnMToMrqXPC2En8bFez0k8Nwak+uchQ9ZE7PgXEPIqYoXkfZvRWLXG9IDOd0/57FDvxWkn0
QTaJ3qUz0Qs6AF3/xfR8jX341+LMHIcIUAWGR7ObvUM3RUauuUFNOz5IQH6WD6gxh6xExM5QmxQ8
4jHPAVNDtpJNAAo+GtS1x93YpgAe5EM0sBROp4zCnokjir6bWjiR7zqVOsGSA7FMaDmAcu0Uo5PG
s8wXjTA0lxAWYcfGSIHHYgJ8t8Da+pDgGGgYHwm8S2y+ea9kVTa6rNl10DlrvkYxy8xNEGsRrjsd
DMl6A+B7mn2Vs3LoB6IyX0JudZYiOAqR1Fmu5wWMoryfYu5PpYtzCrN4OFN8ki4Qw7fShrVzUHak
tNkBMUwTDmXKmNrv3bzy/vcsJhe/kKHSnT3CiGayL6xtwq4tODJmW5hwgNdcocMFawrXtEw/2CUL
zB7OJ+gu/Rc4Vk1hgXdS1881ZAv2MF6ZFsDLZt0cRvAS/XtCTcMq9M5AcC3B+aihDORtM9IDQfkT
t9Kodwsb+hK6BiBlGt9CqXq0tp8e28nBUpkVXokF4DVulDs8i373TUefEyEahZcbBkw3UqoZ8RnR
suq0qX9MdEYX3oFP37QzTeLwAu7H0deoTVN6z/mYdod+TsV4kGOHANyFBgZ4zlAN2oPYCSNByWsf
9VBYvmb4rdIb71dRRwlGA9z5YNhcezlXi/pJUwk16TQl9JsIavIiAuMC1kgS5e3pIPvnICB19KB7
u7Y7gEAkVHW6xWXZAWSXsNtLk0zyVneDIEfPkUBuThTP6M3Qj+uzDoJaP05T6mRf67HzaA7OcPwh
RAHZ+eBAvXL9MQ2w4/CYp4ICYV/9aGyE5dSBirzKdQf5swMBriv6kIfP88KCR1gu2zDPRj+bKqgW
dqXZiEAnl7lQ5uCJXtpy8JYYkTC0OBHawZJSF4YYjx1w25LoyP1Zh7ChDeZnji4AxaOAafolWDiJ
IvGgZ1umcS1JyULePNcKG7LwEmd4pmziP7s0XeqDn0lmvtkhCfqfxkJXtDBJF2M3N9xzdQnBUXgE
NSs6l98QYMrsyekmtr4sPjTtgNwlejhayOZAnHNw2uEWcRJHJXvuEMwIPOYT4vV6Sp7wvFH3ZkVz
Miyz1IQyh4Bw6u4ptqsd8oC0ye8a2C0kZxnSwwMBdoUfphbRcrEaVnfABKhQPvoCLcRb6fF1/RI6
aFvlnMl13MHwgmTHjqFpgCDKEnJoZUyCqJwGP8b2iQKd7JawSWDVZWAJlHm4Bm+Vki49eCFxYorw
LotZLlXkfui7Xv9q3XFQZYRf8rELnGzZ4QkL/TxOlTIPtjZehiwqRJgAn3drMlpaiBvwIuqnqSs7
o6Coj/by0JTt5MHp2klJwo8M/PLsK57PIdq1eKWcA5pp2ta5dV3hlCsDIQy96nQYD12QzvV9I7qA
fO4SkYy7lbtzcGjX0GWFaaJI7KFaQ9e72QiJjhIfZ/YdVRPZ75ykwxNHAlxnX6fWMv+0YQApSAqr
zo4kWAP2OQhVfIBftAD0ZwiMHPKh012zy9aYro/ILJK1RMyYtoBqTp49+RzEUWSLEGnu6splaUtw
rIM2ucENAqhrHolUxEXbTXJPAOVXZbxmA8eM+gt6374e6hIOPmtSgGrXTAcLotaShynphs9MuIHa
D27AbZlILU3ZpayGvw6MbtyThlddvPN7AcXQlnegIwZdRMxHu4rEhY9ez0wxMmiPuzhCCLHIEXmV
0ctHiyoqgBRAaGcroL2ztwwyd9qY9LSKap1406OjAjy1awF/Rs9HYT5GP6JXqXuTLL0XlvU0zalG
StyQBAEsaOe3k1Ue9LhwFUFvMNT8F126YAJh0DfmLh4ggH+P3HkM/2uwokMp4S6A/aa8BTkcCTHU
nI2AmXpaxs+mBvq0bKVEEqQhv/UlBUgeZ084wRcTBlSfvKnu0azxmzU4eUQu4ob7AYHrW2q6Mafu
nD1DYzH6BKNx8y1CLOvmelKQsRyl4Sm4KZ7pdzjFgSi62JD0O1zq3LZwJHouYKT2FurlvAtOge3D
pwH5Fgols5dNJzM6MCWbvDGIcwiHmLTkgs1LTrUDgdM6zfRQOtrotGCcqQfZeYAJeY0GsqFva3+p
OhYa3AegiOUt6pNtabxANDnbrISPmnYkKBrGwy+oeGR0z2i6BAUZ+DgVE6R1+K61HBiuIG2SEDa5
XTPmYzrEBgaCA545O4AnO8+jG+ehv6S/MzWTr2MDAfM8CZv4tysy8l9sEzsUawspqiAT3MM/1eYu
cjZkgttHKkHMkbXOjmch6XOfk+jLiobw70arQRUNfEFMEWdq+NbBNx6pE8U1UAI0zpD98HasT7Z1
JdxmGRDEftDTCIhPVFTKJaSI9uFGH3p5AK2F/yLtrFPeocms8wkKFx9jgeQkp76O253u+sQBQi7p
u2IFexSc21V2vHScZXZwlybyaVwHkRU1qhi3joLcXq4G6c27KTQEWuwIMp08mM0mLR6aWhbMFwPN
BytHr6BITppiZSJLcig6Ng+jdo3IY0gf2oNCDvIQd80GOa8jrfYg18MoG3HBcgt/LbBvdSjtFxCB
kfet9WRRHZg0JLUJZEI+Sr9lrFiTsPuB9IyBJewII456O3u3Cp4eXuFNlMKATWVgEmdm9h7TwHaQ
R3Az9eiEYSdLagws3UfApW5XqNHcgTbR8yLDBQmZRDLz3/7cxu6uhiEVh7SSww7LgDu6BFqqnYsE
bgN4LDX0XPOeIC3OHZ2hc2qzESqucyz83w6FsXPhzZBRKbDLelEoqMp+CPHLvB2wXqTZLa7Rtmyo
gaReh6JFkndUDv/j6LyW48axMPxErGIOtwwdlGVZsuwblu2RwQgSJJjw9Pv13mxtlWc8rRYJnPPH
76N09y2N95HboZoZ6HMR1s7f3rP3NV8Gx2nyBuCRzyKakKsZIdXL4u30c8nQqn4PrpYttt7WtlIW
WtTuwdJtOROlFifDcvKI1AoUlEDdgIVux/FQEF4VruTCtlhG4kiHP7aBJVvHYhfsvaH+gCeXQeoF
xnM5nY23k5Vno6/cGqSB5T4TVZbMml9wM8cMOLGp2Akcr1lKvuPbBOfSWVDlgw7/i6ybRbV3jzpz
20jRCXLw3tjOR1vN8W2zDf6MdeP82tt4y5PpIFbHLmXztKyALZwmZfxdiWOqT5MXcuFWKH5UqtDd
gIEMxvskHtXpsFIEI2s52MGF10x6HJTK6dN5m3cvbTzlR7l0zSH4u7e+IJxpxOXvkVSXIlyqttwx
Yuj4drgm0nl3nBIfXO/j6ZVHyAwa0XFxE9SHW1qqdsWHKpxVpdHYuIIAwaHvc0fG9lNYz9rmcraJ
o0QynbiZCJvkP98barxsHHyftVsFdRqWEZmL0bQOr8w/moBsjz7R9AhpQU5dpoHtFfFiiUDg4GMp
3lwFsuJ15Jbqw2LoGUe1ZVHd7f5zWKLo5Rtx3BPufhAup7eDMg9qWf9hYnBx3qjF+m8b5jYo9m4K
3ySXcp8NSzWyX9tx9c9u9KAL4KfjV+8Oy5D3C1tbqiucaZmhbWV+Q7gs+ucq0vv8NNieuovWsH6r
myle0qFymseFS1qeTIzM967Tig8pl8gZYBeWciyE7EuKPTfdZM0+dgHDvQfz6DPHX1rAxCgj4h0f
HobwsEx5tsyQ9QAS1Qk5WzecfHCn4wR+yNIyUPWa0hxquNeHtawyn4BqnYkAD2/BcDE19x04c13Y
MCrJd3s1JbhmuHUsigQ/H5tVx4Ui75Kdf9R9W7iL3byGteXbV5c3Zsswxsrlb2fZKKOHbvKXB0cB
8V/LBQ/CpawNtaQJs8CYU7I7vY2eaYBdSGlCZCFdBSrMlqwzdcwRO/ro+o8HbLqT7pKMB7TWYeCe
xT7TPnGsS8U/oiNfXJlFdjuLe8vsqe2RkJFBmMI1OZK6psu4kxCXxXWAT0dXPn/aLds60m+0Hf2j
ZRmp89X3eYNdSrXsi90gAqynMWzPhK83DTQImqMMy6OdZGzka51CsFfzuVeLZP1Kpi34jIImWk/R
DB6UdXpp+hQ4VOu/Y70HEAoWu2fWiDjqcxkHZGimJpZ1zANgD84NDv7/0LSY74adpn2Njbt9IF+r
x2wcQ/5TUlO88Vg1oOtnKRbrTYPwuqma+qmGgVqHaMhWYzmYsYYy/Oe7IxecJP2lT1WdsAJLurV5
75H2WMXGVrRnxp3d65hopc4S2cWHQHPZZ6vAzq3cYDCnMlimj6lNWp0ePGlN3rHv9WSPQOgU3PRA
ht4wV1HhR3303NMwwwtcbdo+tWHHacdxPxZRUlttBrVwfHOVFX/awoqbu1iYxXlxleqZb1yGtwJ3
8jyl3CrKe7yhtorKwcOYa4Qg61uNZ2POt7lCMtr2vJQnx6wEnPNKL1uWVOy+V0wo5YuytVDFMgbO
N+7cRORlb8vPeVsClZpbbMt9TeeoX0hfsfokm+d960BL63Skk/hPG9HRQWMOhwAG6mUEjqgFfyjG
yvWyJfTVlYZHs2TC75d//O6tr2VJ5Ji2zAP/yLtkuZFDY7rUnvwdLkKJ+pYbBYdwSppONIVu10QU
jdyGOOuiufs7eGaci5HEE+5fc6xPgw68P/5t8Ulnw/pwZhnoBURxN9zJmF07P+LKLfNtXJefdT+E
v0P4wH+lUw+/RWKRCFiW1uSktvHdveByYapq5h4wbO4JZHlo6XgqKCWch7wFD+BnZqtLx6A9nrt1
nvpMN0fwyu82OniZffnhq2hoSTypbsm21Rp89Cw7ThaPZvEZX8Noyfhs/XASrVzBDeeY66skpEOm
g2+qvVg4oR9vb+U7AVjllMW4zfqihMowpxCg503t0S0lIdjeJ3qL9rxue6Muh7svb+hYZJX7kzYv
auaGK2I5LOa+BhQ+CtYsfl01AQ5J1q8WVJBLI5/ga1/9JgtJQpgyXSpvy0YgEllMtAfpNFlQkqXB
3lWsakQi8z1XMqwzo33z1C83uVfP7LvzS20SBVQw11EeTSrOm24ldCckgPEEluCKk2/P+1+HOz0s
xNGL60pMWJvLHXIEYm4mE2crK9CPxh+q0+JLvkFJbu2QDqqu3pYhBFPn2ZWfg7PvzEpbuLVZT8jj
mOplkC9G1UrlpIg371Dtdp3BcpuvcmUxykXXTUE2tnX8tg9KRWdlVPkrGazubrMmvTyI0K+udVDN
IeO9s703wabdrEFZsUMtaXnk+Iro+9Z11Vxbo6LkFJdEQmcBzJHFZqerO7CWTacB1O2d8tGIp+5k
pi1b7bm6R4XUTlkXuuWYt1w0d2zDisSBaPJ03s+0zGTTgeAkU9NY3VC3ZLDxEIBrAqGuA1RuK261
JMqI95mgJlUE8E7MY0xiTd4KS78xTw9runo0aKZb1boYvrGc//PKGItw6w7mkR/cVI9BYFXbXX2s
rPpuH4jfMTlMVjqtgNDZrQj4kYrshrObku6f4xGDoMf1TtVao7rl00yHVaZHH6syW8AmjpPAPPdh
73g8bVi5n2UVWu++sMvfNBXMMXNPC1Z9mASjLvBrm+IQHuy7yRMDxZdOFdx7zKRr5vmHfDeTKP/t
nMBHyhLdPvv4SL0U3H9Y0p2gVScTtmP9bHaLVPU2YQXMkFGbprDoY4Pf84bdTftSxl3WL9ZNoNe6
wE/tmJBxtIY8iPm24iIsfG1qRr1jDMI0XEbSeYZERHWOhXyZ89iLIRNZjXk/9mbaYEasQPYplie1
5tsUsAvYU3V4d8GiLCdblxmEaPRX+RLR24Xjdte0iREj1v/X7IlEk1T2+2e0jps4HUFirTl40Vpe
LTFJ98lCPNqdRAjYy3VdRw8EY28uEE5ffzoLGYYMvu7QgxawJ9LooI715Pidg7UrtLkpx9Xh3YjU
oZg7j73+4Y08fqeoqrRKByOrr1jFhvhyR9f8tSKq/NyCLuXf790tvtRsNPFpCSoQtN2pvXPiV111
tjrIhfM0ynF90rhJo9SVGyAgvMfKnjwxyRY4h1ScMc02NfsbZ/QJ3Ve5XUpHL4o5xHW+N3tUmTPY
NYPs3Fdbm0dk1+zPNYZg3pyuB7a9PejfcDpNZOV32+RwSdBh3vHCUzQHEpiYbUtFGG7judazW/SV
r/RpGBdqzI8lHtsUBCGxL6HfBT84U3k4qaVoefq6TRypFy6BxQXPUIItfTrux3bSIJSbpY/UArGq
Uw3LB04vmr0hRVDHSbbZYa0yt6mYHxOW5S4tZULo3gAy/cPlbS3zfXLpuhj2hfIwHj3+Vwmnveub
OXkzg8XrjOQN9HGV5mbg8vfm9wGFw1QjkS0UlThc59I402GY6oLyt9cnhNJ6e7eY3I6s6i4ifeeH
ripUzE48sSegLkm6ogk3PTLWI7lA52YTwN2ua21lMAvBB+bcZs2IL2hNviyu/ymV2Am3UV78SEAj
g7vtbNMD/MUgzpCGTn8XR0HZPlr9MYvvuMyUdUFswpXvGH+F+B+d42dSLwpOrCdy4T5QdaN/8ETM
bjoFmuCMhskBbL50tyaTcbhC+Hm91xR1NUYc91G9xiexlZBcVuB9S6aycot9lxb/dBvWNtHQYmBA
t3GjPt4EdsfTBgDTf/AaVn2blsnmHo+ddJr+bePO/yiF2x9vxAfylROJFfeFR9bDH3/y5v7Ex6IU
lFKE0nueNY6+n+3uaPVYIutezptbzUW8Mt1fBtlzJY6GqJTUn/zw1z54mhjpnpfuMpC47l3sbZT2
m498weTH0ftzMcfhxKFMbszBMajNq133/UFF4QpvlBpnqoKzBLhyUiUhdB6OEeQh9RlZNWVPO//b
gnwblnJin4KrC6MefXYRghQcS8m6v4y75he6q9jV4KVNMLw1c2X1mVk91dxTtpZ4p5GOh+TFrOFq
nXQ4rGNBimI/3Fcx5Xmp50KhXgIj7RWq2at1Nkh/Gx6qusP1evuStnuZmCD8vhFVvz85PGGCWQYy
L3gzwUxdR4H0cVJN4dcsxgyTNDs9tvt4/JVHz721cu1cptgtPzZwJ6xH6w4XBvMeR6lapmnNy1ZM
f5YV2q+AG2t/GQRCVUGDW5fka3hI/Ma66p7WIDz6q7CWJQMOWjNlV68s1BNnWvvMffNRhnGZJeE0
/em2ZbpyogWflAX7bJS0fv4yeO6sJ2fzWXZnHAC8MfFvymHHj2gLfrSkdBA91o3vYo3rlEdEpV6/
cHDlfjvIcz2J7sPRux+e7LHTQAXV/ivy9yThrurK5b/Oc9qn0KaXHfXGEC6pr5Sx7pakjocMXQ5Y
aDNNBNfoNUi+zKKhKnCT1xehgoQOxR3gqixF9Fd5vvBP3P6J/22IjtE9VUxre943oiV60W7DNFjr
0L3QRmbOkObePXgXuJ4/9N9cpKgn8I1YplZdrX99l3TzGWkE543f6GKKx2Y9bXLQ+8mrE9c8Nz25
QVVAREgB4y8LO6iIZMM+FuQxWwlETtQEvxtZAQPEy+14EeIo/0Bjj7/j5nhGaJ7IvI0oikiXKZFc
ni72unS2JAozS7lRMQkNODrTdL7kZtPrmUZlf8pCbfeaUlruqLSipdXOeXSSIeV0nToGSVYLvZvV
5rX1WRYonFhe13Kbr3ONw5elKWl/MSD0TyhdbVawcAouE8+kxza2eGgzR9HGp66rq3+kdYVA3Wxz
Pz3ylBzWs/j4OwjcCtlWjvVXVPFLCQJT6Vf8plGKfK6tIN8W+dQEe9Sd6O6avE91xPJrG/cWsNnW
INORro4fJOcK1gNzA4ACx7Ye2j6Zks8DBZD31Hhy/azMtEiQxn63LmW3dA3CnCnZOFZQr6QmsLYo
75XF2x9rF75wQk189koTlSdlR/X0qKxuC6H7quCrigf7PySxYk5x49v2t4OpCPuOV2/N29HZWCf7
eI2/KGDkzSn3pi2k3OfqHGwRzOvEEPaApKq9Q2PlkHciUHP4/K4seIx9LnTQDuM3HkEWwLHfW+dk
a3vesjqkdKTYGH5Vjilp0F96rJYVLY7LZWNx/jsXBx8TkKYCZMs92JL14Zh25fCfUwnycS5oca6b
mHJ4thZdMaPLYD5VTiC2DIGQTGTWIQFp8zJy6FTokp0RfjIhnyos2f66CNnZaUkOn12bnWO8marn
OTdVO1qZ0zjjj7BDRJNutb+QL6JME6frIkrEDYkHOuoRdJEw3PhcBrFVRXM6ofVHDLaFbX0nJifZ
030cgy9Lr3J+OqyV4c43pEQiRaF5qCWW9C9lZHrIZn/aNX1nAvnMFiNazQ+pOystj2Zc7jpjDvd0
2wwAv2yeonADcU+5df2y0Ae3V5rsEVV3YjSqgHZA+ZHoJkFy5C81g6MFkHJrdULx0qAuYpE+FFTG
SOXqdBcOlQkvEZ4/netgEse1E61fFTU/THBadz9eIX0CWaWhbILHam+617Hapx8sNCULt2XLb6J0
git3jbbzxCyKTdTIG1S/dNZ16o3oU5zWQ1OU9SS/HdC4f5r9SJ780Rs35pip/qcZKQGcYWCHTCwQ
+gDdZnUv0eExeyFve27sY/2yrbpd0x3xnJf2Kunvm6HRVwXQSAILXNdtMnWohe4794ulvUd46Ln9
9yHq2yaflAP11s6ic1JUXHaUObHef3ZVv1+57809laI23KZfiS7ndHoVxub/QZ1sWKotJ867uDuI
Yd4qvviotJGzhc6wBSn0x5EUOvanO7fptg+flPggG8py2It6O7q7HWZuuCNxtPNJ5LaWAFOjal5c
sbXr/UpB479aIqNMceWTTetCgHnUKTvTx+EO4WnG5YOagLae+CSZqG9BV3XDamKpOQIyacsu1SZh
GHf3enwP4qb/4jxEANKKrnqxY7sqble9yePFi8uvGEngKY5LiNbGCTrUIqqcPkpSMCBjGYxj0vbL
oMvbXnIWcJMTUuhWCIh4aTqfC20/uCN2f9oWahtwxyLGENtpRbP/kJid+wW0upsz0o5NXSDxgDa2
hlV339rGkT/9HoQi23yn966t3enuIRpED6vlLuN45HXlVpBo6CsLuB/dnWd+TiSnOgj6FLRJSvh7
HuMimKp6zLtQ+fALXsPSsBtSsM+KNUI+6WSxt2sJWARJSl2rUkfzbYYubwtdiaZ768oWP1PDx2V2
6PkRKSeCAKH21PYvui51yy+CtMs7umgGnQWm9cEXLVQKD7NgVcq5/4RzNsTOsW0Hm4VkoZcueF9o
dfalRXTP7n+QWJNpl7icVDedXPIu0vq/vW1FyYeOqSAF5keuu7D8/AmjoXJzKOKgypLO8uyss8vo
dxDshDHsENf5LhRm+6FNqlNE9flD52/TX75V68sej3EsFEuoffFkFEGdIaGEnSoFQyhlT9OCwrAZ
5j9IrNnYEZC7jzTJm+8zr9OQ1aW13h/M4nvhyMb+Q6759nCQt1WdN8uOv22YTfzU7bpluoSLYZoN
et26GS9K02HaJa0w8/qVYCyNihQkS5UDg8JATBMLQhl9mOAAttHu6iUXfyzH8mXufFFfDwQdYRb5
69aTWhV5C4WFdeCeamu0uQAW+ktzZcjVhTXvEvt8hCEc3+R085MhLkhlrVPOA08o6vwgLe1ogy6Y
kmQ9++W+l5fNnVA86YbK62CMGUjaJm68K0sQVraFtz3IOCs3CyM78N/JdI33RG4oAhHHHWsnt2cD
uAoYu0SpCHZ7ZBaXe/WjquvY+mVYoMR5ABTrMp7QYXUoexvlduWCDNYcjSp43o70KMqpuUWR7ZNN
FZ2WCMwz27Yg3C4beT99Frau4cpGJSd4pkeukyHs7d8JotavJtBux0co5+DssIREt3+Tu7k5eB3f
4FKbJZusMubfVIKTGqGN/a0W4YZAGQtUk/oW3Moezf1nU6IteyQ2V1Qnb5P7j7bVU51tdRN6J5/d
DJqGFuTlvCzTzhGQRK1znS3u63Nbk7j7QGveaJ3YvyK6bKGzojMzFihmA4hnX/CwWFautnW69/RC
qYMsOQfiuOXrtSz139qF4XKOa136TCB1azhwLH96CHd+eVmv6vVV96g5wYWCyUuT6Sazt6B15Sko
TSOeTefpJA8Xz19OIXdE9M+NxugDS2y5n3Y4zOiuSeL5j8d7Df7RuyByY0g5VmoD2JKT1wvUKmaS
fcbwND06o93cN87sn1pr3R6TsXIIF+BKeBpoMnhHIjmHhemwNCAKjGfvEYEvNJk1ed7rGPlGZJMi
u/SO2lf/ezCp5Ln31dHmcP09LZFrIN8wAXr9vUD+sYItVzb8WFxalyVRwCrhPrh2EUE5stP4zcex
CG3e+2YI24vhJ37CEtoS5BYiiDlbrTs+4AdC6qJWHBI3nUijuLZx6nKphyLMUXluIvU37TPrmoDF
OPJm7OaWTzQHykS/h0lKSg2KRhRqRiiq+EdCZHKcIzxHR94kZvqLKhYtcAW2raE2fHPa8GIXTl2V
d8Th6rFYvb1+P+aQZ+3GZn47DsHeDql6k4+LStuZXuv6524B+6Yh9zBC1/JX18/RA0T1/ooU5fgP
T1SEzwCYG4QGkSvpJVXbDw9r7aN7kdvqF0sdNB/L6ADDbNyEuY3o9khHmJ1v6GSWv/uKcpLFoIle
vPBWzS0rIspumP54v4g9vpurIfk+QBk/0QzTfc3JwjY1V76+a1QbvNTuuj4Pk7N82qOXMHQk6/as
+HAA/WPQ/WgUQ73RwbKnepz8r97wpiLbIuutFUF/3ytjM3dhw8v9xN4fVW9DJXKX9EFEj+1k+tD8
dRaA93G9ifN10H/qmO3naDrmmg7KyxWhnanY34sbcFzUS6hO7S7Hs3Ei+TXunXfVZRBe58WW77Mz
O/fCny1oVJ+VKJBjlScDVF8wu48IKJeCPXp7RXr6XyVXwffBh5ENyURW5zBZkMyEkqUvzaWrkt/4
74j4aG7806jOdjTqZ3Rw4fvthT63LpSetfOxN+PXF+kJfY5l/CBGAHDXP/yUKF8I5kB1PxHyJk9w
v6ck6V5lF7vQm9y12ZD4p2Y95ntB1oO0l18oFL76ZUOKII/7AYliyp9SdOqF+8M8zsP3ciI4M6tH
lDjbez1arFekfS6Zjsd1yFHKhe/xrQOrCKLZyyS75mNQhREa8VFP/4WhccNT63TRo5k7dd3mcBZA
v5NCCR8PiEfq9QnfOk83mAFq71gu88kM67AUVdMehNmMTpSFcRt8atdYrwYD6McUYwqpBjE9D5YU
/23oxRmtSHH4Hfa+/WNhofhlTZb/XVq98wybPbzYc9ffKWFtc25XrXcS3BUPzrD2RQIQfQ+rz5S8
HG7/b0BmidBm2Ks09sewWFAOwb+7ydOhg5vSaNUFOGv3y2nRRqVd4jR3HXzxOUYjDWFG2vpHKI/4
t+bWv3OhS/8lPYqj6MmBJ1Fo+Rcwa+YcdUIpsT+SWinfhaOZ4mOl7oHKsK33woxvbqnt3wHOk4Ix
APJ2VeB1iXF/WpOPVNS0brHMk/8e865c2m2toTNWgMy6fRPc2y9O5PFXWVPk/qmTm+liDwR6v+C4
48ztYA9dOSN1T2rnBLkWfSTC9A+MyJQGc3ZFL07rdz+4nCOou9K9sy1CPxFBHOVAJ11tn/ct7u5t
iTIb4ZAloVecfv/j+Vb1uof4crq6sZ4i2e7fTDO5e+rNyj2to1v/stbS+1lvk9oxXEzHlWHNWrGO
+OUb2QH9z504H0TDjl9/TVXp8feLsgYaUav7C0BAf8OQNKJWOUKeuX3o+HsaCPIXFOCUCDBji+Tq
9L4FFplgYOIYIbTmiAW2gXXjfRMD/phR9nWxDcp7REw53mvkkfcuAo5UR9I87+SGVRnyPMfKg00i
hIwrjrqOPbIAKhxekrE9YPRBEN9LMdevLaQ30lLb2oGbxSB+LUcpF/xWSIi0sYb/qmUW+Yw0Lk5D
HSQsDUFNK4XTVIdCMegHjwlj5NNoaWxJIf6vv/AqKBA9Pzbvg0zw9Cc4vDCOhTcn1p2wLPcP41VP
wxZqUX01o1/eiBXjVurCUOL4r562a/eObQykyCSWtXwNvdrsFIzN/vAqNYfIxnG0/yxXxPCXVomt
/7sufrScNf7D9lfbHb3NwheXU8HeYoIsXqz2O0rIoEOc0kqnL9CZUPus5m40LFMydEgiMuOELWc3
sg0Gfritde+we7THlV1DI+S7tXLi+QFsIEFJYcsacdpSUxt/m9TR6XcrrNDbZTD4tTnVkSqjF03j
uvsoesTRRRCI+IonxvxHPHbdZ9XRL9WlYhcYXmTP0HBCF7Tv9qmanD42T4MVqmg8zewZjTjPEVhd
ncZqHVfMeMl41G9Koctdufe0iX9KqIewCOp60N8Xr7/JPTpvPA5cCwG65fnsTag6alx0hibR4YB7
KBDKxsgYtCkVrmELKYX90A2oGGmeg5Jhux3sxp1HNN6QSyrbkdrtIve2sHKeJExTfHH7WZd8n5A5
6i+HnAuYuhnlrPrqllR2/Ohns1pnpGi1XtJ4RcvrMcCXC7VZdjzHx0wVGTuzfYriehPfFyviYo4X
YiefkMVMC5jG7Nkt5aBYCN5Dp1vkdcVpF0GKMHff+UgGElbafdsyX7gl+ecdwsyiRvXXPlR+pMuc
n7uebVg0N94/+Y1UyPDDbf+9YLi1vx8TJ+WvObL7nf2Atm72HjGL3v5JQLZL8oxhcm1fw0U709MI
o+tesVIP7pkEjQmlvD9BzvAktCPGqL3r66dwhNNDFDnbXuFD3UTnbiil/heGsp1halAgv+FqKOWP
wVsceOjNdUFIvF0xr6716NRPe48LFuCcjhk3qzEilWezhzssG0saV4dnW5rBt0d9mouYuKN7G+VG
afB7xF59slyv9j4rXUfWI4znwa93mq35eCqhuOLvOFswGNiyGsi7NUPSvHRIhyN0kNIrL7gpozIl
Xf4w1/7AoPc8J/VcwvZHHvuFsfiPVinfViwuVrwc+5HVYGW+PIHmDvUraT1B80ybBweyiW0kFTIc
AzAgGsym6dmqVqCQVFiqFUmm4S2C4MwPmEQXx45alMo4k5fuipV9gT2OJqj0NNwGIQh2YoMOPu0u
XpzffhOWmEQ2jWelwFk8llCemKFu0UHllCznQTAEFSOf0HXyTs++PnsHHZvelbM9Zspe6gmsSLqj
5/0abYtHJJpby7XooI7YvVML75Zayc4qmV/x2QT7Q7mC3KacdNaQl/w6owX13w0MyTxLjugxgORL
56OxB0+9BCiGmufSieHFFSDF9A/NZy/u/Ji/BrdShXQ79cBQxN2ow209o2Hcyt8kcm/Tv0kNwXyV
LoBtgcq3KnlmxaHOS7Rs/QNJC1ZyjmKAi4uIBkOFiCzLMnciBKFZsvme/wvXqd8UxOhv20uDnsk6
zSCCeFolNuz0iGIgMtzIMNiVZCkHDRTKFJZwx5CH1CV1J7fbanNzp+l49k8xiLf4wcyolYT/tnbP
vgsSVS/bievFhUCY6qi27g+rR+Oqa9uaILZbUta5PkKJvp2hZ986dju5TPe+vyYjpOusGz9XkW8d
GrREH86btUM/wDKxlL+FBp8I4lvHWx+t9pDROejghN63vaexDWMDf36jh9EV7BO+r/sNmdB6kyUf
TUZJoFI/cRs321UMjhdwyuFqHUimCxrMDcmom+LgS1mOSxmQY/s2qAF6wfUGv7kfytFGJ+wJGwag
iEGF1bOOmqb5NTqN4FVl13dNlw8RVtnyxADUu/q0NM4wjleJzaifzh1fyTF+hBq8/qeNd8U9AGl5
7V+GOJi78N0tPfzNaUU5Q5g79RLXbFRCdfGdHIX8t3KSJJnVrU1yCoReMTCjzbfNudy9dnsgohwr
rGGjWl8ivKQ4W8mleY221WEh8tp+z7aOWB/ejNlz5z8DyesObsUAkiE81QMdIs9LMkxtn4GIWs1D
FLSW/zMyA12glBwt8iTHgEKHdOQormzs6ljwrir0k/Khj0IHTKKjUs+/s/Bed4XHeclBi64xuT8g
AIYr0oUFAlu5cnhU7ti2dxH3LGTOBtkxpMgItoSHyWzOKZQgs5fO22laxB/jTeKHZ7ViuIBRJpZ7
WZ1j9Jz3iU76428VeUP1Q7YkeXnoUXHQ6hTe0cyomeiukuk6tyHqoEajEdppaKiKYAVfcFkjt1nf
zV4CUFVstDmND1I7GG7ISGqjOZvJSK1fZQxRLdMu3gdEx1CCXXpYU538nggNnAXgvFXVFeGBZGaf
/KnxN7cgsD/01uc4WKS54rAe5R/8ERAe/BSe9TqOoJ4PToyY+n8cndlynMoSRb+ICKZieO2mR8ma
LNmSXwhJ9mGGAooqiq+/q+/biRNhW+qGqsyde68sM+kU9GudWZf8heC2YuGAQbXId2SFMTgPPrux
73i+goaR0VaIgrBo7qyniQr2r9iiUV1DlQOjcHS0MDGJx1T+3Nwynd5LB1tByLnWpPLKQEg5SJIM
yIaJ9EeY0+c0fE5lViaGcScFzxjt1yJpmhPNuiQG0Yqu/W4BiZVPEdCL7j9ck2P5X2BuOz1ZZg+e
HIc7ZjZLnVa5I8GtUZDhJEMYZI5fdAI5ttLFLzIObX1ZsKkOjxF+hPK59chdHbc6jPuLsbWiENog
QLWXoBoELXNMqpCIZ7IJlxEyVrtP3SvuJFB7isJHm1l2+thK5dRkx1Vq9akUrlcMWa2ZFZyJcTKU
z29b2+7cpYn6w9hN3j/bt23zjE1fzBqPKu/etcPPda19hFJKdeLA78OSJvk3LvXFOLt2wVGdjbjC
4iSLchnLL3dt8s2ebVHEyy/Rw7Pod6UP2GlXQC2B8cJMByE/0UUjQPmKhH5r9dcozsau0PooGb2O
H92E2E460vXW31gudE/YgvvHew2w2HAzOWE1TFkfYj97kL5NmHpZzy1OLnAw3DChNA5aktfkRy5/
DlaNeM60KhkdRoxaMf08tn59M44xIg0YqLurf/H8dapPOfXSch5iyv2aCrBunI8NqQNna1W56e9w
GQA47JEnc7Xuljis27+U+AXGXfCzdC2CeWx+bwMVj1A6EFtfGAEtwb7Gu03BxQy1fyowYNlfBR4w
mBUO13U2JE4UfnO/jO7JkDEDtZpXCNq6BAhQ7YJR5OOxSit/fCB26VSHRFkZ/s1jN9bzPnS70Bxr
6F01JQn+5ZUfsIimT8QrlgaHkK/qveeEKEI7kndkca1ofXzeReXAE1gSJhqOqxVgubnXkiXUeT+L
W81cyDcn1iume7FUdXdUk4rL/1TOcYZjtFhb80r8OrEnzni45jRAawFwnPrQu2XICDZiFqQv8T0Z
9F9263PjZrLV1BLLpHlBol7b+BXuvanvMduQ6q71zR8wxUvVnathcfGgsGsDWoOam8C+hirV4W1U
Eck7YsW0VE5c23qlhiTH9Qe2yDSdRkEO7azStR0UT7J01p8gJpjgHaWdEWas0KSMTj1VT5mxVdX3
7NExOIxPTVLQ8PJVG3HqxBLhpsTI5AfkyuY1xyA/2IKgncn9VtzzuW/2YVnLQB5DpXX6RSaVEytz
E6XYjVJUvn2VbL/9wA0WfsjQW7nFJOai6r5eBGLgAZspZAbhL1555/m9QwCM57ye8I8oNKiMxUXt
dq/KyZ9/U33O42/fEMdmZzBXlblvKR+KM4VYPGV2ITzeXnje+znJLFUVqVodc4E69FFaJa9uQ9Yi
OY1OsxS4R/N6YzFV28MMT2S6zsexma366QedMgZzqSn7kOGDxL3Jzh68RvN5JiVWK7BF2zI8ejFv
do/MP288wnKqy/UnHnynfNpon+2fBoeK8ykgza1fTcHCxsvAwVptOE1dL/3kYx3syU4RfijCk2td
ZG4n1YrdbkxoqV0WIGzf8MuIOlGs6dDnTY1TPOIMw8rKCXZCKQQAnsNRO+MOBkbopEwfcWlze3Ph
RuP9BsJ4ng7IjfHQ42+YdRRkIdyIrj6HOpD1G7sVBpzluB3E+jfdisl+Iwm46pvBXeS/LCRY4//K
pTH+P3cdZ93sGIqGrf+jxUlt5kPu9ro/jW41837PJtVxwiVVGCUybx0gSuzjcZKkW1pXVe2pRe8H
y+CTaT8zba/C06qLPnkeCrgodyBOR/XS9DIRD9Po5P3LxIi1fh8HrF3H0mypfHCZxkW7wAlrdvDQ
31efAvE/vwjs09wj3KJeplmiXe3dMmQ1o8cIKHzb0P+jF9dSs0I/Cfrb38CM+37VNgmmm4XSsrBr
4gph4DkEOuzu8sLd2t9CtCJ9IdNGfp82ufH7zJOcyOc0ryPvPKJwhYd44AS6UzwX4wn4U4DTR7pA
hJOS/RSZXcmcX201uuYGGdjoQQRYhpVDyY5h8IQvZwvPkQfyqeJDCZZFnaYkxTfD2NtsJHmEjaur
5gGLoowQQdxdGEuN/gaHOkTZWYqtcg4dwxuhuHNxk40Z2ztK7F+DSJzpC15M1y57Q3gSOr8dnTW8
k8brVyfbmGP9v1NbiSPj963JYZIG3kRtd7g1A+efCShHJLslo3w9YaM01YMYid6w5noLymPRzoU4
qxDpqgRDQW9xndeNkBc59WG52VMjgtg/+NZcS1PsdRJLgClG/0ISuw+P/eZ0iuKj24AADCTYkh/U
YL33pEnN2elAHB+4hM/JuvxQ9Rj1x3JcFyFxkqRu9EmpXsIVIwVMSzZ3UU+fiUeGeTWuK+eDBkKs
PNGYl9Z9GGJtnzOslwX07oogh67v07WsenrzvlHBh4NWFT6PDQfWpVwZcdz1eIEJCXJnaUgljedl
cx8lJVpiXfT1dWFSWsMs2jjMALOMaNzgYsbyuPEH02ddRnY6zSCv5tcJA8ntfBuCOPrVWbr3f4AT
Evm2RH1LmCv315j4Xc8I9ReBGheSSYSX9pce0mA6jrTPwweWAZvjw4NWUn0b6Wr5jPHRoZAjoshr
jPvC18+OhWTMHM0rtwy7Zds9J91ys7B4o0f5PyULiUkdtcaJd+kw5mN0Xw4t5vqpwNZx3FStl5MF
81IdQqAXAkbDhP/iviliUsBpuK7dzyEMZfoom43po1ELv6tJqN68jKVui3k3JR+vpPYRnL2nrkZm
urZo481B8Nmn6b5ZizQ8FXEyfcw3GAAZz9RiJdGBZz6TRUFzvKL1MXCil4PqQj3NEsH7WJIE/JMn
YYU2T48nqfl95g71rw06gaFiwzzbUNhHODrxreUECfFKSOejhW2qXhlNqf6NmTHz0d2wzKX5gRPB
bLd/GAl1MCnJE79XKNqVl/Z2evTKqWjig00HDxE6VwGrQrCzkmnRvRuQaR99ZR+4NweGUo4i34Hd
cmhmXTJsL0N6groRc4d/OMBGUKNrVQ95Go7OnkComj5XO2/yjG97qPZFFQFASCh3cBpVhQEIyu6Z
RYhkhyjQMmgZ02SdfoRl0KZvqxxSXL2hTNxwx/FVjvQfPqyeHdLYKsjCJCM/ckLKNKvIwCVvW0/S
nqhllXOsHSqvZpPSJAZFnHwYY4eAmSi8fssGN2+T8KHwfCqPSxOO7G6OxsG38gkPzlKKFxqrgN3V
bGWNw9c6dQNzWacWADWKLSJ00dk0Rmeqq+AIJM/1n9uur9SzsCjgbwp2gvfuJgxBjzmgkvaOLDE8
V+3qIcl3USnyCLRCLJMHs6imuzbVPBARLaqQrS6n0oaGZYpTAHm/xqJrS5y2w21jKbNxv+5o7UXf
1urPkC6SD6P0vKtJUqd6JBEnaQWngVIm6wmF9CdHSwbEO8yJhPwyoEsYAZjclXAKOlwYJSGPZopp
W4kV5NN2YAKMhprg4acPc6oonA4wnXT6iLLbVWdOGyZS6H2On3wMkqr33U6jj2rIp4fvnyAiihgp
YC98WxxLubwjxo61Cxwj4jIjodjlR6b1qi+a8GmY1dxTY72vih49M2YJk//S5jiV1D7u62L7UKAw
AMOxI2rAr4DpO+fRCsJ+0Yd0xGOKMbCsPf8ALAjXXOfqZH7amEqh/2NaSbGgOQvcy9gWmM0hU7TV
2a+U6sofN+zNdGinzeJkmmnD+scGUcCtLsutLqsoJAgF9tmi1YBHCe9mtCTFFZGK3u9BmpS4Ao57
oZb/6IRJS+6Z+tycV31Ut+vPyXggwY5sZPf6O7p+6/7b5jEdA1b5TaXvHP1wbRYWBi0Dn+i2MYPI
yOvm9rmVpdu9AHhJInOJtyCU7ZXUiaofCOjUx4Hmu/mHiq4TBKIGE54ihgpMxPeWV89EC+2rVOZ7
JSDGfVls5gVdIolP7jBUf8sCP+puW8USxKiu7ux0u43jKzg6S7r9Dnkp/uYaZBMbhMCL7Wgpg7sm
XCfzH+W991SEfcVAcylTLxMLcSUCUKP/uM5oVMfWycvm4iR+f+xaWwYkNdf5WXs3WwfGZR3/8ZBU
B0gjBqQMziGMlYbAcv1zgjjYP5Tcws2XJtfpenTlaakRnfw5MG+cs3ES7NxoiOyvSVsqjB2tktce
B6S5my3VX7aHWZJPJLG4TXrvTd5M4xPqW0cQDoLtzeSBcNOWI+YlfyVjju8a2/xx5ooHjREXc/zM
xeN+tW2JA5zQT3A1Ii6HE25nGnMNGsznGR3oaPdL45OAL8mA5Yg9FaP1oLObnzGz6/9pv4eBH2OT
esW4E2B0AIPqv89dwpqNdsB3dhaLHJtrnfSBB/087fxDP8/1cl/hZByfBSvRgt8YcFX4u+jCxX/M
E8SMO4cdp9NdhekASkwbdf70GwkzFBf4WO1VzuOK3B71aYr3BszrKc1LQLr8sk5zqds8V5hSiyEK
vnDq9ZO7n2rAcBc8OXF9LION7FbkuanzMFetRuzuLB3PjpFvsv0qG9GZHxiJgEKY/9Pi4WyXTyFW
UYgTrUq3a9o5kfpwuC0TRbmIqImq0pf8G+y/8RYsb/C2NBYURnWMFPRY8ATyrjw3LlrrRu2gqqpH
hE27eD3wxa1pR0QC1wTjvaHt0mYvwq3B/gWODYUUm27e698BgmmI+yxBvvea2QnvKKMi967Ai7fc
OcShQnyizdAsv0MhRufqprj0kd/F6uOCS2c9nX00fPHppCM4OBYoCHNRTUPqVKZD84jpdO2puIK4
OXhiomCgrjGcKonZIhgvQGQaPO9RyjlVefzNdDUYlOtuDeUhafs1OrZ1CmvHB4JIiLAm4CozfCLq
k6Z5NVlCF06gtDb25+rUNQqqbwJgSwVWyQd/NNtwC2lET6wi1/rQdkVhDjMjyPrJ5CYNMpcbvXyw
rb2FEUz9pyKv81BgTSSR52F/PkStsC9jjcf6PnAAct2tHJHMtJrJv7ZkmSiRKTqQyreYyNQzIh1p
TohNbnAafZLTGM9RzJ+moMkvLUce0aQFl/wjd0817xIOsuR8s7+EO3AT0uNJSAiOhUsUEXCKK6Me
Mc82wbeBL1GQHA1Z9+PgbLUToS49zpiOQaWVI6DisMVcMu1TemyBJiapellQMteTNQe297KgoHBp
9zkZTQiUdl9PrtKQLBwnpb4evP84T1vMSSMhuq6/FhVm1vBEkKxcMg81bDvMqy1CZE2/+0pW68t5
vybj8AHTkyBxFS9dctt1qJyUhxQFg7QYQVeJsVGW+soSxpYvPfdBp5w20ccRJPehdIbztrqtfQbi
QZqK3nq2b7bEYgyZpq9D+zgMTfDfGATDPzKhrjilIikegpwS81BXC1WV29Oj0CrTEmIPn9mwTCqs
Uu8CG6s+FhRbl7ioIEir3GkBUGxVwM8GVeGmWXeRao45HpYXbPE14S1SxPcgBAfS43i2vSO/R/BC
1Kv/9Dy/qc41X053bKdJoClAaLS7mCLFufKXr8faibfqpxTr/yNdlGPX3GUhbAbyAEcQTSsvLrpS
xLDClN9BG+nXmBPu2/HDxN5Xo4qnBzW44xu/0Rx+FF0zL1+iRAJC1FZNf/YqPQ2Xsp0YjI6DLPID
Q2T4KEU6k0vwLGF4piJDc5DQJrCgl1W3PPtY2u3ZQZoGZeK1TXHPo9V/sQ65jY7bVOUvC1JgkMmQ
6vrQYYzSPAVEL5ELRJlk4FCxVhdsGMHNMs2u23/aRoliz8NNVVTRGo4Hn3UMzVfTt0ClELbyuSUg
3Qu/9jPXYUy4S1J8lSTOxlZHZ9DEBQCOpKYsJE0geZHsgU1jg9wziRm7bNVo5H+cKpTrxR9Bhjy5
bpHbGyWKBatYuWUbA20YPQrMbcTQuqvdmQncLiV3Vx+WpnJwoIGFEw+FO6t/6HWO+LtANn2fZq+q
fzIGxgkSM21+YD4IODbZjH9hVsYtX4yudc6onMlfpKf2mjoQu0hlhKU8hHEcP+MRV/Uxmg1wFvKf
Huxl8MAdAAGWSe/bCYwdoBbC1PhoyWs8BqRckQHzsQI+0GwOKT6hpL/XjPrHN7Kj0ylH9LaUWA14
DSCF0n3I4ebUlyEVGIzzoNjEdUx5/RnDe8lj4ep+2KuV+coVxVC3VFQSTJ8ePGyOkosmI+apJDAC
ax583Jl6P4AA87BNJfFPQzsmjxMPzH8OMNUbiWCw9Kh4U91j2uRdfirnxL10sh3DeyRL8pVzc8O+
0FqVrw2SD8w/ugV/D4Q1OVkGjMj7ovVIgDusMPwx9vH46LIgud2zDqz/a3hwmMlqlohHqHgsjmC+
7rC0pGNwu/Oq3otQRDCDZE0fN+wx1ukcn6kEGIxq07hYzhgfsdvKbNMLpwFm3q0q5zWDZbThtWTw
HKQnq8btoY+FfFK5CdtTdBuIRwxt4lO0yhlia0o2oLobWNkVBseeL6o5MwYpaJLptbzD6Mwinq6J
RHbxfnnSEWo8EC4ssQKQNOn+mCXy6vtmJr57omrrFAtYo/yvZcJ2ly9eIk/K1NDuAoIH7yW+cAal
9My/IrgetH6UT+zIiLgnnPMKVFh96pYozYlKc+uzohYchcjyRMKLJvJ5xaidw7sCjqF72BC67Cco
FGb6X3YceqLUbt6VLcBBmbusRSWWmxR4JMbkzuVPxt0rkzfJTROPHBn4QzjBq2dvsR3jTK+svAIv
0VDmq7X4mIui+9XO6XYeZm8p3lt3y8Eq+gCS9LGabD+RtMCpmy0mAkgx+54X7PxApw8QdhemSSMu
kSM2XGZGjuOAFUo83jdc2BPblEicNoSlub427PWrWt4r8LUrlKBhbbIAYFh6YO4PtXcyPvgcnpCr
SxxzOmt2Vz4ktorXLO6sZqFMqZfKe2EViW7+ruM4MkHIEwnEB9iMF/zGRMUKhINPazRc/CkGNaX6
If0YmbykByQ5VPCqlf5ylp0iJp7kxXIliCaS78SCfXjnjLflPdCJKVtTfONMU5b1UvFRIox0Cbxo
7BnVX7+JWDzNLSos84fRPNLDr/1rC3Puv3kh/0cuWbbgB3yxcUzO/dx02VgZPMUkhGxxH2IFRc6p
DcgPv8Okc/GBysM9qTrbnkyTruJoh6m1PyufhaEMUtNEXke4piUuIT8fT8nUCZK2Ell3V29YatGC
4b82SJJMNM7SlCt+rAS4RIGVvj7i16HbjM3aPkeMxGVWKb+Rx7X0F4AobcPdWSSpWX6sspZXybNO
1izenFMnb8v0ln50n/OxdpJDHYjlfhs3Dx/4xpt91+IsJTE9jMulDojiZ4W/NAQAbIUtNM89RqA7
dn9JjIYqnu9XQuh0UJsz3ffFSIau1xRsr5PDzXjyNY3MLraiFn86ReJq1yD4/+WKLZ6SmQT+iehY
/ewYJ4SDcBsWoTtP64SjiRm8s4PjwWzKeKv4E0e3xArPCp07KUNoKyNJ08x6Y/k0ASjgz2td/J5Z
JmcychVe+wedfQl2GAO3B6hGqtijHsX4TVHu4HK1Agt5Gvshpl5FxOjoEciW+8Rq5080O2olyOjR
wi01SDdi9+prtZrA1g3XgCEpYocbG+T0Ayx7emWPLYFv6xArICBegNUKirH5E6GsVo9t7RYLkWUH
uCFHZjepp2GafELv5I7qU+lG1LGLo4kjsNirZ46wsWpkWmdiBGsKSJq4XVedpiGQy4+RSnc5j40p
vnTNIYyy6q6vhdUmOCx2A+dUMb0bMwQhahpo2u64b9kIcwYcrlHry3p5TYtKRMcuMGY5mtqM32VK
oX1ritVLXzsCQPWCOQ/iThRA1sFGa8gSb+HvFpN/e2gaGzS7tax5iMOWi39HJ2/e00LGfdb2fVBn
QB80sy7pJ6d+GyoCgbK67wrbvimQE5gk+775g9GwaO8kLNxfng9H5w58UfDMnL/9BWJnY5rnF/M1
SfRCwhwjDua3zRrClPm6Be0D9rTkHxPVIr6EYN/MFZPdMD6kkegvyyzxlAKMSN8IXgNV1y2xaoxX
tbQPYVcQsa8aRnCl1nVwYKiwHPAVWvJh49Ii6bAESt6wXTnmXkBG6b9I686aY0g/r4+1FEwech8e
91GysCDfA6FIr02OkSUjp9iYc6OD6AIgUZ1AGCrCB6ZMcW4bipMHspWde6gG65DqluyyIAyHKd3H
bnuqgpLNOQqrHZ3fZhvOniZ2oyNgsu3Ny2vf+VEODKtuCPSJTCKkAF7gHFy2UdUH81eXR9ZKncYP
bVTnzgujKaZHySomdXWjMZgv61i007HCCO7saidN/6xjDoqipeIDvrv6xLGieS3cM+lIut+0ZyDy
OjaJYOjurLF4J2xeJ9weM4YJt4HanM1L7OUDFnJbIxAFNmZuuMV932Uyh6wNdLxQy4fnp7Qbu3wu
1ZtmJxjar6embFFOXL20N7PwTvWpMz42EzukTqplWeGFSKhjT6p2YzBhesS4s40N/ew8o13sN3x2
NI7su5ruF530/fcM8eDRKLru+3wCGYsFFZ8+QkwIJnyn5jrq71H4AYvBudMjrgmXw99YEpDZsG31
cxPG7XfO7/hzrml2yPjzQSJaav0KHlRNCI7txvw3tkD3YZ4zHpACP3gg+xgpvJBNn1XxlshzZPFs
caw1qXed4jS+rrMNfomk6h5YXwxYx8PS9qt0fYhcYexDKkXEXH9ayif4LwTM5x+YJpmZFysGTkLp
izdkXun08edm2JZxZftgUp6qmZ6cLhNtOJPw6wgRO1ARwaJw3NSKaMbeD2G77mJwOG/MbvmCa9vn
nAulXtWR6rJNskboALDx4NTvs4jMGxhzNEQJ8u0XXom8uWe1nTN/REXMsjxXl9MRzaJ1HwAwix99
wLiBSWVVf1u36O/LqZ3qf7MfuBM7WpClKfQTaKcseWBoRT0MvFJrq5hwmXAb3w3ROKIsHd/bGet+
/aZYmtC8KbWNPxKmv91nIkIxPuGHMv8pqH31vvU27w/VlOyvMKqnDi+Eab6kcJqnbnYbDHqRD1nO
Nm6Kcd1T1vzwhUuWiI4G5USl7jQ9p6Vg2Bjzbd9bXVffS5C7zpdLVJbAYjzZ+MhjkdPL0H61mefH
5IIYEYbndUYKuEC70eEzc7jYfek2KhEO324Q613rln7yHJObDzIc/Wtz9YZO/dVe6srTYtJ2uGNh
ZMsopxKMJ3uD72w3JuOqEe/s7GbGj1CXdko42/izlWGXPuG/9Vf+yd79NzRVGl59kfjuO3nW5WVQ
bW6uc9XpmEiE583wXvHmPtGbtPmrJJ+Q7zW+9fUwgYd9WbEDDowclvmS1mjuPwcAvezaCBZxavoZ
Hjj1PcQl4gk1zogPbGqR+JFA3q12OsHvyVYxli6cmxTnJcm7Om2Os5tgCksZz+xDONEHoOOs5Fyq
0AmeJsOWwfvc+grr1dgs654pGLJiZ9L1ubQFS70o3ZXe26ASH806eUOxHwqvM7tO5h3+bAH3Do/K
WJL0oSgAiTjlwb9wQDL44eK8+g1xr3ZPOYOJGIqQr16E4ZLKonLwN5aLyFr9FcDRGPWlKDOwafmw
Dx3fM+aaufKQVrZ5EFlVM2a+L0eEPV90S/geq3EJvhKqz8vMggRkQLbUNN9BaIN5T6EzEDPgjcAO
kav0itTg0dZvnbyvFCsnM2JxOZzVga5qX7rMs3ZQ86aPPvRK5vXDJARJ4nj8SpseSMS0hVPFREph
/gfnu/118oAOAix0+HfrSGv8KMxiGXIlTc4MYKClGefFp1WjFR52bPSgXIPEi2tAT61D19pr6HRg
OGOepTZs50d2rSDYMLgt4r1ojIVkOrPnccJ8PkFKatgzQps13KCDmKHO2CFyRLEFx4RXwd9j9CSj
ec/u2n5EwfH8Nyr2CBJ/0EMWaxrILEEplp3PtfSfZzGVQ8edhm8WBhQsraCl4CjO0el2rs7VE6nP
hdubC7IEHJmYV4PN5BvkO7SGtNLG0jq48MHIPeN0FlasZ4/ieN2hw5D2HOE2Pc/YV/EKtjBUdiOO
oSCDCbl8lM0GU7RBuWLVSthF9Y9qi0FnxCQVsPUKPbxvMwP3m70oBi5lupd2s8uJJwYgD8wD53nE
M5NTsNXjNUhTl1ilcHxowc0S/hekLrKGEwTtsbKN84W9HpeXmNL6cVklh1wOykui/rbTL5wWAGLj
ml1kaKH+vG/kTTP2CDvc4iLwQ7M0WP1f0i/dn3Onh/7AQBr/dbN0Pt+E1utfhJLuTRAEFCC5GNXs
/C5Y2MCDckJ2AvJeBwYuEsRUu+1jaMb2a4v8EpooQxqW5XUhqbZcqRzlrokiFHS01Z0XJN1LaWJc
SK3BcMuvpqNvC1P1zJcW2X0JxWMkB1dVztEtI8l+cHsz23ZNKZ/GTvoFAc8KwQGrmyr3gU0B8bIx
dmv3Hu3Z69JH4xNXZwugUHCik2fsWWwf4br+1bkGz/xaDtvvpYswAfJmduU+1lHyWHmaQoFOeyEY
6Tu23S2ej0kU0uYAbycnZHfMSb4ke3Y6dx4dQo0Cjvdf/tKzv33CEKhjApu4pwsGhsDlhS7/u/XH
IOs3d/0Zx40A54bZijKOz5uarUD7tD1rPsJhcci5WXLKLhs1Hkc/XmHtwutNdje75Ym1M31KxnYi
3F6jhlT7mvf5At8uGa+2ZRy8K+FakJctE/ythtzLh/EbgwkeBOyzbnzmSm2fJ98tYVoYJhHB32Ms
o+SXZzuE85Ya9gWNk//EyXpbYFPNvJiOWmR82IYY1scMdW87+EnePleFV37K5UYeJHHnHHuunXI/
yZmnCxpO/hB5HXliqgeGhXwQ3MY2Tymm4yJdh/1a3VqRru+pklo/GorDoIMZ0a+uRswU7A57w13K
tJ0gzC2KbdPpoj2sIZnCaPDP2ZziH5uAJp9JfuJf8qjbfmvOwWWfzm38vq7OVDJ0qqo3wsHmve2E
nxADC5fHBFiSux8CA3tPu9xau4pW9mc6ezkCbrTADmKETdMf1FjWESKwIZKrasS1jufhd2pRta45
H943NkI4IsDkaPG3poyvMTbW6tgO0BEwAajl0C95/BgJ6yyHWXTlvd+tHMnBmtclrA4hH/XcJ9+2
4nU5EshInR07lPzuADySAaNmTIEOzfSXdQQRfegmV4ZOi1hNkAkxAVllGOX99crYw9EXrmI+V8uc
PzddABZDY/AvsxV28bAfBmWgUk2VG7Y7E/g+D4trwiuJM+czRX5KqcHX5oHPkrn1zErIC6MvfgNS
QMVy7NnmRI81r/JuqNG7syQNLP8Hqf9nkDNMG3eMeDxqRkD9hN0JUpNPQQDqvPugdHJAChLm1u8a
d1R8TGZg/USB0Eymp3bCGrtjoxJvb7+NQCeYMhfJXSGq5Mv1J0zfwTCN/xmN84AVIYNRLP5UgD2/
Nw8ySrjrPDklDzc6AG40HqsB0xsSdYCTH0dH758MbO/lvSUDMBFGZsPCCpkI5xL7ZfLqjLdaoiVg
YtCKTbAupe57LCwa/dHSRYozuFRGmkzU4A8zyebKGctkPTNvJnQ16MmeaxYjUBvGTcnyrpRMtiiD
8bOaoik5JKXXAlkeo/JLcjB9EplgZdeghrSkwy6R7dZekVid0Cf/pqmMtnzflWOshus2BUFyQQiW
5G1TbLV8/JOYlvBecxF1/1jPY+lq1ez3t5VQ062VAePW0VLIdEn/xB6GsQxRthCEzBjJnHzZl/dB
h+14fyvmIPa3K3E0SwiARGc7zfV+q9Aclrb0yPwHuflkJh1iPfBkv95bAOcp6Hif3fJ8uENnsA3B
bNXjiyBlMUYke2J2fVSU7gSZCzSay7JN01vj1vw51lFY+VitCCK7uHWSzzSHakVVRsZg1+O5bp5M
0cxsZGny5itGck3PS6ySN2dKjMVvGBGnCbph+W+0IRmxDnokX4wDmpct0XT1Bzh9yXRK53F4xbY4
id1C2Qu2oo87duUU0xq/KTYcvhrY3ZgJgnS2Z28N4FoXLNWxp5RgtTyIoXe7TMUqeGDmsyiOAnTX
ZEdeqxnvjDdV6qtgzOr+c/Cr+9wScwtvh+D3yQRr9FQYFNffsjKMnevAleYyNElHIBx02tDuEbOq
9nNh3qnmrC/JG1NT2II47s4j9efc09zwcuGSjv/qRYEA5Fdx2vuq34IUMMssGCfn9Sju5gQLJkuV
qrzeqVBIVktBdZr9xyS/lYGSBQAbQM4ywgkXNE2NBcQYu2fsVgLnwhrSrQfptvkEtdtvAvPI0VJ2
/wSD7ukcItyy+GNB1d9BESr6n+TbB/vi1ZF9sVhYkapWnfCC/4+jM1tyFNei6BcRAQIEvBrPTuc8
vxCZVdXMk0Ag+Pq7fN86Orq6Mm2QzrD32q2EXsizms9Q4ddCvKxM3zOu8WjK3mA7R+YjG4qpvbOd
UYhrRhQ4x11ReMAU8AskF42Wj3ijGjvcLpDYk3Afl/9fQBXqgUlCAfGoK0q17YjyplT12bBsmLUn
w0Oo1bIc+6pVF653rhr8dvP0l5EY8UY++iNEB0uCwEw3Qr2lS9EE17n0I39ra37ij0oXrfeJq9QJ
ngLYrnzaSJIZu0LKQjxEMpZ+4BBvKa072HQ7dkWJvZ+1Tg9U43kQV7Ng0c7jp9tNjZJ3+EETziAU
zhGax2SZGd4B7QEimVZm6t9wSwHCSEOV6HtWAq2/azUz9i+98o5UfGdwfPdoGqr8Cd4YGxJP6uod
0WQvN2O/zA/ZMEM4atZpRSIKzzU4upXfmQtL3V68t0O3TlvLV8RAbth74+meE9sp/mNZYNyTwnMx
Pg4E4HXvrSt5TJilMPbwUWTz0P+d2euiJwpq5BirMwTQRDVae2IyZ+Q6NCUN8QrA6D2sM6yPugsd
KW1XjdLHeyKdQoVvLrAunK9IMZKvUMjMfoZtOIH/oss9A6VRwb1GgTLcVaxrD8w+mgYVPuKFE9YS
ID6rw1TyFxinzzYH4bOwTvlkyeKVghGhPGD+StlTXBcYWV7DQDXeKyYwF5wgczgsfAghrXgAYIFh
EEuyDeschsBrjhZCHij37SPSiCp8ZflHJpeDrjLfdnIRj3OdZ8vRB35wN8+p85pEJQZEC7fArtRN
fvYbm9kbO4sUvEpeUyxFI49+bNypujP9zVEiNbuzp9pil34e8d/g6sUugtdgWqDzICscrdOKJjLD
xWjDJnxwh5TkSHcd5uWeNRJSTRK+c/e7dNjafvFOFf4OoSeSDzoVnytcV2g4v0mOR3gZMFIgy60K
1FQTWr8wsaDIDXBFbAKPu/ksGHL116Zle48zLBmvfWRFKAJtIHwBjrQIe6pifY8DAax0FrEPHhFL
XV036l8ROTU/9LBB8hPxa/7oYGCiWQpRsknJ1+Y/fG4qZF5WCXZIxpgsO5k2zZ5QYa/pdgR/MMQa
zCv0EtYHV6a9isUc31Jexb0obseRj5sr7q1abP3C6+vnZOkGZ++tNX3qaNCugk+Z14X8Lzt48MPa
D/dl1DAo8MOMTUQzGXAeSd1HW4+lEk9dns/tduI+tt59RrrycxyttxTHDWaK1jp4AVeF1/AJbwiG
EOGVhJd1YnTjtlzrCoORoGSNOqu4bz2zYjIey5z1pOrZqIVLYO5GQUw1ZRooc0I4olp3K/aFsL22
la3ell51N5zb6tiPBdNi66pApHuPkPNL76B529UhXHjj3ltBebUZHXhzQOeiqTwUox99ZVkY/AuR
EFMQrNH0t6xlTdjDoDuQBADdX9Qoa8I3yd5pkOM05p2+Fk3Hkk/OndcglSLha84oRnqsWseECSbO
a+JKspPT+cCFUEhgI11z0hcOORaMnwDhwvJyYxwsDxGiU1CnPUvdXb3kaR5LlIXFobL7nKjPuv9T
RZXd0mdbHcJJK5rdY0qx1u58RP53fcRaf8tk3Z4ZKnZiBrGK2xudc1k9TEvvs0GClGK/Q8SBSget
mhZwCmqx3pm1ANbruFGnj7Ucun6/2AzdEef0oopJfXWsY4l3mwbdLWB0CYnCMyaa0WYiGOBy2ias
wZ586kiIorCPhwHxqs55DherWT68/6fNFL3JsdoKYt+uSOzNiUrIy65CtN0nnWk9HIQjfaAIgwbQ
nops2GLT6nDlQFDbu7KZ91ZASMiGLN3F7OshUvmpztG8Q0JxIiaevDRM+eQcmEPCfqm+d6gQ1ovv
y8nfjUkgbjkf+VS0R+Fn3mOiJ6/78nNipAkPWQZ9YJsbvCeEiEFjq9h34soOgbIBlieuIBfWONMu
CQHjIKCi8mQvKbejLJXdk7c41cmTVW6BuXWHde8wHOse5bQO/yJ0r6wwliV06svQpstWixsLm+nS
up0shvUXprWsN6wWg8PjBJ6f4BsMF4+VCLt871Bw3JJM2sL77BHNYz43ufXjuDb+NjY9Xr1Djafd
PJ6AT1RH1g/r8yrSPjIHgR3Jo8DGoi/4OmaXzby7WtYFSRP6kLpOKDVTabGHhamH7VOVxZ7jxHpE
wdg5cTtitY5I9ytlvQulF0xxk7FSQF2tXDpT3ejvZQjLi28QasURs/foILUre+hJsH0kpWRAhRsv
tVTc4NgBghPNtGPQ9ksugrkBV8xKZAU7sLLPlFmE9rWRprQ+MjSIF6WrwMQSXs6yJ0mQINTeQjdA
RUklDNhoHT9WTEH1HikeiORRgyhCP9w+ccDZL0SEJOuT6gMKPHabbUOtZPCcVd2Nwez7tQUIoRo/
Ca5D1OGgI0IR2yRvCUq4b5aJouA7NAwwEEcJ99jWYf3g9F770zY3esjaw0zuo2hx7wpr4PIfV2Hg
KhWtfak7Z9G/tZ1H3ZONgXFPwdzR0y++bF6drvbTc8CiuzrbDMoOXu4qJBWmEfZTx/oQzYcjxY/n
3J6UPBQzuX+t38JBcUNsngvww3kniSZJqEy0w/DbcdJuu3YplG+CIgkPYofgZi+LmRJvWyOHCLaG
b6Hc3ViqHkc8UZ57Oqil4aYfVfGsFnuyD54mgHMDB4MhC3s1QBqTsDHqMDPXVnJgmSxZHA5pEviH
ZOr0bRkyuOuzlynzl6QL+a+nJLqDCpkhUBCkVx8GFUzrG2Jyqg3fMclfpbt0vCrHSh45cCBkIVwe
wYq5oFs37kiVf/p/RsinPS9ckGjgVSL+jEFK9rPdYyjZQSrn5Ky7rLF+rAFnrxCqDB/KLPffMXu0
9hfL1SZ8nhvOSaSUXIU2Qcpr58eOb6/jl2sm22JrdJM+bLOsDxPUIFiXNzMdAAr5OuvUKQfMG7yi
0fFAY7EUtb6G1fMuoK4WBUCwcLBLRaWGQq59F366zb8Ap+pj1oFi1ZxnJ0jnrUfJc4fUb0ivfEXV
F5bOktCNoQsm4h7a4aoHkJ4wbrtpuoxORqjcJnPrlBear7z5SZkLyU+vGwZB49CURHQxckWrTk/E
16L5fqnwQGp5nD01OdxhPVp3mP/AxowYWb5hHUQhZ4CdTCelQtMcqwC97t4LOHDPGRWef7RdP7lW
dJLro9etiD6GYDUpgSGZSE90waixNzaLyuTc37K4H9EUrOvBzv3OftAuEPIaWBpSAKeGa6WqXlOl
Nvy2+B/LSPhPjVuq880ku+7a24IAWIb7KAFZ/RMLs7TthEoKtTC54lscgM4ZW7BkCdeGaTq8ltM8
TH9Gqx6aEeGXCpbnNswqa6dmc3vQhZC0DlRSr6koSYbezDxIP2zkLPF1Uzi4O2iIifvozLmOTlFH
s3at60CeV6It/DvUlUwFQ17x8YMhpq4OUeVaJs6GaIQGs6hhCzqlGncDQwtu0/Bmg40r6UnzsyTJ
AJ+Yx9eMaxwF6/xmAfJ2H3ywXqyfyZdm3L/tFgsT/K1nu6JqV/09s0Q57FuaClQYWUXjjqCxND/j
0mgGi6qb/xRzlyyP/mR6zNvjFBGcw3mLtc2f/emJSYrjoL+76au4crJ7GJhBzQSOgRrLfEK1YuEv
c/NEYOdQHbKJhWI8kyFytutRkncxj5yiZV507RZ8X/Bws+TSLpHP6G2kcWrrsSGTbNn47kDUytjD
X9zbM3ZwCGAEwm9n30pfyAARzhmFb8CvodOp3iswAq+mB7AfQ1APyE8xU8b6zUxBGuzr3LHOJCmh
WREFVJ4dq1CqqW4MnT4uiPbEhVMgbSKgoyiceoEinNpqu4LRkXuXqduvHRVLwjoiGu4ZB93EmdBo
tylu7JVPw8Drw/hBBTJnGjwYA4u62TOAYcUOZfxGPhPkSMbBCGvc7TujSKJxu3nLULd9TAv82HGf
DHQKKNwVuQi3hODFATgXh6M12Wz1Rv9P0NW6fRtxfosHVr62iHuZOkg/ARZe0R2WFwVtcY3XAmMZ
KWl1MZ8J2iv+OaCB0n0K+uziBipP4R64vXlrit5C3jxG1qUgVUne5ba7Ruc899sKYJZn/kWi0/kH
R9n0VEd50J7Z1eKV3QQsyJ6KyDE3UrE9M0kMJzSkLqGWBJmbjuZiZmXKIMqhzHH0iIOWHOtxl7RZ
+4kJca0e+Dab5oyHjqC2JQeHdmKHiKmAx9xd/haUPNwZWg51jK9PkFQgGGFvuWjYz1tdMhPT3RBJ
REGdVD7pIyW69g7/fbhxNN6qEHCujcg2b88VMGkQPkzDjkFPBAUsQYZZW40WigR0FqbPK8rA4MiW
UJq3agwwoQyQG47KU2UaI2W/ZVAShNM+jyn6HRnNtfUSGqyVHG8s+x4ZH3hPVstc4DHlEyIuPUsY
8XgYWA+BVSBS7dh4/bQ1kcObblYabUHgmYO11PmVvb3wDgUnyHm2zZwhDQHGeR95viY5hQO4cPG+
+mHzgHHWPkhSbUBWto0a9kuGoP+FdWX6SpBq0x2bMrQOcz2SRmL3oTqXIfPGJ8O6s/jBJq/h3IVy
zf+qwiIQFS4oDz4LUrf/mJBsnAOrt8nMNLjWp95K67t5xZW7Map04RwHGOvjENdzd140dGy2YJFf
7QNtGUg7C/EN/JsZso7D77m1yHhgKjGxTSNXxU8fJhB45gzJByB7Bu3zP+CHGi0Te71nvv+M3y8M
8mBXuqAI0BOMlf6oqqTFTx2wMxRkFDOBZN/S7LgOlXcYuXVw5hDs5GzUUgEixWqh7+qGXdWjrXBB
MbvAP0wiat7u5r6AO8gCZKX8BeNLquU8JOsumWfQuT4jmeDOg2b6mE1k2MVdlpUfYx0W7j4kdj4n
XX31H5bGGZMdPqXex614g3CvrHKeENGw4GCm6yKHKJzoGxMSwBtAImN/3zIUDzboarpvmHQZk6fk
RjosKOVYjE04aCxZFQT2FbR4G38Bk/AUzTZaQmEX3VNLVWYfaRTEhz9oh/VwEc5H8keb9dHYqLPQ
oKHFxk292hdURwSPGdWF0XMW1KHaraJQjIVH8R8T0Zn2jifvLyX1fEYoigLZ5iwGjTIp+7+b+JkE
SmIV3XMvO/0UwjPyY8uakf+gTsM3uhD8daNj92QU6bL66ww5CvaYyi7cg2zxklcdDtnZAXFZ/cO/
5MKfw/4qUPLlQw+QcGYyT2C3a+zpoOFPmHePZtb+mzhunx9D9E4MBTEwg8x3mtcp8dHPrF6e4v9N
e7JAt6zLpvECECOELI+daLdC48eq0HjLywAIhEorypboiyzAAMKOAAwI2aTJ7glZWHilFxfxUWYF
IgdbaXKSGHO0pJckzIv/hkCiMZPgz0aGMmHhYFK4ZW1iXqcoCiaVvhi1TnfzwrI4bgmlTWJ7rBci
EzGaPQjumuHVb8Kk3Qz92OSHZrI8kBCRSe9ZqfGLC6UJ12ucVlyiESbgRiUrnoEZBSvnFGKXXyps
nfIXe8zdN0qTgXgMKmgfRz1Y/aH1cOkfiCm4VYYWi/ZTX/fl0SgU/vFSBSumvtRRF8Cy5hd1T10R
IEGldb/k2ku22dCGsIs1+vctMEQfO6oEdoDIngiHo63CJSWOwEvI5nPqMvmPcRFHBqwQHW3pmK0f
dNF0j1lrg3JMPE/X7+WSrKyZfKzrL/T1oFOtgJYxRiGBdkwUgTgSoaeXvVxb2Z3nKvPbO0o9w38o
LP8/GHsjxKpBBIckCkMCDmWN/jbFTt+fyBPENbfAGksYpfOBvYdj7r6CXQ/ZEEt8VXBpUgFvo0Ao
uOLCUEemG934mYZdEMiLS5m8fDWrUdbJEMV5HWSNFYlJo/cuEbHIOB88orZgGKyEMMxWOyABlFmH
KJAsTEAAdqTkgfcn8w5zVMLuKxDtvA6KeLIjCPQMHp0qtLhFG3gQYe2BgR6LOpp2MZW0hk6kSwuz
g9E325Ad7jzVLw+ghISHOjYabn0XduqdKNxk2sM4ICcGBT5c7nayQ7UhXBYmKReuviPO8ga0Qp1L
b7IYC0iTW6xb1ghabaN5UR/TTKYTNQyCtB0TLNwHYSD0GyzdkdxJ2oAvrVqWyR1iYo51SGs2Qn5i
qzYJ7UxExPIwPoO0IpuCntTCtmaL7qyGWao7m2b4Rlscg/ng2E1/z2uarZelnLzvwirp2knpGNa7
sljsn4Fgoi5O1i54G+ayoSvHy08yKSdpFuOfrhcW/LQDOxiO8o3mOCVHoXCtnoQRO7o3pT2G16Ga
uaDBZjhv2dxH90yqy5w7L6uYkzfzfNeIlnAouCnTXq2g0a7lnOcPxpnDNO5bRdaeVegmO3PxlA81
bStRkE4QhVfDmBWrtju6/xXQNw5OsJTo9WFI7pmCWPIMEdNwWIgke+Qys+cNi2zp7OY1R4OZtcDm
BEoYHqe+tz6x84s/YdUTr4lTuT8QB1T964TV/jYj4WmIkBIG8XSyRdFAnU2dR5/8SghDnrCQYsLX
oxkWC1OKeHBGdOiJM7DWTdyR5NaW6e3dRJibiHmpoUCN3YqcbxPw8C7bdF18HXce1J6tM1vlvmWQ
58Z1l7veE1v0Uu8MUU63Ffykkt26gvpGrWrV3ZWigdS/zUSi4QsPTEPyIdNLuig3Gd9l2VKK2QWx
Uli+I1SjzsRLsWtCROlb6Ac4xQdcvv88MYVvJWUt6cwm636hS6IWEWZe9LWbW9F/uGz8doGqtM/I
0GJxAsN9/CDSA0CTRMv4YHcZqnWymlHsgNb6qMmCimKsF5Ajck57n03VNJ79OjT2thQuC5KSHOfH
xWPYfRyK0YynecjDZ5AGzA08phYRP7omcTjnMydvCZzOhoAKuvwmSshQxBGahcew9wOkPALX5Ymo
cMTIQMgEUX9ESL679BDWLxrjBC7XrNTV+HOaPrlTgKaaud0nQh8EP76PrXLH5CljyZ5WXjN8+G0S
rSe6NT3BF20j0OphstpHxSfN/Js0QPtGTfKrZ5I4lodFB7QpGYazEx63tN53JGa296y6wgskXp+H
TmLaAbnQwp1eya2pLjVoNueQqP/z2U0YgidtgeGPZGTtojXx1CH3wHp8o9IXD7OhKNw6RGLoWCjI
XVRfC7CNGAFIRliJmbugUpsO4kB5wCc4YYT0LUdweXlORQ6Buz5Nwg2Y/pbz8FTDb2NiPPp4uN59
m1yAnxpEhbxEcGaBiUVBqp3uMcw8NNVb/rZmsbiuS4fRBTNPl2UoF+IMAymsiD5e4QzwYOcTs30H
cc0LSIW53c9mDp8oLL12N66muXRDZU9b3/HwrrcrBcknbVGWHtgaTIzCSzGcIxdq3pZiw4121SiH
t2bRtAddZs9Qh5bcP7YBM+edUEL+xSSsORw118emaxrxUUwivICeLD7DlpCLDREtmrw8JfufVtl0
1H1L3AJRuChmNj4LMjocZ/QfEXMmpOUF7RDuRjU0LabHtjy5iGz0cWlb4x0Yz5AcRAnJ4taUKK0P
JDa0XysZntanbS9krVtQ8Sr6mWQ6kl5qHiNMvggsrL5sfywLmW4cgT2ghpUtUkJC+CxGH5mq3W9Y
tmt5GgkUuA4AVsxGJMv4H1SLQm5Xz8Uuu0oc3UdyKGa5Y3rW1udpXm/WBQBMyFZJgYtY72FkR+vm
D38CJ/V/s67H6h1aY7ViryP+OZsavBK4VKvslDWO9YS7XWFKC5Fc3JHPkNgX6vMEKfQi+tk/tIRo
pSdCeqttrRPkGjHko6Q+RhFAksvsLmBo4BEgZPMYaMd0NHV2YXO7PCU5D+kRO+fC3SwzEj+VzxWK
pA+Ozp7KHnncGsy9/4ItjtjOOtWZu8N+hI0Aoeo8g8bwSGKCrEbnkg/MzyGiuzrLd8FYSdIz4BQt
5tZC4C8BU6LWz2jSs3+y7GrI/5RliUXRqpUgfAUcP1q+DfXjSmXPn4Ozt2fDWipnW2DocHfERJG/
J1uPhramnVsBQWAPJDmK//EWYxWSfQAR445qP/qnkZGOyI97FkGtR7uw8Wn7meOoKv1I3YaR5oNk
DZO8kBeHzxJIY4Rxk5cEIcxlqYbO/UcVshb7iQvqX0sWzlc3EqJ9isIemtXMgmZF2CDYmvAENtEZ
e4U6k0qQJueuH5yXMZI1ryXbCmdf4aeaz2RHmP9IZbb/NEyBqtsLU4U7zDeSJegYdutW2RC60RJa
wz24ttl6ExNWqGTJmTIwbyxdGuU0R7LFdKzUrzWAGfuapMyy/3YlcQGHBUkinykYK++TBxDzRTxA
ekqOGV+++FVytJ3TkqPmY77VGas6BoFrl5hXhfcfTXSPgN/wFZ0TI0mS3VqON6KP9JjC/bX8ggI8
5N0jLCEZlH2CgIWh2ELKmxydhYfynOB2xdIhEI9yIglo9Ilve11Akity61gmjHL1VhhosaBT4Jyw
iXMtn2tMu1xCdpJZ8toBZoY3GlH07NII+PoO7IaUz47Ts3fG7jLle3viJ75HHY04ax58dZKWJd3T
GvgVMzlPYtWaIHW59DKW3+/TPqjueU4TEs4mpvRAj0sANMFYy10OHcvjI2WZbM52hgiPGbEfBm81
HgdAcZUKXBbErf6080789GhnotcBdyJgfBaE52geNGm7sgieOectEs6WmVErbILmbuo8gjj7tUar
D8EmOg4sqci1d0b3osEGmwMlJs12Z4Uh00V8LfXWD43n75EYBNWHW7D6OGUzJflrlIEw2egxzeSV
qAlE0HClZY66oKhl9sJI1qd5LxkUyMPYQ/FmtFvfwBSRD58VdHrA7ma7phY96yboSTV9QWDl1fcr
nKp8zyQt+W1aIKV4FpGj7euRjMy4dmYWUrRI5PiZoDOf1jqZzyyYpXXs/C7wrszU8PIhpSy3CkjJ
30Z3HnJGWbjwXAfHsTY13u4ZbaFk0LSiVSg3y2TjmS+0NvOuJvgmItfK65rjaJFjufNVSKarDYTF
OrVyUvrMzeRMx9Cl+3rGSTPdvIU1re6YwmTPI5b1mxWnAaFknk3cTmgn/jfFAyfK0FCJHcTCwGKT
IGhAWlsRZ3SoI4+YeQyeoE7F6M+PaK/D6i1gbHeLENbiwi+wuJyMyEW2ZRJB2HRdGL1R1S3VV4RR
fYEw0OWT9SyHBplLroGs4PJFr/EOsFeCEsS5g+J+Rh4gd0oXQ35JyHRGhGt5WXlZutlrvlZJbt8P
P5RKfjpf9IHz0wzsTo+40dNo37qDez+G9C9YvrPUiqcSqMWZ+2aFPkkJyN/pyMZ6LmBVMZ5Zu34d
X+bWbkvU3xriwFnDJ5N77TMCO7OZ0MtPJsrp80YyBTUzrxNzxySxt2AaMo+RjVOn2QkXdWBBAO4C
VKBjOtkXS9kyjA3pg92drCaSFSNGcAyQcy9tZsLPODvBWECey2KnVOH9beuCaqnIa8iSGqDXBmFv
cClEkpIhDtEG2Tvp4fTEiKEAvN66l3Zag+JgwrrwdqTf8PLIAcgL5EQehBfmzCFsoSXibAdfYs2x
SdGsoXWNPG6xdkyTP1hYpuipU9y8d6VZJZ+P5M9GD4XUy/BKFp4qniT6nJs6RzsJVQM5ObiXWWae
GrhXoPgg8+GtL5ZcQrTClLwPTCRoFyDXd8j68iQ5tDID1r9xDJ8TFoociuq6rY2rBAHhgdd80Oia
J1u6jQOINseHwIBMnm0WSRZNvOUhjA9K8UL69kpW11wB7thhXazDreBYxVGTd+1By74P3rwop6tk
GbnusWHjcuhh/ozIvtnUsH2a2eLngQjeOF5Rg+MclrxPKtDEIULa+h6mQPzNwMmhK+KohEMaMS5C
ZmHbHxmDVyIpUQwSTW53/rfJS1KrKUVIhqfLJGgy6QjigW3CdfmICogkL9dp3Id+kT6JatDGqRfb
IeAc2/QJBB9s5wregyij3N4tyJpuoSfStw8rgNZXFs3sURo01eVBMtJABpb+PxIZaB+uEK2EffaM
iAro85IQAVVTybAgHEkoHZXxvlGhQCthY4bHcAmZy0Na7f3qEtXK37sMKYh16StptpSOgpOVLDqU
5bIwLN20RujF+dPBZccdwfCZ6zmJoWqk//LR7glcbCfQ0tHq/tU5KXxpleS/9EBgLdAg/oUeS7aD
g0f85NaMyjYEkBfWL+cwUv5k4CHcUSQS/VlZToCkrII+eNe2Hjw6z9V9c8wNqlhEcIDK7zPa7e+a
WVWxDVRQvNqd92C0iaoHVRhxFwS6NPGifJeMmCUA4xgtlu0ee2k8UB+sA5mJg33IOSLQar7Qp49y
z251Jc1g1ZQ5VbUUVKL1QH0F5W+dG+yXNf0jlCIEgBDsm/Ip6MSUX7VYyz/O2nrOrq6xNmh+M4u2
J6Z/X3/LBQ3hoV7dzsSoU4neTjU94dlh9DfETeAU3cYqZYvkoantDzWV80fv9EG/r8PZiXaqcCz3
0qZR8skzMfUHOKZ++jFVALnjwBoYkAfBIq/1Qk+xDdH7ERNtupSYpz4RCzdsIl6jcCacrovGdXpX
/QyCc458+64l4aTeAiohGZTBl2u2reNl781i47xySzAZWI3YL0ZbE6G3i20zDPUVb0lLRds0qHYW
Z7Ev9uITVt3hPAWOEabaRu1W1NR+rzbOP/t5woKVXwhI65pvxuYjXGiVYZVaeBJNUj3T+aaf4PcY
rmHFYqalgyT1Yj+1LbyIaY3at94OxAwgsmslHLlYZa013q1NoLt4oe/JXya/VxxiJvCjbYTEDCPh
xJgPrBmeFIPMWPVJ5XGoaxtv3GBpfsabxgRTCgNWUFA84JMzpIemHXC/dlXdRTDTYTN1rDH6tGB2
VnT4d/puZjjZ5FIj9J2t0EEejg2PpqIaXKe1DxmBJvN6xXWcsZDtLez26lF0ee/s6by69n1p7JXk
Ltftxmhf5smAj1xmeJQHicf5ue48zQcLWQ7oBCJjjduSZXa0nNWKjHFviMupr33YSHlX5CPn48VJ
vZZkFZTa4QTOjnPOg3vQ+frAWl7rX/ZQxv9M2JAW7yqr0TITgQIrIXYGQm23herW5s5mWI+arGaC
CyYsTEZwUX2AO35ihF4dnIY//pJV+J1ArLGqQKjbad86F5o59WG16yx/7Cu0mhsa/p7/qJ7nDIhd
Sl4AmvdJ3Y2OqcxXkbaCADZr8YhpsKsmjjpvuJBF460vNpw599xNFXAoy1mm4KRphM0mpwQlPpQ8
CmYMjVwod70eDNNhZn3wh/5nxhtQBg4iM4pIlFRc0g0UoBRsEJ0U9NCzYqWq40S7YqU/Bqm9dSB8
QkKQ9txsxxYN8TYSlq6e7YLMP7XpJeG5V7VwcSH3GgE2XVk/SP1cCHdorhRSy/Duz3S/zDbLNN36
lsE16CLEhV0i2/HP6Ltrdo9rXtw1jlavyLzt+uj2AjqYxAxiMzBoibNZXCrBqhHMglqnsdkE5f14
VxgNB7maE4PWpJ9uRLAWUNRXU6COxQZUhr8l79e8AywqKyJZKDk3YwZIDCmqHUFA54vxgoPbR6i6
c1C88rhE68C6jcTMKkaxRRgqqGbcSBFlIAGyAdA+Vu3z3F1NK2jTmx6YNFG7Bu1gSehKdCpHT4ef
DmPbjxblL5oXRDjXrCry9d6aJrv+BjGi8scGwyWkHTAxK3JwVUXBi6ZP67ewFuafdrAo2VufyuSI
Hj75RBvcnaCVobpHF2fz0tNO3U11j4pxvBVqxDoycXpl4dAHF4C6+ApsxJdOPPfGMUeNrkDs+toZ
5WPGw4shrILwcW9pMh22hmvvN1TI6Q9C+jrDAclwcaOcUBZbp+mq6MwTTToFhL9bPsPcfbEZqdTW
l/QCkESG5Wz4vu149hks3/XoClBtwJ4dL6rr0lUffb069d/VDxfrzN8Q1C+505tHkl+NfWcJ2/+g
MvTqivRmU4DbhM6AtiTuiiF0PkztmaU88F2UKYto7IM+k0UiTr+7zNXJvnKD4j1nlUrMWsnLh23v
BlB/YWEZZay/o2Z8S4o0VVjshcJECQqvcvY+FVp1Zf2cJN+8vKsLDJeFPtqFPkvtLR3mzbc/1jNx
yfibVFCDARBF8TOWADtvZyUdUOELcWOdlH4gtiKsGOzpKhnQUOo89/qXmX+sTqXPKcwZyuTZe23X
0ZyzqADB0HO3kG5TtFiUOwkzHkiwf3vUykL+0IZ5w0eNsfTMEzajop9CnFmikzSCJKp7UH5TIMS/
+LB87xiEBRn1GWT77qNic9KROMW3jpl/cRCa9SAG9wKV+IdPXPw9UgaiAmFdDfOepDExIrJIOsMo
JKhHRlSh9w4iUhLZVk2W+4ZG32sPM8Ij51TeCECUU2QYPUsfP4+ex6k6VsDPs13hOx2+T8Rxlznr
0ogoJVwWO9fB+UfpYiUnuzN4jIa1KH95ydX3jM0dmqy03U/2R+TSLVARo0MmBaHNbNG6zyZIHCJs
pyF9X/taP4KZYnLd4nZA3kawNA6P1puaX6qyaP5XWi73S+cTi7lNtcrNGXNJ/dxEOvwvAz8yk8ku
5hAxbAgZq8jGpoyRhpv1PTCeOA0LXsnYctlaxiMT2Y4VDlfRgYVqghS40VBS8sb3XtpQLSVuK4hU
yqluFVPn1C6Li1ukOprzwjAuJGb0FI4Tspq6m+p6n49Gqu1MZUYUJER2EoURGpP3azrWxlmUtkhk
VM7sEjwlYkZqM0eRUKLFXhNTbu1K3/evorQ0mo/VLR64XtjET5EQsORV4LO4b43sgzi3OJ32pKiY
8JD8j6PzanJUV6PoL6JKgADx6ux2tzun80J1GnIQScCvv4v7eqbm1NgG6Qt7rz0FKxscuHbWv0f5
ShsqWhW36HYERswuNt1Xbqdg1xQAIQy/pCGM+A865qaOW75UCHN4zynk5MZgVIEaiz3a6Z7MECIH
2KC1X5y7ESvxvyUFFb5tjbTybTkzy4GIQBZOCdUtfrYdF2cVz/z8xmaPChoGIN04c4gOPmlq10h4
A2P9dZlOL7Ksw/ymXuImOVl+XN1VOcHZmP70ODqbKV1csrslU53diKHsc8IhF9+kPkS+NyqH7DKI
tspWC21Y3xmSI8TP7DkkT+HTjUDuWE77wWMDlzvGpKC3zI898EZ+Fr+5Nuaaoy4dlJZnwN7l9Dni
DUC+OnlhcRyYnD1BCFS/IzI+dPhjactPE/XDdEfMD1Ge6GMBNsPirwkB6zHhb1TiNGwa7eoHl4W6
IyoXAYOLy+M5MA75w2gmpLhXFkMvfbYXsbDfBMAyXCvb68mNEW1pP3jLlLpHj9soRApuybxtDsOY
F0YjQic1YQAehoCQCr7ylJgvIZVfAJLMDuS4gQidWzQrrPBZF2qhfnFFKck/gvznE3qcMSDuGGnu
pkw7xg/4GQ04HNHN2KVTuwNkX80+FClJt4TjrsTtQuU53YYNydwHaYS6gSwRfY8BSM3dUNhu80Ed
OWZk2nNWfDlAMt7AmAzEgsTVX9CO5ljJyX3DkhH8JdzIRF3YdAR4xEnmIuj8GqItMDtHw8LDmDLV
/+ivx/k0iQxcX0MAyBuabA59DHXcxjoSbEIC7TClSYzvRRcwwct/qFKWL2yZ7n9gjfkwjmKtwwQP
S90hQEK0RulguksJc1lOy0DJsMVPgnUppBT8ICLaXvjmw3A6kcQxrE5BmvN75saZ/4B6qhLIXKi4
9J2XOv5yC63Qmne4BQP85ESowP6zV+5WW9El8W4HgAFbdFXlt258050bAE2wDQI3Ky4RPCsLIDOx
KE+e4G9lmwhVJsNgtPYcnyAj7DsArjm2wrENnpamJ2UDmX5KgvWAr423gUTklCv01W2E9YsR3nZP
AXwy8TglfcTtjZqA0BR8afWudcsyu67q9lfeEvJkuqyYt2BwModV7JyfHFvnIKvziHiuH7wsiD/7
yJGngVgUFqSZnG79MOvkOSOUEyYbNT80eyxHpKukIWv7+s0qspJGLKVrJssWQ/zeHUvCduQwOj3c
tcQ0/02t0wY7V9v9cmRxm883irkWu3eIy9UvOuKQLyLj/a4/Sx+Q4BFfgWsOazjQ/Obl1thvs3xl
fwK3IE2EtZaOwic34z2ncpU+njHs/UCWFBiDNm9Iq91kaFU2orbIzo1jyqkbPyw7DYgXzXl0WK9z
YDAFSVqO7Fd1q2s7LxXrsoQt6NxVW5egdWe7ENA5PhdU8skBjpZ4qmPQmxux/soMNss+PWLvyUNG
HDUnahH3BiWRKcWtEKo8ETtJVgUt0qJPgHsQCmSU9p/ZHGBmCDlpTyMqVz4v8rMHgDR+9A17LMU7
E/uakidqyQNkvTTfsb8guSJKPAv25ehB6lIcua/GmRHdDdJmXzr5bgupsbfmvXBc7T4k87hw2+Dk
RwyEfvqlT5wZJ+KS6rtRcD2HTmPCQyJtJlMsZKsFpW8hybtF89E+0U+0mHjxEf2pUrv6QsaAIatg
Sodb3vsyQJcrmheEGQR/o+egf2mt3EQACech2Q+1591n7AkX+JkYRtNWL98173tMdzXANWYs79m4
Nln0AUKBaRtBTcD5SlRBcMJzww4ckAzMPU37h+TKDZ3s6HLqVOeOLmzct5CWq+HA8iR19vyuNmb3
xCh2S8XgLnvNfCfsdm3NpsU/ouroOR9FCpLSfnLyjC5Pt55lHfvanduj53R8C07KLoFHMUYfklmz
eB2kZwqaLQslQiOYOe1EmkbB3wTfJSIFitQOhGYacF4FBxuNlZk6XjEmq8UTwsV5vmYN9iqeZTC2
9TA2XKYkJdyxDB0YiA6cbkcACd4XSw4HISx9dX/UFcj5M5JJFFZpDlFh6+HUeFmNYAn3s6WxSVRj
d5dZFLhkO87sdqzJ6ZkNxz1VY184iP0IOYhxCqFn6G+MxYWxwwTD0UneWhXf+OTfAqvvVHzPVB0G
kMGnY/aBksv0OmY9mSmUDQl4uphUyg+Vi+IujOEYkMiMcwbDNlLw3pVbhqUc55Gl1bdEUAIRT6Ph
3XXMyxkxVMnwuMQdCSdMHtQNyRukLzZ5FF/s3FLhmxbDcCrIAMk3vhqRRpAENqMmYyy/agNMu0hR
HWF2OuaW7WsSPAE/guDLlF5dS1sQVFXjTftbSLnsdwgojdyK1aZw8stkgmnkhXThFtJVg67Klacm
maG4Dh5pAxRAlVIH6pfB3DekIu0LGvRgHwPicG87FbZ63xJkIjfjAI7gkGcOFddInlp2nsCi/el4
QmGHHRHQJrmA/9qF/LhT4gdgvSG2kKhyYvmULmc9GoCEaUbBzpssCVYHk9XGx57NDSvdQHNFXxv0
JIHLr9E14ynPu+6/Lpt6D0UTec9ryjc4B+7tdujS5hbvrFbjySeNr7vJhVPY6Hi4Tj9s3eA+KA3M
ISRZuuSnMc7EZlPjWdwidAfg2NLGfOmgyUcUB7OeR4SZ4F0+I1HUR3BipXiTiMHzJ/gdUXudAGEt
nPvUFmaCueivQalphM3OYfXMbHGBtIBeDc/wRjNoy579MkB9EJCrrVjcJ1TEGbU7PqU87vwrngly
gNgArIyWhXCheVs7HVuGPB+71bdS5mTapTkDRTv0/Mc5JXfgFCSKM2vjF8zOSbLribpBpcvxz2a8
mFnNRntZqIo2iqdSRtnBSQi5hM8ygBt+ykthhyuAxeqmpxCJPjIL7TVlv8mJsJzjAw1GIfVumevw
P88q8mSnbWvpXhuS2/JdgSL5iuVsek6tKDMb/K4Meia6eLXtIBffVQwkn8qWQpndZGduXOWi0vQw
7j/FVpzSzRhC2g+EZmbnANH0fGwg1cpPi249I6MF9U+2Ha0sBu+3pAVcym7sls9FGoS4W17uApCu
cEyDehYO2XefDuWafxUaX19dxlvchwxA0bArLy8i1qVISud+U0YNehYRpPDYZMKI+DoEyEsuCooc
G8EyQh+5467z5IGMbkuRZkE8eX3lAIwkos7YY/+IkR6w1rblWJLkiwcxZBnAVNBAd/Rv9eBsHBaO
kNvRsaXFj3JRoXFaci6jwydrC4BaTnQjkkTqgMS6tfTkzHdDFXvNL8PAielNZAsf83rtpPaxAn+E
Sq/A0I5BHvLzovo98vs8/qptFTp7OSVTfHFArQwkW9pTEi0fE9fVb4IabqKM6kTxSLgLfoRdg0Jk
otjtCvuapeHqnaL5fWtLfHpP7B1d+dG4vQXEw5Gjnd7WYmm9/TSBc9kjF86HP0kPISOWqglsjHbk
8vWu7G29Ei1jHcGxpdJxk3tFPLqNoinNWsx2xTy2V9ycY77nHCyqewBREi0hiLv4NvWQbjy0Ng32
dzR1cJ/2dieniOUxss4ErzxLGv/Ho5xwVulvVHy43Gx4PAamWDehgLn8MWPNQwJfdo1I2bvV7IqM
YbXX7BxM2+GeIh/2Df9HcMNf4TQsfvwisTewVGTFkgbHmtXy+N1JZbc4c5PGOpi69e2j0j018wIW
MIFEFJCxsetQhIWEX6nICEzTJSXW1rHIUGHPnQT1LSrwMCZcLV0kCxdULWN87uzWE3C7tG/m75rY
4OA4Sp8VKURenMmfeUbdjPDSSeLdKOtmRlxpwvJ2yrVTk5ue0EGPEQyQb9t4cGwMo6ge4QOXQHQP
84PbAc+ezSorTATU3aoZsZ92KSjLYGyAugBmVo1zXLKlna4waAPJxA1CDoIfMYWvEyOPYt+V4Rwc
Bzw23aFBm51N29LrSxLvId2IZ7KDSNZkOOW0Z+E2HbnCqcwLzjwsPS4AkzoaGTyDmrQCksMnejPM
FIuTAhJEDIQmP6S+gYYLj+EAVVBX+akE8iBrDBgchqSnjYHNW0t0UCY2M7vx5jPv+95/8TVCWfKW
Wp9YIhOQermtM5O4HVZyOlr2x0zCwmYXZFhL+I9sK76rYc6rLW67zmymOBLyM1dJmyUX3pvAxRad
o8uv8RKAzN8QF8IpzUhYkOEXizaCWuaDiNuoTPtQMFtJXgPrsAnAE7wivAV0zA0fpuXi/piYfbi3
7Cty8edXKOuR4k4W+GLE0lIRJpEzDYVaTJq5L5DNg20M5Mlt4sFFYjizUrgpfSatJyNVurodhcup
TlQImVeYZ9Dg9cz8tx5Sjv8K6rjxF30DYz8ijBw1kIaioaRICC0dV54x1lNPCAZdlTQ89NLWvu/j
/2avfheAHpcPyoWgM8DUBeiEE7ROhqeB8kuHN0yzO0BxW1yfKfidCrtvkV4DiEEmuwInrI061EDW
tN7j+3VKEIuVCITags3HJz2TfWBQr6tsGQ95lQXFZ0QdMF4UT15/NFVLNkUZh6lhjV514Wmc7N4c
G2GTwGd1ElwRYwuMrsaeZ9KVVsromXF/PyIDTtBxtl3pgAczSpGoHkP72peDP50LeivUoHxJ5a5E
r8YiGbUCA7OsSJ9Qymrm/N6Yk2ykaRu2Mz6IZldV1Pw7y4Q9pRHzC7q1pCKdDuW0s+ncuU9ODGy8
+RSw+RM7VlrixeEBCk+CUOVvTnmGjGXmy9va7QmxddrlXRfCGfaizCuDLbzDvSUxizBT8iJUBLgN
mIs2UzKeiYiK/rraJU658SLV/SEP8bwvWhu74SdBAbf1kbF4J8KVtXlEPUfszTC50BXqrCuDA3M9
GMi57qxtTbQa6z53tEaWeZxI3a7B02cwmixKfufK1Be0IRlAvXyhi7Kp2imICm/C5BE7mNkUSFIM
4zpPL13X1uEF6MJY42Yu0LHFhNg7e1ZTlGpBHBNZEmQpD1Zg1RnqzXryFg5FyI1IeVXyYfV1upxK
kI0dz7ZdRRdOAWRS/aj6n4St44soxMTKF8cZSnm7ph6uJPIPZlPUCQzFadg2Kle1t5mwywGVmH3e
AQvkKfFKoR/+ZwMJ8B5ml0JkT3XjI0ChQUluSJcJxnuk4ll67kKvF5dgKmZvTzJE8tqNUinUv/SA
d/DL9VumEFd++VXMVK7ywGntIo+9wKHJbeu/WHnFX4+jvOLXsLvXwVpmLFVk/pVbg9LrG1gMFn9y
eFkhNNGavzn6Qj9hSS6d80Jy208R+00NygnCOHq+ZklJDIyNw5ovM5cO+uZfP6IBg0YahssjuVnJ
fQ3xaT5GZenpLRveNbymFkG9D0hzJmSmDaoTKuNE7uymDjUzUESOj73DrunQt8RS3S89k/1ntlWk
cPD9JDXHLfFIGxYG3pEWCVpe0uVvIBTcf16dZick1WDuMW6lL1IPsb7JfBf0BTk7cNF9ZYnrHI84
f4kWLZ9GIcf6UPqzrUhYCiVReqBu9Ub6afesqylnOM1hdMgQN1dHldbxvZKstk+jy7SL2J0ixJY6
EhW5tzrtA4+SSSQ2bsAA+j6pSuODGh8k5oauVwxk4sza+naKBYEMABmcmbFM58CycXoPJpC0CVWM
uYcMaH2Fy0vcjuUHOE5txEOE1GKNIYYi9K1j1UakYuQoBXKmz7IlqqdN2UMTLGo91GoCSgjXJnM3
iNJiVJk4ndbTGlPbQfu8xl9RjJFtF0SW94TuCGj9UJn4UZci+5VWJm4rxuQM4v4P6bJCD9l+vizr
gYj3HlFiOfcw2PuMURo43urWA1OBPqzvxKqTnqKQDCRwZvkKLewvsAYC5Gbdwm3j56X5sW1q4IAk
AygbQZ2eR6II1jkT7j+kgKMkm8tayn4n/EbPF7TtcXOLOA1LxJQln1R9s0+IVxO/DHg9vBvjJSRe
4WzI3yurb74zwuN/Myib9s2a5PxitUgut2wZqxvNR0p3CVZyxjU2eRsvtd2FbzHn6JM35U2B/ovD
V6DBb8VLCVK3OZPGMx7Y+/EtqyggiNBtPLMNEJ93FDeAYyfgz9E3YysXOQeUsuIovMx1TkKr9GcR
YvlVLJdIXByW7BhCsMWVZxVCnSj1ZtaUIZ+ehGoRY1Xl1QlpcoUJdiXiD6K9Yq+77QEJSrbjPCnM
TWoPcqfMmZmRwLTcmGEM4G8htL9DatXHZ35BF2izjfZ5VwkvZ9HRhHR0k5VHQLr7orMvPR7GdDO4
E74qbt7qOrepGbEnGBsqkWNXO3eBrnO7LK1+G1Q+fOBzBKcTWirP90FMHbkdenvtENO4+U8zDIJ5
kjJk+6yssfttF4HxPuwNYUiIRTJfXQqn8sdvnHeMZ4EP+9+xmXkpB0fqacNyT/wRezr/sWmthlu9
RMgxN34VxT82Ep4cTt3SuSeVkvS9qQHucJqihncOyMhVdTdo5VWHjrbO3bqB9tpnWUYswom1Cw/I
AwcyPohyXV/atn8xMRSWPWvUFSWIiIKAJOp2EtTgv9DtZlXi4jhC6LY1vcQwESeJ8+mzDvZuO9LA
ppcK9zRQGzcpie1FtITZ2RrB+riRZZ/VEBbEueQtZbHfR151QVZGRijAifonsxam0SmF/bOqZf6B
kyz+juDgmX01c3ej5gjpTPsxwNmeyvY+aqgSt3EyQk2v+zb+BK2N/Qhsk89qro40w6CYJR6iRw+w
D7rGYecFLllYBFUV5TaXuPwJuA/WUEJpySfEPywc/ZQg5ol4bvVQ2r77CzBgBHQuW/erSNCTnLBb
0BG7NWIfwr7mYO8TZ1Tdu9hGcu7vVORXW2DUu5q09VYKKvwDTFQKd/mu8NRyhro+gSgsJ5CJogwb
d5dONn6XxuSdpJrXA2hM9IX9SY/1BNgMmoZ9tEMUgvyrSsKLelAkuwRbsdjg7lDDo2lpeTaqxap6
U3dedqoGuoTLrBMNILxlArBZaIC8fWINWXDg7J7PtBQSMTBRrr51NRIbRnASEU3PHoOpO74zFk3E
fdmwR/iHrQaf9n4IGmCjhxExdRrfsfwjRPrIosHt+n0W4Cml/3BGL+N7zuNnaxJeCowpjIb2tho8
95VDPAj2XpJk3XYOivizwzHR/S4z/mq5Z5bb21vf4N0msFu65ZdOCv8y9NgHsJcgJSgJgUJjvMtn
Oeg7hHhzdxjMXCMoRBJjTTuPSiziaXcsXJA6YnT3xI4XR4QHK1dv8rlwQhgNgdO++3Be6yMu3Ka+
zjhDLWyTEbznLQiuKnkg+St1mHwvDG1Q3cyIh1mcQnXAX04iDtQxv9jmllzMxXAwpqeFAxqdF7GB
MR5kREZn9CM9zaQMxjVowA85NLC8FdvFE9NrsoStxO3ble0BWZFd7m0UiU9ejMlsF5TkBzFOsYrX
jIQA5y5qfIpXBhLITZnst/KVqdzwF/ICUysrbyQScPK5lvH++IJtIMG1W56a9fgPal0e/cYbg1Nj
M1pmqwXC5sRyx4l/ifdCDAmuUPqHukkQegcYfJMTCTqzy+JctqK6eMnQD79c8E56BxSC7yvDsLdC
dGr57Kz1+hNKiDh6hjK1bhTnRQInKGYe68PqGE8OZgH1xR0XK+ckvRjRJVXs8B7MyZwe4xjT/0Z3
E6YyOnIk6/TygsFKYtO8+JSMkGn8QpXbTFHzbisUSvaTR1PPbqEkSj27TxQGVW4AEFL5AtmZogjq
I/AGpTwFmKiZH6h6HHIBFFSoO+CO3l8HoGO+ZYyhupfRFoS+MRPXCIgCKziXOZCkR5NS+n40OCb8
kxszHEJCVRms58kybubYs4b3JPFUfVMbBLVbJquNIN5Kt+G9W0+d2DOoFNwNxFPW/xybleAB+ZoH
4zSpEkagLhzPZ/TtY3EeE8PIjHlMiPQpRtopH10EqJ8DfjD3riW1uD/YEQUGDAUHu8+c83MdRpLb
V1pEOxm9xdyXkKDdtohOfpiQ4PsmJUDeIgacbGDxRBkgS7WiJnlpSjV/UVfM46MOCXAmosjY3hEF
nINlyGqkKjdozavmLo6rLruQ1hBk16Zm+bMLARiyssbrUTHcAdrtYtjEBgiA33GhqzIAV3CY0GM1
OiQqALdad1ujfOnbx6n0ouxlyMcUfT8/C4fWnLGM55oJI+sh9e2gbV/oNAzRo7Edl2ygrKUniELL
qPffGwwqExCLAc86f6Lc8L1X4dz9ZiFt9Akj1OCdRuXZ6TtXnm09MDE30ZOMM92dKGNIFjRT4OIZ
d22ulNLrZPUwoc1O9uvOxz4JD8/b3k9RbtFTs85m1yTIIIkkdvOo9ChOKXM6YmYhXVgtoiN5YDZt
qLAdwozUTRNjuNn7XtqVPwAJ4FpMSZB+aGni8ySxsTBQcsjFQjQyvjo+kw5Ec9pMZ3vM8ITJ2Pg/
EXnr3bZlME36UG5xiQbh6FwZhRNFkmc8q7v1BvPXqav/HjqghRh4w4liAViDpUEmBHyz6uz2tIxi
WGlVGkOVCJF7srKZ8waogAJF2lZquYkCrEzMvCaYkXpUQgMINOTxdMyF4m3eI1BpCzX9Z1Vp8Tgn
YZJgnEo8FJtIsSE3w8R7nxruRyyRbfwqEpgvTOeNdWdhcsCp1PFCbRHkUc0jWpPjGsGbvqG37v+l
pkGNZCHBZ6PcpB5/BUIGA3UrBVlOAfiL8RoLsoeaOGKHjNdv50UDVkjk30iTK7Oo99zPs3qnkdt/
oOtnuZf6kyFnFp/hJ5oah8AgslTOvkd83X5kMP7WL+uOp3PK+drykN7BNGSwWeS1Gt7BihZfy+J0
K1LNRNY2CQb3EVSQeTJO1H+SWVn9czqZf0fkzd44jhmAODYI8zcTlzk2N6RFXwxHUV61s26bfQuH
wdqHZZF9hEMFAs9G//yZ4lN7ttDGJ8ibkZ/sDJbFa5kQmLUJ2xr9FRC39qfLqVbYszv5I1Za9y0U
rvMvT9P/pzUNQ7BdVNmizh58LSBf2jnRgKiP2d7Flb3zbYdzcUJ6mu/YIpcXhTIT8hExx3qDghGm
sgFXWnHoafyLs9SkF2GPZJGRRZxrpKKwOCqVj0nIkRnn7ZLN2Ch0gnhtozpBR0C3ZxU4+mT9r5VN
529J02z/qLPqdO+YKkgpYCqonVnlBJce0aHASSXZhKu64bNqwm1S2oogLG58t+gxFnFeDYRFIVxV
Ao0KesUsGo8cBuWfGbX8tgzn7QoEL62bofH1T8CKL0TDV1Ykv4YM5PexBflqPyxSX3vXVs/cObF/
IomP+IYZ3SwwjIrvaTNwrtK9WWnQnltGoOD9xrh4bnVHKKXDfU2ib83Sdm+zcvknu8F6MSiCT4tu
nHuYyitdByxTx84sTxCccLVvTZg55TGNYkxoc1KoS1ss4WsFBWPYDnAcUDfWNbaR1KFIQQWCvTdk
I/hgIZrRZ1Mq52kc++RRRzZ3YSwJ0AI6EE9XuxsrwBxIyd1NApzsgqlv+RYj1fk2ccm63vgTXTgb
VhtHrRyn6c2IGU4mzSh7T3bWLepst2ImnITl2UPsNG6H1usfWavplyye67usIh5rg2aGwZnXBd1j
AfWRMU0cTP/sPEM7wibMP7p5X9SHXpBPfrAsEui36M4JsFR6Wv7DPqWfVTvGiEjE6g3uR7sqD9RN
JJrz3tfjVliUU/vKSxezNakCb4WYTmyY8eUPWS6Sb2xPATMiU3vpDg9j9hTS2AZUjVH5NbhW8BNm
/ZjteBLIyGpoyZ5CaD/8M2x8PHuWCPoSrjaF7RKXFpO2pclf23BGp1JaxruNG7tyDiGVk94EXcYB
GrcMkogN4lzdhMDJPtppCjAf+/z+VA0RjwYXGgIhzgbY7EOT2g9kIXJOAeSyv2L2RDxU9SCP3dwX
H97gFB+AW6rPvncRVtpilrcsHLKXqPJhQfcV4/rzWGblsZig/e0m9tqfyHDokKJAI+U3CyIoaoeM
sjdwasibDmrz5ATlgeV4h711PMuK9llFCL7BO83suVpeRvBMTUM5QLANIis7ENCM6R3Jk8yX4Ics
99aAMfPaj5Ju89n1LUKXMYAo7EDafZxxC017CyfWf0WSjPdGYdKjvHY8iraxlMsqxGIKBlKueLUE
Sq8N1lGBJjKOQ7Nj2tNle4EICCFnxxx40w3hil9n28I0pw7sN8X7y0Ldr3LQ44ZmdxO38dBvGQ6N
DXtxlAB7hBPwnsk1zt89gr/EZskNseZ52ymwcmNCMoTuIlqwGGyYPJQclVcVLPEFYUwz7eDfZ/Fn
1iXuvxSpk79Bw9UxXi96TBhlUn+loBouIjUr/N/Y0InpOmJFsMpcvcP9ted7hrUt9A8UW3fJNDnl
2c4mSCZAO0pQRY6G7JnRuNSnqs1W4SUMCrhPuhXx3gK9PF5AVbJMlC0KT4YVtncddWn9DYixj976
T4fXGhuscySa/vhzaaN+H1YBuzt6q+Q1b2EShlmjn/OpDL7DtjPcopyB+FRhgexn4UioSoxCb+Ug
wWzSoIHqUUDTiiOph3DjuCe12bSOU05EHwCQQx6KjRCOji6OJBbXOIR0HCUnr6khjShD9b5P4I95
HOqe+eeSYBTvbVqhni12Z62mhKY7Y+W0PwCss8OdfG6ibcq8mn2uBQYdGOkYVAw8hBdtuNFYjQD7
YvswpCp8QqrG1Y1tLb5jJ8waS4iR3k7YpnovCMfNoOvX0RtCfWydUWzcY9OzuOTHwU9uk0u4ZmZO
avVXV/RuTlN+tkVZJRcKCHnP769RhTdZ8o0FuX4tVcn4uYlkXN7EEDYYzFuCCUHKKqk7tKOqnyMS
ciif89i7k7icwO9MvvmM455bmh2HbHeJ7cTBfvTJsd8Ip2zQ9TCx3hk2XWozZjgkEep37b1L44s3
37P0N286eRi+H9X/Jlw/5MkisUCoKofsS4U4qN2BTvJQiQQOFM68/jEkbohRY1ZXZwTszcj8KSB2
bC06GXYEk/NeAJlnH8KuePUyE0MDrlJV5yJO1vF/l6MXHDAJk1fA/pXbSCeobV134iklYKa6TgC3
f2I4RYTdLDrV26TP47cOOenEi1v1V1WXk8USg5d14+QD7pXCbXsSDsLojweccQ6k4YrheiaeORnL
53ip2mrn9d38n4314pGFQ+9tGa9rUN/wsK7R0q9PDJl170EwmzNJtVJsly4UK48qAp5hx2MeAyaZ
lg8bqfMdbkCMFWIApMHXJxi7Bd7YoNMnbNpAFU1gPPJl0O3Pkw27S7BYpWjJLa/eFaHl3tkUYGS1
pKW6kP6NVYmf06l3buuyOpwnl2KsJ2BSbC3TOuywqU6wAtlLaPZtbvntHpE23z7HUPBWyJSZbYK4
h7mHbtwTzz8frSlt/e47ivatnEbmGD2C58e5XK1SFLdqV4HXz9ZBD7ZYTUmLb6iQtGUDpoFTi+uG
wJZ0HF8JNayeabzH7ynJcmxFHTE5FqOGZlsxsyw3CZHiYhsvpX10esIOqVdX827rVvkbkvX2rYO8
l3E5rk6G1JrZWIfAvOExZAR6uWMa/ONQUcEO70mm9qbozVcCFet9adi/bnyXKe6euLjUP2mFsewY
U7Ped2qg9UIdnqH9MkX65krcC6A4Caa/STqrekJXmKDVwSCPTyuqps+kodbaJhWTyh2sRvvMyUVD
3yFCKXYWcgFzwkoQXzFzsdVymXxAZUy5dkgmK71si9fQD/HgpzF3AKtuIOlxbb7Lgo3PAWdUt7eJ
DmBLqBHbMO5sW2vHFn9Mnpgvx5RbTW3tJpyQ4tpPmT3twqpAZzYr1rTnnoTRF/y83QlgoGA9uCB3
ZF3LipUVtpMN+2xYItALPBLuDhKP+zlYPdzIlgTK/pwozOyH9XHx+Hp5i/Zss2Fu0IBCq0Q32JLJ
ZQW+PljYnmmgiAOfYQmSOj7VmvKqUBI2hJKEGyBSIveVzWonQCCGtTkq2+hhS/HJ1YFNWT8FZJXF
B237039dOq3El9bBMMzKVaJgQO5BbFc/1F/MWiXYAgcbysZCbvyaAbSBEmOTobfRFeLLncxzWDxC
pIhDWojaYOrS2v7qGyDTW45w536BN4RMxjNkR41otghi7eXMMj9csbJdkpvlbE9Z2h2q0i/e1Twn
3qaBsoUAg3qhOPVdE5IijZMvOpLVRRvC9BBUaUtr8y8bMjyQTo+a61xaQQetkFKG2aM0MjrFjEqw
tk/kX8MbKu6WeZQW10s8Vi9+QPzJDttEFF4zzuf/hsQk7IpqreydriJD+0qe7zeDAVgjw9Q1DJXY
5bmPsGGadoffMntI89Y1yBr4wx2G5YX3AisJmduKImfnelbyscgS1XecuvFDMVZuvyfdSR7HQJCp
NHn5cEe9N6VHh5Yy3UguIsHbP0DT6azc/gHwlH3ZA6yXbdtYVfsCp109lmJgs2gWpxVHb0AZim65
pbljh5DC74ZAxYzH0dkXttPqD3O5XW8LEeHZIHrSXvaW9BMLRxfuDo711GKmQp8CaY/iLiH1ctxx
YbZUMpC9PsZcAeprh97/kv6iWrwxro0QM07WdGp/GE/R4EmEkETYVQdFxfvnMoCMdxk6cgpMbC0P
2IW4cL2atR0mrP5PMaJpGUk4ATAlXHHRcRS47sFSeOUbiiFWd03Xyz0DFRQhTPRo5ApICy/M25pb
zVAOj1XRVualBGgYbBDksG1Bm0OqMjJmh7FkFmQrrp/o0bj00lMnvDLgKS5noPeMW4ffBWVVtu9a
JBY7G73GR87p/ltxHD3PIGjTbeX5y17RcsLHr2PvzR2y6iI6kkx2snbZorte/V8ZuMhoYEg1D4DN
kvvFVRKjwVDM/5jSTn8CO8sn5WRzo5i3ZrsGxB/UKtmX+wLa6FvCD/zEkgqlUD4w2k+TGnC9DiuJ
prxcJ21hM3QTS5yS2CnMPPmVNwymEbXuaBqQ70Q7D78UX8xQeSmbrHhENJP4aFRVPTqMIjied3Yy
DxwiwvHG8DnEi1Yd+mT0g41jzybHbtOKIBo3pWIPPWwXe5r72/+Rdl49ciNbnv8qg/s8xDJIBs1g
Zx/SVJaVykhKSi+ETIvee376/VEXg62kiExUbQP3NtBq9MlguBPn/E0Yazn9ZYBW9Td8APhMVkyP
mQJ3Har6jY9Of0vrJh9LkEeUlemzZ5NGxWsrlJQOcMj6nG00Gj08NNgFDvS6R5WdUgrfiQ1uPbCw
N7NMh47re4l8SBM7+vCoAZuBSyE5wcpHT7M0mjdoC5j4r0Vm0vpfNFOoqb1tmXMYoGUkEf5HIwsZ
y5cIU2hE8vvCau+wrnOMK6MdI3kwMTTMfsJp1Sz0IrSi7tFgLHJzj7ADIom3uoMyK/m/L1pE54NE
mLB4KXoOzUNgt1adXdsOnkvmHXx9GhD7MLBDPsigFyju7OsYdoSxR4pwQEYlwLduo1LfV+fXAy98
OH0DqZqjTI8JOv3pAcg3rTskPDkkU6PhwueGqq3bCP9AZTuILMd1ArAThqsQrWYtsB6h9gj38QnB
HJyBt0EAZR3JBY3jB/ZPcIwcFMY2UQUulcwizAQcWlPqvM/J9XYGlqUfJNB6/O4roCJJzfm0gX+t
fKsouP02DaP6Qi23qrcRUgMkVClGLdsm9OSRpjYOPm2uCTB4EtPzXZhDoNmpvp3o264zq98zZBgP
gN6IZtmTSsLDB8qO13msIzmKALnBc2wYf9smRGuMsNOBjhCwfjIfKA3xHh6Weg2kUJOUIIrqoWgV
OW5Q+3Z+WEk/XqH0TnUeS40G5FHbUEWzDB1UXN824dcBiP43H6O8cD9kekbdiccajmP0xeQ1v4Pe
u82jYbqGMEWWj0AwSVkxlEi4+5NsDf5fsR+MtED4m3edBQhoamAcDibZ6hYFUK/ao3iEQXwucRUJ
u8xxqawDX4EKm5q3Ji18IJV1DADSaVLlWTUN6jNSj8rfAUXYcZtOUrZ3dlRpL+R8ILd8h8R4M6k4
h+57A8zLRkqElQxV1aMbvE/gkxQZDZUt5EfQR6Fm4+GuG4pV3jbzEtlF0GaUg9oPU4iClAC863mR
5W8xMIuQ/BCT/dnkRUszFRyFhndep0EEA/uJl0gZ46bej+DDBtpY5HAaRZ+igADO8YD/GY9gAN6o
EWQYh7RBZZvXdZU1t5FX++Yu7LS+29rSoxiB/Ar/Nro6chNlufcDJFF9dECFkqRCsvhHilL/hUBY
xzIxR1Z2oTWIxQ/o1m7CBvHSHdQ24+ioVH+vMqrUTwDGqC8xtvi6BWP/hMTS8ENmevGgmRjaXoX0
cLw9VjWGs68xYePG1GdpI72ib70zNIjHW1kywfgzmFWyxVWDqhparo66QWkLzQK780aapVH0K0sy
vFmzOlM+IOqUoP1mqdVtFmfoK1umXR7SEAPHGwfK/Z3aVLFrBRzIeIQiJLhD7wAMIuhm8EuiMQ1r
401hegTjIeD5Icb1Iwjj8WePgjHva9Am9UaOfhhuKAzz9uE5jOgsn4Obv6Ym+tkMtP6rNjX5oyeZ
KOqLGYWITEG3HgsxHbncsVe/R6nMaNO34XMs5gprmOpjh8i6zXoz8JyDfjdQteG1B4mA5BVCgOX3
0Xc1R7RVxGEHZ0FByAHe0xQenVFY5i4AS+hcFTSoiw0JAZ0CRJUlJD3BZY3AeR8gFIHBFsxf6HM4
t1n9Tx5/IzbJ5dDcMY/QhiLhhfOri2rcpuUoQsyy0KQ9aypYX6VjzLTkKUWNhrdXBhwOP4qPPLEG
XuxKKNtrKpNVuW1NIR+R8Rm+w1+svke8WH7Sy/VbHnzT4CZwi5/pfzYust3Vy4BGOSpDgUBeR+gm
I0YEkg/xnzDfQF+S6e9L9EmL61K1AoQ1KqfDg6staATdhuD6sacy4RFo+3/9x//6P//75/Bf/j/5
Y56MtNn/I2vTxzzMmvq//2X86z/oKsz/9ObXf//L0qWqGtJwQFVaFDzBoPLnP78/h5nPvyz+M1DD
oK5qGs2FnjYPHVL4hRd0j+eDWKdBJA8E1TEcW2iGdHTTtE+DTHYobcQiYrfO1fGR0wjHTqX0nyrP
Nrb6OIHfRxcmOJyPOv9XXw3t31FNHecWnRaU0BdRebp3dotsqetYVvOUyMh80fVMUfZ4g4UwukZA
e3ZiqgdyR5jU54Oba8EtHWVmzWJWjMV3BVRCAQI0qRvV1Xg/88vsJ9Iq7x7lVi+7Kaqqh8p0Pubq
Z7Y1njMozVu6Nf+mV3MpUnx+zUZNXDy0oEpP1P9+0VINv3YTxLQxEP1V1gvsb86HXfnOQiUkztOq
42DPfhq2A2hWyDKMXbMcnlOPwnJnx6B0yPjo4A+8SY+xmGFIwGkTZ3s++GL9zpNMcJumpg1RT+ji
NPiojbQZszp2E60kEc1huNwCwU7a6/NxVr6tUA0TboilMVDTOY1jVjw3CcMgFTxuFCXgXOdCorDS
d82XHoXHQ4blwtfzUSX/1cUSFkA+SdZMyzBgYpxGtek2D15mRS6LfJYdhZQ5Yh1QRMAO86YIHs6H
W/2YbBeWrAE3w5p/zqsFBMkBgx6liF2QQ3Q/RSSPgR6gfXU+zMreEKqjmiDNbdO05HLBiKkeULRI
XC8f4Hvip1NhqE7vzOK6AT9VBpp3dT7k2vQJleUJWh/ErZz//NXIcLzXJdaqsRv2hhY+93ZMNqcQ
adz7fWHk3+zSVzsUPHkc354PvfZRcVlig3DEWiAnTkP7NUr0CGMz2mKkTh8hu1sidet371ihr+Ms
VqjdxZMtQglDBMAdBO/SfwHyVu7xP4NqEITo6+Z++OMdg6PYpZlILGvcIKeDE4U9US3WE9dy8qb7
GMel1j2ZQJl274mjOyaIVZvvuPiIMPCsdID46w48vxD+rtXJf84r8I8XFsrqbJmC7oatI5S2HBC9
eUBFbZa6AJBn03s5+HsETbFfPD+g1QXpaCqNUFVYtraYrSSRHuW2IHNNWFSfSSACsddV3UGHL6ot
XnhSrwUouohs9Xzktd0HmeZ/Iuvq6ZRxhsHHABPnIh6ufhRWgrYiR4+AdIIw8I+6oc51PuLaWDVV
Q7wH9LrGNjiNiKBVhIdknblRC6jXI+V4aKohfVIRNka4MaeZSckovhB17ezUWJI0/00TNvAialga
U9HXWeZiqeLQYFGn4gcahIVr4dvw8/wI177p61iL5UlrNx8guTGbod58cZRmFtUqcSYeIBA/dfDN
n///Ai6WjwOUXtW7KHNTO6kYnGKG2R5uUfEias34WmYwWt+xbji9ECGmYMHDcvE9AzwktQKrOzfv
E+NA60w2D3aEsd12SmyJepoVmeXd+WGu7UbNFgbXriaksdwlQMOhv1Zt4tIMrstt5WEuux9oXl/4
nKsr9P/FWe4JmUWliOwkQZc0+E4ndoTmEOhPoR1L+xMWsH14g4WvdSlhW12ir8IuTs8GrY+gs+rE
7dCqElRPUg9cUknT74AnvRFeONvWwnH92bZjCY2pXCyaoEFSYwrDFPCe6l3F8KRuyAx9BKbT8NP5
iVv7oLpgt0vTNlUMQE63PNdh4UNzJf3VjOHnzD24zXSgB5vE9g+8Vq95Z7cXJnFtE3K8SFXylwY2
4jSmmVLAlwEXYE83yNoiflTcwHKy7vDq8ikgZmV1f36UYj4rl/mZrsNVBMOiOZqtnYYckStsTMXg
WrKb4LsF7qDquhulywFlgKSay0MQV6kHDXQNFbtormQ/G2ue/xmr82oC2kIz07FsOf/5q+RmcppK
produYqPLMYG+Yz2DnUdqNi8OKi5no+2OrU2ybAUtPSY29NoMlIwJByDyPWAJt9ACi4A10MyfjZT
KoBFUtrHwVGNCyfs2kmgoyg652+GDsH6NKqBZNpcjZ0z4UCFTDB29a6mkjjszo9u7VuSyJAB2zCi
pFgs3ASWNziTLnYNzIDu2sEr2qshnkoBMqH0Lhxv68Eku9HWtDkdPh1Ul/fYXThj5KJmanxHBlq5
VXPfRKpVbffnx7W2OQzdVHnn0wFwjEWoRh/BWCk6syZUGw95Gj/bISjHR/w+gNNDECwvzNjaOqGc
ZUhUDmxVVxfbsUxzNbWg57ptUyHWHORD/2OsTcosrQ6ZGAO/aqgO1GPQZD4/1rXPynaAWW/w9FbV
RYZj117JhShI9qnY4/MZFmI/ZVLvdzZqDxeCidVoUsOCG5NnVuhinNyIXjaC/HKBt1bbgiL5J01Y
aHxYpX5QIFPtOARaGN/m2L8YiCijAhmY9mMNSfCOvqFE8QiLNVpb1Hq/xEpp3pz/HGL+BctTijxz
LsJQ4CGFPl1mOK/mCYaniQt/HqC2Z+KdplTTPzEEdfBrIga0K/WnzsGvEvVP0WBRwrtPuwpwwzj/
W9a2Mc9nx2JzmdTHFlPT9L0qUDCP3CTHxhFBQRVhkrxX6+Add93rQMtZibShjoucp2yq1t+mApWW
ndYJIW7aHOT5hd01nz7LL2yxdC1AC5qEVn/6hdVagtG0S6oQ9IXyLUBZBexRZVq0fdB7oziHrScg
7fADQkT19vw3XQuOfNB85c3PW23eiK+Of1OnQoLPlH200I4COR3BT3/E3cFQXpDWHaNDScczekBz
NW4+BRagtsP5H7CyA0jvWf/UnmDHiMXo26IPqprfdZQaClWoziateW00MvsChCrQ3z5cjn+a+9x0
lEWW7+mkQ9+BEpoDF6etXhC9RHpNlCiMXEkQ/+HOymoUbjK/r+6VCrTeO+4/zSLHINGgQ0uB/PRz
awMEwrg0nKMAZW/PFWuOVgr4pfM0CjxrPAMU87PE5S+7cDetHTWo0WiGaYHiocm12MgzOqyM6Hwc
zc6kz9a1muCI8SfnsUgBGV9RM/azZ9hDYA5tp1eOZM9QJlSM8/aK5yDarTddP9z7KPbgNFKMrf4w
DnAZ3PMLYv2H2vPpyz7ntFssSZ1WIRxTzTs6KC7lByp0eFOrshsf0fNQkTcZaYqJzqaDZjfD1N54
6gz9CMJwoHNedNI7+CXXFSbWTmwdWA32QSRqdCF/W1u4VIMcbl+N3SsX37OCmNh7hWofewXWJk73
7X2IBcVPBFTa6e1pk0YqzIz8OYOXtbUYRUxfxUn7qHdIINMGm+gZFmUv7pQu80uURes+MLZFK5zw
4/npmIexOJ3m3SnZmbrBQ3gxTMwaBo0MxDmCZ0dVoW3wm+gTwYvfyMDAfKwrmf+G7Z98qwuRPA/o
jkfX53/CSjJAcUjyrSHXIGiwOI6xpJcQxD3nCLqNHi2aMXCLi9z43HoTtBiti+xv6HbH8uZ83JW0
h6wYSSup62yaZbKKc3YLxU94R7gxPVgT7txslpBD+9qf4vCAWHCYXRjrfNwtPzdKw0JwFdh0Hhap
1mTEqL0UnneMkVUOb4uOHlsU55qD4x90WFiNbUV/CQ41CmxB9/X8iNfWNHZ6NAEcqtRCLqKjjZYJ
OGLKMUoVbdzBsEsA1Gp2qUfXndFU44WrT8z/wcVwkfHhK5u6yYFoL/Z637F6MFv3KBXXogZJYFs3
kxfn4osfDepzV+bjS9SMs1x/WIKqG7To2lYy5A9TzIT5NFmu7hXbUy8Us9fSHjIeSsyq0PW/L2Wc
SjCdKnTlKNHc+OJXU/cQ821orSLfGO26ukuR6GtMBAmzBJIpbW/nMQnQb0LaaP5c5ydmZSlyEavW
/HgRVGcW94ZnUabCiVI5Jh4tAx6FMjL+mZIQrBxVqWpH4j5oF5b/ylLkFS50NGZoQUEPPb2rUstU
cWD0nWNbWvptjm081raYXNs7xyxjYGpYXdUHih++B/AzTLwv58e8ku4xXOqoVL5VYRjzYn2VmogE
5zoAGdZR6eMUN1KngHM8duClzsdZ+7Z0LSRSVfTFdW1xvAiQeyXUCOeYhCm4qWwU6r0VdPhy1Eij
Iv2fd93T+ZArJ5rOmUL1hrjUvhdDG0Tn5AGOBkewVPVd1Ot9cGhCLQYOh+HgFvAULebc7zl1zgde
Heuf3gnMfk6Xec5ffVPZAmFx+t451ohM36aFVwKL0lAstlTL+twJH+mBd0Sk9M5xpgth2otV1NG+
HtG08I5oHzu3Sqj5X6HRwqChaIsWMaan4up8xJVDjJuKJ/jc9+LSWMxn1eaAdr3GOcYcplc+otN3
sRZ+iquh/Xw+0toKJZPk5GJLavJPJvPqa9KfLxsyOPs4Vka4g4mEr4jSj5P2jlmDpgrGV6VT+dcp
iYwndfZUsY9GWTcHtTHKYAu3wHzWFXRar7JcEd/Oj2ztG7IhAEX8acour1xzEG0Ie4B1MivjQfah
h7hVgFnBYOswlHp7LUOXwuEzUl+cK1Gny3IIgjDCXJviD6A2wJT5BJIo6BE4UW0oKefHtjZr3Ogm
eAyyTBKK02ARcs3oYIfO0WYx7iVNmhl8hBjlO2btdRztNI7elYOedJNzRM2pf04cLO+uch0CChI9
s36CrTXpr/NDW5m2udtiO5LvKMjZTkOK0e6wHdHto6Jp3w0vdo6TPh2ruDSfzgdaK14SybZ4hXJz
o5B/GinNBmQ8kOk+OjZWkmlTqQ+4P/kWur5VdkAcBbtX6UC0zZXQPsoeXL1WF8k/53/GynFmUA0g
W5EkodayWNPwlMPraWDdNMjR65EpPve4OW6Jl34Q+J9eGPbK9+WRTKGUSo0Km29xmOXYooat5yhH
FPVJwCfbf4q9QCBnoznt25fpnHdKyQMcXz51EcuJSy/NNMM7KlOGkjr2XyOOueFcMX3zR5TY0QkK
bSSc1CFOpxIRP8zHIqEcDbsGfYuiPJjOKpVKfY2tXlZ/FhHw6wvPipXkgiNj3u46aAFae6dBIft4
ftVMPg0hDKpegsy390Ib8CqRPYr1O2xLtOChCPwQf+qhvLRw1vI74lugPmgKAwVerF8cN82qHDzf
hfAiuiuNheTADehmKwKwfk9C+toNZYkQLGaGGVA8JNlXSNDISkMLx+Lh7XPAT6Fx7JAoqsZi45qg
Q7TMUnwX2gmMQYF+LE3VDPWJGOx8JCfx6XxAbWXrgH8BqUw2wDVpzH/+6u4C/lagJmUxAbaCEjB1
EemmPILK67EXgYXoIJaS/iMQTh0v8aKIDLdLum7CNg2HpSsV7c3o2sdLBUUCexLhBxROEaHt6YZV
V45pIN4kUsNH2X/i9u+PAzfoQ2TXivho1zPdiptFjYFuJj2wVK8wrH0BpMO/RxCsqX6cH+3aaqOU
pVI5QOmCm/p0sD7yV3VvtMoRW3LPikFkls7wMRVj9mnoMuspFVZ6MySmdd9hlLQ/H3zt0OB5g84h
un4suMVSK2vQ5qET+S4y8PUXL0S8B0u3rN7EVDkvxJr/W4v3FEgmi9TOosLF4+V0oIhAwOKXo3dE
RIInIkoLXoUUBcpFCDD3D7gVQnOX0INrxMF7td8gB29EFxbzSnZLh5dTi9NLoxy/qNPqWt1WYzM/
6hApw8EVqyv/xcsC9ZmDPOl3LaT0h7GRQ/r77V+aO31uwPABKCeejt63Utg5VuMdPVTe9mYNgRZb
V7hoaiCnw/lYazegtBywSBTuwR0vCyNlKYEXw5ohhw8mpBqK1LtXFcCTCO5Ew6PIcYK6su1GQ2NM
QonCpBDcMizJaigulKLWntHSpkJCy4nm7F+gqAyjVIFTF+920w7vW+zZHrXCMQ/2KHAm9JTsxcKg
AUsNE2WXVOpfzARL0rpSJrYe2lqbcPBz58K9srYMmAyTqgH9TRLJ09loHQoGbWd7x0JLEcg2ATyr
1zm27eoGW4VCbFR0ENHUsax3rD/bcCQFeXJYYwne8C2nFAWGy8cwsaHvWfXQflSD2aPNp3y/nRTQ
Vnucp7FxPr8m1s5UGwScxFFWgh1Z3KRB0EsffUDnqMcoO9rIEm3UNgk/ZpG4QV69vzDtq+FQHCUP
m+V7ls8PdcphOTcBy92p0s/mQAF0U0SKth0sFExuufnC7sP5Ea6dLxygZM40cQFuLbY2Kgt94UQt
c9ph3bwJPROXVJQh4g8FrTgYdaWRQgaL2+RzZdTZlRE09sv5n7B2nDJadHPJVVDuntP7VxdXDiGr
rgbTOYZYPlx3JEkNUqbWrzYKuvxCCr92b8zXBQkC9QG5LLuEMZV0c2C4El2Ua2h88HK4BIdfqQqM
ReB7rTyZU4MmtV2A8nzHEWNS9JEmNQIwyObiBTEqORrnLTdHX1HdCbDEfTZ904j2Bo6Dxt6Me/ZO
M3ruqNtXfgAI/krmYDtv3vzFKUiC+aAqaXKJLTZyLQAoVKiSH5uZGjZohVUeZN9875SyDC988ZXZ
5dWpUnKi/kj5ZzG7aTwhjYVtgDulVXgTo4WD4iRWm1dSGn154YRa2UBzl4HMg64b1db5z18tpbZT
B2xtwtDtoN4/zRC0zeilyUMHMw5jr/xSH31l9/xppIK2gF3zF+IDPlwEH7MM3VaPdYjOUTigSF01
VXJv+uMfNb3R/KGmk3ELCyAI7ga1xdD27bM5F2PmmgUa8X+hIfENj/HgADegzK11wG/5px7Ap2vU
qn7hhPrTz1rkI+brYIul03RQg9pBC11U9ZyfIZhk9ZBGoj1UI7L5pNqoP2xIJRAQkbzBX5q8Qzl+
M0DugmkBL4fqsy7N77aST9oWiu5YXVgDawuO/s18TQHacEz9dA3osQGsP+AXjqoxILNUBbZxSPUG
3XCK4Kgonf/6q0sOrLvKCUobUl+Ewx9PArRzCFdBjb5KNOynrgYkqVGNBOgT3Btm++N8yPVJcEzE
uS0aKKT8p0P0gsD3QaH4bqY5IKs2sMXMZ0xxRnQFkKfOrzsVGZ+bBpmh+yx1TKxxHCu2gk2LeOuN
Su5CWauMASPhW1X8slujFxdwzmuzQC1mvjgp2lEoPP2JGePHehWseoDwQoQkl4GbA64D10qFOM+F
OVgNNvd/QXbOSKTF90Dy2UprUwldgT+n/7GelKa5mrA7bQ4Tkm6/z3/++cRaboG5gaDPmTAQs0VS
UHZytDAaiNy0zIJkJ2vwis+oxU0XrwttLRKLGCiJFOBmFpFApUtkVVKUPksFDc6YUvd3RBvgj2kY
H5dbEE+oPmiAZik2R8ONp0fFHjxrjiGjLK8RlO+uzo99bbVLQNfcnFSLeG6fTmvSFG2g92rk2t+i
sOpuZaaUH4QXhB4GEUZ96Txfy8m5KwGx/TueXJS3a6P2dXQqQtcwItHd4LfVpletPsD6Vs3grqTK
4j3ib+FvTbPBH4gXEEz0NCjz4B2nrAn2lDI/SDfm/3Tk811CBoVAmZal5bjBxjbaTVmn/5I0ULdv
/8pcmoZJ6VQlF1ys56npnQmiaAR1RyL/Xw9Wik9kC6xvo3YlhgWkZuqF3GQlM6KAyi2iUzSaj5bT
8Q2YcGkiT0M35W2bPTjeEDcHgeThAzqpfnwVlr0/HtoC0UvsUoYM7fnzg167S9nAVB/pCjuYd5/+
gAIFYFICciOlbuZqRdoVyCPR4Nk2ugJVVA342fuBouNnjFjCjaVkxjsguPDRGD11UIqg+nzQvMof
FMVsPZXd7eq50n3pixGT5sThnkq71D0/3LUzixIM+aYkFRXLXnRFdg+SsA7cAD2w6NZEhm+Ph4R+
lWZ5q16fD7ZWHQMcwzsGBhrVhD/77NXA+qFooV9REsSlASeFKhXfK+oO+kGkObdGpqvTbdAkCCsg
tBI6P1qyF3SgI6fhn9QM4kIesXaOsL51SMFg8vASOf3Qod5mVu6NPnJ/inXrT2RJbWlY4b4YEf/Y
0YdJH89/gnn9Lk9tyjXsJjJfQi+WlxxqI4p07szUa1Ar1jytM25R1DTzfaFIf1sqdoc2Agqj/oWT
Yz0yzcF/R/5TuHv17VUvVjEKtcmAbbvV93R2ZfcMkdkBwj4o1kPqpAC1HBKibP+OMduWJO0GIwWy
5fQrG7i+KFwuvjtCZHoCcejd2jXqm987/mjTgfuxb61JLf95e9g/GM85QdEsazG5AuQihcgmAJ0r
mqsONbBNyDF+HaCC8aUr+qFBWCGKp3eM1qZFyH6Clact33Zo3cp28Cm55ij/v3g42LzUOOzdliq6
aFdxiv/Rxk8U/PLOD3etWMNhwS0/H9nAnOat/mqCUTOS3L6hcmyR6RrvbITHbxB5QNrGVxsLt0bI
8IkdVtYdEFssjC1rp5Qshq2o2gmBALXQPjdAq/135GB0cmiFs+41Xpynv0tHxWjGh/luMwQw6fCO
6L8hQdj8suPG+3r+I6xtaMqDugWaZz5kFrFMJFxYxYbv+glicdu8s4ZuV1awh6xOtLsEwaX3TLfB
uqZqAAnbnNO0V1+dohe8JTUJ3dkD53mYsJ+1w2L4raVxh4gvVYWdqlzsNa6O06AiC7hyPr4Xaxtd
hRDN6iBwoymcXPo5rfrYO6U+PXvAmqqdgaTspY77vH6WRxfZLfUgChdcjYtvi+AQAsKyC10kRuqv
VVTPapOTXWwtPbXbC9fw2mnFy5lQBpknl8XpZ821NAsrqINQaIMabQ/sU554NeDzkA96lVwlVoz8
RxXmSFm9fQnNUGAqQZQKKH2eRtanqOHBxuUbIPfzvYsD+x59qg4xdS34Vo40ES6kWWvflWIvN+KM
U2U6TwN6SqIhpqAHLuYI4K41vGfU27iWRbNHNiYKL0CQVjIsGpro5/NIpHuw7FChIFbMAj08nXmm
1/c1NlUFh4E/IneWTvX4oW1jDEKsZNY6CrFDLa7Of+CV8VpADmeCIW0pWuKn49URa84nrLNcFMi0
XaEVvB0aaf8aQTm+nA+1sk14G7GEZlQ3bJjFzYNlEdpHRhq5g5HhEDtNhihuFWpBWAvaA/DP3snG
8sICWlm6VBZMZyZRUp5e7k2zxUgkq42Q51Indo5TBQ4SicL6jd6bvKv8JDl4ApzrhWU0HzSL7clT
SNo8APiL2u3pZ7WQ3ekUrFePAGtnJzI17IqntC3hUp3/qKvjY/szQt5DEEVPA42mp5l+NYB1NjB4
3yaJhe9ETDnZ29noXCdPda6b9ZZ+Pej+86HX5pN9OVObKDkIe3HYGoGGwcuYALHw+/weETDjqouK
BmF/Q9s1QhkvnEJr3xT4yMy64bHJpjkdKjytMsEmC6BBh8TvjZAxIFmrSPoLOJW1UgoCCQAsaDHp
PGsXzzq0vzLFQQvvCB6xv4mQR0c+T+lvRmtUtgjwxJ+0FDmkg1/lCBj3yi9KPYjN+GZjopcnTVS9
Jqsp8XDVuwvrau28gOeog4Mgwf6r+VCmE/rybW0fQQs56m2JQah/rVlN336KcGZQNqVitM8AKfTy
YNCd8m/ePudkDVTjIFrx98WcW10nkd0DLYvJC94vQT3uRiB7V+Ngyi0mK+8gBlvAf0BFcnJo9HtO
55w3SaBjL+Yda9jlP9RC13KMuEysGHZhMSnhxmyoHt8NE57YT+eHurbcwCxwrc83D7DB09AectF0
KFLl6Fkgsra6UrYdcvdW/fMdcbjjIK7NKJAlHNfDsihFCZR+0hQO13FRWcnWoEB3CQGydtLT50W0
gTqVJZYFwhxBXzQ2gCOiP9hskcNK70DtYlLb5uHn80NaD0UhkjST9+WyZ5WljYLwMqF0JY6vu1T9
EXtV/7mouUvfEQlcAzAo0lnKMKeTpKFXhdNu6B3TMGh2cZbjT1t06j1r2LtwVa8NiooblYh5qv4S
Mihj2U0p7eajCNEGH9M6xdo9xLJ24xdOf+GuXDvWyUJAq/IyhR47/5hXiSz61LWODrFyNAMfh6lQ
7fF8t4puwggB7/Mbh7bjdOvoU35h6uYNtby4nPk8d1TSZ2NZcdET6rESQLDL06T6zv4oXhJL/VG0
mnMvosBDoN2ctfHDorxv4qa6kI6sjNtWyUcQ/aAS8Fe/XfHgwzZ+x/MkdbIXpU6HcTt2TnGnyS75
ZpZO+FI5yD9eOFZXrjIea1wscxebq3RRCIiRJxx9Ow7cxLKzr/M9DfSyRovZVGLjmawhunC4rAZk
yc5HOC/i5bpt0CrvChmR12KV8wUNbO9xqP0Xkbax4CJJ/AsD/PswAwdFkXJGuhNxCfMuZ2HdHGGs
44ig2jOqi9xXJGH69/Pb8a/pgzrCzIEHoT5LO3Ue9qtlq0dqmik41ro1YmUvTibsZtMNVhFsrFFv
EJzT7RCVTPlmrYxF3EVqgEpHNAi8JFz43VwKniWfkDHMD/je91gshSpC76P31rtwDkr9RgiH4wAE
/elgk4GFGWBr4nbM5o6nn7GLK6R2cbTSnhG5zN961hGP5yVNYviy8xl+Gk/AgaRSijyFCYe9gydR
6OoG+9dC+RgCOEreuhXncHNdkNKYzc27SGExy8g1q49LhNNt5GiCPt/h9JNdx5WsDnlhmFsMfK0L
++LvBcT25/XO+QzmE6TQ6RjHIS9SQw65O5dPbgbNuYu9EOVhs6fanZYRlcegry7AFP862XWC8oo2
efZx2srFqu29vApQbs1dgYmTtQuoUD0nY6SOu7K5+ApaDQZol6mE6UGz/XSEcSFH1D6Swi3Jd760
eV48WQUdfmS/1eGtGfM8sFexFtlaF9pVr41Z4SYjNi57tMuR4QVsiFbp+X3/13E2B5oBDCRqc591
8YrUpiKiLdWjnFIU9lMfo8aK+3S89SxfQwTUbi+k6GvLBBa6TU2PxwAg6NOPOHAbVEAWM7eBcn3T
sDhukH4f+w3+ovLOymvlqQyb/flB/pV7M8jXQRfLRMgQI009yt20yqd7VoaC4Ws4YNttY/fypS0T
/0eATeamw67pwsG6tmqQHALbCMhQN63FB8YWxh7Qa8gBFWQ1eK7E7nZDh4L2jtb2cDw/0L8ui3mg
pNto8c1KGUtNMc9OLBDsTe4iy18+xVg1o4aeZ9mlIvjqB4WBDxPfgoW13OyaolvKVLeZO420J50U
aynfmf6pVO/HkFvqiEarDGirFVly4ej+K8v5M8L/iUw/7XT9lFOn+djrZS7q8vaXwqZ4Zk4AXrXW
x0qj7ZxPk14MWNhhyeXNYGnl0/lPvLZhhMUHBikq0ARYnHNGi/x6gRuiCyjiTtMK44OG9TSWB5gY
doOWfTsfbmW/gLNBypEzlQbissxUOBza7H2UjnKjoRoxpBhl2hQlOTziT8iE2vc9pgxX56OuDBJe
HS8AYkOfXZYNY9RMMqe1Mxe4vnUXqrl3gFyX3UJ6xPIwRhKkfGuaA3yJixh0NagLiztkMa9FX9Vz
5uhmRRPvh6DSyusK7dvmzVfxaZzF+ZOj0TIg7Jq5iFB72PLAMz90badZeEpT/Dj/GVcWK49t5o3J
AFm8zBXbNCQhCPPUrfWiFHC6nfZGtFX9c0ZSu2UcQU3GNoDH2KaanV6eIywkncP5H7E6lxIaFNkH
t/OyEFu1pQgp/jKXCKtTWoqng9949jUJyXSYGnDz5+OtHHjg0GwBIo+YfyU7rVBgO3d65hYxViBK
wym3qWm7Xk+Tk2UXls3q4MAUo2ioQmBbZnKaLLFV9fycgyhsMZ/Kp2d66upNVQfiA+6X/oXtuDo4
XlgzHo0dshQFEpaP1+zE4PK4q+6H1lDqTdH2QbZTwsHRL2zDtc2P9iTlQRo/NJXn0b9Kys1Cs6qk
DnOX3YEzboQDy+RZ6pOw2/aRS33ae3pt/X77/KH6BxoGLQ+KN4vs0TfVLMalnR1iCPvBKQQ0L5Tz
v2VWekkxZG324FTAnafHpHLQnI5P5AhT9yMOP02Dvvl9qkehcpvj5jU+kCMP3je1VegtXlgzq18V
1ir4LoqR/O80KtL/lKth77hRoaqfQJLZ+qFRh/iHKDX7U+nFD7kaIBF9/rOuXJkCNV7O8T+1lWW5
12oMIJN6nbqqV4efHdxIN02rFfbO7kOBI2kmnWATjLaWXwcYWAcX8rzVQcMGQyZgFnZaYlXp9eSe
UBDtShJ00D3PCzadU3r2RmkqsW+DCbHrpEPd+vyo12ZYQpz5Q4vk7Fkc6wgXNAHuuhwGfZWCaLKn
LXdkcR2Vs8A6eJl3DHMmVgDn4rjjHXs6tzDa9AxvQsT6hJZ8xbai3FXwkx8nteluZAOidBtrfnEB
dr02t6zhWf2BPgVdmdOouCx5OkhVpMI0D13rEV0g0iD/KFRMFYe+VfatbjQ/4yaIX85/37VpJY22
qdaZ/E1drGW8YfCJrBEpK7vGekCyHF83TAjSTVEU406r0mLnyOKSNtrKvcbpMqMBiErTVpyOt+pU
BDxCn/GS7F1L3eyfe1x6d9kIo3IX1gVGLDEuybh6OZ58DqrO+nF+3PO6OSl2zeqygAKAarKg6fid
/oIp7oTqlfyCTJvs6Dbs0uAj/RN7uDofZ+W8J878TqFrIf5C2mhRYFSlhdRQiUEJZmjJ2LY31VTF
OY5t+BJcvyMcDEbKybO8wf/l7M124mbasN0jsuR52LV7oGkCCS9JgB0LSOJ5drlsH/26nLXW/6fd
iBaflGxFUbVrfIZ7WAPyqMHolOPt9BHZC3ZSBX9Lv7FDM5zhmlU5gn6fv5XYt/93wNVlP8vZJl9G
vVtw02L44yijLxSv+1m3JIFYuWH3Nibla9bI+QKE552rgaEB0tBGXehAq6PqtJWeZQ66SkaEXZBv
C8zld7h2iB+NJ71fGQrzFzbNO4eFERdQNUp6QOZXI6JSPvYmRqaPbdPGd6oRO4C0RtxP8Wlq/+BW
72HkZeNv8/Givnda/h12NcdiwN9PM5Xs0Yval6qunGNp9hleMtXQvNRhewRIdIevmLjGK7Vqth+P
/u40U44GVoGQGYHS6UnpyglwVM8Kz0MdPYI9PDZFNL30qjntzd6Rn4+vSReA7ZCi8We9g5HszpRU
ZvmjLfrXrq3whjIi7VEZNOuS1PQ7ty6wPgr6iI0hzbVOUjQhwtJTYzTgc/U6bOri2mjDUfidEol9
0ic9xsBxuDgUfx4PvVw//wy9WlKsALME/eX8UWtTaDVO4zlbTzGtnz1h4IUZfW/X8k6CDAfGwY23
ekLBo9P7z8z0sSrEgCnKrPfDtd7kA5Z+iuNtMkXHwGxo8Hy6+njrvHf5UeiijQcfAhzpauuUIvL6
XAH1Dbp1Oo4WdDQXYsCbKTpxIU54dyhiQLLAv5Cv1VAhquBCi5X0EQhye3CbuTsMFczPHDXx+//h
q2ij8knQsnjBTg+EUk1WNuHN+Ygpbrp3MQf0x0yYt4nDQ/I/DIWX8qKRSBF/TV5wZjautngjtHOD
WeKQTebOjk2coeLcqcYL98x75wHRl/8z2mqj9FM2Iv+INKKOQR2ObTXQri9aKM0gyfEIaHA9Cn0k
hJ19bXXlhRDoHNvNkQAciJAI6gbsl9W0zoAv1Whg9EIQEGKGLnNUPHVdoqcATcwBYz3qN5ThrP8K
XLyx6ADlf53j9n2Jw/HeXkKYjCsPZhY5zCo20BsxYcqYFo+F7ORuiDPnSGO+3doWrtD+51cYPDsS
MbCXOSmriwBDadhWmpLzpGD5kBQi1YI66QBVNz2t548He2+OweGYixYlep80ME63bm51tTKVVfpI
37SfwPlqmdxO6iy2Q95ixGvYmpBBh//rdK3htHbrYa5Wb0B9Nd8+/invXErkh9y9GGDgmrAGCEZe
Go9djrhcUuXOTZlIwwscRfpW+BYW2bLmhX5pf7/zktH8xj4Q7ZgFy7aaazphNv6zALwaMKevFtA8
befgles8ybRtEAZI3DL7/OtJlw+EDErVS4S/Chl6vUJ1dR6TR1eU6XU4jxU+054cr6CZqrfRoCqf
luIG4bOkphbDLSo5q5sQSQcVE88Qwd9JcXxIw+4BI878K9RVN7DTSF4a8J1QGswMC0mIgHTGujll
yL5SnYEBUy21A9HrY7XNNKmpF6byvS2DMjUJMEk3D9pq83ZaZI+R5jKVg5J909MO7++iMmV0lLQ4
o31Tu9QWQzQmxs+OzImhNbXg1ygTgWo4PTZJAlpC16D4lNIjsR6om8fINxl1DpA3i9AjAUfbBpZX
Or8+eUyWfcOzRoqGuCOCDqcjIz6kIjXsicdIoz0eONhjCTrTdgylO7FHI9DKud9Ng3bpqji7Axl4
qRoBSgGiSHXldOC0dN2kGguJIH7ffqmq4ToS6BBjBV/Iz5bElqByUeSlyaHRbFxtWFyesJr2Yucx
M7vpJ36R432CqVTgDZPz2dt2GYqWMDcOAAdOyelXNa20xkFLnUdB61NuKwU8wNaIrfFYlNjAfbx2
Z9fN8llUwYiawd2AmzodrE4NIqrUzJ9cWOrbqIvmP6a0p59xp1bfl312KZ49OyDLx+kU1aj2Q3Vc
S7jPtZF3bZ+VTzK2iq3Zdm2Mc5ZXHHOvnp8RIRsPSG16/8NnkscDS8NFCUrUavnCsLfLEYL6U+O1
9qYsVUX14Z6AfPTs4goX3F77n0a0sEthlRA6XbVwak5iSjM8fyrqWfojHN8vhSOiLzEmh7u6cuWF
8c7iIuaVuNldFDcWCd3VF06GXUtldIunET7QdhKJsu1Va/xOt0XssG6NG7/IxpTEwQs/aWHEg0EW
D8MWPDL3+lnKWZRpjHXylP5Xay02mHPQXzIvWpOBCHGIuShR8CxCLCToOd2nyIkowu4M7UUbm2lX
tXX/RKkPasCsQlA24qd67JRdBkvgO3WH7iYV3TfgUP3Dx8flryTQPyUZfgdwv796hAvAkfv29HeU
VQ9SRJ2bZ0vPbaX2DSUfhyMeywKtdeEhNOVXcAqSLVoYKjyJLI2MznewqZd3c27O5lUk3Eq89T2a
HJui99wfDs55r04GsAt+C7bgyO8nFUAGsK3ecNtKu/sNVtf6iYGx2vmaWQy3Rm2L5O3Cpy33yumn
YW0GMgYy3XLVre+d3u5lnYRa8jxK4M63IB36Z4xtsYkm7AVbPzlqtM1QibauEqMxjW1jj2pubMuk
zOfjpNaa9tVJlDj359iR8WYq02iC6ZnM9V6Zqiy81YBUV4c0ouiBYSUaO4e60AvtW5bxj449GNYF
5MTqduOtBzjBgV+I5oti5VK0+Ke1MAPoCx2nmV6AGlf3uvAS4Xsa1gq97kU7uxwuUMQgr64nEeFS
gBNA/SiQEjyu79NElkoOE+/ZypPa2ivdRCLmA4xv7Ou5GJ1o2wxIXQcOsBjtSysgjnloHE1bK6y0
Ehttxyx2bRq5z2ocK9om9KYi9YF/DW7QJHYd41Qft+V9gf1l5stqju4sAffjxnJ7A/v43pPlPnYb
rfzZmWEYHVtUjebmbh77uum/YAtb7E2DHsv9nCIqeZVVAnNIbAmUGodfsx2HPd2Y9lpNy6LD8nfU
kq+zFskvpd3qLgRGkb7aXYzpYWW284NZosGz6ZSBM5k7ebNLp2kcrnDlzMJ9lQ56F4x5VGEflzdp
uhO1N4rr0Z1bKnDSmEL7thqK/C2jLDb4jh62zdYxcBJ8mcwJQfkuy500yIvMivwRLU4z3dm5DJP/
4IHkT97ElB1LGuVO0FhFnn6pG/S6BcUCk9a831uNpRyNJnSeHcKjeGs0Xn7XtLPokVjAhnxvIaEW
bTtvys3DiPNrvel1cJPbeWhlvcVxNu/9Ph+9e+RV9dpXpdV5e5B6WehPFlT1YIw6AyPh2pj6HZwe
kRxahToNygazct/xmIVXFcoDhQ/8aowfvEbW7rbU7NjddAJ0602pqnWO5LZdeMMWZQ81CcDijs5x
MCvNoXmAulzQNGEKPWga3R8GZVL76Ey61zyQPZni1qqs0gQDMGfXukBH4L865szetGU73qpWK4Sf
W3HioVU7t9GhGfTR4wFsG2trGpVW7BXhOekXNdMz+7ZOeht0L9L681WXuKnn924Mir2YSwj65qgc
E0FDLhjUVJbPEcpoIhh55l9du3OmoLGr+ivX5zJrqRmNmHvr8XQ00JbIb51Kzr+iuY/Ryu4rp8Zc
GBkVxB9ytQ0d3a+HRLoBb5Y97SPMY4rbWaqKlvtGxuVab5QCCYEvJoFJ+IDVjSYOTRN52hdTbZXy
EOJLPVaBIZqyeMDLXol2I9qH8Ys22E1516lO3lebrs9DfStDvUaLyikSNf0RKrGIdV9qnVPpQSGT
wvpPBXpoH4sKiNXBaaqoomlE9hBw9ET/oLqKXkY7fTaMGp/6RHEGXxa2GV5LaY+4lbRJlLWwu4fc
TXsfOxFkHttQz+KNbk8hlXWMlR7rKY7U73HUqvczzcHIb7kX0kPC1aztkPzXf4d4hh1NDaWADWxx
fEf1oVWNhzlWJvmiGbUBHGVQRfpd1oN1aypG3NxYgrfJ54ZCONl1I/xVm1B6YxBZet9uBs8GnCP1
qlDv8S1OfwugrtatqpIXTVT2bH9U0mIOcGu19jMyz5qvto79as+l8bNBDkNje8c4Z9vTjPNwWBsy
hwTqdJ1foXIUBXoTYU7aOF3VobjlIi1hFvUI4GhONGRzZ/HmYoxdBF2mFF87gIuuH9uVO16VNFsm
f+iiEGtep6yK6wZLqm6nxn18mI3c0DZtj5O570391KOEp6RC3RJUVcUGhVr3blBmpfE70y61jRla
Vbw3zFQ3sTq2cCHetTBGs8MAc6kDi4CJo/WEMEnxFg4m5zoXeRdvEKUdzDv4eL24zlv0aG9QpE+H
Ypeqs2lfJ20Y/7TydOo2+WxYMWL9Op7hThNZD9DQU7lR5snBJBbdx6GK/MYljw50dLPvIjML+8fc
A7kU0CbSUxwC1eXrqnpQNvT29XpHFIBIVy24or5Vgz5cqbLUSdpauCRBMcbFfOxkHoo7+NcIJuQw
dB9bmkd/eN7M6HtUTtNu1FC3eusdO9IDq5uBeqH0n3d7q57Lr6qXeVZQ2W1qbY3RFPVuouU0BLXd
mONOobkJgjvDCdOfMpCPVzldknhThqbzE3fWZDrKfmEbu7llioPovcUGtUoqX859X960GZivbW0n
o30oNcl+hqWt2z59xKq9N5MyqfdgmQZ7G6olmPSudhTtZhjQG9I2HZJV2utUIFN1q0IzhUpvjWmu
30RLIRU0QMR8wgIfRRCSzdQ/RSrrKtnDU8ejeZPX8VwEH0dDq3YGjb/FDwk4CzUvqlFrsXua56Hw
pmx+SSOrG66qqM8fGlSmxV1ohJxxl2cEV2s+cdxVfW/UflEK95MyOcuvoMJH3EK1BKmWNdsPrwMN
c2pbewmNHC9jLv1HrfeyEorJJTHKs1CJocjdqYDD1iSjNk9DJcgLaRz1tf7CrVg+dlMfHZ04aZ/7
ep6Gfa052SWDk1XGwsfZ1EiBBCPESB6/LhtkSGVlBLbxq5ebseUrTi1vtaHQbnoFmbSoxlHAqWoc
FMZeqy8s76pysPR1qS5SrPibE1prgF1pSTpDrZK+9n09NkE22clTQUlqY495filnWKbuJLB2AQr/
7ckBFIJtvSrpdW3kWvSn0pco7pX7FE5U/4W3o6o2GnwGd2NFFHL3pTVY3l1RQP/eNmrfDNs2mgnK
MiOFWQCnrDmEgPIfTNDAA2Xe3hv+hDJ2K3MDVV8kP6QSq+oOnkmhHhKv7X41pW3n3JtuUR1nQI7D
FbFeaVzAup5tHMj6SIyQmnEYSXZXdachHe0OSSnrZSZabpfXXIu+ZnrcHqUytGzaRlTthVrX2fIx
5kJfX5iTi/DcKgtrRelOOgXfl+XVEj78CJlcC4XSiV95kbikgmutUyMmh9LIUveHBcvWWX1jJJEb
neNEfRlTnNB2da2V4uuodDiVWyQycmu12gyrh9WzNqWeu8+gMwY9oDkDW2pC+mPM/RRGZ/5f3CDC
Z+9hks7trV6XQrvC7Nr27mfcvWv8yhd35dKvDSOufydTHVqE5wPshNGvEPpIvte8ZNE2RIejuPXc
vCgCHehittWFrj2hMSk13zabBuxkTReNJKdOu+uqiOf4wWxrq/0alXol8FI3RlFtQHmrUaDg5q24
AXKdYXooTEClfpWEOobHkDaVraNnVjoEvT1ozg41YBzIg9HsHLRzuCwokG+LwRoWc/GqL2mihWk9
dPfmzBP20wujonx14tbqPlm74q5aiIKkdyq0GGpXqysLFeI0ka2cnugXRNtkLnEsihP31pmNVywe
lQt9rvWTYMN+I0GGy0UhVaeldXpD9m08ajLu1SelIlfY2VMW7SYl07+quZVHe9Wdh43u5kbqZzGi
HX5nV5l5YeOvDxu/AWVermhKILTb1qqmMlKVKPdK/SmyIyNw3Cx7KGUV+1TwTUIOqGwXipFnhZe/
I3KwQU+gH0Bl4PSrs1oTVpN2+pNjElUkPeT9PG6TnazC0FekPe9R59CCMul/KImSHjVhRoHb5JcE
9d/5cmaeQ49gBYUmfVVPK6y44IDnxlPYJ8lBhXm1NYd2+gbwSj2KXsirjwOAv77x/97afPhCYuWB
WtRVeS1OP7ydHCEtaZtPU+p1v5w+t2898h77CJ3GUf1EpK636ftszvfYfymkuK3SboU+1PMmlODT
dmAtwgsFjVX1lGYJPwpNWXgM1GvNNbEgwoJHQHUzn4ABxYGO1tLWrRqh+vNQyueiQotgN7dGqP68
MBvL9K5ngw4mdBtezXM50y6bwLdxMz7FsRv+AGPSFhvENeurJu4NbxtX8TRvsjCNnzKvan/SPU23
EG9V7ZOvzTIBEP+4hQEaQ+RYXoZ/Kjqml1SpJUfrSXSD+zVtdScIvdjuCQIbh6DTrTKx//jb35lz
HH+o/FPRWSi1q8ufbqSqzKjWPtVJ8ieVZnVUzQr3qQLa1YZyXf8DJyL9c7ihZaERCIFRbKIkvIho
nH7noFGSUAthPw2jVK9MNcaXQ87zeE+B2/RdK4sukXHeud4QsVomFbEHYC2rmfWIsfOhLq2nsu3m
dltO7XzE78WZfWS5w1vwWX0WGKk1yAA+UBWorTFdaK+vI8Llo/lUCtg0BhZx19OPFkbTq3nHR6uo
Aex7wB/XxOhVMJJkbdQM6mGRGOVmGq1LjkdndbtlaHCjILTAr+J9tFw//+wrYVBgw77QfUrGMJNf
0pIdcR/npgUaJLN0sUU/LGtvoXobwWQL19gOZPAySNEpv62QvIsPRSqVq8EOxfwH83ldJL5K1yHZ
dZ2jjW+jKXuR4pQTa/cz9Ao3qCFz3UAN6upPPxJUIGlVoadP9wiA+um3NG2FQFWVM401T3hqiT71
49HMQUt4WXargSi6EE6f7x1GBNxGH8mlB7EW0rcjM9R6atRPg4R0NJtK/zgq/bTr46K49rCvuuoM
ddrXPG37nIf0wqWwbM3Ty4nV42J0CNKW87J6o3Ak7E1yY/vJG2Kx192q30SxN6JGO867jy+Dd95D
Ll+OJBq0ACVpeJxObkw1dQrH2n6yZYuim0C/6dB7moj9qrHNfjO4IqeKJbQvGMqX3lXPcdvq9LWA
3SV1FX36cuLn8EwBYVfdpZt++nMQRTKHfNLsp2bSh2+xHTbbuJ7ynRPXmj/DLN07uflJuVIuJwZl
wqFhIfGO+NzpoKOrwL6se/uJENHZ25UqX1PHARTSwd/5XOP1/xsLDQ8K+AjnrZMnSsRG16aZ/aRV
evpDoqbol6j+H7qqKi+s7fn1s3wXwhrLiw9+fHXnNh6wLIWVf8rtAXsrXmB/iPQ2mLLqkFiREkQz
So66FSUX9u/7A6PCBXAeXtv6G2ODmpA5WPaTIjtvMyZDeYU3BS5QpYeYtqi2g2xfQksrLty3ayUR
JhdRHQYlASemRPL0dCGtQSSWGTf5szmiVPIAvtjTfMONNFq/Qs39yqLbs5sKQ5q7pjAbZ8PeyjTM
cWpZHM1Y69nwsqaK3A1GujVwXLlklvnOgaOnSIS/YGghNK87f0nVV1lVjMZzXPfPYZhnO2tI48DI
c32TRVgQgsU0A7Oba7+Jxjzoxsjbp5TuNh+f/PNLBqsqUJgYdSB4YK8D0D5ROxHHg/uEWFcM8GgY
v3bNoLxM0lIuVZ/OQw4QkKhFkFmbdPfXkDoA5nVhk4E9ZXQgjqFmtIcwtlJA96ryY9b6DH3N9tKp
Xk7t6S1Knwi8O7UfevMEAaebIZ0jJ5/tIXludYPmBU34J4FPRUdSZQr0F8X46+MZfW9A9OcWm4Sl
7LT2d6IsIePIVNPnobOmnwB4u63X6uoeQsP0KHr19ePh/gbH6w8kvoCasri50bI+/UC4t04tHCd6
bhK3tv+rikyvA+ppnXrMYzXxlZrSKAJbv7oxDo+tgbWiPzm9tq+JebeD3WUgKWUi8p0lcaJ/rKG6
XpiSdxYeITOPe5wYBPLlKgKavHEykrBzn8LWrDeVReCVjn1ONSyTb2YhXL+NUx6Yj2fmna2NYCv8
MnILKF9rerTS5c2MvTajovECXCnTb2ZvtB5VJe0uyZWe33Xsrb+ykkSbBCfLb/kn0FJyK81jdNOe
VSdJg6arhn3RdrlfEr4f7VgV95Mm6iDKIJV89isZDSIFwDPcFM9oBzUmBZ0Ucf6MpJhj+KCUykB2
OIL4WWFekt59Z7MxGmg6oJlQlNFDXn0nfltikl32jG2mqgdl34w4F5oI8X5VUowdt2ZfWdMmylH7
2uaZdJ0XqNrjXU0PNvQtPVT/qAghOsepHpppiw6lmz5kfcc+/eS0kEuBrXYwQaLQfFa/S7DFxK2k
j1+TiUcnqLAb3RAlT+EWYepL+Imz1V8iFWQ9SWHJYAFznM7KnBUtNk9e/FroYXYz2Fm+d4uCPjnT
4w+VYnxv7eTG6Ib2whN7dtcsZSIKCMSnyFPByDgdOC5HKmUU9l5S3ocXSnTzcRjq8VudN+ML1JBL
9h/vjweIizic6tRZsah0jMocM/0l7IrySs+x6xrGMt+WCOY1foQq84Xq1HsDksGgHU9zhqdy9YFO
mMskCUfzBSCG+zIPo/21zOmOqfgebozBvGjlfFYT5XrCtokz/Ddrc9ZLqalxKyxdeXOLVtibSjY9
GY8e0wIPvaQ8Gm2cD6+5NjmWcoghPFf3IKL7/r/SmJpolxjz0LRXhTZO3YW1Jh5nNU9u+oUDDFeC
R9TRzuOaTo3StkeN+Q1UQIx4sO51MZEUWN7ECeRYulZ441K72UeKm893Zks3iLZgR3KnpFbs3daR
XmwQoSmdzahZhbzta4E0TOmYanfVlo4sD6MSITSUQ7RGgBFQlHU1d4mZXLVYdw47qQ6F8tiHAvgj
hUoj37qij98MYoUYm56e6FwOWlLeZzky8HEAA7Sc0q1dG23T+CWd4+/0b5Xp0Yt758mwSIy/aGZi
PhGbp/nbbA6R2KZemccBgIX8Ne57J/Hr0sF2r8YxdO9FDSr7chin+Gujt5Qq+trgvwaWSjKC+h5d
UHmoIttK7p00FfdoVYbjlVKGxX8meKbJVxYc02ZKHdqASjbWx0nv9YfZ63rteSpmLLeqLCvSu4EW
wNFGEzLxZzqK+WIJYhffO3NU1YM7dmDd/LkDN73pbCO98aC8utdm5BrCdyKlxTglbzMclJPa6w90
SuLmd1dQOQq6RmvpyMx6dZ/CRzZp0idZfoOfkKGyfF743XIE/i6dVk22b9mZiXyQjJVNUkEN2CPV
rNyERTF6QSKdqn2wmylW5VaYTZ2VWztEkzfGCyiK3d0IpP1xVlLVfMviIZW7pKDKu/MaxfhjJuFc
FRCZXI+CuS2BRMkLD/DZtbiUsxbAN/EtvNV1WU/zIjUpanV644ro93EuxS4x+2i3ZNV+C/4O8V0s
t9VEZhdSgLORHUhigGjpo1Jy4Rk4vRcrG2mAYhrMX7ZUixaBCXhFGxB02jf6S9X3FnQO9hNUPytv
32MbT+Pg4+fnrHRA4IEoC0pT4AYXotzpD5iKMbGKooz+9Gj0Rd8Mt3cfFanNBGJFewfnPE2PcxO2
2zQWxXdep+lCXH8WcoGzpXZAK5LMi27zKiCh3aaVJC7ZK+G9tk/wtIk2dTmVho9+ya2CoZxLM92r
L4Em1xc21UQqmQTchNxL0L3KvXK36ce6Ve3XCQn3XTNPzaHW3Xqfoz6KQmKDA8bHM22uLkXa2KhO
INNA9xP87drLUeQResPO6L2i2ObMYIiG3FeWN/oCCG4dTS6od5C2vELoediUFE9XVFWUeuaV9V6p
FCW+OXbDg1VFxW9AN9YnhdGQf0KgYIkniV70xQvqdCx9MsMp0WX4quIKdZV2c3/dJY2KLi7yLM1w
UUr5bwD+78vyd0BgSZD/OCyEMacDIomd54lXeTStrfibM3jDXehCQh5U2R8mjN8iP6ypGRRtbR6M
pn7R+1q5+nghz1Livz8CThdxFDsXbMDpj2gHraaxnXuvRSP0dhPas+snRHjf436YruXkmtvYTrM3
OUbhbz2e5V1ulWrhW4Xq7j7+Lev74//9KZSq6Q9RM16TpPNSqOPcD95r7bnCPnjDULb+IDAl9T2J
is3G0JqZ9mOVftPEFH37ePTzLc3yo6Py/4++mgiEuExLIPf52sgy2didO0WBEV926z0/q4zjElZB
QacGsSZbTYY+Sq/vmPBcz/4zPTg59txbe55GebQTb77Q5nlvPLAr8J+xBAKSu7qTqsG1J8+b3NdR
WgZqriN259MkAxxyzOe+aZML7897RxbyBpExhxZ4/DLP/yRlw4LkHYvIe82j1vqqj230VMbueJjN
NL9EJnvv2+ikU2pYyEZEj6djZS0RYYvz8StG9c64r4SdHysjcWdfyRUP297cMr5/epuAFdDIbijb
IGa0mk5TK6WrpFX4qoSaiIKO7lW0UzOe8gtX7DunYbEtYNHoVNKoXSV9Nd4fEw4F4Wun1lVQlaEH
KqJWtjaGvVd6O+VBU4XtQ5q23f7jT3xnBZcsA/o+VAPq0qsV1HsEOM2m9V41bNy9/azOKa5Vpjlv
1RH43YWoYf1mcuqRoySBR0QRxa81q91O9F7JtUh5zU3F7JaC7JT7nW7Hb2Gt5EQRfeFHhhc+fvyR
72wdLnkEIKiMsUvP6s64qVBhtpjesI0QmqiGK1LF8aBgZLC1MnHJ3uW98eCqQIwhhWPMJXb551jQ
DGxzTZ2U1wUfca3AytkMFSyqreIm6Y3JLFxqt7+3jIsOFnHQQpHRV8tI2yn1QiRMXiM0N6MNrNow
UHQ7LYMyTsMLu/Wd25OxyJQ4+n/7X6efl1sy7up4CF9LsxY6jWQTeJk2zuqF2+W93ULcQb5P957t
sjrx3tA2RjY74atTROIw63LaZnmWXNO3Dm+cZs4P7TSHFx7J9wZdDMgpasPDA7Nx+nFjFVZe1ono
TSFTCMy8lVt8pDH0iLXmStTC/FLrSXrhFJ4Pil4axUydBipqGmu+gQwHNQlVO3oTSQw9trCagQ4R
pLSdO0bNTam3Xu3DAjc3Hx+M85Vk3CUCoq4FDWhtzEPFuh2j2OFMZL3R+g0LQUhCyejPx+Ocb08u
UDSamE7wNvRpTycVVzS76CoRv43S8W6MqZj8VDr2vakr3vbzQy0sCvAe5Ab84NOhiijJUowHE4aS
xc2k6OkD3pJgm5Gy+PS18teAEfYLb+4CqzkdKmq6uIPWwVd5RvmlUDrlME4aR2GIb9y4q3Yff9k7
mwRtDh4H7tBFzGZ1q5hh7RQigb/TqZ21SZyxf/QUIz8UXpqAmTN0FGirS8Ls6zSLSaSDgk44rQvK
fOtvBN/SlmZZJW+qKuXe0NNwY+CS6idTZtxSYe7hGY76D0Ae49bLVPvCVfPexiG0WEphC3trrcUf
Js3kNIaSvFGdGw48k2lgOmV+78xDcvh4es8vbbICKtlIo3MW2K2nq2lV7mDNdlO8dWNuNFu1SKrs
q4tkvv6dClX/LaohXV8SnnpvUGphHDSSSUKb1ZoWdZYBYa+qN01C8lXxMf5GXci4mcYyvkJkY7xw
u70zHnUCEmcMPEnl1oFG6dlzC/ypejNax/KBMidoi8qu38hJmn9SysQXXvzzBVxeQRpSaOxR1FzX
MwEGpWUkxvxNnfR551aR831IDIyBtGH+pHcMywfJDsliuhGgdKkWn64gYUQVS1lnb0pIp+BhylrS
/9ALC+VQQRd4+Hi/nH3ZksfBfl+ErWj/rqcSlcmolkbSvy0yT8892ke+RoDK46sYw/8wFpkZCIml
1EEx7PTLQI/Vtjon4s1QKwuUALJWW95ECB6dklxqQZzdMyTh1GaX3IgvI088HWww4Sw3oT6+eWPX
3RhhYgdNLa27cUgPg5duE73MLpy9s3cItBxgYPBpOsfAWyMyq9oNyzxK9Tc1Uwlf8MRr1K1OrfBC
3ne+ZgupD7NxOvVU6YzlePwTmHnZ0A3kafpbT48Cdi0eI9fxGA59kKvepShwmaeTlJ/1WrB28E/R
X6YHfDqY1llwXoSX/8otYQB+LK3v8ELTYB5zBwBoUgYQ2bxtlOnlr4+35lm1AZlQJBYWlWv0Z1UQ
SqdDG6NtFKId2j+UTO2XBKGzI5nVdN+ksI3yNpK/asQDH1JTG69xm3R/6MUkL8z12ipswTs7Blql
FNKJa/h7+iOSUhnDarb634YBtns722nY+lYiooa62CSQN0lUtI8Q+ze/K2YRA4qbDO2qkFabUTMu
9Jc+A/1+yFWtUncXZmi94xaKBs8ZQrVkyQhYrH6ckSAg0ueW/huxIuN+MEPjRQFp9UjFu8XBTIPO
NlI92jZkoscmLQcn8CxFWziN1RJMmMOPds7Gn7AwxCVFhjMI6fLjAJAuDmvsVODDpzOntW7eD9qs
/1bb3vuS0Hl61PCBbHy9c407CUdQ+l6PrJIvKdcXPt2JON4MbS2vejOGQhubTWxdWM/107H8KBJh
IgGymoWtffqjnIE4cchs7fc85eNvq9GqP1ZOVdVk1e4RK7vkefbO/uGAUqNerDDJvs11JA6xqIi1
0fmdVq2KG4Use1QRnaL3m7iL7qquLtUbJ55U38xT4W4qnur7sDQHH35g8auciGd2sd4X6ebjzXM+
E5R+l2SdBAhM9zovcfMKXQmhhb8yYb0omR3S7i8HeRM6aDcWafv74+HW9zGVXnrrcPPZaiQk61pl
6IkOKoQe/Y54BPxZxSOmUxrl2NZdf5BGOVyb0o23Hw+6vrz+Dop3FxV+cLtUfk9XG7pcDMeMQasZ
yGpvxOaelpcHIbDSvgp0T/cjGjOHLoLR+/HI78wudzR1bQrdC1h5texyjhvLEkr0G50i+VT3brWJ
08Q4mmLMNqMbX3083NnswiBCc5RbmtcODZLVhxIpqUmSpulvDk5X+AbCWm+jIaYOiY5C+tS1UOi1
zOFSnrl+ipACYVb/H9LOMzluLF3TW+mo/+gLbyZud8QA6ekpiaT0B0FR1IH3fkezjrux+4DqmVEi
FczhdFSVqlQUeRIHx3zmNXNBBFDBaUFYwbWmxTUifq0Stg6Um3wlnMo38Prl3vvoimUwWpswywnF
Zu3q47dZVJba2VkbvwKtCEe3hNMqrRON6gf4e2mNcEdVfDBy5/mo40M908AFEUsszjBIkhGN8i59
NYTIdpVv2xewgf39FAJhff8V/mEqGQoALhcNIjZLzt0EqbuI5SJ9DRI1XKeOIm2GQFUzaIkUCM48
18nynJ8Lx5E5w8QcY6lDQhUyUiRsx15BLwZeGA/arqUZtR3HTrpN8Zz7/xkPoRqbIBNg7tIxR25A
NUVKmL+GkSFQhCjystnL6mBciCrLJbcodO0MdPJk78+PyG6YjxvwoctXFwf05KXYSl/NKBru/Kgs
1lUemW7VxgBu5FptLkvdmG2Si/5c0PSHd8n1gg4Sa2dO/Oav/xahjQYJg4Dq+Rq0Qw6dqSvzXV32
UUinOzVv3184f3iXDEZawjlOLL+kamSZFqaJVuevUxZr6xz3+jWQwmHbocro9VDvzpw1fxyPm5PW
6YwlW05sqqptUKRD/tpWkbmjIBHjFlilt1xc2a7mmj/TDjidTNSVFOq64KNn86HFZJZDaok+VeLX
yerl+1K05YoC83hLIf8cdvw05CSIgttE4vymeyYvzlGlAN9JsJS8CrssMOGZ1ATNBdt8dGo1usMx
Hs5YJJcgpzrtxoRzuKm7qTzTQjydYD4EDQJuD3RIqGwdrx6qkqMcjTmb05qirRHnEXITmfbDGop4
Vzv5R9E6jIRHF3BYigaUmpb1bHSNu6KRpuy1HvXnui2bndC4uIrJWoWkSpv3l+vp6wQaRieWsuRs
Xb6UrYIi1MaaL7WvWqz716E8IVwTOeFe17rXj48EkpCwg+Y+7e1FrBc62GQ2UtW9+r1aXE6qE6z7
ToQbzOar7ftDLe5fYF1IWoKOBcKgIAO2tOMZpxqpDilVf4os1+EL1+qaqpp4KERt7lPbECs/kOtz
pJU/jjpDyjjnNALseSH9dsz0ADX7JmiUnxAedH3d2KX60OhNuwWho71ohZo8toisKB87zOeHpRhC
i4dknut/mX/SmQURrTTqz1EdFVy4Ml+7F2hy3wVp7StuFFfdmZt/vmZ/S0J/jYhIH63n+QxYlkPN
Af8YVWTaz2CgiyTafHpQI0s6U+VZ7Ltfo8xPRYwBpXcJz0sbCpNZpmg/G3A8ewRXgEn2EtTPPM5w
mRxVfEM/hltjyLfqPFcUKSbx9uJss4d2cKRU136WOS7b6/nXdFuOIRSOsAUkNRFwvL9SF9vv14ic
3nAXqBKS2x6vmaLMUAlUE/0nEMRwXTuRuQ8D1EqlTpfW7w91Op8kW/QBaJPxF22546Ha3glnZ65A
uLIYqxGE2BSujDr3ERGXU6gTWvv9wyOirEZCrOlAN/jneERF2HlvgJwRrh7VzqG1nbuIrNdZRZUO
0bfGwO3MyjzdgkiOMY9c81z4cBiORxx9DEhjHekOt1XQVbtqIaIgBCKNP+tksNf4nYlnDTRc9vz+
k84X0fGOYLxZdZAcFmr2EkjsxEZgOkmFsCqoT/lKDG2wRyXMdrWyEI8ijZVbtG5wPLFq/cIcZeuc
6/TpOkK3Eq4TNyVCE0zB8YM3qtOZjZxHwo0NHfAJlo43zDIUbj0/xxA52f6zDiowl3ksyl5Ls88i
y3tJqq1O0G9BPwXENio+XZGK4qNvk4Eg2bB+oFGxH+e3/duBavXlMFadPLBi/XSK1w66++oqaRDx
uss4Ek0XRF0jDq2KAseZ0+cNhHv0ShmcOG6uHNKn4Jw7HtwvzaAvJo2l5ENfGjcTVUT1IkgKcRum
GkJkiW01MthwwIarUSpl56D4SJPBQppyr4yEmblllo+Nq8Z9ShY4KMQqkYswQqjf5im6ah5SC43u
gpQ1McdF5SN8NqI2l+7MqgiygxFJnQzRHrM8VzPlkbhYGRBLKlwfbmg4eLom7O8oFWVPQRqgxmhO
VqW1a3+qbC1fUQSa4AtVqHU8vb/aT3YZl83sjUQ0TdkYmeXjqaGiXGrJoCnCNZ203me1n15pepl6
QVBk30gEh6fatqtzzIBFCkHXCJUMzjB2OOk1acTxsJ2B0Ixep6pwAyhE9b4v87Hy+g4lvouk6Kzk
AFeqv0DRrUjXJU2Qc3nEyQkKBWZWHJ47c3BTl8gbE5oX9J5eC1CiUp3RBfjaUMcGyy97uZO1301d
GGdO7ZOHZkykLdHsIHKay77HDw1SHCGdDj0lVzfyHzlWbjcZ+uQ0bnvnoA6DvjVA92/MYTLP7IA/
PC1RN2bVXL0zHWNxlpIexYYTo6XojlW4sxpRxjuhqpO4b0Kt1i9zouD0TKx9srLokVOMmgVAIVpB
Ojl+WkXobdRSKIxA4Oq626BE2HhKZSipm/ai8KRCcq4qACz+maPmrb52tN3JaMBAzsw+kCRQfo9H
Riwpd1JNg2LSyF2THQbSybryilZTkscGrj8IY71Vmp2NI2DYeJYNfOdyMMOsvbKynit8Q0aNxkWF
7uNN205S4CqVCgw9ldK2WNlOo28DglV4fEWNfjRBNoJvLlReYf0I4sRsVzrhsby3NJJVxJbo2fkX
TsNuVl0ps5QQvyypntZ6msrhtRlTZFmhT10VqwSQ4wclvYnuOPNwgSfrQeeSQv7xfMTEzzJ5j/rY
O+3KUL84SeCm46ePHSTLQRaTHrd9o01KoD5qn5DLkNxhdMMb58yaWq7j5SCLJLIJcP82JKE+krq5
muIJ6VCFe/uc/u9y6S6G0Rank2lByS6kt2cRO+te/jTuzz3JMspYDrHIoHJhGCQRvBOEBoJLpXGl
cWW+iM/NF/X+/RezPHWWIy1OnRIKuSVXjKTcxAdUuIy1cRUcsGN5f5hzc7a4SFSw/jm8O/XRv8pW
0Ur+hFP97b83xOIUC3u98SU/VB85qD195bvBWtq8P8Sbi8nvZ8dythbBV4gFkVaUPEb5XF6X200I
68Btv3Tg9H+Ekhs+OXuxkvZIxRnnKqJLrYDlPl1mf2kolXHT83yR2Fb6rva9Mb2V68atJOOgqC56
MNeGvRbaXtEkVzJKADl7Sb6Y6g2fedWj2WF+RpythmD8/rQsQ9LlrCxOEBnwfpQMrKHA+p72d3X2
ta3OnB9/3BBcF3P9md7JkrSpBkR+aHCwfmL3c3pQvjnfxEps8t37T/LHZfrbMIvdkI9R6AQxw+Q/
413+Mj5J+3H77w2x2AmSWTRaSrvysV2L9bxMR/ej0fTb+/jtKRY7odGgk0/JPMShuBQHdV/u43M7
YT6BTnbCb2MsdkIV6IVV6Yyh3GSO212CycJ1rfpeVG6refEP+fu/N22LeKEWjiw1Kas//zldSA/a
Iduee/lLXvqvHfbbMy3WsRUrQSEhKv3ofysu1W3+zbztubcPXbVpHoIv+uQ2T8EZc5ZzK25xMTZx
PlRByJjj6EmPZrmSCs/5bH7592ZvcTNmhUhQeGT2+vWw+7XotP37Q/zx8qVoSryMeBfb9DiMwGFn
AqQXq49WdcilT7b+yegnV+u//nvDLNa2nAs/iSaGKYK1Y2yj+FAUXqif2aRv7ejflzcpPnQjUh8T
bwGwQIsLuLHgnVeJPH11ajvIXCUc2jsfeGMHTRxi+ibPcpQJUcIKdxJmHdkqRqvxZxhXOmEHVghn
qg7LyQWQAe5qBrECdaF1vDiXxn6otKjxla92nGD/Jg/ZTUWETLhWai5p6HAmkppn8fjxZzEcOtyI
AVFUXbKTUFrj48RO8E0YqaO7fhQmuDr71rmwcHlzEP2T9JAHgFsFOLOUq28HH1luXfW/drVql4EH
1q2VDyTGk614NKvqDzp2AagBJkeMC1J+5rq/XbK/FRoS4KqhqJLim1amhse+y2TPlnCzsowJC+Co
Kc6JBi43OHkzV9ZcJ0b0QsNd5nhfNNSpwF5p4XOtSuHFFMThjYmn4RWCxvbNlE/5ZQJg/0yx8eT9
zf5gis2kIkxDa2WxGVMtkQcJ4WUUPFVQKFQdthgDqN77e/Hk7aGKP3faAXJTgwPtdfxoUmEjuJ4q
2XMllU7hIcGdf3JmS+UtEJP0zI1z+kgwYWaPTfCHpKlLUVK7oB6I8U36XJhZe1lh23iXlca5iZvf
xtHCBwA/w8gUBIWgNCyhxpKPVJEem+aXMMi7TSGZxlVnhcouEulDb3fmTsK2onAlSem8qe36M5n4
sg8GMIRGok1eCgeHzbd0wDbkJC6lQNhfyoBrAarrYFfP1iADHM/yoEXZ1q7CEKz1BIv3M4qUmeq4
phCx9Bon/LEzk/4GsFzMB3V/NPiAmPIfS4g316GPMLsuHhoJ7WOkQOLayrZG23TiLkW6w7qomkxX
VnSgq9oTCCE7rqyz+j5VqC0Ur3j4tqPv1ajnxY1rQsg2S9dJarM+pGptFCvS3aZLvVFQ3NqNeh3p
H7Q2Ykrpi8B1BBHF+mFOj1dpmTjYGvSx/mXsTOkalDCiwh3d2cfKTpVugwhODgjq/Z1xsultmnqU
ptiCNIkAPh2PWbGAA9tM7S+FwqRR9PRdpDCsAxrz2t4HJ3yl51Z55gY+XbvseWBFPC2ZPHj840F9
te+Sqaj9L0Ed0PiqIr1OcNKsNTjibWNb26TXlHEfpp2cwQxQM3+l9nCYz5wKy4zyzXEYbi9gEHYk
OMnjj9HNaZgOxfqLOYl6ukZRRVQrHMhNbR+AOitXU0U9b02FpiARjFLfOBPsnBxLs6rI3GGhmgYJ
Y1lakqNCN0JZzR+meAx7mgLRMGyM0h8DN2tNce5gOhmOuQZvx+ICAQTgdXHA26KycNuw4odkShJq
PnUGA16KoJW7MfP++f2VdTK7M6GFGxOwMncz8NDj2e1jSGRG0EpfsJsa75JWa70i0bJtEYvetSdq
S2MSDSsKdvaZNX16Nr0VCPHOmf8CyrdY1FSpDPRhkupBCyrpukod51LvIuc6H1vD46H1Cy1O1TvF
14NrXQl+qkqTnonLTvYVN9rMF5wJg/zHkjHoGGmsS6IkGueyiWZdvnhdqH38o++N7KCX4muIbtn6
Y1OOtjdtejBQxEGYdy8xO4bezxFFazxURZ7d1nRB7/q017s7pMOnn71qNeYqNaYyuvaDyT/X71m+
cMrP9LdZWPBruG6XTpwoo5dxZ/fDg5lb9qWfUIb8Xheqk3ihFlV0DUDzpNtRb/ptPiKK+9G3/lb+
5jqkCcCvJygXvxOUPs1wfOhJjhQviFT7kMV2Gx+0DhMaNwe7fp3VavEpKmvzkHVj+F3L/cE4c7ot
Q+D5cwDNh1wxIxkpVR8vfMlQemdsS/mhrBt/dAkSimrbq01SIYQnBMiiNi3OIGBOxwR4jEwAw/5q
uB2P2Q4pLg9I9T84WKOsGr1zbqbSQXokllagfM4JPi9XN7gwnH7QNSHpkBGdW5wksdFMal0X1UM0
IRgSdE1/hbjHtJEcR6huyUJH4zetf7y/vJeBlQYLgRsKeVVWF3f9YluL2NAKEPPGg9ZiKz3LXEaP
hj5q5+7EP43D5kE1kMHoJy3uhbTt7bBC94dzspPCw+RLieWlalXpZ5bs8kDmgUBkchaDDJlpMfPX
f4vx62Z0kGlrlQcRD7UbK36+7hHudgPZP2dheLo5GYqoHkIAUFfgpsdDOS3USUyWlAcEzvNLbaqs
i7bXfVqzLFHYCNGqCfLpe9IhcfT+WztdmjDuZh86ADC8syWKWKkdC81SVX7APM3aZEllyYeSiMN2
S8LXz1qLjdKHR4T6TyuYJUpAuIRM9HEmx3UniwcriOuNb1rNxlEyZ20jb+JaECrPQDROdgOAU5hb
aDCCesHmazG3IqN7P2bt9BDlarKtRspKGfBeT2aP7EUqm+sib5/ef8aTNQpmeMYv6PN1PmttHr9P
pYshoFfZ9BDnjnQTJ5q+0eoxP3Oh/HEUGzQWRHQIcktCsS9wNWixDHxwlKFZjWWiYzkUDGcOTD46
n/b34B3BqRlThxsvHomwVhZZoNFlU4tURvjFlyoJQb9qxLDU1PIy/j6YZVjLbhDDjjBcgGilE7la
FAbZ01R1RjorwoOg/gHOoh53Zp/Y2Kw0SYDLbZThNuMlgK6c77RCrDF2HcQY/CfNifyu9KTA7CvH
BXDdSlzRg2lOnjb1fnpTa3kLnTgb6sbc0vhuKXRFMFAUrx+rwIhXPsau44DwrlWkF6Lw8Q1w6cxT
+d3WNYsk8KJm0kyq7TaWQXucXcDyu3CzExvwR5V29OO1RC86Y9diAoxJx5irpWK6AQjp2KIyifKk
2/WQNC6dCIeaazgcWtWvEBQaynhtlLUdX6BLFuRPYaTm+Sf04YIw2mPwpsOG7k3Zx1VpzIZRBG6h
qNj4uAFSNqXkqmqRYE6jaHlHniM1Jv3A3ijLPZUNJXqcIhVPezfwUaxQ3akvArMlU6JesUtlY5xu
mhoppC1ZnR3/BOflYD6hC5Qeb3xjbCl7YlkYbSqMscIXOFVZtg5xiyExxb8QjIkM6Lw79Nwg/obk
24x+5kMTy5sSVZ/eM8qpMx80xJNKVzNiNd0MYT7Jt7bQg+ZSFYkR4mKjFW0s3EQLZpm4qMFO1LX0
uE2uG8VPALwMLd7OOyjUlrQTQmu6ex0cTIp2Mef92hmcxLiNKzxavsoyhZbBU6IUGQ4P1pKuVSyS
LBd7RZXyV1Szi1m5Vh3CtZ9ovbExBA4vW8fJJHk1qvVQf8JXsM62I6FusC2oy4/7wCySblUMmh+t
uiwQ9cqyJaF7vd8n/UUrtErfYtPi9F5Vatgu6X5XVAesJk37U2xLrf00+qNTTV7UAXdZD1KSCy+s
2sDYIt6SBrATTLvbEI/BWTDsGpPdZLKrzh352eGqU8CnxJ4T4liCwAwwZ2t0VbO344rFjoXWGkGL
EnM+nA6b8VYKJGk60JESzU3ftWr4tVNr3dj2PmiSL1OXaLjFi2To3RQdvulZRHjsrfFCadOMoK6e
DdwovtXyZ+g4wKctUwtMe61bBTqcqJPq2sY0sZy/Amipz8RWs0O4xRW1UcsZnJYRurhrt8hIuVri
19VnPoLd7wey1mQXlZ0jr1tdG9L7HAhq8VqS5scY7CBtcjvaSmnIXogqFlA4tUfiS2X5YbpTTvqY
e0VsGWPmyYlS1ejUExWnK16dFuIEN2Gecl3ogYWHchL6nf+t5CNhzCNhreYbq6TWEeHoy8wfnvVu
GHyoOZpAtDnNOAiuothPxR56Z2ibXl40UTO7SMmZ8tlOA3QydRADhEFhJqLJcGGhttysSiYkZdd1
QNp/ZIAnwmYXqxHzsVJLMqIfcCXscJ3BQHK+v39fnNzCSG78MvgkG6NauohpeJgIi7dE+qwkdQYG
TAZS6CVVNVyZSciBI2dFeOZaXEY3UJWB1XJskwNCH12WM0D5AA+qpPRrFFhls/KF6lSbVgq14QU5
FcP6+f4TLiMcfY4LgWQRdIPTAEx4fCNmEcYIThVXDNc7jtf6RRW8QlvI7Iu46jhz1DiyuowXPzX1
NlCNQfn6/ic4eWAQT7P5uQPQFub6Ep0CpL8oOHiSxwLbtkcn0IIfg2zXd6peYuf34bHelH1mvUbg
vcubWasxMhwbK3psUW3d5YUxqCvq0k3nBmlpl2diuJO5xdWDXJqyt442FrJVx3Or6qOEc1sbPyp9
jlsaoDfnHn/a5rYP03SLIaH6lTA3VleFleSP7z/pSYcDJDiFBLQbgPajCLDMp0LdkDBPTptH9OT9
z4UZUb7Y1GIoCvyTpUxv14nA2t7DQ1N9yatRDNCb4B+0lqdO+qDcdZYvDWfq1m+Nhd9DFpQTSQ2Y
DggyLLfllNRpCENSVPIDmnOdFm4DFKTQjc9sIpNbzqxhSDYN4Gedgk40WdQSo6Cyn0RmpUDx6i6p
c+TAZZxvPKfMbLGjIJiZYoUFG2eMVvRnFTBPlic5MVV9pLlmdVfAascv0ZHyUWh+pj4NCAKa29Qq
Y3XXFw6REBFScC7jOKnCzErzRI5ExUD5Z47L8XhhyUoMR0N+SqNJ164pv6vDyre1utiEQ5mCn+oF
x8NWVaUmUlyLI0jcisLotU1lWLhPvr+OTtYwkF+CZcCTCEfPH+n44wylrIpGt8KnuvattZLEA5A5
1HWNSKlX6hR0G38ySm+Q4uxMj+p04mctEP5GDgjgqLGIbnn5UlhwKzyRlhFvalOAfHLhOzqSrvC3
0w/WAtBvJoye+RPmzC9aJudp09dTSuj7ZE1WvIdPFu7N2pHuw6CJ9marJh+EszAewl8Kx/2b88jS
bCqTlKrxk6F+Uprcx+rI7NKHJkz9atWUuVq59WTAutNSXz/TgzidV1KgWWt/3n+A4xdViJ427nzU
D09GiPHMoYwcKbsKwmyKVlaGXPeZef3Dgp6vNATwYbmjOr4UschokKV911dPEsQn+XMY1cTtdWln
OJ6MQo8OVAiQ1cux30hXoICbYRWgEhl6dh7G54oUywud1G8Wa+ajIJ4M8nmenN9qB2mc2kHc9cHT
DE9djYbp72vturI0T1DT2r2/d05nmuwCGiCVY+IWRjwebPBVFL7r0XmykUz4AgVBuY0KE51tGfXL
+/fHeuscHZ2ss8A6sSvsAxQQwfUeD+abWeOYbSU9pU0myKvQx7Xq0EN+1qETmhdJOt7lxPbpJZJW
soT7K+IDD0VJO++y0CQhGpo/s8kFNjBV73+Ro3KYbacxjLV3VdPVylU8FkFySIGuIaSOSZjxJRjs
/tP7D3IyaUD+CQiohiINQpd6foO/vaFG4ChrZbLySCPHCg6sjfKrTVIYoFEQm9Lqo6MhZYHuKFLV
b72MxaxpaSWjk5uaj7oUG48Y2gIrMyVjXRaFfWYjzPvq6AXNqhnomsGymRUzl73wEQ03LGlNY8ag
KnM2JlZhOdW7FJn0Fa0U3Y14rXuu3WgtJj3/aFw5CyrPQux4QYADXnY+WwPUUByW9qNPPhLSMXKy
eJMIvFQuhJAd6Uzsc7LRoNfNMsmwmOZxl9SCFu1TSj4yOs5G23h6N2le1ApxYApqIN1ZdAZnsxyP
VQPAmV41TXiKuUsAWRxiae30svq9U81b2+7EoYrN9nOfp49kROccuU9GozUxV+zhSiOVA9b4eJEW
dd/E9BSGF4gD9N6nSsYH18qdcKtaRVisR9SJz1UEl9Ue4CrmHKXPhBhO1CW/L+maqm/jSX5xHD+7
hWaRXbSRVZ7ZEH94MqrTs/zJfOOT8hw/GXarYabbufwitX73YHTGsMbKIFnlI6KNriqVrx/bgPgy
yQC1KcBT8we+sRivxS+ckNSPX7Ayl93SCZJ1142p20XldCagOH00uiy8NLY75WPCueNHoxDF3FZJ
85INZrWVi6nfkpRcFQSQVygqdR/MNd7Q7+B5Zp7DzHpbDEcQG5WjOY2obfazs4bdbIQuEs/MzXM+
U/OP+v1oMQjyqU/Pe4CjEznR4ycbohnTYKHJU1ttjk97Ou1D1BkuA2ySH95/XyeTyIvCfgBpMy5R
MsZFeIoKrTlqk9G+jI2TPNnotNjCCgt8H5tgVwnzzLU2h5fHTzZvL6qb1KO5SJeL3pAn8AkwZF6E
VVhPRiQb1NAGucfYurWGbI3OBpDXGXokPnhe0oREloC2GFuO62jZDdX7Qh4nO0tfnJxbziWK892J
LNgbOlyhz6yV01nlPKGXTaeZ04vFefwCK7PsMI41Rs4T09mJPO5+WjAPHu2E7nkr8nPn1wnYGPoL
fdZZXQJECtilRVZDiStIIDlJ3xG4sYfvJhC3aS9ZUegrnp1UflZ71jTGhbqesNHo98UQYjSRlWEe
7EffQJHQ7UIWo1u0dpOumi6MsgZTsD6LmouIe0F1FTmUpRa3Ic1PFbdFSMjykgiZYwnn0aqlgYIM
TXFOC2s5kzMWBG0jbgBa2DDpFlmDXCtpOpoIf4++Mt7nVDB3iTOWa8Sc4q+GMvZn3txy68EgomTx
5tzDOUbedvzm5LaQfLWstG+IGUUeuJDBxec+3sZ0v84lz8sbYBZs4uqecWacKJDZjsfKQ/aATir8
HanHznwtZCdCVkyMopWSVYvPTr4RU0kZWY0MbkOvCwFBDm5YzmRRz2lmqwgPulqkRasaTJeOH4te
tS7HL34FZybmpABhIlsCNIZEfybjArc6/rTcnEGX+EXy0upO07+qJUazEFS7uMenm1qutNaCWo5f
OyHhOT80KNPfCRyKM0/YWQhFKaIDVuZn4pLFgUIxZlbngZPE5sYiaBkntGRGkyTJzb2VE4ioWuds
oHtQZ5NtsY6RStrWRZ6u3z80lznQ26iQWB0LdjAWZ8siQiqqyDcTo7lHFAxsTtQHuyRzykOuUvyo
jL67IIDoNjqntmdC07vBBvUcMH2xM+bPAFiJwBPoIDtkqUjX2lOV+7pT3hd9XEQeGmeK7aXtaG+t
qravGxEG53h+f5hsqnqzCgKwLLKuxYIFx9sXQ66U93E7ardZPxRbCTeap0A4zcq2OXImX1e370/2
HwcFFUnnDUDDiZqoFAIQatK+uk+x4tkH9Cq2slKGV0iq+R5kxs6V8qg/84YXx8Db5CIZZrCoqHAB
jTpe7KVhF1RfmvoeSjtcs6jikNOAMMOl/KhO+6+xTMqJdI9wDF7GMUkkVXQ51Oo+yCUz27cUEGS8
PXLdv5imuhabDGIZvR3VjpT7Son0cRX4ahW5ui2pDVw2RZQfuyzR9eDwIxqYsYQgpJawxgmi20BX
JL/v20iD92Ynu8aRaab4Q3xmAy8OwV9DzcEAI1IfW4p4IKvTqL2cYfuShOJKcpRu3ebBuWB7kay9
jQL9m8OW+58AYHGNNEpIrlEW2f2Qj8FVm9cvUyoNn8C6BQgxGdVaQ84DB6+o3AGh/Pb+Cl4upnk2
qRvrswwEBNUlFDaShBV1Qg/vpcmJ7rilJc/Jp+6AOl5+ZrP8YTZnNOEcCJA5gQI6Xrc0oIZEMtL8
XupQIRT10NzgABA/v/9Af5jNGRVCbQLEK05pi6AxSWMfwyCpuI8V2Hq4olVe5PvmSnMCa921ernr
Rp02dTn7mmPAfk4sbnn0zWoosM+5kED+zmnN8VMmZdxrVttz6MtVcCP7BV1qWQvlZIUGf/EtM4R/
7q6eN/xvgSsLaIaHknMjAzcra82n1G9lDFAdRRyUanuPdylibLUiqys1m7DpAfeTiVVC7/Q685v2
xSmb9ACKpXlpnSB9URD0+57wHP9y5PqPl+F/oLN2+2vw+p//ye9f8gImrwiaxW//eRW+VHmd/2z+
c/62//PHjr/pnzfFa/apqV5fm6vnYvknj76Rn/+v8VfPzfPRb9YZsrfjXftajfevdZs0b4PwSec/
+f/6xb+9vv2Uz2Px+o+/XvCPb+afJsI8++tfX9r/+MdfLOr/+P2n/+tL188p3/U/K/Ff/ysJWbG/
fta/vuH1uW7+8Zei/J14gDSX5QE0C83Wv/7Wv85fkey/E2rR+wL6o5IyvlW+s7xqgn/8pVl/51Kj
3jB3zhD2mU8H9KnnLyn23x16dpQiqCpxBaHF+r8/2dEb+r9v7G9Zm97mYdbU//jrl4Lxb8uIE26m
ThhsUBYvcNvFvcI79qsUUXOEGjBe+ky1StevEFIw4k6BZKv2Q7iyC1+pUha0n5XRVjgITxJC8biS
49ItlxrtGo67/BURT7r6rZuaRUtvvas1kT5Baxkca+0g6yqXrhzx/6pnTHEU+Q5PQ1mBK9yCslW/
GYNTdtnXoEpoeriDhHfF4E6BEehfrDDprVWihO3wSaszI131aWt0q2HqjW5tT46FS5adlRcNIuW9
GylJF2zGXJ4+jXEda/MxIKBBN0XoKToQUxQadUAlXd4FPwR3SbnNo0gO9noUSMWlYoay6XU68A0M
oCJDWiEuL8FrtzM/ooKgdM3ViOVqInm6ntFG+qpjiTPQ/g+qydxZamtGDzq4EbleJ53VK5+kYhzs
bR2jwnBVtmn/OQFlUO/wG46d2zLsaaUHTUZ/jLduypu+acngU7uQvTjsmnijZgOfJQkUo3XVbGZw
s6WTdNXmHO8gCcZiNxRONrh2gsidW+RVqWyVUbexBLJQaNzqWm2anjQ0kpluSCFMdGOaKq4r6oQl
W6tdp1TYxXSgJdL5hQuNRZcPoDqGvU21MnFBilTfcbLGOrpMrRrRBMQxW9lxGzVEMXGjJaYYOe0k
hZb+QajUcirgJ3gCfRoL2RK3KdghZeMLie6K5cRDprrGpOB+YndZmV7LGKQLF/KM2m9SyRm1GRER
F3QMFWrJu9TvrMLNurQjolQJStxesm3ULhVoOB66RmW8iQEzTGsnj7rYC+vS6VbTiHTbQUxmfU38
VEtbtFL1eNvxc4Zd34Dkv1NSZxrXSZIoHZ3wriy9urNVw+th9yieo47ZF9MczTt0J6OvRew0tgeI
QgWaLg+qF8VWcTtJeCK5qcibS8mvqqsxoC3gWqGvWa5T62PktgZF+dVsMua4NLiyh8buAn0vB4X4
aeF4A0pFsSgBVL7Q5Us/UmPuMDDn+UoO6sTcmTY+FYRYAKZXdW5K8H/y0nD7qA8VT6qwUzsYRRI8
DVHRq2t6PJW8pv5tt16FpIviGllf+xs5HeqXeDKE4oGfzGOWayrdKoXRkBCpApPvJJOdejNEkqJ6
jVKY3xQnbWu3NOFOeo7ZZ5lLKjXGBLl+2blGhD8SXmhhK7u00XCDQ1SGW7YPLKlC8UIxn2vGfOqG
VPoZ21FjAhBTRLiSMQHqaYj3PZJQTdNXLvmBJDalyKJ7J0/bdhXbYa5d5sMQfE2q0lJcp5ya3pOH
MBRrcEbOswTIq1wBt9PKjVRxYrpYJ1RboB7ANa2uTR6MHH87L87qDPU+CefEzKzL5witLcC+2VxU
LhiYhduv5QCBjkMcTug+x9BRROmOk26WG1MdonZLLRtzS6BBjf0c2F3qHFBXSPGhyuVc4V86e61f
9xW0lM9tl0fyjY+qeYLsnGHQ+o8t/w3g0jUp4i120vrP9Ku6wfeE30ht7IaaCAAlAF2Da8WHmDwc
LggaVo4pOZNxYwcIPeor9G5lbSdaocaPdRLY2X+zdx5Ldhttmr6VP3oPBbzZHgDHVBVZdKLbIEiJ
hEl4D1zOXMZs+8bmQUndfx0U+iCoiFlMxGwUCklUnkyk+cxrzo6kVvpBEm1Tvx8lCjx+BGImvrfm
rhBfISLbGuzgsWyr9yLSrNSr+yRdrly9r4DJcD65vbkv7HkCz+SoGC/Shcay5y5jkLTwyNziDlpd
w/3tI24rWXelYwblxyDpTf1ktwqug7GSU6Lp1dYQqDJEZTF9Brmm5W/tIHX6A1a1YugOUmDr5WVU
ldb6ZMVqqyJWx30V+J1NxQCFoN6ywz8ziaNVo581gf2bsl4ykcFRR+0Y1XkJZs3W8bxMyH+Epw2Z
bh5kuCDlpc1z+1ubxCpW7qokve8R0x+5Tjv9rR6Y3fBmGjPlWzRLwvbAziGg1fX4oviaUNTos5Ip
cnOchqBTXeBKlCoiCRMHL+qMIX1tl9I0nDpEr/QPuEXVYKgKkFOHQR/C96baKR+QiJ5GuitTY7sI
g0XpgRGQ2rbsaqwPQtXC6YAfYvCQBuMQH0iwstDTlTLjOQGU3QPzMcqKA1lAyaz1SrwtdTUCwVHP
w+99YUT10Rn1Kr4ITGgdwH89B6yzqzjwkXQcG09XRW8Jt64tK/MUI6ggCWF9p7ORarnsD21QKnjz
prl9TnrJkE5hxelx0zhFUK+ZQjyzQfsF6SHt8mDGk1Cf58NQZkFx7ALJAfqMtSOrEhXpuyhFCtQz
9Lg+yjpWXach5elwq7wOw3MO1qy6WKJQPtBuUHRPwYrQfKU0eqcflL60tZOmpfPPzO4qvA+DWvnK
Po6bg93EaNfnWRiFj12vwPylkxgkd85Qla8GJZ1+l9KxoKHEOorXUw/O2A8s28HrWI4jpfGjSGet
ZTlOnbs5q+1jWFVFfsIspZ64AdOodMcQ5yr9fS5UA5xiQpbwmJutLrsmRrp8Frnv3ydm0rZc/7ry
s7OTNAPKAuvJQ8KvmXBBLUe6aHVovUmT3k4OZeYgRFqNYf9hyppQgzYT5+/7pDa/RrhABofKMMEx
tsk0ikM053wjtCCVwIfohmEG0Y0Z+YIY8F2Z1/DbUjXLuN/sevw+U7mxj6oUaG8VMD7aXVfmduEr
RFWmDxLQau6Jq8b60UHvqqmBSvSKfgc9aoy/pU7VNAJZQSWgqJzgfjL8PiZDnZyEUgR/zIVkFK4c
N+GHFhKQch9ac5y/bvuy6v4oRmv4qQcKn7SPVHTI01RIkZd2poEpjF61Jbh0ikBuYlTGOa5bozw1
WQ2FpUw0ShNRmCnp20CfhHQWRhxbR7sviPzm3DSLRyXUsv5IwReFM7PJq6PRSlXjAYrF6DNnDVxt
yEf50MUTYMCsSMsUm+Ohq9zCNsNvCtSzwstFXdfnsAafC3VDF19KdZ7aRyUtrfIdUvJt/R7wZEMh
Xyvqn5AF58rXczUIDvHQTdieQiRIj2Wm5pAk4nowfRICc3In+lDJXWwnk/MtzkcnO7TapBRv5kQT
qh8ju2t8zjVEaN9QHEq690ZC9BzHhyGrezFJvpSVhAIR/RGIPmN3MhHkmhrOrgRsWOEUyihJG8Lt
51BrHgIssX+GkiFPhzCRreiEJiM+p3Nfq3iKVUX7uqzlWUMtOUwL+GCWFUDeRObs0DoF/8lAW7e9
i7Ra1YjQIVifocjpr3hho9kl8kmDxQo1+jSnQrwlukIm3Aq1TjkEYWDLF42dZR6qZppKt0ceD2Y4
tSt3NCgZujiplMTgOBEJt+kw5i2xtKBxX7R64QKwkhKCq0wC2WoYwyur7+vHLm90BNACpf9G1DKN
xziKwDPPk159tcgmPwDwF7IbdFX4Fg46mKPCDPL5YCrZ3MA1LOYv3IhVe+idSM78xKqDY9DD1Tpk
Gut61OLI+hwPqdxxMVHrJ7YaJANEtpz81NDDL09lv2inFYlefxxHTbQuGOWRdJjqgHqEZRf/jBwi
hWNXabxKkKVs+wxRgTb5TIn5O9CHoQTwGkyVW4f5hNE6tTYu6w4B11S1SIDCQS5dyywxsgP6WzUH
zMB538Max2IUzcz5HGaASF0TFfj0JGRJiXlDRP0ZCFwO3lUtzIbqfU6VvIsq/Vsbj/IPChUpLKjY
6jALTQGvnHRqJd0hLczePABoBiL+lJ/+/0T9PyjI3krV33/L22//evjP//3Hdbr+9Mf+StglU/6N
MiNUMfT8aJjhPvrfGbup/AZMDZ0B6Oq0tODl/8e//s7YFf03MOrU1SB/yAtZgpLBf2Xs2m+I81JI
NJcmDrhQ+1cydm0pZf07YeeHUQbl4YS7aVP1QW7ruu5TTwaPeUDDPJ4AcC96M34zSuVRLqI7Ln/j
j8w0qveY6bUPwKsH4zBpDXtxKu5jw8p/pLGhI1bQWtPbfK7AexuZPn9r7TB6aIchf5hNOUm9uag4
iWoQdY/qWD9oaDi8EZLqfMu5796EUzC/k2KSj9A2oupVM0XZobIXxgKPUzG7SjbJpHH9lPutUfUf
aXO+jYXcCYBJQXYe29D7v7aj+x9129U//kXlqfnXscv/5JQV+f8DRailwvc/V6GOcZ7+5//K/7ze
2Muf+Wtfa8pvS1sddBx7horhQkL9qxClyr899WmpCS/7lGbKf+9qS/6N4hRNf31pxVOu5g/9vasN
5zeIcc4Cp5bp8dJX/pVdvSpIw5Ck57SY7qJvTuywrhJrC3HIyY3IN8e4w6UltYe71gyj351Cay/P
1uXvGtjzmtf1AaItxakBUMMRfcJKrXVmkLFPRYucgA/QQf/edfiYH9LM1KkpKVbrGlJeuPNMRLRE
jWIHRbQ5+ELHZZlBiKwl2GU9bDGkUiK/0hHzyCVRnmqnIm7sg8KrM4ambZbdmUOyh0xfu7r8NW8g
mXR1KMNTnbu+ODSkISup0CK/1DDNIMmPfbR9pVMCbvD1OJQWb+II5qcJCWFgJsOrEJZ6UQthutSs
EGe6/R3W/du/fhC3LJVploNfdv2DwKfKAuHfyE/yoH9IdS6wOTHaM1tyBvRbFT8zR61tmLpUE4Fq
UgczhPOWoqiyA9xZCzctPwUkGUgreQHOIVV//VPmpb45F0Xst6Sdr5I8NzFfjyrnYspRlx6gEGVv
pAEln6OkV8UXJ4W33WpxaB66OnQiQNJT/WBG1BS8xBH2ntn4ur379PvgbssgtEAY6evWKgZ/SjNx
2fuVPcTvdLkf/TmbJ9esbcOv86g5pc1U32tpja08NTyvCotmB9a79b14/YAy8vhApVlzG22JWmwQ
2Ikf6fX4WMWl7kFYTV/HmK9frLSCLGeEjnmYwlo8iEh08WE08/6bhQ7/X/f9Vafh+Rl+eV8s6DFj
sZkCZksR/fp70YcGXdiEws+bRP0TfRFB2cpqT21YB6fb23TV2nla+mdDrcV9CXyDsDJi4asy9IDD
ZEkdVdIg+Gpk0/SmSxXreHtArttnD/zT/bSsLlc1KCga+ssV8qyxEytOIqVlk4BeoOzWaFV+T5l5
T21rOe3/DiP+HoVYBReyBZa+hllRQ1cBKcjsqKEMvFZoJZeeAWQmtfQDhkDfLKFbO19tTc5Y1pLT
SS8EZQ928lr4EkaoFI/hmPgm1etjl4npTdJwGWap1H7Vqy46GuUIfAEajwucgHL9AFTjMAjZeiOy
Qj0pbWKGB7VzDAhwY1PsXEkvt9USUy3PIP0YxHtWS889lVa0QFO/KVr1lGMk4Y1pjO9kBSX79ld+
ua0Qq17wPEDAoM+s2TMFF91QF/rylY0esVrSyIAf9iGsoCjOdEZ2wMFbUwMig0Awpj8qAe71rsL1
Y26AwSW+0NvomFemcQo6ebyYgHz821PbGgoXDrzD2Fks5GoVyXe4RYsw9e2exo9el6mnJVF6pJ+z
Z4ChvNzGFHqe9MzBtdFNXz1qQm+sWI5g3qrCGQ0306XpruiH0UAjKLDdZCgBMNnQL18rUJAeOqGX
r0KpjbygCZyfsF26TzHwIZow0/A5bdQSP9F2NFHOpeJye1m2fqqJgRbdWnkBVayeO2ugcywHKAhQ
iyvo8ZjWAVfv9Mj1Rn0JSfZjm6uD+08GXWBqzpOjzeqinEUWKEU+CT9uCvTJtUzYbw0O1bnGNuRn
OVnRa6Fp0vfbo27tAKj+/zWqvYLlVLY6w47rhE8Wot/Hdv82jehjSDNNjtsjvbwsFxiOwV1C459J
rvaabU40tvmLr5H38wg6FED02d5rtm9O6Nkwq2UcjDKuEc4Svgiq9C6qpGohncZnhQamb2sJCPTK
Kjp3sjvpU2kEBuXLccy6hf8c3cmRqN5KI3JJxdCVD8YwWTtcn63bBKUR3kQAgAbIlevTjcKYPfVR
Ifye4PasdWPo06sw33eRU3wahl0noY2AiXU3sBCBP0Y7a60nWMhla865Iny4Wdb3Fkjaj4kWner2
Y2uY7tA4w+e2h3KXD3TZ7FbvxkukxDqcXkfMT2bSMk0Qss2DCZOw2XlpttYDDCM4vMXqgHjlej0G
etRYtfWZDzdgeD/NQCQORlFJH7lsBX2gqdhJKjYON2HsglpmQUDZLvv02aMN9EOzBmukbhVCWncz
TFZOsWqJT63F37Vg0EGk9Pmeoeiy765fcaRXIGFSSl+0nNbKQiJSFHwV2swXbLqDLU2BX41qcZRr
u3g0lNg+zKqSuooWjge8b5Xz7dO3cSwYnlzi6VqDFXQ9a7WaKkpuoBlVO488BIBqL4Nr66YaIgy/
PpQKDBZ1UIr0vCzXQ2H7Z+NKOfA0I8tAF7Rv7pO2oURcDu2eoPnWx8Qfi+cEHg3Ki6uPaXUBlVtT
pLhI1PTUc8U+ilQ3vJnMwVPwYDh13WD8+gQNMl9Lx/UDUOF60F5rZuQG6G5GCAq8gwsZeDFdsHuE
Aerj7bVcPstq16Aux1oudB0QJKvbQuBqpAxqGPrBAqYbFX04BKmKdntENyUly/Hisc0uSE3+/PWB
EaN6intQfFwzA9muQ8BVLnkY346faUQ2n/NIjWgJRcah6TrVT2xb/L5Ev3sp1MaNQKQA7xI8OqTE
NVUu1fWlF16GvqQ70WNahT9RRjKP3RTmh6TQ9uCaW8MxGkUNbgNC+dUSk2aTowSK5IWgWV6FymR9
EvNcfqxopL0DF6/urOzmeA6OlaAGeQbWWUplSpWmSoPklWPbPOQ8VgeAPPC8+jnCS7zdyQVf7iCs
TjgedOoxHaKScX0aE8sIe7yHIn8OinTJftu7lr6IP1OeP0lR/UZE8vs8MvbUV9XNgS2UmeDT6fDe
Kc4+v2fjTORj58iR3yiJ2ntmmnWPYizN8WQlo/O20EaETcaQU41e4uKbIhppEvcg/saLhZHr5DaG
HN2rKHF0h5oO4J9pEdSFN2iJ89FKNOexC+dygtyo06idwnaic1shXHcYhSG/mQanwUxFSXPJi0NN
/qqUQWK7VUT7XCmdcE+JaiNjghoO5YArFoQWUL/r+dZ6ZwDqG2K/amVacbTyffQU8HEYxwSQhBLQ
TGp7PweE7PVTovHPpAz8sZ4e1bQCHSKy6T6SFNOXVGlPk3+jIsBvY49jhQFlALD79a9TY5w/BieK
/XKOgIwYs/quAK/jCqghZ6BdqI2qJjYZqaO76jB0p6kbJTcXprNTVnv5EGHfBtMYsS7tyb/x+odk
mjLRwTVC31QGy0VpIHfbYg4vWV/q59t32NYnWaQsSJkJONHzWx3txmnTVumV0G+w3GwOyqTVdz0K
aF4sYgOgitomvxvNCDaqqsL+D9o3dM6GcbA9hIzsO7NqabzPmXzsMbA+ogtb/A3E/B+rIy/fLwq8
VFOfDJxJZ1eHpJ8BA5VtGPkpWuQuKjnC6+lzPpRGafuqhPKQyOq9WGBz0GVVCJOh2a0hsGFj98AB
gtDvQJCAeZLK6CyAdYlDjb3lZ1qulFUza+/Lv0wAlmL2v4ddvdUoIQ+jFAkuuWTAq9vWAEbU+XS8
/dG3Jgf/jdhO4cUkUbveXyFYwKhsuHZAJZkXYxa124kB6GEQGW6d5IY/jvKeYcNG1Q9+soM+3CJh
xglbH685mlOl0CNfAXzvpihkulrYpZ5pSPM7COzkjktoD2CJu6AYiwMVDWtvuy+b5TpYWH4E5Xlo
TwS28upHOGVA4rL8iAIvq0ddH7EsCdP6tZm27Vs+bf/JqofozuCmubRxmF2K1CgeEHuT7oA4qK8M
lH6anazvZdjr8OhA+SHgxlRs/boqJhlmbVE4IhAvaX/V+b3kWAP6FbaFBnfZPrQJAihtPNh+R1nW
u70bNkrpjK9RzQUmSvqzTi86BcCHFDB+Y1bNEctm1IfQ+HhwavCRM8jV+wLFdRy/lDT53kCVfpXP
jVV7M8rvFBhKbec53rr+Fh1tfpCC8+gaz69gxt5XdR35cGyms9J3w3EM7Y92aOxdLZsrz4Z4qkzC
WljtBjK8TJvkkYMghHGeal3/0lNJO5XOhEkmZsGBK3eDdlZyJXod9KP65fbSb7z/dIkQlEfcGo+r
tfy6osWlGYHu9VOd6t9UBT+0PO8+jDCXzxZsiYtqxok71CiX3x54655ZZEJIKeEYvCDbZnMELmZm
iVO5HE557qT3VkAF/PYoy/KtDxtUCWRCli6dra5qRGZhL4WOJvIB+8h+LOcDSECj9rCODT9odZ7t
FDa27jWYmgTEOAMovOXX95o0N0oMaoI4LlanOwOauXbIgwrvubJypN+JbVJwo2B5dw7w1riLcS3K
TOivABW/HncUySyDtY59pZjiU69a3yNpkvHljX9qEmrplan9vL2yWxuHVwJNDsqFjLu6wSPJCuyQ
kN9H7yH2nLlqiVEnqwO2qJifgHz3NLlS5w1Qpt1Ds3U8EZlhupjBIWi9eo9jgOMCzHPs2wk40C4r
NK8o6ugMpWVPe2VrAz0favUcgiwZs77LYl+ys/5gm7Xh9iiIuG2Wt8cGdYOdDbv5IUllMLEm4kAr
e/UhbT6iA/kNFT7i4Hq27VclloNuN1Yt7uRygBNYOpxuf8ut9WQoeiOEnmyh5Vs/K7boTdMMgcok
Zz2kk1lLsQuUVDuSo++xb7eOPdcqd6r2RLlYrafoEuEQNtEYpMR2VEM6k1MZJv7tCa1V8ikI88La
S23Y4nKjDnA9I9GKqtVZQt/K4vpuUsE+IfpIA03C5PyMduYDSjr1F5y9y3cWgilHpyrbn201dye1
qaozQeDgaX2p+ULC6rbCZsrTtWzwkX4td67grU9OH5BOPWpu1LFXu9maMyHatEr82ZYBVle54UFN
1Pxajm23L4v5hFO69n5nhZaS8epmBBqAfwDkF4VztCopT6NVLLC/2EcTK3/AyfyThrnnxymQZhTG
2OFKV4GAUyLQ6XN7AdE27DSJN+ZNqxrQAIJVkK6ekqFnu05qWsRMcvrnKgravi6PswfiND47mgTM
FQWrkzwX485ib6VYFGlUKmyLOAeMxOudgeKpAa2EbKPs7foUlbTBvN6KLJfya0t3qhfHGd3HV0rb
9q8lJR/wmqziBPRdEGg7t/bGueO3PMkkoEzyIvPpdDUbMyQmfATR5KPO3f2ItSv0Gm3qd9pVy4Zf
f24DfAaFMNqE6BVeTxs5bgTKJxH6SiuAtWZBG33RMjNTfFQ8lFMeRuIHKgAIBoYOAo5DXteX2ztu
63NTAuTDEeItqk7Xv2DUS4hLED99m+rrfQ7V5jKYXXxJQ+VnJRnaoY/6PbeMjdubqhjTXjh9kMJW
H1sBO459lKBbo8TiBOe1v0hxZ1/wO03PHXy/j7fnuPEoOk86hfRll57++iiPegDNIGc88At+CIns
aLaK5EZe80dX6uMDajD5zouxsYl4KzhAlMUIop3VHPFXHBOsaekcNMBQKn0wTqkmx0cNytnb29N7
sZwLHo8Hnw63AfVuPVRFn20mixd+IqFGSIbWnGSAbWdoDJInBfKetM3Lw8pW5WFCD536LboEq/BN
kcFvV8ClvUjvmgu1CDDqkpPCyJJF9T4WmGe0IAz90OyVo+jy4kOUOHCpsizdOT8bU6eRjc4fIo3I
/b0oUiAc3MstVSpIcOgAy03uV+lxoFlV1Hv+FS/eyGXWi8ULjzGloLUwWFJxa4UyY2XyItuhmOhj
uFNZYkT7y9+TgUB7LANBBl8m/ewGDltBoUfGyzQR+GVPYYBWdA4qHcwxLreTuccEf/ksk+GwVRdF
JBAZL9ylCllpwYvjIKt3dXkyarv06qGOX4GMi35UDR3cRE30+xFVyS/gxtpHPRr1L5lcGsew6dWj
lTsQE8M4PFfI0X3Bwb1+EAX6xQCmu53N/uIsL7+VgIh2OJ0gFDCvF8cJx9QJylgCSz/mdyo2wN/n
Xu6+KCIMZ7c06voLNjalb9fZnhTXiyO9DK2hdrrc1iRJq21vZFU/5DYNC7ltpwvCSuqHRnKMY+0k
e+/hxl4DbUhEpuK8S39vtQXG2RHmoEtLJ3XCzRuWHIrZUvzx9kbbGoVu1lMvz1oyhuu1nIMBw2It
kTw7UIsLyUJ335XlXm9+YxSaTDRg0JJhX691CxMl0CDHToE3Ivp7X1U4H6m9sVfA2RrlqWpF1o50
zbpWETsgaGxrCDwnbO1zXkkJhIy8/tUKxILD4qwslGWa0E91+2dHU+qkjhpWu/Ss4uwCcVw79oYN
36yEcHD747zYbZTDwS8uXQ70qMjGrz+OiY8XpuqO4YXTWPujrsWfBNQaynBZ+MftoV6cKZMaE+cJ
1WP42cp6Hwx6KTdpODBUnSh3taIHfi0MpFV4ANwGl6RHpIo+ZEOrercH3pgjBl4kOKT7HOq1LHTd
dqJNgEV6A0TIR/zdoIuVne0ns2rvxDkbQ2Ha4SCOtuB4ieuvl7MM5dAOG8XxDHkEMNP2RUkjcMKH
wknE5N+e18aC0t+j8Qd0zza4Na4H602zwnxocDx7hInvVok93qPXhz641DTWNzgk5ScjFInb6bBe
3NuDb82UshHwfHmxt1rHlCLQ8jJTRODVrf01DihaZmE2ccbBp9weaWuai27TIoMDTWB9F6NWog9c
UIBBUYXqDk07Th5Fuuid3s0hDOYx0u/0zMk/hShF7GQMW7PE7wIQCMVAkpXl3z87ibHRS4nTm44H
tVI7ZDACfa1vDU9Toj0834urBUYDYLJFQYBAA/zN9VABwFMtTwNIyYOjXEYZBZFOMpudCb0IZZYW
E7DTRSYYlV5zNYo9KuGQAfZAIT7L78x0Ct1x0vLXoLWgkI7Nnv3YxgJC/GBqCiIpaOytnhgDREFd
1KrtZTEeA1YEEpNuuXR2UPPeeWe2pgbiHpQcXeKXSDmBGXOEhJntSdSa79oiyc4JzVp4xUi3q54+
IHt2vr01n+DtV5kVy+kQH/DZeEL5++uP1uUUxxaQoGe1lIMO/VRk8yGdUsVHh7p/lykmnJEknWZ8
RSAiHoJMsu9gIcOk1oTuO2ah+WYjx7/f/l1bqw61BugSSQHNztU1BKFVa5i/zcMe5V9lnvjeC8N+
Ok32OO+gpTbGAgOwrDu1ZNx3VrUEAyEj5BhDh44d3iVNoVlelmNMEmmZerw9rY2bAKAUwSMZCJ9s
7bJTR1YQZm1ge3XTZ8coUboDd7hSuLacCzfS6v6j3c1vkdAtftweeXOSfEswpuCfuGtX37lQk9Ke
mOSME8eh6oPqXAL6PSDsUe3tqRfFGWpwMvE4n46E2V7PEpo5+v+hyRFF5uGh0hvlUuvZcBKDrlxM
u8qOk9YHp0oHjImT+3QMHT3/9XcMAwVuIrIdamlrgGsyKxFNT8X2pgnYUz8P+l2aKxhL5r3++fbS
bn1U4DPU6cjzcBNVrpc2HJyhneLK9jBfkR77eLKh88XGMdCTEENCXCbmRsVCIxHilxHKrDSaP9B3
lOWYrIkytdoCNHNq2wuy8kc2W8MJZxHjSKNlT8x0a/8Qy1NlBSgkUwK9nmSFkBu6f61N4OGkh9mk
0diL4rs5DM7Ol3t5C4ICUJZqLtctAMZVUDAAzBtplNlekgEghAiZe8aAqZcNA/Khnfp0Z7yXM2M8
NN2Xq4aAZ41a68wCnekajXAU2X/UAVJifRc/jpU+nm7vk62BKKyAsgfDAa1kddUW5HtGWxqmp4CE
Ocshd2oOUsOrrL2HZHOkxT1yOewynYbrj5VjWDYOqWICiFEg68eGcQ6rbFzqYtI/mBRvFik/Mpgo
/q02f6KUyaSktekhvkiyB4gfeCMGrDFmEL8csC2mHYtmvsF7TBHnelaQspa6aImMV5BEnmjQmBwl
qQHMoO4JeG0sIKQCsjG0YhbR+uXIP4uaSqmi7DynpoecD9J6XRco51LNi8duMobvt7fFxn5fim50
9JdpAUm7HquTA6OBIwRhvrc+A50dH/tQQR9G6nMa2pit3h7uZZQGOhSsH/NaWpdrN9PUysMqVwbT
c6wm8BO5dyBXp/GvFpy4+PlUfyGzOFmrSTmksBMlaJPyA03LrAkWzEndXIKkLc7QIOhl3J7WUie8
jmOuB1xteSgxDd+RfaiIKTooumT7FDmqg9TO+ut40GK/cfJyZy2XE7seFAgE2tV8P070KnKYxyAY
a4e17PLMfIXHgeS3+pSe7TGKj2iR5m41j9YFFpJ+yfJp+Hh7zls7B9Vg6h6EEosi8/XOIQ3sqgRV
XE8a58AdFJG6hd5mx4yvegbzq/wqrIqPio07uFtwjIvT3PV4Q9Fz8rSJAyjXxpcEsRrUWKrBuLMz
u9ir7m0dQZYU0hPcCKoJqx1UkaAKrWFyiMjS0xnC8YIF23QGRpn8atubeXEmLHpoiBJCcL2eV251
QxbNlekNctzCPkKKg4Ch8eTUrt/xgCdv0qr4B8/cQr9ZHh7eHcql14O2odQ3dsIJqaZGnOkVtZ4z
4kEGNFxx+zaRf/32JPujSkJDkbLMOsrVbe5mNWaSiJWWx95E76UxdOniwBTfyXdfFr6XBV2IUxSA
qc6s75hcq1LqomwUU5cwIuqVLtXdup+DOx1I82u0ZqTfx5rASAa2cR6VuvXrGP2giQxjZ9pb1x2b
h5+Dw5VNUHG9zOSrIuh7jWlj+kbH1hi8woq0X20GMmE83p5wj6QtazlWNEsi0BI9dmQWxq5kVAJn
Va0/6OgPH80Abbomzq2dp/dl3LlgHOkO06oh+FxjGPQKXREDgwdPK3Hs1RMVhPowmsc5oWfTTuXg
haLvL8jn7V22WxfPkkng+wEWjfL79aJOGW8jnnjI/thR9iiSHNUpfHqp29Bl7vFlp8oodi74rQ9J
ikrTl1wN1eTVZVfok5Q12mR4II7C46QWkmulrbzDytq6dZ6Psrp10PC2MJWdKfHlcudPUoNMS+/M
bhz2e+CeraEozwMkINBAV3f1Yg1aJdtzrBiUyTWwYHKAOhO9AT8vjdi//VC8hA6yXjCayTq532ws
q68/2Dzit2i3suHVJjJ93jjivHIIjcD+LLQ4Ty6JiNRT1im4QAc61eDAHEBuDHY4erd/ydZXpBEG
334RCiBEuP4hca51haJQQjU0KBN921qvosyeP90eZetdXkJEmqeLnd4ie/A8fKuzIECjLjS9oi1V
/ZD2ZnAPzQ4h8KEdpMhFCL77PuZVmrvJHDR3o1MS293+DcsY69iAuGAh9UOxR4P7+jfwLqalmIXp
pfgdeXk7zkfTwpbIA3iFRBJ6qz8NM991Rd46muCE/pI0AI+8WmANEb42tCmHj+Msc+fWnYsmW0Xl
qtfGY4nD6J6SwNaIQNPAFS/+gUBArieaF7humnFnenkhm28aWZIPQ8E9HupdgPog1M9/cBMssGJY
ZHgHk/5eDyhJfdDV+LV6pLmJO+lh8Rrr1V8URV4Cch3RVZMMG/wy3/B6FGSWdGvSeC8BNeLBqIe2
36dZhkuUcD7c3ipbK0jF0gG0DmWIOPZ6KA2dPa0fuMjNCC8eYUgqPFz07pBx0rx6zKadN/ElYJW5
PR9wFcgVaqRMsM8MrL9Ef6/YleOhZpe5ZmenGDVVjqs7gzjKSmO/qkrx1R5q0zedIHTNtotPt2e/
9Wt4nynEg6ShGrm2fDNrJJAck2RrrvLqawxKtkbGspQGN0Yq+kcxaHPqRybG4t4slExiF8cZHlJI
sSEjJpXjeZrb5pfRLTR4QPcQgi4xqLJ2AikatLHskdh+gtroj7jTZm1tPkxjYe3czht34tVIqwNU
JboamMiOeYqkfCprkZ/GWTJ3UpWN12aR9iZXoB3MhFavjYJGj6ylIwlZjV+rXk+Em2kweE0Y74Vc
m0OBb8Q6CD4E6cL1dp6NvECwSuZ7Ys5xEHRZ7kpRfZi1sdwJuzYODhc8rRXkOrgR1vnXkDgFzHkq
Alatt0dUxKyjDOztbNu57mtGkuyMt3GnA8ehxcE9t8jur75Ul0h2qWXcPIMF6SZusHGblFw+R6iI
RmiACfG7JUcg72+fkM1pwhzDRoLUGILn9YIqg9PiPUM4bRSz/QC8ZXpDeYLkUszBa7025p0TufF8
0m6kdb9UdFCkX31AbITqXEcn1xuVZKDGUsy+UXcI8XAictdGYPpUh5P9aoj1xo1QP9kZf3OZn42/
bLBn1Zek79py5kL0Bl2fz6qQhN+kqn3X1oD6NbDkrjEleySCjWiati6sCqIT2g7rmMGWwzHXx9Ty
kqIpz5Flqa4oZPAEeESdGxS2LpoiShfNcHXn/G9Nl5iIOJ6rhgdg+ffPpovhcZ1aXCse5PDoxEuE
w3IXa248FfXrWXTVucuqX8Zdcb0RnlAwo//Jx149AQA4BI80hzSxKQySLGCqk+bJAxfpnoLJ1n1A
iWTB6FCrIJ2/nl821anWT9Q9ZzOEgdwbrTuh33Ps6SLsLOXWSXk+1OqWm3pT6Y3UIvDDvfNkV4ly
xnZIOUylrh0MAqHj7ZP5kv21wABYrKfnlCroKhaxQoQlqd2RXmKb8KMaTP3OEbXjW1VANSaYccRy
5RqbLDeZ+v6+0CR4X2KKQ69HgNOXYr3+JELDcLUumd9rg2R9vv0LNx4XthXuPYuqCAiW1Vm2talK
kV+wvDALugci4z+GsKoutwfZ+MI8KzzhT1UoavbXXxjLxK60hs7yApziD4EhJadRoDNbxtYeWfml
1ACF0udjreom8YR+fBegLmROtVW4OJNYiocE+PSHGjnNj7gaW+UR0oCV+WDsxRdzQIjSLcNKSK7A
axEtbtoLlp+NnY3CuGTWv/zSLjpENIOoU/MAri8Sy0ErOAAV45mJ1N4NUo3tex0rfjRU9k62+vLj
kl3wIkF5oqpDzH+97lKHhCaqtIaHiK/6ekjM+VI6c7vz/Ly8GakyEzUs2f4SqKzCU8lstWiWEPkF
dmoe7bEsLkRj1HVEOk7QHsv8QzMMmqfScfhVHBHpExkc4RetWeLx1fFCRlZT6OQZXtDyEjSKWqJN
VI3HqU2F96t7mKFolnH9k7WRXFyvZVAFqZakleFZTp6+ElEin+egy1wymI//YCQyioWyZC+DXo+0
4LFH9Ff4ao7UAp7Gpgq2NGHtqGju7aFePi38/4mPiBmIWF4QCeSiAEaeBrqH5HhyDpv4C/dZe7TG
JCHiF8Ph/3B2ZrtSI03XviJLnodTl121J2BDA2/DicXUnufZV/89yS/92uWdKgtQixOkjsp0ZmQM
K9ZCquRoeuG1D76yae6+WbsqcHr02JwtZQqQuUoFoWx7QtAtOaf5n+pUisr7yzXuj+e2oPZFLwd7
8NmFcLe25zgxvINbLV0Vr7SotJN37tnpts7ZjCqygPZPc36avdZl/BpC1jrfljvFduPL7S8ntUet
htk24lom7K4PCVz4NkoI0BAmEHB+0KASP7s6PEYIEVDXs2C2vW1PeslpS1KTIcYEjX1tb0RAIqVO
yknJ3fKsWj0EVMm6vGPGPDnp+ujCmW8XF70zsoPHQ7ZSMb5JzEUH7FVmYnd9NveZB599PsR3XbaQ
hypDddctanevrcqX2wuV1MKYXaVlzpMtMvw9WUHbTXoLxNwK9ESJ7oHb1A+RNWzwYs8wU1nFGEZw
Hvq83cp316j+1XL1qPQnWzKgVTEwYwv2s53f5iVdOyQeyL8bJw9bK3NiP3UV676HgOJ+VdDLvb3o
1w80a9YAgAmhQhIE8YNehJgjsiwJHW0rGHtu/ga9qz/YzRp2Uf3ttiXp0jBGNUjQD+1TpLZI7bFt
qGVALNaE6pRW/uRA9DXaS/FYa3p8cHokvQaskae7VDZRQNpHz4beLXMNjQp+W0Cz4gmq2dLOqKWO
uq97aXNfKLF9QonRfAfhWX8pIZQ+GXbuHTwgMl/LS0XHmFkoAFq7SEsHHDrQbbSIqJ2IFDTmr0HV
gqkVAJ+Wqe47pneU4cCs/DyL4q4QQiMY3R2mIh+LPNZHvm03eBSSu17/MFtGcY8WS/nDGBXlp7XC
s1A4qfmsO9F4WWZlOirKSU8Y6AYxGgcn8X4S1057Y9nihrqjl493UGUnX6Ji/CcuNu18+4RJLYny
AkAql2mGnadiQpVqQEQ4Ug6u8SFaR+9pNJX+fqPAcbC3MlME9eKGUm6kW359bVoVFRtFxZS+mutd
Cp3AyRmz7rymxdFLLTUlvC8gUQL1/Vx93ChmP6d4pYws7JQwWf3vludZENlT+uP2BoqDeF2ZZoSB
djWxB8AXlNiuV1UUg9ttyDEgLOd13/Qx5X0xk6NRUIkjgFYHtCtwUIFR2u1dt2mDNtKTDxCf7EKU
4p0v7tJNT4qtfxjGeD1YlGT/oIMSSF4G0qjY7syhIIN+h2KaQbE2DITlthNwDd1vSj3C3HJ7A6W2
GAIB0IvJV4RQDJzOZlmlHAvmQJhZ1p2HwTK/GyhhfbptSfIq8x6TvpGgC2Ti7lMhgQCNmkMsVYyN
YZ4RVY/f21qcA9Ect86Ao9hNgS16ygOzvfPB6Zd5FhN4tqjK8hlp5l4flN7K9aZfiQlm1cnOM0z6
b/p0MAPFVYaPRV5AqeBkfebH+KWHKpsa5JbgOLu9BbLNFpeCUwRvEiQr1z9iqaMV/Qui5UExB/XU
6mnzkLkMmYBCaPoD3yI7tIJr9f9V96iTXhujMa3PalSS6uQeYVZGb8GfrXk4d+M05YG1tcr6F4fp
pUlxBF48zUuCeMmw9lbgmdNwj5zwEqKi476LtPSIHlN6mpjwg7/WITfd4zKNpVaToiVdXOoKMlXS
rfayMKcUWrnrKD6F7vxTtDjdZ8WetYOwS2YbJgNXNIjEg71bJh2OuW5xGEFdptqT58GWEutaefLs
zgipbc7hGJff0hhphz8/Pxwenib6rFTXvN3+oqE9UZ81g6pz1IuD6Kw/FYZ5qZd1C//cFIPljIb9
Hknea/1WJqwnm0052q6Hn4i7WM+lXfQXBl+sg0XJzims/yqQbabtCZ6vF6VQ24YBr7aDEucaTP1k
Pk9LxxTjqgrGHef77YXJgiwQMjT6mfOmdbsv8CxAh7NCIGTcNkq+Fbi9+6TNrMcl0qvvHsXajytT
eoFSM3CWKrP1vlxpHed12h90VSXlH6ZvcYei5C8Wv3MHqTfpo90RX7pkC4hnKOtTUwNf3zrtS9Ns
DaV5O31szS6+ryJAnZ5aCrEyu6HGmcMQFhc0RC3jCJsoHMPuTcVFMo3AEBLguv0gWlRb1hjNPN+5
AtuKxwhhoKqx4fcxMcO0MJwGBeURBbfkIb8yuvNWTQHtYUSNV8zqTKfa0ftLBPL84BmQnTWB4jFQ
cCfE3FcQy8iL0nlO7SBt9M+jk1qXbQAnYKnZkxap1fvbR01cx/1GUq8QlXAMUt65Ptmros+MyGl2
oEa1hpZTrPtdac+Iik3lXaw2Sxhns+obCbW/OSrT59vmZa+NhY6qAWaIWY89GNjysskBPwMqK4XC
MuqRoho7PT5ZaVJd/sYUMAgg48Qt+3xhg+mrNwVIt6mT5Q4y9Sok42/fZRrCObdNST8hUyVUnJDk
plJ4valWhHQinKP0sueUhk4V6+/acdYCiPqgj2rqI6yOdBdf2NsdTOgbm36GoT7wGqU4b0yfnEjh
UGNU3KO2jXRpdM4F7RIdx33247pruvQU9IIYEpBH6hQFymttU8TIF7bTG3TJ/ph6FK4DimlM4uGG
GJkRi3/xYNslBbtkoOTPbLeDoHmq+21kb76XRX88Sr0ztftube+lI0sC6bDNtp9qKCH2bTUdVJFl
V44CE913qshURYSbebGgvp+0LuNCBYbi9YJm3h39PNK8h0KP1YuVEAAWjRc91unWfNO9pd8Ojqf0
BwgwpKjzwkS6e816tOd7yO3tACIRF71W9MROxjR5v8raVJCD4L7bxqScFSUuAs1Nj4gBZMcVCQ6a
YTylcPLs3pTahBeZAE94uLFafa9pytl3E9f4Z9nSLDrdvozS1YpJI3YbNov9ZWR0tKisCGt6ry2+
E83juw1qzSAZIK2y07SEqlGJn5xGs99s1nLUq5EFYnQKKHXTt6IgtDtTtAO1arRw5xrqz5mvztWX
Uc2Uf5AJHM76zMfNp2Y4dWXfHzg8aT4h6P6pfJE8gT+/PmiL049qt4AU8rRx+zGZy3CmEF/fufXk
3bWwqD05St35otQBNpWRD6opzVE3Q/ZoCpEDvjTf3N4PBhlKz2D8SnOZGtY7VNHgx4yjYzkTmV+i
5QnnqyC1YLz0eq3IhNW0EMCjW2r/n1n02jlpmsxfCnMIqVQczdxLV/X7IQEeSa9mf4TRY0yjAXRk
b3bZaVvoPNnbelR6kR1dEQFQaxNa1Hv0nhL3SPWOJL5opi7GSRm69U1XwHOJWObWIffU63ETctHh
WyVF1uJgdIrlL9CMPM/g3WnSQAEEpcf13kIKjOyJRqUt0rb4X5WXxp8Qq3pQaiRN6xgtwcUekcBy
a3SDy6K+M5oxOsDCy77vy9+wd5pq1qZ5D3ozXek0K1vSPWl9qd/lo5b7KoD4u9teQ/aB8VDIhgE+
4Ujt8id7XEzbiSkZm3U939UWeqkeIgX/3LYi84SUGuDyZcwGO7sbOidULWk4WsGM2saPaGjNEi3f
Ykp9b4qmI1yLzBW5iKrB20CRja7u9XfURmdYq434VTGyjilTxM4eGjT9kpOboFDtD1rKWAGanMjB
DhBIH1VspaslboCeFGcAh+G1fbObpwJdSEoL1uwiANmvdxuYJcYZlvkgbxEbtw9rOZZinIj4C0TZ
tal8Xm301SgsbJZaxr6WD97JUdYqQLDSDlOYWYN8LY9mKKRWf3eGdforrw5NW0FaVIrObW4X9X1t
5x9rps4uKqQMj8oMfWCFYtvBYy7bVIpwFIJ/A0z27e/aJBn9XRxL0Lx808Xq9kmb0uGOidNDzSjZ
pRABLWV3A9H6ve4Ptc1ljh0YxwoEI881tDpow9bxwdWTHVORsYGFEuSy+xVNRWeOEApbQVLrxn8W
AtJz0EE+f1nTygyYK0wfBrjXgAsV88FkinQzYYEnOuYhoQh9fWxMtJ0Ti8G3YBmT6b5PCt2P2I2H
uIuP6EfkphhhIAKCY2tPNuVpLbi9mDIwXHJluDrDt36JphBihOEgAJJYIp9ENgrufl7ivZPp5gVN
qRy8pzOm5gmumOhhml1U5U17NC5/7NDgXaf7zSQwxcO9i+ljbVrQArGDYUVpfDA1BZJWd32TIEl8
cPAlLwKmwDhxROiz7WdxbZOBKCOjRhLXo/IrQ+3BN3Q9+Tp2rQOotjwCqEoeY9pdwn/CeUtYtXsR
HG3OU9XGpWi1Wynv5lJRPzYRNGl+MffN/JClyM+eF7czmVrcnMJXlnn99/b2Si7gb2kkKuGgQ8jA
rs+nW8QGwTKVn9G0s0+TN25hz5jmr9tWZAeGwj7jnRRWaCns3vtuI3uFA5HgRkPMvBrm9Ec7KrUf
EYYc5EIyU8wJUXcgV8aH7TYVkewe8UHE1ZGS7u4Mt7WfK6RifVs9ZHeTmuJFcGHPpYu1r2StKtXl
hQGxwJmaLYy9KLnPR0a5RydOD4IVyWcSfQoPynguAuip689k293IOCm6QpORLuckLZxL6lDVuP2Z
JBeAYAzXTwdLsP7s0jhzdIGUiNeGFHkINX1s/udOc/nDU/rvrp4O32+bk+yf4OTA78OFz6J2n6pz
nSKqKa3CbNI379BKgofXG+dQ1+ajQEW2f1COiFYWmlnaHobE4zNY2kZzKe107c5tpzFs49w82D+5
FZPJXI+YhHz0+itFbT40tHBNIoG6uiMk0Z9cJufu/mLbeBmBeDByQBp4bSX3BtTWWvopMSprZyWd
NrL7SX0zOdm3P7fE4AtOnucZcvzdeiq1qwdYZ6i896b5Vq1W/W5Zk/SU23Q4b5uS+EIbQj94CWBG
J+namSqril5OTyRZaYXmG3Fj+FqkJHdK4vxrKEVi+uipqHfduEAvbPXEs7fty84i7IIMWOKLRWv6
elOJsRi8qojOmQNWL4xwfqrNmtJlYmzr59umZKcEG0iwMihE9XBXIFWjKi9LKAMCs+16QTa/Qi3R
enpxsCTZlr60o18vKW/0uWUQjtu89uMXB3nL+211WyYcs+LcOttwmcrGChOljvxl7o+kPaQ7KnId
EMrUnffOZMgaex56fP42V8WTjo7FP466rb4VaR9vb6jMEhKaIoxk9uQVXd2ybXRNUp0G3Jjndwg8
ex+Sniwd0lz7YE8l8TjrgSaEWFJA/8S3fVFpW7zFrYueXh+ME8VPbzTVB2tQ828xgIYH2M3Kt9Zi
TH9x4WlK0L/1aFBY+wZYD0yiyKDTDNYsN/xkoCkyVdFw54E0CG5vpXC5uyxHvC+isgLxI0d0tz5D
a7rNYFKyHRaSmTwah0ta18VjYjjRuRus5hnGeOU/T82Pyjqyx4fXjcYQoCpGj3emO11vJiVJ6G3m
OqOMNQ2fytlynzfCCHu16g4CS9lSCfOoZYghNKaLr5eqpPaw2gTngPZ1636C2cfXl6gLKiPuRW9R
9+uh6sI0Gcbw9ibLHADDjXRBBE8b/LvXlifmEdqNqxdgrz15y4LatupV7YH3lpkhlhW1Ogpur9i8
2tLM0rIRffe8NL/V6CtcmkJbDyIT2Y0gZBCcrHQnWNH1YrqEQZI4go9sM9vnusytS9OXysVplAq0
ttWcskipDy6EdGU8R5xTyHpeSWsNjdHrZsrK6AoWwawzfT5t3s/bX0m2MB4j+N7geKcet/9KtZJ4
dJJgldFVWi71jH46wnYn4vPeT4uy8cc6HQ/8i2Rl4vETaF8G718R+EJ8rdbqqjD+YI3j5DuZ2jx2
S7ocoLLlZgScmJAfROFubWkSIx1dUK9Hm0D51axW8UlrnKNuutQKXWNw37gTMAvXRyMpDZoSOZP7
TmMrd3asrJnfjqN5cAIl7xw83kKtj6oacLLdYsxyqtVspA1nOZn5ttKU7xFcvtDWGw8FiKx3Qzd9
VRf0HfTJParPSJ4eOB3pJQnaeqgId0vUGkARZRQL8rXYe6z6FkZZM7cXv9MW0zk4HFJj0PGKuS7e
oH1ntYWtujNT0eYpV+9ZjQYn1K2SdrE6NvUS3j7+UmPsJl+PSV0iwOuPN/VxvIKxdIK6bX7hHNt/
0B5F7GBLj6aLZMeEaVbWQ0ALUGhnyeyVCmqEiH5G2XZnOEnmzV/R7DrqaUqY8oDQUmQSg7o4jv2w
RTGr1O5aPpbawVjZrHryNDVVH6arM90VNfN7QTFvRtDaKRqLyxTrzxME/eeU2nx86uaiZRjShsU7
uL3V0gMMlphCClIvlBSut1qD8V/ZRiZ8dJ7Wr3mXjA+kyM3ot8sYndkP14OaBi46vzXUPD3Zedm0
B/G37HNTYgRlIyq5jLtf/4Y6axl3zzvgFiQCbxjtH5+yzl7O3awfxtoSzwoOH94UcJnUxfaxtpZa
0WhQ0KBqm7j39VArl9Uau5PNkfsfbIHLSY/T/i/OMzm6AKERyb/i2lAzu3eUElBh3tvrZ31GudbT
ivFrSULzF/eUejQVOBftNqBS13vZAXIuYI/GKeiwc/uRHjn/5XpRVpex7VTzfPv0yK4PBL0MtAoB
HcAI19YmJDOyOOb0JICz8+fCbWCrNltnLQ+OiNQQHMoMTuJmvb1HGKF/UcigmBHbmndOp7k/Wuh9
/ru9GvFrdwEoKmfMKcE9KOrPu9XEg+11UYSPU6kFP0Jlrz1HjAOeklQfEQ5f0qMsSXbwTeqKov5A
rWbPc4V+c+wBGoT8wOvss1ECo8vyYTyPVXREPy41RQmHwJoGKPWB6y9Fa3rSUNJggltBdKwfjPyu
m9oprN3kCM0kcyk0qP+/qd11NjrTqbvWg9TNYD5hsOlT2MvwZUBNE0bnxfPnTdvCxOwGv8yc5qBX
IjspgPXgQgMPiMPdJdP1kFm6RbsrMHvTep8zcXIu53I4iAJl20kuRqhE6ZJPKNzMy1ysIIeeM7AV
+Rp3d2u0IrsORPEJOvH5fPtUSp8OhorFEN3vlHb36bK4BjPfxqCKWi2y7ruCLPakq1Pn+QqknNCu
tjH+eYkpH7+1txjlFKQ16ta3V1v7AqJ/uehVO/+cB1OpD36cbLeZaQcMwFwTGdTuW/cMMRWaIer+
Ztl8WmswHoB8/wI0g8g8JTSgTiI/NK53O06ayM01JufHTotCx+y/1Wqr3MXa9jfuU4xEEjiCQKI8
fm2JiHyxZh1oJPzDSFnYZQfBQaFqCJPm1JAOGAGkp4hSnaZBrEVWJv79xSnSp2pptFzQzllt8tWj
THiXFar+MY8K+6A0LXv3BN0JlQMICKBWvTalMleRDKVAyTBJGupkvEHlztSn9TX2Z2deHhQ7UT7d
Prrif7p3qILmCUUQIfa3r0lqa5WYDNJwF7sheVqsxvFxrU3lt16vBk0/HaHipAaJRkicfkNEdhsa
IbDglvUCpx1i6hCAaN731mGwZ+qN5H9JbRw1iKS7+pv5mJMh7F7vKgQ5ireqdNhiBAzfFsZgfdKU
cjxPm1HAedKm6mmA9O4ompTeuhdmdx7BYrJ1QLMJDzur+qlLi4ZGWHM01CffTN4m4C40NfZ1/9Kw
FT0RRA4ViQYZp6WhX2vBMX1itAWJM3JD+M9vnxjZjRBs2drvnA2Pcr2heZf3EygfWpaJab/t19II
49l03uSum/5FSAEWlLEAAiV6sztTsYrAyEL7KbDGNE/8UgXH5cOVcJinyQ4JdS1El4hfGQbaGVrp
NlVayXx7P9WofNT2sJ0jbW6bcNErhNYLzw29sR3+vb2VsmfYAQNLSANgigz1eitHMD1xTm4VJIyy
XDJ3GL5tXQYWI0mNR8tQ7LMNbuIEp3zH3KvpHTgcGeqbrjO+jblM6iWvMvC60OYNBA4dxhZaOwZs
6mcrQarPR2Vd64Jum+anwWxQRTfHGeDlDDR+9pvRNaEJcdv6qEct+w6A0HFHIshDZu56Q2DK5uMW
ItqqC+MJPHd8JmXOA29Qq8zfnFYLYAWqD/ZBahXsBn/wgIBMr60yZT/N40BQmRmqqCjWxq8sX7JH
CBy3t3VK+Y3xyiNqUenm864IqjtVDDbuPj6dKFSl4NQLEhBfZ1ja+lNfdckz7C/OKQE7/MUDo/dU
8dihA6HaxApR+j+3h37r9imUuSoxfsRJAHJl7gME3UnsCZUdNn1Kogu5AhR1qnGUQcqtMHoPhzDl
1P2kk7IUQHdH0nh73rJ7Q5+LJzuzlAPnJNzq/jkThDacIRrmYDquP+WSKYbRifzAm4ueqottX7Il
Xy5zpm/3w+jUfh1BfW9njXq5vYsSlivRImeIitwEiN4+bXVGDSbaJnexmo/Puquop6go18/wwc9j
qDDtPV7y3NAbf7Lc+Qll0xwON/HBy8V6NlstO4LdSjeDjgckZyrUmHsCwjpqoXXoHYfYJVq/G4uq
p4C9XBRa9AZq2wdTi+HA6QzzCUrSI44h2dNEHkhplCo2vf3dVUYpWDPiTWgdROWYvVWavgiSSlfe
xWbeTl/UJDaP1iu7xyKr0FUqOEIu8vrjE1ulVj+z3jmKPOuNPjjOex29QvW9vrT6c74OXdhbrXGQ
zkhWCsAfhwXoVgzoipP/IkTEPa4ZM2Uwpzta9q7Qub7aVpY/+07532ZN1YE5yaOBmgHpKPoYmmAG
vja35nXeUoDinI2G/VysHYJCDJZ+taPKWE/r5JmPMNZoH71KaMRvyhG/tGy5lGZ+DxpwzPc8nWvR
xYpemK5oxUaNr0zQFvg5BdSvWzd6IqRyt58Hd0tkhLtrTfYNxYWgN7Ne3a2uXCFc6QYnWPom+dy3
k35x5jx+ZvrG/pnmY+mv9tDUfmop343VGAKo+fUDNym5TfwGwDiQ+YLu3ne7eztDXWFZqXg61Xbp
7AZuAebR7qLNKX3bZvSOaXSnPOddmR14NUnIRfpGT5+5GZKsPQPGWFo2QGlMr2W6fmiHxv3M5Kp7
r22e+9/BVovT+mqrwU7T0RD9mj1ApjQoeSSQmwST12RvCQO8Xw7aq8vJS3QkZqNM02uigbx768yx
0virWqn6OY35fX6lZn0dpjSVIFTsywRX1+nN0YeQ/0JOAqUDHs5959hWxqQc8xQa3shZCyRvhvKJ
6rFxd3snZGYolwlECP+hVXB9z1qrLtU65cxpUZLUwZrWoOXaYiv+uW1Hdp/YbRBeoAtIM3fRhzXW
2eAZ8JIB98rjkzZm7Ue11yN/IFmB1yX+cNuedF2MtsDggKw1/vJ6XZqRV6vrElSn7lr9C9pA/enY
4xHWRboqAXwCbMya9uzXfVOZ6urA4lRu2/zWrDN6HlBwB63iDO+hqzi6IhLfDzeByb2kzAFsYuf7
a5eeX5YtTtDMo1KcVDg3qrNhJUN8SraxjC+1Bng9RAw6+d/t/ZRapk5NPuuIv3YPnd241ur15A6u
kmcfVzOKP/JWcDD1xubdLzUqhrWyBretyl4B+jyCOoY+4Kti4dQShCsZQXszecYIMGrr3zS5Hr9j
gI+pWy0zlPacpkbyK+lSLznRel3/ohIDLTWwA0HDC75tt+f2plUQfVMzN3utpdmkVvEXr8q91TeX
9miqRnagKGMBAQIpi4jC7pr0njUSxBFeDUWSn9HbzP3IXtunKo6+byT0B/sr+6qwe1FoJnSi+7R7
ZV1jnnWaui4zrsbTFhndXTWq76y1ai/eCmi9G9sjvKfcJLkudADkA/vBlahQ7JICIdpB0IuBb5pb
puEHd4WlcfO+1nZWPqKQZB0gkGVWBSsQkAq2lbt67Q70wkX2LVHpLhmUJ0olUULFiof7eMu87zZq
Jid0oQ5JXWRf84XVfbBsQykMmRldCWXt1WcPBrDzUqrr17UyG/VE6DPr/jjq1DHs1H6r6KN5buFt
DLRh3myImUA52olqfGIb+3/irF7fIiIwPN++YzJPCbeWUDpCDpA3/3prDGWN+5omRJAs8XapvSp6
249Lc7ltRfa4w9stLrPLU7NPjLo1UnOLHlCAAgII5rIyT2puqwEx3HD+c1NMY1BhpL1GXVx8lReR
qqai0uQNRKqaNyEmrWSmn1EBu0A+lR7cH9neAVEQSEcITV8pZ5Q2QVqVu0B6syI/I0elnAvdmQ4O
r2zvxADWb+AmCALxK14saMlyBLENUWUr118A8uI7vdu+Ugs+gpTIDJFOElXpQmJ4r7LXqNrYFC1o
NaWjcRblxnwyK/ic8pho/48/EiJFTCPQsiNt2re4qi3PiklAHWuGQh9hxM9DHdz5iVHF7iCklayK
GI/whi0kc9nzGZh6bjLDDnh+S9MIXvoxP9eU1r9v8Mf/hSkycjBxNCFoE+y+VDzBGjAzyEuU4zQX
CvtJ6KSwGvSZdlTxlXVjyP/EHI7ArkCEc30qyIMSLc8aJygytb5oequcUuQlw3WKR7+ixnxacqcN
e3da/WiNGacrtfaSbEvlJ+q43veVVRwgaiT+joYXKqaCApzm7+45Wd2q6PSK5atj2gaDPTGBVWvE
x7qdnqx5PKKcldqDA4Qeqc1w9D545clGIK0FnpHMigJ+VLO2cO0W4/NqRMZdlHT6QRQrO0oeNQYT
NXOmtPcCGWNvQHs4EQUpczP/yrI6vp+JBMK59NoDQM/vDs8uRaGIZIqisCYy4d1m5nMRAdrjyVK0
erJP9cDWvlW0roeFi976e+Si7f9Sve/GQMGdRv5GZA3bC5xVLfOC2TL5q0XCGKCXwujx3DvNB2Jh
zQmTrStVv7e87bmZwTiemk2fPmVMQVT+FhdMuDOvk3R+QSyfnEpTqd5mhWAcUdVx0P04RibkZ60t
quWjaD/a54SgPmbgtp2o6bVt977YmvGXvnSF4g+NDY3ZulZqe1K7oV5PRtLm7+etHpsLVHqGGmZN
ryuB3ZXdP1mmWz+2trY/JGXsfeiSqNuCHrqxo57C68hS9PBQ4kJXgb73fhrKHCEfsbQJeIKrN//2
7YpiTmoNl9ayqovnwMvZeES3QxZpPIfqx9ve7/XBFdZ5nQiBBNHK7okakTyKmlzc3T6K36DbMPQ+
6aj1xram3jzNie7+/AuLIIsQAYO9mBf42lvkK+dGcxhadnHIb21QIKfVNupnzUmasG8G98ATvg64
qLOSqMAey0opalzbqz0r0deJNt+AvhscJslwNnR3ONVoA5BBa+s5Y27qYFtfX0+M0iGCYZzxXqgN
ro16eRaXBl4vsHu7+DxsqU4tcrLeRiCHD95k4cmvbyem4P+h8EgxGeTntak4G5V5jcgvEy7jqUyV
6F2cqdZBzV52Tl5aEb/ixcufrsaSVjbV82ZTnIeircYnJzeKUzKpVuYb8B/9zWejBwWcj0Ebns1r
g5GrFcqMhyeDHYaw1rfiBLB8uRRZB96TKdf7DCXKP44F2EsBwhTgN9EjujbK9KZhMdJDX2pI+g+2
mUb+GE3l89weDqfITghUYMxYQElKNWKXzNXtOPSKxbUfzQq2EnNqT3BJ2j7sMEesxrIbgFKyIEaB
SYmn+npVZBaC+AKAVzygmVxNlneiKRd9gqK9eWNvs+Xbbnk02i47ML+nyqma0h3Yh1Xp1hrdprOV
KeDB+bJoafd+Klw9hCugHU6tUcFHcNuzSNcpWER4FWHkcsW/vzijKnweQ+8CKGzbVL9HAXYKmFVs
n8qVoR8DAY4LvAT15W+MkpKLAV1qpbvrZw5uCgcSsJe+UGuG94evo0fcnSjKcFLWfD7llXa00P3e
MvUsBmMI7Zj0xm3vzg4kM0wo5vkWUomtgj6PkS+PquTUlM0S6KW3HZTm9k/Ub3sErYwC4D+JXa83
Nsp7T12ndAvnfOjei57TJcvn8Wsere0D2EH30mSx+t5r6+ikay0cP7f3WLZelszrKBh3XnlTpxnp
ZNgL63WSr07WLe9Txsp925zvSyOZf922JlstRR70MPHfgIl3u9uQmm4JzaUwjnS0jtY2eciaSq3O
Tb+2/6hKwyyetnZfonEpnobF1b/eti9dLT1i5msZjSOCv95tpP+UqeunLaRA4UI9YeWBmQzFG3vU
NF9Zx6MRzVc0IuLzQggIHxmFPNry4ge9uDczMotTZDIzmQ+VdrfNm/NTJGWXfhy00FzLOVAaRQ/H
tVUfTS1P/knArB1EBXt3yG/g7jgAAqC5BYa6ezAXuho9H3kLzcJbgxkYxSmzsuKUMaMU3t5fqSlO
EvkBCC3q9tfL3ea41GuaJiHcKONbMynU81CpzadpqY7mHCWmuC5cUvJLOs57NOM2pJbb98h9AGu0
P9hGSWow59ljmSsH+7f3fewfFRMYqXhLwBXtZWOnOFOAb8RqqBd2EijqBv/fsirfY8L6txlUk4Zf
mWV/EBXI1meTpBOa8odn83orDSqgeoXcWOj0qnOKYKHxI7qg9212qDsoO6UgirgXoCeYSdyvMBpY
oqUpWzh5YtpjcZaVwkBm35U0Pr6sRl782NzVgYzX0s/a1rgqZDgwMh74IslGCz5UMZYLRubVrAbK
H6PbDYoaDvn8WYlN5cGihgYpa7Wek22iQTMws3VgVLLPxK+iiAQRIvMo4t9f3NCttApdLWItJD3R
LlocK+fEWtIPC5nvwXsm8X4kU/QRgAxQ+92P1JUVlXfNzrUw0lo3dPnr4mqQTqelvoat0YxPngtF
IkIcVVCPS36QuL9eqSDWYGoQRXPhB3aX01DqRVWsSgs7tE2CpYyTf2Ov6II13rb7237gtZ8V084k
XUJVgrrFzu2lZZd1aIhoYQkc6eSUxfgwqvr20DRe4xtdP3y6be/1zmoqAgVgwvEHYkbl+iO6bsc0
IUTp4cIcmN+p83TXO8MPY2zyZ0urm0el97QHlS/tb01VBLetSzZW0FsSbTKLT7l796rpURHFtTnN
Iczw1aOSJv+VVhs/O32unm9bkqyT6AQ2KqocSH7tWalWe1zd1cUVLZ2+hLWn5x8g31/vY6ui4L0O
/WMdo2yp6FkdmNnsHZQrfs9nvEyIaIDhayFn4aSCWd1jUsaWznxfTWto53piXAw7ylWfjE+HtNyO
kzc9xQjvhEyX/sNttH4+i5ZgdkrVIXtfkDqV7zrUODM/0WOvOQ1Wip6PmDZZHwdi9eZxtMuBGhZk
Vel90WdR57etS6Urd8boUpRz1Rx8utcuh+YEHWLaWKyNbsX1waE73mrxUHP7I7e+mJ27hFqjis2j
blLETYo3jGr71+3PKLfKDdQFneIrQaOyK+C0VrGalqN+YcpuvgzruLz11mr4r1tI28upSr7dNio5
pWCNXcH5CZM2hYnrpdqzUnkragqhVUSDj6CGce9Y1RIuvWsfHFOpKYdWmgvtoErl8toU+D6jswdH
DdO+MS8NCOgTPlg5wSNZHnxA4bT2J5LomZwEO2BzdqYgWi6rOsnVsLTd/GSk2XqxIzf1VcW133mR
p4R22j1Sv+/CP99O4jmiO3B2oAt2UdWMitragPsL1YVxQlvna2qJg6ibZsUH107yPnPbeKDFE0X/
Zq/B0ODRAc9kRCAM1dwDr/uybl53Lit6Hbm6tHdDN3QPiwEq3q+6rD2BtxwO1itx6dx4sncw8eRF
exebOrHNGGXH8VHRuM7GcnxIpyz50QEJe6pbyF0OHmaJQcGiIoh8AQgBkr8+RIYbx7rRtms4mkv9
Ma4zKtxxXN2nKMGFCinogb3Xl1JMNtJQInKhV7rX2sht6nF03tXQtdP4UancETibEUHHkNj9uS6W
6ePaO/rH28fo9fkl2BFieQ5xD51L4fFfhB/mOBhuUrOtI4CjkyhsoUCvVJ+TqqseGSr5XtUCeGYp
Bw3B11cUX0CXic3lc5J+Xts1coK6tePF1K3ee58POQ3aPC0e0rxIDq6oZGOvTO2uaLyMZpbXeAPP
zUoAbbBUFrHlvlM7Yz5vUdOcNGMbDiIQ6fqAGalMawtCsR00RK3RQ00avqZWm9m/IK/Ln47FezIn
pXdwM16bIp/EyQleOGaZ99Hz3NixNfRrF47EfaeVQtGbTU8+mI2j/LFfBR/Bcfk/zr6rR3Ic6fYX
CZChDF9lMrN8V/uZF6LdUI6iKJKipF9/j/riA7qyEpXoxQK7DzNbTBoFgxHHANmNzxDKhi83DQIa
TaKnDdA/NvWFgDLnQeqM5Gnjee/fPpevM40dioFYg29+l7U4uy3GBpKI4K1hqDS0N6ObTe6lkzgE
S4tiCM5jvg4wx4NmDsjv698brUJryCfQrEXlBzAYyL+8nKqzYpOwtNaVvzXqxgxL8rme0yhHsSh4
lKEZCiRJ+jT0o33GJbodDIiU5Qy4QV/wBR2PK9Hh0iYD2x7see0O6z6LRhmEnScGhfRKjJuDYIvw
P6E5gq5XkF0zZXv9vWQB7k08aREUUDI9O7oJHKBFtLGh4nE0FBCy/OmSkd62s9GVnKPtfb2aa2j1
12FoHxOZ5Z6/7vnly+X2+5SpHsld1XmM7zbQYZ548/qwdr0tm90JUK1reKC6vuYo+zrMQwcDMvvY
bVDb0MB9OfIGjCMXQygr2dcxMtcguBnbbDl6Fl6IGxKl57cP9qXVxfMSsR4pw45zfTle3w5MmoDI
KhYuqxo/7QpIgTVVtmlyaqfuC6qZ11rul+aIoiLI5bskJgLvyzE7JO1I+XxZMbmERZuqGjijGh+T
v7QFl1ny18EPX84f453FCRenmsomkNVCxiYP1Zg+yNUMRz8bkyu5ycWpocgFjwZcnHgbvJya9Do9
Mu1kRRSZc4h+oogwjN5TB7EMqBPTv6/gYWp4/kCUF4kI6EIvx1ul7mu8UbCUS8dPWSd/zZ2EC/EE
acrJxvTKSl76Ln6jCmAFgbz5POLqMJmiLrNDBaGz+DNHx7+gadOUEt5fpVZB+hDrqSu6NhJXbpV9
Ii8TWzTpoNGPyUDgDa2FlxMl4Dn3PSg7Vc1q/QRu+nqfiLm7UmV6BTBAnP1jGCBCXg7DxzFagzUe
KrT1G6g5G15GZNL3GePPDNbEt3Uq6qoGSLqYOHhZdYvVJs66e/jIGaT1C7lCU7x0otAfQuqH3huk
9c92eMpGvLVNCoX5bXWVao2qNg0zc19t7pDV5lrN8uJ4FCkCiNF7qfTsBGubwMoUpJxqCrPup/Dn
9OsYhs4v5lWLLq8bOf94OwRdHhGPFtzge2HxLAQlrTZ4pmNrF6VJPqG2V9mGqUNAVg4oenaNzn7h
7oLIULyX1SAbgmfuyz02KwH+NyFDFYgsLGGCnBXZRoebcVTmynm6FF33MikuEzSLwLd6OVRm5QIh
kgybl9X0gbjVlWqQ6QemhbuH/Bdi3moBfnt7QS+MCt0ttKWgrLqLOZ0t6IxiZLrMkaygkqtv5DJ7
JzEDLiuR8BdWJkHRolt1ZdD9Azz7QHcdC+gU/u5QnSs9tkDnthvtVWWCdEZFg7CHbiA/4zmyJWxU
3G0dh/y3Uc2ddkF/5Su5MGUIOaHghNsEL/pzNUsNNaLNRZAyCxyzxaDAG3CUQxA9nLuPaTIFRUPC
a0aPr4heuKWhQoQiULRr2L5a6GFAZS2JxqwEUHhMKnRSNsgCqzn+jtyY3HATsbUSsI57Egtww3dr
a9hXKnkzlkvieVfunvM12H/NHh0hLwUIIIzcXh62laDdKbow2z0m15tWW1ttk2qr2Ewa/TSomDIp
rtGyzuMyBkXuDUdUVG4ACTiXD4EarBfXXc/KtK6Hz1jt4cs6XWWGnx+u36MAgATELkqor0B6AaOo
gc2CQQBHRPeh55F/BKW6ZBG3N8s09wcdjXFumkbeDXN2JUCdB4x9dFQ09xox2XUH9oX/41EaWRvD
Gp7Qkttxu6+H6Dbi/nw7OhSr3/5yL42EjAh1GwARdkLMy5GWSUYOohTAfuPV4/J4QEkqBx1T/eMP
23AFznFxMGBxdvL0b5LT2WCKxm7bQsDb463TBWHJVDh0RtsiCrf149szu3ROdvrt/w12dn9rutnV
s0CUT2YcAXnOpmMKmMzxfxhlfw2iOYK06LylMCRrFLB5R9yCWXMIGx2f6syk798e5eLCARCCDjXu
CZz/lwuXuhH+qsDNl5A5FM/M8U/Aw9nDCkfeK/N5Veraj94ujglsDx6gr1pRULpIw3aMQGAFShUF
0aj/V5GBFrhE7N041UGhGFSzIUOrj9E0Z++QKP0tev33b/iN5wC2CTXTs4zAjUo0mQY+H3qRze0S
dkHuByq5gbD1Wgbc2249Q9yVm/M8KcCgyL5A+ACAHSH9nEBtkpbUftMimCWjLYU/aVe0AyIpY+F0
9PCkvbKplwZECr03F1E4hUrDy00FrYU1HVSf0IFm4DspUEux3GGZbYl3G7RXPUcvHCKMBhgVhECR
ap3LM8y8H1tLKESDTSBP6Sjm25qsySFF1n5lLS8OhRsK1R+EFjhvvpzawOaeDi7LSha6oQyi0c8V
ytEHRcDy++tPA/XQXbB755kBqvlyKL0keAX0M2bVKndTj/z7CDLAc6DxEHp7pAtXAojNULqBmhTU
gs6THNN6cwDvFygITH3yvM7h9AX94AZktnj4iGdscjewjRc+dww1b8evDH9pTWHxjPsIkEaguc9i
AJtWBdg2kKoClbVDoCd1dFmny2ldvr890QuRE8U0lGBRd4KG/TlIpIY3UbosiGlUgN+siEf/CTs6
XrkMLh1/QNHwzYHSu6OLXm7cmAxJPEGSpTSTEx/MJOqbhrdzQbTNTgFad8Xbs7q0fUCB7l0K8Kqh
3vFyPAuD0XSL0Xjt9WyP68i9n2JN+mc/GEgLB59aH5M5Gx5YYtWXIdX8mu3Kq6feHmF2fcyd74oP
8FWpuXE0QaGXlqDg+/zg4okVTNn+O6Dl/qepHodDG3CnSzMmZIGhjTYVzA7pB7RzBdx/aJN+biif
/4eDleJpDeOA/T30SiiBocFnho1C83WLDuDPrHkWQXlIoSN45WO9kDDuol5g1u2636/AToT7WQtV
ClpuCtoDiHQjfV5rmwV5zGP7OLY6qqyKrx3oiysPuBNwznvrH4iOl3uPOBtlGqTrspd186lVYX2C
aNX4pGqeHPEyki6PlnD3Sh99nnM/Hj41Bm7tQP3PG8q7vpXf/ViwaxiaC+uBDw1FTeCDcPucVzd6
TnprmaJlNgUyN1i306YxYL2i0DkGRjb5BFfXw9tfwoVIgtgMh5G9wLlXcV6uRjyqjnfo5pdgVW54
LUSmcnE8w0h42cq3h7rw0aF4AnRHAp8YnP/9p/yRyLoYaPVA4I5zjTdVsNkG7iHRI8jVnSkMngk3
ST98Ikr0ldigZfn26BcCGY4ZaJSIY3iYnnewJNemTWhNSwAWo9MED3e8FV19JbBcWk6YeELsY1eX
wbvg5RzJnGwR63Cvgjr/bYgH/onjDN7BJvUaEepCyATgaocJ7hq4SNRejqQaxZdBYA1nINcKqaBg
I6GuWqSb3r28VXt6e/0ujQeiPC5wPDVBRz27W/1GicmPNAVWxQhw1buPGm73R0/JoRj7/lor+XeH
788XPQ4I7F73DiBk+lF4OpufnnmHTZpoaYd6ODR1M0OSOdWFCsPxdtXedqpVNucT7CTz3eY3byCa
+9BHOLbU6eRk4+QnBPbCYklQRIf3nruyIJe2GuEjxbeDHUBf5uUGhBbYVEp7ClplE+E48+R5EqTP
AVxk1dtrf22os7XocWtqMWAo1/vipg1SgaZd1LyLIUVx5SO98Jkg10fKC9og+r3nUajmtW0dlD9K
RTp+JNuAlu/mySufyYXDhDcSlCMhPwC1rnNFDQ7IrxlhEAqVVw/7OmwZz1Oug2okDrwlkyX/vb2C
56XjPdwA//C74OYDCnH2AETndWNJAs0qBqfdT0GGelTK+gdvbNavK8p/jxBbMPmwNf2VmV7YOmRp
KPP9RuiAVnR2SmQiQupizHR3MMigdZBTNNMfCVfiShXq4hx3vSUMuBsE7ov+R3yt1xWl05Czcobo
zi8QMKC2Vnv+oKAirdqva8zDx3Ty2M2kzHR4e30vThOGwjs1DiiTc7LLbm4TpdAIQZLfhp/VCpzR
msWsz6mcrxGJLo2FuLeDL6B9DCzvy3nKNo3WZEkQGTIR5nBCzW7brrvNNtCb/n5WKLzsL0H0lJGq
vRwJxgwL3pojgwxao7wK5R5AE+0spC3qbm7WK1fUpfc2QA+7TwgUf3YFp5fj+XEDI+KsZqWbJcqV
VMTmnyRsLRy/Mj/3tg6UHpZ83ozqYcYiSDEMerxyYC8EAPyGHXIBivpeiH/5G2rGCYhgA+YMz5wv
UH5WnxTeF1emeiHZQXUf7WEU735z+16OgovTk4lMUbibhd9WmaglmHVg2CgblATiQvHBC3Twt76o
CAMomuCMoqSBjPNcddEPZdc1xGflFkzxP7Hvko+t4x//+tS8GORsF2lbD9sYYJAl0gyUE3xsoaz5
QSjn/nt7qEvJLMbaObZQbofw4Vl46bRgXRpZBhHyVdx2fKFTblPTfwrDbvsWeElzu3pLd1Quaj/z
sF0KQOzG+lZnkxS58QGGn+dVXjtE+xTPLm8kCqieoBAMTPh5k8NzdWTJFrDS1kF7RAl3OcAkbzde
Yirv1TVJlUunaVcYwxt179Sfv1qyNZhjWAxguJDXrMsnUI5sjjLZNt+gY5a9W2ZUqx4BodDX8pQL
wQgAPiTu+F5QuXnVTR7IQsHU8MqMEQCTIH3/oVG9gmlWt5K/zzh+98khIb7jTs4rf56X9s5FBm7t
fSAL3Skf5eBGVS4Qzc3bB+vSBu4t+f8b6iwKBCDXZ1I7D9JaIir7hdoD5EnnA/WsKQY80q6Md2kZ
YyicAWcCcQzgD1/Gg4Aq5lS8epDDUeiUs4D8DJvliwhs8vntmV38ZPZSOkR1ce2/wpjPac1NEGLH
VirXb1sEfdA88qdvVkGaeAmT8MP+bIemb1/nEM5Ib6B5QnLlAx2rUUlCHZKo8u3fdGm1d8AranER
aKrn5uERM16fer5X6pSCwgXm4fyk4M6WD9B3uAFt1/6tN/seCNMd04PXJt7750CPtR+V56/SQ0G8
M8ikU/2d2Hms4Ib1uNFY/A8hEdUOqBChiItq0tn2NpahoRC0WPNsEKdWWPjJZOC/NLv/9dtreekk
pWD54JsEivhV0xMpede5FhERpHH2qW/lVwBY6CFI+f9yZoHBBDkCXTjkW2exN6DtJppk8cptCdOv
61w/T2RyZdOE18jL+186D6dAVwBMD1QQsKf7nP/I7Na07saV4nx0S6jLsSM6Z95ybeUunUKUgkFN
wsJlr/Tj8cTcUOXBN0iSdTpm2rkvgAey3OtNd+AdCNNv79TFWaEmDAoGQMPp+Yvc81O7ul2q0XbS
L5e0Vc92bQFIf3uY1wcCDxmgCQBpApnrVV3F36BWOEDSqIrrRH7pJwCIi3FY5XNXb6O+kj1dGAxZ
E4hQuIzwP+dnYjHhAttNyastEFsRGUqPfszSYk5DdyXd35PPl4cCEmVwXwA4Y9dbPweLjJAbAAOD
4JtyUfod7DV+HEbn6xy+kfamBo73FKjYxvkWE7rkLFrdla/69QbiF+zkGXBYfrPaXh5LWJ6EtVPU
K4PF9XeLEcFtO0A0/+39e30s91F2iu3ObX/Fa49ms+p26jmwNxwCVF4j/oGsaN9WtRq9j14wNGH5
9ogXNxF5KeSPd0zIeaGKrSNsmTrDUYaa6E27NQxaEIpUNXocf32lY3J/DLVP/o8v267cSUomXk2y
60sTD+Z+ZHg2hTxh79+e1cXdSiBZj0MTIo84KyLAYiDM2trySi8ZjKcDrT/4nIr/YULoLO2xfi+K
nPOarCJ0SGpIvcpmosc6Hn9wwedDk8IQ+u35XNolFJDRZt1z31egi4lFWxQtjIOv2fCbJGD++2Fs
hMz9BiXcvx8LSP+dkotbE3fYy20Ksqb1F+N5pUp8W9YA1Z30qpcqAbLvr9tlUFbZH53YI8gBnMtB
EhGN9eqZei+FiNPGI36aAgW7qXi5Bpq5dCJwIQPU+7tAcW4A4yeOB9KGdQVKqqmMXoJdzU4d/n7t
dnmDvc4PwPQ5DZXwISWsUXXlpi4F7T8xeQJPg5tI8WvR90Ko2GGkKDGjxrwzRV9u07zQ2qHD31Ro
9/N7A1edQ+S5tFJC9EegkpJ3b0/twgKCCIJKFpqA4GKcA3UBQO+CRMU1QC7EPcFGhz/Cyzm6EgBf
v252bhIsLUCl24FcZ4VG4nlcRRNtKhmwqLBTNBcJQMMg3Lfeu7DlTdUgfb5yu1xYyheDnkUL3gnF
5zptqmSSEuCCYX7XLd10l4rNfc/GxVzhQ15YSugrg3eB6wzt6HPvDutCHYYcUV1oHRXYSXoDccdr
lkcXKiy76t5u3QFVOhz7sxPSyl12Ahrc1eZvXsVoposlnVglEU2KpPXCm3kY+NGAHXqLDYdrdti5
6u1TcyFwgfyNt0cK3dXd3/TlKaX/3x6Pd9Uaj3XZb3I+ZsZj6DgO9OvfD4XXNWIx7mfAGc52sddo
v4Ef0FbMF9PNuHhNvgXjVugpy66c0gy/+iwd2S27UOsEyxSdw/2f/3GTgdQXCln3MM6Ys/UWx2R6
hhFJdzS4TZ+Uv5ceZtk3yPME1BPenuaFw4qxAQ7Cf2B8dL6rEM9NAx6LrvK4l1TRtsgcsvJBESlc
4uHoromCXtrBP8fbv9g/5qo4E2tMMB4Iw7rIWieLjJPpLrRRf+VhfOHjR3Vnh6EA2oh0Lnw5VOaE
8fuItlW41f63RaDJv5C+fVYNSYe8RyXwX7zuxPHtBb04QTwQ0RZE0HlForX45uMW0huVioGdxL/X
nwAYCW6psvWVCV4aCuFz1yxCxxnPqJcT9PX+GFEUe+caVzLeNp9DD3iGCfLLV4a6tJbIfcC6RnEc
OK09Bv2xbXIS/aTRbaxg9DCAKavkgfuwRKnXmTxtrpPHBGSFK2nXpbP556D7/P8YNDVx5MERBN9F
6o+3ieFBMTa9vJXWNrfZbK6J4Ox3D/7k+aeILivo67vgJ6qsL4fUs9O8YwuEjOE0MEc5IlEAp5cR
3jK5rgMB6Rbms7pg0bLqAjUGqkrLlSSlt7RhyeGMseSR2ZYkV62nPgSoTjAoOkZK5s45ciOApVPF
AJbKmKfA9f43eQlYn8NK+Pc1BeK4SOlCRa4lVTD+pVAsz0eSGpiSwd/KFWuzqgECLnWDcZp6cSdA
G4cRp81E/859p8TNMrPMlaGxkSnsiH8TA3VQnKsFcEu5m8bu5Med0IUYefi1gYjnVBpTr49gmPL2
aLn1/o3XmJ6GhHc6D5amyY4cs65C2wA/b+RiwwK5aa0rQk0NLwj4b5Wj12pQJfQUoIGIJbzxteQi
B+8ZEkmOgkGda2iIPOimJv+10GCbCtNCyBlQ/HlUNwNsvus8U57X5n3jb3dzU3sROPdt69946Kyh
+zMj/uerxEPmyNas/zDzAJpIDefpsSMG7l86G+lPEnr6B1qu3f40MP2tbU1K7kaVNXXuwmR2BSPe
fNONkQoeszXx77vEd9FdvWz8M2JD+Dxvjfs2iKb/BwKW0zc01sY593TmU9Reou6eSlS4KqZjNHBZ
7CXfghQhppjSzPGDPyHa6MBfn4CymsajWpvm2dfgIxUdm9WJQJUCUpWmSfpiDmehyllBtzL3QZCs
801M3g/lDa2FbfDIQnT83Xajxqifcgqi41h4UCB4ZyJ0Gk/bxnpXmN5GabVE6YB6AOy1IG5MFoAA
NJQEshy8evM5qDV7DNbONOU0EvO1rb1lR8J0KS+yZe4fFKLWr7Cl4Zo3IzCDpxlgj+++dXVXKLlE
0UNoeQsjDt5DxivOusGWQSPFF/hpMVmsdJtvJ83NWIKhKG/maEhI7vkMtJ1xs8OnfuaQ2dCKLaZg
RmEneK/gW4I2CvmFPLdHBxHMoilPLF++JPBlZ7cCg/0AqjYSBdSi0XbEzcniHH249buD2MNdN6jk
J8Q2AITpKNvGSghoDlUdNBS6KkqtfKdp5KW59unk5zwx9UHj0ZvmLYvtfyHeQD9rn7pbF7OuP/re
Fn40qYABgyeHRGNNmF+MEsYqcDyBYS6WlTdrkY495VDC9Rp94PW8TKUTImgOqz8PEgKEYScKCJ7I
9Xlr2i2pescTAfEPmdxPvbNZjqzU/8adP6DaDrDNjYvCTubh2HU/ZgXHrnwVwoN988y/g/e9fohN
iAyLtMsaFD0e+vdaoyFQgM/TkB9+2tD03dpBC2jEi3wuSaoMiH1kXFSxsS1qB9gzy7E+rC10ErEb
uICLgc9oiFmbwDkSbTP6Dxm9gDyzcIkgCq4NMAO5SZ3rb+YwGKHm42lVmxzY1fibsDBxOIxp0sv/
0EAE0GcC7dWvRhnSJxu01h8K0teMFPgRTN5yyEB2eZOa2j3yLtjmHD0yd59OnUcguCgBOHDeNLVf
Y4+g3bIEw+DwKXnpDVj205zbwNe6SHvG9Md5IdF6lBO3Xe68Lf4F9y/+AH2epI4g9Ris73gHiYRC
Oe3xPBvdwlWe9qL7RgExn3KoS9r2yUAWO5tyqdI6eN9lSAyKLWmbT6MNPJqnpJk7+P0EM/og0BmA
usHoOcAl9GJkWfM+ivJsrdfmSKPZfoljzpI87XgWnpbNozLvlEvrg1ibJThsG7i2hxXqt+H9Cla/
+DVvAWcfoqke9HvJJPmwAawGmWdKjHyM2zBsHkwG5ayfvceC4Q50R1o/pv7Sh18hbxNmD9k8dkGJ
fNt7P4712CMgcJIA5qGhtRclSxgVZO3a5qj9pPtF+9Tex65z5qQChJtDOkJR7kRTqcRRNbZWEK5Q
ciuGpE2wiY2noXOdOHOMaubaQ9yN4KMKltpfddD40YNLhPhvgZXzBsBtYhSC2mDDh1Zs/afRWwy7
TTiYT+WYNNn71PqBqFBZE9NhJVb+l9h0SNCOrddPnrFzX1juvOa+Ns2SHCh+T1RulsKNhqzByG/9
hM1ZvvTKa069RyC+azPw9yHAoPVdRJqYf1vNLNtyGuJtK0nfj2PuG92F77VqhvodDqDqisREvacK
4eO4PabdnECCtkkBPO3XPqTHZOwSlbcTiQxYTDxN36PL4fmqSLQV7CBN4y3lDF04SJLoblr1ocdk
1MOoOfAxfmM7IwqwWl2UN5NN7vB4msWJzltKD40vYIvbe4tFTs3gt0OqjKvG/Gyijf9jorjVBR9U
llbSxtGnPvXddN/yMINtJoWdwwcAvpK2HEgC4XiIGtoIaMYsrO22QLyA6g3ZSVbjNn2Y01F4AB7C
gZNySPPUC/0viPraf+r7wJ+/BMzjddX2GxhaC4qPcXRIBrFlh0knrt+hKslUQagNlFltIBSVHpwI
VvXV55D78vIajcnu4GlvhsDHQGA+ezRt2405Afqu/QVXAyih4X7GG1fBXkcdUZp25mPi+dNa6FHV
iIoQEAtKlw4SmLl663DnRaul+OQDGR3azKYKjftpGnOJ7qzL0y0d/X9pk7Uy39UrImiNLiPFqwGk
swLRa3A55BiXsVigjoznKNwn0sIPO0QA48OhA/5k1Kz3AMWCsL/OrH6ycyLWqrZsrR/CZZR3k9f3
bdlMqr8PaOeJk4DSp18Eruff5xZ7CNGXrOuBtEN7tGgbFTaV6Y2lOeAg8VrWVtDl1hAEuXwLuduK
pV/01xUE56d5WCnwU1O6sMIOjfVzBlTzzcK5I5DkawyC2xyaL3auqYW4eMKjvF3M+jTMJvaOYO6E
vFgRUj9TN8GtASr7/RM0UBFyBbqldRkgFHR5bEnYvIM2je8j7sPyOe+4aSis1gMbK8QwE5JiIuEm
Dkb7siuN54bwsLLewh0ZiiJ9GUXr+qSXYYqKAMl1k8s6WQikT00/F3iBJiEO4zbzRw7gbP1Ti9Ys
fSFn1gHBhhx9KOI+Q0IctFDayvFBZO2hl0u83sOKQZMbTeooPPUDfNFPsQ7MeOQeM/jtaDSJFULa
k6DJRzWuieqQAlnNKCBrKuU5aeOBPigie/MwtjWx+G0jyC55mG4ryfKVpJ76inRVjV9SNUr2xATl
iIE+8njHcy/u7Hg3u3DDwzZcjDkFLBGPHI0cXqaqq80NYZnmU4n/8hr4ZnMR4x086LmcITA1VIkH
P6a8bTNkZwgOguR8ClBOB0VYN/lKBXR9ltlm8hShZuuVUOKN3HsYKpJPAf7adtzQqeH54oXTVAl8
B+Mh9Nfsm0y2keXw55TpSWkOxWITLTBRjihj850jVH9MNzx6KpK6FJjagUMHuY21mZ5G03t+viTp
b+yegTJ9igBR520fa0QiDxqeDwvSZwgU4WqZy2BizY94SbMV30sb/xs6FqvCpZQ/a+QkYYmeDDl5
iQ9tkrWnKMPheVMbaJAHLITpCdH3OH/MO0YtOC05RbniSUdULsdB458NWU26sgOC6j8opcPRakTl
9H1D3PKPcaJ9VH2ER2PTgUl33409Qf6hGI9zSZ1Vp9rXHNBSCZ5KyGo2l0nQRXUFjRLSV3Scg09x
V6dTbsiK/jYoY8MThLvBKvF6MtECcMbwnVqAd8yBu6bmiCeY+rltRtxRm2XjaRG9+wrNIPrQrhTy
+nYGog3ZQ4D/RzLTVZ+aLj3oLvKeBjJYhOA6ym4s3Ml+dvB3G54zZ8MnHMxowsOBex/Q/UhrpHh9
d4sGCPtEhCd03uE18Z51jPslaSb5EdMi9V1aDxzDNJn/tHgrDYrBC8wDTRY/RMKrN3aXyIV80T6y
WEyFrebUromMSh3FoO7i9bZ9gX42vviI2pUc9QRzqRuVqT7NF4H9KTPJpqd2VVOad7bl4FDKGavt
4667813o/xgI73DPQp3pOxw6wp+e5JCIWg1tHxajcLNldvabvJ8Rfip8CuRrC9v0oVKgysET18Rx
XzR48cT52rRA/JPMbHnAm+Amm0Iui9BlHPInUa8LuvhzWETE2LTqojm4lw3OKEQ4YybyVvebKKY5
ZcOJOkIGMA+ho1nFYevd4j3h8UMip+RHbT10/bZ5Eg3e01vf4YYZcYds0UD1IzIxuErzQcfBQeMG
AOMOJYlfZpULfIdmyCIcu7hj381mW7wVbBvFFdB7SZLLEI3LCO9cDtxvHe7PKS9ZP0Q6C5Bvgnp7
N4Yafxs9cL+HEuIwJEW3rf1xs8wt+dCIqH1v58D/AYumxBZcpd1wEPGC73/CU7rF9wtZE9wLSfCj
S2nPSxkHSPI7lgwBHvQxeitykHQpTNKHfdnCX7PLA0DpXV4vw0yKXgJ1lKd67mBD7Bzgat5AAMpV
Ovk213ZaKlzbXONi7lWQB9RX5Cjh3NxVw6LaubJxCjZ0Iw0tvGFmKzYY6iunuk1kmwfTZLMiIbye
HhfWj48CahkmB3OeZg8Mj93T3IvoC1q0zObSaamhr06jD20NrFMVe81W1v1+N0Q2hKuZ709I68MW
SORisal9nxAd1rlNatLeDgrlxhxUMPIRHk16PemxpV9Au4ngUc+Df33dD/391kCLBHfqpsbCDX30
HA5wT33XDsn4rSVePxw2ZLW/lg2XcdHjJ/4nAa9FJIET/YMTqD/lyBJNc1pDabGekdfIHBCn0IDL
Kxua62wnLoYNQcYybMm/47DM/LbXA0ydEpeRuQDqPkbpjMQihcrDonFMYQGKKyzRPX20g1tTlHNQ
bnmCmFtncwAP9XPIBdsOzl/kL9EtMLHO4oUim1pYjJpQQOrv+4sElxsitjvguTv/xEUQNJA/GhoI
zvQWC5JkS3OI1QJ/UdQDtlJw6dE7YurwCVCo4MMwUr8u/Hm1N6hv1ng1pWn7PJB4nfMxhKhJnkBF
kuRZ3OtPASPN9zCayC+zGIpKNRvlcTFQJCnwZMNTnOD1G+MTpOq2y7ZZ52bIoK/VyLFniOfB+gux
P5OwHrTu30j6Xo+1txwlYNNlT2JXmkJjtRY/JHHGHeFZolWJNYU+esKT8D3bZAgz7WWLRO5JqMAe
ox65QI41nr6NfjvYvJ0Tu+Ro0siPaSbNfQz4oMwHnISnSbb9lwbCLL+aOmYnZLKeg16daJF76OSm
c5v66mbARvNRURQJhkgJlnP4oqGOmxpPIGHsglvT9E1zjETIUVubNobbXwQLRDUoR5hr3eSamwRe
pmOh9N5Vk8bHS8AXMnw0Il0h/1/becLESXDCYgwcYv4RGSv8jfkDvG1i3LAiUl3JVydx6mk9LUgD
zPgdBZfURy7Cl/ctkvcBJgPQKshbl/g/4//H2Xltx40s2/ZX9uh37Atvzji9H6oK9FakqFa/YMiw
4W3C/879lPtjd0JnGzJZFI7w2C0pgQpEZEZGrFiLQne4i6okc8EvZ+JrDj7c3lVNw511bEb3pmma
Ema5PNEeDEXV/vSyaND2Y9vo39rMK+8THH7eW7XeX6BcXjl7pSUDObc7+AmpTVrlBYo1nrtXktY8
iSbutUjAqc6wSzV3tH2nCgaFBG3IJzanKv6Def7sU+1p6R8iUSk9CHUKrZM2qIavoo/KD16CGPRO
eLbQD1Zl2Z+DaEQsuabYNFNmNtSvsZkaVwNN8WGvRgqiGbPTh9/doSQf7Lg7sQ/olvrZNqKKklbY
h6ROQy2ubMhcFC7q6XyFJuMc7Xtvpkure6X9qInEPNfTPv2jsKDo8CNh2c+kWxPRqNT2g0BlvDpE
6pR+opWRfNUya+rAhpf9F42ZF52ywkwOZKNOGwHP7Oj5omtafp008Fq7tvXGJ+AcebtnUtvGS1EV
0P2wKjWypyDn7laJsT/NA5T14PCxzLPaiUN1l6XlRE3E7ZTokAbNsmOjrHdbZ9oYUiuz3G9jVIvn
Hpy42BWuCwu80TYxIHl4Cz4w0uJk+0nU9TdVsOv6uJX1PLEtPwEaK59iS+hUH2KLDCJQSjbQLKur
Zu/EqTL4s6GhJVE6CW+dNkJ1KUIAG4VdyOuVw+jZ9XIUutV51Q9sBUNnxLeeEsJsZTvtcEh7eKT2
vRlzCA1ciJ61liSKGY/COs+7HBVArjnmU5vQxruxUi6Gew7s1iE82hw+1TbKRqjc4Ks6V+N41O8K
08GH5h75qX00DNataGeYKYwuit2zhmovt7vSNqMLgyJj5rdRkl1Uxtj3J7mqtN5Oy1Vr3Hd2X2l7
F5bs1K9G0+53urCdL7RiGj7LFHQ6JZsCUhyNEvOpl2iDsQ+DeWSsPo3Sywy5FOXaSLjlH3rDU6qd
2xrUbbzQMul9pIZGVt67JTVxkdQPQ6+m8aErzbHdtbnXRbfU7sM/Wx3uTvC0aXvX5pZGY30u7Nu8
qLLwPOOU/1CWUQ92MSL59xl0K7udANMumG0bSVcLrTSbPWTC2mkruiTz66nPH5rW4arajQ7JfEDW
0dC3s73rEj5M2MXadrgB3k+dyGP6aN7pnc25ZmWWU5M8G8gc52Koq51GtfFBLwYlOvNEknwmH+Ie
qASVA72oR1GGeY9csCHRFL4PC6P8HLtm8LGbxsFeqsjQxLb0Jdz9kHCj2c9CWBdOkVb9Pg/rjpwa
/sxyN5Kg5adjbrnjeUml7jOqCeZ9qDhpvK857b0dU3xWdlAHTetQlwy669AYHbgwKL5oOyaQqbAV
rqV8Hrle3Eaz1T7W/ZTelWlFclW4pftIWPGRKjdIL8sh4HYPXtrVP6ieosTnKOMZoHXaqljuFXbP
31H6SxHSb5m0jMFN0ZrcCU0uEUlPFjdZ3CoPgdvTv0czsEr2XpZYp2bY60g+FKlZckTa5T27R3FX
FtmYcCoApz40gaX5hlUXBnWsXrsmfesJJeDVlnvVVNRIrxrubDAEQfBxZg1jf28N2vRnV3RtfOG1
gm0w7IR+JnI7cvbDQoS+LwPLfVZqS7sN2WoI4SpsUz9zRu8jY/caddi4cD5PQQ3kYPBaFwcLOuch
FU2RwEltg9cv8qZydrHH9PrOTSsnOo0HvdNOVJd6AKdbHQK/KLI8oJ5nhenOaJxOLGmse5qVlO8O
Y1Jrj51pZh+tsDNvEKeb0NloVCq/ZThOqJdTGNwho5BUcIMpHjwbXhT90bRdIM5Ax4Rw5HvZtykG
IrmrZ4cLEchCNT9xmyBTfbvwrNui7QiOaExo4tihOVLYJNdUD70dVfcObbG/TL3uE/gISYTY2amz
7tww77x9NofW18xsk6/I2tQhhMVJdxai6JRelUXHTVPnCODqYjvjBaU3eDeb0BHxfWEscHeraMpf
h5wsU+fMLzgUoxgUed3ba3WtzKMa0SkGfYorbo/lY23k8Qr642inFBQGoEyHYRAZ1W5G6IKkQZT5
sH1e5/kAMKiLTsFw2acBRMf70nPXwEjHHgnGhZncBXcCJPT1D+v1SbVrb4j9Ccqipebl6Ye6tYID
ZM7kLCU4htO4cX99YBO1V40GDUZlREuGDtC2DBUaRtTDCtH5fYMyvOI57VXbWd9/vacOk4sJxGUR
fnUkGI+S0FpIAjX24d62zhLUcPfxaHQ0ZxRxuuFRELiAgQKa+YbIRe8Cbqikh37GGX5r0Zk6t1Rr
Opt6Y21++C1uBxAq3DQAuxYiBFv6bB3hyfnpJD6sFsUd/DnlldnS3P35D3rbRMdqBqMBMHKYy9D2
a+eApL4PuoWFkerUAUbx7sR2ic6wVL/SmTRWnrag+V73z5k6RY4ZHCOJCGLAr58mtLnw4go6J6eI
6C/MmXsCQ8Ct1XGjdaJ+OBNem9H7a4NTwxzXpsDeBgIBziQPUmMLU6s80hN1Q95pI/SSaUCjMPP6
6QJB+/LB9Kh0BnbN7az0mvufG/gtZABhOx3cPCRHyOfI07Zumjhm4XrCB0fZ79NUCCq3qcJ5zzzC
Lz8KRjmQlDwPkjBZpWcMvKhXvD73YVbteq6qIZrEoShoOum2k6zQUr2FJXnLAJIKypyeGaAP6Vsu
rX27SRHpC4z6YoC74sCdioKPQ8M1d4sPeWAY50y7r/zKY88l8BZpcZg0uYC/fm7RQAjLlTvzjSR3
rns1S24He7YPdIoeolxvT4sEvWt9wpV/3bwuI4u6h1IPE2HSg2O1mRfl3swPm2Y41/p0PtedroPV
ws2orf/8YUd/pQs620EpE0zxEkkvwC3Uemu7E2PmC85gRp46TVD5ydWTtJtuaSHWj4VHp5Zm1RqB
xhGHZTB8AWiDsuegkr6rOfY6MzwKybelAirLe+O0Jr0GgaHmKy509FGwu8Eux/5FiEg/MrHYRWOx
WNQ1GKeDgNJSmvDWrKtiJQyP2ROGAupZnO0MK8s7T52QDipl5qcuhKtwkYrTSulLKIZ17ak3Kv10
0q3uAK9cv+Kvb3dYj6RiGb7i4cSJBMMK1LqpIQ7HXzuTko4XqSeVKjQkLCPrMQnF+PHnnnMEickD
TWQi3IXME4az11YVWQu1AWIfyHUW040RiHGfCq5koUC7K9BS2nQUK8/zTAyHSOm9ky5P1iicj1Do
8RIgMBdY/ELvJp1eJNEtLAJRDoY8aC5ncs+HzmvT7/FcOa0PezsVqiiEi3vXzxH3WqbK6vBgQfN3
AW8Lnd+fG+WIpzG/DRPlMkMCr7Rsk8kUICHm3FdDqOTAKQ2k/LZ1GRZztJIivD23ObSZ8jc5V6l7
yd87Ag5VZ6FX+F7We7suqoZLcA3qSugcOcuWqVT4CThHkV5cvO7F/lDm7Wy4Y84PEg1Zf+5kz+Vc
N49WYDOJOqNr1yj1+PDrVgTSYGmAfBctgsXKLx5KB3og5XFzf47qYV+6o3FmemVwIqKyWEEUHvXi
HzuQhyFxIOkHKgiizSDoC9+MwqeqA8pr9L3Yg90prhDiCM50CBNPIL0UT6UxN/ss08s1RtFjn/Ll
O0hOHOpKaAytx+8dIQ+igJIVV5GS6b++Ny1a7LA1Ay2EREXaIVQHSeSJ7ofPs2hECDX5SmcY0dm5
N78Cv6AAkKR99JnjcI1C+djmhIEXBj+EnyGiff1FGYqc2SmSwi8ys7uKnRoM5RQ14Ahh82sVIGM/
96Cjz4OGxwY3Db2KvmzTLzworpjNV7IGFlo1m3x688PeUlL7pLeA33QLLe/Pn3dkJpXrHJw0izaq
w6a4fOIXD2RCM1QnKyv8IM+q6DydeNK+1K3gahrs5KYZjfaDEAByCrRt0G0ewIkZqTLbO93sXT8s
c+si71L908/f66hnwW4GrSdk5LZMg9cVlhEH8Ez6CCynfyodI+UKVM8rScRRayOyDXqbM48q/Osf
H3VjS81XJyGcqfrHnlLeptoAFo267nVDHWFllz2yKaH0wkYLyRMtYRkUH9l1bfUUAX1EUb1zveva
E4BMFn0y0jU1aK372WnK/ld/JTko4y+4sAWPsi5Tlc51qpnUqQpfFFXw7FhJ+sRQ1HRTaeN8PpkM
5K78zLd7048nMlONGhI5vTw1GuWQAcRTVPqO1SYQ8Vrmo5l5NMvc2dnHYLz3RYZ7T1NLo05zAE3m
IGB/7kFvEprlHWBMtbn4cqWRIddt05tJMik4turYUFnN7kVqLpNuPR32Igv1E1et3H1SZ92vUsrx
ZCY0MDk8D7yA5FUAZ4w2SATc5Khun3VtHfpAT8Wumga0oXpzjSL8jRcvz2NgC1l69qk3+Qwn6BRO
c16ifaMnX9zIrrKDQ+H06wzfar3X52ZNVeONH/PEZfR4kUgBwS2TLIy5B+yHAg1jLD16dI4tbvsI
OGqMDM8lYEbnBsSks7IlvElRlocCg3fgZeKKLOtxx11fuJDBlX5XucXO82ZmI8EqkeJnaynKsd+3
HN88ZUEoviVdV3QTXEThx46a1TtLyev8DNowzd0Zs9qeUipM/yww7unPffZHYLy6//MboRSm+kWg
QhskuU7ZAx0FAFz5CiNjH1oK13TBPBTBs2QwIEmDr/aJ7l7i11XofqKUUIAv6YPwKgJ9DQgBKLcf
cRt9iCItcHeZDsRpw27CqNSSI1LieTP8S8nP6CM7KH23KoszhfaZT8mgOnU9uj3RPPW3P7fJMe+m
g0qZjHRuOYZf79GhV7e5SV3fr4Z62ltTFp2MSmRewlmXwn2VrM3F/nBe+RtwGi4DbyqkyzJLX2Xn
YJ/ytvKDwaTRrAbzHclFOF4GCFjdOpM9t34zRcbnVtGdm0Qt8jtb75tglzezeV8J6lW/bnKYNtm+
OakoGcqHYd9WdS+KoPJRwc19T5TVGZ2WyIeYSztxwDeu7N9HIk2DfgORCgSBmGqS8i36E0YRqgMm
T4z4rGvar9Zkh74LY87Jzz/um2OedI65eC5AELtRxZOeNJtBZIY6+IiEZFnsbDU2nmHKWyM4fHsW
LP4DCxefdKlMSLebcEC3Be2v2k+LSj0B0wu5tGEoF+6cQblogcisA8c458awxk719p63VHi5V7OT
MB4G7edr90UB3Sudwah9A+wRF9sUFKbjRIcWPqverzrTPm/LofP1iDzHbL3qNqo78Qc3pDXR3bdf
FXFEg1qUZmlEksyxnQ5U71UQmBAEuMGZMg7jXx7F9ruhtepuxWOPPou8kus1LX4YHl//alBGLqUL
nuXWarvLRgPSXS2Zd+M0pf7PXejYoxiq9BAT1xg6kvnVis6qytm1al+dhHnAxbJzPcg/plqdrOzO
b511iUJGL+EShrBS3okARxhMtnh8yjGdxY4+MEMgkQircMV6b6rA+Ayc8hrmQw2M8+C19ZgWqwez
S1CSaqYn0dqPCoXLw9wnwrds9Kdng4aTs6ANa6VOV0LymD35iRQlFg4eDtzXDxelakzRzK8clMw7
acBknAM/js/SZq5WHvX2mP2hCohyOfFPLiH9TgqGWgUetvGdxGpPskq17yYyJ191ggokLXckC3CN
16y0mI7GpANS5l/PlSp4ul1HaorEKphx9oSh7sPzPHe1E72oxEmBGuUBosPmPE88jxOmbR5ms3G/
FGhWr+3sR4zNRY/aDTkhxRC5+D2bIYTDadEgAdLZe2bQ1AsnZzS3bry1LtcR78VlcV94m20+rWTs
HHGEiPt540/AqA40+drLkob2n78cjQv7wjI4yoOou7z2HjhINc7HuvHR7CpOq36KfJTr9N1YaOPK
KfU2MWC4mBsNtzeaP2yxrx9VwpwXurVOlNRZ47sZGp2hMIrnkaDauSMMOSthefSBSECr/AYaNDJr
TOSOGghQpwFXAp3jwDT1IUut7+AHmTe00mwlOo75BpsnrGLQxzDIJJ2NqDFHaMCUAo6E0NjHhaXu
oDVU9xNGXYmIY75hIeNKk5DTAQ7g16ZkQMoZMw+1jAZr32sDCmAHz07ox/zcO449h6yaewOsLTZc
Yq+fgz5cFaVpCAVv67q+F7Q3jH6u6aYds9sPlUzCyqE3KD2k40KrhMHQ+EPkQRcLPOAkdLr5YBXE
+c9/z5ENDCmvRbOC1IIfJm0kQrPavhkr1OBMY5H9hWoviAWo1j4er+Get/dd3P8yNSRuT0uA+uJS
gXVk5TKktqKqTwbhazk3d68ZmjMGU++qSWgrB94RS7IPqO4ipUz+JNMFaDQEi8ErhO8myH4MKRJ3
CWPD+8EFZvNzSx7xDMwIM5CzcBPQC3ztGWIZ+SZ/En6GmMsduBNnZ7ZWv+LnRyKYY00jMYG+07Nk
bU+7gPRrnE38PEsnP4nK6Kyo9AatBYA+lJI3pEH0cikHwyrLZig3j/VAGFo2da1fRkx8d0jE7uqC
NDDJo/F/ig7/59v4X+Fzefc/FxTxj//mv7+V1UTfJ2ql//zHdfytKUX5V/vfyz/79197/Y/+cVs9
Fw9t8/zcXn+p5L/56h+y/j+ff/jSfnn1H37Rxu103z0304dnQeHxx0N40+Vv/m//8G/PP1Z5nKrn
33/7VnZFu6xGg6H47Z9/dP7999/AYb/wpWX9f/7hzZecf3f3pe5i0f6//1u++UfPX0T7+2+O83dS
bxj+KG6S0LB7//a34Xn5E1v9O3U4CM+XPi2NgoUKvyibNvr9N8P5u8o/4Q4ExyVEBIv8mCi75Y90
4+/0q7iNcjdc6Cb4o3/9+Fef6T+f7W9Fl9+VcdGK33977fjoGDLXT7olHyYkw3SHwcz5JT25feZF
DHnPa0fIe4svcfCiqGvbGbLxAYtrSv5EXfujbjYre8N7Sy97xoul29Iw0wR6WN+0ACWPSaDsYKOz
N66+PPXF6mmgxQMIPNt37fG2Mr1Lg+7nL201/7G4dJ5Ok2u7UR/a0Ogqf+ajtQ9VL9q4tnSARkMi
0qBTLB+E/UM2pl/Eanf9PYNLZ0xoKrU5jzk4ZPD/+5TRIwiZsjVKq/dWl/ZdoxfKYOp4SsBQ1D50
yvMcNNThRUD+0+f/Fz4uc1ehTAUxM0g/32nycD901l+10a0Rvr7z5jJQzPOGoUszTB4KE0nxHIh6
V6y1ad9bfDn4X/ghs61d7baB6Xtdqdz3reqemwxurwFu3lteik+m1ezeHTtGa/Luc9APO7syPm6z
uRSf5TA3Iq9YGqhxsrPa+io365W0573XXv7/C6tkDVMnsy4sv6oYEZh1QEJN0z5ve3EpPIOkG4Mm
KPmeWvGdEaqrOK/vti0tRSdeQndx2bPCqfaDDBkIEazU/Bez/qdo+O9NRc4AZ7MC5a8mlp/AjssE
UzTfhlBzXLL9rjS03zO6FKGRwRyiNsWWT4303FGVy3D4vsksxlKGePE5udR686BGlk/Cf9FY/Rcw
uNv2cVm2ue8jBq1Q9/Y9RnjO8wXBzFzDSmX4HYsYUnDaU8IohRqMfm+YV/bMzHG9pnL/3tJSYM7D
YKnlEvdmT3FZ1y9SdU284b2lpcDUAuaidcW1/Fqx3YvQUcRfKAQlH7d9y+WpL74lWMxeRS8ZLwmm
T2bX3IAy9LctLQWmbudAVNR48hVV/z6jLkk/RPu8bW0pMqMU9fCxCyd/cMfpxOor7wBP8Rrl+3sm
l45OJjtsqOQgS8ws+y7wrFM0xB+3vbgUlUrRzrUxjSbkFvrHwTK/xwHo+k1ry/3ajOGgsIu70Y9r
izaHdcPo1grV4zsWkeEFiNt0ShYPKGvEGbKYbXKTDd73ba8theVk5F5fqoPpF9xddm7fn1pG92Xb
2lJcUpGNajseR/YTEyEWx/tLyeeNNpECUzRDWZVtP/mge58rRTyFxkpR7D1rL///RVDm5qjNXoK1
Gy2/6cruBsT3Wq34vbWlqFyYwSsvZaSVEZz8sojt7rHTyzWl1/dWl+LSbiZFT6uKgVnD/cYw10Oe
eSsn5ntLS0HJqF49wc8y+brNyKAaaRdFEK1RAr63uBSWkMPEhtaXox90w6kmoDEpxsMmF5Rl0xZW
M6XzKkA5in5vMCdgB9E279Yk0E8WWCDTwpoDzenAQlgQunTRGtLnHZNoUlgmYRPYVtVMcNMwGmhn
l1D2bzsZ5HJKSMs3cxcvSQslO3g9F1mX8aHdNoNLcRm4CMojzTpB+NLr4ASzGRaJfltoyugQo9Bz
N4WZy+875TwujD/CZGMOIdMKhkraQ2eCg6em2vtNMUZ7I0u3pbIy8iJJraJWjJYjrWr/UEvb2nWq
ulIle89TpMjM6jlqTIctpWzGcF84cAnF6cZD7Qdk6MVeWJdM+9QVh5o9VR8obf/RpfY2N5Q1OBKt
gZoGO/sGyewHRcT9pyRrtm1XMrlobRgpjA0L6U1QPFqAMuZoDXv7jr3lgaoxKR3BKOJyztNBYOby
2bS2fUoZ2GYWo90KkY0+reeL3DN3WmY8bgpLWcgGzglX7fR09IVVWLuxyh+jdN649mKpF06CHCA8
ajEWKd149rMWwras/DXMwb+vaqp0YpIJoiHlUfftGucveII0OEz74mSbVaQDc2h7KMyMGB/U+5BJ
v+JLXUz329aW4jLSa+imVCwewX1ipJpviXhb/i03Bb1OheHKTXDBWXkeB++bCXPkhremuirdLqPS
AjVqCsrsTq8eAvqxdKvjD9sWl07MXpuqFvl1zoZi+pB6VFCcNP0lXuh/+gkvLh2YTZbrFXP2ow84
Bqovyx7O9RwGgG1vLmWyjto2iRvg4i3ciX4IZPoASDHecjzw7tKZ6aSJYlRJPfvDPKqfM631vgTB
MJxve3cpPBN71HJXWKM/l9ZH1U4+OO2W8OG9pdhsDfh7xtCiqqy0J/EQG5AiKpuqbSwuxSYUTTWj
SRhFr8z7YoqhFCtW7g7LV3tT/mFpKTQVHVaOWK0nX+1iv+pVX22Hr/BZQu65prq5GPfYI6SU1oyz
VExdiUBQHZ1oFgSprrbNF2XojG0FXhcqvH2oI9inVN3HgYrKJl9xpQgNRz10qrmcfKerFN9M53HX
W8rztsWlEE3VZrLTspn90mifkmb4s15rsr5jbXmqAraJSO91g318yL5nrfPMXXZNFua9taXgjIDc
QQM2jz6UKZ9LPbhTo6/b7CEF5jQnowoelqMtae9EUnyKUADftrQUmZnaxHUxs1+JUPRwtiBDNTWb
amILKO31eY+MRjYlA5E5x9NDWFQPautuSQpZWopMZ5FoBSk7+UWVn5kF/CfmGnzpve8oR2ReQRuu
NrpftwoZVmAP0PxsfG95rhEBTXgRe2KyrvULNVAfvWlTCo5CsBSS0dxqHqK1k2/N0Fk2/YXdmtu8
RB6hLzPVHbxF0m/OnYcktL/MpbNxl3KkExPizml0Ynv0G1hAd4iLNTsosD9ucm95YiucEzNN1Ur3
rWq8HF31fva6LYV7zC0HZdxUsWrigeiqPCq1SP2w662NBpfCMinD2qxGnRmKMr5GJeRMCdttuZWM
WLVbNy7VnKW1Anpzc3xwTZgTt5lbiso48sxUtwidUY9zeGWTG8ftPm1bWwrLXhWGbU4Tl4d4+pZV
82dXyerDprVtKZn1PDsWY0qd2pvSW4h6+t3ExWfb2lJYZoyuFHpQ6pyU2UkR9GeVEa2kVct5eCR3
kCkSbHjG58qeSU+SzPga98G+gF7egTfMIfQhAdgYRvLIiw4BjCJKKp3Abz/DwnKAoeD7NvNIpyaj
7Kk6z7ijysXbHs2Ps+3+sW1pKUIdKKUmx8Q8YG0+pGMBcfmaDMqyxDHLS/EZ2l2PmjnVQuhtbkMU
g7Oi3vjW0qGZmPEkRMxbVzHTgahlUF8qt5TFGDWU4hMCJiGiNJn9OAFnnGQTY+2lMq1ky+8ZRYrQ
TIS9mzkNO6IytZ+TsRHXOXi5FWd/Z3VZMnlE9RmpRS6cBQSSYZtAftvbXzZ5iqwtxvjcULVLpgw9
/3035hD2NN62fUtGAo1QtiApTTuTOif8ZWnd71Sr2LbhWtLhKVqFwVw2RN/pnWsdDqsQLYJtNpEC
08j0wI4KbDJkDIv2dgW7Wvq4be3lG78oBCG6MA+dF5HQZg9MfX3JW29LxQNyDCkwOe8Fox7h7LdD
4Z7mXZFcBnY7r9hk+e1Hwt6SYlM3h0I1UHb3meMS5QFW4vE2s2ZGaCOoow7bjCMF6cTcldO6tDWD
Wit2vVp+Q4du2+ZiSSEKoyPcqAP1ZZ0xt0RzT3RjrUT2jm1kNFARoaE8l5yhrkjKc4sx4z5CRMNW
gm3bi4wI6mC/zeIpoVRbpg+RrnycJ/f7JpOb0oXTcdIRXtKC5g/zJucm2hJ7JQ7H022rS0HaqfAi
Vxk15gy6Vi+2GNafi01NcFRwpTA1hwxeZI+LihpVsJnPxcdQXaO6WcLxiLubUpiC2jUmiJHxxNi7
H7LmNBjtTe0f3lsK1FEJi3Ky2V5gu8t3WmR/Qzoh3m+zuByniZ7BuMKL59EU7cMxQSR8GxiQN5fi
s+26UgsnCthBwgCLCqimFtCeb3tzKUAjxWv7KMVXinbo9yLP2QEMZZsjyoigZHAm0VtsjpZbX1YT
E6aVu3FpKcuNKqMhRYzYdyfti9IoN8mkbyvYynggASF+2dvsWYM6nYVF7iN7crfJ2vI87qAm9QQf
Os1qFQJXr7vo0+Rp29JSXNoZc+hxT6o1I7m5Zz4oOcx6tK34/oY4KDWGkSEV7sxBeuu04qaxNu6y
8lBAmEWwRRRYu7YhkSVRYerwfptJpKgESecuepKjX0XB6cjHzFxlW+l6wYC/TCi0FNll5jBHX5tA
Q0/dJQiHbceOLJtq2z0C0oVGRJrzSSDSGwSVtqW0MhII6u+4c6di9h3FKKDBNy57J9v22jIUSGlK
QJGxNVFXhtl0DB4gqXnY9B3leeUgF5AUaMR6AHD2zAnm6Nzthm1b9xtin0lx2srz2LrR+ECb/KxW
Qn/be0shifwFvBURG/dgjtVNP8T6eVaP27YSeSwpQkpKMwG5QvgEv7PIp2hXFOW2eNelw5ILhFJH
6FP4ENRcq01xGZTNRqNIQTlGdHvrxiBtM6AABj//l1NsvJ3oUlS6iWEnbY0PVoN108bi0gPQ8PNv
qS8H4pHc5Mf/f3GFQI49guGdsqFlp+G885hhgS5di70LZl/FQ29m6rUzj+69ok17e8qGa83t5k+R
qQ+XdRcKaB8y29ZP+tEwu9MR4eXrQR/ELWOccCY3rRqcUxyP7qdBhTbm5y/9Tj4lY4wQLEqrOaLX
Yw/BVWb1F6GnrXzGxYePmEPGGNFBruoWJk7fVUTyhAZcCXF57WpQCBfwTWx7fylNLttFyVlbfMUx
Ppl6cGlVxdm2paUcWQ96G1bBsvcTLXvSYTQJUpgwt6292OyFq0xRBW+1kff+7H2tavu+nTfeY2WY
0aDRn24V7Dvl6KBNyEq6yUaDSCGfjQ3zD1C6QxWaXlW1QQXb3paayCAjpY8LO0BvhRFwpPf0GtGK
1Bm2HQ4/hrNfGDtyWuJFwCIVOKLeIx6UwQg/bBog0mDffP0p42iAR7rFKrWa58iqoC/mpvpKDrv4
2pEYkoFGehaoWrCws8AcHXzwyv6T20IxqTsnyLt62xqnMuBIOEENBXhV+fPQxqo/BK13QwG0sbbF
qIw6CiYPQQV94VOp2glZttzeeRaiLptCSQYelV4izNRqKngjoS5EXOIU5eXHbWvLYTpPlqanvLna
Kaepqp8Uydr4+jsbr7r8/xdOOfeDFo+1wOiQiZaduFDqatvtRIYd5QpSPzUQFaTjhJUhrOGZ0W4E
VrvNKNLxHDSWUvLiJkBDxzwMVLL3uaIb2xJQVTqg6xjdk9wG021MwycdDbWo0Ta2w2Xs0ZzOKDhR
WUUQvblCTcrdzar55xarIO78+nui8gHfmZsyqYSok99Hsdhno7Vxcekqa6ppPbUoJvqRhdxQG8/X
jVVuuqcwkv/6xUMHelnHxShDM38TfXGOpvGmjRcx09dL1ybSK4jXMAWlKGKXDWLYDWLaNEioQfz2
enUnR2E3FqweI6ekTMlFbAwr2+7x4IQt6PXSZRzA8t1NFkOh7qfItq/ccdOgLG8tHaKacJzRDJg3
RUFQwLfqPQcOJ/U2J5RCM2GaTXMb3lvtwnOnhYvZ2BaX0G28NkkTaAiupYxtGo2u+HWS7yMndw/b
3ls6Q03ky7q8r2yolWf3TI31B4iwsm1GkTFH6ayPC4EZi1fVU9drn+ZijVD4HT+RIUd9rScVcj5s
KEP8WNvaHvmtlbr+e0tLYRnHdq8aMX6C5GeMFKZ5YlrZtpIeFLyvP6Y5O7aeC2a3mCGe94ZIP+ql
3Wz7mDIptzWHaWgHDk4YqjduoZ7MirrxUy7GenFoDhwOkBIj0TxSxjpvm9YEmRrp23ZZmf6Ej6n2
ZsiLj0H/RGX/U9XYHzc5uAw7inoLLmvoyPxxcHrU3Zt93DibzmMoGV8bBarzaoRT0/bRBrtUp/oy
q52N9pbicpjcJBFoYvmdo4UIRqT3LQR/m+5Arow7CtMR2R54X/10Vi5jB4mzylQ3XWvdN8Aj1QKK
3vHiqjunB5WK+1Qqm+bANVeGHjlxmJtzPCJwM3boNhU3Vv5ryif/QgJDF/X6WyLEYedh3Fu+MpRX
waz4qbMNwOzKuKNIQdVwBsPs10Tn6bKhoL69DUOG6If03mGWicjEJNbQPAWdeqo3+f2m0JEJ++yq
mya4biyULoGMtsp+7Ks1tr53NlkZeITYtZ4OPTZxJ4C6eaI+9ai9/rHtxaW4DAbhRpnDt2wQGEYJ
K1N3TdVudHApMl0NucgxZeheqd3rfPIeh21MBDB2S5msygBemee97eddeZokCBW77qbknuTptZso
kJsqoKwXqoAKRkTochBQzMpoU4EZjpXXy4dh1LXJ4uKT2Z5YI3z7CuJU23JCGXA0Kpojyol3N5Un
vS2inad02zqPb8gLNQD0cZtx4Z4C88uYUl7uc28bht6V6fUst1UHb3GVThnmxzi27FNVDattp73M
lM6ZNqqWAkODpo03hpldz9saKIhEvP6a2ggegyCyfaXpLuZpOAvaalMly5VBR6JWS2Ekne2bmX7d
6yg2u+ZGe0iBqdJli92ldoKKSHmmGyI+acY11t539isZcFSOequLObL9TA8vgy55hKR+m0lkvFEe
FrHmtDH5vaXcGmk67ZI0FPtNW6EMONKWwcegIEVx4jk+9UR4PjWNs83iMuCoLx2UuissXthInOfl
GH+dYsXbll3J3GdR2bCNm5C+VPBL7y1D5Hf03oJtm4pMT4eW5RiFKlbXksk6CSj33XZpaX3dZnbp
rhl0vTl04BigDDD0vUCybmdOYlvdQAYeBdMYjaJj8bQMvo2O1u3yYd7oL9LRWen0qeKQK5teIuQ8
qGnBWKG1dmuz2EDeFlVdGXE0mopDG4UNEQ696HqO0X/ddblh9Ai099XdJtvL2KO6Mmt+AxOnSMvd
RDVq6KrY1HpDYuL1xmgncEX/f87OtNdOXOvWvwgJYxr7K7DW7vtkJ6kvKEklBmxswNg0v/6O9ere
955wTio6qKQqKUqx2cbN9JxjjkeNl11gTEjRjQLAwnTdjsX8e+FRFBnkfntMSVUjPJTVABQ5HOyO
RQDxLsDtNR4+wUX8JMfktoHR7ALo4rERv3zuf7kcyk5k65hgWKhP48c67fr3Sc7127GnX7bkf3l6
izYrriSmJGXJF6+3q17bQ/lattcdtYFC0KJhEzaNzhSqiRAt9uB/H3vx3TGaLX0mMM+BbYfxSVFN
YGIDznVwzHcLdTTKTwt6wk+gjSZlH4GwG7P/kt/zv7ehvUVjMOooawKkV+o2uUcccw0I57H0yl53
pOYmmKnCiyeXrAqpJeBTQJMfW0N7M6J5EaPlPXKq8HbNm3iLcvQaVsc+6F58FKutklogEOUiFiVg
WV+VOVaH+zcaQLuk9YXMjMvW6u8IvNmq9U+Ni7+JXehuedZB4v7vVOHdefH0Z+j966EpvtceqQsu
vIIr5kmmVXfO6uY7WOnpweHeHaKDoL1PFHC2ybTd8AYCUhKbn//84pff/T+cRHvv4iRYuw6SZngo
LXX93m+6usfp1JyN94f8SWDpu1uhC0CuKdMYGxujeT6S2XTLx+lPDri/+6i7aJfxJW20DjHyrnqU
sH1bUnYsvtgrkepBRjTY8Gj4laPvjX1rO39s8e+FSCSDDK4BjwHJw/DBI9EH9295LHTZK5HCuJfa
ZahKBHaVt/OysTP4WIf8T8CT2x2fNZw4ahiEJicVsPdFIxHCw+yQwQ8evluhWiQAyaDkeWrUqm4M
sOoF7jL22AVjr0YCDjbuosvWwhv6VUi4JeMyMxx8+G6RznHNTDPh4TWbymaid0z+SVr2mzUa7c7P
vnFCwJo1PgkJv91cx5H9vuiAmZxOEzm4qe91SetSDVVk8VNm0bb3ow58ES/qkEEMvuxumRrTjkML
Eu9poetaOJ/OpYiSP0S6vxmgvYTIQKoediM2yDnw+nWtv2dtWiqbxn94/m/2mL2OSGU90vLV5eWF
e0v74Qb4nGPhy96pKI6roBP+kluEJ3NuhuimBRf22MGx9yoaBanWiYjkBGD6AzfbdU3Zyz+fG78b
kt1Khci765cU793olkJUBagV8oDHUot7BdFgIHVcNXK5FQRrIL6EtzrYjomqgLTYhdFkmKbZ4GM6
Yx4mop9SxY+1eqIF9ddnw5fdByYOYAfHm8c0FtfZIaM5wvYKok1ZMJjCy6bO4leXdA9MZ38iw/3u
W+7WZgSkgI2B/T4tNeDyrRs+LSsItocmyl4/tATjiFZ9DImf17d6qm+46Q8mLfeyoSQO+mEN8OJ2
AZFr7N4CI4/N771iiJAY1hwzdsNMRxdt7HYOYCN47ITeC4ZoXGnhAQI8MQbTqTQMgPey28EB361M
Ug8LqzRmyljVL75zT31NPh77lpcJ9C83UNycY5OMWJcQI7yuYWhPLVqEyn9++G828b1mSMoOcgQI
VpAkjj5VoL+iF+4KeKlj5/OenAF1du3HEQahaT2t8FzQ02tPZ3ksVNxrhqZh8H014YtOaolLLzgE
W3XUHUu37FVDQRpqGV6GppPDawKAdhoeK1hke9FQoO08yApLSMq+yts6eRaes0NTEZT1X+cLFwig
mxm3Zz+o21ardyBiD1XKQUL69dHBAs2yBDLv5Dre580298WS+UOLP9urhnTs1UhGxHL9HJTDZO5W
TQ99SkAZfn3vNDC4zWUIVajZdE5tK4s2WX/88xL6zxt5thcNqbbKgF/Ge0dcPojhs47p27En7w5N
mYZ+ay93ONZM4CwmG2SO8zFFfLb3KgoZDcA/xOLpSfDQ6fcl7j8ce+3d1RN7LGDMGcWTefqtHbMf
85Z9O/bo3aHpiYrnEYakJzSn8ZzKyZ/8MYsyku0FQ4pRR4GevcTi2SuqUGfbjIds+/Hs3aJ03qe1
AbDvlHodQtsjoxwC/GPLck/4rrn3S+owKiIJi1hPT9qlhzbwbK8YmqJmFNFK4tOWgvoop/HFLtOh
si26IH9dlWFdj5RRjHczATDW9zRf6X8Jjv5/OUSgz399eMycBBLkcvLIYXxpJVUfGJBf/x2X+v8/
frc0Ay/JVPUYl7YDMUlGDx0/lojP9pqh0QvXEWgfsJ+shuQBkAZ3DIShPyFjfrNf7XVDlgewgovD
+LRu82Ns65LX7Ng+u6cfkjHeJKMjSnIuMLnZ6u81Xd8PLf29bGhLOOqpgA6euqh+9ADn3TFi0mNT
ca8b8gMJebjgxV2aPU4Be4P5+OnYe+/OzERVUTg6CJv9JH2YT2JwN222tH9qP/rN59xLh5J0FUla
QfqVWf+uoq5GBbo7OFf24qEthXS6q6FGXCp2Gqh4BKn0UPdBtpcOwfg10PGA2jCQo9Ft6qqwADx6
/UOwf9lD/j3DitPm1+U/Bamc5n6ETjCq44K3Pf0hosY0OZ/q+uCXjX79GbUbYegEJghcAGaWD9mc
+yAzf/gFfvdZd4doCIw07ppQQQALHD+YAJ7EaDg51u6ZZbtz1LAVPiMOw4P02d0q6Tc+dPrYm+91
RJakbdNYVECHZGQF8Ic3Y2t8eWg17ZVEIeqfHVcIbleblh7M0yKW6Z8w5r8Z872OKAFOg9XhpcNB
EjD+WtugH8mJ+djuuFcSddb6bogGIB9ccw5F97Ztx1p5QJP6dSr2ngQz3HRQSqyYzEXTmbxaj/mr
4ob868NlpwTBpgtBDl+ngqnNlpY1R7/obqWmS7j4OQMII80EGHP8KUyPFcyhbf71xcmA9LCUBOmy
VIkcE/PveTp2ydoriYBNBV1whjwE6M4h31QrT0oEf6KD/24i7pbnKtKBL1BbgrA91zkNm7tgcsds
OrK9mEgrma0CWNiThtH0Y6yFA4xRjMdW/15PRCLraLIQPD2axjxs/KMZxtdDi38vJ9r00vZwUk6h
kluX22ybWN4szXgsBtjriYakpi3tLiH6+D1q+WfFDrFHyL9xFIdFp2IYLqrktfqq0toidVYfM6MC
GvLXSY67ZzdsRiFnJjYIZbNmHe+DdOEfj435bnnyPujkiPoQ2gMhZgmn5BreHf8dk/F/o+i9lqhP
wXfT1XApIdArGJae3B87KH+zhJLd+Vn1TCtUzXAJdUn1sHXTN0YreexWtFcSTQguJHGIRakbglNo
3E9rpu2QNiz7NwWRt2KqRokki+PNqU2HFuoNfsyPJtuLiOSwyJEzPF13tpRtvOazOdjeDNzgr3Mx
mmqz4h+knjYy5S2hX2jtD6lloKL89dkGBGWeOlzo+im8k0P0lQl5cMR3pycBEognlzwiqarny6PT
ZD4fWj573yIuuA6nATv5tPCS9e2DiPtD2U9QWn8dEEV1GiQzw9W88lOxIBTiKhyObeN7Tq+xnRu2
AX02WrbPlR4e5j/d4y6D+h8i871nkRCWp1u7ITJvaHgCni755myAbM5Wz/zDsVHfn5+mCoMAV6wT
JA83QKPKvEEe9NCz9wqiIJy7XnY1vmgtpxclN3IFOZQu//npl3zQfxidvYJId0NCK43LuaqW9l73
Y/UhGT0Elmi0CFTOVZTdK9CVfy59Sg8mp/bKoqmrfAs0Oa7WtrvfLjmYCt5sf4iU+G9+o926HVMK
RluDYxXNw+GHbky6CPxiNqIndIGb3GmYlyTI9bhZU1RVFsPwkAb22ETYi4/M2nHbsIDCLVhkBSCr
78OU0D98q/g3v9nlz/+lMBM2aCn2Hb5VH6WfAHuVBSHVMevnbG9+RN2oYi4qelrsLPMti6NScZcd
W957ARIK60GzrpjESRs+xf0WXafrEB/bmPbSI7gzLxWf8OrDOt74HnrPihw7ePcOSMuiYx2Q9lLx
QYIJ03V+gV5Y/SEl8ZvFt5cepcDw8r617LSgsUGfGkbYx1AalHz9hVGc48gMh3Om1Yq6h+vYeOxo
2+uSQmsWsCKRwuEuTgALiQN+XxFtw2MT9d+0SahHAuSBVZC2vs91T+Y8IPLYfriXJm3cTmFWqexE
+y764GPXPjV+bNtjM3UvTqJNKGTQYDJlaV1Ywbbc9uRgqWyvTYr6KZqFwMCoeW7Ltaa3vagPZhP2
TklpGnDFVjyc8HY4h0H3ddrWY7qhbK9Owh0rGH1w2dhqVl0p/W6p0cfCob0myUNW0tcrjoOK2xcj
u+6JyJAc0uBle0mSvWzujVDAmIYesWfK/rr04fzz4fmb0GKvSFoMWZUMOfR99eC+AUTUhjkC84GW
U6/Wt3/+Ib/Z9feyJCv7WoYBRkcGyzsC6Cknmhy74O51SaFFG9HqsS2H6SiLroEwWavk4GzfC5PS
sONmsdg804SK3MD38jxGXfuHwf/duFw+yr+chgvtmnQCwgqRy/wtquQ9XNL/sH8R8j+f8D/ERXtx
kuBsC4VHIhqdIay6Fza1U96wNgpyNzmR5c3Ypa+NcLIuSGoSc60NXUx/FfnJ+S3v1w3OqpCrtCvB
ny3Q2rcxqW8al60/10ZnPIemVZZCcHfjzRSt5zoJ5FT2q4ZGdAV43MH82sHEK5kDDecT12R5lfbd
u9nalJ343Cxd2W6+kkXkdPUt8Wuvy0bK+eMS9lI8QBSWubxiQz0U6+rd67z6LfsZya6qYevTyvFW
m25+WgFbix/bWrL0HhZDm7jfEljl38lA1wJw0W3U76gJZfPdOrfGdPlMkqnacjaO/QI8dQhMW7ZM
Hcz8gOVhyxnA401CtWgIZF1UVdM14JmyuTIz0hKf7Bqt/ArMchUVox0r8RF0veG5MwjHnzaWKJVL
murmlodxGz7qdiS04D1yjPeBqbv5ORkHvdC8hllJgmlFDEeqSoGh2RVKKurv3ciX5q+ZRKS/EatM
HUFrTzo2LwEF++S+jjYHLxziwsy8uNiJHsU0AvFsHrnZk5fRhdreIM4SLO8Wwyw4LGrdzmB+AoVc
JmOl7CmuhUn+mnQwD1k+ti5Sa2nDzDIGH2ppZ/jQu07y73M/VOQn/O/H4QPNoEe571Uy66cgzgJ+
N84B754c2zw+APMAredg6XqdFGiiXrfLS6K40hUZtOb1B9+6xDyJNmFtXMQDQEh93k3ETPdweE/Z
u4xGlAOclVtVX7chRhnK/UacWb1Vps9TaG9ehUvI/DR1Ha6Gma59W8zdrO3f3MzV6E7ToOG4TsfB
3kF/yiaKmCdhaYgm1MW/6apFthfWOYp8UFVNo7I3gpWj7cO2DLaO4KsncQh2mo5NXYTb3G5ImnfT
45BFw6PwTQyjOtHxL1XMenGbsmxE/G0rMW74hYJWISIfYlOkrLsMTn9lMAqkpGQebTnJpPkUbsbY
K8q74BZ5ojFA8qzuwtM69vEzGTpyMzFPh0J3po1ysnYuOxsqJMt5DMhvzgYFciGshCuTe6+QMVQw
3f/SNXpecyaYIHkXoIogbTheMaALzjDGyr6gIReVtH7cTKHrqVFlXM3jmhPW9VdjP9PP85iuSW6T
vpeQjzZsLkGgFe6qT2L6dzP5AHzKNn3LRm4MWL3tVpVJFgtzbYYeuXM/biIPfcI/0DWxpebpvJwt
TCjqx0Xw4BzAb1/fQPRlvwwDEbeNq+uvkSR4KylhwlaoOZ3pzcSrxrz2AcBKRU3gdFJuqht4TvqO
jy/DyuSLMuhezse5Is9LJVld2jYMWZkq1oKn1Zkbw7f+peoDhNBrElS+nLR9VXZIr9cM3KNyodk8
noNOr/15Gsk6nxDTJDKHAYL7MQpNw4ewlqbOoQsY2jvROVQ2DNp25hvdSlOMVaD0Nd0qbU/E0NU+
tGS40Wwef5BNYHQ60ZY28EJgnxnojTRketd1jL+OPPIwFS2y9y81eqRZHoVr8rz4IZO3oOIkqNCK
1iZnGi/sTQ5EurvY9mjQqE0/y7NzWxPcG9U6ew0KyHKnFSC2OevhlVN4QaP5OaItnNvosKlzN67L
Ah5vuG4fe82WqwyZ6/smrltdEoq2zyTGVfOeb6kKiyVdDXrYjLT3Kp1T/XOclc7OInHZknPJxigP
jG6Wl4HXyFALunX4d4w+UtRlJCPglCeVLNdOe+g0Ft5sryapZ1rC3BX9TqEbt9c4wZYB43/eyy+O
T7BdBqfM07LR9fxQQXOJsiObFnWa14iuBWtg0JNLl0p31SgF4mieUK9yiv7bO0JrevZdO77zFYS5
eR3ZeD1I6Cxvx3Vdx+e5032FSgCkl+lLb9bWPeAsqpIHO/H148p70pyDDe2wVy0L0AlfyIECVgV0
SPpTZKlFVy8PaYUmrUbyW+VgmXaj4ZkqZd6Kgfalm+BN9DD5hjeA9ZCwvcOMGh5q1jRoNp47gZoY
ACqndajJ/KIv7KonmrSGFk725K84gx8YkiydgF35xc3iI+uzoVZ3VMCRooS5X1g18EKYSNnELDxN
Rvxs+2B6Rxp1K9EigIlecz4UQQaHMQRtcfaiUEn4lFrjv/NNLUNOWpfxouJVctM3tIef+7w8xDZ0
r00bs7QwI4zaetnSO+u913k8m+4O92hRTGhuKkivwpvYan63mG0Kyxnt+CAh4C+1X3pb93/F6Kp8
lqavlzaPqz41ZWww718h27Hx9Ui3UOdLZsP63CrJ26KdlU/KIXLpF1LxFPnOYFq2Aqs6DnITuYG8
Y1G5qly4DIZ7obYaxmbtZs7SVk18BfFL2+eYevZOxRbu2uFG2puaAutaBMyBTQ5DtOza1O02FTAI
GOtrJnn2ALbX4HLTBGq5Suq2iW9p40nvinEZ12nOx3C19KmXdRYXswZGpuRSiRc1gFFe9jZsPoho
tCoPq5lOhW3VlGsHSFM+pqmcH4OWZ65oLJc3Rquuu1uybFNXUyYD+xpFZHMFRBIowlCBEESwtaFn
xvrAXDdtm+E+7uIuh/vK3x3xWp/HJGltyRNBbuVi2uaKgSoynMwcNqVKmS1o7BFOWZmYTx7MWZ9P
FmdAvhL1RbGR3zXo083h8PncygF40Ya2EXZ6NDbIsl4Is+cIEUe+YDFWOV0JDmkfsvZxUXWXN6Gc
QxCa/fUkRXTOZpLl1BCa4yeZcuTV0+Kaz2sPmCtdEnq9NJ7hbtynqETSCeeYi1v4ogYL1MIvU+i6
5LZydSIKv/TWPUzbWPkitQKYm36og/RM+wFNfwKNV5HLEcSI+YaEOhsKNXWtzJdoW+S5Z+k0PFJf
O1dMU0fFtdkknF6XhtfZ7ZQhHsmHoffu5xqphOfxpgBc88qqubTVzFQ5DCIKi4YgdoAr9hKOn1hd
BbYcCKtcaQTwiXihxX5A9qJvig2WwPcjvN78NU0q//fsGFxDTFyFTTFLzKa7NBv4I/JkW3UVJAiu
rpSxyfqBj6NKMJejOSy0mNbueag9/dwnfYQ1sgYGEQqvgqFgMNbsUK2MTFNaC+OtKxqgN/xMK5jW
34DQp3hJWSjEq0BHSvjY8WTLcoQD4rrTJIgwAl00PaKDperKep4rXvSKk08uCxaJjEiTSn0dOLAP
c90gbi140nT0UaFuXBeyseiG8IuVTz6aUJyqY7TW5+kGAdV1wmup7oaakQ/ImPqswL6pr7KIsKd2
WcOpbNO+sa8bGedXvHf4jbIKVnUGrejNTbjBRz6H9Sbz3ze/sugExjKyJ0s3zWvZZo3N3tHymY7X
Kb6+zIoxI1x8c90EXuXWoHaWi0XzDwkzSwur2joNTwFQpU2xBlOoz0LDM7R04+TWOzj/uLGIhY6G
Ujn4ixUI+sP7RujFI/q1St91cB/6BP8KFuamd3AEHPppgd1j1i9feaQXUqP0P8/62nps0NdWTdqc
7CjRs4R39RzU7zapIVnD0XtydAjUE/ZxubwZh86Pu22tgyaPllV2N8uS8KgcM5B0ygpweVaSKYrj
YiPpEF83c8Sw3/iohpHyNK3TNdlSWE7OLZi07/jmNLkD37kbf/QaR+hVksbb8FVGaPooaErE8rwm
9UpeqA9cfYJ5S8VK3YbdOY0z8tlEZHqsKc7+MiKDS3Bb6Cao0ilaPUsVD9VWcm2cu+7t0tKSxa0O
bngNDdQLAlHqCuAPm/Ej67a+f5Dw4ELE5fWCC2k9jecQT37U1YYAs+tqqj62UdK5+1YnGf8cgEBv
PvuoC9Mnskwzu17RW/nB04T2mGeqfzJ+TJrrEdSVpERYTWQxwIVdnxbHdVRAkh7yH5RC8WXyhmwz
xFirC+6DLK2m27hHMrrY1KB6rJjebPnQJhy6ygxCqOwWs55j/GGrEjw1YVUFz6D1IBxoqwArCB+7
rVOFJhd8pzNdw3VGQhuWVDlJJxdCRR6PH+JJpZh06OZdzJfeuHb+zmENWH2fZEW2v7nHzLU/owgL
NbwQ9NSIKypnaVU4FYUuXzOz0JMdLuCupuHznZN2bEu14PTK5ShwuRXN1HyNuzT9vACrdMmV9iJM
AfHOsAKQu5/F2XU4M9eSBvhvBWt26eblrornwazPBNzBei24p9L3JfaCWuOjOgajihaXJlNGrcXt
ZarXCGZpqAzxE8xXrSxpI1dbwJ0+CnPoI0SPXWGBd4PHZfvdS7QCIzWIhrEuKxE2hrDgTrMKEs2c
ebXGn0nU0gyRhiFBEdeqEU+ezFT8wDY76HLmmEvn2g0Zu2GJ7+GBn/Bl5F94PUb21dXIELxqk/Wq
sEmqBW4ZwgHvqig2vwz7aHVKCBENh+xmotsDPmva3G1gaLxFOm3aK+KpH54CS0lUeuww7a0xw/wG
LCU4mr12dfzSN9IjOkWuIPzhEhqTUxai4esaUhO/FSNCbv9mVxv6PNm6Tt2udq78VW0JRfFhi35C
bzGH+WzE8jWEtPuNOeEg0g96O8Jv0lFdKuPi/i6b5+aH1mtl+9xGcHxCCG8kZiEBeE6eZxVmLX5L
Bgd22z92PTPXWITucx2qiuXUO3YdpRv72YYZrqtpqLKkWJHCticqm0w9TPgqfZvLwSF3mK9TZ1S+
tTPFl3Bb8gwmMVqR1i1e8hCft5ztFPsySoboOeVTpO8oiigUsQ+Ot1wonYyQ1SkXwRDW4tADj5DT
czTA6fLE+4jK7wsR2p3g9mhjQOdqwrG2EGAXfT8i2z0FIST/S6KSp4gDOvacgDZiCorkoC42XJJV
2WyTre+2pUks9jdV0xwSVrTuNrh/TjcUttoPq3OizUEomtm9jdcRd6jA0MbmYH2mnxJl2d90CcLp
S0isXZ7qDP1RZ6TaYPUZmaTCr7DoBHwmaIbqIgUe/AWPGJJ7zwI2YR8ixGHI4e0Fl9duaOV1mM4d
MNaOmZQWcBQg7yRE5ilfYADwJkmGrAxAGxVumktq2A3OGzR5xZCw3CDfaVLgpiTlyOegMb4Ig2Fs
UMDFNgf7Db/gGpD2YVwOlYG6yHViqO5GojfwoUlWRQWueOx1rgee5SGfmS56ZpvPKayqbiZTjVEh
oo59rByDhnXoef1hEEP6SbpMJgUJZfMVTTnbG4N5P15yxoGOm0/Mc19T/pz6qvkrC50iZTBLfYMf
sj7TlQYnbKzyRYp2ihAsLXNXuIrZq0QsU3jTtSt0rTG63KuilwkwEq0HVOe8IQwQZ1gc9wLnnAPJ
aK6wZd4G42zqN3GRY/7Vyx5hToT8ePwTzZKifusgekbinOCUQr4GLplFUyHR9ij5pO7tmoSn1gUw
V2kwHMNpHFvJXmFVGs5FFkTYdSucWtqVKGomVTk6BPcDJlhAkEoL1JgnC7JIxbbUHayAkR3JE8Da
JTePUZKtH+dIumuhWLjeTcLo8btdwgqHRTdN4jZYbYfetJA1lPu8RaPD8xJSqgouh27I44wGwTMd
1vphojULCzH12c3GlqC6sXqBK7ORlWg+dgJMs+eKNXGEGJX4pXCNEC9hFoHmw63rHhPrKbAQqjLr
w4JL9Q0d5uFuraLYFbg7wfslqXCQTriSyWcdx+wb6ZRqSpkhMslN0vA3CubjLQqUPcyFnB8RZfpm
eUeORiOCDtB+iKtNa6a7YMxSlMvGef0Umnm+qYJxo7niVfvYe9P9VCTLBo08BMFuUa1q6+46jwvf
nR8Zb3O3EbcUq1xwz0+0CmDZk+CbXbFWeVvnMDdpqrcsET27C9qguVW9VHMxxnIJbqPKuR6jmU0/
gHaTIk/cVGc52eJ1uIph/fPFsWXxBeK46qmJ5ug+rviLczUkfbAhY0uJbXN7sLTpo3uF0uMPtDdn
L2jP519WhsvFra6Jqq5HosLkKozT1V0BvjFO+TTMzWuCprGXeKrqIR+rbP2CZrLsc6RnfSsnqk+h
9ue1Rq4l0d9niiWRx9bOn0NkOnNoFhCtoYaKndOEjwL3yyeK/Dc4TBaF25NH+PRek225GXB2vqCz
wQY3XbogRarSan6JebTdepslTb5WXN2K/up7v835tIKatcThXGZXE0fDf5FeMsE1acVbpET9mTBM
roY1GoqSOHFXIPqhWWqEqKwvpk7iU7SAwzyuQkWPqdjWrxWSfB+7pLJPa88ncs01eefhmq/z+DMR
/sOmFEFieRLitk02OFExCO3ukqGub/Bhgry3QF9A3TB3aznZce5yDH/ysQq2xZcpguexcIFqoOBA
ju0n3WD7hdVAkYMGX4+/clyanxru2FNA287i1FmFzQmmLdapXdVLG86LP289jeWpblbkXX0YD1/A
1ggjnNyUIjvfBS+EB9MNoeEE4EY16+9xsq0/2Or7EAnINRlwJHTsp4Y/1d9x4lv8r+ngZVFh362Q
90BqHpnIOnqLBBLUaHya3Zch0l2Uz5qixVyN41SVhmftmEciqRYEh+ty75alaYsE+fkP0CbQBf4o
gRa4lNr5L6QIe3326cB+YGFF12m6PeqAdo+8JfKBbqOXedpT9zSkXDxgu86+yQ6I6D/Uwn9XzqG/
lnPgtjvZPmkgVs58dIOOwrWglB9zJ8n2LdsqRGojkhp1fEzxwCPcUlHw5ViBbqf8E03fDL5FmQvp
lOvWYzsi0XwM4JHtqQ+Ag9CAwcn75BdSAAT6aER8TH+679nOCNofDb289xaiT6FBwmKr7DG3vGzf
tT3F1mRGQWatNjrnDCJRslbHarr7tm2zhdi0WrRtB5P9ALTWk8lwkTz0Nfdd292mUyQoukunggxg
S8pOTeX+pJ39n/Lhfygrhrui5dZMU9v4GI24HfIj106Ec5YHvA7iqw75lmeNfMSaG45ifsHqJvsY
wMzElySBKXc+dLJ2pYMfw+X/V110nvsqOmanne1BEYOPG2MBDT4ty2Wn6kEObzYXHOtF2Pd9E2rW
ukLAdoLXJmHXTRput5HF9Dume9w3fkOt3qK0AknlPKevYXUf8fbz/+HszHYrt9KzfSuBz9khF+cg
7gOSe9YeNEt1QkgqFedhcSav/n+24z/pUgftoADDsCyJmyLX8K13+n5tQHyZ3vOcAurFC6oro/WW
yLoolvi1Ne+r4xsaE8NHyaoUReF7PRavWuP8lbDvf19Pra+W776081CPubYZhc+ts/ip/Wst+Kyv
hu+kTXIznZgisVJ+MwsY02j49isP2/pq+NbZyXWSAQg0K+nkYI6WDt3++WvX/iIM1DsZu+APmLIL
8blA5blSm35p1UC49fPuBUmJIUZe7Zm28k6TuC7Qotz4JREaEUA/X5wz9FToJgZN0m/SIAWqeYKs
lb+0DVjul41XN2ag6vY6CHstvNEAxWp9+dWLi59vPaZeGIusQozZtydrTn1Rt78UH2N9bRRBViQU
j4V5yuimJ0BsOqjHz782Ur7IeZ0OVlbBzbMKm1m/JFlseOMS9b+0oFhfbd8Q8Ja7xDEuewXScJTK
zk7jX0tgsr76vs1RVV1LrQnu0mEBYMnYL0Bwfum5fPV9D9EU2gvxXUjv3KdBwn4CBf/itb/MzmIi
mR9OhT29Edvc7ld5qf3S3mN99X0P1iJD2+G2YQ3WY5l+c7Pq7deeyJep2RCfaZnXYD1b7xd/1LN5
m7TtEvza1b9MTWdGwhKFxDumvdvSMLwJNJpS/MWOefVI/HMpYn21fZsghkT24oXJx55TSqSHNFJt
1AmBj16jQABATbN6W1ja9GcLrX//mP4j+qwu/3X19u//ydcfVQ06RW+mL1/+/aEq+Oc/r7/z3z/z
82/8ffNZnd6Kz/brD/30O1z3z88N3rq3n76gUTAq2VtkB/PdZ0sXxD+uzx1ef/L/+s1/+/zjKg9z
/fn7bx9VX3bXq0VJVf7257d233//TVyV3v/+j9f/85vXP+D33x56asaEMfVfF/vv3/h8a7vffzOM
vzmabSH4sFUgVu2qOR0/r98R5t8sW8dSRTq+7hj21cJZouyO+SXxN412jiYxBib4uXUt39sKPOH3
33ST65m2adumZlhEihu//f87++nd/M+7+reyLy4Vh+z299+uE+9/xoctDN2yLP366SqLrPo1HNUm
r4dVVjf8rE5f+3i8GXL3UEikR9P4F7PIsq4r69cPI5jWMDSwJU18LS2yviXyXpqD31VKsdwXaa3V
+5beluCGrMpItOpJaMfYdNMfDcI0+tzH+jistBaUWG0LuIi4sEzDc7Q+rG8VByR5l0XIQi5C0jhr
C5vXxWuAASgceldb00HIsJNbyx7to57ksjpncSdu0C930amE7p4B60kCOMS0kpPrxRB5HAyFE82B
6BYwQU0hle5KEC8rrDxLGUwNvdqD0RRTAq9v6tmm67vuQggxBCU0RKnv+7qQmZ+Xsii2xmiEuV+L
4TwTxEB+81ReYe66qF9RjljSAyvXFV+2tjS8BmtDTHhXq18App0UdHI0Y89qFvJxgCJ6fxT5EK2J
gVO1YFARvXqwerFyHCnrd4blVn3QdCDyhU9PskxuSqvSipuhTszSgBdRbcdDexh2O+GWaegX6E9c
bySdMPOdVnObTbyQgOhpo6JO6KN5iZ7DWcz2zLaPnsa5X8rdUg3Gc6qkBnKVSHmP0oLUfuWWfFMr
MAV3Wi7K5EMFKqsRrb5H1jwKPoOKTx+vV8rCMqgVPnFw7E0y9rRCKDU/19ou6GOif63OPLm1fRdZ
cR1oYffkKlhuZjWqggUwTInFS9zbD9Qbd0rZZatGEWfGuDi2tQCwWsrb3o7WQ2ioPkSn6zP0d6ij
zJ0LsOTRdgUp1+JGfsY9eGki94nV790ZWBch5xpeOfM0nf5/hSx8xUworZXzMI3bYVjGIBmNbd6W
TYAS81bo8SERcRLEqbJ2OpBC2RVj4ArbCSQvu0jC7yEmYaNxC9wccj9eVcpT2G4LCOqjmMw7oxT8
bSJ6i1uxR4N1rGnEE+DUHwK5hMUG3f7akOYF2ilIp74OUk05DVq/XpzmbtaiU7Y0CtRltx9ocBfC
0njoFHsvS5ujEo4BUZnHFjIY0d68scd5u8zlWVu4g7qybipruBBp8Km5wPBx0zw0/XCv9yopz/Np
1vPYK/rwUe+Gg2qEW8Wg6zfipJHnF+4mC5kbxPOLk6uxR8QybcBnlGLWcr23xK+6EaAcn4MFab2L
7MnxSiQOvuYolmdkBAQ0zJMgL+Nno4kUzsn9eXDmyrc7pYG4UkkSodWw4n7XFLfyInc62YlMN7HZ
fraTyL1o7ofACdMVTG7Q5PSwXqj466w91lrxYF1VaqZ0D6NYbsoluVQimj1dQwy2qKeJ9DavmKFA
XDUz1kUJfRPSRnkd4lfyHKE9idqFy0Fy5blLu3Hy3kM2+8KN3giHP8Xt1A9XyVZSjavLksQ/mry9
CwsMBZo7bBppoT/rXyx92nZ6AtZe0jsZRug9btwBLkLv172RGPQTCpVgbvSj4oqDTRxbIPIC2k+2
7wQq0W45XHapkbQ3HVKQYLbSi15Xxsat64tbhN2pSYfUG+SyJSEFNi22PzXdWheVQ95VFt3VWsdM
nKxxJUzyngxZNV7foICsyuXGiPTGL0RF6y49+xElWQfj6T4t2ex32lIe7L5+Dd0ByhXFapPXn1Xi
al4kFBu9qLk2jX5lTqniDUUyeaDrQZ7Eidfa4jwsOv+nSw5trNab5KpkKRKaJ9kOJEHvno1W28ez
voMAPqgpWiW4kpU6hLdt1hveIpmhwi5u0xB8s0nM0Sc6ufMz3XyKHFSowh5iv1YGZEtkzK1taX3T
zOEgzMy5hLawr1GZuMIq+2GSlr1L5biVZrZr8Yb5BKZs07hBqSV388Kn6Wg7fZEZia+AgN9lbNNe
ZRTHqZThhiaMflNl9lab0p1V2N/HJq4C1KQbRVcRidhRtrLjXvf1MFYCFouPBSoKQaHwDHeq/TLr
u1UkxdrgSxQD0vQJaUx35aDsJ2fmTimtWj+SmfoUI9ze9na/DqN6ZdDxwzfS8Da3o5NVNB/SZHxX
KPwqpAIr15G464DjbYegE3VOHgrVDUQL3GSNXew3ZgNV2EYnOiWvUPzZK6uIpyv2U54Y69VKU8dG
O0754vra2CpnVce/6/Zx5EEhA0/Xkvc6ZOvcavc26mCCCEMT1d9wqIiBk7Xe+o1r/9BHclE8LcvY
FyORXz1OnRMsqtwhCdrLtFQPBK5D/huYpftqireiTG6jvHk1hH6sCu2h47juFZWNfg2S0l8W+7l0
pf7ZpoVyKoWGkXPMj3ZeHcsY/rnSF9PPzXnttPLdreMHMVbG51zkamBa8mxb/XwLaJ9vJj1Zs/m9
L3b12tWV9NxCzrtUUbehyKfADOtt3Jckqpe1s4Lf22F/Vb3QDt/nKdqO0vwxVLHui6F2tqkR1xf0
lONBAyJfZWg4rjaN4gEipdn0NkKWPs91HhQvqVSnx9JONa8fYtgxGk/kVn0nzFkPjEQ74q3/gZa+
Xbs9VNc066ckY0JBIva+mZRIFjGXQwGYbLNNf+ZkQFuJaEZYERXlc0mtBhPdOkz8jHrB7ZHHhKWP
WCj3SiwGmMrCeW839aGP3GanNlniu0VySBkbaLNV1Yvt9LXsyn5Xq+YLDatcDOfLt6gubhWWp9BA
zjY2bnMUhSmuKgnjRtWzxRdI27wBFXdQGOl2ibM9WS+3ZtUcYWbvTSjGlUbQxHXvGzHMCONucbEn
6YWa+9Gi5vcO3QLMCeKdnmGbsMoRRZFEsVUiRQYalrJbmsGmyNKVY93WmJst9TViRsBsqP2N5abw
i6aFp20slO9k7n9AdlQnbYIXS7qMF0fJ4zqK9mQ69roczWRj1JXiV4v1SuZQvVaptdddLCpPK3jt
Upn1s950m3ahOXy5ZONqoDE6TNrKKaC+RX/WXPdtNKYjI9y4sQbk1laYr/s8KjzFdE99MTNPruQ/
/bzpWoKurEDb6CENDCJjOWiZW3pVOXyvaCDl6tohT9Ae6G72ZmX6eSGZJO2Sh3owAk3Nj02spl5U
5x8ZZKESRuxulaWiJVC3S2JeLKHT3LvYzMJ4mdAk0uyzuRZysd850vGmXH3rnISMrN584q+toMWm
92EUj6qNCD5BWVk02oPLQCyIj9obvTWQvEIwInrW5FzgF/Amtxn8qpWvdapM8KShOFXczLRLm+ja
j6Ge837jNFMd32KUKdhWHMWefEKgy08EXHa2i2Oil3x6CRV3ER3RpmPBxqP5SWYWcdAspnmoE5RQ
G0ULSyStCGjsrWHZavmWNUv2PKZ9NUhvtiCrEa7RArPtDZWSUFc1P21aLmIgAmjPaoMO8C9wiesh
7MvRxHZV13BUBoIgUPjLYbxuuqG3dVw5hlZdZWu1YiQI0PCu+bnjZNBKaAtQ6c4W/GNqFTx/GFwU
JNnstoGu2tk9Iptho8hcf8mu29JoaKXq2UUXBUvWIbPEvVeh6E8X8xCrbJmFntmpp5BLKTy1MVWO
mVVU+5EyTJd/OI7+eej7x0PezyDA9ZDHCdPSNUc1wVidr8EYsrRjOx/Q4XZFkz+1pps/DWq+VQrB
bqjMio0cI0NH/a8/9Y8845+Pe67uApC4JvpH5BRfQJ9MWTodCkT1UbLD9htlrT/qwKgtvaymIvQa
Mczplf5nRBcFwcUBFJhiXud57jP2XOUv3vI/PwfXUAVxkSohqQ7PhUHwD6YyxJBMkjxW/aqARPTS
QVSwqOl8U5L9FPlzMk8NUZ6wz//6SfzsAL4+f9dAjmFz+nENS/tqlSNK1hwU0ag+YgD9UNilc5iy
VjmmHEAvSl0rR1nZaH+VUfmryOZ/Ot//ATqAJGi66ZjgBj//yVqM9tvV684n6zN6HyKnZrkoF2Ts
ukgZbY2NQ+YvAK2vc8nkk64RpSAKrqm6XztbjmJqbKS0gJP5si/sbRn2BHX/Bb76x53/4+gyLd0W
9OR0TdAt2uV8mbHmqC9tYVdFoN276zxYdufCCjat9/5t2Jfr6gUl4y2bhiYDCC8flZkn1//6tfJp
XxENE5ADGNal4TVrMBKMnx9vlnLEQ90YYgqQB4DHhzik/KJ59xDodhXeT/HYBLli7qc4OyO82tUd
S2/hJO12zmtELW1y3ZdjJNody1xlu+1+suMfltLvwqjH6VN0KQVUpWe3olniQGvzlJo1fkark7HM
G/XGsPLAdmN/aa11C2hgztV9lZt7O7EudToGltYEZNaeOqDXLq9bz1KaXSV1VOZp54cllGQ3OOzX
up7QYUYtbxwrEysO8bGHfezS6+FLo4Yr1yzuq7b6WHQSJAfMRRxeThhinhtz2ps5T9mch2esQK+i
nV7VoX4OdbFP9fKgMO+CtEtXKB7pIY8jaCgUVE6K+xCNIkAyFqihus4Sa1MZE8n88uwCFx/w233g
yVwvXZP7YwQqtbQdZUie3mtxcaoNaz0n46a1nX2hY3OaOHu76jeyhe7jznpLZHgzZtF2HvW7pHLp
WJCgp7La1wKkuNSbZ57KQzX0PSpZ+mu42iadk32hmC9UaJyao1OMjGQW/LASdbTd7J8Hm8NKqtFB
tJbryFA2Zqx8ZOyvQksKNsnhszKqB/YHl3TTZTMm4z50VYRsOraVKnwsnUjHk9RhtG5RANt32Oxe
TFymY188LW61h5vOPUvNVK+e2rXtSD+uLTS72CcatJ61+0qm/i5aWEZSeRJz+jxGybU23mbDuE7C
4a0YEXv1enWnJ+M9ccIQy/pKbbVvCvYPp3WpX3mxQ76c2zZ/iHFSFOiFg25ArmigD+ZJVtU6WkrO
Mmn5aiWAOVEK8mBRpvm2Gt9TUD6OXSsDEDm8CCqjyDJV7bZXQBTG7owc6SHq53EtMQ14SdjkH9hn
7XWjajdhikMOWaaFehDfaMnHqUUQKskN7aT3k7sMXljwjh2VBFQJToEjfYP+C2dh1m3qfLmZSXrx
e729VXq9O5UTOSZll550pz1wED4rsmXIz4WzRhq/R45/4Gi6RxY9ev1sp+vapSeWhlV2QyaGTmtP
kWzjIpvPeBtuhjTbhGGPYcRIh85Tx3SbD5ww+5aiT1/mndEojwbo2M6QPTKfsv2BcGzxUSE/d3n3
rTI6GxnovPhqUXS7ntlGP+XktXO7B6tAPDnN1hS0PAvVpvdXYWLFIeDIw991NTXeKKXld2F25rkG
5VXsF1sIUC3ES56Yq8GT1YS8sKHuUwXuQBIx6D2ZHO023ObVIp7maUm5Yv/g1uyscg4DXBrVs1Oz
CUtgtptmdEOf8CM22brLgxxNuu5pXX9oJ/kjFOa+7CMJ6FLFK6lh88XBeXRj925s+2elHdFxNn6E
i+GqdUp9Wwciq5ntHMSNF6NR5V6R8XZxUMnosemLwj3W6bzSdOdBVclFEJpN8vSi+CF3T1YP6XzD
yZyi15YE416Tm0ZMW60wN3VIJY3h0gvBGpdqPiW9dg5dcy0YKU2VvFV1t88xiAqlD66OWkVOOGE0
v5yzMzkw7/hACNJUt0mO6NFS/cZZDi3Zph5i3rXqVhtJHlu/vGkxtpClTvdu2hnNxihyJX5uG3XY
dKPderbO8WBsqqAlgxabUVOjBBYRN5fIFQayjVZYn5ZCUzcO/LW6zrUZ83iaLLvQLPV2ZfW18maX
+FvCJsKD0aTlfW4n5l0/pg2QMA/dZW2MRH3Q6HtyK7ukPqlKMm1md8EM0GZPBmdDBv+cPbl2PKJw
w7iIISh90JBxXgCRv3eKtlsGDEuZqwX4yX8ovWWCBQ6TGVh60o27JQvD1dh0F7uuHF+bdPXHtACS
7OOuB+AMCRv0Jkc9VhknBWxhoAyYrxHcOZ4ZL8uxTtRHUwzanaqmbQiuaT/2idKv0tZAlZqP4lKm
Gm4MwR95cJqKMho79HtEL6d9mtYzUKRqJ14eZSHS/lkEkdOdxzkvNzJvd5abHEp0dHj9ws6rnGXx
l5DT1Txax2QY5GrMlRtndC7dKAw/5HgU2BYIRByyv0d9ui8jzfCoBTTQD0rqOGueulZ/kdOUex2x
qp5pt6gGLansdUee2mm8nYfuxphLpfdsu6s+xNx917HhbLTQ0vxBKoDAhQxBt7Qk7F5ddajIpkcw
+p7HhnPVoYN5Dku3eHMlX9WxrvfYnxfNix2O53eFtiRAHUWenMGqjE8N1mHdaq3ELiMNbfBaqzRB
FLNYLgfaDOM7aZe5rwLH0fMnkYTnhsOKsmNpjQfQGFcrgjbHPe8NZTglfhQa07ckNj6QGKHpd7Gi
nTq36NeTE5eBrRThOlIALIIUVWu7TtSpRcxI1gRKP9Pycv7tLYl+O9e4fasw5NyFH7tqV8zlBO30
AnaaO6I6z0vbv0Qyl6eih6wMpIMvLBWIhYepct4R/9qrbMjru6kuwl2UpDdmSDGjq9PJiYdE2Q3Y
UiVewsm9G6gvHjolavaNyPH9uV1S3Gb9zEBOtWACtwqcmqQHBmPn1c20Rlh9mQfcX1DpTwOA9kTK
PGZAEQZCRVGP48r0yUXYOLQl97Ewjs+x2dxpLv0P45EFMBlG61bKApvFYGPH6bBDenoSGj9KXTce
lqIx5tWs406f0nMhQpJ97ZVRS3XVpBZXlM6TrPB8KAxH327K2pfNlG4xRyE1bboqv6cUyT1bLs4u
Hs38jvzB+FGd6TX+4FZGNOAWiXamrU7HMZHGM8YM6XNECdeiMDAcgHRtytTNAlNvsN+IcLqkeIU3
2eKOW8Pts25rGrO+4fhAbB9bEgu6ZpAiqzOft3iFJXYYMNIpGm4wMY8v8GJWMC39PVzicmg6BQgC
6w/4SOY6D6z758Ye5Z5mpnXsVRR4fpPJ0VhTYqcbJHHrXCcNz6zfeDSvU+yeiD5Yw33tmgUv8DJt
tAgJIdnE6Vr2WaSCpzf2NoHd/ERDXN6E0bJO7bIGVTfVadf0TbiJGJfX3XOg+6cuhvwwCRbRUkFA
vcCIHeCIpBe3Ia8L50hgjMOycxzzNsysliefW9i0zfpS2TOW/aS9xcKxGkkj2NpY0CpMVDsoEZwq
dAA/9ONyZIZgCNL6hqbmI5B2k72x+6PGU8cVAmlnnVTZGwJiqDOif3Hcjpe2qAMsfVdGwPaisf+M
LPPOEkrL0aXZizK9GcU4+iDel8xxPxCjLYGS4m8CmwkGs4s8WJgZaknbpjINGh3oV8kYgEo0HtWy
yb10dPcp1ibYq+4oHecSZYqfLG22xfItaUY/bSYjGVZTBKUHl8FumDRbuinjDOmX5dHRwkcjQtoM
bdd7TTmS0FBKuixX7LslYgpoB2oIDYTDa9tefBspwgj6oqLUiWnYVpAw6i5NtJGAbGPhWeN1uPQj
nGuLa4hqAE1rZjqXBl3Z0e5RLOI5UV+AK7t92Ob0AShsrxZuTogE9asHP8nRXeYlxlRlQouyNCbm
gWYuyWKQs9+W9nacEKbl/aJ+NE0cDxHdYLrvSdrmGwWY5NyV+m2eG9MpKx39Xh0Vwicm51K3ebE2
C6P8Zo3tEYvZ4M10kRlp43cr8RIEkZk9Sjd96sxk9kziSMBMjTO2qcYvNTmSLzLvowb8Nxqbb5hj
21WhknjJBme356qfhx9lJuuAleU1TQd7nzrYhDFCvZTYHbbzkiU3RcQ8ClWJ4RMcYi0bIrpCQgyv
vRywpIokJSOictbYAxevGKILsvjFBxA7VWqVf2/rYroVdEkMNLte6X+gHGG1W0y5yVjzqLKhoYtu
XabKE7nct5hVeNz1mrQY34pmDfy3dXCEa/Vd0i5+2eWrViWDxQtJAthMSu+8d0gYQDFxtlbVtSiJ
ZmsX50OaBCa7XuLndK66pxlxfj8b5vhkDV1ZbyJw+P4yWFWVeTXpJsHU5eFqKSnn+xms0DLYzFXE
bSE8KZulGMOTNqarfnA31Nf1dtGTW+hLIhfaM7qb89SkBBfVdxibIWQKsVErmC0sGjNmIfcHXtG6
94hFeTZGWtGNk+0D46mHZgqV9UwoNv6rWvF79P/Ym8rQFxWZs/EiVnU0FpuoU5KtlS4+S8vboLW4
wFRxrIRx0PpqD6L1AZWBQiy5mquQtjoW+/UIOIlXrx48JHuLF0/NRRf6oW8ZAdWQ3udldaPDdBaO
WDxyUTKcTyXCNXg0O2pOshPNZTLcg2s3GT4dnO0CJyaOi3w3yPGSWxgCrkcvCRUhvT6ber+o1edk
pq9nE+m7aVDpexSWWtAI8SZz8UjOhnkH805BZXTjq63NglzdZuLBZBFvuXgOC4Etde5eKyV2PAgK
Y5cky4Myu9WtG8UU+iB8qxHfL5aLMlwzfXZm61Z+IqJ6radAAtbVF6JakxqAb2onm8XdT+P4Ra0o
F92hhCoy0xt9DotVb1Jjj/2RjU94jEkEBmVoHYQ14ISDC0csLm7J1bwLFR67tH80Qmt9O3Vv7cmK
Vok0qYWqPvLpgH0g2e7klrPY5A5UfI6raS67S7y4B9Oqil1CbePFLgeiVI8W7DTJvEqHKN0zd0uE
DR321kS5FFTiuPka39TKN721DpL0CtITwAYG+6m72i5LElAaWOhd3up7rYRe0kiDYPI2T3IWOPPg
bu4MJ71k8EzHISocQOQRa97Y3+CwMjcRgTLeCHwr/N5d7IMcG/DuuN7PFhukMdcLuzKe0LYp823U
i3kbDtHVd0YsRwcOTxGyJsehi9ZqqtwmjbnrlaF4cU0q5SHFS0M4G39viYkrhsmsR8x36nDfSbK3
nKg9EbnpPAxmCilOClOALiNZESKhsTcsFW+4fZraftr2Tm/t3YwGsei1y21jDqYfl+EWL/y7QWb1
92okZmcsTXc/Zcu72ghn71azn8cp6TEGMJBdvxZ6c1nUulx1kYUAsRjzFSrnNiiy+gHVzWeI6tFb
WGPJ7dXfzCS7uvI6LAhQ42082isnnaD0SEuhh/c+bqXAyB1d8qRMfSfjNXWKgrvaOtkzhqcr8iCM
4d6Z+jNPKAkGq9hOQ79t+6vR0rQOusCka4Yy20iWYwDvczqQ0YPOyD0DEH8jhqXxFsN5nHvilFyq
cqWqdrTiu8TaYGxFlrzk4IAbzr/KKkGOBRtmlf5kCmszjvlljlJYl3xxtm6BJatOIEJ1Vb7XLWh9
12WKR6l/ag3jAkJOflCdnVuieQjt4vmbivlu2ikfYRvxjs40kS/r+i4bdMdHMpQHZEkdymLYZHnc
4xud0n08auX3PC/FpuNXBit96QWTMxrtm4qpeszr6T6Lwfilw6m9x/gqJoM7wXEfxKJ+xNdNzIp9
iYqJnIZK50bEFISk8BFgIR40Mzn3NRNaUfNbaO9vZkct5JrpodanGSGinL2mTw54yonKsrK8YcKI
2Ccp/WzW2ffIYOYkphLEGUbzmJAtHrWK+CjRAZkHd/Lm5nrMcUzFn8fBoD4P6d/CjjI3bhcY/D/M
fDPuxfoxlvn9YiOPkKnyQBLAc2XEW56i6akm/zHnl6kuXyh+d67khMvZAzixmYi7QcbBGHGnQOp9
4QOjwa10ysqU9f0wNo/5DMyjtPI2TXLK1Lo5pDI66uq47dOh2YZ5WpEChvEw1A6ucI601Lwr0xxH
VWs+GW3R+Y0SFz4+/2daB4O05ud0iR9tA/qqToa1Uc07gjDfDGd6TFN1Y+Hi8hO9eLGaPH3CXmd5
46CuYx7MDSxFC6RHVhM+IkrALr2Z+pJgEGBG3riR7lTT+JBTnfpxl671rrwkvc3nDi8mBSodwDhi
FOQDRmQgCWlVviIMMDQQpcncQJufrQj9Q4/M0yX6iKLnbWiqLX0PqTzSusIm7Q58CThb1er9UMdP
Ml4+mdzGwSDT6NqbIl9FoVxlbRWCkDm3WT7c24xcV4NrHm1tWDsDwQnkZZLWDo1MkJlnTgrnQDgF
6i/4fA7267hJLhwME05Ei07F4lxmo5BATHm1hjFdFZ2VvbipGD2p51UwsgRhb0RW1V2b1luFXM2K
w3Aq07c8am8Q7w14W5J1LdQ4KMoxDgiYuEhLFl7emicghLvRMV+ki5YvN/CYsfR1pRssVrHOJ/C9
KuEXUxeITjg6pbPlbit6CmxHo2m+mVPzkWPg23DCWlgVJ9z2Cx5eTrAiFAFm/24/shTj0Z8ySn31
4nD09hC7cmgLw/Ns5jezOtxAtdFLDXhKbzAoe+rk3Nkm7tmJ/sF63r8WmZrBz+kb1Qr3aPpS0nPY
CCuNgj7sMS4XTnyKl8FFnGe9Ob02s3XwsUVYhyunH2810xReZ6O+MnNSrNAr7DN3fFKr6KFqObTS
EOXGUvUkwOb5YMxGyIAot3lhNUGfhqYP+wosOh4jVZ7q0TnVoX5QK0UPyBbIEeUNHx0ZhV7c5/dx
qW5yA/5xobu3qOSwo7PlXmYtNVQMBzyEreERuFIGS6U+dQa7euwIKnaRdP44S6BykQfDmGBNcjIl
iGpOFMgMdU7BkTeB0Khuu50UtCaoQG7FUk3IzevuqOrl/SyvaWBk520jjQOBnpQLjwpHR+hMzKnc
p83EGxlN3YsqAc4Mwp91Q79ELiL7uS3Vu9Zgp/MykSh7uhV/HxrED0IuxftU0DjOJlnT71V3pY3h
ASUeOYBWOd9p4QKM/f+oO48luYEri35RKjLhsS2U7672jtwg2N0kEt4k/NfPKUqzkCImYmY5G4Uo
sdllgMQz954bDjd1F3rInUCizUaGN7ou7EPViCaauvTeYM7cNLHL3DHlnFn84cXEjBKKYhDoCBu1
F52I2Pw194QogTBLPW+7GB+4kw5Q9BktmjeUsubFi2vzsBQyfpiEqndNVw3zbewhoVBgx2zqrAHv
PAwjfZMQKx5wch6wHrKYycc9zCvOHsq4uv10vcGJbPZ9twRuh/uutuF6dQAXtv7YdbdLp5/SWa5R
Wzq/iixYjuMaxEdKPtp8+VHN8ZcRtXdqXfd1bRGcosbCSxwU33mZpJHuGDjl3vRjzVF+rNp7yGe5
bJU1vCFreE9DomwyCgh8TddbpmnSHSuz7zJpQJIN7T2BCWkEhtE6spBPDgrGzrY3M6PAxfpJSovg
buXte31/nPT81InUPkmWnDvPtn6HucqiEbbKxgDmEuPK+Q2oaCdRimx81b63mlhElmA7mQQ3i42D
uBHJq0MPv0dyuGvJgiKwHkGno6jYB2vODqQGIXFhLmZiBMixb9NFiAsogWm/eiNN6Ig2BpDPqdR8
U7nP4Whn6W5gooNKj3qu86DdDdJBN+gDgtfxneNMScRA1t+imXLvetU3F+mGYFC6pdsYV/OZqXMD
RvMOHF67tZOOCbe9YIddcnL1It/teDYgxouqKjGoNZr2vp2qV6igEwdvUYhsy2sr8n23toZ5a9JC
OPRS9juqV1Z5cMe0rHadQae8Ud11keTRlpeUO653Nq6vogQszR7uEcgQZehY0eW3VnNXrWVGf+vV
u7XtEO8V7D16z35oGzZWHDinEQgdsKkK+FO87kNM6WARUreEG0UNpJiojIrW1qch3A5i2VnldGb9
+D4K77NsSAfm22mjpg5frRaXcxA+C6bnRfLK/OE+HMribkFkux2WsD1yxudINJ3jXCmJJktQxmqn
vr6ZXONCXikDMwWdDGwcGtwWWmHDNKP84cbhgVE44ya3uFSu4wNa8d2Nj0G6XFGphfGM4HuCeh++
dODrGKVYP8Q0voVTdRk9mgriDZk1pMsQAwZx/R45VPIe6/EDkD1tHKP3uQzkHtrfq2+b54nr1m+G
ZcvoneltuJsr7k5NOZmYn6UeJWsu/FDx5Ffb3qHNdoIlAl7xhlhl14/VacniyzDKr9m2nrpZ3TY2
FAuxmngbLn0SwSC9AxNwCP11Ozn2bmi6euPW+VNRmm5HpmEQ8Yr/IJa9k5k2hyIeH/NpsqLKy+V2
LeeCX1ns2tA+JmtwE3eI0+Cmd8xnx182DtWNHoFiopmNW5uF28zgqRkfbP2ztFsdMZs5iyrEXlRs
eWXv7JtfYvMb+utG0DNpUUZO9wX44orbsJZIpPpY+84HCIunGgBFLRN7y+P5BvRHZCxzpqE8DnP3
U63rrjbrrlkHRkgAp/rgCd+l3vh9fyE8FGWnvp+ZDHDVnGhZDm4De2MF+2KhYTlBIzj2rkKlOZ+0
ck6lr/UBAtnzOqN7MlZ908dLtW+RX9E9rshB0ux3ESd/GreEpLE+xK5zTz3+DhfpRjXJdYxtvyUS
1BdcrgEVmUPVvgrEMn6uptsAYB8lMcWeY02vWbk8Un/1G0urPc3GTQiJxQE8jRoa4+g+Aw3NB8PU
N8rlem856XBR/cJ4rRxHvPUeDcEwtE+QH+Jnzii20/mUQup1AM01HZv5Hnl1ajfl1skEY/456LaV
gPy6K0Tv/TGFlbyGSZfs8xWcXmf1fVQNsgRQIQHDuLW9s5bq1UrXFb2sQibHurcb0EVMEuymXWbj
tgoUGs5cV4fRa+T22r2ngNiuMQZfcTK1z3XFgBSgAXwlG8wsAyeFk2okJhrfAG83a+wIVtOp70YE
367rp1WEKmeO/ISBTDE148F25E8GpaTUU7wHPFvvVx/qkd9IdaCm+zKFH94HdvOxOmxzsODd9dpU
Gx6jBmlakO1lP+wSiGhPGMrdrb14tysyA1QQu4WtT+/4aKybrnlOWy9DUl5y5znTRubIn+1GfFtN
CpsLpsQ2NMjUZrep73SjPEqR8IA0+iDnddz51qqR1LpfHc3S3Zg4Lz452BiML6BkvxhiusBFicpZ
He3zjkmbgo3AT/jJ94CMfSuMn5wWjS0gS978xTkVYfMMf+A8wTWE1Xc9JmX5iyzCaM3NjTXL4lBw
Pm3Q0qebxulAghXhF7UJBhBiW1HXBt9JIeLPbOUsB83V7pvWvtJyW5EipfNKQ9poxawvMI9OsfAS
kr66mXJ9LKTItyyqbjE/tJsEPbSoUdhmsZcfdY/DpKYZjIYs+BBCvK5ecy8Xf4pASvOmhpnlo+dG
bj0rPixSGVcWsFAEzQbmabd1LTqMNXykStiyWRk2qbafyyJEMQ3vgkjE96QyX21eUq7VrAb923IF
B5K4WaTA5RRO/zDUg7XzC1/sTYEtD8pBxOB92CQZbI/AZdVJHXqTNbg87GTxIysoeaQ73XkV006v
1Z7k0hlKLCvfZg3XvSGQcgnsK75vOmdL2566mgE51LG7bszOwrHfywqhKCguuU9N8rDaw3gRS/aj
S/vXevKXU28CwDxBlkR6cIlydfsnP6/2YaHrqDAa/kyVc6dIZ981ub9zmZaw84MTucboDYaxvZFq
+CAVhkuNf4bwOt7eFoxTF01OuW4AHfs3WS/2zVB5G2Sr8bMK/OHqs/lATDNE1NwPWaH2U+7FqHqc
+VsO4n0xA68YSDNV4ABSMrZ9esNUg2qB6rMJguwDFspv3dn9MxRKjAyV4VDOLSieC+qQZaa2r/h8
ZVPeuBnSZrsE7bPk60OqE/vJwgPQb3Lj8rRhfR11aPYh3UAB65PmDeX5LZRDqhBD3V0Hb6bsBtZk
tKt5mLNFb3kyEg2k2Tktw5Zx56motYXYqz17YvVOS0qlMgz5iz9Zj3nplaDaCuswQA7c9FPOoARt
0VXvPgCJ30ij447BbyOR7wnlWAfUmNa40byn5Ibvfg33aeOjaA5UZ/x7W7cYWaYFr/sGq/Sy3IyO
nzBdDWzofYW+TrvkkA9bG8X7EpEU31n3FqCb/LJ4YKB21TrjmoGEP0ZNO4AVnS0GlLs5x31yZtsf
+jvlwpFJRwmxC/kSO/IcO5TeUg4tv3zLX+pdX6vG2ymPrmnnTmPG1bB40LyCpM7vx1yUv8eB2ka0
Dcd32/OP3qauv5id71LcYbTJuSFNSJlBG5Vlv8GOZ9VbNXOXb0oqeLntVToMv6E58NBXKMIg+jlr
994xbi1YCL4xHOXTT4b++p9Jj+Czspd8Yf7sUjdVrRJwQctQ1BAp5bcz2BZbnIzKvDasf2MQRuXt
rIOxO7MY4otRyRL+SPC1m/3sjSv/KFr3z1aRcfw1WeMYfM2IT970BDVu53An8LIc6R3XhCL1aZxU
7Wyttcwvthr9JVJZUR9mrBbLRYJJd7YB5Xp18KbEbncogkGnoMZCsgFWDRih6khAeHbV2B+s2B+6
/TjoIDvy9Jz53Fc5xfu88xb/IQQ4E97kqwyGH1R9aR0ZdKVE8BQcnZspDCbxQQAm/BtsQ/SuhB0B
r4TDyBBOmLW2qZ7ZCW9TFPY7B90YlCCWwVRnkHIPyVIg6Y/NpF4cPybGDIOHWg9jUYm+3YxmSC+N
5wt9CofJoB3CBlh+M5PRM0C7LEdllHkDJa6ehsZmGptXY3xmtZ5n0VxMbXfv4psqn40AzIGCpSzm
xxo60XI2EBEB3bWO5ZwTJ06ty+Tjk2M2wsIjbjIGI3lnCxmJRc7ublbT+MUUq5oouYJGXvToU9VL
mWfMrWVuyScFSfyjT7pp2dkg7RQKQBbAj1YHNxsxXTbtgwREyUZD4kNO0QL4G67a0TN0O92hhymW
mBZvaOphEzij5ePzoNew7hWK9vHJA3brHA3cznjPuhiR7QBxz7/1aedOKyrgLuKjtGj952YZISmL
OmDHVWQwIitq99vc8mFVQtlabmpZrdbJFV7t38HB5iHCsY5sNlT1OB3z1SAflaNhuCo0aoBNWscc
H8gI9bNDjhWDgdxrXqsugW1p2PjXl1bC1crQ93yLpRl4brow0lksTLco9i+ZxQIS2JdAdTKKsX8s
m9LoqJ6rhn2iu/Svq6gdyoUcQRujPoGgPzErVgxm1+exAbo9qjjJ9qWpCtag17VlMKc8FAsmz5tZ
Qyzfoo+oKIjcBFAL16IqP1GMqM8048ECjfCvHJPaSmwdu3edt8YdZbenUwubi5Vn6YzZZoTKljR8
Og8lR9l1DNn8sSuzVocqRV8eTXJGqpYh6LVPgfGsd+HiZNikq4/HQ0/g1TaJCYbshKqUBj6zygJl
X9aP7rEJUpwNgyfmJ3znL3k6I86drUks08aKJ6s5V145/Un4vfldxdiEcZsu6Fs6px5j2mLWVbgz
nRfDvKNFqZW7/c5qFrFijkg7Jheuo7/8uQ28TZXxZBkqFfwq86J5mMfQPLiOYKqjLWDa1xkWMyYI
ga9+NnMrhybvrfs54+VELLqKk5sBvd6CRuq/astC697NYD8vI1K/o1OUGHVWz/MxwLllf6ZsyNnI
GMnhKeckPw+6A6pl+zYCLopnYSL0+exfndTi80VAwtGp0FXhc/irtvdSZNpLqdApmCpm99FdxfRL
PA9bhlLtHd5mjkhWK699b3C92BZpx6Zu8/YIeY+vJWzmFK1t0IsXF9NQss1s2z7Gdqlve4a+D7XE
AuXQJviRQoTQ7nu/VC+kWQwjL1am2FREcYKYvDwPulYPjDQYmDct08qokxVcwiJtkhM8aG7NkSmg
w6SKMdvBGypOtrZMxnuEWfUHYluOECZLJmdq4ZjlaMtV99t1Sjgf6aPgMJblYv/GfWLrrd3hE+zT
XI3wRhcB+ThBzj2krPOY+1TdvpFefdula9BvQjLeT6Xyxg9vDJDPg3TmOdTNDJfruuaBWwd8T3Pt
TT87r87KyHNKIKkhlcYEL06Zi148+YnOieofCDczDKIw7tHX8GMOpwRul1nWiDGpj/WmjUf5p0R3
HIUp1vIonhRO3SBLA2eTrMw0dxwvc7dPK+xjG4DH9FDFEEL7biqqkbMMSoGEhLthk2sjfhVrNv4w
2YyUN5jmB6zOAaRgVAZvrAyLZTepa2qdFMhF2fMmzt0VgE8pK2cn3jamDv5I0/R3Y4hljAK4QRNl
eHDaaukrzBxl8GOs5+YFCdRwSX28y13LhRDhjOBaKq0Cs2pKFsyzqTwEnwgAsfE5S/ArXlPnA4Ud
f7eyqCAegDdReBCNkrN5iYV+CmFFIEYwfvESa3MLONf0AHRKqnXTzy9Vv+iP0LRMu6RfOihNcl1U
v4y0qkdAn/LTLVAdFONQfqaeahnbudi2BWROlikryRR8bOUT2xPUdlI0xAKMk6w3eeOMJzN03p+0
aSikFklVggPZ2jOFK96Qpmp8SK5O+GZWpDmlHKW9ndTsPg9Fa8SReK3xjinMuLMmkONbaevpiX73
pS9ci8PKmRAy9+6SvSxdXP0exuLX4F/5PUzi1t06PlH2Jw8WT6PHgL1hfpOBab7h0A2xcesQI27n
dVHLZhSFydWpC8Uf6Hc93Np1HW7zws/IV+lFf7emxYDcXCv9lSZhjG4ExNhrCqr7dl3R9kSs+nIM
wCMOW6nW7hGZRPDN204eHTtGYAT+Uty6jZGv3eCnXzWKE4GtbgiDPYBUdiQgFXpni793OKUBY3Oq
AZHuNbTXGTmh5NLOCodHmmVfPblFt3glKpa1uyPOY+52pEvM86FgvMEN9dc0sQbDOBxse4Gprkr1
YHkr1yXVHte9goDtIRAts8gOClYOiwkT6yz6yv3Dgl7cAxDKGOrLkfH3358jK4HlLYaQdouaYr1B
3RX+HNJefckVS9qW8VzzpPUQdhjk7Y4hCpqjUy4kZwbhOJwwBeEuWBhRiR7s2EZuY3wE/SZrefjU
PKHRHLn8NXm9n4qkIr2+sBb3ZEm2+5MZGR6id0R31dLMJPFMwa1NMvCvMytA9V4rFylKluWfHaKa
rasy90a2Hqfu6BThstEMxs5VKwKqVhRbX/My2mbfD24BkB/PwG/ai/hS4zze+um8EI3h59sMhENE
2cAq0F8ZOW5mEt5xA4n52ohTM5OG7VTZoQyt8YrH9b1qhy+z+JwquvctewX8TLCH/b2q8aLvQobe
fxAqW97GTpT3NnEjc5Spop0OlfKdJqJR0POzsXyLFZ5ddehJWzwi4SRH67v/+2H1PYj7N6YpxRs3
sIsYkVYk2fiAZBm+xpjBqlWR5VNRP3swvTApFnwivWK4xX8N4gtacbGVU5BGVRjOD51MlyzboIvG
hcBrAzOQlzWOozJLqvDVC5LkgMvcebZqFqfzMLtv2rMpLkuqLljcdHQfjporjI0k62AD7/WjNvN6
h8LKepxWL+m2sq+uinXco+mjh04WLK8rgRyFIqFE6hatH/0hVPbZ7st1P7Rd81GwM3rToY+tIO1e
uxqVcgfY9FutLYkFuIo/mfB6F3YAVOypRLOKW62z+GkPq26Ln77YVzAVmJXJkculWgrunzWmt9vU
NRvBTb3Ww5Mql+7cdE56x5bzS0H+gKmeqDDYJSPUjbfaype/gdB8oUWZ8xzJO+jwRwk4ryOx+Oq1
m9IBrTWWTG4tiKXDtnGW+WEF4gn7PO64wkfmLOONk3CVkr0FJHnn//XbhddHzaUywLL3JVcK9MxK
M2b++w8wCeeOqHHnIjnIajM/eG1CyWWH186NfGAeUpNV878488yNn+ch1yXGeXVNham16CN0WfIz
v14rqOyxOLpSLvueTFrr4vmhk1/A/c/xHj6we+MOfehhlRl5R3nc8o9g++QBNfXLnB/trmhDqNcQ
XOmGBzpjq5/G/EiECH//n6cAS5nYOweQBBIapLydIzSsOX7PvwcYNgOfoCIaAcDwcT+hmAMFHjMi
KVKLX4ZEFkFMXfMrPd/NIbj6KyucIQqqoXbkEQ0nenr0CqJHhDYxWcvPq5vTS4zI6yROSK9coPbT
vYV87n8LQsPhI1/LHhjrDSMCu3xAn0aeST+gSCS+hG+XpBzfCY+h9vruoLyrHnLiRj2QEsThtazc
Fyidi/xNlGlrIma/oN8N6h6uanSav8OO5+lmRssBIWTsPT8aegqpzQK7nyQJTV8VpR44w+0im6K6
bZYZVudQ8Ls3ncgrvRWi7t65hjwGm/XsJru5mAcmU3GHCsX2GCVFFvmozyBjY4qZKzy5SasUa4Rn
JD7rNMfN0VrWUrAyQhe9WdfKFYBuYeUtG4SBVv/q0oEEO8oizItD66GUIm2CKyfzx+Ltn99hxyDe
7AlBANo8VjlRWi1/m9Qp3ElfbClH+8AkiJ2wtA1Im9QtBk6VoA8iqaVExDLMGIMKHbvBPrNDdztJ
/OuP9Auxf/DmVGJOmMryy/YYcnLmL0sZWevCyNWdevmSVJ3TPs+oc+IznT2Xn9PN7GEQReUkPoZc
8imTl2pb+nmMaiibrHt0FnFBn6gBczBcLAjqMjk+/nAApns0s7J/UuUHH3kb77JAoKFKsddc1byC
eA7RcO1NSfWWpETk5XVxN04ORg+btodRxCZcSjI8MrbYOM161Er9HwtMPvZBTkQXaHS97+X8/te2
9y9O1L/ssP8BpPqPP/5v+FSX9KvDzvan/09A1b8xrf4fUayu6Yf/M8RqU/dm+FX9G8Xq+hP/hFhZ
4T9oxTA6hpZN5CUcq/+GWKnwHyGDL3hiPp5ZR1r8P/+CWAnl/8P3A+4cn5GTlG6AOxXl+ZViJSzv
HyE8LBnyQ/5fx+j/BWOlbOffzb14gt0w9BlEukR+kCZi/4e5dwr6RHZ92WzcDr/UtrNZuX4KnWOT
dAqFAcrx8sRsfZhN4J2vsYiENLo04g9Tk6XoZmECKGR5dBrbhA9BXlJiGWnRkinhALQVSaCaJmG4
TYaE2CtJslCwCebR9K/+DJbvBEU5eceoNJujty59fAmnpPglpxWXFA5jBr4ls41ftl2y2NUh0qY5
cH75ma13eWzyj9Sv3b3Hsbtpc53/YIbsQimPy8+QOMiIRIFgG/hFdieSMP2I51ixZyd6yi1C+11U
bvEzNUW1w5lWIONm9+Mr1e8cOZdXeSOHrt1l+iFYYOZHC18pMG9PiIhvDY625Gm5GdB9v1gzG+6u
FJD24WUljwMY8JsyTN0D0jgYPNUVG75mnMiAqhjK6tFGJNwbxjnt7H3L1vwIrURFGPv7TTx16sGg
iyMxcYprUoLY+i+YAOuNM7TzYe1zEiN6UhTPkqfjuCEoK7g3fpx+4p5XgA6KF7ep9KmCDPUSJk1T
4MQPkqPtTVeySRq8MhDm57rSZDs3iP8wNvxR4vlBbcXzja92OBuFsHlCqYgpLXRPwlMFOXRN/urZ
0x420lbXznXHvyZqX4sC2RzuHGwxQ3vTgyygxC/FduVIfs37Vt3rWF3wELymNlIYnu4du4g5Td5W
eqSbMukdCzvcWH5faV5bgZj/qGwAiMw5C33xJoE+wvI61gMZ0A7NayNTgbEndsxxPhufbwsuC2ua
ugn1aYg71EOOJZ5Rc2iGMAoJAug+OmivZr+q132rhxYNtXTPccEC4Vot7u3c2hW0FPw+yJzJvG4G
GzjPnGcHYv7UydiLvw1G+0JSuth6ebjchq3HEqFCd6RjGtBiEZE2HQpHpjOXmP7wpcr88i6u++x7
dVavp6cZylPRpyO0FaLXY0e3b15VyKe1ApuA5Et/GQPiCYdBdoB17qL8ktld66lrYpF1g9kvfUhZ
mZ1MafmRFmt7xr+X7juG4GteNkeMXbCTmJWhrJtY5jIiRJyZWw1fQum3gJoQRWXuMhAUiZ5Yh9q8
OG6gnloxWeCdk/ZgpQtrV/pRh4Nj42U8FbdFUGG0dRV7DKADUGZ+Tgx0T9fwrKeYceSySZzCjeqG
CNcJLed9QFDTjlS9bCuxRURFKA9gtcv7XrhA1dvMvsRAqu5NUl2p6lTPie2amzVlrrNpytD5hutt
R4s0ExSiOb1pU03H4psP1alkx5AqICtnqQhLTBCP2d5bYgXA64iPLZJowpoY7Ge++nMiBS1d2C7N
iUTll4pejQNKd/4+HpL5o18RB65IrGGT8JXrNC5+BqCyojjjx/oOkZNy5h4qSsK9NSsWk9JlujPT
tuR62ladxaiAlSFjWFZapxjLHNSTpHifvME+t5NybtDgsRcwuX2uVbyTfvdN5tMn2cL+Q7sMeo99
GnFhs6CKNlWNqLnMVshjyCzxpDl+SAHDV3sUU5UkdIq5mIZPgz9uPHiKC7Xdghu58acqVnR3aMuH
aeg2beKqY8+Q+VfuLEgwerbTbeZ4l3gcMSxkBYML3m6rnnwTAi1t+Ay7HGear4i7TTh9LNugO2Oa
P+vH2SQQvOjAMYOxINlWY7FnLHCZR300tWyOVtecUPTci3WAtcLld6TXUQdVEtmYLm9NMp4ZzKPy
6cglxrUTxv6n4zRnQEH7xnf2WY8ZvnWWoyz0XWKVcTTiFettYGIzo426wO/eMsgq9MEouS+nmD/X
x8KbN4G/fDnps4w55wL3R7siyk4Qt3TjoR6tS2B1uEbY/BesY0scDVlwQ8Y8g47iZiztm3iuD3XJ
i17RE5IGsWQNK5Dq7ppR6XeYNPBMlYm9J7HqfrGXXTXhw4MdgCuGrSPWc9UbuAAzjhJpzFm4ZBUo
u0GVI+InO5s5HKxjzoOImKTbCYGocJYHhL6o4SRTZ7SaCC/VyA7QQ/FHAQn2y6/y2UW34i2PdjnZ
m5glDFok/ciGqtqNQXXf2vYtfqLnvERFVXSHDiULA1NpHV1ZOCjnXf2NoHZdz2k+qUeGSvKE5Y8o
1SD2XmlEu6urPX/1SdI9Ft3EIejbmPRXj/E8Tvd134FE3LthIXZ9TgBzl/juzu3DPxaQxsNYhoiC
KnVbOclX43GkePWETkPHDvbCdTiF8/QZz1lPEKc00Tx0BJe2Gg3nXFfb1rfRH9g1QK+QqQyO2p3l
eu4+zIhSXFLcFRPy+bTBli47gIa1PibI3mu/W659jN7mghFsy1R3V8cIdBhscif343fMxkSl88kP
8uFzrRDH1uF9iWnjGMOs5Gaqn10ZP7uCZBiKl18odHGwdXg50STnEUCYiDN0r4t2P2UCVpJcL4XP
EjArpkfShs8huqwILiAX+5y8Z+OYbGf8UMNiSGIxjwiFbtvJ4pAci2MABYJMaMTWU0kqH1XEdOzb
vLq01eLDSQrdcxG21SHury02Q490bxMmspnoA39oYoARGyIhssnU3vllSCk0NsEfo4hCocEvUYWn
OVhHKX5M/nrhSVKkmyGomEnVofM75SV5lbROfTtUO87AKapcpqg4ln7GBEzvEjkoOg1Z4PL3sRVP
OvgB2RZfuB8/M3YA9pJx+nk2VEwIVGSF1Z0hgxaB6oNnEZgjh56WigdT2qzvcVhOUdgV9zlynWZ0
xc9+NZyB9pWeZ9+iO8vObIBP4yR+qDTdB5IpliY8Us9k3WTGfkTiad2VmX1bDinWZEuJgyDNexda
4g/WEOdCps7TKvOnwQ0bqhTF9dvc9IW3F6yBcV7mBGLxyCCFFSOaDeEqSddDNoY1nIfR32rKVNSg
C2MuPDQM3OTyatKWkXBBIcbCh3AWZf8IVPkHh5y1x09D+FzTEM3YMIIq23e0n26UjDV6ejrUzRCX
qPWbHIny6MiW98S28dLEc3EmPUdt/XV6sSxKKA+pahwAWqRVX0/5KJme4vAVmMO1IQUxc23UdCgA
bjvtmwfj+90+77XaURETNRkL75AHef2dWCtQDyX18qpkj2LFIyz8lwtaE6E6BmUm8aVh0iaWWyxM
/WPNJ4YzyUEsI2b5hlc23LgBIbrZaq0nlPT8GT/jKo6QtxDyoyTIj7HBBNEPJK3tUr5Teud2XOS5
8HAoQmcFd4cjlElCBp/isTJ28dMRCb/QWoP7mAj1CztAyKvTHN8l3rw+IE9ebTIm23Vif+9VF+LO
259yniBVUvOecl8OPI2IWGwJMIfrGePDVyK4FQLNI6Mzrm1f5PahDOCHUHiDvPCzj6wkKndDGKo6
mNFRN0YlzochHJcyrPA2ae+2+zktzY69w8OqFeKuef6cp0Ed82yeq4ek72WzdXUXjG9qDkR2aPBD
cWgLbzqvXWfmg8SjdNdhTb4ZlBIuuhfyKsckMnXlm0OGJE99zy6CfBGmekYcp6S3LevgKXbScjqG
abGgfUMo+EpUFDeM21fq1xi2+q2wY9Sf5Me6t42vBdYbZ8RJX9LDd9+2yK9Gi1zw5QO81iQOLk5m
s84uU49pcF0BmsRFLA4c4ykMxRTOBwOXmv5iCZj7ROvYS8bDcpFxf+g8J5N7tt4tQaKp14bviDMC
IqzRQk+QLplnPM0m65qjgxc2N8hfrJQJX+d5LXJUI/zzSmS19ZHPjXKOjRekAlpiTKrwgLTl5zyT
Tga0q0whvI5Zok8+jx3rYXRWREzlioZ9oJmiP9vA6s6QlniKieyscelFce66n7i7y5fWEt148jxO
mud2LGGp0WjymPZbMnFZYw5tsiGqLCd6TJpu/MX47QoIjWGCPuoyLJuzrYWLY7Szg+44poXarAu5
Ped8zJvhZoopt+2u5H3ZkA9w3WK3sBNIY901WMHO6vT3UmE9t3uVQyzAb6FXa3xExueeAjYTDxrF
bIRHnJznnDCSzMdvGo8erjNRh9D3ZqEfZszaL6TWob/UEZclUYZi3eZ6hUcjjCS9S7yyKby3y3FP
Wrl3im3jH1tcr2Rt1kg1ycsLK7pZhugfWRE00DBaBKglV08eDnvfqPZpSNO+jpw6vMsn3HR1zbbN
mODoeCO6G7xapfDxSDgsXK241c+x9J4LWJbQeMpX5r84VmLQoHF7DsskjLJheuhTZwuQgbjYQrD+
wgeTCfvFWFDkHOQmrCFYCzQN6KA5361hqyJZO49Lbf/oyvBMlxBHQcjwWjT1wcr7333t7eZ6eZum
8A6qAISjxXE27YCmHkvWG1/1D8InHnTt0u6J9lcBQ73PT4iVvjJZH0tvYYVVukfkSD+8jC9gDiPm
pdureHH0EJEnTXvKWuSQmRZvLNKfWoMvaVTQHzvFPq+CITT9liEgoCa5Jr8J8+zAOd4UsnxIHDZ2
/0XcmSw3jqVZ+omQhuECuNiSAEFSIjW55JJvYJJcjnkeLoDXqUfpF+sP0dVlnl5mkZWrSrPMRURG
0EmCd/jPOd9Z24vR4hjsJxJkazNdCOnegEK9H2Yt3tX68MszGYy0+TmP5uXWsiC44BO4ycl2pJrJ
wbidHsh6vy6e/MHtXB0hDJyclqZx1+GGxM+Q2oFw2wSr9Fi2v7KIkK0T3ReSrcyC7DKMBxZfMr66
86MY1huSKqTfvMmP0DUOWpSFK9cNmuo+hoXPw15OQL3eCHbvKjTytwU5A5EyhckaUdScfYq6Mm8o
O/7B/OO0YIgBMz345RKvgVmXL9BGtzrlKRx1912LEkaUK5GOzknVYdKZMS5WfezYBZt4uLrIpJAK
zfV9EDyOhBj5c8MyUtUoTuNMXLelcnR0Vsuve/7IWziEzow3Q4eRtXBxxdtX/OxSSo4HwrgWCzqS
UnYDdhEbsuaDMWfcuTYoX7RUxzvdesRU8lzl9kOfTSHpje4hhTW3dyWfsnROLuY8k9OtRAlZ+evo
uEAuhuKpATkwpJg73SpkLPqkc3THLXHN8vllblX0jAwcFGnk45C9wpJ8tvTJbwZ5xtZ+Ikodpmt3
RJw8dh25xQ4b5+ySG1N9FeqmuqEC7tjBB5XjwN0+f6akde/IIjBEfKq86smUBNAiVTAdToFyivTW
040z8dtQT8XJ6rXnCIT+vhnTr1n0AiL6SmRKQAhYqiA2vUfyxf0xAWSCY9hpd24ighYBGiUFThTF
83LV5N0EqJU5yomRzeYJ+xlxMFzZon0SxNE1tcR4q6vJgNhav3XJYt14jVkdddMlWMuKQQeXgTl6
AW7Sad49BcWUsGXgnBsUqoB71MvMVBqvt0m9t0JPs6KhfCiSGJQ5mJ20Y/vthmJBtCrusKc9OT3W
N5LjmdNfZBp9s3P7sCrPe8RLzNwCWWm3NOg94IlmywvLycJQPYjz2oiz4cZ7e8oDkQ/akQEPkldh
Bqawn8B1nhb0Rva22G+19mZtpTjkGEFDxh4PEKDPDLe4hTOhPG7CMZn4AALG0a5KsDi6ezAVstZQ
2x/YnF+xy57dvAk2NWkfpaRGRE7wIyMio3unFhQH9yGiEY5LMH4FYkpUrQKNIb0glsVRzLp20bor
YYPbUuGGUgt3OlilSNfSzz1vX4noZ5WSIQcQaDVYMGwsKRhOppcubnyynd/pc+KJ7cOeLbvmzuja
4p71GlNjBw8/892Bc3yJoedi2vljFEHlQwNfhseCWsmulc+6ufrTWj6afOACOu1oclvb2E0wriiy
RJMi2KKvGBvc2sKjTSKAu/mqDlzBiTzn7btM1oD0x7eOOlM/LTLnYMQIVraWN/teb49TbX5VpXbE
ffZLwiAvxhykXQcgDy/79gJYc4Z5+pa60yU2+KP3LSfownlM6LnAuCKDvrKZCerYClO3/Tm11Vnl
6keeJZcCGWwwZh+L3feuKd4MLyfSDAqjaxwGM/h9R03dw3cLSCXeLFV7UZw5XDRtiN0v8wraKDfS
71mJE9XAxD32N1UrrmmmuRe7ZO1A7mAFy1FZ3SgO8Am+LZ24y+3uSr5+3hkm8PxCB4TdDcaJg8QL
LKeDXnMUH+s35mkQ2cswGlNAHhEggihStyT5AH85jHpN6pS5uZrPcYRVvARiK/nXkB2eL9lKwhHP
5JPUyzeZC88nk3boVU/+FZv8xt0+D3ZlHAwztkIU8vfCwNFgI8iP8zjKk5FkjFYN8SZmDpQt7IYD
AcWMbnWugsvUoP6WBGWQXcnA5unHyFeA+Vi5IfL8kfPgW97joTTAcjtFG/kcSZv91HskOopn4JGe
evW4RnGUTQVYLKIpIKeKln8rlkN4N73b8mUeZRlrhf6EZ7AsjECTzUxXNm2cnQUvbkqq/LDK0mx8
s4E3e8B/FT32CaHPA3aQtL7BdJEnpHUy8bzSR83tIqLUIxCoY99KuIXlPhXAwSiMs91fq+FObJ2s
sIQZeTJ+wu9U0yHPB/tXWg3uY71O6rHVJfCpBEAKv3NOT+6ul9h+6SEWIxPOhlBRgHbfvFEdjdu2
6TbLLBJBxU5XqvyaOg3agjeZz5ycPTTKVGKINJdkeZ3dZuHiGEdacXDLkXh9RotZwp9Rps/mTLpg
M0BacBEs5Tp7EPxrdMzblq/Rw9PME9EIuwM/lKxuf8q82oE6MuvWHIx5PzLQr6QWzktd/jAx+D0o
2a13xpyTYsZ5S3b835fk/md6213zVT0N3dfXcHlv/lTmNgnw87dKmv+UBLdCmP+t6hjDNP9OdTu/
N//nP+rfm2P++gf+n+hm2NY/ME5b7n81xvA3/+FBANCFoRu2s1GM/39hjP0PG2nOcCGEWTo0EeO/
pDZT/4cwTRfyryk9S3ecf6swBo4rTNPfwKv8+2HneqaHycGTumP8gZStln5iXJhX9xwOzBuwGByw
cxKYDpixA0EV4IAzfrtxUM/SU9cspYc37N4oIPQL2zmlqr4d9Xd+6YhO41czk6XFxgMS7ZyX6YEf
93qdrerHRvqM0gfPjI6KRAwrOCH7ddZKnH4lXbq6HRHUoCMhKjF4Qzd5F5lD9I+9FExPB41zgzs0
ZUnMbYWIIz0izozC47R4XZdk9avM/BlvEnkkO2cnY8b3w02a1Z/D2jGUpX15txIpCuLmyUTV2mOl
QKrqPAuzkPld1gxqzVIcvdwlO1pws+3h83+HY1NerN4YjzT3hvl9dk9H2HHw4tu1vI1F58tcP3n4
u6hn0CBWhAC5qEyh9NfXma0Haxy/tjjcwBEwpC4/PVBsrjpbReiaHCi8PemHDIzY6lG7CQAur5pD
mdjkimHNBwgx1d6uSGxF1A6eVKVxpXYz6DIkw2fl+MSm9o75mXFVmvYOJ1ympDPJZe5CQEj62jhW
RmGR4B2sXw0iwF28jhI+pyVeSU+/l5agNcbNoe708Gqphs5Cz8Js34MF7OPIDIZuOzST0g9NnVJT
EU1MR6dGo52j/pxGDhZrXHtBm2b9mRFH4c9OC31O2MpvJKdznbXpUqpeBZh0K98zaAiPpr79NhRd
djfK3g3XWcxMTafkNp06DKJDDqJOIe1qxQdyQAmhFZrBMEWslcw56T2dildIFEZQDUZ5rTGS3IxN
+6OAp7arlirzjXbgVgSfiNtk/WEIw2Ai7r5VIA74GGG8261Ho4S1WccZ2R7Mwn7iy8Pe1dNETMYe
FmbrzEfXcx8WZlj7ogGs1IoaTt6G441yNw7n3Hu2LT0/iJIrL1M5bn4jtTxSqf68gkG714dIEuJf
xE1FbPnNUuw/A8EYn2XbYN+34Y7pTBTfRyd2g2XaHvIxFzc0XjuoCcjRFgJbMMZLfc4gcKGrUT6E
c86BjymtXY8JeT+qRYBhLUmoMy7B7K03TKdHvj6FDlxrMAy02J04i7YVM6uunWBUptOlRC1FRFpd
E5ZMRIVET9we2H5qHA6Tghhi5BTCMCNM7jS+yCDNO4B+GvdP9IJkn6915psepn2GMPxeDeSYAjvf
vo/KhMD8ZB2LaJVECCmRMcDSvRIaoraBWC9EgKEPTcILN0aPFdPJNhIigWBqX4ZEbQSs/MDnQL4G
jkUwJUhcmY1BFzf9eEpMs99vSM3dPHKuwidqnbAmV2y0jbFfLNSZJSaXv417fDeenqtN/Ugn6wWu
Z8IY1VvOGEhT7O3U0g+mEc41LTKpm/5yBYaCYUJDUTZvRxuXu6rDOs8QMQ28riSs4PJLFlWsCAOp
Yt+uXhZgY2OvTR0ZLrUmfUAg7aWAZHDqQJH79jjzazTmMjCnyAiYRMCciYr0XNUU0neuKnddzC14
4YCwG1t+v9DMuKFwLGY2m74rzfaIErv1OebtMgLsKMvQu+poRsV0ArT0JoWsGIV4sa9PEKW1eVPK
FLcUCU4u6BqGOJPJJLrNuBn/trn9p/PmdxD9HyD0v7YOz6CCG4sGgzEbf8nvAHYN8E6rMK/eux4A
Y2/0bX4J3Dh8TyufIwfxE1Hx9Pev+Vf78z/tVzY0cl7TcyivIJL1x4vmqsn1ljvhvYD8uwJSjJgt
5tnPQfHJGGpX9k+waaX7wEQNh4Dz79HQCdhuxhfiyI7Fvi1dNubf3zN0fY+HwrXuuzz7oaXZa8sN
F73MCv/+fW7+ln96m7ANPMfAAeOiburOH28zMiqIE27r3VNkATHvU0/+BcX+v+37//wCf7HQf6Pn
L6VXm63JC/TWJeuvmXjIyn9REffPHh53+6yYrPGAQDc1DWluz89vL6FM09EY30nIhPgBsHMy85/F
gy5+Ncnn339c//3dYNjxbEFG2pO2Lra//9tLZXxf6xhP2YP0hsPERM1Ll7dOyY+/f5k/+Pu8I4M6
Z911WNmp6/sTEE+/XpqWWC8ezOHRWl+IBO6M8TOBu/j3r/Pn29k8VMLGAGW6jiud7dT5+9tZbK03
Fhmn926B569419KnXPyrX9IftHvJi3iYIXF66ZLvx/jjM5vo6QJXLGJovxOKGQBM/T7zHtLiFhIS
pH+MpCSLs+jl79/bX+Ubvz/a2LoFR02XF6fHwvyz352+kWVZkyy7J40ENm+a6ktn5QYrsotfX6de
oFwqseunWg9Ug+10grXzwxz5nQ1a/WrqqM71BLbObDP7oYTldVp05wt9EP9J7QFZwDgbVrR4BMZk
42zVWIihXONSZL2Kd0SnOLag9u+aXFpB79nRnZxAn0yiXw/YKe0jHmJ1/fu3/eejw7u2TU4MJsY2
zvzWHz/opvVKzwYFdl9nl8QC6vxrmN39Mpj/4tHhgdyejn/+gF2TZcrkP4YlpPPHGpU5VqZTxOPe
uTmxj6IifUyjS3oczGw+1nPT+wXb8quZcf0c+O2Gqs+Is3IpjfjsUHwqI84vnIxjIk/BDNxtBywJ
KlSafNq95dx7kTeeE2j0EQY38w2MdLofZwPiU5syWuxIr926HDe5HSjzqqcZs+yxhCIpFaw3PLc3
pFLdAYdaX5NJROcNKkx916keym+Jlzbhoma8MgB+f83tXIZrRfXB2bWaJOjsiVN6JmdcACNzPHpc
icZ3z+uMQwvzLq4deACOxPhbr+qcrwI7CEhYNmBGYA5+smYGQTU1JrBzfIFbNt+7gq0q/Tzeiu5m
3LEk61BecjVE3y3mD7vMW9rQIo596YmP7hxrqu9QVVqS7HodEOKWP5x8JAntNlFy68i1fRbt3F4S
UTpnl6FAMPbINnmligMVg+KDYIMJuLcafQdTeGgX0v3Z4/GGhOTqQJyUjr7VwVmTOIosR+pAdDlT
aDEet04un2UK1aqvpjcXt5svtmIy4t8OY9kE7Ho6SgTM5FE3m1faKPKd1c9QMxp4fwA1cSL1MUJq
O+V/obYm8tcFn1QkgOn0GphBBwl4llQIcLxykCzI/tSFWK9tOlUH5MtsB+qXPyZK1bHFxReOqTtw
xERd5a42HuspTwKjsdDwqgGOQavV3AoH3b20Ii9OYDS5CshCPhguxs0dIURKqKrhBf8j+SItyw9Y
C1qmXDpKQSuHk1Fm3o1RjOLW6JR+2znKZlBj4yARkCaAVKcHqD2kFWaIQW3ladlB6xspvrLRvnA6
XHZrSSUTod360RG4Bsh0iy+XMyfF6LIbv/pyfa1kQQ+i7NR5sS1xu0aUthWTtz4yvmxvRnBov+JR
fgD86PZExajn8FhsrKQhE2w22t0wLCtsGHsDRDrJ0ai8PJD1bN1h/sL+xKHhjhuSc0KeA+JVb143
Rl0UKraWX9n8Y2heLx7058NCYSSMkjkh7OaWvzwJJqWxVbYvRxdMQzQ7N5yA5GnF933O9UTs4xLf
R1UnfMEZHFBnEDYMVvJkFY/vIxmUEsCU6K2HbpqcvT6C8kU2JjEYTRHaOW6VYrWHg+dKbUeQhNHW
Yo97IzbfO4qPYDwOKWf5pj+O+kLpY6yZHPKyMuSyHn9hiSfjWTPvtCW8QDcfI39Nme8ug2R8qj/U
DlWrdh0PpyQe66s2T+0pF8kU0MxqHyGRMPNWFh6D1eCg2hjWiVxBzP+Z0iyjRlxbkYJ2zjKqbCfW
pfAry90KwoS68VqXqSSgPGbHHfP6LY1QN1xBGmBlpE1wrgKGObe9cPwRsYQwGLC70nnm0nPldIJD
LkrrW4fd9ha8IrdNUdGXwTfIALnfZ9U3qWzfK50gnrPtiK7SYLLyn+ydWMCcgZEkbPAfZjx3vttP
z8rZyi3wu50EPLMDJorsjkLJ6JhugAejx/piI7UGjsqSU8fo5Uh0qAmLpR0uI9RSwC4WoD5aqtAA
zJhryFBMD5SVfJKWTX0VDVCdW3rGpOgEyKDB9dPesS6LRqehteVchIXDbSTzCWg/xgoTofcCRJv8
wrER6OZ0bgKbsszHuSbsTWfsZYl159QNrGRkEvV3zdncjnLug4ZlNuySgeyxFbnMJBd+pxM+1tpp
Ua4K/EhmGdcHnUvyTjZ5fU/G1wzK1CqOlVM5l2miQy9p259r1ng0kGsg+1OdS0Lq5fD4au881tEr
rpkf8NneVLUC20qRLIwCH4494Qmq5urTnPRNWROUdg+SxTIv8o95KXvoVWX9YLRq+kIupHbFAmqx
151x+jY1LfVzOamQoY9IGlJNfBfXzFUUsW/aGNJHY8RG0uCGob1Ce4L+NeFPjd1DPdrpiSufvsdV
WzEmyjyIfeMcaGTsDqO1ZEQsU8jEFHqSDNG8N9i3XVBnMQqRt2BVcGjAgOVJSyMFDPB/x+xeOZoM
0iZq9xZplh0mxvEKlpMGkUaAvW7NRNtD7tu6Ohr3m2ocXJE14ltP8JMnlPUOY7diQqaVw6ux5OAJ
U6kplnv2B+oLZkIifGKF3jlHfbTyJ2pRCN7ZxZJyo4/0M7w5/ToU98By8oyBjKs+qVvSv8GmJwBJ
i0HI3IYJd70eLHOZDkYi6D5N1BdWGnzXVeWdu6yEFMyQ6SJISrKetR6oHJchWpZ8NV7GI+6sNExE
lX7UkgrYr4YZnI00vZ9d66OGDoO5lCy+xSj7TrpZ/ZH1q4133tGQ2jGqXzHPmyzfNoZua+o35o+B
nKTQZvFk8e1yjhjr7HOcBcyArjeo4SmdPn9IpLPw2aksDvNpSc0dOzmmTNowwpJerPuF/qEJeUhf
DzVnjGvNUSFwKwvM5yBbhO3ODYu+hodUJp9cx5edmFvKjjTxnbYQA2NL/KHzJvxy7BlILQykgFAQ
VIOuXPXskERbnoRgQtWm1AaDOIDEhuAwPFQuOdhusPWrkQ7FjdTjJKDSbQFosCLq6WJs8P2X6I9a
4sZ+P7vaPSpIueOZ7x/mArcsnNDm2lfs6zTX9X4i9PgAu6bfWxb4Z7ee0lfFEfcEhoSntwM5DXMG
Bu8Q3xAll/uWqSEyR43iw8F7N01Yg9sJoP7UZ78yEXXviW18qe2/yu58HpwBRvAAvLwD43SxY/UO
bwNYYgJUp5BmcZyRo7+YT2+4C8mP1dI/RZa818rS3ieIgocRk3eg5br5DRqz3I82HpmdoW3pW2rk
/CqalE/MIT5Om7DkDlLtUw/LjcJXuU9p1tv3rVkHvT7Rs9dVHDf6abkf6UWM6zpTOxhRH4a1fgmb
ZvBmNAhiC21eyCG6KTo+ZRJOyaBSOdOHVRC63jwEK6Ve0NTMYWTL1CZ1dYrYJt/L5ruYE3xkDCIy
JM1+p+LlajEKxgMLiQHB9FXGXpAacoOQu9gMJzHfiYXRAt7XXwQgvzpNGxjQYEHUKewlS5moG04e
9aH0HMnVyqEns1ZgfEhW7mGb9CT86GcU3tAGsIqpjuPG4LdLWx05F+eXmpXnykS8gt3ISAUmWAEJ
Qo+QkxanfWMsCJmbb4260i5W4eRFqc+FIPZLJN7DSGDjZFnQ2+xc/1EZeXFcMgq6RxxWZyu3xlDD
xX5uByhwdE7zsZnSBP65SBiu9hoKMp+EFhLgl4XzaWXDuLco6GA/HJ2bOlJ2aIAZf9Y8aISNxQEe
5Xk85V3KYI5ZNgxBz7uF53HtvAJjCv3hL3GxiGBkEvuS0tjDTxVJgpwpgXR07Sw5j9IhnUdwlD/a
PJ/j0mj3bSvk4yKZxJmWNl8KXK17Gpk+q6nHrDyu4pIW4t0xOH6lJbKpLFcOCWkHhCTdCp45KlEx
3ogGy6Cbww0c7WNcOgOVsFV0nU3Z3iZLo6g1aoxHonQE3Vj72XSTE/65B5444eu9hwlSTvk9MT+Q
UnP9PJMh5rnHgY0NtztVnfW9kQMEwqSc6dWtftIAOQSU4PCYMi4IpcnQG8pxgm+tFMtdsaHUCA5i
GIdrHID6WU4GXbqwAIAuvfTCAv4oDO4yjGnhDSDI3CRw5JCMrbE/5NaEPj910b1TTOoyxXZ8YaGD
NdoW2jGyM/gmLbBXTob1waAKnue3gJoCs2a4pG2HSR6F+5QvrentcORU+PsGr33se8v+LKs8C8pG
4GKumvFbueiCXbOFCew28hthKkhCxsSOJGyaAOhFtk81icr9Fig8D8TKwr7nZ9gamEgMIGuVGTtB
S6h4X8dmwhaTJP48WfGBU4IdUH2m7SKaJvdCpJ6/bFbozUWaptQAMEpsLp4NMtEE+TQtENdNAqiA
IpneY2id2+UjZ4yAE7hZjnEdf6G6rxev59kf6sQ7JamdXJeZUA+XlhK7PGdJS0zaIaEOjugM2Qiz
6U0cTRLjKPP79WlO0/aO+hwG1eviKX8aSdGOrRd/WvTKHixraMJ2TZBkoB8ci8WYPtLKWi8OYODA
zPXxSIPGci+tZHnJqtQ8Y6FafKFR0OHFS0ttkmafukW0N9B6vFd8q9mzhr+etPxA2V2iaXlocvkK
Uc5cLK7Wo01QExu3MytoaNgwLKM5dhzRG8YlIBTAXHR6jf9FT842OJ+XTG854kFUeZ2YZh9YP6vQ
tvCqV31ErTUFJHtTaQugkrHdDckSgRtZn7iOAZDpyBrzyS0pAo2XHJcIsWGFzvdeAdAIRivu79YK
RCj8jeyUgtL2dSP+jFvvCYFmK5yCmhfBWDsWVmZfQCVljw7P0smJ2jik/KcNOahmV2GL+dqutjgY
1vyW9sz+K06XQTKaS+g5XROsEGKDyUiSfakQa7hYw4PABA8beuz91OFgClTPuuB4+OVkTXlS/IxD
qGjSV6lRHjrWTJ/L+kNqxOqU4LIFGqy6GweSz2HqiYiwtpm3LooeTJ04udaV0z1UJp3PNBHYAYwx
KiSQ0H36ImD2N3x/bTYPgkzKBG/OoSVkbV0IqmvtvTVJ+kUT7Ib6tu1jqUmKuzTvx1DiBi0M8d1B
eTy2C50ueu5BJ7RSQAcjxew84bt24iQ1DYlHVdO0UW9bA2oY5pM1skSAp5qaYjHZp8yEikyNMYuE
tFgJ8Dhg8UkJOLrk02Rs6H6SOKiL6zctNTmX2ezV0BXVJfOmLdtNv8BU2s6zSNUU2uSZwtRbzT0V
8uoYjQ7VHXnvhbO3VZutWgMFW7Of6Sgx/SqFoK+U8RPVEFMDlai3GDk+lsjGMZ8v094CqIEDLMaU
nKuv0R2969LQeJcR62SNrOcTOR3Qz7h8domW4TayXO9Ymp3C/MORqV9cOp+ijPtUIuR5Gl3wpovl
+nNq2m+mhyVlyaPykQ8u5iOf8892Axg5eflDTDgcysa68jtxbvFq5Qcdt09gDrYNVBy/xFg7W9KC
+2mCbwfUoFn6Yw0PdZRc5Fp0Pe6l6RBMmNXwzxMQ0kaWGFNxiZ4H8pTCXcmIRCNW+Wn4impsunh2
AR7qPA9CxniMRlDWkRrjo2dg9RhjJzvXsPIOcuuVYTSs1UZ/0tvKPPLD2KdKnJD57DsLat43Ta7O
vhmaFzAjUUCnLsa3CEuul6SUMpmY4UajYDpr14oAei9OTWa8AvFhYsAR7uDp2PHWBk41LloHiIiu
Lo0QJONmTNEdjXp6VvYoRpYKGQGbB4anOJPd2pxDxmGgTmoC97uV2/JJ6fm2wGpVaBmY5MYB+Xcy
We2MYjupJkQtOKjCt1vhIJLAta9pP7CA15hr16ni5A/36YQn65fV2wA0uzH3u8Ltg95YYTtJ+lzz
SeSPdcYZym0xMSbwy0+aWjCh1ao64iSOj047bYgXyBClNw0X3kIVtLMoCJEo43aO5uE9y4w3xL4B
HBglpLaoFj9WpX7IyKDuieALXE0FV/coXo5Msbi9pwki3BqXt16fNN/IJtV3umH8AggPxLnNqemZ
sCwMCknaE1lFKANlvsxNDiqMUAP4q93VBC+5s2l0vccnlN8oMX4QUHJZ3pigFGaa33GPWRDHZXxN
qR3iQKTBKm3zvKZwVHnHvOnrm5gCO1I0mCGSiI+76Nvs7Jql++pRsv0+rIS4aFcbaUbF0de3sLfI
g3lhljTkIwe31SjlgjTSzDZTNRbmnWgm6qQyeMRtNvk9qI1j3C/lyeVTooyDYgf8t12oZ63xgLUU
sXvtdQ6YUYpdK6sDjWDAIcaVdZgGvPLCtXg3Ww8tPrLx6MTFdGhT+QYzbwgr5mLEAtMZMEtrgefi
2Z0R0O8ym9RoHc1GGBvbVsXd7uCmnRGgiHrcdh0Q9q3zOnW0JJhI6NSE8jJltSQPsTDqk4XEfEEk
7wnHqPa0zqaD2kuOTw4zzoNkq+Bp0vwUUSWwzzKZ+yPd6YiwqXOMBSICLvQGyjyThWoojQN5xfVQ
yab7SXls8oTnvCL4CD8CVY2NNN2GyFwX1V7rrMOaMOJQIbh4n82MtGPP9jGW1k4BwDjWVmHe0olH
zYhrMARo4ojTXIxpsrR18xCPxiu1fzqdqhGpz3aAT7cVwDBaiaD+UauTmIAfHSTbWzzC89lNLGx9
XIWCxq2bW1MOQLMLUYV1j4/TFk59WQtd+YOLww9boHGf4Fg4Ktg4u1WrvtY4L08stOOhxph4WEu4
hpnImekOEeeIeChCvkjq5OLtrkitEGBHW3u1ikkCgsBCnYAQPuNRqM9pr5nf2oS1edVifAwy0Q+q
7GFWMXsyilXbxS4hm6VsVsrdzMw+SGZj+CJzIxwFpC6QWujoZtEwGO5e9ALrxcJ9Klhmemo1Xbin
2PKMR7Wh2YGw7WjEUDtcxglQSyCApfSodtPBgED7aXewN+T3cjVnEN3aN8dlPEhyXAcgonT2B+wB
0PlBCsmewdTafpLpBYkOHDhQemsAwFu7+23GT6pask2b7vKlkqHcKkE2Q2O9ZPuUlrtjXo4kl0Sr
UdS0Orf0MFd+mhN+5HiNHXzeQLTM6h6z/F6vbvJMaB+ypI9CE7Ttwg7hszUa58ogEwq6wZcrLG25
JEaeHzD7ZWHvje5pLt3xm51EuItSfbwB5iFCGCjDIZor2Opd2/HOi018gFJmyRRPrmW22CRdng6H
MhhVY0UnAwprVzjda5pjIwHy0T2NbSUB7PcYh5siHy81/CnfzHPSZVptviDDTJhdOQjuqrqNkRcq
m3EpvNaoxETgEdYYClpetP57N20qADyDPZxRagVM1d26HoOTSqruZ97QcxIZWQtmjuusW5oqlGv6
Aj9ruMGMAxQIQ3DDOjbD+6Arki5YhrhBZXLUEWNcPwtRmb9EpMuBJ4XINpZorBWSsdtg1zpdv977
gvswbDNlMJgqOBbqXU/j2SJvDLWuvsmCF2ZmNh22orY9Y1cyh0DtD5as8ts5Mz8Tp7A2iIu14ExN
SmwuaxHPOwe0wB3k2/htzGvtOtqcsoZ5tfZ6BHyNH050D/ty5qZcGJj6nYbmRJd5GUMEiocS2kGl
mO2bIXXUFecDDfeg1L/3PLp3g96UCZdESQmEar63U4XTwuiab4LKQIEYDGnVQa9gs7HstHiXGTlH
I0rUncOBiy6TfDpGCSl9u0+NH9Ir9V9cE9/sPFJX9Df9h0fp70vm1KPGljV5ZyeW+H3BXD22zOJC
TenfhJHGO5C5LmuIPBheb1158F4skHnKpwus/KaPTbMTSVOEPX2DJWfTtQyLFonSr2kql8HaNAtH
HZ6VMqM+buxc+45b5k8WRFqfrJTq3Xl4REPE081OwHCXY8NkIstONeMxxxqs3WJnju8NHeWZGZFQ
RDbDJ0ZF5Wdv/tQV4Heul6g7cAUpQMXIbLQN076eMWIExwjYovqgQcAJErtMwtEySBg1haHdLogP
xAcaupV5Uu4zxRhh6u2JuzQzACozOVNlJDdL6J3vxsq+nIvY/nCdSEd9KKf5Lu0cLWisxDwbFhFZ
vdBwt4GCReyts25PhMk6GIun/1pLZewTzyweTbCpT2mbtM+OsIeLlZcUfpcEMozeG94GhGLTTYPi
h2bM61GD73lK9NYqd2reWrGzKGF3SsePwaDujRkz3XK65LEk00gZTi+Lfe52yXcvzUmDreNAUWZn
kHpfa9IPUrvAGb6HiTQc4ccRyEXvCriMdQynNFhjdl3RUdPQfNdMTR+CwR72jaUXnP9zNywrsuBj
bC4zoHO1PI+GzEyEMwa0nZs0J9yfGBBpBAvrlHNaTdM2bTKd/NLozT3Aa972aO5c5vY/0Iu00Es3
xL2FbtbkzQ8Sq8bRMLOfs5WvZxTCV5q9X0Bx/3Q1nVE1FGFr3BOWxY/PdKR+lqP3VNezPoQ8qls/
JOZCNQ+EgnTGBS8tBOqfWWsuqT+ARriN8sTi+MD8ihBgyaafx7d9QYZzKdYSfat1zxBOFwXmkcxH
qDerduHPtO7aOcNJaZZUQWmuTEILrN2xX0Gr7rjyEDqBGWENEArmJRz4ikLoB9NbklnZ7fJ/STuz
3biVbNt+EQEyyGCQr5nMXl1akiXrhbAlmX3f8+vPoOteHCttWKh7XzZqo7zNZBdcsdacY1ZldUP8
EswzAyVWlOEqMJkR3tDlmMtNYvdBvnGYQmKnIPkuJsbsqbDJDaHhbK3px1VrERTAMBkhb3uDCIow
1HGB+W1ImEMY4tdy86MeBsE+9OmgoKyv2NEocmgHIi3otPBEMg85W3PY78tqYiNjZckXNmTo1iqr
3wKhGfbSoIq2fOFuYstSW/BNwbbI+pnRPGtAl86lZ+mA6dqpmPd4WXz0h4KqH+LFug+cZK0S0yTX
EGF9P9BZGuFzrNWbn51j7VtflRNf8pDem0k0xDpz65+R5s7lKg4sQYdb6Mzsl3rNzAMMnOn83apq
/Y0mt97y9031fV/nzqaDVrEGB9VuQYlh2W6h3I16iN/WTxlATYPwNGfIt6pR8qRGNa4tuxXUf3TJ
RyxD7LWFhwsb4dpSpDVuVntRQOvCZEaDoIypk95O3x0jZJudQRZnFugGEZjRhZzYdtOPwcD1Vtc6
7to+uOe7Z331Fy0w/dfkiatuvLoVYTNZXaFYwBXNfi1OGGjSgGJpf01tldyZTJk25HnYa4K30y9T
58rnpM3Gr1oj28rrR3qwbgDct+kbgiZKDBNVSwtZJfazxE2z+hUM7hIN5lWix2iP14h0FC1mdKMY
RrIhIpqhVVTpEML1tc5A57s2FVW4jQtNCa/VE1L6kvFl8HnBV3NctAe3sfuMUhVK4UgRctMtJMiE
wqEUBh1Ew663whnaveaDBVR51+8zAEdH1LEWuSVKPE+pIWEOhpDkC1cNt11VEvRgT+HJDkz9RUst
KibZAPOR+UggrY0HezRFd1DsXx6wuJFXSPriaYJgBxXfKJ5cqIJs7qcJcqGFjNXXiTHWmWZ34RAf
M70UDB5Rz86Ma9etZsJ1tkwcHEPR7vg14w46n7O1dV9/qnOoiLruW0QLWOV96hjWQ5DhviYGliya
ICDsZ2iBNWB9g1eIeaXEGI3SsD+FZZNvY6PNEMhG4ZHMWO5HLCiaYObhL4q6WrYetor0QZvS+I3J
oPMDBAS8fn/sf5ZlVGzZyGNsBpxyH5P4ujcwyv8YE1xUes1+hobbwCYSkNnsl3D2mZR+YcjISLXX
0AKTNmrAyMcyf9sJ/JMQJxHUmvBazvTDGdXqDXGJnR/hzaA7wINZo1/vVEaVODng0LCMu52pbxx6
H90GkvxEdniFpypUDO06a9pKM8UTlve3o1ZKtOrmW6ZynUqR/vVg5u3JnLP4MNPZZQxVLOIbTb5i
xaa9WSqdtqD8MYEU3ahwmGu086QZUPdjFtMCgMqFwmoC+47AgLAnYiLCRd5nImS3OqLDbwmA9YrA
j+9DHpwv2GIABc1p121lOUd3DBVR2vK67PquQC9TpYGHJ7ADamSIaVWYdXiTMtSjDT/r4FdokxtF
6u652s05r3qBZakD2qlj2KGcvu0pe86SjVuFAiftcT7xqs4CoQhFsL4RulkdCqIRN0a9F5o8wUTn
sz9MvChhVk4LC6LZzGkLgrhUBl57nZnFVZRDIsqqMDuanV+8WcBCGalo5skuhP0NimqMWjjFoQkg
dmVRpGwZBDCwU4FOppZyj60BZbZn1BTatbbosycilmqWkxLQQ4WjnFwY/z0KeNWtwhS3zCbEt4xt
l/TqmeK9GWmgMOdAOpDKyKoxaA4gZ8q22QtgzCk7w8jfZSHRvqva0G4SkH1sXfBOaW0jmWAhlYfw
yLXwzandSayOP3vD8p/9RsznOI7sr26y0GXiQKPvWDJ5SNWXwYytZk3p2XwmLvtTM4iW19Alb6zF
4EKBh/tdmFjpVqC3MqjuIiWuFVPhjoR52ZGAUU23lpk/toH/oqNCKMp+828B3aUiFpoQejbdAVsn
UA7KCzVpOub6AJHcv9XH9DrB2Ntq/fbfhxCLMu535ZzUbcRUykBGyj84wY+nR0gApCO7rm6EERg0
ZjQYLCWyrFNat2jPbdgsCMpwLVoKhDtj8xtAmolX4mvkFjTpewfRmD1fH+rHPujkxh3HaD9ahD0L
PegwWPrlC19U2uiqoAT45PYsGsI/fj54PpTDLrjzxTX0+93BAFyXo8qqJapq1ee3zbCDQkfp91Xn
SS8EzyOxsZ9cs18X5eNRFyEpO3lE2boy5XLjftPe6qAhlwTZFqhGg7XbVXQcE4OCBI3CPPzQDVoX
qYV5lrxPhi4427hCqLdWfLXpW82UwHPpLlhtbPURve3lAzR89U1ssV2J3L8TSyM2zViK6EBsNVhP
ZJZKyVggbjOwChHO0UjMVxM7prVsKYAYMHakcxkMaNzmkLLNBAwGBp3R7ddedLmHEwrvoGtoyBcI
vS8IvaIzQB9BC+iV53X+6I9gJABzG6siCIVF3CkCHiopVhD8MTs/B7dgl7m/AXXdnlTUFtsI3NtN
axrG/dR19Y0aeErzuXpIRr+9jQwdjyjQmQmPZemjDRqDCsBzrO3LciS9eyhf+RzDPRFV81URsX3I
SfrzarQPXgxI+SCc+kiVSeFLMuRA+E76zrPqnMMeWLxFnsi1crLqoAwslhENfZq4va2202SUPI1s
pyYo3Cn2agwWynF/TqmEBGDrmjcIk7zJnFZMJZvmnhTPcTu2fXxDakB/BsuNiRrwIGSWmk1ajr1h
Y+JPPUKoD0omikb0gElIbqxOGwnhsF+FXdmE77LjmnCzHTPfsFvoHQqnkz+aq4Q/cx2mINTQvuAQ
IRpBcm3T9KCRHfSlKcrOG5TRb8yiROqXNf67Y6fhZqhvDSjIDvk7ZhCepkgwuYgIBxv1obibaNG9
C+La2IwwmypXiU0X1Z9RbDaNTZ69201XgSDuKc0JqS01ly4MKXhrvnj0MByq3JNrd29IvM2zG6vy
0KiZ2tjQ4hsDnsJhNrGtZ62b7dj28jmfEpg2ja9rGJ6b9AwnY9roTcVM2akmxCW99K3tRPhKBLs/
68hMQ/1AwhLeFvxFdgoTaaIRb8+v0Ojxu/D8YTAdEkYLSpTWtpsXinNYRtAeRNg9m4PN50fNya5N
puIEk+KF6UP0GBQ9jZIElZClREDquT6S5FBH15C7aZ9rPUl1Q2seh7CASyFjU185qV6cS+3b1DyR
wiPEvEOPiRkG0PojiWF3Wl1cRewfwJ1k19Hcoa0Dy4AUrviah435UsdBch9UTbWbCbg8lAZphJ3R
hTfuUDpXfHzpjvELCEvyUzlSZSv7RKo6cTAMlJ8KRH2P4Kom4gb2tTGQHFjEuUHw+8Tz46vxrCvm
YUHuf6un8XWxvv7QanKkYmOZxtHrc240VBnoMKXJ2Cyg87DwKhB9pwearcNRV7AGPHpAE9j3bt4t
PNNdXXVgNkXjxfAU4UfFvXhyesSZmcWHdcV3HlV57S4xqK4GeXp2fXPLXEQQ/TIFx8DW3kpXMF9o
8vcAhY7XpChD+An+T5Qo5RY8R48wrO5w9eJRnFT1c+rZu9mhokMcLKLOVFd7sjtdr5diOAq+MNzq
yEZdZogHR7CTHezxu0358wZqQByDREXY5nLrWgvd+qTZsBlm06qu/GLoN2DI3KuigSpEqmOzGiQu
okkQUeZEmJoyq6Th2s5xcPXvNf/yUyyBxqJcMeTyT2mbF5/iAc05lWwhrq25d27Jqpg2WpH4L//V
UVzhSIbWpmkgnIcHKxZF/W/flTECOVbWYXMPORlfU7U2auf070Nc+CzoqQob8ax0ORX08vbFiYDQ
tk3srfVZ9RNDoE2PHpxV598HuVD+cxAOY/B1pGYxuVwXBxkh9kc6xM2zLodNy9Sx19G3fSWz65PP
/y/nxG9fYo60DPGwwSgsKqg5L77EeZmLJpkT82ynjclbbRxricxetqggii67XQbbbFxPTYPaHPrr
7A5f0eEe/32+y/l8+BWIknkmpO4YKHogBl/cNzJxwAU67OfKytPa5EQ3wkOfucaMeGiSYhNo9C7+
u2MuN4+aDVcWN5Li9KLyiVwfSLVjGndy9k9tCG7a6o5pr5ZpTr6qGfPmfLj/+2Najq4LF0oxDq2L
53OuB78O7Na4E2Goxg0SvflW9yEvBFapfrSO3TzWDjrXHNtD9MmxP76Bv1xO+KkshZ+cXDKhX5wv
erF5siDS8qmOum0wEpkTT33wiQnt45PrAO03hGUr08IrRnGnLrzhTWI0pa5X8x0z3sDr5inZJVGd
b3XUCUdNpMknZ/Wxfl2OZypH4UX/dR8pYj8+OcYQLDj2MDsX4RMi8HkgZYXW351onv0FZI6W8t+3
0Pi4n/njiJcuOJQ7cTiIPMOYXvvrxoqvlkzqagrfkqFBAlDSNWJwfCQ850TI7vmTwy+36X9flf97
eMxQDkuDUPqFBWsyoxYhQkA3rqqP/lg9dzCETOZdfQTDuu99mxIOQfkElMTu4geNBs8nP+Fv15yy
HT+lqUxMlRfXPEpq02hpJp2FZt7Aj7/u05hZjQC5UszPrPNr2w2/j2N9DWrfkzVAeNqgTKXi77EG
mihexCJgTTNnbYj6hDDnk+Xzrz/QYGMBBFw5MBE+PhRdT14eZOj0nGYsbDOp5hXASZixbLsQE9vF
5NU2cC6VfPJx+OvDQaPMWD4RxrKifTxyU0KyteI0O8P52TakBdQQLNnQbTL5WMpns39xmitt/GT5
vFjF//NQ/H7Yi3VloscCrZGHwrdIDdX2VQ8c8GUKzjJcYC7PPjj+tLllYoYfJPwPuwOURvAOqSyd
giL/3dPrfly9/zz6xeXWgacgNc+ys5bQ08SmckoVeL4wQ9FsZz96G/NMC1SYdB80jMwIXmmyvqe9
fS9TRUCtvq1mdVUippalPFg6zdrRKNEtVq9DSGI74Vt3kiJ/a8D+LAeOUc/ZnbOMUtgU7eA6EA4k
nO3Udz+LDMEyWY7Y5PBEsKMzciS6mr0BhhRuFj1xOMIumOdnxKcnJ2H05wyA6RASZEW4JSfKM00e
mICPzyDGfeeXbDjN9JGk4gcIpHc+pCEcY+MKATBjRKL4yvzoVMYGKOD9YLtbt2C6M+bEFA2ZDaa7
J6EEA9eWaCG19mXGHsCIvaoQu9oW731lfUdzjQVlaDd1Bs2JKj1CH8IACvFTEDxUEalxcSOejCY4
Kec9odnOnu+rbS2imq7flTOv+4AAYh0MRJYG/dVUWA+jBmcwhraH7IGAq5bCL/jyyULw52KP7gp3
K/WWaypx+Z6xDrDFYVNy1m3njlYudAB3hHA7aMcxELtwQqucoTO2551JopEx+o8h5FZjiczwBdBD
7YzS9LMVUvyxQiI5wTxsW1j2sIxeLE9mQWM4sorynFRvki8B98lijqQZj1W8dRlraNP3tn8wQftP
9SefP+PPd4HxI00uyWfWXv7XxwVAZ6rd21NC5dZr+WlmKLs1NVFvotaaEYyM+s+akeSP2W0RYaq6
vG3T+QdDjvA4G7q+0VLTPnaD297W1RLoHQXt0aKFsdWHpHv79+0z//yS8Vsty7FwCyuLqfTH3+qg
i0QpIYtz7R6i/i0qnpwZE6cb0/e/s5gYxd11oL+gIVkV1Y2p9B81IBE551f1eOtji0X46pnO95y0
vT7/CTpzlS4kaPCk+ZK/isUTgvCoR+ytkzs3/sQeu6ylH7+E9PcMSv7lXmNfvVhrozgo6cxN5Xm2
2pM/JXdJVBELR2P1kwXuL6u65VCOw9RxaWSKyyYZ6BQgJMzuz3mKWIqeT/jGBC3dt5p6G/MxuyW6
C4yWTT8eaRhyv2i0tv++WX95rhzWMPz9Ckew8asN+dvOxlYwWP2uKc9R9XUa5Jc8m5mGVSvkXm76
aunpJx/5Pz+hnDLfTyo4SX/OuXiJND0odJlwcYPctV+tYU6ZfcHWCFQb7kmjFo9ZUudoXwyUh1D9
vf+H0zXp2roKhpD4hSD67XQ1vWN6XxFtw4gNR9US+sZX6ksEYW4FwPdgEQ/fufYnb+9liYz9zyGs
RLIr4I0wxcVJNwQf0G5ZLnIIJ6hhC6nG/75C+HCMXy/lb2cWEe6oQbQtzyQqEwK/aidrXcqvyIkQ
to8eePbcgILZ5Z88QH95WxzOiZrcIhgIYf3Hl70EQ0gmqMMVNdyH3jGY+vaPM7Pwf98448/jsIuz
LVPSa2WTc7kBqOB7FyJX9bkx5G3j548acSFEEOwDtuXobT1c/g/4Xg+tVW+hrFNB11CLcMpAvf1C
DPUnT9Ky4H5cJT7+nuXF+u16p0OZTbPj1FRktxIc3ciTg+yJMI6aeO+Hf5/9nx/E5WCKTiifHvTi
Fxd5lLo+o09HGh5FB71AZ9a1B6Bze3Rvn+xD/nIoA6M9rZSlsaL/Qib8dl7RxPo3MVE+d1F8b8vC
PQMQd7dBLH4GPtke/z6xv9xVjsbHHhKBuXCzPl5F8FudEfftcjSKrbLZ6irfZOKTRefPRU4aQCUW
IIfOwMa6OEpIyg3ZQWNzLmW9IVTru8LIR1oPq0CyidvmCqnoJ6/Fn6/8ckiAB8tLz6b14pUnzk5B
N+eQhKEJHK2GdtLJDnn69+X761EgmrBp0nXnj02b6UItw7rTnM0yP+e9dQ+A95Nr96tfcfGgs/UW
JvMuk4gTubwIvz0QiLss5Nhzc3aynzVM2WpJManeRoctYMm4ZPSs/ExyG2SC8JOn42+n9/uhL94x
E8ls4DjLfWvKfWW0TP1Jn/3kgf/LI4jqaOFhYKUXdIo+nl9eomdGaibvVN9XgBBMgglx0xOyAi/u
37frz3eLyk2XbBx5Fu0/bpcGZr+Z4OOfO6lmHjzkVaEJvWCiG+6VVTJ/smherFFMoi2Xu0YprQvx
57KREFRpdEU/nXsDMpOWZ5CWOx3MVjqVG5cpIJuKxvykI/vHQVH5CFYqaeLVW/gqH6+nnwoiirtO
nR2/6bb+QjMdwik59XJQW2CV5jEZtOSzp3T5W397SgEg6fRq6APbWPTp6V+skCZ5EnkKi/Ys0Fwd
9NpItm2LJZMkdAz+TWDcaioanthQwi+gVD46QZNk67pPkudZJdgjRDjHa7cb0nNUYljNkA7ezUFE
pTIW4bFgIvFfPQz8YoOnzaVOpqW8VAYfr5NVyTlxx1w7D65zr5dlcW+HaJqHINSudJ3g+n8f7o/b
QrElOA5LBfsq51ct+ttrrJPukKoiqM/MHTfxogfpnLXlPGnwu/Pis/7vxZMuGMsvTUFMCMucHK34
x5MrKcFAOTT1ecyaHb4JGDvrvnhu/On879O6eHv/z4HoxUiD/QYxox8PhAplig24/Gc9SzzV0xGq
bjN1/f93kGWd+u3aoYoZbSgQ9dmOgi0i9nvyfzyMVJ+0W/52LlCReQQNV6c0Xm7hb4fx09af+4AS
zu6utPR5rG9a45My8eJL+OtykWSHs81gJk+L+uMhHDd1gj5jG4nj8UG41ZWmOzeMrwHOBMc0CmHK
Lfvaf1++vx7UtpnPUAXz3F+sCHNGC0ZYI2+SI1cjAUKOAdnTGVcSk2Gyl+b9v4938dn4z0n+7/Hk
sj/97To2JVzmiRyGc9rNXjbfT5D4/32Evz3ehA/yWZeOQ/F78c2Au05zESzaWcOeMAosJW+VVCt1
+Pdh/nrhfjvMxRLRk041K8CRZ58o4LDZBTVhFruJtDAM86uAA//7eH9bI/g66ZZcELA0Yj9euCqz
C5mnYXlu8rvEf8v8TaKucKWnn7V6/3aHQKPBSONzysp9caAxjtw6kBlPBJgTO9z14pNH4G836H8P
QIfj45lYGCCd3mafF9jlSpB8ByR27VvE7GTWJxeNFuxfrxsiHV4sBk7yclOr9NGe/MwszrqRFQgl
XecmjbPOG6vBXTW4AQ4D36ebBEfrqbHE9xS/y8ZQCA0kmdheCSyHLjb/Adwr51BXBtrArFmkfKmW
RnvLJCLEKi2NUMjWArIR5M7PyMjtfTGob9i2K49woXdCWdQ5RjTkxVNVLbkjitkaYYItnADh7vMs
7e7AMSbkx9PVrAeYItQci5o2NHiMDbUK5AB2HF8HXqHHlOHxBI/LwypX7lAYvjptHWL4Mop1UEUv
CALeBkTBm3is2k0WNbBrGuAW0TzY70hv6O6QqueNzAh3WQKRStIDAbkRh+d5nI75nO2HptXXDs5i
De0wpl+7Ec66CHNSFauufOh0RK7X+IhJLtBqZAnoyvFPR1a7igQ2fpEsUZtGlXtKYqemwHPhOICX
SABV720Zl3eiSF/NLLA2aHfVN4WTbGdCh9nlhBveBpqOhE8gBbEI0/F6vR28BpT3pokoU/QkAW0Q
2fFGs1v5pTH75qSXOK/yji0DiIvykACgXYmosvaG4RffVBs0Ozl00NkFdie3QO/qhKY65kbnesDF
tU2Ng8xTJp5Sv+5fGiuwCZzqjJ++hVtc1HJ4nCpb4GCcxg7yDeyXySLca54XMWhd+qjfHTPZRH0X
eTN0ciiG01CtELvIXVBBJHHdvH0sWtvykiz3oWBB2blKh1BciSD7WRk6tvu5cA591xcrZJL2tiZz
k8xxTKiIzgk2nnhlhsgZX6KeTPgAB+NGJw5tM5FbvC8tTDwoRuvrKHGcYzbU7V66S0RiqKfcSts4
hUH1g+dCbUmBN78Fs42GXTQoOrtAHSpUdaugndJNXE9vREcMsET7fHqolA/+hWThVRmG/Y3vl/5O
xn4MXnmW+7Gb3tB+aljfHO6HkxMfiME69cIUPFKJjGpHKGm8cZq8PTQ24o6h9G+N6KpPjlG1gsi6
JHFlCi69IXboH4N93gzWntgJQDy40ZHGpibGicFK1mbS/awH7aWaJD2iWvk7X9XiprEyxgQNaZGA
ctQzEAhSspo0w9AXAUZOxnreNWmt0Hs2Boa3AD91FGp3+VA4J1EW7baV8bgiFXJEgx+NpwEyBbot
6FZtWAXXjbLeNVdHp+q0cm1UGCv6FNeklagXcqcZarE5XufINrep5usrn9CAgxFlI/W1GV3XRB0e
Gh/4vB/M0aEpC6C7Y1XcuhMeOHcGa4ffCJJaDsxVE/hiLQt0QoLRaJOlkYExznRuojaE2oscfueE
8tUGeYe5BvFNUjk/gJ4t8FbLWjuJQHye+TQkirI+4ROlStaD6wFv+iH3HQY0WLjomRILq/cjOagO
Uc2ZrVbkioxb0+qkN0Kb2vbxrHB8FDPzDA2TTexjgCBic1suJjkCWkuv6nSYvC5eykgsPqMRXT8c
fgBUGZ1s1H3Blc2/rqMGmEnYFRGMpLp8DUgSIjFwgItmKY1uZkc0VysV8lmCEIJmAf86Tgi5OUjX
ZktMQksYCrpdGz6c48Aq7gMCXFsCXKTTNifbJ28N7RFJNEHV3ZMIYG7bxTLXlXNxDB3Kmj7Hr20X
c4VddmYUSHT1ij/h3xkzCA49LL/FXUR23hTg/G4ii59c0zAyoeBgMm+hPxl85kMYELELZht8r7sp
IrRDM2igbaYlRCbCdf6R+SPhCxgf1lGlXmrcW2srSt6GvHkvUeYzjIzfeqk9mWUHOG00X3M/8+FF
caI9KgyCJ6tXKWnyKuGXa6PrYC2acewRYBWhKStDImGdhIhccBB5qz3UycjPrGwS6IwQeVOmz8jk
YO4ELUmRZVZjwHJyc2dj/14NFV/b3rIChrTASvJ+QneA/7h55A/yJqbRiCkvIqaWJLP0MVINon9Z
pV/Jxnq0UYk9ERacnQa8NsdpLoJTwCaKrFYgpNtu0depxSCNn0R7tQLH9bIc7xEeIQRnboCuzNXw
IdAf9IzQtY95oN4tIgY4t6S4apQLMmhotBW7ZmK1ZEMslU5PKKjJXiEUId6JwbI2fZxhdOc92WJx
tr/EnTHskCY011CL2puytOJjnbH2LjvgK7bWiUdy+YAfTf5kESq9Hoo2yx1E+d5uEVYmTrwte3fa
wWQYtyG7GR7toaPbjMUDxwc+LMuc1nxr56Pou8Gbm0bcl3Fo90gkuw4eKry5XYQgFHG/G3+1yJ9r
V4Jq7VUroRGsIPTgxrBqLqY+BOd4XHiaosdq4zIVdwm/cmNSkwHaYd53Z8TCaUGCRAQoeyUwQcH0
s5IrCMDPqpHfZNd9nSQ4h9pMoy9A6RJIFBROsqdksO3JXQHHqE8Eywd3MsIs7OLMW7eNSQ9vJMEM
Ocq4sDTqDA9BZFjm3k9jbsIUyPqYl6SBLoIrnBtBcCu4awwn3XCrkhzOPHXhtk3xDOQLdoPQ33RF
Y8ZfpYyh10p1oAvCPF2l4MuJuLPGrajN+NBgqrnpEwttQmCBkvSt94w83E2Dm4hA7bbdDEbqPPsg
YwBjZUSiSsan6JPNrYNV2kPOI54bKEggS1ChIJaf5cM8ORgWOytG+B4Y/ZcMsAjPvJ5fGxaC6UFL
f+L+hXQeI6ppdLsGlKhFt3OB1DMjvGfPKHW+LZE78X+bTXBl2QMiUbxbpLgwZwEcE3h88fz7pk2t
XSAba9fqsHtSnKXYCLrya17R4e6yysE6YBpbDYnMrs2xPq0Lra2hqvYEfubLczxV7qtTI7F2as3w
ACyRYBTUzsbSB4SaI5EsQUrxBG01xKFWEgemtd9tbEOYKpIpA5ZGlBheqZnFXiQd1mNr0M9GVfkP
RAADCeiqcZfkhr+k506kizCFd/OZVdl3AKlLLesI3SZCRwdA8KUecTsMZkmLwWXoHGa+OpBu62/o
P5UP1uKtAnjrbFqNFQiiCjKC0Yy3yCCdXeTosRdXPUY9l4FY3Dn3dt6Ai/GpIcPBGYjxmat3E/k/
+DwiR3m8eSAM+123mJlXOSVtUyML0PkGB6u0T4of4BXlltG3vtI1hLBRPJP2MM31rd726B5jlxNG
VVpkpzgy2ofKnb7bjd5QAnVvkHuC62k06+u+FqTT6Uue4XLnRhrydinwvQwOfHm86Tjxp3A/kpwI
kIXvreawtpdVaNyETHBXWs6K6rTRvC1ryUgRg9vWmozxnuy0ck2kPJLbNH0c0N7ilY9bL68MeyPy
HRmzr6UePuiIumCU0sxDBz/thgoA/4CBfKWT2bhDAYrCP54SZr62sYWwNG5gOKWIk/10ozBvr+0m
ACXhUPyeJmmwb4jT9hhFafVFkuS5r0bbXEOQGa6BzrbfudjTjhRmfCgDoORNrH611aqG0x7TE9EF
MfbExH/AE4pFFW/RLnckfrLAgShJ7WGgZA7rk4iN7qktHHiMuE49t8ydazS0wVbO1Exmabd3oG3Y
BOhAkV+INrOSbVJPw7nEdV5TpfbVNyD9V+MoX8x4GMy32DIH40FWbWQiBDKLdB/BVvK3Uq+LF+xx
y8NIxwu5tkkmZi77TWW3C8w+ly7hTSOUQcsZ+/FrA8+ELHM+y71tqVWGJ/cgW9xemXLDuyS37I3r
lISjzpG9kob2LW3ITM2qyN3OVWZ+TwgklQC/wggfE/a3dRDli7GH6DH0/qThYAsgrT6F9Ey6tJkc
aC5Omz6LwzujJBgAUXKt7sPIhUpXW/f9gH4+CBmVs9Y7d3aE8N8nhmdV1RWOD5C/qv1mSNFNK4aj
zrGk8juYvRZtKyzhhzhFp6NRUnup2ZRe1A9vUATkmhQ8dMRNAonHghpIXzKD00rNo5PQjjWtNA9x
qZ5ctK9b3ak5+6HGGMdqtspDcvP8NicWzBJQHkXsJcOyDmIEW7J3Q3ZMtHXY0YXXWatA5wnlZzcZ
cJnYcyFFUdU7Gr/UIC6YPGSS6WMZT9ewG+AtGbGcrx2jvEuq9FsHfGlPvnMGasbEHqWlbo3xGWyG
GvXaCzEQb6BMZ1v4c3waQGTiZOLpxP8WfqUMoNMMUfDNDoPxVel+fzch7tnzF4xgLtrwBqga2tpg
lgbEVtX7LAhG8dxmWMxE7piASka1F3NorjQfTA8lR38g5FPdJn7NS54vpLQeWDdMnirz6maCnOH4
7i2NbqBHsvkWKPWupUwoBDuQ40hIyhPSYm23xC99d4mwI3sW9rJlmeU6bPGta1nY4l3yNXQSJo4v
FoS11CptjzGHZjnqgJUORZp026C+solXW+smcRsO3adVyaae9OGCGg/umLazhoFIDBsW053ejM6K
PqXYGD5AEBnE8ypLluzdRtEXN9VM55dKzg3zdzeAAFAWMH+NPLBWOZWbF1no5OMwmrwQi4FXSc3y
Creb74ScxGGOILXB2ZoIaExs9hhuSa+9rneWLIOrupG4ZTPpQOyKutskkx1BLqJ7gXDsnOyRwOgB
/xR3Kuq3GXzu55Bl5oSvOPHiMYHuyOMk7ihqsc0XIcAqt+juQTS990NdH8K2J7q5SecrEd53KQlu
GM7Z+nAriAr9RvHas75Q85SabNdD1yAqaUu1CTmeJwIhCSIv2fLhcEu8KAwTT58c99kqbDylElP0
j9lX33FzDI+ByItDKzUo3no2FdGBGSiAEVkZYKadsLV/hokcD0k9mp4/xukm1ZGklKWPwMrAmrbJ
pqa4aVrxZpumdoSPNa7SmTh0ijt2YSHwl8Tvee/nEhN8Mtovua3avZkWNEiUZVD61ThDCxNJQh4z
zcdS+NXVpyeFCYK6aoLS1ZRUd1qq7VRHfk6S0RIccqpVhJuwTJICDwGIcd47qAg49hq8zfOZ1kWP
EhptGdoU+9bscfpECmVAXAH7jjI93EeWH+ydKq+/hMJR95yUubIVj2VE5PDYEFwHzcIbLfyVOgXU
iqEPDv+27zZDkllPJOFGG2KZzZc2FOLGjRMRraomcH7ObUqyCavpqbcQ6aVtA/ND958wrSCnCjUS
blhGPZJvYIWktdiTmxl4GId/zHXSb2BWYMN0TNZNFOPb2FU+TpzyxwjQ55HWEgwK8kq2TPTALFnc
4mmarC+5Ch/neCDbSdOBq5jEohcBqcMZwn7cSt37QAbMujSSch92tcXCw93TwcAdikk2X2Sfaydg
AuoEADW8UUSkbjOypjcz2FKanCWnYSw7fu2bW5jFbaJGqtSWwGn2yrQtAp/XUr7yVXkH8A+2BtXU
2ppwu7YEuO3GQbqevWgLgyhSfDzBQVf2UNyqSMNClWOnzjH+8/vsEPC9qAgld7+jNKm2WpePbAxl
833u6T4iuqesaoatIH78hoqwfxpzkDdm7RNFis0GCJmsd37WEfiY2GwI5tJOvhFdEmzzvDc8Mcls
w1YG2rg+4UUt2zTetwVw5ECJn3j0keOW87wuKwmBynJ+/g9H59XcKBJG0V9EFQ1NA68CZcm2nO0X
yuNAzplfv4d9nZqdtYXo/sK951aVXgNMzdITZ611RWxY+LIbUVCGodk81nlPnrebdTiHGgmscgwh
KWFH9DTIu7sKNxWhwvk/tlYRr23zE01gIvAmC5NYdr79/SK+Vz/uJtIrZnMQYCmlAbf/pgH+mLK1
xH2OH3cL+5ZBnBxMv+9WCmDiXOwFmqeJ2P/kOhwKTLR6MixSB2M5jnTkMpB4NHJxs7nVb4MpolvT
msXVTR37HXsWkyk60g0fLrjmBYcyrAfrIO129vHqmVtgzvlWKpBsukGlpoW9AdCmbPOPrlPBGYxY
c4gIGjoEoo0eoKy1PgF3gO14LF6fjMbZHHg0oQo5xPXa2pYjRJw8SJZ9mbjG2cC3DIBL4GkzYTe7
rij3/4cANGG7W4rlS4t6m4FrNaljN8poh1gdbAwV2060WKvbShsPrO0B4jgRjyMbiRwg6/A4TvLg
VPFzrXBZR2XbbzPZ0YzpUXJER1PfuXCMTwaj2fMCsZArpRHyj+Vh9aGc7j0gsfAswPjs0xaUyRQn
P2E7jfz4DHzlsuYGBV2PRy9uA+APavJRSTCiqisos3aqkztp8H5b2JTn0NW3eWl2B15Oc0dKgcR8
ZFQnrZnIjA0S+31anH92MfF90TlvcK91u9KG3zJphXOUVk3kZFoXz63mtL4hKSj0gpQOkWrxx2DY
3YUwsMyzYg26KUUfqfdkXiVVhg8q16qXJe5gpTORgPqsuiB44mEIOr6MKPuixVZtiwqSqkIrLFpF
bOZiDSeWnT2wsckA5Nro4wtXnVwnusYRBZh+H1UMJSiBhsM82Ct/jSsSKCzyCAm6Ia+o+y1m7T8J
UjiDjOKW4joK4SYUfZb/MXJFQeo0nMhzP6mrQwbIIxV445tWql4naQ2PCfwBEpYC4gWIiCMCGSbY
RvLNviekPPNDeyqZW3SN5wTzBGu/G6xrr5jCLQYsMkLK3nHDISOa6l9MXuOBgA7wCNPYoafSMbXs
WEzA7RirYmcKM7oaTTkCeiRhHllEsmlqQ76pWb6zbdcp1KpPK41arNA1PT/wie4oa5ThGqFxRhD0
P2buipApLu47JA9Vd3JciDLFSmLr9K55N3IDpEWTt/6AB9Qo3lcW19g+GaXkaugK68/h0L/Y+fiB
xLs6EcIBP5sZE6PLjzjHpTCF5HIwMug8gjfoJMl42AIz5fyl7v1IbBA3Ro6rsu/s5GkQZcNqoGas
0BT2LkiK6DBWwmDtgHiMZIX81CoUGbxyVoRaulclzKPePVeuqD6spSL222FPsZtl/NK7Ee2JOX5E
1YrvlXx+HjeAfHKYEgA/7bPYx9W0gK3Ncwm3NTeDjZ4Ej1U0jteI3LBkyxy6bl9irBf9Luma7gVr
Ve/pbeyCQmnBlteRqZ+ADzrHCYbjW9DoLXHSPZIF1QbHcGZYbLjRKxsE3SuckBQDgcEwwKl8oLEh
bbsn19hKQlITS2I9CCfqPC1ssz2Z5kzu3KFceZWWXzvVv1wv/qVlLjzYgRiBLZvJ2nmgkWy2WdCT
bg1GrncA1hLAkNAtRca2htfCWDf91wuOxaHKszUhkSWK3tvBW63PJUX05NYHuPRbN/lkblYGl6Lo
bfMKfHbNdxu6ON43aEbuFlyFKCRlvEeDS7QivAxiyBoGXLkA+a009bOk0DuL0exwHZffQRau08jX
5i1Pzqreiaf1F8Ai4ZflTqmzhHsEtBs8jpzwZ3OLbBIW+HWNdb4MyG8QZi32SgC17FgiwY6BtpsX
FV5qyTExV313svG+LOGgbeYkfcFotg7aGrEjed56JG/m32yI85ymzwsvPIHWnHYJK4xjBheaDKCr
HGdBpgiBua0e/0JYxflmn+3hIce1ZEGmY8hp5IqSPc+C94Vq7Grk7Hc8e9aiv0qO/XOinPZTQJLy
3RlTN65TsXC/O4nckl4+3GzdXE6OEX86ZvsaVjqA5wyreycGpl+2BrZ5KhsecBF7LpjGZ7PE9b6R
gKbu+0ofz7IEt8RIeNyUsQaHVGMQXcSMI/qiDJn6dg3RkDSlMFRYj5hA+MwBkDVm9HGTFQSBZIKJ
PnOijM0Gp/DMp+XJETjMUBkDPPM+3kHWwdTQEvBLMmIEd5EJDZEB3GrS7p/biT1KHUf2OUvmD85z
Y2+z6vA49vR7eMqJH6Cm80j+7RUvPqZU+mt2TBE9+ZfEnsmC0FjnPtw9mywf2t/cpkkyU6fcli21
GrZvQmTG8Heyp2hLlM5SbFlvvNecPx6LFVA0wfQFWR18GJMhljA6JQlE152hSVrCuJr0H6G17bnq
MOInRGdsQmY3m2YgdY/BE5BmBgU3cy67xySOsIcMujAfbSMvKI2XqvbmYvw0Oab8DFSwB9Tki4xT
9q2GqmdmtL2EmJvILyN0xJV9TXm1OEr4Qax/Ja3wOQnVDCLSkixMXDwcrYiwEgo2snmQ0plnH3oY
ElVdJ+6JkfO/LuoZ9jrOuqEMsJShkwlmP+uG7qmG1graJm0AFIGhizPiGy07jJ6HKuzvi7z5gmBt
bGXtolVOuKqp44i2A0c5ANy0m5nlS/8mcyjnUPTyq9Y3eXXOjTS/6myQbKwo3QSfc0h26UAUj4ZL
mqs9Ki5DMAW3ihk+FK6CWlHvu5dRtFTliUbuMYnsGzM2XkvJSG828BX3lpWcFttNT0pfy+2GZ8Ei
ld7ZCOtdHaaR37hdt2sGuzmwqCEGpy6iHTUHDv7SNTj5Cn3jMlb3g8R6F0X2ih7U4aVuo+0SBwbp
6pV1cCeD+i3oJmfHinJ+HEwkoZ09mkeM+9N2bNv8Uk4N3L7WWXxUdzN4QTBMqRm6pBwpFPNSTVdt
cZ2zHfJfkFH4WbYA06ZUsAfQDfJe24ZcB1JTPfpezkzQl7dINFHj64Fq3E2jp+G1gY3MTsY2NqzR
gem2wQOHiSTeJhAnJbL0MHQyPqzwTpobksRE4tIgECGwTSfQs5hnKm+cmWBBgUH3bSEwwNrTsAEk
0caK6g8pRLGJ13CYiSnurguZiQ8JkGeXOmUzpFV+MiiM2G6EJHuLuj1PWOLOuhUbXykxNvwV/C1j
A44IomJ5cOSQ3QT12T5M+ltK9N0+UTXYepmJa5esLg9pDj6AxOWM30KelLKqo9SwRpVOQBJREzef
URxXW6ZzmSepRAmhzQ2uF+4BGPYpqRb68GQOLGQAWbRn8OSIiIKu3VrFskpjBD4QYZHfVC0dv+lM
6IubLsvBdUO1HQYZ7cdsZMW8vC310BwIGCi3uPr7Rw7rmXURRuuk7rODKYL4UhlNdQZUAQjOHOpb
ZSUOW625p8hb2MbWYXLfNuOTpPA8aJPJUKzTJLlg63Za6l+W27TXWeLFKuxOHdvZmJ+qoWfaRIHh
2RQ1BTgjM0ry+yZSvBbu+BMDTHgPx4KY2nm11auUc6Eaw598mNUudeKA7nlMWWrr/AfDSjErRnmj
oQi/Osss9iRTEZfSpSx1Q4Io08Qe7jAbQOXWa537LKgRfYbuiSwa98SVbBzDNKkwCOTwQaoUijnX
8tKm8578qManxq+JlazGayHy9MAh0q9louYR8UGp3GvzQWhVgaRBUR/PJSjccY42KrFesqp396x4
yGZX7RoJVet0vwOuLdUB/AtcSBZl4GnxON1VU1hC7F2RwaZbkjHi/mmZ+G7oSdhPf1smySvK0bK3
0ZTpbZjn0dObsN9iupb3RAXKbTqw2jWssDglbmqdIEXF+yRPXxJpZzSiQj+3ljHxAXQwMIoUmAUb
G9ZNiGDViAaX7dV8NKwgfEvD+afo6g88eJEnqAC8vGyZmA2UAuwEaf20xtqsrHEULbZ+HwZ4HFw7
bXeltRgbciwMP+YkuhZZG23SeWZBrqaXocwQQK4x1CW707tRBTkYXaG9EkJzRLp9N5ci3rEJuCMW
z9ktg/U5GF3kWzM3rSP4isOqii4uT3VPnybuXBBkN8TuqScn6DXkQLq7oM+cHwo2AZDQLtkXpaBb
NKc5zi2UD3O2PmGzVAcE6chJ3AA6bD+Zm4LeeBeRBMirYH46CQu+ympqGJRrb1br74sc44tbBATs
VQ4WKJbh8Qb/2Yhsi+lAjEnHE7Lg61Il5o2cp/QqKgiAS4SjcImieiviirC3shH3xro6cAu6Q4mc
dmMpItKyQeY3FSoHF/f4VlOy+/DkGkQBa4qKaK3DEris35Um/wIwA+uLgNDETl5BKQ7eYms/ltJt
eHjVhztB1ojGvr+mnNyHROO3CU0GQFUrX9ERRKuJcTksRDx6aslvzrh0b4qfzGc4xQPXjeCskd7m
p130gYIHiqtEITnEti/CaHx2StvmlwA9aqXMloDgdMeqs5ddCzLF6YbXMmCXmIzkuoimjwF4uK7P
2iPwnGbIt24kuqPRZ91Drwfdvk3j4hk0k+kTi2F4IrSIS4P3VXhBPapPy9Dbw+DM5nso5u5Fq5wQ
Rl9JFhpbEwf/aGZR2yKVammttk7ErHCu14qoUUClK9XfGrNYHodhwJDILApi+orDFOnVVHX7RaxR
cWEsJVnx28EzrBpe3XqEdxcW3kjLwG6TLRjNZ6N/p61Dx4PV8t/SBWQnC2c5TFFi78zIZLrI5rHU
pFe6iLPqAqpe8tuV41ukhc9kBwHXX/U5U8Y4EGaKgwZNja9OyP8Bslq5rVsWiLRHvS8Job+3krH5
p3f18AqgaPASut1NVk7Q3XTANqLjlm0dTb+jWQzhe/e216cjVMs0H33X7sU2dBEfTEERAkpSxrPo
zV/dchP8QMRwToaZeELUwc3FJrlprVIQNIuPulMsMADAk8BhUPUgVofLyrriIMyKZb42JPdmMPKF
S6hO2rxJ+s0AqvkdGZSxiwf7xWmV8WjKyjjQeaHOUWnNAV9xszhWQCR2vezmMU8IewieYnCDZ1aF
+UtnIasoZie7CHVCFUUgSqolb4D9ba8qbXIJS7of6SAmY0GhP5rpJ9J6xjk3EE6UAx4R2p7O8DmG
CpOy9B9fk3wnkBOxP7zWxfcgkrtgIYu4eyBJFbSIbpwZ05BYSt0S/kCR5qpk9JtB6Fp3+g6xby8I
GXeWag5SPRNNQcwQL6X1VImzZV3s4j6MTk58gP4as0LSoWO6zsGqqfIusO8D0gjcnAzoSG7y+F2S
4GJqfLyHJTuo/Me1b7Rdm1inc2gvDCLFQiuknztGn0W/jRsuFdgyPK2vwr6V+otJT1XcR/G+tSli
reNckuuR/ebjIWMI1Wqe0bKgKi8zU6X4KKaHjiFTz4YxGwjqRvKVcrU13R/wImqE31bz4fw2/WXK
f3pM00Zwt4TfIm/IsyEJw0WtEjW7sHwOyaSvL6JKjhaLaiVvdu3uuPUuZbCqa8ptxScP2tUnTfCs
97up/ZmZX1gpMkb6Kn18nZlMteF2HJAX0BiB2iqYbGfjQSQnOZ+diF2rzHxLHvTsVlTPBa9OQ6N9
dToG/ZD9hi7zK5P4W8dzOscvh5/1qanojyaT2EBQCAvo/K3l3JfNm855GVbpKTX2ozgT53HMMxiH
NNGcDL3+nUSExCFCFQBXZ8hj41MQ4nXsIXtOP5xAmxzCXM8sTlanZuTegZudAkbRi9dSHRWTCCLv
NnEwbmrzFKE04hvDPeLzU6fRrhYPGkGY8iMsHzJx7KKfFQqNG9EbLT7Aq2aQCHN183X79cGMZbRv
LhFHrUWw77cUz/P0imdyw5qjldfA2VessfDDaIhxun2Cfia3tp34yVAp5tyqEIrjRSOS6FoGd7Ek
/AatVnp1uMcV4TOy1etdSbsLOBvtV15qDRvcQb5Eg1Ucme5+GamR3sH229oL3VV6HQl6dUjVovjq
mgkplHxwLM3LTWJXM7I3OXTAIKtLYNTnCLqeyA4ZQfMjiUrwsECwE8gBhgRxLsul1YUwXU1yYiRH
nvsy1Jy8Lnu1jEFqsJHDC4hhH5aJV1MNJumevHZ6KP5Vqsk5jPE9P00E9+RXRSbGRINvte8JwN/o
1LDfdcxrClvFTWFJdffW9KK7j3WwTxBgLtUf88m91rzqy6PhviAWX7K/EXQ8C6yyFiun4qAPCWq0
/RpKYFjgpuePuH6JiWcb9EMQTkc16l6KdKMusdi70LUZ2lMssEE4zqhuJPI3F+h4Uzy14rU1KS+1
A7XtsTRWEj7U//hX9i4b+xy6NzZeQv6qodjk6t8EdS1PLgtPq4/RgjDSmQMPuTnzJO0BUZEPaG/C
ieC6P6Rscf0+2OoH8Z8XRmCzbbhlDNwXY99LPjeO25md/HFVQbKbzKOrOwsqEg5EvgM0Tb6WFdu4
1V4H5GfwNzdOcEuthylKD6n5aaAEnwv4oQxfw+qzHLB1DM8g3darcFpHABLVu4YSoNq4JEgkGRVp
LpCmPBMqqdMpgp8v5qskEM7ESzUFb5aLMiMKTgFUVDvYdDFEapIQzK2WnGtyf5yVETg8CMhoQ8Mm
nIURJSvnfu2P5XJuiMCZyTSLLD80X4uSJGM+kYmGB0FAqWBG71h68sCeVdhij76DLirx+ofOZ2es
MtTpLp07P9eCf+1Q+WnEkqG4qvmo5W/9+G3phznfiwTeHUhB96u0HiAHeDEw0NQEy6hODX1iYe0L
Il5GYnZSAS7gxr0aQ3izvGzUvMn+Xjhzx/q7gUFrXWgvNlb1EfYfSMm2FqoBFAxILu+WBA37YdSu
znQARdE5vA8PPaE6+btWfjC18itJj2t/ae1TyJvSxbs83xvJazt820W1n5HYIjZA3/YkScmo0RcW
Wk9YacKRDUIp/yIp3G6hOJZH9jPgP57a6m12zjlM9v/xBsRy0P7xD6NiHP5V1sMaf+ZqB0s9ZtMf
y4+y/UFfewA2TP+cb3TjJ5/JenP3c31Jai5PTvEOlq2NTNFM9kv+3DNHiZd7ZT1wu+2opz1gKMFf
zcjkDxIpYaG/nbYvwtdkuOnze45KRHRnjSIrtN3usAqLkWfEnEgKhGqCcGlLVE13yohc2fP0O6iO
JQHOporOtZk9jNgpefDRjvrFU+NtGFEO9swI8zvhMoFMMK++xiNJfta3Pf22CFASgMDWBMN1Cdew
ly1fBm9OfjX2Dg6JLB3a6jGSPgrS2dL2DBcJGHhDUrZVwXJHaMh+mdR9QLwue+2tSIFaoHLKVP8x
C3PXhsfceWdfQCud7XLrLQp+1V3nkqCaH9ov51h396riD870ypsh33ds5LAzHcfoqAYEhpBYo+Wy
6nmG+cXkVE1zzoz1gJA/OfdUMJFiGD3YOWZScqLKRwfefpXykD84xFyiwgiZKtLMV+SucrY4Arve
8hFaT21/Sdxf+OjZcAqnC5ljG9Vd1zeNjTQv0dGl4jbu4uoxMFjIW/aW7CT+td8y285UecxKxvaf
y0SMJQpXT+M1IQjb+CtJrxXaAzgpi9r2eOWsO8O4n8WxaWll9YOc7N3AtWE6J6Gxj2h3MrlT7EjG
5YY4FV363dw8zuOXLfjGfGTxpxaRFu0gqCfpo9Kufe2z/d9CMPT04WO0z0v5ANmvZDFYRZcxJjHv
i9mPVhCWnh3z+lk3UV1+6fZZycdgfCF7pAyPi7VronOeP5ITAIrAk/mdy2C2HO+z5EGitI27zyzu
+BKcLedlsPYTt1gcYlR5sYznMHnoh4seEjWNSqp7T9QJhky/ONQr2xhHO99Q8JWPrkFS4a1iqj5Y
vI/vi7h3+y2NnG9139xH7Lp9k8tMBb+TIhijuDhEm1oZhHQ92zaAKunzZXeLUuCKBtzVRG6EvlM1
Fhl0UQGXs74mCV1zUnTC8tjbj4k+XgbjM+yDfWa4jKqJG2ru6Gg8ZTf0PcSrs8GY9D0uZCLWqi1l
OgUzs2s6AE3phKjSlkR3hBJsbC5gp3gEkYD49IXsXE675DRBuc7a7xjVdE4k+Vwcc/EbDfamNt4S
DgBDTzCMJx4z6ZwCfmKbGI6//Rz5Wjzj+Z/vkzYHG8QUl6Fazq8v2leioNpqPPbuw5r0TQDHbiFg
aabimOytDYGzUk+GIn59bB/7ENr3IjllQr8JPiYL0f74ElTXLLA8rSa+h1HVYv0Nbe4v0dNYfZHq
XkGrrxLOg5IRZqP5sX7futbD4qaXriLSUHJjhfkm0BBK86GPJIi6BrpExYnXGy8kf2/7MgNEHX5L
k41V8lsPRLNbSPaR03AjEiDdnwZcsKy2OXNhdDNwLvgnC7QtAQGeNsOjpHkahnfymVR3D9Ea8QUn
drBrih+TBTvsSlaef6WzVb3ciyCAYpvQidfHyO53g/ip6wbkLLFiK9irz5tjxQhUx5cDzRg9r/au
JdOxLPojUhOmq1P41wR7xzkI1G0aQSTzxEUWPc8GHNOy2TL4u3TwCvb2YiGn/6scMvia106Zr0Za
fy26InO99aT5U+d/kWWfLRD3IayePHsfm5gOHb0bW0B2zctA9tdDpXHxRq+x+xIZYts3aHqXfxO6
kOC5mP/cmvwg3DbiowfR2fMTRwe5HAt8LjNdYqY+Q9IYGz9Z9MNgD5dePY/1TsXUKvCqEm0jWAnT
8ejNDzl0ff1lmbeaKF/WbdF0rstdJu57GyDr0bIFTHofF8YW9YTXUSOqIt73hOmNqPoM/dY1516e
G9biKvrJTcubGCF32tFgU1oxyE3Ei21fB03sEX5udHopkDTAannyuFVQBnjx2pExuOlfJxPafU+0
YnabnB+ygv4tgPFlLkF43pXmM0LVTVxOzH1+OeNlcNdoZ2Ef82Tfp4T98bOxNreWR9f660lrZQuQ
Nbs8ehvtwFtGTiNsSCeNbxEbA/IKLuyfTeu3CCuUos+sS2J0bhhXIDsl2Z8+XfX62UKrWlxEwpcz
4Qut36kK2dehWVMPnHPV0vtYlyH/M5XyQ9IJGuZV8bPq2TYBhq/qh0C9pKPlDfNdVwes+ynL3gTK
rxmQkM2gnaaPL0AbXG3otmXxlA+vWv3kNI/jvB8wTBeOx/SXGfrJyvgL1UPTfhh0MNI9t7F+LJlm
pDMVEKk+efZKsub9FN9V2hlHINnKj5l9ztV7AvZ6mTvPVuQ2ksETAYYlCGsR7OWx35kMV3Na6oi6
Tk/+Brj4VX8Iq2tC4l1c0uZyexfFjwsfn+TjfSz25KGZBjnPEIHD2a8TUtnC6tDHrwMUfJxtLK+/
4/HL7fgNUR1o5nth/KubYR+Zs2/qR1DvaLr4Hi9Of+s1IkPhN6oSwQZ4467BtA3VfCEDRNX4LyRJ
N+n4TyLsm/UUJFt/wdV1YtwQbLDyvZIV4C2c1Gip01PgMtvXnDsMg96SFpesnNmX43Jk3kOKQzxv
jaE9tbD++DxsxA1OuibnNA8mdKheaNjh6m0egAKppZeG+p/TIEkypi1s4g83xDzELLYgF3rIiz3C
ipPdzYeOYAl91TWRDIQ2voOMnRo6IunlWwTGfYMOHR4zLZi7N9uOFOU1AmDw60Ie6pmX3Z7Ho1OG
7/1UvkupHdxl2DpKv5QlAYrV4jEO26g5e2CeuTWH6cSM/8OiQFTucBrN5Eb0mT+O8y6uSB427BIS
nNo6gX7sHO2Sp+E5MrVdwfZ/wzbjt9HUrs+nx3DWWeSzsBoNb7HaY8tbE7vo5nPzA+ULtQQRFdzG
zSZONQ+815O0UYBF6liY9eeUOgjESxAjbuaeBBcuem+P3PVNrZnbBaS0B4gXe9/fnN+69knJgRJ5
KTaGu3Zz2TvroYcxTndiwipgz6dlCQ+o4R4yV/Ni090XDbnn6I9b0V6LnPVewZK+bw5TEDwY8QCk
CURjv7R3/ZKfC20grrfwA50QFYbL5J2eHQ7oTbgEDygKrxPkryK03oyq2wxcml1q4PRDl2OEZ+xJ
fj8nLwKO3mQsL+3Sbl3+jo46sp9Dz52SreTgqAliW+YFgQ4BG6GLvmLZa5a4tGV+MFveUySVIwmU
jWNvWV1+1JpzSMvx2ojJK/FXtgRbsdUke5Vg3VfU/AfVTI+MI9/GoT/JNPDNBbqnIOEToBJtz9rX
jiW1XctYnjwPZy6R8Mp7vf/pA2vvGtoh5j6JdIsEbXNNsWJWpO9QtN80iytY8fZ283KOMqr3FA9c
p8SDqQ9b9X8AC4xP2fqoy7woag512xE40+17fSJwhBQqNnyEUx5to/QV9j8zXd8ffnYuZvTMvy7p
VaOwT61YfNBud6qkYhuM8WlgiNTZ1S7UmMnpTH4ma/IzhvCMpn712X0k3LzyrIEcZGq436bkeTv5
trK4opDY1gaiM5MSkghWwnhlMG+tCRFphvZj7JJjOma+22RHXS9wdyb7eio+2CpnhBhHIb+Ntmsa
VjGr5tAoQJ0TtuHb4wQ6NNixNiaCG0xHlISgxkvijgJuA0Vfaqj4nDojSSLhPhgmIotdDVFRvc2m
6lyGnOXO8iJRvg4dBXENNp2AKtZfwxpU6jIN1PXmjL7omM6Q97HyBW5EQ0JOdbkcUQ71tHUEaCrz
iQgsn5yZezJeMvDgyz5vwreaLy+MelBZ/a0wbbieMq+g/CdPZveaDnR5LT5yoXAG8nFyZNTVk9Wl
H8ms0AISN20VhykPYfVTWfUVZR2GUASQBaKz3J9YKgUiuzRsw6qOI5nqh69Hwv1R99X9jGqyjXgp
ROE5qCAQsGLaRgK+cMoHMSlFvAlVTYFBg2M10akIuk0SVH5RstvG3UCkFJLIymtKLiJYiMiuGc5X
26hxDgYDVviu22SYtmlnb4zU3IPo9w2ruKPMPOHypdOiKO40LwS05xhY1xuFVwinpY0JMi6Yh0nS
AVkQIDZISpKnMGR19ckl07Bce7aIDNNctAdJ1dv0+R/8fuKlzOVdjKzbhvk60BkujGUrG9WzA+Ya
pbHTgfMtODEV3qGiT5nsGbj8ABlfDddBZ1szXSnPLQ1hW2ae0MYdJ8NxVZ7PbeMbaPPcMXut+uTU
T4nuoZe9X6KAMCaZP5YWMkVUFHSGONcSWby3QqIKwUATmGhiE6Ff64FhucMPSmYFf6VjPUtJtqbj
RntsWdsxYfO78BQZjGJN8oNg8mAV7szA3vTKQU1AoFqmsJCR2jkiDbcZyaeVycwEPyrPc0biFI/J
uEHoxcNZM5iXYFvB88uWMfeUZjHXSHJf4UyuGp1rF9NQ5PgotrxwWvv12jOL4qI7uIwFJ0vZFoiV
DJJ51Y+JtcSbU+lFEgGA7qCc5irVifTKFGb9tv0tKcQrfl5tGXmg1XlSzTZY9K3JeK8S5lUw+q9J
P96EA5jhsDHOhVyezcQ8oO7eE3rxBAD4xlaYOF8cyZPa99p2cktmosl4iAiWDTu1xyjl4yPbBm5y
0ztKVfaQDs5AqD03O9c+qhGNqMPmT+gLDQc2DBWxOXZ9MjQ9SQ0X9dqja9K+jcWxo2InyI4QOWuC
nU30dNtgdTbsvTv9k9xeAzGJLebIFo0usb9D7ncKswN/KsjiiTtKYRkuaN/l9wzVD8H9F989Dli8
wxL1cWd37xlKRzNL7kcGdN1E7OJc4O0Kz3FT7/Hxs+LpPDWl91KWR9FjhyuHvaGSR7zfzEPZzrK4
P+rKOArp/tUqJrAzxXwTFU8lMOJ1xW7qLjMZXorJ7Y496/I8kA+l6Hzs8/yUbU7SIGpDkwPJst9n
jUF819p31B4fI1JCsgEHhjyIstL1HywMFkvuW1oFl6XHmTZ2qCqj8NktpmuX9TgHEf9bFYzxfuYj
Modyz4iZtUaMTZDkyThhxcDlIDEmIrxeFyralhRxckzHkiDI+cNIyLR1BkQ9lg1vE+e24cVZTwnd
6SeiFlgFBBUkBgs9d8OGdRt1E2FACNcCmlTDXQ6rdHO22ytJs3toZ2e7n/sDK7YfZzJ3VpxcJqaM
uTS2Vaje9HDY9UEj78axZHzoALEoXXoax7fZKQeKzJUBhK5dO364to75TC+PJ1WnnVBNe1dnAR24
uJhV/Feazq/rLNcGJHBFnJWULXVhcRobaBeOCSiQWHqyWlY1DDWvPzsI0tYhEDMlxSBGGA0zk2nZ
mFZI2iAD+FLjxiZBvWNAGa6XoYbbJqZdlc2M+Iis3DqNKOXI00oUpIy8DreIGnaTQXBvRWIca/vd
kLF4bTGTF1NTHmUkPQOaQj1ZFN2S8Qq4hMVkJt4Nezsr0Fj2SM6TQubbHmzKozbjzU9w092VlQI/
nKQczKZ+c3lBqyxvCK901jXRYNyEU1bOjpDCbp/HEXbOIXO+k9b5pze6e6dbNTsIAbPwdTFZYxnW
pW0Tu3kp0X28gezJ9uPMbTBaPdJohVrIBIN8CGxyQDZ1mRJ0bWb3pUIGBr8APPU+iMLiInvYoTgZ
NLod670fZH0mteN7Sdt+j8UwxjBeKNxwTUooWRTcO0Jg7QyXaOINigwEeQzyDEgVuvNaVY3xLubQ
eTDkfySdx5KlSBZEvwgzAgK1fYInU8uqDZaVlYUMNETA1895PZuxsba2LpEQ3PDrfnxR5XYyvXOQ
aNpbeuyzg6hRHMo5Kc6z453bCBqG7AlTr44W/1XbHcm5qLsODshhWCUZN2KXRzax474rAzxLA6Y9
4xMpHolEYh4iw0Q4bbhTzg8tNbhsC/o53DBwvugLxLU144lP25FdX5Em5yHnUq/KyRBDjRxWT4So
n3GmZaeiJ2OARpJ3qLFd8TqVU/+kBg8zP/Za85BH6McickG4OMR1ngowHCH4klQ/6jYPvn3lQSlZ
JmTPkJ5JyFLeg/BkQhXMYOHF1ssLq/84TSnLC5YAxMNAV8zouCyzi1mr71CsazwV/PTsCnwH6aSv
yVg6xRs1IO7MwAaIUe4Kuk9YK5qFpu55yZ6CdWz+levIHTdvam6h0vEjjNgBoBHyws7yWmKW2OvJ
flFG/23tvjjXnrhTXgWYIwuYB4u6fJ717Xs7hoSMPeAqj1HeBgdPjMQjey0+WT9HrziUzTuUF+of
qObgpVjmSz/0c5zSLHOxI396GweHVXCk1hP3SHI92LKeeFbkYw2FYN/YTvfXxjB56FYzH2tWp3BU
/Zx3pUhY7/Spy4iuXetv4NfVSZSEcKecewWxgv8e+xoeBcdaWXSEljubX6/V36UNC+VGYDu6i/uS
h50DuwUHCbNLW1pnzCo24vSAYO2likNKIAqjB1bvZGhv5s+19mIsc/kVW4yzoz9lOrc18BTWoqM5
zY7C9uFP09tsZpIZUYgGaEfNG5VkjKezxRldEm2xN1Uhyc4VhN5xMg4SS4g3HprbmqfVUfAnyvtq
fwuAwQKYOxKJJbBkf2Asq1rPIGSkTNR5Fm4FjYkIthw/NZi7F34JjieHDXhjq+neAabDAWpuu2g/
JWWHsHAY5vwHWn2OvVkjC9VlRFihY/+VwYJi3dHSAlc1/G6EO4QAo6k8rNTCJ3eA9LBkuG5D5NCi
mJYHi5KpHAH9POWagim65WUOoL8ImCyCqD22TfntJuurKg05lrs59x/DDGokkUxwHJFZcPphrTmm
fcNR7rQvBXMUlTEZR6kKpX7wEq9+Ko0b8kGiXoQbqUxO9B3emBLCe7PMhKpJC2Hs3ersyyQiGzL4
y+MYKNqTmjnEtIvEsDMOdaMRV9iJ+fezXERD0NKZT/oNekA2x/zW+1M+rB2vP/orE+HU7BQVTHRL
VulfN0p/M5+sd8LUzWeFMCSXt7RqEbypWQeqkcAzIFmebomccsCpJPnX00n4bE9h8jMuvkhZiif5
KUjCh4Rv4IvWsr9IC1uhsmhygggZcZ7czotqFXvj0QOfAP1ipJUhCdSqH+YTfDc2+yldwzumnsLb
2pmOBID2yZ/2Q1/BMSDs2h5dAkVb4NlIrEu6sCEpOrsngYvUWhgHryPCFb1naRbzY01PFq3DFPbw
YXYLwQO4WsK7aHAO2J64KVyr/lP1nzH5kZ2GSXbXSbzEDvPZGlL5jtscmck3NsXeFkOz362f1sq6
W2rL5Znwfi+Gp2V08v0MQglnLJcW6O4JUr6FhqYNgx74ftbFzbDtepkcBquXCD9FF0/LADikCxPG
DS0UYzeeqzEXJFdUxVhHfoIBnWwfVQQ2vKos8cnh4vbhrbfLGH8s78+kSBKx5970Ts6HiEpMXNE0
vk6pzR1GMSGnVvC1knrYVfZECXBJXQ0THGNqGUnUwjEZtm2+wCeyiVckEeFbfHbddsj6FOOC/5SS
Gkm3WYtfYupHoiJlXTR7u0qSfjev7V2rxx8bjvf87DORYUFIisdeu9Vp6CVLIpJKEhU9u8fgJrlP
WI7+p/iMQ/pynT9Uyf1Fwor2rVZcrZj0y22UsPWL0vk8B3+80MdboDqQjrblWDhrYZbzNVcfdec5
T+Qbpk8SR/ZWQ0rAdeD8HsemcPd5pQVD3whwLIVldmJhMJ7CFbeNhOb82N1Mj4WDQBVwr9kHY6ni
KuULTDCLgLIcoseucjAwDuJSlWZ4ICXQYq3MOwQb3yJj01af4VrB5AnbL26tE56ktGx57ZlKArgh
chtVA6dxWGTlHZwC5g+7wuLgyeWhXf1/yZTf5lrPfOPt/dsumJ9MFzxEvmXukiwh0CsibkmB3c3j
HvibTMEx+APPxq0ZJioQ9Y3xb9vyyLKPblOIL3zoVNH5KaT5JVKPZCi9q5rgNWx0pDP2n47x3hUe
2L0nbgIY7aXWnZPheww1lbmQhFgPk5bYFja4gmvj+0X0lKcRu2pJ89yS+gj8dIO/+PBYUhP96kbs
mrApMGF7+UOKqt1NYps6n8nINQKRJWkyVgMmcn5oJHwGBfbcyQlxsJ0fXW1d677s3pPEK7A8dAgC
0+y+ujiu2YAM81/lDDY7Y/mmR0pr60C9U0eS3cksnd487h/c4Q1CrUs4nYLZp6VtnolWvVYh+SlJ
ZpLPN6foZu26jxHa5b0qmPykb4ExyiHqlLLRvzoXV+o3cZzXlYigerDb6r1LbzGxJWCdVWtLBPje
qW8GkaS23bSyGAj5UoQoExs1j/+qWgHpKGrEKOxBvscKugNAxbtSpNO8bV0LBoPNY5ocRJ5Mewoy
JYZ+l0Fbj8SnZ+bRbddZ9cHPp98etJID/IzosozprXslwrwgC4BtfYZwuHA72kLpApk2uM5xchvs
+/kcNWJnCuUKdqxS0LFRDP+oBlb7qpxhNKwYrqs1+M5R4uK6yX+1bU2iZOHi01bWuilgs2ynJegQ
D1Z2HSHEi329ZOq7Vbb6go92M3GXqJJ72bMxC9IAG74vW85rh5LzjTsF7TMV5oJbvZ11K3C14hU5
gxsnXy/sCANNn3mTzd3R0pG3xFNfSmoXQyNONNNp3v5E4DLslwSQTopB/J27h3/q2xawBKXvDK+N
qffCn7MDflob8CFFoY8i1dN3xatd7q3Q+tCL/0eVbHqBxtUx+H1QUcHs/cxuNTXb2tEPeh7md09E
uJ79AX/UjQ6qSpDMXA+HV9a3rzYZyV2VWAGBJGeMu4o1PiN3RsjBfnczuouOGEckxYvhzxzyceCi
E+xnxc057oAxnVxvJQFchYt6GBa0ty6IBv4lj5uTy16cBq3iLiuHp7Un3scM5zCQlZ18UiACWbcu
NntSZqZNWU8AAAhksH7iZ0JFntrlwxign3Rvi6/DJ4u+onjOZnVJ/MnZM9B06Jx0TYQerRqbQGZR
3CVR/1PeoGzYThgU58B6nOBJ/QWMZa6jlPPFdYb+ZKYANTgJ6z++XOXOUvbIFcSerrxdzbaSPGbg
sPTRx490N0d+d8rDPDxVPWWXoSwIruqxQS0Tkv2GqR96zamiZnQ1FEr3phUTN+ohkaDiWfg6b2cG
eKf5E34NleDB5N03tdP9Ku1hOHd9VD4NpkjuHHcuPuyAzlBHW9NWl/kSz0vJugmU1TlgjcE8SMc6
6ZN+OUvP/l4xp1lQ3zZ2Q9OCKiLrNBM1P8rUmfYeoti2CNz2iDKCT8GxOclDfmtJ5jpnXef+12RD
Vl28XO8cMAc72yreyv87unAGElogt0c7zrQ3uYW0FokkFrP4Wafx018I3NuFvfwOUWwuriG5zQK+
OdOGUb6sNlY6uzLmioPbH7ckUVg3D+p19fKR0wRpUlq4xyy/+NNKitcls9ZmiEb5Lxg9Xkem5y1F
xsszAS5na9hPbQiZiQ07fKRVdc6j5UYMstqtKWlsLfBWcu6vOtsPE0cuVT49DZnkhoa0FXFoIrGz
bTaq07C0sBGQrjzsLMob97z4QD6SNrj0gXD+aYdw82AmrkNjbq1xztj9t4TB9LiA/N01WcfUD7Xn
OhnxWNnyB0gZdfHZyGKK0TZiXih9EGs3lo0JUsn2obNe2qD0dqVvSMckbk1Zn3b88Muf2uydGSP6
JFz4O6dAA3+1dvVHr2RxaAjQkPIjRoz+0zUfWTcOLOjKcjvAIY2nWfj/cv9ZNuUx8T391FWAImOV
shRso5SvhLP05861CqAAtkXgkhkbklr1KXUHJKIhK4GsuOQf1HktXDsIQtKqO1FFvaLeQGt2Lr5V
o6FkuJqYsrlio5Oca6v+BViv3FFT+loN1oeIKF/CRD1f4VP1b3ieh3sW0C7RwxTFSpTJJSLKR2Cw
S7+RbGiiBvVMgj3pv7sFhohDEe5m4rL4q2lWG8FKo6usvXfl8WpBWrg/Vdd7W2Y1dcyUXJ2L56TN
+NcElp/vmyIcrlOQCtR1J7/0GLbOUED0Qc2+xsNU1K9qJEQaVNSB9sWCvmQvzsyMS2wp2UZcrd1j
DWyWgLcqcW+gqsxV3CvO170nTXifDoVGiBbupZNEHheVLMcVB/yLZEOK0X6oYgrRaHUiZnAV5coS
s/CbnRNZgkKUCMopXOZ9tbbWbg0CHaAn2Zjc+6V1N0HoQ2UqbQ977RJ+jDnKe+m4abmr3fXdXV0W
RjCjXOTRJMXnuWA/aqmQP45CfJUZH6alXdg0DN2ysugs2v5zpfcb+7zTYBVQJnO2TjuBbAqE+xiK
fkZkd+R9Rm/rU2IDXzIzlhgzsXsD4LXuVTb0h0Knt18hegvGavzjCPS1YSAG4OAx27EgUNtxktFe
rWX1l17T/lq2BcXhdVJpfzu47P36wBcPq2xDwty9F7djEe4rrmtn1WYjmz4WUINfMxlkwrunUit6
6mxv2kX+SC2GhT6nMectOdBTs1brG5Td5rg2WjwK1/K3UViMj2Sz67h1VrVdBmGOKP7ltvVl8qea
mTbQJZkVVtc+kH3FrDFwxOdUnG91jT8ugVx4qMJGUIaAkk5mHH9WGApavTwGtkF/6WJoH4paed+A
A4C1eUj3Cqjjym+Zzd5qOuuQDUG29RkXduT2551vhLpb2wWjglvyOMEvpDZ4BilT0msR14vICa+n
yW4M/PTNLdi+8dGw3He7txTB9dG6hiGTv+bTcECiaw5msFWcm1o88hbctk2omCpDAQV0RmHJrCJI
QdNv6u3DjUXS7IB8W+2FnWcfJljss7Kn/lVNPCE4LBR2Sp86Y8tiJ1pJ28KtmbUAT6Ebh2BNoMqy
ACvr/rfI8u6vXpR5QXufqNGmd7NLVXtfz+bb9v30nilC8VzhYI76riMUtdbHyG/149rW/oUkMIA8
Vo47f/RAy7hpTVqQQNwccqy3PfuNZu7o2k3ZxUU5Glc+0rpbNQNpnA7gLxa+VeM/ho0Md5jW2XrZ
LKAc4nTgZRNI9DvR24yUZXp7gDnIlgXtYiRUs36W6STfhoxBjY64YFvPow/dMYziypPqaCNUbYp8
+WDsRP/mIgyLw7fRKShR2gXSad+MKfkyMaaw/IH8QoDeHCSQxH8ZtjHiLDo52orkqKfw3M1wPRD9
uc+InF4N6ZcasTvKYzZh7mHSGQMmP8qH27m1CchYbmo+t/uaPhWCxw1oqqn/vdg4cXMvuU98YuzJ
Uhe7HrAUTpXsX86ouvGF+VxmzMR9n7jHTFdvTEnjNrStl8plYNsoLbuPya+w+AgtrlPZ/0iqeGAk
EK+/CxwCsuFiqXvHJfQ55sZ7CKiy+OzaClVaupjiWsFqK8t/1BqyEKZL8r3lC7Jz6Mk52Yu0Tmki
uTqzbd33tgSUFwTqDJ8P00i2ps7tu8YHyzOh/YerK+qRa+FMMaPr7C2ej23mM7B1UviHsOECrF0x
v6dFndyHw9Rfm7ye91yIcPFplb+wyCA53uMGzoEUZ5uVFNRm7fM/kcqby9z01QUbBr910Elc+VNs
0c00imtVtsgq4Qg5yk3BFTISyOoF4ph7nNZaPLH5wc891LjPZoIJOHRuP4dUFEwf6+gNyKud+9vT
dn3PMwdqIct+YGdgVMtdcD6JixUib+izzPPR3Q0uUikiB3C9kSCN11rOhlJ5JnPY0Umo3L0hgH2Y
O0rm0q5nrxo0iOlO3bEZuvUJToMLh9FxLquNo8bN8Brj18T6NTZELLAjbQzwrIOzjs8V8glqiHox
k3ysprTd202qD0A97a/gZiAH7xXd3h7mRun1GHI9+86frT+i0n2cD9J0QF3bfl8UYj6DHdFUZRRf
BKyTrVI2zl0nJLWbdnYcRd1yyVaJrDDDKoItN8fd5NjctkDhBlP2BdVGxSl2CuBmpbk2dcPFYoww
MFmM/rtMtszxNs6JyHfUIV+HYJ8uVT/G2NBYRq+R2bq+xaXRwa8V9obVpRkvEYnY5RouNSCvREbZ
7egvHzM0/j9g9N8QqIh7DUxOl7ZpHJo0qxFsOetSzPwQAYejA8TsRwxj9pT7YfiYZDiHexrXHqhN
vCGpyNDzPSoLVPFiaRps6nh0SRuRosluRvIRb8dftsTefVKb7EGEJABr9GMgJiC4nLb6sTM2qojV
RPjYY7MSTwlVqlW+d7Q/HjOIJQeCsKT6/dSGN0IDtG5Bn/rpyh2KyfxgOaR/BoFUi1fW30k3/dLc
0Y9ybvVTBh5pV/TkIKypy7eaU3lbmsi/zDW1cYGpP1K6mOM0ItZLZ7smGZSF+1Es7mvfrMTgNMOV
sMYqdhZ9s17yY1Wy+VWkISbg0OJ5nnmlXDH85TbLEnV1yNAUK3FSCCUvzjxGvNv2LYSA7573A06R
HmYyG4w9nkQsrhLgpmp0R1Ae3hCdPDR0XKIqgOWUsgd5dcnEz/thzZdPchzDNhqINcNRnDeJf6OU
i4VZrw/xULgtQ46uSmbHURfnyDXLVtbTS90hOE0VE2ugLTa/cKKOTjCHVy3JAGxk07F765qBh6ZI
HcNCu7f95aJyB0TsbIrXpFV/OYChl9f+bQ3UFM/TkpgXT00NpxLNKdswwBHuZ87nAnDtKs1SMtjj
7YmY1mFMZvlb3RXw91e8G0lgsjizEe+ln9h4Ola3OeA9YLIPo580UF8jt0v+UkR+WDvRXFrT0Wqq
A+a8tgckm0G949OXYwZAY7TfUkAUWNWw9NqAspFK13TnGl+Em4Kdwi7t1hwN2XJHBNROia3t8lc2
roHzQpBTPLuqwOjh8t8p8t9oBRG3aDXvKgqk6ZMl7YMylBxXIgR4fHHMmRbFzkrYbxQzK1w74cCu
cuuopj77XVk+WwLUsaNjmf4cUTCzw1+Bb7oG4niulBj5rFqj4UfDSAuwsLzS64sjZR68mL8kilG9
6IeObozfXRpdKrfnjs07AzG8Xbly5xaibVT1fPYTWOBpQjAV5XpeLtXcgc7Pm/QguHjFyzIjV5r0
xgAxtMElftHB4k6HvXSH5lCEhfeiXb96WfIUmELQFjdGhbvxBoKVqWazMzGhBA43+6x3fs1UZz4s
4GPBZgsSxonku+XKWMtT4vxoVOqdPU8+tD0/FS+pyYZ3EZY4MAnwoJUPI5LRwJ9qsLA82OPUn3tp
Fa8yZEZ2RtdHIZmmfV9jJ7PcovpJrKJ8asYUVCff768wJ6BazlwNoYObLco4sSw5OOBzF1jWIba+
evbdA9o/g3EPNRKoj2HXV5gnUNHibPne+JV0nndDipn+cRawQKywHLaiav8iLbg/8yQ4ztm27X2n
4M4cAmpYrRK7BlkBki/S3yQdl2MxZerLr0p3P2kzftYTlwoAJMzYOvwWkB3p0U3cmBECR0vo9cjy
g5mesi7IL82ESiqwphl3vkVYXJ1x6ojyV8gCnws73oRx6azHLgvVQxX63ZODgIWCelOAhSTR46+4
Ls3iY4Yvc8oWIOUT+9BBHYculz9WbRNFFTrYZbaz3kceowTpQPSdFLxJIzmtpg42A4CryUHdK8wP
bvL6GFpjEBMeXg6AB/vj3NEdYOPG+qocrVeM1nI4NpwYO7kOnKfSlNdF4/lYbEE3dwGHPumo4asq
tEsXN8cdt2Uo9ZrEDUQqTr9G/DD6MKR51e0z3PfnwWKgWGmb3IOJpFBXQKF4LuqUu13QZo+CWDkM
fjBtp8ktwsMUaEVc3e8OSbeO4DaC5aunBSImE895AQeQ45/oKtuB8b3KFtBZUvmo/7csCePBUbBW
ejUjVnFb2+ud6Ub6gilIPgB5BQFs8/nVwrHuqXGaY65ezlH3Y/anTdbh6IlJbdfG/Jk9ejjHRuX/
ajh7+BvNEItCt7Gmjzr2ULjgV6VuLFbMuUoy4CrA/7GkewMXKh60rBGDPFQL8mKROwcDgXuzuKSx
59QDsVAk4351hwA/KeUYzTj7n32rkeZuh+1Chu80u1ZyDg2a9yY3/e/SkuFvufRsDhu/bU6wfvud
73j8PCAFpOkvNd3gyZ1f71k7JMegIGOTUIeyr+2mgAYRWMcyS4t9nk4Wh2ta790FG3LnhP9GaQGA
uqG/UHfA9WQl1BJR8GVfOzRC6Br8X6QFNpuD9Zzajbzc6sCfnU5le4jr5YagCb6EyROnpGRfp30n
fGKTQ+1M6P9isnCucP+tiw9KkCEFptTWBaS8Ixj8wzbuZpeiKmyb2wGspaGhpaMsJ5iPZVScKg+3
dgUzzY8uGC0JtlVF9RnUFujFJmlp/yNpkwF5uVhl2354E5gZn4DZfuJxenAZgc4Fmf9t7+NAqYoi
vQvYQF01jz4fqVHjc8D9X5c0Js0NqMDM+8M+yH0kZP6NuQ89jr7zw6z9cdelrn+IuP6daZsQl9BZ
hpjvb3uoVg6/oq8j8p1KY1KWeZyXQ/SL7ZvZcI+0N7SCYRz1KaiguGvY5j2SCQ/gFloZeonCO9nC
B9mwcin+ILbCQML0f8eIWG65jZMys1gNmqbBY2nNCPlhLW+TXPAKCIAkBJwgUHMQDwmxZLcQ+pId
Ml9T7lrQrVb41jcf+VyCE+Ng0sUq4yIJ0iuuVnx/K9oopzFGWtHI2LHVB4JXuu8QErfL7FgMnFZ+
QbnL9osVMDCp1v63ZtFbT8Tlza8sXqkEwPRTMBn7jixxH0dVzkxFtI3gvEtNN5DizRrg36ONMNz1
KyaaTBnvmDpYSVLACT0kj4B9670LLuFDpHCiuZXMF8fm6Vibtd1lxQrFKyMdWNvpM9yR40qNJgmt
jv0cpcHMYEuF+EVe0bHq6lAqktSMBmQCBsveDxX03yyw9baxa/uEwAuEosrbix1wDm2jW6+Oq5fg
wbJxAI0oQoC/COyUTXDQZhD3gC3DTaqyH9VWcH/Y213hba/bXKATRH7eHCNWGEf8tQANBHNNrBwI
ASav34ea/Tgnb3Zy4ScGOPsXpucWouXGhGOw03TS7N26yz9kvdD8gWqIURMN/xxanvuBr8mLh9t4
Mc9zexgd1GckMXlZyY8fC0BcsTKYZ/N8hrOhcQwbqZr3Mg/qZ8sjaMvdecGohfpdVu1rtBgn5riA
Acfm5TiWdvBUZVYTY98I3nFyAvCoQjZROBJYdTaCvCoLGlNNUOTBLsd06qGWGvaku/C2FfLXyF2B
uJZ4lmvRYe0YIkTncOQjgYP0VnBqW2+yVEAqqqx/s5QBjcWO8B5ANH/XY6uewLcD45DgI4e1HXaJ
p1sA4Db6e9lX16Rq19eGSexKQf2jBlKxK+rph9OFu3KUTgyGYOETmkwAiTDueth7Nj4TIw0ZyMyw
1xAnaMoYq/nUQgi8Jgr5pu8QJ/nLxGlsXIF9eLQPILU/s5Dvw6aeMkDHGL+Sam7tXeCV/wB+Nte8
DSfmobI/DAOuXXAc4smk+os0ye8BrMVJr9nyPiKW79jHzvGSAq7L6zFiNMj8OzZqzWFIZu4oxKMh
KdCPk9J69J8Ti1g0QLYI8WILSybalCVLRdX6zdYd/A7GMN+i3qjwuwT9eO3CnN3hzGBr22t2x+Wu
45qC2e25DUt1COdI7pIFnUgLGB/t7BYv2Pv0VnO+MTXj8pmb0IDlRM8c6hwLeJMEV+O0BGTL69o9
DTaYE4j99i+vnbw/uXNjZwVkgXw4K9sC1OmdSHSw9adyies18ePQjvqPQg9oCgFXZJrb4cF7mbni
MBffnAKETAfbsCOszS+g6fIOcCMfVCcdiOawfq7qSF3xiyqmq4YJpGutb45ipi7QI6Qy7OiQAUC/
sOAr945xoSX1KbyoBEWlKJM8Fl0+09N6A12WMw5ozG7QrF0krbmd3nPsXB82gxu+W8KlwYxqtYkS
yoeKdsre2AUnjOZV+axpEXmKQNDjrF/GT2zdTgxujYuJL7HZ8D/Fuw5cefRwRJy6CdFyW6LYYH2v
KvyvedV3166sO3STTp04stY3x22ts8Pe/lB1E+cME4uYGJ8wwnBFLAKCdon9BZvmA0/A0wS7HYQ/
IlMVvbX6rQkQ9wRKzkNngvCSYjDfTiPmObauGY9K03wXwlT7Mi0butODW2KcJtDnaG3sk6MmuhMQ
bA+uU+avzi0CZgciuyKalT/KZQltYxq7txvMpb2YzD4aTXXhwtE8rkbJ2KLdLAbIQh+BX77nlts1
2+FYNBS5wImL0GpDJHZaUHZeCjn5qMK9i8FRnjJ1R14VEMmUsBppR4dMR4EYEUL4uSFRxvd8vmE1
QtCmvVa4SfB2sgrAumfcfIWq3zd7TpJ8P9bYJ8lpeDHPAuWx1PDGde/2eOubZP1OmkryCNwMHXXe
ndMhLbC2WpDZbf4ZZGT55K2ry1LWNLtIjtEhdPlx+T0EAjsB5QXX5x2N2f6ixcg7+kXznJi1jy0p
3P/8coSzV6CowkSUGpXmV6jD9o5cU/bNJ87cYQXBqAMMVKFVEqGaaAbY0WKjHhGGl4+54Sxg+9oc
dRW8dZ3pN33Af2QWybe7Cqej4YY7HrxpzANy+Vi4i2881+RPFnuZw+o6YAuqkaeFF+1STPw1gIOn
YYXgycTrIYEY3ipVkKLaS4p/fpP7zFnRmO0niMQ1WVmG9uz2DyDsRJnejsHjXGbdWyPB78DizdJL
ZEp5xrzX7vxlYe1pu8tdV6iQD/gY3osarYy+vuqQThEPzBxEuIDYu7MLpGdjifprh/L8yFIjBwdb
/yGnku5hRaePftaJo5nhxRVsD7ESOeocpil5W+U0h9mFJpdMffpgOv8bIn19Fs1MmNfVIWD9ZN0s
XN3uqZPiWMY/znnBjV2YJnn2fSyRadCirNTAHEvWmGghPdsj7j2PJiBPkAv0B1cDHRqLNrzv54HP
ZyRvcxo5j8LYJcohP7XFJrBUllQn8LBbe2oU82Me4qbi+ubcEM/1ceJ1BG/LYaXHiBLjnOQJrIzh
2VtCmqb4WN5ZKV1LeBctojdQMrm45nxJw/ZPepug666bf0Jnnr6VP6VxRb0XMDnoK5mVzAcEzPrF
npeU9hc5suCCNVsUWHMC116QrEENJphLLmNAxpqGYXokHGACcuEP6fTjZQjIBniRXN6HoHMQGBN5
xoZDFtwXv0L4EUWB5ATgcPTAtY0ZjO4sOnhYJe5BduWEsPBw0GWnd5R2TbguWuS0Cu+wRXpaJATK
wqqlSKFODJwnqD1jVNnUIAp5bnHgx747R6dOre3BEphnptXqj7x4TNUDYvtYBPkudVR4qTDA7hjv
OI3G6bPFRXgcMMw8d+FK2edENyLUhCJGj9YnGJ+8rsHA3L7Y4Vsi7Oeg8vSuaBZ5XQPv05k9CPIV
X9WxZkmBwTJ8ngjQXctR4d0eeT46Dzd2ZU3Zke1KAaSBZowlksRfuxa+m+p4SVBNmbksF2Qte6c7
2q2ynS5d0jYwtrnbkMAelmHhvB+ai4hIBrgT+VBAmhO4h7o+wtCycXpPBWtRr/ticGXKwXwK/6Ws
Jo5AaY8nmFo8uPCALKxK3GHVHyl7dqqzmuM26tt7niv3RCHbCjhqDQgOZgNdfE39lxGIRGwwtr+C
ciYpPFtTsBHcUHEoOkRLeqwf6Hrc0gNXcFZiMTJlT/6oJChj4Td/dnm5OAKF3PkrKZVZ9sSq8mT4
6Pt+eLIHOhzTLiwP6WLEDriat8OQ+8Xmn7UgnM1rw3dn748poPV2gLZAInuLnyc4VgXgAHeKOOwX
5/dkgu46sLonVMQKaBA4lSsc3JuZcqKdFvqLfjT7QLo+jEMlpx+KifyziAq2R5H9HcyuintQq8+R
jr6yIMTM1qMgsED7i59X7NnecFHNqwEtCaZb2Gq8IHKiMmv20f7s5uBJyFGC3DdgGi+Jg4UEoKSp
aydTi5x8RPtWY5yGN7511XGy3PTR8Ub1LLk3YhIfDcI9EvWZh+q7G9lTtKrhAhFmfIiS2d5rx8ZB
Ogh7EwRWvTOEdjdyqeERMr5tzUoIEydgs59SvnxjwsaJNr6MOFxuDsbKHEI/CDKoOctINRbQw8gL
xnNBzcWOHwVX8cxe9mFV/3OoS9zBdKr+jAtCtxdM1ldHoRdigzuSOJTPHYPlPQs2mFN2Yn4z7f3C
XeYjuhKBodnU7PoJ4UjPeBWKovnLH45XujHEOm4dI03BNipss+FsKik3Q9/1TxnHzjFrgWLi82ND
wV7VqYmsY8GhRYVFhkP8rfSKe4+m+J1QBGZlzg0qMDSlbJxkSU4OhSYMWMGCi5hvmr2Cmplo+sAk
hZNpCPr1HEUzfOMsLD/GBOU6dFg6DCWfhv+RdmY7ciNNln6VQV8PAdK5X/RNrLkpl4hMKaUbolSS
uO87n34+qoG/MkhOEKpWCYKALMjom7m52bFzdLlFhRXCxG3kByCbSQPDoFuU4HLar2hLkloOIxMy
ERnqfrpGui69oUwjbcOQdsdGUfs90GmL9hEaJ+QWfaEhoVPSRuFpVzWVehRhSTd60SOIQK3xnl6T
pyAMrTdgQME2T3LzCLYFKidYPLak+z3aBGqufnD1NMjI4ItNqXzQKyOn6ADAhjKBxvui7jN3bzXm
L9euG5cKadeNz30J2iq6o+iY0Xdp22skfx2QydDgwjEXGH19Z4BLdwkA9boq0LNy8XJbwyKepDyq
fAFu9CV/QCaSvJSKaE8JHTiwBVtvKLXqcC5KY8bPt8vwa1tXUIIaEvzmEBaCVXP1uzJzyagA2Phh
tF39yzVgKdTg9pWi7KdFYvYI9iY7ovfWj18X/yqVWNs1KsV8T3C6IYWAOXDkKZVxwFvfgrQ79uD4
kV9ziDI3aUGF0oq0dpcbcngsgOHeagRVqCEStW1Krlt63MzwpkDaCQpTCM18ix6V2hYQAodG8UAR
a/hsoIVw5v9FrKDypH1c+9Jeq72etj0ASCAQ5R9SDfKShFz+IzRUn1dCiIZAlzM16sh1oDV07Ruq
xT2vUQ2kdz78UqJLG3CtuyNauKR55ZaXaUNvQVDehjX5Hqjkrb2gfgdZiGrCDBLod0IJfbRAu4Oa
04OcUSqFr75pJPGZejY9kZogQ2mYxp3mEFlyXdDQRHi4z+K++AR7uL4vhjiHGQJ5ALPw6WfD58Wd
CiWQzj/iFGWOxOdI/EG2Ggya72+1ooazxtDBcbq6dLSUxj8CpaGiQI87lR+1+VpqWv0q4OeCTZU0
00uugjBLERvaDpkD5bLKXiz8HriAX3y2qIofTOfJpomBGG+UJJEHIK65BJwGHmRqdwi+7F3awkB9
jmXTpNa+ucQK73lCdWxoIvmh9RL92YvJzEpg7U9yltGd1tk2rfVAWgFDFiTndQq8FMHpuQLwbeqK
cm+0tEpCUv51qEe4pICHVvZpI+chWe+ryv+qcS1uooZkBTl27cjmJzOntRoMNADWfHjAjxDZgZaQ
4WIb+VgliRgkkG3qrgr9RsRy9icdCRKwMV3xmVewcmzoCacL2nKcu1xRODcBanOOEnQ3ggsMJKzU
PZqkueWbLgeDjMRYaGYvaUf7rgOmCn9EskwIsjtWFMH6kFksW4xwj2/rEODrSfwFPPlnszJwOU2M
jLGPhLBhAxaApBfkE6/fEvZYI9wNcQ+VGALEGzunI7b38OZSBz9ZxYdug1zSTwMAKUB5fvEFaRhx
tLKoPYeebnCrsO1KQUGVStpATRkKGcsX2r0QoNm5uxVQK2pNaZWUljaSIfhlkh6HSrX+ToMKaU04
ezeuA3Lqujr6XLRcV4VqC12lTKMLeSL6XnOieBL36Qv9ya/ukG1Tpf923cRcthwTuk0wrQpD1+SJ
LjqJMLMO8iZ9UYaH3vpM85oR0jxMT+J1O3PBcgahmLbQFHw1atP/9X+yv/86+UTs//1fyv/1vWLQ
+9hOXrLgicSClrk7HS9a+19zev+u2xq/OYV0MU1uf/z3f1lC1i9tjSL3H2wVdBz5o27hS999Tdxf
NnTeNuVphfx4FAMMuwfCdd2ios5NarJpGiqnwAbxO67kB5MugpLaGJK8pC3MAQDZ6+GFjlCweT+B
vG5riSwqufv2h22fu5CkYbky5oV15FBbqqnxKKZEMlnHqCMRQqE5efkepd8aOsgSm9ttd32YC4tI
040guaIAp0RX8XKUVMTVGG6a5MWEEhv0X5jZe5fXcZSeHfv+ui19PqMXtiZ7P3BsMagoV7xY5JNa
ut806CWU/v26FbFoxlZtQ2fubI7A5ZBAW5qtXGGGKxwliBdoxA7GLx3FhO1rrr3qqrNv6jdPv0XW
inIQ6UyN5pUnO/2Ew/IdHlRPEZRc3S1ad9c/bXb4TSGbMvMsVEUff19+WRfllSR5tjjpTfleiDdg
uL+uW1Bmm2Y0ASpEGNwHBrf0pYlGAcWPXJF64vUCmgAqCeFAEtKAL63bvyUBPsctX0QXfVNIyHd6
fiZ78ewG0RFdJlIs6LZtCKqO1z9rdnxNggtFMxTTlBUgJ+NXfzhLeeoFfHNenkOq6YcuIetg0UmG
zsMgP9thfS5LHbYlusqJeWOC5z83zyGScbiKoVnTHUEeygPwJwpe/WQ2iwE2OwNpzMdMmNVTkCEu
KA9+QMlB1m9LzsPDdfPjnF84L0av8cvkwpTx/pNl12nV7qnXF+dO+VwM5xwaN3RoaMCzrXovubfX
rc22/2gNMn0aSwV3wG+/9mGuLSompFutAmFDuv9I2eT6TzWLV6Z05jdGK5Zuyij3GUShU+dUJWBV
U704g7x1Gh8h9p9ti4hmvSdCvT6g+akxbF0n5Wlxn9mqOblnyD/mudV2xRkg46kw3LtWVz9dN7E0
ZzrSrKosgCQo0zkrEr8brKBAyYQmuBN0L+I5VCpIYwKIwq+bWtoMphAMh3OqyNrECbq8pORATasz
NWk0iNV3cDE3rUFDdUXdMjKVJ6jH99dtKktTaOIS8AmaZs9CAsCvNXVpjMakHYnajYNHliD6BSnM
wcV+Uzdf2qB+bgFKNTYcGP4Nao+HvDJP179kaaI/fIgyuW6qvC084uTqXMFTYTQvfUrLZP7lupEl
b/PRyGSKocEpAYMX1blGElN6Cvs73SSJRtOJfEbOr5Ter9tbnF11PG82flfRxkF/OHFIHOlh1jMo
mdx7Ub0EjrP931mY+E/EXRtFA519psrmEkXTUNo5K8fs99xP3RS7n0S9ZZnoF07OmW3acqvpfXku
pWey4impfF95tvOviprcaM4N9AVg2NMVR7K4WB+sjuflw+Q5ZhknCD+X56gD69DcJtpnB1a7AXIo
Xul1tMlJEF+fTWXcALOR6qop4yV1Q53eww6oB2ievOqMzMZOVm5jtNec58w5Qr8Re7eNTwVL+gl2
YmWsixvlg93x5x/G6vrQQmWuj11PeyJ18sVBXm5lbLOwFcfMLQv1uClrFpwQlzZoKAPjxHGHKLkh
5wB5jP1ilM+iflBsc6uUv1Lzu+I+Sc2blz3G3uG6+SXvZskKNV0NV42Lu7ROMjWMQqDM57onanbg
Gtnlmgv9h6lU23isD3pR752lgZfrdctLc/vR8mQfaR68GZHFEUnhbB7QfIjTlYt1HloZNgOjR021
ZTj7Jlee0gPZjKHPOqNFYBufrZL7G8LYH9fHMT8PpgyfEatH2YV7fOJM0FQhWsh0zkP+zhMLZ43m
BJXi6CEub/r80VLWbodxTS5PA0GZTDOMpmiyxcvxcs2CgBIyeB52JTwpAWTltck7QxcbAXl8UawF
Ywun78KeMbkDOhDdLnDe6uy5J4eF8qU7OXOhYthVFpJUBVQM93l31ykrl/x8/S7tistxNnpdUOLA
TePfuuCrGzx4xYkNen395vsQK+OrWEDbpKrG5PJJUy2VaZCtzlBGbr30cShXNsjiMChDWIol85qY
BhDUSNSeOmdxNul0TIbPBdEs0dG+Bu54fSiLGwPYm2UTsIjZvVZbci6BLirPSkvGx3APikFfTCFg
hK1qamvR8OdXEJNnMywSXIJDNtmKYUW3XWBocAJHCHVoLZTJDeRTR9W8C000FkauKUDZ0ordxSnl
jU9oZMg6R+ByZ5iko6Fx4H3QhvC0gILWmsck/mrpt9cndB79cKp5ltkqCqhECxPv6EJT0dNxxjMo
JDLRnD2iK7dhp62YWdqCwhSkfizkKWwx2YKSpddUxNTqbNDmAKNOe4z8wf4Xm+OjkclpyoA5VhJi
UuecR0wNdpqiZJl/TSm9FSvRzzwVw4X20dbkTivMnHp2YGIrefacV5DT1KwOo/a1JJ9l84FwFfr/
PpLpfnd2frziOJbn0ybNNb5ADH2ybLRLkA0slOqskzQdyvoTyKqv13fG0g4EAy5kS9c0fP/48w+R
gYdeklZqcX02VW8bwe4r5Y9mDZH/8bqdpR1Ips4SGjeMNXscRrlpUXJK6zNETQgmuwCN4Ris28N1
M/MwALi8beM4cII0908WrGk71XXpUTynWrY1wIUOym2LDLn/KFAQze6uW/sdmU5uMIVRGbYAqKfJ
8mQv0mJoRlIzYA7GOdV9C8CqJfpJCl8081G4Bz31xg7zTRaYW6jQdyCfthrJaZqEoZsnV339exYW
U1E1bXxQcgsQUl8uJjgt1Qz8sD/7+r3hSfCjUp2277S1p+TCYpK04/VN8k5lLSf7Uu54tDaVGM66
Acv93z19I0GwkrMb/43p1Ooms0ujkc7zeDKWnnJv0vmZfNbKUS3z7KKUGAQ3pnnnN93Krll4gZiK
AXJcM3irArecuP8CdHDqcjWcXY3OKGYvCRUZ/KEKhQAN6KiaS6L8DlrnbgiClU20NJlErDo3K4tG
Ovty0YBvqxWggh4q1mBPE60TSIgk/vlFQ0T+j5HJbEa9gHolKfqzzflWMuCC4qXSIcxVV5ZtwWVh
yLLpF7Z1S5uWGVREs/M2bHpU7OntFiUq2rs/3uSEN6ZOtoRQeHZVw1XZmWB52rMsIH5O5U8q/ElR
p+/J1az43yX/LzhQmkounjTQ9H6OIRkHuZ63584pUS23gYalKWVeLbFonBaxv4W9EFkqifa+XMvs
l7rs8ldhwMrWEciCu5a75s8P+cU3TZay1xGSRRSl5U7yt1X8o5FOuXi05L+uT/PSmbiwMznkyMrH
uawU7VmlENaFL3JA95a/6bLn3HpppH1bvWmQOaxYHT3m5NgLrgnCWIuHnC6Pp+XDfaQrRK8FKqzn
EO47KIwjUdCcuqNOlnVH0402Q0ANOnmFEqZQsxXrCz5HqIAUBK3mMh8xOYqSHbW2ZJn1WbH/CiBA
IlEMBiFJ7x195dCPizQbJqUdnnP4N9zc5TBLgMxk6ZPmPIhfEcikMUmUga4JspUU8IJ3EaRLaS4g
CT2/d00VAvG069pzDcsnl8dxUBCIUdeeqIsnhe4O7h1Ssybp7ssBUYcdQGv19Tkqzoq+d5tbNXiz
s2MjHqhe7ytxdJG4gd2kpaAVmJ+vb5uFa388pGwXCptkVib+O3PVJIUULT8LWrrtBhQmxK95d+48
YD/0Hg7h/rrBhZ3CHcvS0YZKl9g0ZWVQrOYHdnZWYhASzo3mfZIKUNbQTgBtWNmW49dPNsuFsXH0
H85EbqkOOGErQ08KwEBy19QHqXxxox+h92aGNNZ06vb68Jbm8+PwJvMZcQxrYJHZ2Umid3SzN7Un
DlXZ3yETDQQBJsahPV83uXAiNJw6RRJ4BmRo6y4HqYLOQBFdyc4NCNfPvQkP5tFO3q4bWUoBXFiZ
nrvWpjtPxUrf37R0b2j+lxJJktr+VZCaph1e6o4O2g5wU123vDCjFN7YL2jOKYI9czm8oWoGqRqi
/BwBU9oUknaXoogc0IcB8+GuAF0WSmt13IW7+MLm+PMP+ya0dNumEz8/5zEtmtJuJHS4Pqo1CxNv
HSvg00XLqLIessAYidtkxcLSNQSqwBiLMBw2Ma0Twy2SQwzHVizK26qkC0V6i4CD2caz5jzFDeQg
z7pY2/+L4yKg5zIwLMrwk9UKhZRHtaWxGZvqPVfTBycLbv7F1H0wMble6xRSgcRlJ2Za3lG+chH2
rIJyxTEqC/4fAMM/I5mc5FQn7a7GEJLaMKf4cBK1A+wdSDPvhOqjQG052X5AedORw1tLqjew/H6J
fPmGTjW66+hHhdH26/WRK+NRnvizD9+kTGPEIY99OQqZXQecPS3XcCU4mVvvwtJvN14WDfTU6aeQ
6dnD2gaVt09/S23T9+lSvD2ufM24lvOvMTXcjgbPoj7xrnaWKYMVG1C2qsXJBLTia+C3gO3npbLX
BDhyzT40nX7X8hUCojVu0GORyy/Xv2PB/zEp/3zGZKEGORx487DP0/rBbOhEhSCpq0AQAVe4bmn5
SP1jaupqQydsEyfhPslT+quUNyN9zONHX/6kZbRZHFv3e+/1Kxfm8j78z/CMiS9yhVVlUTPeYfaD
Wj7GFlfJ8/VxrczgtNiOmIMBmSsmgH/vkbF+0Q13FN09FK15uG7q/7OF/xnO+C0fXOuA7k3X5Xp2
9rzHCvlF7c00P48sBDLKiXb2dyPe7P5bpB81e235FmcSWhrKxRbFsqlvykQcdMDes7Na3DhNQ3Pu
0QVLdn2Ai3P5wchkfGUbwkY2HlGlfIFN2vS+CvdowqJ03cxCGKWruklaiGwCeYvRU3yYRiDjFcV7
4jYLcaT2V5gcdYgPhPkNlPqKqeUR/WNq4tIbmmD8Vnfzsxvc9NqXqnmvKbOV5kpgvzaicfU+jEhA
dR0mBoFhW9HZByU+kg10GpcWQkv/xmMYNKNrCr9mSd24zSSk0sZjDOeGqz5Yyac0/2TUK7iBRXdB
Vk4nKOM9T33hckhwxdtR4LQZT4iHMP5ep8cIBRS/OVXmi14C9Y/golwxurRaH21OpjGujKAoo5Lb
0XbOcUVzQF4cIoWm6DDp/4Xf0EgaksejDkVQfzk+JZc7hJVVxmcYD3qWneAnPUIlvQfrsvZ4Xwos
PtiyJ3NZuz4UrQG3PvoKGzn/qwQ5e/1ILc/cf0ZjT2aujqE2NtxxNPKNVH82wuci++57T9etLMYV
HwcyuTWhUgkb22EgdRii3kZLUPjZIz2QZPdS/Kx18YFs1MYyv2sdmgefPPunCsuG/m+cIQ8/1eRx
C13gtOglg0SjmanA58cNGYpRxrr47mRixXksLtsHM5NlS31F9IbKdiyL58L/4uhreY81AxPv5PeQ
hHsR42hBq5vVTyN9v75gi9sCgIUM2lmhqDH+/KNfov0Jwc6BMBr6r07Zt/rXFN8UmWuh85qhSVxr
N4kPBSFTRfciBKSvWvLagKvr28/XB7Q4YxxXDYAuv+3Jqe3bKjSHgH0+QOBLjxLPjzXUxPIm59+2
bI0EChvsctJgau7jKMx5LdI5nwPOMNp733hsPfhPfHsDhQvinSez+j7od6FDMxEN2fYDGYqV7Te7
8i2ue+pqwtQpu5rTKx/NCtE2fZm+hZnk33ipa9x7rWneZr1hr7gPZRzTRTj825Zucx+bwBqmJ6oL
QQlE6ZC+xaXYBgFZzw5NqXIH/2hdPtTwwaQA2ekn26ZVeAKv6tP3p/jIqYQZVBxiW/ohqWx5ZQpm
9yqfZXDCebOqYwlpckCKqB56KWvyN7ekS82oECZ/TckqKfTCWCs5s9kWntgat96HsxI1hZWbMdzL
lvXFg4SWls2tF6CfQw/E9U28tLAfRzVx1r1shHmet/mb4TqQ8dLU2Mb7djWrujh5Ftl/bizQAVMA
idV1sV6nef4mJz9lRGBi5cl33U0/SKivrQG7ZweT2YNfiW1q8LdZJjA3Hahy1D57A3L7Wa/8e9qT
VzbpmomJOwbkaGiS2WZvTpV+D2lordFzvL4y8wjfArhLtwQwBJUC6TTDBxV+5IdmyDCGJ50We5pF
oe7CYxblbkhvUcY6ILG8UyPvWNOdFRYrtYeFNRsziBbYGPKZIEQvNyGyH4oOUdDIyOkcm0DAYNEO
9ItKPA1LCEvTMlwJXRdm1TZkOio0CwiEOk2907KpawGcW2919Q11lH1jr8EQRp888S1YsBWTTLEx
R5DAQUobXSqnbz7tGhoMmYb/d6KX91WEJC/suYq179ZQ+QuH+cLmZK+EXaVGgC/wnfRMVtqJrjef
xiW9O17fMIt2EOklv2eYXBnjzz84jRheCmqidfqmkklpoRzYu0Hm7dvMbCCKWn3OLHgOm3qUoamA
AzSy7pfmvLKOoryPwrcBsm7DjvYtWZQcnt/ro1raE2APdAVEHSs3faAJ2t1rgNjBWxYVUL3rWnaH
SNHa22w+GJ2LnL4kXrMG6dFJ8YCmZyFRmPHeqtaDjjGB003bF0qz4jbmV5vBhUZpSQPLDdpnMmeF
2qWGSXf1WwTbLQqBffjNRFhNR8TpkETfr8/c/PwaXJ5A/6lgk/SdZiMaE46dFvlR8gAwo7Sf0+gB
0gV4hr+Z7dfrpuaLhCkmD+glDV6zjICrQm9Xkq18C2IHaSTJgN0AWvk/NgI+aryAZRBEQB4uN1xJ
Ig6S38F7c5xWPBZdEu91y89W3hXznWDxAuOmomNBMfRpttcPW5keQit+S3pks+EkU3u4n8WamXkd
gHnCkoa3G8Ph6ZsvsTXhGFYrzlDD7vtWv4+bfAslzDP0/nsD/JckOQetRwGeXLMsabvrkzmPLH/b
14lmKMvp2hTZk+SDG1h5LM4d9A+ZruzgYY/6njZcdNHhYfA+Nf0DxNB0KR0dACSdf2NUJ2RWr3/H
zGn9/gwAYbBDULWfepEo9/DGQSPOZormDJC30ot2Zt3QlXtz3dLyjI/tehZSAeYsW6HnUmlZ6Pic
dRju0UzcpCPTrb9HJTal01rZZQYaLCYKGX/8RhwH+cHyJIp3BgggokET51K+K4ZPrXtv+SupmNm2
HVGXXNWMi0SWMEZn8MH500aser6aaGepaG9RQXrwVahk8uFwfRJn9+doho4eS6bBDLj85AyGhSdX
ilxoZz39Wmu3uvqrIlPs2E8l6ppIuiNt/qf+n3Y2nj6mbOP+UVKcWLSQwolS1XdfpTY56VV3F4K4
+N/ZmJ75hLKfW7bY6En1t1Awm+nKvM0cP+83YbL1kA+hFKJP7mZV+ImHv7HO6Ny3Av7lWN6q9WM1
ctpBGeYWK7HAzPdjb0Qt8YAyVUOeFjicoSvdAdnSsxhQ7e6hikNOFmVy55G+6z/eesSpPOuJ62mn
ZoSXWw8NqQgup8o5R7r8A6azG3jmbvoo+nl96813+Hg/c2uCkwJbPH0WNimIHxeFgXPkJo+hFj0I
tYZoxF6JQecO6dLMJOrVdQ+uX2Fr52RAKsmHNhEiSBdxg2qtgr84IIogrJNFyDG9nyvqsEEawKvr
BsN3ObQ/lQNKtMFaA+KCGfaBCnQf+JAyRyakUSbkyjfOrtPdSqZDZ0S+Ec3KBp/naHkhCBodtRF0
RXVsAm1PFTMaBtC3Zxob9zIU+8m9nD/CVOIr4dZUdzJ3iJX++WIxJoXX0YhgYZiXW69XZckbwH2c
zRBoal18gvJkXzYxlPvWSvQxn0aOEslsQJ2ke8B/XZqyQsWFmr/KXlM7+wsFNuSNxkyD9u36Lp87
CpoKFUKcMTpEsXri7mo7ttxBDoLXLn210GeooD2EjnBTWOa+75JNK/3xuGzCEIOzC7pXkG+5HFeR
wR+sG6n82sqKdJfKMF2wFy0u46qo1jpVpodLAaBqWrwnQbTxQJ9iEAylb4cgy4dXC7mVp8rrSHVL
UXk0chlwewQfxMro5gYVLg8yNuAexpzAZINA41xaPepWp6rpvuVZiR6sBL27eYhX+/SnK0cV+aOp
6QEAh+AXJG3qU1e0qBRIG7K1dOOU8Pb+UvLbyndXbq2pjx8Njr2uDI/+ldmbpTeycqjdIjhlrul8
U6wO9JaXjVR5kdPfd0He30VKG63iIaYnAbtjRhKs0//UKyZbVMoCy0Z6ITihx6U9KUVvOJvBRg/Y
aNuCepb9Cw29GkpkI3/ImhQqsESqkE/oYNk8SEUNHbsTIKgeWvRCF/DLrISUM0w0H8jbnm4GjWc1
SLrJlrajPI4CCOROUDbnCENHcHMZlWIgL9vC2ydGKRYL1q4o7+qb3CITECkKLR6m81UFGfSziQaQ
PxKyO4ljyZsgQiGshezr5/WjvjCPF58pLk+ewiMDEmw+s+y9x1pLfkoaNPGNefvHZixaX2UeuCRW
eHZemkFvJ0vH3O1JK8vbqAYZZ9OFPZg3180snDQ6LmSaT8nd0Ao68f9BXvRVKuvFKdFvBh8lxOLk
68XWDr5ft/O72PcxhcPqEsADMLeJA4AxTY50ojpQJilVcuJrEIqrUCdXEgMhzzQSB0/y7W1mon0X
sT3uYVyA3TrqIHIhQxH8IHwtzqbXfVUdWIqG3g+ewFe0r4g1wa7XuNZTjmzuoQw4tjKkMGLTFaq5
doIWFh7U8JjR4DGCQ5xcJa2EaohrJdGpqdtbDWT0TU6Xyg5tmffrc7VkiGesjtsdYfLTXgTIe2PT
RiDrVGZJ8zwkiXwP/1b/MijZ2sNgvvyUBuAZAHQ9eodpAgXiLM3oS5RSdPkRXZUbC96VzoSQvagP
1wc197O0OtCLQt1FBuo5LUWghwK6ogmbU6D9TPuvpfcjK75H8re4+6UraxfWkjFyyNxWBt6dp/rl
4ekyGUlNsqwn00QI3b8p7OK2GQq44ukS9w+p9fX64OYrNrbHj0Gu/vuFNTlFspVDSKfYJd2B+lMh
Obsu698aSLmvm5lfHYIkFPeGbLMP2RqXw9IGEgqS6xQnuXgoPWPX9s+19WBkT1VerSzX0ojoLiNx
R2wxxxknmebUrhDliYSuuh+0VGy8sUF2ZEdcGdXCHrRkgMYjenOEAE/OFQLXKdD8tj615KPeE5R0
94r3JXVadSdyd62euTCHRIQy3YFk15jLiTWjpaUmNrjvpZyw09/U0p0lbjzED9aafKbZNYVLbOwz
IGeIa6X58XK1vMD0NBi2iSzcfVQhuQJF7vX9MK73pU8VeG2YfgyF9+n8xgzgEUylpD1VbkwzWbgx
g+5RboKbprefQjP9ZKhwVMqu/Oeb43e3L46DR5U67ZkWSKoPQMyaEyRHG7N+byGLc3tlZXTz+eNp
IHh088bSR0qhy/kb3+RWltj+qWnCe99071FbXEGLzHf5pYnJXV6npeWUeASS+2C9UwhOJfMTsJWV
uqAYz//lQo2vHBy6EGR5WK7LodR5p/VqVPqnCPpQUET0dgwOYjjmUD+adnqrKe9uXu5KAYkgfCEP
CCP1f7l+kHy3wCgc7HAkOm8V7VgYmjum/eCgSBNtVyeWC9m+9qdN8SPxDCVykowcTNhvxnn7kJZC
TqbV+sH1T34QH12t2FrKMRn628bqbg2xt6klXd/Js7zmb4s8BoEZsJ9mr+q6ySObiktwgtlb2Wr0
UKTiYbOrRjZ6OWv3KLK1EPvb6i6wjH6TuurfRa51KKGEzb6Fm2PFKc3Sjr8/yCJfYWo0WM1SZkOZ
E66SRDgFwVsP4yQv1Dy8TxHlaD95KOhEiryviu+28ac9zKNhggwoEXhLGrPMmTeIdsjNMDzpFOuG
rPsSEodvvNYq0JdXXxJ1lVxifluqxIAagdn/MLxMVluILIuDRAlOFj0BfXk/ZCF8djeNp++07ktt
HTTpk1vC+SvuIkrMifKO2Bky1iO/N8oCIn6/vhkWTiWXKbBam3YeqhITx5knAaqxcDSeqvwlhGam
rHPUY9dqRwvu5cLK5DLNQt0OSR+GJ9fX91n+l7IKPZiVglnK8ZUH3SOjmfPatToCIIakhSe/v2uR
tURqEaom/jS1myQOdyGk7PWLNrx3zp+HCirFozFFhb8xWdnLE5zootOhnQ5Pwn7Qw4OP4KfJNSc/
Obb7x7cBpnimE9iBeQdeemmK4lLKw0IPTsgwIdr22UQ/rr29viXmMQLpf2QOqVryQKTp/dJGUtA7
PihlchrsNx1CRZ841e36zag5cd3SrCGJRbOJ7nVQ3TTOQwF2aSqLY8c3LTc9BZFXbsxW+xp5FogO
WFCz5DWv0xuDLEGoesckqzZVDm+uGuxL01mp4y+cAoh/CR1oJRhZqybfEYYdBNNIw5xElD1mjvN3
aFe3ceevXIELM0t4Z7FHOWnwQEzNNCqqjDnpCDu/Kbt91XxCxGhXpMbKvC44GRuwHf8tNlgXSBWg
SRgEJ6N6CDrvNoGNsAV7ijqSEp+s1d6nRXuU1Ck+E4HJ00JZ2VByRkEgOKFSBG2fdmeGX0T3jNyO
k90KBLmub5ul1YJ0YsStkKudHQJXkZu4a6Lg1MfZLrHuy+RlEOfrNpaWCk6j8X6USZFMEyRlmWmF
l2IjM+HQBwDqNK+kymC7lVbKjPPR0JNOPziJAQJyKviXZwBucBv3yJEW6JyI5K0WCk1Av64PZ+6A
L41MMgK9gT4FEmfsCKPbRuqrhuDHdQtrw5hcJE7nSKXWYSFqWoCET7aNNl62EiksGjHoHxyrzjpx
/uVcKb07lMgrBidTOgyDsmnJmNvi/fpIFufqgxFxaaRDvZK3E0baAD2gH4WzEqEuD4IbA6zgSNE8
uQyHQNNBMxPtSCLcFnRaWmDcWZ+VBZmVG2BzA1r7Hzv6ZLJ00Qw+JOABnKzwko7CwPltEz9I9Oa6
5jFVDhEF3rBaOThLs2eQlqeGBw4Sp3o5e31RmW6VSsGpauHOdB4V7+8/Xp7xhWKNASxXhz15/8cx
+VqEnN2Tq6Dk5N2bg3G8bmG+QLTGQ8Eiw5xgA7KcLFAO2DzI4zQ6B9ZfcNxsdLSObH8NXjD3MFgx
QdKQCuTOtibjCJqoS83Ii86hZTY/etCxJy0HXaCXmbOnjrRGnzN30mPDvwoVBCQzlMDVy4XpNF2S
BvK0Zx1tF5w1ItDHVP9ZwhaXqO/FsNanPd8IvGhkoEIYYx9MH/8hVJ0BEOPoXEh/+SUdFtXz9WWa
ZxdsnQTm+G4ig8ffLgc0ZFmhJSE8zyliDlCs/7TN4I6q1A4vhCJTsLtublz1y3fl2Ao+FmVgLyG5
Oo73wztND8a9GBnNKUlfVNktbju/eIQe/ieV2F9ozNzVWuXd2d6fnicyk2NVRqElVoeybeJXPQEv
vtLl5QkIJQpo9a737H67MrTRpV2MbcyfALqCLIQcqD7FxVFitXwUNocT0uTDrSRn2UGUIto5ZeOi
NYpmhVdaR82q30UktT9yMQQopLejYFwYCuUEm3iy1bRQ0fZQdHhUFSw6rMoyuA08uM8zUSSPXun5
PzIptrtNqMmtdBCtPexqszXurMFsDo0nkiNnm8p/n0bfukJET37SQoPh9UP1aHZ2iWafifCM1dJ4
qIqyukPQF8GSfFepfa5vEUm34p2ZoBXolOg6BL0rvaA2oaLWq3hHUJPRLpNb2s1RAg8Pnuu730Xn
tS9Op3+TSgS8dZ6+m0Bu6mGPRiB5KoHSJUpPN4NdDAFqLoHyQKu6tKmKAa1LOoTNLx7qDnvN8737
IgwqFMqj8iVL++GHq6nNfeq1vD0Q7NxavuJtLamUD4VTZFuyIPk5tiDZKZCVBxivNIcg1tCSjwXy
XSDHD3FqaKdOzYZ2o7i6s+371Hgy0F/8G8nxLtgijZ6/sGdkd2ciU6BvJMexn9ugCw656X5HgIU2
gus7Zea0RtdBZgW0pkl6dPrUcYEdZGqoDydYWrZKcQilR128JN0apHHGVAwoj3gSsNPY0TRe9pen
rUPI0guNwDl1yuD+hcay8xJbJtqpkvolbrxwG6qpoAuDoGkT19JwGNN/GzsQ946HoqeQt00u/Sx0
4B299fqnk4AD4K05FldGHqNZxNZJrtLp2mnQf0aWuhkVOdEf21Tm/l8YghGG2jP+evawbDSlzCMn
106hdW67o+q89f27JYKVRZ3dd2NllDvbUihPjFiiy7k2mlGRlgvolBIoeMVdQMolKN6uj2XmrUcj
JpA9GhYpok93Th4CeymKTj0NnbobUORJu8dcu1XqN1TRrpv6XUm5dGdwzoN6oDlixKpOYxDUwXxF
gRT1VEd0bfe/wrw9ahDheeGdbf0Q5V2QP7Syu5WQfc+QcKzeSIdvcqPYD8lJSVAGekxypMKO+WpL
1uwWYRp+kyewu+2xjnE517Jcw4jDl+PA5K05qj6KCMWBVyW4iaJyK/pol0ufTOuAKsiuaQ9RZtHG
8tOhZuem31IIu4ubVVLo+akWTBW4W6o4ZBamH+WNwbAL6x4M9im9+v25yjIYuapvBX0I19dmyZT1
29j4QmXLXY6/5qJz/Do1qBa3jygcHctC9VBZQVtYuCtbbr6vYVX5YGu89T7c2EXqIpoVYauWvqgs
MKDCfC3cXbIBrIdQl0Wj4D85O4kXxBGanPqLp3X0FUMQ47R7Fuz6rC1aGQ8OoC7YFaahjhFopaNX
A1bqCPCOvAuD8rWWupXFmSdiYWYlqPqPncnqmKKxSP/I+otvjSrT5LFiZa/mZwTLimjfNPUW5bZN
Gb+r1uc/HiEqA6C+R5JkGPMmYY70/0j7st5IdWjrX4RkZngFakoqA5mTF5T0ABgMthkM/Ppv0dK9
N6FKQTmfjtQvrdO78LC9h7XXSh0Bbb2exL4JTFm/oeCnh2bM90ZOQmAdneRPRhaBPcZjtZZAiCTO
J5ADJh9Q2ghd51YXW5rvmzWi6TOb9tnactOkdHud1AOJVS5u3Mp59xRUZmW28lGnjvXLR/mLPRsl
qhdqxEdN0LVPdnlzR/IrA9q9HmSMv1+/s6ZmyJXuIQMDo87XCzUZmp6aELGNneLvyJ4ng0Vq6Hd5
egdd8/33ts44CsAykSSjCoOG27Ikh4J4A9BHRWK0nqMKWp2zj4Sn0N//ix084jbg8ohpFgfPZV7F
idOSuEx3ugshJrrJrHuT/v7ezNnDAIbg/zGzOHqjNRqd0TYkhlJZyLS8gXKlFig9Xfmc0/YXzjgq
t8iOUc3E0MkiK7JKRwqjE3rcNtWlgB5u2yGINV314op+73hoJkzVLhnaZ9a5EYV2HdzbhuRQ4HKK
TWG1EGasfIzSDVFmIrJu8lk+cKUEcm5zQSIEKnEPyLqTKSaoGJejrFJjvu2HCTTUo7PrFAZxVL+S
tZ278ui2oG2L3jrwdIvlMLrGNtOG4BiN9OD6bKNXM3esFyodRCrjgF6Et8ZhfPbrPtlcXBObYYwX
arwkNnUn0PzDVF0apghc+efnZ+rzty3eN5o4bCyhtBWP1RPatbb9lqZr5A9r37J433q9acWYwAbi
lqtOjVednoD2BMlgkq9s1Wk3YD66n9bN+upeWNG5ydiPJCZDDobOm7o4glIud/zIG0GAAyXG1JGg
53yphydO4LDvv1/Pc2fFxtwbIrR/aJaFK7BqyIxoOeyr7KqgN7K90vqHJntA439DmufvjZ1C8PC1
n60tPAIVZgLKN1hDG+bCnvxNDiDBYIkQbm+jE34Qdr+vcx55UobEm96GoYxake6JqWPQd3pNpRe2
0GVb+V3zjfgaPH/5XUsHAnG9NoMcPYndog58UAIkh8KNR4ERm3KfFX5AdLpJ1Aol5blz9mk1lk9L
5hl5ngjcGcMaI55ZT47SIJnZYEBvDaZ81kV+trU40wqCAsL0EGskWnEFIedtgmEsCE8edZkEYwpE
VopCfz7e2VW5bcvqthmci1EUAL2xLU3lXkLSmWZFZILqkNJBhoKl+5VtmJ3EyTagUgc3CazzSZKp
cu431J8PY3lR13sXyo26dejkcZQ0qFhyhLxcyCB2P9PnfW/77D2Y0U9zCg5m5YX/clAd0fD44h6W
f308iYyBSQS0DUP7Zg7vGaZOv7d3mhNhOhEsi8g90bACCurrvc/KAkONGSOxdMa/0pug1gg5Ky+/
8xKCubKeRShXbgdt3H5vd/YniyWGXTz7uIkojC7nJhFmg/Xdgl3MzYS6eO6SNYaeNQuLk5aTXroF
o7hLwFGgzw4kyU/JSpBPAp2DP2fqgbmz+HXxjDRNS0ZLxGTUiPppk9M1zvozoQteaWBF8Oc8NDv/
/ac0qu3trCt8c4orYb0Vqoy0nvypVgudZ83MDDnI2JC+LzMpKjPaMtBFxJoPXewdNBSDCQ2K77f8
3BvjA5yNUA8MpoD0Lz6GErPBdRvHmBrGPiEQ9Cy6mw6lxZ66G+hT3GMMZcea7m9rNpcutcJesrCF
Dub3v+OMu8PPQFEHQTQGQszFU5fpVo8KtTvGFkrW5YZbHw34yZlcGf44l9AB+Y7+Ajrs5tyR+bp3
ntO0huNrI1xdH5Yu3QuThbV7WZjaFp2aYNSvnQSs/fYtcX/9/BNR9tfxoEPABYWlr6aNEsq5Y2da
sadupuTd6W5KHYVTula9OkV+4NA4aNSi0oPUFQxBXw3lKgOIpyZWXBsl2TV2B1kMSGwH6MSzo5n2
2SYBwmgnnPrdaJQeIADgYYNKSOBnfbdywM6cYkjL4QjPc1gYyV5sbNe2KQoa3IaqCn8vrfTo+TUg
sfbK+TnjWOZACT13vPantFIO7ROnzzMsrqciiJUfDXc8/Hz/PptYeGVXgfpQg3JoXGe1d4nB5gay
aBi0bYAmCLhVrfF7n7sS/0YY0YHAeSULX4l6V+N0pIK91oow9xCYUJrGXErU0JXph3N7hLY+wQFA
RgAU8dcDowHokaKlb8UmRHNHUMXoOkpxu++X78wjigoX5j/m/HVGRnw1ApSJ1VYmtWIwrfRQV2Vo
JKb2h2E+ce+26NbIj86uHqbY9TmNBV/d4hLU1JM+MDNWDJQLejJPTq9FuaKYKFk5efM/tHg08V3/
Z2ixeFBptEthwNCI/ttFQ4cbCCgDo5OVTwxve+QJc+2Gnzvs/0QRgZ3HP79U0OqmFEBNwzDiAuCZ
INfNKfRbsTbheu7DZvjPrK8AaOSyP0pybppDkxsxcFebfHIOfulH5qjB/Wdya7o/nrvCtZ3VtLBb
YNFGcvr1gBhS+tOoF0bsjmnyBCobcyNrOYvMj5YW+ray99+fyHPHHkB9ANQg/TqDrr4alMTnVcuI
EZc6i0R2m2R/dLoGPTp3DlFJnl0+wRDbspcg3c4ASNrBV3EbauROZCZkaxU3ZrOSp5wzhMAN4TEE
64ClWnxN0zv+6OUoIXS9XobQWHs0lNEEho7CoQl5vvDnizfjI8FwO/ellmAKHV69MH1Nj/vuxVVv
ybSVa+iwM2Ewip+Iu8GVBnDL8kBwrkEGUsOBYKIdD8Qp7XtKGjeyE6Yf7MFHrC+EciIESZRAhnNw
o++/8eySAowwT3EAXLUM9ITnFUnmMSPW0+5KyOJjaKBuPrQYT+uT/7SgeLjnDGOWIZh/zKeosiwg
NMIINWIELUFj/JbVfvQfvv+gcycevAn/a2NxxdhIp8YHLU/cYNo7HOzpWRgDKKLq/vn/z9DCKfYg
Bqa6g9OBwtzOyaBdq/VRvoYUm4/00vV+/pzFkyKygQ5Q1tFj3PA8kI27B0HsyrU6u2SAbKB7Nv+3
RM+XfpWCPQA2jPKiSl5rKw+IWmOkXjOyKFzx1ij11kxwmewbIn1QNm2s3Fm5saenGckkZu0xRgaR
lRN8jYD+iWwHhIUmH9NjqvRH0G6hxFjWd77MV3zr6dagSgMWAfhyG5CuJaYLumE+F8DBxDob9Aee
++pNGzJrxcqZ7AXRHlqoANXgT5QFvl4av8KgTduOeqwNEF9HoAsAzvswuLifT8K2QKzIdjK/aIab
ETRoE/9ddiux05lVBXkG+hr/eO5OFKGnekpRCcz0eNTHbdo0mwF094bUNkmyUhE6XVLwaSG8BZz5
n57Z4vKmWVL2HMJ9cUkfk4yGTfv3+0t7+ikwgMTWRVILpOySV8XtbPTsXK2PzbLe4kiEoo4abVt6
Kx+yZmf++0+ejtus1QtQpMcpPJ3UwCLDt4m9Z6vtu9NrNX8QhndQy0D8snx7Wx2q8UNt9GiZVJFs
ya++m2n41gB4a2bmjfv0PUYxFKNN9T6uWmtryuJQ8vrDM8v3n2/PDO+amYbApbKcutcrvMQT77qY
0tgFv1Bds4DaY9TIn/cIZrmBGYkH/LcFWaqvH4TGauu0UEQDF/Wusm97f++kbeAVDyp9H+nL9591
bvVsBNBzMAFoy5IkAQJHRtmJooszagWc3M1Jscc3Pzcyc8aDERMPxomiL8m0PsOodB+X/KFFzlaR
G2stizp3rD1UUWboCOTUly6Pyg6iSK6rUC0vLlxuXfu1veW9jLjtHb7/nHkDvj58SKhdG//NwcJJ
qAyKP46oqRxib+oClx1UvgH9VWSqB7oqz3Vufz7bWjzlifRbhWLkEFsKgwhPABGAVPTh++85v3Tz
CZi5zjDRsThweooJoBZLZ0HJQk/7f50217gmze33hs75UKRMqInMfZUTtIlKOz+TZjPEyJcwBSeC
co2Z/+xyfbKwWC574H5BfTnE0vw11BcJRdtiTSLjzLOHUXaQl4DkEZBmlIi/rleVtNIrxwpGhuds
fGLGxVQ4IKUqUa2nQcdeWvaS1lWoGRfSOMpO7L5fxjNlNPyAf3qrMw8IUJhff4CXehntXUPFjcNf
ete8wAjXfcHFzeSZG3NywlGYl/YcljtoJ0yOfP1PP8CbmaXgpE7SDw5MSK8MnBgP7AHGX73vI8m2
QjuQ7tmjm47vW/1omSvB4LlzirGm/7W6iNOg+Do2zIHV0eaB6GNNRGP+ka4xTq6ZWVR+oMzb2XR0
VCy8F6d65fWWFxercgDnnAimQYFzQ/0CTY2Fl5dsqlM6KuyhpDwkQxOlU7nTfG+Tk/QVwNLn7/ds
PvlLp4VS4D8HDOjuMpsyE+GOGXjN4gQoWUMcZhGibjjoCgwW6KKV9YrPP/2+eXp35iJ1wTR/ovw6
MXtSmamqOHPHgOV6UPSv0JPR/ahG0PHTbwOpJfIqjE6iogCkwdf7IHvbLbJe1THJi0jvLprpxXY5
nsxuk1dbjaxxg537tk/2zEUZmzrdwIeyqWNh9IFe+kFt5/cW8/WAcLZPQX384zIuYmwDcAG8YMiG
lvwTYLb37coiVUxJjlEmCgdKw7H0t9+v46n3hBm80XjZkPgD6P11HbV+ZB5TWhV7hhf4yv2jVwBW
D4laa0SdcaGzJcSGuoNDia/6askcjDKbMlrj9JdByw+aOGDIOCDOsDG1veMcGvYwdTp+RB0Yw035
UxlpHT2Xz/aX74SVd101wb5T8Hdp6UeW0DZAtWqbyurWqtY4ys6srItLMPf1ZrPLPk+S6G7aMcpj
v8u2DpGbwrnp147l6fMKHgqsKB4mVKBAH/Z1UUvFG4HAnsc0fW9BoNIOK3OJawbmv/8UapO+sXvD
gwHDeRbWX1+///78nXrerx8wr+Knf582fabsVvF4ZEnQ27shiXwwrfKX782cub7gZkbZER3EWZ1i
sU61Yn0N9GIdMyJBkyktsKtVWQzmmuek9160tL373uDZ3fdQpMZEHQ780j+hHVWXrafXsd1DPccf
AM4WqXup+fKn3Is41zPcCt2EeX4CSfnXFfSTomQYkudxynV+MYxsuKu7bI0H79w5+Gxl3sdP+1Rl
Yw8sP85BTbSLQllXvFsTBzw14YDF2gOgHW0R0HUsPsQyS1cJVG9jHxxBJpTDgaZaqR2c7srchsT4
6zw+AAqchQ8a86wlrFN67LVg6XA21CXbylmDd5yeaVhxoAOAw4Zy27JbIKDU5SWaMGLhqqB2D9q4
4WNM1ljozpqB1wZyGvrTJzxtoPd3Rx9K9XGtV3tiw5dOaXmNKAZtXO/n7WJkcyCMQmJvgejEXGxO
7zcgD6tTPa6AyVF1i3YLtA44C7U12OWZPQJm3pv5g+ZiwhIKLmhnQ/iZTjG4VDrn1ireBvr008s5
Nz0QpaALoWMBFx/zTyFAqyWqf9QDF5oI3fHCGlZC17PfgZtPwIWFPvtyhi+zINXllBQwSCMNiiEe
IPvg9g//4UuAIsCBxoTuCXUHN71OozIhMWc3mAVJelCWrxXczn4Ikg+0vpD9ACD39ep3tMGraaPg
5hgXadEG9nSjjLVxm9NYFc4Z3KrGPKc3R3RfjWQlxRRRCbAtpl4t+qQ1B58dzBEkcLYIqrVGxxlX
A08JuiP0Xs9kUyotfJBRArKS9PbGVf7z2K1t/5mMDW3QuY8COMmMg11EVkmPYUDBJIkNMn5IZWw6
ZmdIgfm+RC6T2WLvDdbGqZ2Nge6UhBrwjyNIKOPOpcuZxgzo00XKKDBQAwYpf4ql9miPV2Z2KPvD
98fv3Dqi9ILYcUbSYu++7loL7U8NINoJ0B/3aPbtdeL3z9+bOOPl5nmA+XWDU8XswVcTeqI7qSxn
E+LDYJhu8MGvOdrBf6gmYbnQE0chCWTsJxSsLXbB5gIo9oLUU8Ar1wrIOERObuYh58PPXRAAQP9o
5tHoAODj62d5eYWnUDgkbuo8tHsalPl9kmfR94t3GvbMMKP/s7JIn70612yQaZCYafYVq7ugrTpY
e9fydueQx++NnfqJf68QCtoYSUNUt/ATrZSpzIdsimkH8hOph7rFNoa2EsmdtWKgVj6/e1ADWF6r
zKk8VgK3pCdaCvzMdDupCiDnOl3x36fT65ixR1j1P5aWyKWa5CNHpxOWdCNg7D5xn332184fGkBD
SIdeaGaGE/9x4Ih+EQhDZyeIrvKSkCQxnAE9yQHnPZcolo2BlLc+/fX9Vp3e269GFvfW7kTDJRuB
dOvIxSTV0V7lGTo1gZI56kRzRKpDx2NxwM0+V7wmrUR5+cjHSzGtMSedM4BB0BkIMs9DL18MI0Np
KJtscZeNRQSOtyBrVqLFU9cDtQSgPWblZvRnljm/0/FaED6wu9G84N57lj+gX4ym1/77zTg90UgR
Z1bf2e1A43D+GZ9C65IqEIFborqb6/FengN5UUO//Od5Aswgqsat+QfYml/gT2Zk2buT8Eh1l/gE
k9PlpqRr6sVnrsxsY6bxnUngT8ZFiQEZ8Ybq1Z1HtEDv9raXRCn/QyndMMhBZwhNFScBXx3qO3V0
M+0LsDMY2EWFYQndxPBzlzIFahmH+aFem29uWuwmu/rtCSPw059DB2ZwHXAfQHABaLI8GVZLm7pp
EnbXW05g8jrQBKbUfkyVqMMKBv5BMoOxeASSX3dsSEuNYmSmuuvYpZ1AcVawoFHXIMHffX8Cz6we
3jwcdggJgRbUWhS3lGFVKA2N2V3Lhpe+0iN0qUAkqIGQt98Myn3+3tyZ0AiPOcaJkYkDynQyWp3W
EwxKn99R5yN1QzaALaFlYdFvW7JLfczO001dXSdQM/re8pkb/cXw4qpJx20m10z43aCpq9ZRkTuY
x5olB0ABwu9NnQGFzh8JRp25fQyc3yKiJRjKF5ZL+J0JKFBKrz3jyuqvKH9lnb9xvHfHfzAxW5E4
bditda5Po+k5WgIrBdIb+MglmSK6Yqkuofl5x63frbz0zSNEITYuRELEPlXT2qeeccUoxiI6QxUR
Wcgy1ZHCH3g6KH5XTrcu+AM5JJAJpN/SAqzN9h8n3VsCnFnQg88A3BS3vrmp/deV9T5ziBHqQONo
jndNjHF+vS05B42eZSh5Bwn1Gx18pgHSryjJ8q2Rmg8Qt952jfkCwWr08FjATLLptWabjsktG1uG
yKiK9BzgN2nW79//tJPdANB7Jlf1kd8g8Vy+VHZljPoknf4eShxFdQ+6fSJ3SgN9rBNU1srlOtkL
AwD5GZkxq0RbZFlF0RpV9ohuoSBfvbZVE3a6tf3p58wtMDA7IyZHbXq527XNJ03PM3mf+VfDAM/u
HJX123Qvx2mvNWvP1smVhTuCm0A9BcVpDOYurpEG0mLl1VTeq8wJdNZi4mRru4+JtlLoPDk+sx2Q
Ec3gOgDWl6kMt3wQhSSdvCetFw11eiMEC3WdYfCpAtXDGoPDyaMPUSFIRQIghHnqWQTk62kt/QYs
RdOg7lHyCnT1J3Uxb7RC9obbfnoaMH+OxiUKg+CmPQFTCdlNiUoc874ZWqhlpBigGnILbBFuYtyh
/l3fJBSjJ0bimjsJ8dL6oFBNDvyJDSz0BzJC3NF3xG6wWXkUbfvReC5kMNwEtKSl3250lrrvk57l
jxN48mTgZqyUoWUmycFS5i/HGqrbgQnzAHYKF0xZ/kAjKjW+UV2l7XzpDHfZ0A132ug77zPloAi6
EtRarc51QIvSv1xk286leZDnSJKEgKgkypQy7FMXQZI/6Ic8oR9UK7ItbzG041tFuTX1TPwpBr07
DnLMLivwjwdCGvlbVmWyA5sL6OU3WYu9LlNrO0k0rkKR2W+StZBszdz8RYrWKQItre91Tz2VqqnB
GDEVzwyqM1GXgykFn29uOQNZTK8n0z7HCFHgdXqx4YmGe9AWj+hKp8dm1MjG7LSPCSOfMujbycgC
N/XYX20csqADhn4DSUznmo/6IwbDi0cJGOZe59IIPbtzyzAtJwd8bA5a9JsuoPOUUNH6Lwohb7Px
MNqz03n3Xoj+WfchuabXo3Hp+Vj0oPLBMCFbPrxSXrvYnNqeRJAw9jjyelap1/zkMJpmEzKDWrdu
rqw68GTFyqiqTC+2OkMFrZaxMBEM+U6hy/TWNevxF8aK/gC/3myh1vBWgbYUBQ0TlCSBRTIbbKm9
96R4+TQ03rMxTSD+QlmaxC10EgNUxACW1cY0IhPE5QPWp0CSOf5Qy7DTtOq34yG7L9MkDfsmqe5y
REh7y5cPKN6+2foQpxXNjEiBvTBvyJ9WVzJIame48ZtJtVHjdXZ91Wh1t1Oy+gtmWzfZilaXGNzu
7Qcn70UXJhzNwwgAQOAK096D6jZ0GfJ7ZYwvldNWkV1rzhCMhrorZP6mCwwf0pY3gUarF6XzX0Mm
NPCtZFaY+APaCVWnwsTK3SDnmbdtuCMPvtY5AHHnvNqUHDoHEUH9/LKdslwE3BSP1iy+HJA86TeO
Q/NdTacU/Y+WRzr6U395MfBDUbDHchzSgNSFtYEE53PXaOaTUxn1YRyb38Jpmz5weFpdgIhHC7vW
futSc3IjzYXS257lk/67t/MkKBrIs3YsbzcGsKEyhvw8wGYCuBymIO8LCth6U+c5Bq1TvJlj6zwx
KKkYe9CcptlhBHGKdZMQ0PROjZwCYbd1BDLoIhx634ncMv/rUFFFbkMhi1Z7dhnYkDgst97QTzhK
thEYihzpaJIqADmjEIdmZFYA/JseOhTKhFUqAKsqa+vo6mWxJylPQ/RV2oiMRWxkaF+31vCRM1Ps
nJKloUosO/QNYRpbqOzqJGxG77c5aQ07KkhsFkCxX1WqghhrUstHg7HjSLW4dGuu7aaeVwzTN6QH
ZjF/SIbyVfcoHI/KwToa2bl64QDgqAtIINOj3Uu4tQ68w3qgcfOpGQwsHUJI64abRJlh4RfqsSIs
VYfW1tK9snl6P6IDrkVS7zieErsKCi01d96UpAfRsirfUM3tkh1O6k0hya5NoIjdGcWLS9B2xQgc
5BDwA8LG5TNjjNZ1QZoaoFTwhuxWgj02Un3fQ5DOVpeKCFy+KucERJTD4P0yWs/bDllCfiUSrFPb
XibFBpQTOP/5kN4MFJJ2qCk4aVC1xLuWucHyqKht+exJc3xoM/EBJDG5ZG1/W5XYDA1q6C8od3jg
gMqbLPQLV4CV2kLDMcvA1zspyHJCetg5prZXbqEvNbx3rUx2Zg+BPqINj1NFX3Xa84NnCPtolA6I
QAWOB26zFvZ2nwSo80A2VSN5hDwlCfKhGrfgnh+PWpFo1aXp9KDGKtn0ARgK1XYmcj3jt2hcD0jD
FoIchRpU1MHZB2VmOZGB4lTUOQJkdqgfTyQsndoPlLIgxuyVv3phqrDUevjWCi2Uw8AznV0ViN3I
sWMSKtQ+c5tIlppV7+vKzvxNzTKwKxkYBs0NsHNr7RCLKYeScdLszW58rcfSixyGDiw3JnaZTqDs
VxkIY0ESCvLo8sP3MvhInt207mRETS/NDVSsvEei4Fht1YNX1uLaK96Nv6OV5yRs67qLPAMkBcHU
AzkYVB3hHJ+e5PrOxfNXRFNZDsVuHCuGY5qldWBNrQkloi4vg6zy49GBSisZBeeBO7N+mG0yRAMR
e+pq4VSij6dXVZCn+InEBEGxKpW5qzXT2OQZpJnyzqNX5lCwoOzKHQc/daJjX9oePwwvdXePxgC5
NWRahWhA4o5avQAEgwLZH4iyrZ4qWy+3fCTGxs6LBIc2ae6dYQAyNOEiVkCn7U0gyo+ovKa7cphA
GNKqvyOWMsSDy0MPRZBbZ4SC2JzsRMw31SbtaYL7qLWvgoMCPzcS9SpKPd9iJvy21kWyqTTavsIf
qteyGMcIrrq+qL2sufMwYA0n4WLAPXFVcd0aib4Beq9rQiBIq7aGJhpU7K60TldvHbMMyKNIM0Sl
Frew1ZNXKdkvvXHsrQNPAQGm3Aj7wUhCrnXFwYHU6s53u9+W2d4RpT8Z3BJR42vevcepufW6zJFh
PpQiNEUCXm3LSfa6CZnghGc1xMtIHlqYbTqOmUNBM1A1B/jmKqioV2+KXLoPeODEtTKL7sIuwB5T
GLgznVFD+Ywhztypwup2iVGoSx/ycYGXDZ6xKUg7YZC5EldOoluvZk+fW8PLnlRL68AePHFZwrME
BqVohDaIprgrcJ8GhHi33iR8vtH6wQxSala/m5a4GIwHbytEakoWjAn5nZZtUUU9Jw9WOzTDXnP6
or3pLXBuNiC2C3pTXkjfiFuL5UcxjSU7WB0tikC3pl6ChF8eSe7egfEeHJCAcwaOLV9Tr73lVNR7
zWd5aBTZDkGcZw9AFA9bmiU72XT9oQDXdqRrg3MAMK8N0esQgSQ9RNPyGpg4qU8UME284+bIQGtV
oTne2ew6ncx0k1iZ3AwaiPUlaSI/fccoAws7UG1ucF4AIXLMKOccw2u+N+3wBv81R/1DcQX9obRC
awpFi8LfWdSLRGL/Ts2KBFORoDeGJjZoNvJZnIEh38szMMIpfITDWwisze1mYL1nxnu4UJX9kZKW
24EXmP41mmezEHlYGs7rNNr5RdHaN8o0ssj1+F9WV941TUn3G5rq5Ah2pO5h8pJkp5dgg7Q1RR8r
sJ5uWELGfcod5W9GqyT0CnMhIgDnYXpJhD8BWz46l56raj8yZGe3AUY3EZUVgDJsfDWisO3hpbOr
rn5DpQ4SQbbF2Asf8QwGRJjZvUXaYQy1XJjvnXLlq1E0b4Cwv6vUmQmbQKLNevqaeeohGevhTsgW
AWEG13MkTdtzULk4JYFivAJpgYfH6vfgTd5u8Gj/jmhCRkj37IBZOWo/tJVik6Wa2NhJOW78wqCX
vpHJG4Mpctu0Tr4VDrexFU5RhDSFtkPA8zF5LFoOIFFiNKV7bDu3NoIU5HxTlLqasdUM8jfJ2v6m
BNWxdBy2gUtGLkFysYdGUVKGVa17kNBmKVhDqxbBq3QkVqfxs10NVxUqvXTfLE3Wl8gnMOw4admg
jpXFhPFQcqeq9kBY53zrIOgNyz6h26IU4GDMswfRmr/rAuFfbdPQtLsRvrBDouFPf32/b+HebXgc
F7++wPZvWOEVzyWE7o8TN+hmoOiugNelvW+dCaF9DYK03LDbB83SboTsweXmgyy6T8cuJHaHq0AT
pD4cspYP2E2v3ekjzSlUwas+1S6NkVUZRq97DNUiakUBpO2EQCwJ3a9UkVnsQ3Nee2zQa1L6dnpl
t6hYuE2q9iQfauvAe/0aNcUeoNferENmdWRfUtvsNpknkdemI2o+aAtZ18LJvYhm5S+D2ohzgeu8
1v1cAdissos+RaE90JGAP2ldnR5yM0lVxA0AZ7TKAdQOLcb6wodgGAvg9LPnwUm9QHNLrAMK9NsS
/z96m7pZb9COf3fsqSDociE2tgbvlrcNh8JRJkKjmfKwSOkD0UfQZ8jqnpH2sUZr4cLyOUK/dGrx
9mPMOMkYu6kJq8JhSuRz5VS3E5/lY0jnhpgRxq0G6eZBN4BmznVw0aRGa+Aym16Exkp1AawskXcg
/DMCz0pEdZWqTLBr4HLuWoe8YSqx6Y5J2lpenBACPNxEujJIRPmL2d0DMctHQ0gb59XqnzNi80cP
gkM80IxxeuZWN1z3Qh49ljoRHlFAObnvvfX59Gx5H1VWgSuDa2SfOrb2RitKAnDs+3grXWFk29xV
7C4BNO3ZSfHrrbp2P/qpwzNomTGmXOzNOPKnmnZ5WFHcC1AJ/Wl6SA2yon621ACeCugDBdkg6sCF
KiGm2ssqbEw00rvBJw+IiR8zz8qfMaPjvpt2ll1MkHzCM9q4ZVAOSX2d1MbQhXWJ5LZEe3dT9uV4
7AAPJFtQbSZ3tVf5VYTZqYrvJ6u7a6Acpo55MUOeSwf5XuYDUtGp5I/ej3+KtrvsBTgnGoe9j+50
XzsGK5BLcUhMdpn3y0wqK2ACM4AbMLzhUYKIYlcHjocWi+dWAmEHwImoOLc1NhzzRcbBb2sXLXlL
HOyafJDB/rD8joZ1BQdpM/JhNEDBGHBFwZRjMUBKz1C6HjKsmUjapwltlnD0wFPkdmX/V1gTdBOh
oReO0p1A8yiz9NhWfXcBmazODArFj8mUamHe2OiUUKOH0nOROs8DRwtQz8fboXTcCFk/skAFIhIH
c4qSJM8az7XAtUtrN+VQhB4nEzyxysu2NU06/LRcxI6qICxv8LmFmVD5BvwV9BQmRN9VweGws7G+
HjwT36CAhSmmEiTzairfC4zqvgCLU/V7lInkDXXnggGenj5UrnU/JdR7FJi+3btK5jQ0MlIcgU61
H3kBUtugdyAgKBqMkAaIJc1X7pjWYTKg+xQlteaKbVUzZ9d3YmvzijwjV1YRQw/sugcUe9OwuvF3
zNTfyxoqnv+Ps/daklPponWfiAg85C1QpqtdtZVaN4Qs3kNinv586OzYW11d0RXrv1k3WlIWkGbm
mMPsZZSFHvcqRN4ROwWnoPBEr2JU5IplV0/uV1596FGV0JR1KWLnRX2ucnPcZwnAgCP3XBK3IunF
QW2d0U9zHCDv+j5rzRtRYbU7WIl+SDq39UHH28Ac+1cHIGNvK/qbiAkjmSrxEkseDOtZz46tmzBV
n8YQy/Qli346Xf1GYeZsltgQV2PL3VDQXJicbHyqo7jvN22r5n6rjm3uK6paBlgvJUHrctfp5/CH
M8jQt5S88A0z3xe5vtcbe18pc9Fid6hj3GUvm4byStj53mi/usa+t/Einq3f+hS1266ptWsjxsDG
G6zwtwUo8j12eq7mpRoNZOutOoW8vOca+qp3ESZrEkubsO7S7SiczsuGLr8xR/MpmRv1bVaS+roo
HAdvvbD+LsreOGi57DZtvNh3oWmOD2MbhVw3BztQnfS56JefaVRZO4mUaPY6I+berALzyLhGmJ93
1vTs5uKlVNQ8pi1og8bliSRQZlH8rNfEVZMrRZBClay8kIPlZ8gp8kL3SGr7JU1/1pQI19FkqLdJ
ZDfBhOWfp7LJXC9urd/3WmGC4xSK6kkzRADhKl+FPh5N/Pl3bWmOmyrtk5tRR6kRQu7wkqH848ar
N2+FA4ebEkyL6XJNwRy4ifojDEvI8aGcgnBJnKvIwlXgMCHbfzUXsDBtUMTXaWjtLJAYYLm+FWn9
vdmmC/w7q6YOIDAJRLVwvEGT9d7o0volKaPV7MP5IoUuA5m72uM4GvXvZGhk4YXsnItHhfK15jjY
9QbX3e3E9RA/In2NRbTr+mdnZLo3ds1jq/U6Cg/UIITOxmPva3r5XGb2dOCUBfGfRT7dyDxxtpOs
f0xRxmZky3F4GDq9+dpArYMm3xabqFXEXVw2eHlGQx6k0JUcrw2LCfhQfAMcIFK5L7ovCw3Qe3vC
58d33XDhsShVDrbeJCpGfaGzHcN59NUhRYunu69z1ya/BUjoEcroFxuHp/2iz4YPMrywecSzuVlC
+4sGlJcvbKo20jdY33H2c2h1Qi9F2uGFZco0CaJuML5pVWi/zjMgUhKObIAiMr71XEKvlcVtfoXD
+sVV88jv7oKpDefebwDOAl0MchPis/UcEirpaVI86jIOfWlWjqcbFQuxLEYvNxPTn9hwtr1ZRd/T
UG0eC6fpH7WuW7b60t9KezSONHzTwRv1ZL1eKJnJTDKmiS2W23EjW/KykgUsJB0t/A5rgKrDYtjT
zlSL+QgJx701R8TYc2FhMM5G8di3q/V4qpaulwtFkjcVheAr/YLHFm0s2280I7vQt/nYSUFPQPYe
QTc0yD9I8pqKmi2OK4dVbt1mU2AVOxP4u6WS/LxB9LG3AbMWZo5rkJGgwwh439vobc2QRS3YIM0l
uZmt8gnAxbqvB2leGOnMIxko8lYRI3KQD82hKAaA1zNXfdK03wBz/jiFYJIJZINLCWFnRqKrtjZ0
14b1BwHgmEDWg/GAMfGss6c1Yyuv6Zro2FElXKViN7wgnDNWbtY79Y4On3NNkEOlCUnxlL7XGg5b
YVUaT5rgJhApVu4XSe7SSm2726VYoglSUo2RBshSFCiTRkwpaLfXL1pzvWhudgXOmTxqtDK8iEN6
RyXr3LE+5hujmFVlN9s4ImlAwXfG9G2ubhLZ2/tMs/ptrkZkg7dQURK1Jlk1tNLuXl2caDNZqoJR
VKY9pinz+/N5c+YdoxOEoYIZCY3kU72SQK2k2ktrPLmASSJ/nnWiXZcdd4XPx/nYmufVrjZNwIo0
Zvmu7yfolGHkNCSm8QQ47hnjcYBJRuk8d1TBwO3RdDMMO7244qzhMnuBg/CxJQf3mJY89hZwGuk0
vh/cmdUxt8M6eW6q8a7UioOhXWhlfhyBaFf8E9asd7ju9jqz/mH6kCMVTl1als80IAnznA9hPlz4
VKdMH2itIAKQyCAtrZPztM0sNZNkDbTrz72DGaC+Idf3oAyvDvLYYbhaxBwA/nEyxRfIUn+pC/8s
i7Vhyhrk48HMYtWf2vKTlGxoUTgZz/MEvgCjIDO9iEvwi1hmY5eU4FptWL0mvTX+Dgt9+D1Wtrgu
6zH8Uwi7wFJCxf/IrLaFHgpPMbAQ9iwJPGkofPq+6cKYWil2H2OcLn0x6PG923Vj4SWip1F2kIbv
jMHYRNxFpxfFxca5rLuNSFqx4yZc77TBAKAElb7qACzQmWQT7ctCZPkN7Yf4cRTWM4wENfh8Uhsn
q2d9MbT+YRmYGJGhGjsh8Rhjkhg13kfPiNEgNYdZdhc5Wv2i9VV0VK0mOyjWgoKnCtMgdLAzsLLa
uqUmjixPjg6p68ZgHWo9sx+Lrup3bCj6H3scb0NQu72qjy5bq5IGTarUV2LptF1KnstecwZ68loH
mOd29Vb24DqSRuhOM+PJnxO69z73jc6rs0H91TS8iyFcw5PmybgGHLnEuz45fNbXABgMcZJgI3IL
TklTdR+6onBD45k2rmdyNZmmA02kz1/238yTk1mI3fpKzcIcALOak0VcLE4/ZSIyn53ZCap8F3Zf
xU6y+ZrfAOzoGBlVkP1em2O45cy/bO3Bdr5JIkkUeYmmurLAPvwUNEYwt9CbseTfr3ZddCE00cp8
1ofqtm3yzWjGR7KjgYEQUsXLHf5HvkVkplFpG7265M14ZtqtDM//O/zJZgP6MAxpwvCyA27NaIYe
lfo6Mi/ZAJ+SxhD444oFsQf1IB6T8I3eP+fSDYLwYM284yi+J8iaxidrfayzrZE36WZMs/vGTb5O
ykbrsqNqXjIHPjVtXR0G/n923OqmZkKsev8DshG7XCDV6F4fKAurQWi+rqigilX9XDRqfgv7srqK
08xcT2P9irnTg+ayRDIMAyx1P7h55EdS/Fn61ApSLOAAFSfIYK0c97TFLoXqnEou//5igoKhmKy0
TFpn73+x2spsgr8e33e9Ym2SSWsek3aaA4lefis5/u/mWivxsygdL41tNwiNcVsDjau1/JWUQ3Zh
jzqdK6vRCfU+787QDPJOT1aNkap5mxd58jBGenlVj1l/62iJ5ecDDQuiwi5JME8OQhYE4yH4Y0Rq
KNM9mZupXs9LNVQpDO5fAmxPXHL4Od1sTgc4ecEtCVpdmTBAG9K1dF40+djKzYW95nSBr4MYEJHX
alAlIOPkrVWdFrcwO6KHZJyvs6S6MxVj5ygA8niT3E/0wDUrDMIkPDoabcTSffn8B5x7SIQ/jk6k
2rrHnDxk37sJKIEaPeTxEESJseuc+3r++vkg56bGv4Osn/KfmsWBwWNokA4e9JkI2CSFpANiqTzg
f/35QGefBo0RKiP8ZPEpfD/QYI0CfFvEDwDUP+Kk+mXb8BiEvHBCnHD+/k491vvq5ofQ8AM7XSun
sUpKI35Ik6TwhljuuwEELNGe6nzk9mX8abRLO9S5MWFkUDjjUbKWuO8fjc9TIYFN4wdh/xDWPk2e
i+RAuKPX4C47Ov9REro+ogu3FK0CikqkxyefLIL6Uo6RZF7k5Y420nenzf5bJft/hoD8Z5skMJFR
/f6JpBrKAslm9GDP8w607LqFJ/L5fCDMbP2h/56g+GPyKNyK0YQy0qmIWtbAE7RUl6Oy9Mm2I42b
HnzhRFzNtRZ0LGv9kFivgubt3ZKVTaCkeR5Uluj9jKIMnukg/anuJq+3Q3K7pIDFEYEtLSUNXEAg
MklzhNp7SR/by41yeIoGA/hjyNt9UujuJho7886cR+zbpsEIeghUt9Xkyn2uRa9G3Y1fCtOYfmVW
IfZWlCiv2Wz+UhxI/Lps00c7zopNNzVm4MgOgN4i+JBUiR90wYA4DHWpi2CohpJghakIiRKriy2S
5+qqSSZ7H5mt9PrBXgIY0cW1SOZ506hQB5wOqovZpCZ8AAOTqmKyCCArDDr5s7Gv4rq+HZZK7BbO
7G2XD84hlICUWlXWNL4t04dTqcLZVAn0btY7nezpv+mhwsGpRfOjk6TJ44gg+16YAOumGf2pXBW0
02rz+3yyeqIwYtsPVYyYo6zikkFH5bYwIEMhzBHBZFhj0IBlboa2/54atNRMq9DAVWctwN6w8qoY
m3InstW7Qi/Vx64wsWEzrmoQ37mc6PqExSYhbx26RBtd4bk0A69mt5Qh2hZ5LTts6v6yrGIJkhTd
OBZBUZCnibpJVYtXOqbKRgxd9pU2YHUzWaXK/sgl3TPtydFu+iR5RLdvQD+ZQkykxA+jysb9nMla
8uoxBsSfshR7xRxieCrxm5hb2uoQqb9qS+KOcEDMaPDbdnnDct3qfMzXinvFVTDcxXPnByqhzgxG
VxffEjdS3/S+7zbK2Cqpr8yO86LPevkjJEDnmZ5WdYPyGRG6Ln63atl/WQz4FryaJybGvAmL/jd2
YMpTmIXLTRHN2Te3qEz3ykjoF1jOMNmBaSX0ErtRhyhRpX9iudiPYwf+mEQC9N6do31Z2tKHY2fv
ODHix1JNXciktBFeBX7uP5I6kb6qxGzxrT5+DztRPHD1UIJwbOLIT50YPtCUO7dGMz452Nddt4lc
yntaXtGOntbCy+kSCJoyupqKor1L6t7caH06+/E6SWYLdiaJBsfarCTvOfmZGXP6rYzc4T42yJcs
eRkvKfWlfRVWebEFgrWf5pB379l6HD04sDTuFK2MnvOm/qY7dfGlq/W3LLQtEmVhtEtzAc4cIY7T
tPm6KJO15SNN97xb8cWYe90v3UwLaAr1AShLtc2awg2qTH2zFsWyoNZ1ulclA/bPVs1/Wi6WcCjE
q0k7FGi8KAM1MrqNM6kdWRomMX3CKaJbs+kHHtTFOQO75Wn+4aQ/pB77UVjCsfgd5dZCgyTDCmXE
Kr/Ra/5Hi5ai3Tkpictp57ujkMFih1Vg9SLd9rAD/BIw2i/URNsasm2ujEqYYMGx89KZqXqQCRzM
PJojv+wM05+Zc9644NUN11/1l6ZrMHlx4HcMo0JLxaadRl+TNkeCQMXMjOZLJ03lB/iu9BYTOLdw
aunrSa5c23Ey7pbcLfwCgB4qpVT9xEoLX++GkvSlxOyenBxiqh4m7g5KceW3gzP9gU6iXrd4qf0Y
qiS/ghxh0QiqIFPoGdTwuY3mPRuP6qNXHoNcldorzJWu8kU+DjdF0sQ/LAWSuZe0kfCNtF1WDrI8
GGlj7epRcTBn1OQXfci41E5ureE0T1c+mkd3X2PWFzRVCo0fZpSXZm32rBd9smsT7nvSlvG1BCd5
mMKhZhtX6NYIUl5SbVDvhiy1trmidI/0EnB+z7shGHoXYK7EoHZws+oold4+KJor9j1hghsoHNlX
Ou3FPp1nDYQaFmGfq5Dsk6o62B2od5j1dFuGZql+d5BKPDhoaaComMhpdGnTUDxEihYGetr9ykOE
DclIuJ6Z518oJwm/ixQARNQngYRtsVUVeESKKJe7bCSAR3Gh+WRNw8FA0/y2a2iKwzGXnp7j9Vj1
kJ1bMyw3cDZRP8X0LQ9to6+esFl/I9N+2CZ9NtwuOn08tXLbjVE7xQZW2Oybs1IFsTWb+yhStW1Y
RmIzGaLwm0gbvnH65ps5TpPNMhW55yg18HyipJs6Y07LyrSvWtMCirBNUBgFClg8aeK2kUPu2y2x
QZ0w/+TCXp5aN2of67Qudp3BsM7QWlviHErkYNn0Wva5EzQj7KiV9ncHIQRu4JCqV5kI+12tdPUm
Ztc7iD4ZN3kh7W1LH4f8DdW6ajPYtEqb2Vcm2M7TgKMEQX4k7VAkN4FTM3e6zNE3TiztYCnAQpSZ
fAl/rIFPJqOLgqiH8wxfyLzJZ1fZA2Ereyt0aBrHtHdFhcC0GNk0ZiVrD3CjtQ382uyROI5oZ9Dt
e2yrvL4q2mV4aUg0DLTZNR9aKAIbDjJi0hTZf8+GlXftzo0nNEDM1OrHXUkSUxukvCxPF1G5sXKa
FhmS6qtcD40AbndzXa8dcWMWBK4xiVnSSf9kTmbyEw+kNCBOQu513EWh1yjYIS7DrwrxqAcMmHq6
xjSbskq7ZsmGuCpo+nalWu8cWofe3LvLHsSHRRa6UZDSV/ShqS+eseTmVV8qkgAhLv4HLoLz6MUp
xBmjs5+yNMLXhF4xHXqVOWsvcZCHVbWpB9U+1JEht01hOZ4r9eKWtkvk210NB7qyCnA/qqvYAQEx
Jsi0YVS+ZaW6eKG5kPyor9xwHHy2o2sSLqPmrjeXdodmCQXzXFtiU0/wT8rG/uku8mfrTM6blEjF
QmJ6/HTQ1V0rq9SDH0SQQVKH+76tzWuSriMo6HGyg6xXvWaLEvq6NfS7LC8Nv+hgOTUR8cdqETtb
S63aXQnGdkNVwBycZeVNA1SItpJiA7qz5nUJy9McHW4YrJBdElbAlSSz4oW2HjZpj+VhuqoJwKTM
x8msYFlnitr6mqDBasok93GtGpGaZdMm7LpkX3bxcFxog++rbujuigW4Sml7+451NEMziqL7qsvU
u7asSOeSurJNNWXcVSPgwQwA6HgF3LJA17V6m2Z92AfD4AxPsx79zq2KeHfrvlnZaCQHj19sfGNm
v1qU9pvhzN1Ra4bsl1n32Vex2NHGSumEjWr8M9MySFvKiDwgXAyYFMLwO0kpq5M8sq8sKbbQitUN
aSQxTbfVl3pxpw1018kPi7bdSEjJ21Sxe29pRnMvNNjouUKMdW5ibqXJ6m2uMOyKJ1Hcu+aSBkYZ
g+KaOKdEdu16k6obm8islE0MQWhjW1GsQvaqdWtnktgjt+2IpK6UU+iZcfQlWszYi/q+pfdfx9bG
LJBHxGYqbyxgzvyQinRl3lqmAjezH4LUbI2D1YruTkTOr7HNRq+umPQmBNAtIhiK0jFy96EYOXbI
1fETkiM3cyr7K0fVh6ex0uKtg8vgm6FDbAP+75+dXskPXVctR1uJEhuiP/H01220WFhal2Hjp7Qx
NR8pYnrfTWwIsY4P9YAFKEcKqFk+ZzD2cys7dsDuSKlLmHBhnW9jnDBvykm6L7Ayw9pPx3o4TDST
U68P1RFxCSmav3NZDkdTcYqnHELydd9IpMWpjBJvdLMJ23q7JkpxdHZh1Ss43M5sDxY+y80CU2rR
tXGfV028r8TYBWbmfOuZC7dhXfe36RgWr1NjpzcyhhWQFaHlL7NMXuJ0mLeTYSPDwfrQM5pGfXb1
OjnqkQK7y0pirkPNsDPm0t3okaxeZN6Qab7A7RF1thY9cLgiaYlD3C8ladH1F6Vru02Z2sVNiXfB
tZ7Y/S03nogz32jurbydnhy7ia7UNmWq0IjHYjL9w99Kg3g0MDfVWZsWFkk7AXPpiutWc2zqhsq+
1VwwSnMMN3EWySNxj4qnjE66MfQ+h+bIFaOIo/HFCC19a7eWei9Y2M+9alebOA6LoEzHOEjUQpJW
28hrPGXK7WzL+TExi/7RzDBZNhYTdvg4dNs2C303da9g8r5moakEQwpIGekj7MiilHf6xF2pYzv0
VbPstrqem9u1u+gbnTruYktqAZSW32HWQtOxZXOo2kS7q3SYADk82clWofMtowROdvsbVFb997yk
Ww910riFR0cz20E9nI2NzVE9ZYcY5QokgrgOskXdxavRrCjhsS36chhN2930YdocoB9GW8OC1x0t
GHEJQ+o+TUJoyH1bXBtuKAihJabahdt0o9VpFtSpEACYCcd6W3XPplb+SpPevVcNtjlb1JQtIxKd
RDHyqzlK3O96qxVgZ+EQ6H3b39tFaV5rpegPzqD+tp2KDXpotUM6GZPXoZHwQNrz7WKFchuDPfiQ
YEzPaqt5Yw8w4zCptzfKNGk7eNvQ7XI3/WPqg+6PRgQT087SQ1INxTaDRomc34o33Qjtgi1c2UBF
THaJ1cEEUHuKUNyuDq5wW9jrFsIxZGJenNVugLEh7BgR51d0Ka3raRUQkB9KGHoS1W99k84bfNFD
WFWy8Bc1Xw5Cn7PvIP721m216QZfhz9zmuUvpqHwLq3sdRS4S1dD+HPAwuKpNdL62OchTbRJ14+V
7kiPcjTaSLxodhTia/K4RqRTrY9wNyvDQxMUXQ0JRGvdbpTDEGEI5oGcqHeqMEL0RwiwctKLY23U
rkIiGjaRmJV7kyBIdD5mdV2GdXUrzXR8KBKEIRCVnpa+oINYq4V4CoV5TwCr8qIIzCNZq1XiNamI
j3E2QsOKp9vKEJWfmuEfUWbDNZ6X00GXTXllcmT5CSxcrwJMx5XDHfOHUof3XfFyFIYfVOfKXmml
WZpC2Sgx4CwT1YVQ00Z+mFj1tdFo6k6Wqus3tSu3RRxmfmNYrwjm3T38uvJPJlGmLTOkL2mQuJ5Z
+OZOc9vcQ2BBoaSLxfKqWlsebRoVV/agpT4Vr7qDSfWnzTOxlzo04CkizWBKOuOaEHsi1hXtJq7H
wnejWj02mOjwConS6YUigsTIvhdFluxyLl/btM0HQAV0VyhKVo0eVGZQ59Y6AJ9OL9VkEyS3qNwo
p7T4milK+yWcEvuAvqzf9TXav6oR8l6hniJ0KowCt2mAt2Sh7asxXO44UhtPJoX90CQ0Mbi5htfk
vOubop6Uvdk70OtIuIipLpx4q0Yt7NA872GbFmJTdhSZ0dD8duE0eTlLHPp+DbkalpHnTPizL3Vd
P1AwL55CW8JrVGZUJKwR8/ZJu3WHKb+JizZ5/RzfOwPu4bBOmoqDQxHElxOUMmzHXmmlrR6VVv+m
c/sGYLjgE3JmiL/YPH4XBGozynuUsqJIyequto6hWtzjw5p6iFb+fP4YH/FxIVRDh1eDlxMK7/XP
/8HHB7MyU1utrOPA/tDpzpOVS/DJ/JtDfLf3+VgfcWTGwoaPAW2ICqc48gzI0iw1PuR9Pu2zQh6W
cHhAZfwMd/CnOg9AMZe6th/4BGCwkBZMkGTcViBlnLxDqxYiL6F/HEvpwNPVQwswtT1YIVBSFSOA
gQY3l8+ToWzGEuLq50/8sVOGuhw1O3yJlbIkTt1q0kVv1R6J8HEBz42GXVEey3b0nPqw1HBUYcEp
ODyrobnDB29HBrZvTr8//w0fZhE/QaO56a5hi6tg+/0XbpUpbJW5M491GwekbVOyXJin554S82jd
wNZyjZE5tT+0ZAQ8HNbLMc6HoODClsY77gyekhzKZkYEcpfMT6P6FlmbNtyHzQU0/2MLl34Bane6
qAScWvrpQpHIj1uEQMtRsyDH60G8FnXT9cKFE/LEfdsG9Eajq//8Xg06MBzYGt0e/dR1OSxHziZT
nY65/kszEiRDFz7cKZ2I1agywhr9RmOT9b22nP5Zm3oE9zJqxokvRzhUP8LT8uk2jv29shwRwb9Z
qb2xJqDd7lJI54du1jr06jDirm47tLXeD43rbKWS0DodjUG8yrn8ms32EyBZ8N/foc7l27UxbaG1
dNI0K2YtznB5mo9do8ogHJL2Ks/ySwTF9V9514fhYZgXJvQoBoKD9f5hEkHop0yV+fiXj95X16b6
WwXbtVTAofnx80f6uOOso5HzvnZVHfKvTkbTWrp3QrHmoyqe3Bzmvp3vhuat1kbAaYJNZ3oo3Vbt
LmRxnH1IOloOuW+rN9/JRicRkWXwV+ZjPHQcFNJ+nuCBZTbghDXsyGC8sOjObCuwbiFNqXSQ8Zc6
mSGZ2lhc3cR8dAAFs7i4WYzufxkCi1vSazAihYHz/rvV3D+4PxvzcezqP2obHog0333+tT4cf+vH
+meIkwmoom+Lcgwqjln/XSs1ryjvpxKVq7X9fJxzb4uCDptBA88R2oLvHyVmI0nREszHv+BUZBbe
BHB44Xw9N/XIwlz93diUKE1OvgmSXDTwBRT1tkNO6M0GrJ1mQmNWpqIjl52AW3RUVX49T3ryUqGd
2mKr/uPzRz0zEaFIrUGkMMZYCCc/olAwUkCewtbBrdyxU8/F7UGH2WxonS+zS/yds8MxiobPFDbx
p5zLtANtW2UeR+xwNkYFg77zclDlbvhiVhdCR1cmzslGgiaOw9zCffvjae60hu1o1TQep0l91a1o
i8yvxZMACTuXuRS9dRkkdv5TWy5Z/54dGQctDnC64urppjKaRt2GmgalFCrUODh4bGBxUF6Fxo0m
HzqsVjAG3nz+IT+UazBc4PY4zFk8XqigTuasJKJTai6CB73CbmEu7uyi9uOqCSq3t72ZCmZT6Pol
RvS5YS1yrQh4gmXKNHo/rNl1CCFaMR0tEroQ8xCfiYRf56alYce3q+oLH/XMUUeIFmuTbj27wel8
pcOBKhUz7WPJLcwVMf4FII39pVLwzA5gwqFcjQshN8Dpfv9YzFD683o3HRfTCabFutey9urzD3Z+
CLYXaPI2VdDpJoP/sJO1cjpmdTU8zC7Qo91N0dPno5z7Pg73HQfWv8XxdjJKIcLWspRqOjJj6Jnt
LSQfTX6oh8EfrP0k3z4f7swOjQ3j/xtu/Tn/FEHItORMfvp01GJ6/tNvV3/G02e7XLKuXN//6dp2
dB0+EhcT7UPE1KDWIo6scjqChTxaYc0eOeNvY746neYR4e4L6dwV0FL8z5/v7KbNdIdiixHVyrN9
/4AVKkVowel8TCpETKECdIAw2eqAdn414qXighIZP0zjwmQ5N+3x9zYAubn7faiZFUVYfZdo09Fe
XtCbAkL9qZVfF55t3etPXqoFdRSDKCYLTm4nz2arCQ0vbCiPkXpvsUHqXYKx9/0Q2oiREZrhRlru
kV/F+h9lvIJB8fn4ZxYERtnrfol9G8+4/vk/c8ccqzY3ElU/NiXBIaCEUXKJN37mNZKqqrMUWHPc
9U42yUSaYO2JthxFy9WmmQftpYHKgJW9Zl3YqM5dc2DGr0WXDslR//vn/zzOXHXlolXqcuxpKmrJ
G6k4i5Js4+rVjH/hqgCwj/kz7BvzwgXvzJJ/N7D+/j2mVmZEkzUsxzaNnhTb2cTEG4zHXu+CJdkP
+YW679ySYDzCbODj4pp2ykzE+9mgdOmWY61HP+xM/VHr9Qa4HXw0Jtc8LXeYO/wk9QlvaJry/3nS
EH3BVkAwPD7x4oTvLsssmWO8tY9U+QBbm9798z8MQJkGMMCtBFTg/duMuqRL3XGYj0WkvA4T3i/4
dlkXasH1HzlZeTAq/+8gp06ivVRTVYwN14GQAbjMPZYZWgZF/JpiQFNVfcMbAIWFe0lsc25BrEiD
iR0LhNzTc66y5z7r478VNVe63I2/5Xp3p7WXcsIvjGOdfCYXjyBzwYjnaFGLTXp/F9Ed8az4PwaN
rZdwYiOouyDw4U34l7H/z6ITUetEDb7QR7SM3irPttLd5/PhzAnHmQNAY1JTrtqa9/NBoddVdanN
HYQDoBzRJqF/DevDqLf/w9ReoT4QIRPz7tOjxpEKjvvdtGDBQr9V7THVca2X//403KjgVa5xux/K
AzcPwyTSIvWIGchGpO0+DVHGCm3jpv/9TrUS9jlguPEITu737w0mEKWrMmMN2rpyp+V6gbGBo17Q
QZz7OrwszVJB0D5yy+2CTky4WMtxNmCpRI2fO85mqPZ2f2F7Pzeh/4pLXEqQj77+eldaZjyG05H+
gSez7yXtxLLYf/51LgxyumogO3XGUK+DVJFfN19QrXrupVL37CAcuStwhT3kaYWYiQUbEHx1uLe3
fqH8YSyv6Z8+f5IzZ7vDiwLwW2/VHxAqnatYCiI4HV0YSYduqfVdGA0Xtuozl8t3g5xMMYLOcO4k
+O5Y4KSTN28lHY7aeOPLiOp/GYpuwir/4WJ1WkiMpizE4sAxTNGfebraXv/N5K6W2zq1X1oIV//D
+yPHgTsPmDCxqu9XT523Zps1JjCVRbyZdjXWxoXdRjs7D2gpaKaKvoaz9P0QhIbQcTd5JFJ+Oo6C
29HGSC3vvhC80F+HQ0NDDQyJ63pBVNKAToUMd8MrsJvbDXgIVrFEPV5c0hieq2bQ95GvTr3Ghmu8
/1myyjW878Bi6qL9UWjJrVUPsa84feL3cKw8Uahy15TFBVzk3IT9d9iTuTRH9Ui1Ec/H1hp92Amb
y9Dj2SFWrJgvCsr4t67656xyREIqJnRbngzVd9nTry5nLEQm2dnX6qx114pMxB0EOBiXCW2yqVSK
TVpkzVUjmhq3marxlcFM3z6fa+cmAqokkGSknSh0Tt449mcS/3kmggZTJMOuNFReqm68MN/O7dRI
RkljQ7iNR/XJKI0L3UsK9rZ80oJy6Q9csLseUqRzoba6NNDJl4zcsuyxi+OqONP+UyucKpv7qZgQ
mAjzy+ev7txkRZNG5UHFT7f7pMwZk2hhnwMDLRXlVh9nDK6VnZmQF6gBpeVj+kVVk2+fj3mu8cBB
uYYtE/KIROJkUFXMqd7O1AkZpnoVNN6Ofq6YcOrKXp382qj+P87Oa0duZEnDT0SA3tyyfDtWt9Ry
N4Qsvfd8+v2oxe50sYgiWsDgzAE0UFQm00RG/IbUn30S3rWxeMpreXs7/tIy5mTHbJwLhGr27EMG
UV8EeiPT4yhlNIiQozMHwBG3gyxNLPcswD+F3qpszs4/MwyMDJcrAE4odh4UQRgflMJzN65S89aI
YmMXql30oULJZmV4i5G5HcknYPyZ81qeEoMbZ855TVXHSZmipLAxyh8DBLUt/SwZKwnMwuaDKsQt
TGNA5Ukz+5hqrSNDgQ7fGXjdZix/gber/U+3J3PhtUF7kaxP5eRBfH76DW8Onlps48pVW/msxpGx
bbBYchF8ErrmXum1Y6nV0WYSpgCQHX25HXlhL0IUgsJpWDhDXHXhlMiVQqP3xXMsNoENYfWEcIe7
8a3xVVeS92fq1H3RgKdwok5TejlMtbMgZtJNPjeV/gI99cOENLaFJHQGc62PtLBKLmJNf/5mSoUK
5LvcR+TR7bc4/iaVGLdsqdrTj0ugXd2exes8Z7IgniT2NQqgVwoJkowwjl+GhqMF4D+8O8/6EoDP
R0Vz24fn27EWusUU6mmGTCwsnvfzWbTyQQcMjwghqCe/hFYzOo2H7hZGstopR5BTr39JE6RcuJfA
20r9x9s/4HpDXMafzawFqRlUIcIhgvVaAPkug7smkVZmdDEIdeWpkkARfd5Aba0uLcaIQUrBS9GA
Wk3syHi+PZC/6IHLR/7UeAOyRlMA3ZU5uiAbKSmGnKMO79diX7YJ4r69p2gf/CYIPzPLoIKz5MUa
qvpTk8sKp1ke+LYQSy46rTn8hNqq7nvZKJ+6kAoaEM0w+NwIjXlAF7m5VwPfO2PtlJxwzksOmldG
h1yhzyIO1NXAz8s1FrVNhShDOvR3PfX8o0fiZVdU/U5DW8ff2yLwnhNZ6ZFmNKXP0dgLn71BE/eI
cuTn1oe02JRol7l67KOhNyLXGUrRxkjgv3dRI6UH9huKytmYP4VAQEFtqMprH1of6qz+E3SCbAu+
GAMkHIN63JOx+6dyGDyUc83xvhzM5oSGbEBFvy30Pz0Njd+xjIby7S+xtH94gpj06C0LV5/ZwZBl
/I6+8XRHFDt0fI5j8TtPMIF17zygjbdjXd+OU373X6zZ8u2LWo29klhDiz4gnWxdXrkar89URYcS
D1h3KnxcO+qaqpD7nqU7Emrfz8g0wnbRCuHjGCvdk9aK8UrrWpY5yy7XsQqTesJv0Nyi1zS7i92m
8doxLlNqxEXx3OXDSTIBFO/QOx0h+5nIj0npV1PMo103RtWTUUM5RIjEt/FPF0E0ZtVdZVbWh4yl
a+5MPS72Q6mmFJhNY6OgPfFdo53xPDEFNhka7u8+UVSd9w1dwYmUq88/P7KBggo2MXQMsdiMlPAr
HZVRbWWRXX/4KQp5GdfPwiGdln4mh3gWOEJ7L1n+phvXlvH1oUUEy8B3iDrXNUDL97yhxxo6chQU
3zQDDDsg1K7/894FjKIS7XxglKR3V7PF+xatmn5MHDmNHw2wveAUbke4vjsh9VrcMRT+8Q2fr6cA
t4DAUtAWkuQqfGxF0/8oCq1/F2l6+aC6bXdSBNGwe79bg7hdf6MpMogFXZcp72qzzYmsPPSGsKwc
9Eg2en1qLe/d259HpEhVnIcONPP5xaJ4korFX1Y5Q/kkIH6rrA5hSggvd6Mm6yTGIhboGLPOkzkJ
aZrIMz0E8Ii189JO27glbLONGCeGdfTGJvjYGTRJdStVEamGq7yx6raQQfAPAVpyvSZ8z1yr3NSi
W26yQXtlyiXcGzxg/KmvN3uB0s1z1MrmFrlTc19YsQDYfUAsLoYu1ivyB6+rtSfT1YRjiBiuZ0N7
H197hLIwa8lk71iBMshhyqIvI+JxcN/JRfeaIIJqdzrar3ZaCYiRV6U4bNMyN9Y6FAsrjM4STH9O
SkoIc2hWmNTQlNNSckoxSu7EUAXM17TtM7w3adfqsQKBrkpw2tP6TDwC5NTvQoQ791XmySQ2g/ag
jVa9L0NJ4Tk+lDuIhd5HTzeCfV7U2JPe3hDXJzp5Ash2HhuiQtF09qJKw6HwWmQ+HU1ph22tFMqT
rAbDgZ2RPmCUUigrARf2AT1NwEEkJSqIl9mDICIT8LyRRlTuK8/SUL+MQrpySy20w3jTTA84iWfi
Aol/1Gu3QAXa8XNYqrGo9j8RWtUOXYgZ5ZRg3muIqB0BvcC0VTHm0LCs2VKYLNZ+yfX9RWFDhS3E
QoB4PT9virgbylwyWsdHt39fKm7xqsQ1EshWlkcvSuTLH8dc/zkMbrZvE9D9fo6nKbyQRLAzy11z
T12aGW5SSuMGmQIfYTb7Ym0INJGFzgnVqNlCZ4t3qdlSdykh/5MesSlkCzSo6VvNBzA89JzrSrM9
l4v1/QuB3gmaXgo3I6f97GoP8VIcoCT1zpA+TYAgof1xe2lf31kTqvX/AxjTt3nzTtIHfrocpb1j
it+S4Kz7hzR7uR3i+nU74a8B/hjW9IXnR67v1qMlQapwStT/VXiNCeoHSSOmvwrd8n7qFfqtZW6N
mx5J8BFxqOH9r4lJQoLdC6hqghbOZlEZO98PagVVlg68jQWNTpo090ZaK7eHurB0APJigTLlflMh
bXaB0ayvs1EJaseSP0njTvPvq/5VxhrLP5hRtS30Q1DfxUmyEvf6vLgMOxugMOhNUmmEDRVtPCW+
rt0NCYJvt0d3fQzqEppyZMSAFhE/nP78zVpJvLIfSzjSzhAJxSbKhXYTtGnyKiRRt49cCJ+34y2M
ioSNrwb4HIGbv3nvm3hBmXdVpU836fAhUT+r2vfbf//1s2NKCP/7+2fHet1KYZqoguR0cSCeu7Ku
HiWaYWiDiK0Cp8KXA5QAxWIlvbreclNFElS9SbOCY28W1oxTIVOKdHQiEZ2INI5OqYzWOBYLr7fH
txgIvUHKBSog0zlqMpJjwQqjYXTMMoePJN+3HkTgcFi1tF6YSJ4RvNwAT5H7zu/HRiOdcMuKEQX9
zhxfK0pIcpA+qnCjENK6Parr3IF2L2IBtHp5MZAuXq5C3/WrbiIcnXWQ8p7yR3Of+/qL3pwC6GII
mrx7a12E0+TLcD16vwA/3ewsaKfOREa5/3F7PNer/DLAbDmEulTUssRrfmjDQ1Xv4cK/e9+Ss5C9
AOCmk3S1DmCiwfJKsgCscSeixuFD8Vc628uNvasi3v/u8VxEmx2BKm42FbIVwTnQEZgxwydfW83i
r1c2yKvp8aNgLIuu4qxg0KSgHAuUBM+iIQKSvStzrPPWZNEWg0xvIA49YM5zlSMRvTpMc9vgzKsV
OODwJGXCE9XRYmXCFhb0hFyYQNqYGl9VmNNgqADFSgEQvUMf3nvxCXcAvKkov2zLtXL2WrAZWsIv
WqUxKpGbXv1KDU9EAh9TDEpH4kbVfrsYSd1eDcuT+N/gZtsnh0OMaxuDixBdcNGToyOJMs1KkX5h
DzGF3LsKty+Putl6SJBT8Tjrg3Osl9ErJjXlnYFf0OvtsSxFQbDOoikv4gE8B9SPiju5hAXhOZHF
Zzn5Wsfyp9sRrg9SQFsgfyYBNNQM51eD0QZFn7TMVll/rNN7xEIhI8u2jqUVwN5/WHdvg02f7s31
igyb0SHRGpxd4UOPq0XYYwSZ2kkebnGOhKW7UqdaWgok1OANaBhd3xIGll2I1cT+eUQjQKEvhPWE
PSpreKClOSRPIf/SATjQKLocVjd4vL5b3z+H5sGy7iTxRZG6gyCjahH+uv25FjYTj1eYaRT7FrQv
s7DvfFcZvHOaa7bvdnuUhu7EvnqVcsxmFPGUROWaTvH1LE4o68mFfoJuYOF+OTy5D0xBV4XmnEs6
Tph9gfp7+9GTk5WvdZ3sEYd+BhARSZSvyBDYC+kdle32nGFC9ER3tt3yZMKnss8MPEnbbiXeAmpx
CshDkLYiyLe5KqQ2iq1Y9rDxA4paLtYXPqCn+meAV1DulF6/E+pxU0vvzjFJIYDKi9QjQNvNewBx
A91VxejtnBrjscxSB7uG3e1VsvAomGLAoOIKhkA1RyziFmcEQ9CjM5C2tgf/HeUjKT9mCCjgb7Zp
EHcIcM7pcapUE2HlAP5bPb2sR03i8vzDI5sO1ZyHYJlqXWDEXp9hHTz2gb+NSnMr6eke59Y7HXFC
24IxXCjKbkjRcfHKprb1RMD+FGRlnv/OA/y8dHFbFO3K9llaysiO8jqcikFX9DUBt8ls1IoaeLMi
bBIt1O5936T94Zbv9GynOM4kcBpA5CRzvCr7haYSV/TTqnOobDM/shsst6RtuyaXeX1DTGEm0NZU
VYHGc7k5fbOJEUWSq3Oi9yeAMi+SEK9cdVN6O/+clKG4IEQO6CtDZISkJEpncnN2NWTR/d893h1j
8D1TjUMhPkvxGYGllYtiaVRvQ84yOlSVLRxmpOas5BJ4CeljojT/sA3fhNBnXfbcbVRXDxmVl/5O
lJ+5/C9/P5BNVhp4LVKFyw9TswArVYzac4t+XxhH23RND/b6LgAJNjVhwA+hPT2/dqSqNFS/UBqe
JcExUUW7LhsyuvYhid1XXwm/R5KyXTlYrkvNxAT2qkMaRst0XlkJPFX3cVcjZnSw+i+x/wTeDzMe
FXiStwvqr1FRHtXycDvs0raFWaQCheW9x/Uwm8tJP00ZWQ5y+QnPFrxtejsfVuCci9fB2yizxNE0
lUYaJJF1bg7xdzw/1VPietrHoiiFp2yUQGEj32gHo/81sCrfkfETXPkNS1fgdCxB5aVBDNPjcqCG
FgWSYA3NGQ1I9PZ2iRkddPmklCuAoaWlYyq6iDD0JA87Bykp6E3879IRzeSu6eJDJVuOHtEnzocn
T5Mdv1k7D6efPjtF6E3QnwSmBHnmqsQ5Zm4Zo8hyjgy0lNrnsDw1+P+KjYs66lr5fGHBTJrsVCFI
JDhlZ/NY5SgzYjJanK1M3XV5exDl/iHN1fcfU9Rqgc5THqC4Mk8gCrNs3LwZinOL3AOelWF/vL3w
l9YkiQLiC9akRnCF86h8b/I4youzFL7E4JnpTuDJ+YRdOb61j4UfY0DwFd/XlX0uTyWA+dfCj57D
HizolEVcLkQ3MgcltsrqHLRUvOXU1gHLFW648/vPpXs/egfJ/dLq31ysMUW8jhEGksIPZvs6YpMo
8eCKK2PTqX/6uMe9tLTz4lFtV3ApSx/5zW+cK0X4sZLkOkjJcxN/ptSgFKFdia+3P8BajNmZYNCU
9kulriCrPsvZt0Sp8SxcuSkWNiOFBYj7ZL4qBJPpz9+8igSIqG1ThNUZGbjuCatIwcF0T8FdCQU0
nPeULXYLrwNKev+yut5Gnn1lGVMuTa+D6mwkKNSoRzV/Qt9o58eyPdnA1/soP4/+l9tTunDGTcoe
NBjAzGvU1S6H2+Fpx7Ur52fELzdB8a1SdLsX9m3w63acpWnlOSEZE0oKAsXs0wmgfMrK5cBBT9/W
pBcTj21kespPfnYK1r7h0un2NthsUOoQ4HbXEEzKn63k61AcvepXhXqAqq1kY9PfNNuZHJ48/zgQ
AB3OwViIW4kGqlcw9ILPBfLoGEHenjdpId9TEMoh2QNcYJJhXH4gU0KlOKl03mE4G+wDtfxQuNVn
xS+e+tbYGEFrV0354A4CSnrBPc5VvwbeT9gi2bR8j2FkbbAwuAuS8leu6mcgQM+3f+DSDCDePd0i
PEp5uV3+PuSH8I7GiPZsID84gZPraGUKFr4mOh5wOgAHQS6dJ9U4DuO4XAotVEs08wat+GA2ybHA
P8lAkWs7VP329pAW9sQkHEKFEUDf5FVwOaRKBllhtUF3dkuoRFUz/ujMwtgEZXTqq+7P+4NBlgNx
jbDahBm6DKYoeW0m+Pid0ZN1DD95bkJQaGP80mdrD9GlcZErGkgbQARgLV2GCivBrPQxac+hGn7B
J31bh/FHszeRtlX+4TDDHYGuLmR/csS5x4UFeRR5oq6DlYUMnth0j71YPEqKdyyAJp24OfetFD1p
Ia6QcbKyJhfuCchzkzg92QbcjGlFvTnDAUGIZdIN3blCAjjzv4uq44YrGIalyeR+AO2DChyvy9mB
lo+wUCxgMWTB4Qm1NKQpou9d1H60qKPdXiJLBQQOaFbJJJV1LdKANq0IwKsQz6NRJF86K3G3sWp4
Bw+BPxsr8XTHq2y4q8dI33bQRrZJWhbPZW9JKztjYbNPHlm06AHQ0AWcTWyKmggIWKDl0kD+bdV2
Uu5WxrpwUVyEmJ13PuJpBujn8dx61aYePouJsjfAskxWo/4eBiuImBcU4feTEF6hoIFfbfC4tkXt
4LX9IY3Pmaiv/KiFbw2YnhMeQwUTpOhs2IaZZiqWa2wcOXtIjOxY618KJL6rPv50e/gLo6dVDS4D
+QFwH8b0Ad6sXAAAetjHAkePh2ZuDVuq3CjBo5nd40uzjfqVVuTC5ULjGPoSioGWRmn7MlyNrh4c
BdQBvF4S0PVRjGPk4ywsj+g7A0wRQLsOiXfvjUiejlHhr2yi640KXJHLAxIBoCmwH5fxBVWru6TN
2jNa1w99C72FlY4dgrkqZHa9cgEfIDZFUx5gljTvELSoXZaNpdTnENmyQXvOtY9x9UfrviTDUURl
2KsLlJCjTY5uZjOU28Etd/H7qxD0SKkN0KZg+1zVVEnvU2HSlXCEorNNs9jo2grVfGFCYX1DVND/
ftL5uw4tl6pvmtpw5BwR1qbcpZn8osXpu88BnqncxBCUeRhfNXzFrrHUPC4MJ9G0jZTA6uzrlUPv
eicgiwROl5cjRA/I2JdLA618LHNc33IA1j8OqhBhSo4zgy7oPwOzOZaWcALKtxJ0YZVcBJ1tP0rB
YlaVkeX0BZBoQcRr+3B7g18fJbAFKcTKU5cHyNPsujcDQXRTZBcdP01LO/W0bZKl56pWJgngleR0
MRYai3+tnaZD+3IKJT2IVaXqBEezflTNV0350MpfhWClcL8wZ5Nk0v9FmRP+ZXgxXZUQZcSMRUcr
W8xPt+dsKQKEEVo5FLvIgqdF/+ZQrOI6r5Q2d53Yz7AiFx+9TPp4O8R0gl/m8cAQgXuZwOtp7emz
D49wcyGnvmU5RUS/AUvNTaJLOw0XFUP2UEiukpWy/NK3McDSWCwpDJbmJy9yEMiUSoxJEtRN1WF5
jn6okp4Lf+XzLI7sv0B/axpvJm9M+rhpewIJwYvcPftZtYWihdqx5QjuGqhwIRj9a6BBnAs0qOYX
ZePiJSYgj+0o5mtYHAsAer7/JcQDRMvev5EmkD3HEL6kgLrmi6IwBS/8y7lRMPZIfiZpdofYkoX0
7e2lsVD1mbDQtKSsv3p+81RWNmolNvNOd3pkjpDiDe8jP71rdH3rR/2PvutESFPKq4zrTaenu3+I
PhUfeaRPIktzhVGtQ4DMdOEWlXK6i/qDhp+feBaHu6zIcdfO7bY5umuIkYXvCH3wv6DT4fxm0fDk
7QXEdA2nb4aNGDWbmlvZz7G8llT+/8rmW9jfAM153aJahfjS1QNPL11fQnKPJerowrciWENYLA0H
cMDE80HBk+7M5XDStDczumsCqDzdzt1XzetsTev3Upzuo6jY3/5k0982O0tYkP9Fm7b+m8mLQtdE
WdkUHE+WYGd7WO940X1pvZ82QSVFRj6HVreMHMrsKklStEliIN5OXo6nJq8eAnrqUbyWkS98HUAw
U3+b/uw1tkIcC4yQMtN0QDaeyizfJYm/krVcp6EIUIAKgNMwtTPmO2yUUB5u/dp1LFXYWOprrj9n
+l6xzm78za2eqnGto7WwILCr5KzHOJre7/wlzLWLUXMteee+xPqhqU278Psj7oqCkk8NjXFlhS8s
iQmdMnE2pn/PUbaDmyB9hZ8A0mJ4LuhDvg3cdifWarVyrSxwj6mwsyyQPQU/cpXRyyO2DkYF+iHr
vX1l5A+w048NXiSJKT/EqYFZS6JtqdZjFUA27Es4vACgXwXCTunZbBO8/R3zawerikYZW9c7o6Vf
OWjzaxiDKPKzZSH2nuNssCOLze/VnsvCrLUvsafX9yNgZDsvB/mXWJgrB+nSGnszMX/f2G92ZTGR
4wyM1s9AYvYi0rZ1/BGIt+fhUAD2Cdulbly5ehdqd1O7g0cbCsog7+aNj6xQsfDUE/9smbUAcuIb
PSbbkIoPPY1iW83b6mB0Wb6RzMLbN5GV23IWwDJumtYuyqTfilVebAOvCbakLOo2DIP4npdKubfU
9xeCp98KKwZLUjQa5/l2jQ/akIOTPmdm96zF3QuMQMfToq1l5St56eJueBNqOnHefAqp9fRIqEP/
XBgKZ+N3nxc+qu63T+GFBAv+Dcz/SeBm0mC8DKJjCSQmpuQ6nX5fxQOMTHcThc+xutaQXzpL6L8C
l6IogibGbDSpi5eRbLquo7mPgnXqpHCLzzJcbcdV18QdF2MxIIqhPCLAD18OKlB6MW1LVWBQ/qPl
U/vNn/N6gCiBh/AaS2dxBidE4lT2APM9m8G8iEWLnSo44Jx2eZjsctX97GfCr84rDv/wsbj6TZDR
4LbmGX7QFrggqqLrJCjcKd6DXA2YhDzE9F1uB1paepMoPAAqCtZXqUau1p1qtZ3rjIJ/ypPwETLt
sRq8lbrGQsUOLcI3cWYfqmuoTbpW4zpGb330o+B7F1Aab2RrpyTjoxDImwzqVVYp+1oUD7WSfLk9
zqWFwnwakDuZ1Svte08T4hSCAjdqhIhJ3tlCjvCp8BrjXZl+uB3LvIYhMNg3wWaDzfS+zuRBdx0v
hZwWYxjJCW/8wqSxuVPcNjgUea1vlCIQN4IiYb6DqyM2bGUSYgdZDbbc1rixUCDaGYOc/Qp847OA
L4jp6hzUY/Xg6pjBW0MsP2hSHW9LXhn7OhbwRxfpbWbUuzcC14etjbW1TbhW4Jik3oseRe4pr0rr
PsE+amNhtWLT9bM2aVS5x1J0G+5C1X3ykffduINk3Vte8j2P+vJ+bOp6O9ZjeOh6zOKiPupORapm
T3i8VDs3xVDQTHT3sYziP30T7JugafCr75JyI4Z6+yTUVb4po8GwaeW7KORX9UlueBpTwlQHzLLi
+3C0WnQWBmWTuegle3roYaTpJceoDb4MQu1vobLyg/XxBzdoiacflh0u4lb7cVQtu606/6COSS5t
lL77g/NLt739Wa+2Ck0nKnNgDDk+rwswisukNTVBTeHctd9AgiXNysqZjsaLJGEKAfts6hRMF9js
hKlDqHyK5QqOGPiNPeIwKZjlSgzp6hj7G2Ti/iBOylE2bZU3t83oVjIFhJBMpId3BME93fNcdu9M
hHr2o9f535m72DbrOt9kSTjsU1EuD9BQw40m5cFPMa+lrRLgpaGNUTTYQmGt6bhf7dbZT5w/t9pU
Tssq9s6tVfyk91zvimZ4NgTpcSzKDY7fKxfw8rz/NyWzedfF3h2lKPDORuDvVNPfBN3P24tncUQa
T3Nezdq1Bo2c4/eV+4Lg6PrnwRI3dXKvSd52zF/AKd0OtTgYBEWmhv1ETJoNxuvUIMFYxju74fAa
J+oHmHv72yEWt8J/IeZlaqQgFa3ReS5o/oOVfhL0TRz8y4S9CTF7zCHRW4ZdJrIETDDf1a8GU28D
xGjwJVCN916C03IjfUDWhrzl6rll1DoiL3XlYW0EUCS9k4c/tfvn9pQtLoA3Maav9mbX5bRHNCVr
0L/ohW0ytLbU/cjK3K7ae/yB/2VAU5eRBw8HyfwlLBtxYBpQAM4wg7ee/K1L5H0huv8QReJhxcsR
JI5sKpdDGlG/VacjyykTTK9E9UcV9N/F3j/dnrmlxcYqhnEy8YJIiC7DtGTHct5TrGjzNtwMQnOU
ejx8cm1t1pYORgRiEW/iCAYYOTsY8w5LvqBhj7aD9YQ3yBET+TvEW7dip27+YUzQdLhQJoWj+QOf
UwJokKtz0Etfdf+XaxxxjfqHENTWp/6orELauZy2opDUHnCQ4FR56J8GuIoHHUvAQ1oVa0+L6Tie
XVsyUFJuCW5HnmyzhRCb0EjrjHa91AwfIivR7Cbzvoxp8IFz4nc5kpf3prTGq1qMCjqeDhIokKuX
PWZ24qhFteQgt7fzxEOY9rZWfArdXTHej2Cab8/nwgaGHIn0NCVxmujzt6tmup7QZpbouNkfLzXs
MnDtDlVBxbgvwF3eDjat6asZBdwx9ZMggM/XvCsOMFjDVHKitHPvDYVXwBC08b6UgJGp2MwOqTE5
OeqBrYaYfd+OvrDjKK5O7ynm9bqUDIK67CIvlJxWqjei/KUsX1xfWBnidRmZ9wDZOLcuL2yqXLMF
6oW5bwWVJDmm/OyPst10d3Im2l67D42t5+Kke7SiH7dH9nfVzyYWlCcdZTIf+DDKNPQ3x3DtkvvH
caE5ahYVOwjWcEYUwd8FRS0eE7FStmg3vUZjUra2UY7Voa3rdDOOdfXbLM1+qweZ9GTlfmlbudHY
kajXB7n0y6+tUtUfUjzQbaUYoseuqD07UgX5RS6wQpQ88jlxSFioRR88l4P+tR+K5NgbvbwRxabd
k7UnGwPcULzN4iDb6aXo74URJ9SqGBSkyCyk4nteHY47CrihlwhbFFK+1vdZWHj0Xia7D/A+KHjN
rqm68Efo/a3pxBjH83qQlN84VPeFk+dInhdfgand/iLXBTqkBd5GnH2RWBaErMowRXRjCzsic2OE
NJrcYFdbme0m9/KwV3izydKPPtk1+vsvF+AbEzuKXPhaW7YvDC+Xhdh0ism7sNDv3aD62JnByo5a
Wuwq4l1A0wE1A8WZLXa/HDCjE+h0RwUu39jbFhVCUxxYQmbr/nc5uktVzQbScHt2F3byRdjZyRyM
gRA0Y2E6iZf9VIboR9sHuz75hwSKNxEHLgNEJXl+XBkBzel8kA0HzI6dyy9t8DE21+DMC9cz3U7g
JuDeFmQcRXaZ4ff0YNRW2aUDlpSjvMmT71Wwuz1p6mIk2EGAT7mIrxTltExp0lD0DIc+br3vQ0Sf
8nFsX5XEAiuhB+UXQw2EvSshxlX3QbfXIHIeQ5yADwMCj57NAIDmCIJy1wVpcULmN980CnaqueZH
d/gjpnc6Ju8UIFR5M4LU/6rpWb/RixyjxJoN1/SVvg8LUwt503epZ2daWL7U7aj/DrGive+12MRd
Vov2FWbCZ3I9DVyeaz74gYB6mhmU+zAz+idpDIPTYOE62VdN8FTjfMxzTsrsvNKFx7BszJUFt3Ap
c6j+N3XTn785X9WxFEZB4CMV3StEC7V6KHWwwtVdPj53yf72h1r8TmiXseiAnFK+uQyWRX2nc+zq
ThvCGEuOSfadAdqd9HI7znTozS4NwAlU/LiLqZHN02k6GGUYVqrujJhG+9I36/16FRyCk9sdVVP+
uRJ86+SArYWvpVPA89OjJ09Yk3lbSF8gEkLVRXkeP695ctuWOJ9TrXUd2JGbvG1/cRiessq0FZ/b
pczrlW+zFm+2EOo2EZsKQ2FHiJsnpVQPqdccPZkCEvLaWV2vtRamk2z+jd6Ob/ZKKF3LU4RycB23
zsvNyNv42fWN37hk4xE7lNY+KGOEgiUv24pG+acV0q8wMLzjaAwoR6JM+Xp7zSydvAanPacHhyLL
5nJthmJYaX1PC0+znE743TbAud6f4YPB+y/EtGzf7DUfFzojEQlRW4+K9BLXL5m5wvhZWvlTxXSq
JdCzma8aNQxM3SoC1wn64lsoIDBhGsHx9kwtFaTQXQIkAeOfuZoTMiF+V2OqW67TIg0I4xOi63ED
Pd5Hky/Emzq7q2LWahAeXKQc88E66UK9awz3cxyrh9s/ZnHA1Gn+vmlBzM6WUZcqYqtkMZVFX0L1
K4w/V7jy3o6xtDQmZDMUWLpgVzIuQl0WnprKbA1tguNi3Fk0am+PWHD9QyCAQjzSqXjzPJstkLrP
TdyGWSBG8thIyl6K4id99Fe2OsrbC5sP7uX/B5plN4YqSl5XjVTXWyW4L1CY38tmEB/izv3M233c
i5RlQ6FUHjFGLfbjoLinumnz3ehq+j71q3KHjBbuL1Jb2E0eSTYc5J8KledDjNTYXToazbZ2qXoL
spvswMHAm0r67IDTCWZpgOGJlevWV63LDFjFVrL1q4yyNfnEITbEYJcP2OOVdVxuCzmoNnEhQeyP
KYWnVtvex0EfnKza6jO7NNXCNtxM3xrDWG7aYND2aZ6ld7WnWHs1GHF1L/oYLKGW2kIfo8EG9vAQ
ZZzYXlh1R9EPDZsm3PhqDgYXN6a7h74MtGMoIZOKNblhd1UtvqgG1YyR8qpeRfCKxeFJdD3IdNr4
mvBfPVWtle5GYxwPVaJ+NfT4xxipxl7uBR1JjPBBFRPslqN2JxRK4gSpWRy6ro83StGldp8rEC5H
r30IhlAArhoPm9iEB2k23vAiFuQeOaqfmzIP3a1ujPwBFZEdwi7NFr2+7FVL/XLb4A60bfQsPpRN
pm5Q6ek3QErqJyFQ9AOce33XmPCrAK/326DULHwi849WZKLON7Lwd1lfJpiN1w3+TG5BG6LKqd54
gfdoRHmwLYJ+tHuAI3asjL+LwRg3ZSOJuy6TC6ApZW2nEekTjcbmqU0zcaf2aPoNk6m1nKjtfdUF
Eri0puVHut9wVpBf3bCV7qzS6KwNokzt9zr1JG2bYrC+1eCdWnWEiicJ5h6W6J+kbXsbtH7yx2uE
73JXpo9jTPpWW2nw0gwCjK2m6zb0Mo1NptbiBnxy9AWHa1+669wPfWpaZ1/ARG7UapffOhj32BE3
Ww+Hl41n0TTZZs2oPURpkDwmvjhu2ia3sFfN662cJvmrLxvFeTTxIp+WUnrq2TW22PUiD5+AJE0K
c9vAEJquB3bDezEQgSqU0Vc1rv8YZZk8mU2jbKhnyX/UwjP3auJ5B6yzugcrVMxtU6r5vlezfBvX
OFYBka+cuKhDdpGX79Oiau8C5JYgu49VutMxytsapAb3lYa+IEVEBtonwTYW499d6TaHtvODZyHE
vAy9Ge9V1jtpkm1vqWd7aDGejCwaDkleFjaykv6dFArWURZrbWOMvg9bVTIPWSX120zq2l2RlyoN
aAyEx7TzT4FS5Yd2/NPiTu+zbivKjlsFUO1K2WEpL6GKiJQd2Q7kj9kBL3at0elZ5jqZnk3aHk1h
V6mPUrr4J3PrB2zZf90+hJfOxqkNDqAcDsYVI6oH91F6UL2coreOSgHgJOurY1a6nAryGsxk6frC
5wpYDXBqlTTv8sRvylBOw4Amf6I2O7mUnivYlyszuBDjr8wUiG06iTgDXsYQRGnME3MMz0FS2Z1B
JWT4eHvKFr4R+ngaECiUPejuz3Kn3Ctxvw4gTeaadRdYn0AVhmO/qQ1qMvXPf4jFoxLJkknxYt5p
703BNPUhC89tbCC3ued/sUPYk4dv03zlolwc15tY01J5k7AFqaLnHWf3+X9IO48ex5UlC/8iAvRm
S8qWVVW1q94Qbem956+fjz2YdyWKI6Lv29SmgQ5lMjIyMuLEOQqQMZi1wy9jK9LdqPXYgXNQs/NQ
/Xx7eQu5xsRkT8lhSjSuCs2COHhKPYThyU+Dveg+DEF2F7jvt40suDjzPmA+OFYTZcns+petQAlJ
IEPmw2DBJfjX4g/J7bautTIYvmZo5npmG5hmnON6ivTTNL+kgmq75QctW2kHLnyni/XM/I9hISkN
UhEPH79mtLBzeHkSZjE076WSv/2LvaNsDqSWFtQVAEMbEj31GZk8oRExAHpPQv8D7Aj+a1EFcIwo
+ZrQ8oJHIGCok2j/oRhRZh9LbGAuhkc3PHWyC2wqfApN8Yj01srLYc3MFEXOfF1SWRRs8Owhg0p5
QUtVfaislQO1VDxkMcRzAH4TL9ksw80gxq5hLg1PQy7F3GtMe8oBxbRYG4fHJlNah2swArCeqIkT
Nom4UXsr3CRelK3k2os+g6gbkYR6pjlXD+u6SJDDjvX21UsSPcrNqxudlOAI6fGKpYX4CzD0H0uz
KFImgj56ZR0iEcnEhKuqkRNxz992y+mimD2nMUIPYGJUsijsXX6+oRUat4IP8pTEZF294wvfx8bd
TkCuymvtJvlZremvLXjM1BFg+6bvSafl0iRcu7XUxYJ/0l31Dqblt77jvamVa19q0Q5894yuTSys
xmz/ZCVmkkaF21Wsyk1l/qpJktcmNNZsTN5y5v1J2BrpGHOD1X1pqy0EBUHOk3al6DH90tlHolQ/
BQ6Nag1qJZdWPMNXvdhVgpOmjXRMfkd1sUPlogRrc9sblgyhPAFrEn2+qV1zaUguDSqi0LgSd7+n
8V0W/CjbjVGvgXUXPPtPx4ubiqvq6t4Xm9JL1BG2t04eNq7l21myliAtrgTW3WmGyqSiMbtBRiku
RT0a/FMAIsrWxfxghulHxRAOQv7XNB8MAaEW/h9bs2tEHoogKrk3TnGL7pA1qQHlg+BuZM0dt7c/
0FIgZHxu0rcmz4RZa3LIM4cT4tCrNb/1kRU0NxYJbZCNv8xKuJPTbKP5/m+5Erc9tU3bNaxt64q/
ItX9+3rUxW+YHay0pvQLLaR/aqVWd8rU3FZB+sJLZC2HX/STs8XOTtdYjaHpZiKRwtQf4prnx1iZ
wsqWLhqhkk1RkesZhYTLHZWsphRlr/RPCTPuANWCh86z1sjIFt3xzMj0I84+W8NYstR1jX8Si5Oi
fPN1ZS/LiSPJb7f9Yyke0ZmZqCAZKbmqL/MYlHNvgKkx10M70SRGO7dJ9uW2kYU7AxWef4zMokQm
xozqQ0I7XYFadRKDO0F4EPJDFH9riu91u9I5XFvT7K1TR0XlhR7mMvGDCz+jIe01ZSWLWVnSPMIm
wpiaKGazJE3aDEJ/gLbuUIjN1oybx0pNXstO3VFSWYm3007NA/vZTs6JnvMCtEbVR5gVvnpKY4fu
yZJPYdrt+6qwwSDc/nArO/mHbufMC61uaHQRTa+TNwj7TBh9oPiyC8lKs3JhrRmauXvXuD2xCUN6
9tP1X3STqskaKdGijWkEjqFi7sV5B7s0Uq8OdYFLRFXtoH8phs+p+/cPhEmc7D82pt9wtmEehOV1
b7ow1FqZk7a/Ru1D1ezE8T72ft/+NAtp5YWlWUxVjMrrtMwjje629QhTEShfWWqdkBJS5Y+729aW
wtH5umYnGFyDFkuCGZx66SF0v5vhJ8guEY/98S/MMJNNYgmNv6jPQmvRNGZhjCiByYl16vzsPkPm
oxBGJ4zUb7dNLe4fM+50JCdlh3mxImuTIa4bKziVXTJy/cr1Q1tTaEfIIL9vS49yG1C5leO7dHVQ
WjJkhcr7dRUmymo1FCm9n0x/hBJiEDpbTY2Vs7RohHlpUj+GxVA3v/RBqKvScoi04KQW30O4F9L2
++2tWzxIZwZmzgASOtPDEjrcwDMO07xbZOlvyIpsb5tZ9LlJF4pxEUAYcyKCUWuNjGEHnjPjT1kb
nB4tplL/nI7iiqHF9UB6AM4Dqj7c7nLDrErxcu7G8ETfH1FYyquR5GjdGkx8aT30H8DB0W8FDDG7
lvKm79wo6YJTBe0QhZAEGP+obZpKtm9vnLS0IIXRFxGtauA6cy0MJczRs+8n3/bbve+mH4QKnFgr
hAl9TirrGTP7EZq3qb/v4hEZxcEuEuMxcvs9k1h7Y21iaumypNIEGg9mOwSup997FhUtX9ejwDW9
0ygqz0rTDRvfHSCIV7q7vFY3VpOfPLd5b9rucHsnlg75H759YPMyxEgzw50gIgAkMT/FUdklXb9R
MnnXy8ZBluu3slsj3F8zN3OkUU56M08x5wM2yLt+F+nCRldkR0uGZxpum9urW3IoODKg7Zk4pZhj
vNzWqM2ZjRwDn1dR+F4oEY3kiPqkYGvNX9NYsEHQN/M0AqLEy3Lmu3WkJXDT82wdivuo+uJbn24v
ZcljKUuTgk7zEzwmL5cC2W7imVoQndKCa0zt71XpNTfX+qtLkXHiJIe+DVAFb9ZLK3wfslwzik6a
+z31vvTD/vYqlrKz8/9/9v29JgoTKrgRLBUPHaP8RfgrZhDea+55SubC2mzu0vc/NzeLw9CBDJJb
T8tRKzus3n0EEUdan9HKx1nbttnH143GL4OKZZn573JMAbe+3943acXCfAY2FaeeTxZHkGxah7q9
j6x7wT0K7scs+BmKvdOmr3X5Q7GOjbRTJOGuXfty1/43UXdPAxjUMZB3nS0xG0JeqMYYn/L8vR1e
S+VO1v76EcydDwfW1LvgopnDrkMv6KxCEOJTEFd2LaQMJqHblK49ga99EN1rIPEI+IC3vnrQ6V6h
j5Hmx5SNXxJ3S7fwJQ5eenDkSXWn1qfbX25h34ANERXgnAMhP/9whiGMQa6G+clo7krfspvGt4Nh
JaleNAKMHD4rnqnEustjmxlBICBJmJ0MtKIPURC372oQNh/VrrA2t9dzfaSolVAChCeYtgVjqpem
IgniFGj981PmQdWrH4fhlNHxXeObWViRSgrA1SQifXRFjwqE1zCKHnnrVqD/W1AJ1qSy3FijVB9v
L2jRkgYZGlnUZGqWUWtimGgKZJwnmQpPxJQo3IdOB7b0tplpXy7fpaivnZmZDvjZDe8aASPsCmai
/FNR9rSwLFvWnl3xXhBOilA73bDyVLgOGViEIhPht2lsWZ0tDJoNMUtGNT0F5U9PGTe1+ev2khZc
YdIRM0hXprLzHEPI/GJvyHUrPMvWmxoye6l/r43CHrvtbTsLC7mwM/NuACdW0lTYUfXOzuL3Il8x
cJ2V8MJhVp+YA53hVY029ZBN6RA+plJQ8GFMJ0casKokhwqgrZRrJeEFRDP26HRAlza9cuaBrs4q
VSzkSdBXYpK2BNmS7CQGvOv8Y298MWLY2dIPbr7G/be4j9Rtp/NLmP1zx5y54Cg3iVVYEXNhEfys
8oRj+fuzxAVB74MGGcwU8z4EQSgK44CxpjgR4au3/CPzLdVRSoc1VpmFU8thBRHOYmhizZ8+CNll
vhqFPLe99r2us22kWPfs+EpgXdqyczOzBKJOOrUeW8wUgvzeBurb0Kx9lSXnk0kdGQMDy89iLgND
1Shhlimaj2rENJ8ib8rQ2oTZXeYHR0l5u32UFrftH2NXCvRilltpZlA0HaOt72mfmbC220799fdm
IPbhBUdVnYGI2YmV+zoVs54qs1q/Wka5BwrpgBNbCalLO8csGWQ/5Pi0cmY7F4hB21YZH8eQwb+U
jIW6yWst9sfQEra+EK4lDkubNwlvcFVwfK8QnVozxmojF/icmYS23vgHWcgfTW1tJmwprlI8mPos
U/Ce41/HwAyNwezxiFLYhJ1rN+pL0/kbkEArO7hsiaBnMFlxzaQ8qjHysgaiM15HCiladkF9O6uq
vdl/uu0R1ywGuAL8OIYJ8S7P+3kfLHOzoQZA5Z0GYmvK81opdzozWnawgyWx2gTUsLJ/kUVglOkK
QJw6Sd/0Rc8inpQLDPllzPNa1mOA3Gpa3PvmGiPUklucG5k5eysOehjXGBmLD62Byq57NIa19GHR
CDodaMdKRDtl9jCDblLOLCb5T40SPDf9cGzS7tQySL/ymab/Z5amIGoJRRncWdyIc11GYZALExQ4
dnKhgskS2fTC3SlCdBq13hmG6aWhOlnbQLzNYIbbbfQ43N7+EUvn+vw3zIKur2qBVSr8BoSBwuxd
UNOdMeobxuhttDBu21raV25CSF2A+l0XgmCNRIYjHJFdkpKXrtcfBYjtKjoUt80s3SPcusRE5qWg
H5x+xpkjFiP3hkSpjqb2UO0ieA5/y6UGyfdtMwtJpgaqfOK/0qcX/LSzZ2YYi++B03GXlCoBN5P2
aX60EHXxAIT7cMpp2VujrU0wLQWRc6OzzyXUclLLKMmczAlpnPoUzd4L33V88d98LF6g0wKVCWU0
C/hV4qZe5leUc8zs0Rd4JVpZ4ARW8/eZMxntf+zMaSgBDoyN0tJahBBgA53txl+jLVoMh5Y2ASng
R+JjXX0poXflavRPvajf52P+5ibmc9oItth6J5CBH5iwoMKqnyJkg4WwWDliS25PzZg6O0RisjR/
zYtmO7hi5E7fzH/iuX2CXmvvmsoa4eGiHQMmNqqsvIDn4QTMWU/luIMpKx+cuv/d17+MfE18bsEI
Xs0kE5OIoDfneUAWeq2K6iktJRk2I004jhUibVF/vH24FvwcMzpUaFzMkL3NPpkHYDhRZPYs6A1G
D3pgWbrjCS9e8/O2ocX1gOUBNgKA+2qQos39LshqUDYTHbjXKvta0hy50lcatItmAH6hMQwz/dWI
g+z3YS0PpE/oxtvGUDOf8qOV/1ovmQSNpfzHygxok3Zd4QVRQE1fq7gaLVvQwaGna5fw0psK3nvm
wBgxpzo1nxIVSvDhPS+5U9h8toR4V7SuE6v5Bvpvu2VWRIreJLlAEfrl9sdauKwu7M4uZg9RSk2r
fYBEtJf9zAdP/9HNjukIPN9fi+8L1wjFcHK1CYtwXWQe2n4UihZ+XCoWX+Mkdaqg+/j362GYjv4v
f8GkzLy8qZHq09VReJbqLyWkz2L1PFjfaZdshHiFMXzhQKHEzBdjRArW7vmBKowyM9uw8E6hRxpo
wuribscmOBTj6Nxe1IKrT1FOt+gCAN9UZ4tSPZX3faYCSBmqbTRKh4b6pVVo29tm/hDbzbKnCzuz
qzDV6ybPPMU/AVZ6dAXNgXlv14vVPiheQX7vFSl2VLdxWtrPVGcOlZk7fbbW3VrIAi5+xeyarEMI
Uxhu4PqCClqtMyeJqDn299H42XI7Bu8BIo6vt5c+rezGyrUZmjSspGSUQjIPQ6/soHny0A3qm/qx
KeW9lnUnvV55yS4cBYM0QAR9rk2IztkiuzQs6jQ3fYK+sonyalOtPVlWLMyXhHCP0iq1RbYRPNJF
tPX61+09W/RKCsPM7zHTRo3uMlvLOwtiKAWeHnfYesq9Eb+pa1z1C9FpeoSzU5TUKfnMom8hlAJ8
IgnprW54B3NwP+W9+jFo1druhlo9hoK39lJZMkmeq5KAMip7VQPqkI3JjZ4sxtJS78kcLG/jcy6m
QbHCCdvR2lldlP3++60kZlmiRAnlmuimrFS5gn8Bo1Dq5OV3Cm/fXW8lXi19LwjxYTCZELD8ufxe
lQTXAmNUHujX77UlIAr2kUGElRR+yev4VFClAcrmVTfzayOj35+FKZmZ+B6Wd36xNs28tIqJsHAi
A5hGDmYGaoChTQrj9XOhgy4ccrqh4M0fms5dm3ZZiu9nlubFpmz0ldrLoGSbeutj9dImtQNLmx1r
Kz2WpT0DqIIWJ2AVQDjzJQ2iq7cDB8n0sghV1MG891H1W7npl0LcmZV5PEi02GqS6alomPG7rLRP
WaMdUHJ68yLzwG3qWNHP2169tIFgAnmIQyWIrs/M4fQxi+iMUCeWm9GWxKdEInoblW1K2783NJV/
1Anmc81C1ApxF/YZhlwtv3Mzz7V9VdgzH7DxsnGtjLawKmq29HYmrgPAHtO/nz1SPagVa7NFCz3z
h9iu8Y1MRn3Ka3+V1bfb61rKCmlSTUkGTKDUImeekYxh1Lh6hS516z6YZfZLKxrHZwQWjAXK9eOp
LcM7K1e3ddauZb7T/z27Es9tz91fj/tA9TJsj5S2lP4hoevTife10G1T7b0oYSftVlx04WwzIwXL
Kp0mVjyf/qrSzuottwSEYGgOkddWO20TW2sFykUzNIInOidC7ryawcBeH4jRyINL0e+kRkI22j34
qrVSfF84cISoSdFgeqJQ+rp0lKRo84pvSukpShyt2LvtAYBvq5t2luVAcdewZws3l8nzkUSRxEJC
LeTSnpIUlVilSkTelDlDGFHiBaIoHwzfO5TGypFbdE1dnRRkDAqUV+NlWe2WRWgV0UnMPChVc8eP
LdtvJQdhSFtmhNVqYCf4lWhrOcEf5O3cMSn3Tlk3ZKv8uVwnz1fDr+Q0OtENMu6h7o9tvyzV+zru
e3D9ItIbSm5S+Msyx+Ulynx4E9mt1g13pp78EXx+cIMyRJ/NN8JXkIEVCCXd2haZ+cs3hvyu6VRo
fulB/f2T1Zwaz5BgAxO44vZKZbPRzCqPCIjRh0wdaMuocEVlaz2ZpUT+3NA81utRlqPgw8cpdKu3
MzE4VkXwYESPYgYpXHuQ1Pyh7NINlOMbeDF2ghYfKwhiboevpXOG53OHQrvLUZg9W5SyUGKcNTk1
yXhXoq8GWM2TV4pdS6cMIhhZpb9Np2YejoNCVfw8cpNT2Re7Jm62iJ11iPD0vylf3XWlmNhDIqwh
sxamLiCeJg1jJgZSFUudHbae7nFhhlbM4GPmKLDmejqY4+iXFqR2bdxBRWe1MH7GO6P4GfT1iiMt
fmCGcJlj5pXLwMy09WeXEK1D1BBDLzkpVmWrTXqAzOro+gX4v1g+diSt0VTbVs27UW4/p4N8b/bh
IySUv25/4qXL0DSnxjP+NvGOXv6OGgK1JolSPnEBREm1ynwreHW+DcAU2b6nZH/vUshkTdOS9LCI
q7OYKqQInVYWMkF1nzr07pzAeJXaD3+9qKnqY1oTXRwBY1YTscQ06YeewF2FNK/oA9r1pIADKx+a
SyuV9QX3xQyQyekReM0srjQQT2o9aJ5QeQ0kbevmD3X8u4gfm+Qr3E7O7ZVd0/BPzIL/mJvfEW5T
lqXnYs6UX5A5K4ujBO+aHz9qIpR2/WMwMBj6LTcbexjeau916PtNCv9a9611f6f6TrB+3/5FK+v/
c87OHVmBA6EUohgAJ3oX40ttwlHx0mavnvspFr/eNraAm71c/sx9jFSqWt0KsMZQ3jB+Kb37fPgq
Cr9y875ya1tw7+Ossl1IrbPwOa6PFHjsVF1JcxYODR8BuAbFHEq+xrQnZ2seDB1OsSqOT5HWwKQs
7DQxPkSW/Eyf83B7xQsh+MLU7K5sYOTQxARTYnyfhBVUkse6fr9tYyHvILvXpigIQTZiBpfLoUWZ
B6lGLMpRvfL1r1ZnboaH2Km8FUNLi6HTRchFG4fH5WzfYqsa8yyTIxBb6ib2HrPp5l8l5Fq0wg1N
z5Wc7Qq6pTZVqBVixyXtJQwQi07cPqj6igss3R+TAB7cPIwJMFk52zRRktsh9YwIPKL50EjBMRNb
evEMKjBIz4PGkQsBDjVPssMifSv11IE9fWX4Z8kPQSqigjpxm18hrAoVwY2uS2IYAhpxB8+HtmWe
H9r1BDKPWm/X2PGlpcNO5ZcuOsnPpLZ+6SkTsEOx+iQ5hZ3x0CW6bXrJUxz521Q17idwq+hHm5RH
hm+Md0ouH9uUiUW1/abV4Xstx09NkG9zRX/UC3Ml5i91tPAoAIhgmpgYmQ/9TQ8tWRzc+ISmyA+9
qGtuUtB0DWQUd14ktszCqAjviUOwT6XwQa+KPXN1axLC/8/PwCEm0BvbNDuwPlEoVwotPilD+CjA
YCbG0l7xiU1hmsOq5D/pvfpaGsNzlKQf9aE93j7MS95PO5mTjI4zWLJZzhZkSVHUapRiv3CU+ikF
VSgGu//OyOwgVyosOWIcpKdW+57WB6H9Mcor9+pSUJrmb5gopzJ/VcYrqsEyPE9PTjLVSbF4GATL
EfX+IMR3RamvrGfxq51bm2UMdVv1apEaycnwv1LLAZKEwLYh2q0C5jP0Ha9kfiu5U9VHMIcrd/rS
oTq3PbvT8kLNxUTGdthAI6q+tZbvMBxk67hrFX6sICq+/fWWnn405//Z26medXZ/GSTYol+ayQlS
tl1fMU4jvkl9um2aFxN5paHYSupoM9u6ss1Lvqnp8IFzNMRrhfG2zDwjnvSF4153TOVuiL9JzRoc
YMlxKLTgM7xauHBni+tyo8oHjxhVjOXbqKGYkUp3NWS/ttcbx8BVN7d3c2lRU4fxzwuGgsTMXqzX
Vj0GNBhb7bXNjkL16oYrcX7JQwjvUzz5Q5gxS9LdPpAzv8VE6vmMc2mbvBFeSObBvownpWy3yZi8
3l7VH0DP7JHO8PQ/NmcnIoxbA6gZTWBmMndxiqCjbuy9iVSsirYRY1geL/EmiTcAuHZZAWeqHmx4
tvJYJXMwUX+MR4f5vJ1ZozNc+w+Ato+plm9YjePX/s9QjbaB3NzXbu4ISYHQUA2ppXWvuMaxUPWt
mIwrX2rxlE+KPHBj4xlXYugyIDCvpRl80jXT1pTjUA62Vsc7XXiJjW1VvdTCjzKubdFcM734Bc8s
z76gAqEAeBJ63Y3ALGhhl8YHrz/l1cnNaufvJW15JJyvc/btErfTZU8GkJDU7VuNkl4bRWvF9cVU
/NzILGzpPS0wdGgoberRIa10uy01O9JLOwjUo56oiMyMXyhLf1TlYhcm5kusAdrSFMfvGRHp9E+3
HXY6Zlf+erbDs2PYRhSEzJifYwQPWl1TOFrjhFj7hvpl1NRrpI6Mhl0Ns9Zx1Q8D6j9efByidhdl
P9Di+e8WNLvIq6jWcqTEgpPQ3CuJRxq58phaqsPhJtT/GKuZBrumBZ9dAx4Unf4IX97Jg52xLb+4
4Qdyc9F96qWXtH0ytVdhrBD/+tjmn5O4sONsq8L5pqLlHbf7LP4iZd/rHjK6lbrrAqvo5L///LBZ
DhUMRuIVAz8s0p/aDA0ygBNeeRKHo1wNm1wB2pCdGvn7mP8U029tsfPd32F1TNuV98r/4+P/90Ou
OIoAKKdSEOfBKR4lpxD0p54GnB1I6U5Dg2qsRSYkoW9Ry43Q13uY5h2VnztE4UFyxTtNqH7e9onJ
xa6c3KQHCMKd0vc8uWsH6DPyAWRuNaBeUB8BnBw6aEmqv9beniLImaGZa4yIfo1SD25KlYe7lKJw
lZb3DcwTt9ezdKToZoJnhlAVjfjpbj3zwD4UXN+PudiGP9rbL5XeObkGuQvsQV3g7WN3DXG86Fvn
JmeneBx8rxxLInFctU7Q7Czza08tobZeIjS9ehG0TuRv+upLH+wAdTmy0G/17qnKyFisNQm3xUwM
8tWJaJj+F9MylxsgWbBb5hN0LB0/D/kegis76Q5N/qwhUtvm39T6Sx+tdCsXN/3M5iywpFnlSmOE
Ta3LUUwynTR/t3TBHqt6I6lvjbe//ZGXEjJSl0kqhYLn1eReXTVhbwx85DIP9m3RbzpXo0jVPeoT
tieSD7fNLeVj6JKaHA86UUyqXm5pGgm8wEXOrBxWttbuNbDCQbq7bWTZjc6szG4/XEFtGmryp7zN
7Xh4VfX7NIn2DIL05Vvavqrhsys/QK0HP+yHPOMxWr329S5JVp57iyHqfLkzD6oaUYZrix/i+9+E
+KXVfhITguBLNOTwe34qtFM97PXwKxyzrZHbE+YXnqmV3ZjSl3lcQmyE30ETHKjHbDfGOh2FjMmb
k5K+iPVHcaicsD6EoWZD5ulYLgwvhmrr+kvor3ztpUI6uf4E4QLHCiXYzLQ55mPgjRO0Ku6Kba1K
5mvdDl9DLU9sZL1/6XoRb0VfcneaDn2qHIe/g0Eu35og/d6F1drbavFw4XrgaSZKyvloldH1RlJN
cLxSLbeFJ578wNwIpMxBGe3iMto07VqqvjCbizbomc2ZxxNZShRNgB4aovZE52zbRvI2TiFmFoed
ULcbNQmfq6T61ofuQcyCjdS6m7wOHlpFXkmx15Y/+xq62cppN2WeKlzJkgE4Wj9G8IzqQbztzIOY
f77teYuH/Wzps6xPEtpUaGVii1gFhxxou276vwcj/nbbzNqyZofMbP1ODJspFysPqWJt4uZTXhNW
3MLxRFTE8bXbBqcM5+pAna1rdktpaVEPyTReFnjpm1ukP5O+P/puZqdDDSNJrjpN2m6pDa4cp0W7
VK1EBaAxV/LsnWIKShfXTPOear95lOLqIRXzd4b1t0kc3YtCegyiES23f4HEtEAAy2gW8TTDmS9j
dmbomSClQJtlKzoEY3YsaALXNMFybU0pbNFjzkxNn/os5ch8KXNVn8OixMO2lYRXaWw2bZisNPiW
MjVmjabhVDCsUJ5fmkn6OlALETNRWttVcP+/GjjlWvtu8u8rPzkzM/OTdGjkXLAwI7v1t0hQfyMd
srKSZZf4ZyXzb6N4btKNRDQGUx99xX+QcwSfUadDsVcE+hiXn8do2GYDPF63D8HS4ugTIOUCER+E
+7NgUndCKLUjABYQ3E+BV77gISv3+NLizk3MPpOnZ8jGaQ3XeO3eW641kWhDszc8J0PjSGr0ixD+
LMC2fntlS94BvdVUSWda9Ur/LPNgAU19ACxuQAVirLeK0nxSY+8JpMbKCq9NySgkQvdMZX5iUZqd
6BT6CY3XP4RNgJyUMPg6kYhXrvGSZaa+Ev0XCiwYY5IZGDwcB/K8KSKgXmmFE5sLPAAob/2Ecd4e
B8hds33VfRal3HYL3s56sA2Ftcx+caHI8ukkIdbEgnJ54oymHmV10qX39S53ckAZjtjlyp7soJRs
PTfyNYvXoYTV0grhpUSXWZ7P0PRIAHm5zCOpQI0YtgBY1yIezivFv8V1TdwN0J2ClpzzA7jd6BZw
XzCNOcBY1mjlNpbUu7ixHuRhTdvw+jiwojNbs+tU14XR0kricGSEd6Em3EeJvEFScZeX7iZIkq1Y
Fy9l0q4AWxeXSNyfPGZivJ6dwjHSc535CfTaG3VTpj0IXa+zraC+iwrInm6fvaWvhtqFDpH8VAic
v6FHt8+1LGVcTM5/WjBD15x0OERvG7kOXfDu8pz7MxosXgHh5NKVCr/ioa4NY0+RoIggUl5jl1ky
Ik9gpIm0BB+cRWZDboZOrbmsM/MN2JitJWtI/qW9Orcwuyy7TotcQyH2j0yDpRkNJTKPwFW2t3dr
MW7AkgQkRIeQgHm0y7MrB5onQotMHSAL7d7aVOWnpBw2OrIxTWd38otbPw19ZUvqh9uWpwVc3p8y
CJx/DM+2kIlqKR4V8tVQKbd5otq++O6DSM5HuN25CnSkAG9bXN7SfyzOtlSoJa9sNSzmgfahScp9
gWxgyNjrip2FF+rl0qazfpbo+EYFsmfAUJLsC++DGKaOlR0k+bfvfy/jaFPE9536iQFBW1XuEpgt
1AbK7eZo+G+3V7x0us/2eD7NmBklE7USnQQDHThb7LRXOW3uojLeNYV8vG1r5Xtas0sgQEnD6pSp
pGk9ScMDtUwLln6XAo8+vhtr+Og1v7Xkyz0OqtZTM413wWg9R8EvUS6BLuKw+Y8GLik3ZewlndBc
P6Q1pO2q6VlyFCDlJsvdtKvFRsw+9+0uyH911qk1uW7dd2V8hK7H1rt45ayu+O+8vSYBSox8gSVb
0NC2L7l07JuX2x9xOnQ3DuW8KFYE/3coSVk+Rap8hMr3EPqS3TfxpjGElZOyHEb/cyKtWfAZrV5x
VZOdbKXfsIXYQ/vl9nqWbtXzAzALMqYvaKFVQs0mKLqNkDi4VVPatEHNVIx/XwnmU6PWp675FxiV
KQTwsqI2w/rmkIi+zEIhmWjZFdPfR4hijVKyr9rW6dLMGfNdJN/FXrCpk12o3JvdShl/8TMySYLC
H4nuFcX5KEnIqCUEIEt86pEqciMnG9504cMAKOb2Di8ee8gCmJqe0NrzEKMagdiHATU/lzEm6VOe
tfYoZmhyPsjqbyN7vW1toWrLvp6Zm0WZQkvCSEsnrj3rLU6BJ8B1rgLmyO9E5WdlPCbhoStWnmGL
UfTM5izUeBk0JBlVDjiCjH1hPsiFZlf1o2at5GJrWzmdlrNrQw15jBUydsq+3Da5jCausTVaazNY
whHVm41f0vf6Lzd0dgTTQm3EIKGIqY3jc4qEq5dqL5US3DGsvUl4vOSiuKeHdZD6YXPb9uLhZAKO
Fhi5/NUgfArIXGTGncOZVo6RPnh0rNNT5L8hR7Uz3e/Z33Ol4TzU/Cf1azQA57VSUFOyT18dhllP
2mWJ9a1Lwg1FiV+317UY1SiMTmh12NLE2f2QSxmKox5xuhaSz4ht2onufb9tYtFVzkzMXMUUQkRW
U0xo2mArwas5mnsPFbisfpHCT2q/ltIsHoEze9PVdOaaYWSMXoXC8qmQKQV88DvB7qzdOjvr0hXH
G3a6EaZRFnN21FAPa/xoMIkmDOtYjUnHM99T07+9e0vhEdz3pNdsWhNg63I1Y5MbYZ0KkF2LqS2X
zXbo3gWvskdVcaJqJS9a8oZzY7MrKOOFEsoVxpif2JXBs2A229vLWbTAk2fSWaXJM6feqovcKmNT
5xYNLTtpGLMvV6LEkrsxpY2EIaUMsPMzjx7VVi/7gcnEIPmVJ7nTIWbGtLMd4QoIQijhSp9s8QNN
eju8SMCszgsKiD50gdFhb+CruMXXXFKd0PySSeoeDfDbu7fk2swBTFUuSLggeLp0hsJVhDiOeC/q
nbYV6n4zqgbsNoFTdD9vW1raRZgdSAiQt+CFOrdE70NuREKt3GpO1YVoOz6m2X1edlMp+8n3o5XP
Ji9a5CX8h+QJavzZpIWVxa6bZGF0CodGBFwW05zwUAvl/FHC7rtxkweMsVJh/yxBUPi1TRn58DW3
2MZjxzPMa0en02ppj0RPtxUYULWBgefMLA3dc4Aslz16Mdm2Jf1UsyED8pvnG+g3KrsSrJ6OgCJu
YqEx39vcHVd8ZMnrKX+jRYeuNdx9s5CUh3Wj6fBLnAQfNi4Ruj4+4N/XQSHjILmhQ06Cc1XZUlKr
6ZGtjxjD0as7sdByGx6GcKWJt+SCqslY5EScZ1wpgalDqXrgCRg5EsM7MRbspE23gC/tMV+TA18K
sMjAAcEyIE6D9/DS2w1zYsb3tfAkqvlw6PU4g6DANWzRyNcUav+8R+aPCfr98LNAy6FDKHFpS4kN
PYoFFYx0DbRRG/GepDeUZ01N4ZLyzc60TSXtabu7zRYdVIoMfWV+YavfxaFOHbFVs03FLODREFrV
7pR2RFEkR+5LtMonSzXLjSIKDKDVZfclDrLoPijL4Q5QfWlTNY92agogzjIzf+8OYusyElmqz0Vc
v4vt4N9bfZtseAaoyFIE4KfVxnw0qSk6o28ap4Sg7SBx94V5mv61FNMRnYzmC8+Vb4M4RK+SB/Y6
pCd7P5h6tP0f0r6tOVJc2foXEcH98grU1XbZVW7b3f1CuHu6ESAuEgiQfv1Z+OzvjIuqKMLfjpmH
iXAMWbqlUpkr1+oAbkRbIsImWfzSJUs3ncqnZjHUqCup8Bw0x+ee8HzbW8K8Hz0nAc155oQgljuA
J8XdQoPVCbuhpqFHyyzsevpDD+RPgh6tCKUotSbFazl+89WxfoJmaOdt0Egr1wUXIE+rVEiSfIgH
lHpBZdr2aCeUUZ06UVKD5Q906JsG+tsxa4G9tmoLPQA2nsi1ReuoNTt/73cMHg8p1XXe1GzpGF3b
dWCpR94dsR5a2ma7rh1rXdAeaHnqJk+plz64kqwEXSowXTtHSKGilAWoA+7c2VUr8jo1RNABAD4B
WSrgo+2Y1M5aE9vbnvwjvzff2p8tTY73Uzzkgjk2cQYBS276mItBD4Vm7hIQejoyi2wzj4uJwBjC
tpanVkPQHYhpvblkjCzZbDtaxtpgxsOw5EmuXZzoipjAqmgcR1/f+e+qLENCR1hSsJ28d+1zGjya
zTopTikaTG9PwdUl/WRpNgM0tTNisoE+ObYMg3LXjRNcOrpt5PqCYjSTWwRYbuZBWgU9Jlq1aMHB
Ay8Z+8hr0jDzdkhsLViaduDlgv5rabptPi2o5uo8S2pYAvxKj9Atw6M8U2C6TvJsnVi8BKcaaFPT
BgdGl0jX3R7otdkM8HrGpoUS5EW7p6ipEkWP15ZCo5wJa8p+q/uFG/Pa5vhsZLZktaBmS1MCwRpT
j8BX/WrSYKVKcCMO6RoucWGHXMHHTLSmoHE2AUFy0FZ9Pqe0w1g7Csm93Oz6sMqS4SkgWr2roVp+
V8P/RwaR48rTzODOEDp5bhm8R9To4/CABhJ3bbGc7ke8TjddSpdEiq5OOXpQQVCGRMnFTehaEIGQ
AcufxkBFVK/jTAfKuni5vbDX9hX0WuD0cAlCOW/6FZ/2Fa0SqJNyPGjAGEYn5dzhG6Lb39RXEM3u
bPcxLUW/MRDI3Ltu5SxsqysrDmzOpNmLpiw0ZM3OT5kkDRhTJs59UDaGZu/eqyTfJZWzZTnEQuwl
9a8rPZJoMcWLHu2Y6EhCC+j5cBMryFTQpyNqxqD6LMY7l7xp0GDO2wMqaBpUyFvynQU89NjfwR6i
TN83/LdvPSPCC3E6oS6SPRr+UlP3tNPOTzeiD5C3fcjXTVTf5z8L8ikaSdNEHirjrS+alcu+y8xC
tfmPau19E5xuL/rltGO67SnuwdaayEnOzY3MLTTNhhp5k52G8hcrf9AAa28UsW683zZ1ub/OTDmz
CB9ML7x2pZKHokxQtlsH+aoAJMb3XkT6xGSMxu7bBq9kv1HMBjU7cj54LV0U0GntMDzdNXkQ46Pd
gT7O3GnyjfuHolu39lNp/6HDUTrdgje5vApAhjIJA05UstYF63OfOZQ0OdBURccjm91l2QSH3mj8
dWF8H8HIbLOcWZq5LdeVAsFjDhQhpIJCC2n3tTPov6yU+y8laHvDQtXud+57+a6kjb0rbLeJBbq5
f1aJ4r9AXo8mAwc/Tx+9dt1N0m6dtOS61NtXBN/OAfVLFamscFeAGXkvaZL+UwjPEVGmnOS3CnQJ
npKxXfuUie9W5n3LRW1GTetWm9Sx+2+lMebjKs2D7JHXpvk3G9K+3bq4Nu4ABmQvWs9Z1ICVYe0P
iX+flc14YmXJ8WzTuiPxtVfiFcFxNLVyFdBa31A54hWXVgU5DKnLN8joOkUIZiVr5ZVosoygINzv
+rYAV4tLNETtAhV9aqZp2AM7srH6AlgzoYFUKrWtddMm4q4kY7PLDYeHKevVHvzt6Q4qFnWUq45s
IBtpgwwIvSYt+nvWPWVmnHZm8mTA+yO1BLCmaUt4x65tI9PKwJgvHN3/PlSl9khyLlnoDE7/a/AH
utfV2ufibxLwdxtImCHTtiq3YmhhlyeSu/yu1fsj0Tp7U41M7HK3HldQMrDBYTGJBbdMRn1jd5GH
Ls7HpG/4QSBf+cMxM+2fGrDCdTbm/bMdaNqdCpiKpNV5P5mbi0jLuvLR4ZJvClfmWGFDyciQDvnJ
heEfa0QVB/ST/aMcJ1m3iuqR79rZumxYuzID4q1V5tRR4CXDPuk7kLRaZbIdSNDgNZB5K1SZUIuv
zTEyjCLfAUDp4itDH/HR/CVqv0LHjlSxcnwSI9bsIq1CkSZ60TMjKrSxOOmdV76omvunwqzzB4K2
2bAGKf1d5aXGY59Qf5MlvET5BXR/jZE2b6wUYiN96kUUHEQbjybOg2GlQBMClgYiIjzXpAmlVAEW
cXTPeF1oONSDcnBlvevS0v4aHaLPIEcHEdSH7R0vC7Hqa73aZELHZA8lyLP8IV8JX9dWvqy7tacZ
fWw6rdi5SW3sNUvwjZfSGhg/PGs0abCItUkfmXlublybIRQrfWfBrS25l5nLthOt8Tgv8kfAbNdm
8J1lmyAdIaf6+7Z78a44bOSzDCAuQI06MSGd3w0ez9KxqMbscbSI+84cD7pT2ei0+8RyBc4AXv7C
TvyVp3dqi1jRhaiCGcSNy/jeM4ogHMtCi9v+J1IekQMusoeR52Vkih+NrYNd2+tWIkMDzqA69URK
ffjlt9gxpput224wI9ClmRF6tO3Hirh043eIwPIB4H/oPLcx47R+6JLOOiGfyDaaqZJ1n9gsHk01
PGVC0+KmpW8yaPk2c/DE1Ozci3uIU8UueGA2edmIX6Kj1bp0g9+yAuFrylC08FQWRHWQWA+S4Z3P
A39tOqI96RKSEX7gM+AbCrd/hlAT3aL52V3xovtbtmD2tzkalyypi03vlhyXnMZJVFJsiNHxHdRJ
dDyuEgsi923W/e0yww71vB82SQuZWlKAoprRNnssDdFEVUvYcaikvhBnneeioIeMrkdkoUBJOCGh
PXf2eigavRFGkugQmwQ0L8yzpQDmfHvCABChSFejJcBDfgjP9fNdw2iZezoDe1rFN4bs42HXjDRG
4uv27rwYBwJFe2IjcZEeQsRqnptJjAqBcGYET8zaD9U6MBcSXZffN3SkAXyERTCENtHz75sJSDHb
nGlPmhFWKnaWslvngdc0TUD1TfKIEHYGdnFO9tmA4szQVFEfLSMuu3VA1jrZWMhXL7GmzQ3ZIG6a
4JEYA/K5kE87H0hqJaoeODwdaR4ofezF2oNjTKJ2ieNkPmMgAQYjKxbfwXpAyWVmiFRDMxaunT8x
5KT/VIvQven//zfYAbgTmxXrAaQROAwmEbrzgRSJ1PyGeQAy6duA7YP6YCw1vVwZwkSU4MLfI7+J
LOq5CVqD0X1wIcZZ3Tta5C49nS8/j2wmQKog/0OiFhTn559vy3wkwcDE01Cr0P/m1V8DKUxTdG5g
tmmRbNGoMRkY9RABISREv3boQPuB84AbAdhJd2q+Ox9AHzAdfRQQEUDmkW+CJZm/y/lBQxkIl9Cl
MQGi57UUkhlMC5w+eQQIAXlWucQlPXdNDuq3EwwTHCbIXMBpnP/8olPEkLIyHzgnK5YjqxnrWSzN
r4k+4+U8szO7oYVPay3VYaepqpBApOe3poeaWMpazIaDRcD7woVID/KICMSdmQsEh0RiEZ0mz2iZ
BV01CAikt+mWdA5mxw4tMyZ6VHBd6Oi8QyAw21OVTbRER/371JkxTWLHi+UXXRRMWOB5QV0drMc6
nPpsW5kMB54kIzslHdi1LHR/kz0ftzn+a3CWOv9nm2wyhh4zUG+DlAedN3ONCosJavuNqE/mTzCI
8ZcvnZDp61PNDDy54HhFyDR7vmsDuHhVopenUt9pq0r/2q2Hz4M8SkcwBo0SOFl/GtynHI3jjLaG
EEw79UMQZseqShberperPbFoINOCcA2J2XlemmUD7e3EcE5rWbzqxNqh7rwAVb5YANAWQsEe3U8w
gpM+W22Wl7bd06w9+ug4W+XF6osrMPv8bL+2AXTvtenzVr/2NmQJKX/56z289QBUQp0IuIl5Bbto
bKds2dif0m2ibaqvQYKRNkbWAG4abEFIWMCdzy45Q2OkG7jTn0xdvTuN852wrwWAHxaAzkFUgDI5
IpvZDqVGy9IeFIWnwhu3PzSQpXxt/pGjRNkYM4PEBxzH/DCDfhiypTkCm6YOAQryky/+/vn3Z+tr
mw34HzJ8n9IjEnVJs7n9+89PAOrPE1Qf8pGQIDPAjjHvMtK1pPDVOAYHhofgsNLpulvaoueOezIB
FmgU1qew8oNb/vwUV6JMDNn1wUHhjfQPV3HSrkS/vj2OJSMzV6FKWtt4awQHW0aUxZkRW1nk5PF/
Z2V2mKFaRHOIIQcH9I2o4ZCYkWmGxZKs/GwsSHkbJvAv9lQtQjl43p7S6NQUoDvVjoq8FzIWBfpn
nwr5pZDfB7kZvg8NQizJ1Jk77yQqdM1iyGGxI27qYoqRF3zrueu4/P5sRVhLS4PpATuyn10T2Utd
Skufny1FM6raKzX8fFuuPLqpk4WlnjfRXszPtEqfLh/T0Tw9lQk7BurJfw2MY9rfDxkK5ciyRb29
yet1G4T2m9JOtzfZ0shmcVvn2GPdCJsdNWdnjHEjFka29P1Z2N805UDwrMHCqBX02OylFqCl78/i
QeS8laYrrEylDrZ90pe6BRa+P8+se4HovLrD91NRo/vh0Ghf84n/WfkpqoGCHegyZwNo025EklZj
R99/ZvVmtDdG+/v2Gs/c7tzERy7/0+by7ZZ0EjnLowKart5Cj5F/kYPpwsQsXgaCIEByBiYSL4I8
mGnciyUGn+sr8X8TNceRGDlPjSqACTeF/BgSQP9fLuTf70/2P81SYoBrpOjw/aHY8nIlnv+7RZi5
EEOzM6NA1+FRUbBexGUfDkvFkaUZmjmRoSgp2rx9NIh9M0f4i/j2CK5+fmLbBJIcPWrztIrfapD5
cjk/Bt6j5lYAfS2EN5Ov+TcL8R8njswTMlvQckIb4fkKgOO4t6Vu4ShsfBINbgQKvZ1a0gq4uPCm
qwiabohlQXaMBtBzK04PvH/lYpZsAyTDd9Zf1cXu969P1YS7h3wx0lCgrzm3UZpgP0SAwI+a99D7
64YuYfqurcVnAzO36lpdx5ULA0EbCfYzY0tYz2uzBCJ5JFSQlLgE0ZQOTzGDqjmW7+2wqseNAbHn
eqFB4dooJqpEYHzBQYPmyvNpIo3oWarVzdHxfodm8Ov2IlwdwqevzxYBFHTWUPa0OUo/dtNdksWB
E3di4cl11QogNmh7ANkpyuvnY6igc4PwIGVHuSLZo09+28V3ZS44j6sTBeEnZNAcoHvnLyMQfnSi
aYzm6Bb7Zm25C9HZtQsC0IT/+/zMeyu/hXiGpjfHKhVhbh7hn0Bnens15j0bH1eEjYf7lBifTt7M
AXpdqcxOJPWRe9uu2ZBg5/jrNguzPkTZqfxlLGXUro7qk8HZ7spQ3JtKBfWxM8M+fyR6VNYLHuva
uiCdpk/CkWg/tmZ1d8/tB+inkubo/83qe8teaAW5NgJHR2gOGp0Jlzw75bpTlgbI5fF5a+27W4C6
U2thBFdNAGGPc4K8BwoY59u3tTnpfWbUx1pFLP+NEK1clOm9dkTQU/r/bMyfxVPFuML5r4/Kimz7
Tdoxs1eJtcTldHUxLB/wXLw08JSZnXefUyp5FtTHcgDeL3bfbm/gy1E40O/00LmMVBEERSbzn+ID
G8isgmVjdTQgFpJBL+SAZjK1NIhpSc/vQDBx4RmGy2nKA8+xOsJouHQyrTqiJ9QpwzFbtd9lsKXm
dhGIfjlfMDWxNAENZuBKn52PNEHvi4AY0LHce/pqqBZ21pX5Ovv8bDkCq2m5JZFM0Jv7jKEat9HS
feMuoNku9+/5IGZHBEVDJL0hJ3Vk5T6FQrK9E/YCuGbONA3P5aDOg34HcHbha3MgT5460m6tpDoW
7174p/eAPXzy6b7NAffc2+IwAqkRvN7ebdPszPbBZBEEMgEYePV5uaRSng3+QewDM3hty1gNsdYH
IB8wI18t3JMX+8AzdbBT4IBa8DNA7Zxv7EmUWdNIYJ6s+lgFT39vD2Tp69MCfjo2PUeVjuT4Oje6
1VDEWhCsblu42Giz3z/9/ZMFnrgGJAZgwTPugRdIM0BK7or4tpHLYUzKSDrSkjibU3ng3EhRJyNQ
UA15FsGb677kC82FS5+fbWNbFV0xmPg8d1duuV4ixbryeajM4oyDjc1EaXQWWbMiaywyOsnJVVsx
boAb+vLsTCq2AeLdqaFgntrOKp72iWYkp8wLIfHgf/Vp5kGUChhNlMfAmozw/XzyzYoZjae33om3
DxyY0YXw59rsoB0QKXPspCleP/98YVt5asgxOYl0L9d8/PraIjaAm0VyG3wX8yvWaGqnyTWaPrtW
DfqzOvzyCUPsAcooIL2hiYP6y/nPt4jdjlTztFOmpVFaf2Nfqz7jXYbp/2TgQqlFuIasuK+dUhnm
6aaqvxrm4Pso2aM+icrLRMlzPoAxRdrQ6ur0OQDoyILYTCiXhDmvLTFqCiCJQXkHczX9/ZOPADIj
B3Fnq53a9J/gwVwklbj0QYjPoAEw9e8gnzpHvDpa12mycTKQ/cYyXRcstNT2i8CJj4U4szI7B4Ym
ecctK3vOqlUnI1Z9/ZydfX/2lqESeKu2x/c7vuuynTb8l9+frQJ+OeKBzM6e5atH1iBEvO2FriwC
eFhAY4OQGXpC/syJZo6fdGq06HNdxQAR0ztQsmhZdNvIxcWMLQoItQUNXDyNYeh8J7XARkkI59Jn
XYBT0n9JqvsMMjDpulkSgpzczlkIgGYHA/p46NJC9z5igHNLZYYGVS8X7XPpH9CWU2ihHSw8XmeD
sRBcuBMmHyOZGNTnyf+2xMsPXd/ZI7W8hzohFZgrzFfpAQJS0U1KkuPtybsGGwZaBtfQVPqGMNDs
IipGVlaV7pFHOPT63s268Z7htl0NjjBXqnLyfQpgOV6EtRk8Wp0b3AlFtD06NpMvTu//jv3TT5kd
pkI4qjN6lzxO7LN12e4RsZ6UNS5cLrNN+R8zwI6g0diD95k5N0M4udcXDnnEyyLCezRs3Rcm0TI5
nG7P7czFXRia7X5WME2Whk0eEaHkYDinoHy4bWH6wqcN+WEBtVMwPHyUsed+OlBB3eY6dovSAPj0
FbQSqpBrWojuvxhKXZG5pFR3zSIURcDMDrIogN/mR0AivZa1DSaP+t4d2Ei8e+XoamVULDiQxvWL
UKcteVad6SwM9tp0Th4XcqKAw10gzY2spprTG9ipStaQVQGRZyW/WF34mFHw8gICi5+Ogv30Iz5d
S0mWawrYXfJo9o+JnYVVufR2mQ7UfM2gaeggZ4SbD/9xbqECKqcmrUYemaUORJIXKoZ+S/Lhr8qG
Y0IctGCaDyDZu2/J8Kdh48vtPfMRHMx+AHgWMEAEPx+sX+c/AELAuS3yLDl4qpZZSNwy2LSg135x
zNIKGTRHY7dr6bbPHRm3wmP3vKTtamiG9qkfWf4DBNXGg2c5yYpCrD5SbpO+1IZXxkGPheFGOq6B
uQy2PPHVGvDkvwDssQcW0HaXdmnDQWVh0HXhsP5UUeUeCZgGI6Ol8n4gJn9G3InNm3ljjB5VdFyq
oBh/SKzKMZG9d4QiU/o34X79LdWB4789Odfc4cfr7gMsM/XmnE8OlX2h+4myDqbB5CYfLPOltBz9
5Jmq3AUsAYwDrVrQsnWbdZpj+xGWBWtTGenf27/EnDJVs2UKAqj24BqYGKLnlD8Sd6ohy8w9NB4t
EtDFah6Y5zMIBYNBdvDYyoMUHR6jvi83LOvqGC23zV5LwDbR8vTkG2kIJJK1LnqvPuaaoa96NHC9
F6ySP1iGExCabOqJNJwlUorZQUXaFWg/5F6B3UHC+gI451fomk5sYRxEMcZ13t4Djv92e3amQ/Jp
ciYTDh5OgC2g0QVx/GyZpFUbMpCld/CJKcKg0wjwO8kAOHUvFkxdGc0EiYXHQ6Ucj/KZKbCzagO2
aY+GgTQoQ0ps8SvT0Cbx5RFh44F40wEoEFiq2a3Um+gDBtK7PwgQ45V1Fon+jRhLgOjZ3TfN2+Q5
kS77EBybRzAZQwuBU0lgF0ZrRSFEIcjK1e87lFJvD+eqIchkAk6PmOJCFsvgXTLoqhsOhiGqXdNI
bUU4VDFan/wwsHHj2+amGG+2HwJ4VDT0TY86eNbzY2uKyhMAVQyHfmChnbkbX6L4PIR5/t4iSRvY
HIwOxYKzuLIJETHh9Y5NYSEJNbvfPXBJjxUfYXTk4Wg+uZwB0Pe1dNrHinlTUwIoREAQMBeISz1P
tAMp+gNpg7UlZSgRE9run9vzd20ok+Ao8Igm3vTzUgAHS3U6Opk4kPzFTN2Y9j9L+v2rNqauNETq
+Acg7TnLT9PrhZ9zVxyCrt43Xfvgtid07982Mi30+UZASuVD5Qgu0wbs9XwjGIMshACPwcEGoXfv
/hVo8iFqn9j9itp0IY9w1RjesIAIA1p2kYLyCfCJelqOh8CodqV8CEBrIPUs1Dsn1NuFkc3LNdgJ
INNApmhSJUTO8yLnoqyKFlwbD+i4erJMPHZav4mA8DqBcg9iKDx4sYviWevTfWcNL7fn9XKDIB2N
xO70TMB2nKemGaCeiVaKAe4piyr9wO2ftlpC612eYuTYgYkF3BDMKMhdnS+eD4Z6QfNaHnKuNU/o
RBojyXUO5gXPHPYEmKi3wrbTk+WW7M6GQPMS69aVUeJORD8HmjqmqsXsKTn2PLWFJcRBGOYrbfRv
ICT6Y7XJguO4vFLQk/KvmXmRyna5Ap/SIA5D6f3VJdii8cC6vV6X/hcmkCefavi4Jy+yowbrO2g+
ikOqfnaWv5YsAGttG4Ogd8H1XrWEVysaR1AZA9T4fNHSFjAEAxjjQ2HJO4/1adQ7LCLctmI6tgv1
6Q9HPjvfU284gOCovuHhP63g5/g8SBpmeWN7aOqhXsPSEOkl48fBSL27YDDHlXD1yC4eQU+Sh9yv
0n3uOg26FnnxLKH3viJmFoRN46pVLVw7TPq+292e+ytu4ew3TjP26TfaqjZo1fftgVN9VRBo89Ch
2ivwMNtG9SbLZnXb3rUVAFIQLy9wTE96Iuf28Gr2ezQ7toeUmchnptrWZP0KBGcPHV3ks54c6HwB
UJvAywHZa8SnMwfLhVMBIN+0B8P8o4Y/mfbds156+WRADKdCK9heL7Sdw/EOYP+M1kJe8trMfjY+
cxDc1LSACNYe2qpF85k5vDNveBkLPYhU5W6tfokybl5pmpyu4SFxhRQJOmT0eZ1/LCYtX6ttD1Sv
2qmNz9gCNunEePlwFGZFftdQK38UJshNM+6kUcDRYe9wQ0S4C5eSptf8E54EE9weXUEXYU6HfjPa
E9Ud+ACa5rbRHoue/hnJEuvGtR312c4sshmzicRERwNfxR4Mkcca1aKckqirqgXvcc0VTnlmUA1O
z+H5a9hPaeMnCe8OgmjpL3Adt2FR5OSf2yfk6rwhoQb6FbRVXVRb3L5VoyuN7gA02ZOs5NZrxlXW
koXk3VUz6Hay8VAAx8L8+oAbbv1kSDEYt9oKTz7zwIsGP1mSwri6PA64+NDuhuhj7gQ1tHV6gRTd
gQWkQWauvgODw7rCey7UubegOnrlUp4CQqi3mBNGZF7/DvIiKNWYdwevdGJ0YzzwoXpKR6OMEh/Z
HrSWrfXK/8eslxqLrgU86NoEDgIxD4LG+XQWRuJ00gzagx0869oWvfs4YlWcaEUsq5hob3xI4XEW
Au5ZhuvjxCOYB6keKk94J828qSgY9ZDybA+l0cRoP+9BLgPRq0pzUpQxgw1wx2QzJkuU0NcOwpRT
Q3AM5OlFbrkIcjVoDGZ7OBZSuM8IkX7dPgVz4pf/Hdok/o7QGEwg8/iq5Z1FqGlhQlWvVsFQqRW6
X5A07zQrrNzOj1P0vEep1dBvfUXLlbQ9hTI3N8C91TghMw2QtldNty+F/kVOoenHoVaAPns8FtHe
NY9YDGKPncyK9lB5ZojMd2ile83c987b7Vm4MtEoF/jTow2dCUhQnN+WrYNO56yHnV5/G8s/Bl+q
2Vzbt2cWzHMLEhyg+UBLUKuM6wZcfF4twj4rQTv1zA0wrA2veDqCeExFt0d25XY8szu7mssSjdgA
WOF2bF6ZnUZ+C4bhbVuc8uT165YmICLeo/A/lxFHUlVBO93DTvEO/VMyHvrqTzscdHW6bejaYn0y
NAcqBXpLcjuBoRHt+HbQoyd9KVNxdbk+25gtF7LZZWlpU1DRHCRiQ69OIrD8r8vuVZlVjKWMCiNf
S29hbFduC9wUUwEaN9+lHo7pJJoAQ0QLfapSrkRtd6uJZfgeTczNws64Zgpc187kw4Eom8foGZrS
g9qAcwmC4t4j9pYk99xZCM6WjMzmsSoHwALSoT2g5gcp3LfWe8/A+Hd7Q1zb459HMtvjrtcGeu8j
tib+Lp3KAO7WNl8c65v9RXD1hz/6bGka7qcovreUZhJd4R5I5J2eOievsH7dHsyVexyKG/8uy/T3
TyZG6pRgOcVgXDzk0+pXZhmRCc6SJX7la6cI3GVI7Uxgk4vKidkxjzCKHV7k0tmn6NaOR03Vq9uj
ubY06PJHSyVoSqfs9PloygKBjptNzxBaBqeeI7nMC70GWYXlx11WsX3XK77gza9N4Wejs01HhpyM
SYWdbdB7lFCIharAvVa9fHlo6AX2EIWgaAKswiwm4KTwUx+MYIdM1upoKjZudVr7Ox8s9nHvy+6Y
B2KJJOza22NiAUA9GCSnmNPZXu/Rf1RLA9tDaUe3feeee8fRpAeF6QjEbRvm9rFDHhKSPyTJGHO1
uz3oK+cZ6oHI3wKdASc/r5PWIgBvUt7xQ2tV4ZDaEAt/Na0FI1c2DYzgX9wmQJ3P6y3Q3dRZyUp+
IEawz1IwiDT8XqCjv6f7pl+8mmfFt+lQg5LggyILLGAof5zvUTsburJIc37gZX50aKKHZs43PSne
nTalcV0UWZj29kvZ85C7JBpLlq9vT+uVwzilliaqDQTwF/x2PSUJl2XADg3NfwbsRzaIJVrPKyHs
ZxPzFim8O8GN33rsUBjbxu8eculCK/nZVHnYuN3JthcW8dpOQZPItISA4xlzMgyLgrk0tW12yKrm
3RXjSw+MhDYi7Lk9dVcOO84evo/wFW2r89UTo2Ny1bnsYOQ2Ht8PpfgmuqOb/bht5spwACieQHOT
5vKF9hLIhRtdouR5KKmzb7U2UgJKxsUSRO/KKiEOB0gMVQuc8fmsgaSpqBhNdZQPxj8NsX8kXfBP
J/z7stSSUCLTFRr400IocGl1KpmBuRMPK+8S75F5XSDHRuoHBypksRLKj5mphW5qQwm0SCOZgK0W
VDYLS/cxmvO80WQXjYVIUwEWdxHJDRXupobqBwjw0BCqWk0kSdLFYqSHtEaerLQ3Yuh+m1n9HVHu
O+dq3WjIKxmqijTaJrEynPUo/YMSWhgQE2II9lOeWNvcH49NH2AfmO0DVayPdUu8QOjs25imkZk2
m9rvV4bJnouq0UHACx7RdFwlSB12oPCyhPvKIRGI9ADaO+vuteLuthicyNWsyOiMu6LvN7gVFmoH
8/ouXNFEY4GXHrKZ8AIX72p0POVuMeiHpiHFoyp8sR/q1nyoRqPfpsQ0ThkACH3IR7N+BLjqt6Z1
/FmmReCGrtgk7oP6ORDR0FjL/OIhSNwqdhv/N2840rydkKvbpwI8PXCO50vo6pN2AuID+NCLZnGP
FZLIunUeKt8tI5b5KyeX31uhIssYVpC7zUKDpTFL3LVbWWsQXO4dbkFMhVU7SLu8g4YsbMcuj6Gn
hj4sfzfa+baq+A6fi2sIs+pFHYHzGXGD7MwI3BIvlV+IWI54NXE/fdS7rtiDyRIautT+Y0r/Lq1N
L1QmfxJNel/S4Mhqnt6NNX8QpEYmOmMrtwanW55tckuKv6nFwDaV5G3MRVaHjVe5YZUMm7Hx36q8
y1FaHw9krIawMNqVZtA7c7r5MvRKhwOxi1AEqt2xDFrj5WCji8Wnw2oMMivOiiI2Pe2v3+TRCOo8
P6tAqVdHpNNY6PXgbwehfhYWMuvWCXLQLEwI/TH67n1fdW+ZE8RD5e/shj06Rvvg5HlsWeTUdWQ3
JvrO7oK7JHOiLG/30O56A6XzjtjuFtx+UK0SsWpVXAx0DcT0Qzm227xm37yEo1cvvVeErmvku1T3
o66NeGidVe9pD1DhhWcbgpUzNE9VKre19L4ZbnKipO+3Q8D1uFDufcrRwZux4R2k3W+1NcTIwR7c
0lyxIQD5HD1UxUB2pdbHVu+PK5NgJ/gmOq+cX9DU3utpJ6IqyNOoUkEajpKSdW0AER5o2UFZObKY
Q37Kxja2OvuXVjne2oZOc4yEEwmHofpppR7fsyzfuAKi7khCuA2Y+SwZF6A22ThpubPRCB63ELeJ
QKGI9JCfvOcZ4XvKAyP2mB6iN2WIwa1lh6CEJJFIm59jB9EHN3EWoGX+DLSBQ+0aCDGALJt4UZDw
O48vAFFqEsCnnAeXexUQXyAOAvvEc9WylUGsKADbmhWIIla6GtaBkZlrs0G3I9e132YrV40l4qQg
5SoVYCDve1S+Anc6/LteK05o8fwuRh6Df2/YqZFSbNCU3OddAe7DsWOrpgVxY6HYy1gP1s7V8ogn
2g+dNcdB00HfOpxKZR01WUG/wb7PhqF4GM2+hB63PLlBteqFvTFxfkRjf08K+jMoyRtNSycEfZwR
GZzDKQbje5X3Px2juzf15kHaRpz1zYNHm106qKgggRX64D+XXfYTWVK4ase5z1BvWcs0rUFOad53
xAiL1v6m/w9pV9obqa5tfxESkw18ZaiqJFUh6SE9fLF6BMwMxhh+/VtEeu8mFCrU952jI92ro9O7
bOxte+81TASpoA1saQV61x3sVOLtiHZ9Ko0HZpunjM8fjcIi/si9M4oRH29ntOu7Jz4WWsQw5wbu
66rilBYuSpmZpBciZIJc0DZ+M0wfBjP7UOuazyjdOQRfK5arDAqiLkqLcDhBBe61FPHmwYc3UCF6
NZCL7vX6I4aYwO5mNL9MWl1NAcQ/kfmJFRr6gaGjMYWx7Mw7PeN61JV/IbNxrOD2pcG9Tf1p21Ag
I1zqoUc33WrpY6l3EEakYWVNMqrLdg5hSzm/5Nzozzmsk4+3Z+/6IrFgDtEDImgDQbt39fLKARwu
ZT4bF2+uoKCcpi67nyolPo6514LzkTGI3aeTuFT9VO/coenyh7+fSOxXCoYAXpobaBnXRP3RGdh4
SeF9cW6trv3slKK8G0QLdQY8c4/QPkw/o2emPcGKlP4sgKO4N9IBNjmJbt3DsLG7J1rvvkBnlZy7
TOQHVzSF7RMnBRxOtVnjQzkRwOiqUFGekJ91ZyYfh6lu8sBs+uRJcV1+WIhKESkSSJCjhqq/mI2l
/+oZrFhsKZCSsamfDDIDawOfk29MJxC/qx3vs8tMXF8nrcJ7vx3Pztyzs9038qF10+yiaVkbogQl
TpMBVRk5MAFpZCN7GHoFowszd556yaZPjNHxs6waLABcWv4YZg9dW2yzIIOuKfPblGol9AVAz+dM
dhEYM9YRLl17NZnrewHQCAQScmCRLqrdq0fVKLNctLqBAXlj6be5rfnGkHzRKfxfb6+56wcAIqE3
D+W9VzTWas3hcW404zJ1jpX5sJA/FtY3sVSByOd/DgRQLVlaAIusz9oYoTHUMIvakJecOPJ3Vurz
MYdHb5xxy4wMVJf3WjrXucgFrGNhAuG9DebXMvI3mUEnsz2V2D0X2VPzbh6y+Vg1Tfu7TD310RI6
Dxw1Aq15e5jXb9Gl5QB9pEUyGi4ny696E9ViKh9arZAXYndt1E26fpDO9I+CGjgUEQVwV/e1iQMc
3fsoxOoGmMU08mJAmvGpVVOOC31iRNNg7bUTX7szq8SAKieqUEvZBAiI1QGc60YCQGQuL+ks+aMs
bWiEQPU7HmjbQxRytn7lk5gvjkOSx26etR88zbMTfJRGQCTK6puY3eyeIRNEDUvnoDeB2S57N/ng
SQ/XvdpgeEnAP9Oq5tmnJTGHIBFlERWwHPRVkUIfWQk4cLV1e1CycMOxm5MzksgQNJ7QfWzG8ZSq
/pdobAmgkIY0M9RtNCkojegKtxnZQBfTquChgr3vT1RFXQo/gNHNM2Q2lfjAqAQNJ8nBVgSFmcLx
7jJLYOPNqRmaLWRjhgquopTbxRcgev8YSpA/nppp0DdCRMI2hnvTGFmUpaI98qrNY70a0KQcUAj6
M7NEuxSuMAvfMjg0pmnXj8+Cs7HaeYlupA1YscGXGo9RyF2ul0VTJuasA4t4sYXOLmNd999zSHuf
DVFPO4+t5auvV8WCrrSguwfJsTW4cu4Y2HYyHy+9NlSHGYJecc4gvdhqsGmHCL0VMVEXZ8cs2B+c
lOl/MdJFh3ZRPoVe2LrIlfe5BtBaN15cY/rVDUBZUw4736TY097ZyI94YS9m43hdonS4nNlv9nPG
Uh1wQWRiSpugV499BgxM89FN0uh24tiYUFxwUZNEpEWwapU4cm6PqNC48mL14mtnQmCSyMBtrbDC
Lbck7WEeQT0srfB22I07B3jYYAaCf7Pg15cl9WZ8bu9obmZm46UGfHDI/tbZ51TcFSmQCSA81OTH
7XBb07lw/bFyPBQp16OEHnnraYUlL+P8jMorvH0eKvuLof2+HWZrVGRZnKgsw5V+LTg0gYroKofJ
C62dgCV26ZdT+dVR+S89t8Wiuv4yQ3t6J/dvDW4ROHUpJCwAFlt9wrQYgWzmcr6IFP2uJJ7J98TI
g7ncU0a5CgQ4Ha6HDpY/6ly4Z7//aEB7erQdWx7b3hmWoEx8rdBcc77dnsStKBDMADYMVTvM4mpp
GAxo8JySLJbyq8pHACEMkMEc9Kz3+GabkWw8FzAawATXn4vnjY1qHctiTqx7o0iPtqz9oajvC+qe
bg/qKkVi6jzgO3DhATYXELv3UzeZjclKQJ7iTqsOrZN/mvDwpv28g1t5LZy+y49LnEUFbsE9AK29
mjzl6Xg6KpggelYZWg0MulAp+ZjlFzZ8AJiai48NBOa1qvC5+gDd+52leHX5eQ0P1O6CIbzGlLmi
zkuhiyxuR2cp0XxslPZ90PuQs+Z+Bob7v5hVZKf/Dbfcit5kEYBZmiIl0B7PTQKt/DwwoDy5B0S+
ulqtxrSaUt1WY0kmmcXV2PuOde/1Owt+Y20gV1iQtoR+H8WXez+KJEVvyB4xCpA5Aq80gtJ+Keu7
21O18WXQM7aBqAb+HGjLVZLAwtBbXG943Oh4iGioKj9UiS1/eA2lIS8c/sGDl8VOlt8cGRQjIQmK
9zkA9u9HNpZuMo8GNhg4MIHptsHk3aVpsXMob2xjRwfWZAGRIrWve+KUtFqjkhkfyEr9wX6u1Avv
F1+RnSm8yu44PhBlQbXgnysuu12mZpERJ4/FK4rAVfpBNMwL9dH+7CIz+iMcRAObN+R4+9utuUyA
tiAywETQ99bxXF5fO7S2BSBE8iK22jSC3NkR3YgDzCK/K7O/k3XzpyPkktM5tNvqbA5/b4e/3gCo
gtkYAYr9BH8vpbI3u6wy9dJuaFbHqM2TD6Jtqx8qN+XeZ9wKg9/9+mwCcHzdE5KDV7RzVzWxzaG8
xUe7C/Vm3IPYbszlonMNgx2KCjiIQKs3jKVMnndG18R6UTwy3YTxQhrV3ovFP1fcPruzEaYGBS4N
dVxR7myIqzFCnBVNcvwFFNw1KW0aqTu33JjjvpfeXc+1/uBV8L28/cGWhPHuEFhFWX7Fmw+mLS59
pbu4TbNjNqELNPOwnNyoLe/q4mjPwsfJcDvk1R5ESDzkgUhBJWkRWn8fsoV5MSnNSo8dqdi5wqMq
LhXjoVmMsI+0Ov78X8SDngSKbyB5ou73Pp7nVf3MOzbHqiuzYGxI5FTl2Wv4rwHgxtuxrrLYMrY3
sVbT6dWVZTEv1WN46sSu1R9lp6D2sScnvh0G+R+SV2CtruFsWpOgxYJNHBftZPpzJ4JCuZXfduPO
qbnxrUB/AwIUgsfoWq4VS2zVgncLW4LYMs9z8yXvHi3xo+fpzrRdox7AP9KRk6FYDyAJAFLvv5HV
irxFI1CL9RoCMpby5xxYxfmhInCUL2H/J40q7DpFztBq708S7Y/IldpeUesqbS8/A1kb6BwIyV0R
8TU11WCfwtVoHgxfT6KkjmTGwMb/WOXSb/bsuzY+I8LhmAXaHJr6a0qI12Yasdmg4aB91PKvJj32
/9ylfx3Rf0KsimduVmPBd5hYmdc+8CqgTRa+Ob7cXvZb84bTFNAGPLhRClklSluvS63UXBYL61fq
FoHhPY3iztAevAk2EMmeteiyi1ZJayksQYceJw0kXVYXlIqnppV4JovH+VsGr7q22/OxMLYW/tsQ
y4jf5MVJk81gcoRoULc709J6yUHnGDkUBLSiKU/9pDw/F3XX+cSan0wvyX01TD8sRUK4FwWMWR/q
jMLG3B2and2ytWxQLISSm7sYw6xpWZ3FGzthjMXF/FCDiq/QzPH2qgooq2/MMtLlkqKhoQn1q/dT
IFNohPToP8Smco14KlDBqyTs0JoRPb3eRa2oVM2vhjveQbrW+LWmbR31ynLuJCoRIa7i3ww+wEiN
J7973BVCowe1VQdKJSCtx0NZEnlfI8S9iVbTqdXN4S6ppIaCl0QpS5iOPGp6Xx+NEvsjAUd78F19
oL4NMvYdPN14iB5A5k8LbieHGwKsXJs2MO1M9xnJvjuSGpEaZIWiGqFhj6ZgQdHL7AdXC+3MBmkm
aA2gjvUPI7o+7iTrIOlU6jezF5R6Abcwnmj+lNSOLzpYWnM5mo8WvCP93DR6vzGsBg7vqjuP3CjP
5uiMJx0siiP3aH3OhFcGgFNpF63KvraV0zt+7aryay8VSoIqK+oQ9dAJhL6p047t3IhIWpxEIk+b
JyghWSdQTpwvZZJaR3RirHAaMnE/diy7r2pagKKhiXvN1bivl9n00EOZKU5TBy072QDRAcGLI9jj
L2kGs042OiyaTKe6t+een3KPdMeh1JvISwEQTPFsDnsLHp/Q3yhiwGFZkDFSBLi+YT5LKsJKwxnD
cmlFHbWqwwg+0EE4GvzZXZiLKZWM51qk9n1moQaVDEZ+UiZrIlSaUdeG8rQPsrEHhz5lhpNnw8aj
USpU4BX5qXKmczN1Az7QMJ6Zm0Nuzx7pUZ/14ZOrLbVS7rC4czg7jHjwx73jZD7JoMtdoFgO4i+6
kbauuQebsEeLiSLqWQ4kF2AE8DTV9c+3c91WZkDtC/eIRSfpClZbwNVOCkbdGE4WgZMCPTMaZQjQ
zgsfzC+3Y23lVTjA4SKPd/o1hjNzSYMjOGGxpyrXxyZ9sIv8opkKnXW3BmY0D43C26HbLdlznV1R
x1tsjsBLhzDs+32PRmbhzUTBo6Ys7hMrPRYtDyuPPEGmooaSDz3dHuRWnsElG28ylEkBeVzdz1xn
5LNELTr25vIPvAyjjmc7dJatIaGvA/baUm8DHvD9kCa8YQdpjSyG720gbP3s1PDKNH63RESp5v0r
JhpnLljwMKTCeYjn8+p4AjSV8bI2PNjXgUgB4lZO+KGY97A5W8fA2zCrI4rzUUK5Yvbi2Ykzs/W1
8Q5n5k6VZmsFvgnyin14cw42A5+VdBHEGo6j8zzWH2gJ28LU8ufmb092alI7Q1o/uGYqtC7rJ0ST
3mdL40dBpweGDHN7xW1tYZgX24tiIQr06zAg4Ta2Oy/SRgkLpM4gqXzv1jwA/Op2oI3XFbpgUEFF
LRm+DmuiG4PaSdU4MP7WAIAY/2Y4mazsvmORl+H0BP4NEIT/X8Rl6G++F0zd+MBSRPT69tDUoIo3
z4p8hxG7P9an1ITfECSkb8fcXCNvRrla73TE6d9NiNnaZZBXJQ6kF+oBNtWUh75og1HZ/1rGWXYY
XsbgDi7SFmvC/4Q2l56kKYtxZs1w8k0IcEPsG89+3R7Z5kLxUMZYqhlwyVttsUmKJEcpFsbtPQ0V
IGht8z3x+gMTOxii61IDRgRgKNoryK8og62TLrELq5OKxqBQx1VrH0uXfmpHhUkkH3o+RWg/F/5i
mQg5mPTocev37aFubD3U9dAQXlyRcJ9YpUgtHxNiZCWNjQmSM6VM6mCaOSBUrTZHt0NtZGOEAnIY
uClAptb1xTzv9aHG8zWm2pdZnZIRN6OcnjLYqP47PQpYlWVUC8kOxdn1YVZQr+0zt6OQFyNBytwQ
JntHzWFnyQBbKPJdrsrmPGIW0dNHAwT19fcb0DBEosQsaMwz1y+0+ZOt6Rflkb+353AzzNImQKMK
bfZ1CtObiaNAxmhs2q3ma4b5dTAtcaxN0pz+i0iQwEXDD+B1CPC+H9Cot3lfTyaNey58h1kHb3IO
467S/daAoEWytBYhNIHW1Psw8Onqm9pNAXwb+rjXTelbgJcfpJ0mx9sDMl6lOFc3HGw1C95TgAtc
+8AvYDw9IyOJOxe65JPmDAFa/oafJR0gp49EygAuzRrKlmnbRS3NUAT36sLXuuZPqcv6C3CfqvVN
0RkncOKgn0XKDrg7w35u82R8wEVNHbS2zkLKyzFIirGZfdT0RUDsmoT4VX+m3EBj2ujkx0TWKgTI
trob26G5y9KC+r3X0SO1E++ctgwVELglBMA/gB8JTer2MdE868lkKUCWSTkFkM2CwiKbyZGZIo1Z
DTunaRRJBCXbLiRDLaMEpg5BAuDSB0ix07sWyCG/020ZNlD+8impq2C2h/mS8PFnBf8KoPmc5H4E
ii7ocR4DHqfDC9lW+T1IHU7QGIupbdJ5x6bVrYuQPZytW/kpGXV1VDVawAnh7oMLSMIxhcJ1AGCa
ekiKXDR+lQD7xpPTbB84Ona10T4QvKYzH5jJKspAjcJzxXXuG1TOT2iOyiMHYODBaGY9nhx7ei67
0fsEPXbzoU+IHmmaXkEtP9d9W1n6fUmV86diGFDeWfN9CqRDWMAm9x5ux69oO+9T3sEpHaDU/lhU
rDm4gIAEjmyMO/yv2bfyIQmGBuL7hSUqYBatxEfCSHzL7QHqTSA3zsXiUm0vdoEOruAOg6MLNk8V
GDUXoQE0+t9BOfBOYxkNdCtz70swaS+yJfY9hCvHR6oAN0igaXFuO9CMmc21Uy5H4yVPdYGFZSkF
QX7X+FwVHds5arayL6qGkOJBZrxup4+cDUVGC4Kidv2NjmwOWK0mn2X6C+l6XFB4snPd2rgfoBkC
SSgABwC+W3dpR+I2dtlT2Hmnc1QVn7Xhj1SwQMzBKx5/Nv0u4ecKkIuk/zbg6hJkpcTWNECvgKSM
u/Kbsn5W7DFLT8R6RkHM7/U5kHtok41XDESosAmXqjYgSKtLUMYH0LoIgyeLKUKJnPyvtm1gqwJ2
idcE/hwULK5693kCIxCF1R1L67fB4AY/Q6GX7tFtXsUO18mRUAP9jgXvT9ZfS5kDbinAtMR5RbQD
HNjrU9dAeEIb6p9qGOwHGEdbXwqb8mCChl1ARr0Li44DYpM7TYgR9M+8FO6/Pw1wEQNHHBUpNGTW
XfEmJ0Wl8uVntc5fQBySM7xreGRByXbncmlvrVfcLtFoBRUIXYNVgyJBRStP59mNYSrShukI1DYc
Ur7oQ2EGeub8BrS1DJlZwvoPEklAwPD8KCq+8L0hxTJ7dvJIB7gGoBIKocSszg6dMWvnDNc7FJWh
ViOn3DuUZQ4DTZdbvtN2KORxWqOQ4qmgzkrjrm5AzUHNhD4ktKdHL1NJBPBp9ZKBlB9RTRsOdnLS
S0FAu0WtKRyqGv8frxgUZ3IF7BZgZSjpKJRGlB0hkwHlp4PYbwMvj9Qjkf97KJi5HXh+t8/Xnelb
E9GoMq2pYIYbOyMBkZp9GSXM+aiZ+C51jt0kA6OC1uvtoFvXh0UnC6bTuBVdoXZqq6YCpA0EldN5
auoX2tJPCYcUx+04m9v8TZxl8G/eV16it6qaASUb8Qyessy34XB4O8TGowMmvv8Zymr5mV4BGgku
dzEY/Wbx0BOscvtjiivA7Tg7U/bKVXozFAeg4cruMJSkfYG2OE7Ez7V8uh3j9dp2lU3+M5j1s6KF
nGWB+44bNzUoQFn1qaCab9r949Bnv/OKfsRoW/AU7VNuZRfOdZ/UIpxIs3PqbQ8WyQcNOvDQ1u8r
ra8mvOF6N5ZaEWggNpSgA0ECJdoZ79bRA1jXAlWG1jBKdu/XB1FplRfa6MZ6zkIG+nNRE18a9sme
rG8dsX8LDtLNPN45c3Z3O/bWEKHgbmPxgL17pf5ldvVc1l7jxrR61McSI/xQ9d9vx7hWE8EhhPMH
tGgcREB9r9Y/0bymc8WEilP7yLVvpTuA3XUizlnPH10WDSgMjd5pHKAdTS5Dc1G58Idx5616rd6w
+hWrLdKWAMurGXUvvXzUFfd56gaaHeU1iKhuUKV/DAZ+786Ta2vrvxn6Wn8/VyawAMihsVPW8VjQ
l75wd7bk9sCAZsMJixfKFbChLVNbmil3Yq7yuG2nB7fJ88Cumxj0ua8kK37goQRdePaLm+7OrL42
3td7dXlPQgpvqcOu90jq6KwnRo0rzGC1eiAgQRs4M+vv3MEeTrRtsoC6SfW5yCYWw8wwj4CXryAl
CgqdyRKoljfar14m+AK5lGGWsPRkSNM5wG12DIvJKaPGM39MU0fRC4IByeBRDi1dXX+RlKDbCkzk
IZ9c5bPK6kp/NAF8u71+rc1NgnI6UCroM4Pc/35/Vm6PlnrqOLGZI80Mf2mvVWc5UvPkmI1xqHmZ
B0MNwlg717heiQ62caVZ43U0eVjPWvkMGXHtWKaDfB5BekQTYnZAt8ozEvF+AG94YqXno9zMTgku
FwF0SfV7pVh3NPA+DIAv1AJ0DNt7PKvsswetX59DCeCJsaGOGq21zi1BM6SgU/vidTvbd3MJo2wG
uZ2FCG+uRg9+XT93OBTjDEIQFhki+o9GVq+XVJQj/i/C8gveHCqZsKuJGLgG60MWlnkfaiX4bNVO
i2JzHFBQgbszJOmwWt9HIWkK9UE43cZu034yy/p+dsydENtb8T8x1u3PZjTMrhqIE9ewFyoGiuob
nf+40DD1VS5j2+CRUtp9JatoTvfY6Ft3ANgO/O8AvVU1zha2V3JsnVhB5DOxvjr0uUaFAcKGt/fD
1kQu+jBA+uFafaXzBa1uIHjz2o2NjoHd6kEsTct3jt7NGNA8x3pbei9r/LbWpElKpeWggGT6tAb1
UJPmHqll61W7nEdLtW+5ua9WhN7q4NnVqRcn+skzfwKiA9/1e7ubT3myszK2UsibUGs+XwpGc47C
sBdPycVwKr8ffGF9/C++CwrbQEktW2pdDWs9vXahXezFjj49oUvxNAnn+XaIzRmDkQ8Ae8BcXrX5
WGOMBi0ZSBEtiEZ54WF5jYUeGmWtB103mEfHhJTE7aCbcwezMxSZUeMGdOP9xpVEJJVVLEwMiA1I
8lDLB+XunNOvd8r1OYbMgA4B5g8Fy9VaSIQg4An36IFUKJO13s9uMr7OBEhZUX9wRI7SLHvWXRGj
IvdsaB2AYRbUfOcEtkAzqnPW11LP74TFpd/a7Tl1/6YyAxLa2jvut3YG4FWLWjp6RDiP3s8G7lFT
11jCi3k9tz+9VhSHlrvm3e0533qPvY2yfJM3Kbm03Rq4AkwHSW1/mB3w9J68+VQVUNSgEFXYWbqb
iRNgJsDxjeUysb5GjLihtECi4R7KzBYHJ6ApFMKJYUockJ5zQPTdou8fKpDqj4bZuneY7e7T7TFv
Le63v2HJr2/GjAJX72ZycGMiZGDyOcWX9BaPBTAVzeeCtOHteFvrGp0+wHEgaonqzHpd11D305rC
je22jyoOSXDGwg5GTbfDbM8t6ta4/8I7F4/d9+MSOgokkiGOSqrHhMDAXe/qB+FZhS+t9GmonR91
rb4LRgK7L3cmdVmO633lvgm+6gToAsTJ2suAfJjdC+/4ncfLnfNoCwiI7hN4c5CaQMdhnSDy1taq
HKJHMdGfvKoOZ3Y/KogvxXmNinMZmcMYMdMLDJochZEEt+d369jFzddc6BDIiOvp9VzR432P6IAU
Hay5/Ot43WEmYAMW7d7LeOul+DbWajZzCqB7LcH072bUlVE+PYrE/mRW8ychoJCQqPquaYaDo/Tj
LKx+ZyVdL1gos2B/wgcN47yqcaHihMqMGnG7aX5XYoTm0Ylof/51NhED10wHOO0FL7N6K9LJrCFc
Imlspdq3yhSQKq7Pmtk/tLTZyXHX+30RmtEt4KDQUbzitGr9CIqzPaClWMIvCbt9/q4ay5fNg+Xu
7fXrbfA+1mpYbT1nXCbo8JnVwuTvQ7JnpXidsd9HWB1gKTQ7VUoxGt4/p05YCRH0eH2gCEuHP7s1
i63xoFgBiSwcREBvrnLKXDgidRSnseTGuWXecR53Egck/69SBwiDkFJGfkKH+6oskmh41Ql7Sp5o
DU7JIXet6lSazRAKHBd9oMhA7hLLnaPSHLtPoyPTkAP4dNf0wAJLL5mflNaSOx1ayE9V1aSHxM3t
LzzjCi5jYjpiC41fgOsjH3C9yE/SYMWpsaj05xlgtlbvedhlANZB38EkEQjDbZSjAPYRktL4hiy1
j0xBHrEVrYTWayFPRWUWoUtBT7L61I2q3uEHC2RSf9bz9D6HJn8KcvaQ38NW6lvX0b8Ooj/0RqE/
CdqB6mbmXgRs1re51cWxK7gM0y5vztpgzwfFcvsBBGAifdZKyxeynuJC0SQmZQ82HtAhQevZ1oGk
/KeaemCV6tQIkgZKIXbLtEdvqsZz7mV5hGKMRG8sbw7eqNsh3IRguQsx8o8WmMB+W0AgpVYD880s
TSOPcQuSlmbzgQ1pGYAc67wwjdYHxkUJPjTRjjUU0R6allPo2CjzrnXsrw2KWmhcurYPHbzkGVUC
GWgJmplGDxSL2xnlAzRsfyajkYZVr6FSOcx/vD2V/uvUjBUEWNXCe4LewLq/MkjgNNMOEgycCb/W
0U91kwDuZX7+7xQaSCaiiuYsqoYohKzRYh4kEyZlieTJ5MbJ4+hopuyhcZsQTSdf43rYl+NzR+0f
uSgvrND/udPxPvzqYBiSYcgU6v1PdHK/zcR8Iak4jtLcOQG2UiY4rgsiDqzeKz9MR9DMtqGg/8Qk
OXhF/gBwPoCt4CdN/bEy5D+/mgD3WIiN4CmjdLg+2IXTG2Q0SPLkpOmhBLOR9clD4exhkbbOtUWq
Cth9ILuuEPyJ0Cn0O2nyZCtj8OsqPWM3xeNAD7fPtq2kCYdDwDLxpgX3dJU0JU9LC5qxLK7d+pdN
wMQXBtu5DG3FWLiRwB3hWnnFOe2EWeqD12uxOaFmboHVXew8zTfuk0A1/SfE679/c082htLuJgIG
gqQNhea1J/26zE+J8D6b7fBMOycc+umOKmQfbU84aWtLw8BnOa4hynxV7Mz57JLMaVisnOLAix8N
KorF9IPPO/O4GQcFDlhHLJTk9eUc7obWoJczmP/VhH7+Zzi2+IPzwa6+3l4TGyAuYFd0yEg4MPNG
qXj1CoBBlOei56/F2FsmphQSR5UGRWtQ1ZLLYOUQqYPXIwRyRH8Cpt4Iq1G5J3Tqs/D2LzE3bhAQ
G0LhYHGoAf5p9UtquxstBSpSPAm0C82MzkFNPBmQCnKQvDCKr9MIWX9o98LbjDpN0EnGj02mEyR5
lv4WOOUOKk+AH+xbDrzHUBytZv7mdgkgVOg+H0ieT1DO05KoaIa/mUceMkn+DPlgX+beHELJsxLV
Tlgs3h7axgbHyJbOigF3LpCt3r+A7BbNQw63tlhzCoAWrCgpnGe9qk+3w1wr9eERgANnsTEFWRTi
Xu/jjElTjIWWajGDNmIFJ1llowxcW85TOZPAFRV0eTS/g1Y05JCOtjM8SeI+TGh+JLS6o2QItLQ7
umq8GG4PocPsZIB9dvtHbqRweOfApOJVWgrqD+9/Y9GRcWp0Q4un4QPTARYpQlNv0YEmh3L6cDvW
1oqCyxKaP2DO4la//JY3mYLmNkD/WZE8ZQ3z6/aX5tIwzY9Ddpw0M6B7diqb84+XA4Wm6WJ6sT6E
8XyHB645avGoiAGrAxi8pMQC2bPhgPvMwD6UwjOfZ5RFz8xxBbiKThEmgn3FEyGBxqXFonIxiKWs
YL9UAWJEU9rSHx1NHKxWOg9Qv0k+3p6krcUJZs5yJkCPA6Lb7yepxTljjoWHBOB+TqDAZIEkAzW2
6HaUjXxm4OEGVZGFnHpF8RUuaamqKpDyeigI4mpdQmkZhGzWlQYgCdByux1va5nhQYJcgrficra+
H9VcJCNuf7UWa2jXNKiljN7fIn8ULSjU+s4y246Fp/8iM4+DYbXMIH9Yen2NsWnLBXWAnWE5hDVk
bBpD86Go6N8e2taqBgj8/8It//7Nqi7s2mxIgaHNnPiJcfTAx3G8F2E+Z50JCsm/b1ikFSB8l6f3
8vZ+H45AnqwDo5LFMII6aUn2XTLrOGpZ1PXZsSnmnTuXsfx57ys2ABMDx4P7Ca6yzhrL4wjd6o2F
WjH19m/TCaHFNx+JRKKPsG/T3IcOcaCNNNJL76PJ2+96KX1iFEjczosax3PbNCemZzu1j41ZX0DO
EDFADgf1cbn4vJl1OilTz2qcTjM7SJjYFu29Jgc/T9OTSsoAcN2dz7yxqt4FXPbtm4DGxGUO4CKL
XQ2yV7l3X1UYt4dTaprCWTN2PvMG6gHhUEJ6dazEH7z6zoACsiqHGk48STKh/TVcrLk66P13Clds
vw2saTxaTJ6a2T7mZslx86I7SWJzjsGmtWCAg4vAeiNNmkhdG7a2UIpgvq09DuoomwMVsed9Kaqd
vLe5zsCnQJUT2Iqrm1zXQCAO4C+sa70K7YJErnFO1O8aXroM0PzSDRjdudTZm990cRACaWgh664y
hSHhxDjUHYtT+qFWgBJSiFIK8FJsw3fEs6O+wiNVs1Mf/y3U9DxfAmjYQJ++N+pAq/ogfyWy4EY4
X3JHD71k9NGhfeQuPdbqJLougHBm0BPTV+ykjWbAbVidPWT6hAQIPJyI6wJcB3Z0ySPHDT0ZH7Ps
B2Enkt9R84fmfZnI3dzepWh+385axtbHxfKCEhMqlZiA1XqGRzAubmAmx4n63suonOIK8mROOvvG
/ItOlT8YJ5PKJ408ViMHuj7Fm3WKTE8BcQkXEp1D1mhPt8bc+iLLT4LW86tm8OqcYHYxUaME74km
kBgVoRq+eC7zgbEHk9CKphlkSuPQAOvWfLdMJFoI6trtNw1wTELmyOY/kx7CoMCGzepZwpjGriBf
tqiK/mX87NV2yNq9V/AGIAC/l+BSg1W7IOlXW1Ww1hk4Jx46UoNf8SZKsWTa5G81zqFp3GvjS2UL
XJ6/iOZSA/KXW5HEa89Mj5Z+KG2Op7Pl9+V3QiufsQdDK45gjs7Op0YepR339XPvvYz2aVbfpSju
aPW7bEGbzNxTk97tLAvzOt0vD18P4F6ULqAr+D7Nue5cibRnNroehi/TR62/L/OHqXsGqgMXpxfR
/rGzO1Qt812RxmXFrU4aIOpxV1v8WOG0s1qRdp9LyFK3/0Paee7IjSzb+okI0Ju/5bvVrS5Kapn+
Q2hk6L3n05+PuvfsXcVKFKE5wGAwgDCKSmZmZJgVaxkvkak/O0NwNEyKFtBH3F+iICWegfvAuObq
zI06ggV6wynKynix1Qgq1KdG+WsdY97LSwuLt2nw26mr6xZ4tO76Rr2JtC/3lyC4u9Sx1BlhixIA
0hzXm+S0o9b5WWlCkaI/60ML1Md+jYbiE9Pmu9HyT4NRpysPkmh3yGNgoTMBKd+kg1av9koXsTtd
VOOWa6v6mHcgSrNOXxsYvDHF0QN9PSefvD3URq6XF5nkTGHZJi6Eq1X22ewOU7syzblmYr4GF6+5
auZS1xVl4gbZ2D0w90IZtA2Sl1y119okNy6N1YAYnFMe5vduYAWTn2eRj4yKK/dwnPfNUY4ia8N8
N/PpjGC1fna8fzpuYvvZ4IzLpypDBWsZsSl9aUAgUsRuHH4JTMhrv1d1AhX36b4Z0boY3pj556DA
Bst3/Ql9aBjTtnVily5UhVx7eijsGrBZ/4No+GQ01u/79kRbxnQPsG3Cg9uecDlpve85ZuzWo9ls
5CD+VPv6S6Hqf1s75fMBAiFhxAXSC12cvgRQtuJMU+wmzB9W0K8UP8rmy/213FzghY3F8Yv8MNAj
T45dYvyfKNN+mTTzkT4XrRqUDPz8PXPOa4wXYptwazCvSjlw+UpN1OnGfNBjPHm4qYOPZl/sGu2N
wp3evbPrtWK7cLugfPj/5pbYJ4m5YgZWtNjtO3+XTnDtduXWXzsUorNO6xFVV1Bv8PMsnqveHj0F
LovCjWsr+KD7k/ElKgNInD+FHr7w/q4JjQFmoq07094ti4CjkfkJmRfjXlW1y3VqnHn4MFMXw8e8
8kiJTCGXTN0N3kqVNv315Ur0QgtRdS/ctsZN9J/HnJmT6QdR5P0liQ4FHVyNG4XLvcmVUyNvY02T
chdBEeUgxbK/lSbjYEfKT1ONPhLQPMmN3vz9h8RzMKkH3S7vvLN4INtq0LI2qjIXSVhQHI0vPVlx
NW6cXJV2/hipK/b+sCBfhRYzVHFuHpoz5d1N5ckYldCUuiBzkbmLaDgNkbTt6Wls6ezZVnGuAmkf
5T30ws5rk0p7JCNfkng0YJmo4748qwaVziJUIrTk1PZTPjGK1toQN2zUzi8+ctuVaTPaifaAnWFj
FrDkFF0qPxWaEe6K0pT3RRZWG5P/5cHLEJg36zZ85weRtx2qPj7XpcnfVUhRti0kRKwZ8igjdGOr
AOxovkVlZZeQ35sT009kKt0mSYaEcNd3ToEsT09V50sPtKu9Hd8wekFJK1MOWs/cmeJF/oYyk4dM
S5m+9XarvMil8mbn3rcilMb6wKQNffUwlve9ZDFiYdk1bCippWcMctm/FdRxP2uSrG6cwYcOhQD7
k1mgDpgwX+LKSuAku8hkjMGbguohUrRxEyi+8giLvffdiVUVHDdTFFspDtVtomfGY5qgq2DWzM0q
oGHfp8Oo7fo87hFXSi0+T1+t7L/AFwF3oUEFGRqFGnO+BRevPbJiySzbkblx9Sst3rz+vVf8vUe/
MrFwRHaswKdsYqIIv5ta+JA4Rxsu/sGhHe0f2mANZiK4uGBM4NOiRTCTECxekCCd7EyVwsxlGGHT
TICEa0CRaberupci+CFFK4mB6BMSc8J+yWtPVW3xKlY+Ymmo30Ru35d7u+1dpS0B8FvH+/5IZMYA
30nJlpSc2sP1TgWtow5O0PP4dlNxtPO6prgReXtGKOV/cSguTS12rPSSyBjKMXZZ8dnqAyYqH6bu
w/31zJ5s6XgMGjpU6+av9qcCcXHyigFCOWimYpc5t5+TBE+kp/Qr30zwVqAFSccSgmOYnJZAX6Ox
szQ29NT1IS0Ppzclfg77x47re38tgr2hHMWmABqj4LbMOqJ+aisPPT43GYcNepBMcdDZWykUC4ww
nwegEVI/5LOXsX8XNFpqjWnqppMP6VL2wnjRyRvUt79eC2bosQFgZ4pz2YrgfYPvXA9TN9Bal/LZ
pu/VU2GMh/tm5jO02H7StDnynynGbjrWPvjEVJP9igHxfqM6gOX7aK8rkMy/mIzCe12/8ZKV1EZw
HGbUr8ypI0G8IZwo9VZJosQrXCcZP3bFfgwjmteSDR/e/v7qBIebyiC+YCa3gB99EaTobZnqJmyo
bh1Wv7Wad1HNVkp0gsXwds5iK8QJOjNJ1/4Atq82aJh9d/ugfoil/pVYD/2d8ESYvrJXgtWQN+ka
NHo0p27wRVJYpQGQ7NzVzZxyJ/0CyRnXZgyF65lZn2Cvh7R7GYSnVivlppezHr3cT3X9Vuv6oW3S
vVekf38OoH9Gosbg8M2tl+tPpyJGEAc56ymzLnw/1OovKfTCcxP7yEJpMJPfPwyCB4kYC0fHR6Sh
tDwMeT12A2wLudsnmfI8NVawVePOgZK8tbZK2wQMa4f2W6KF6loHRuAzME1ghzQinmOZsVVU/xzH
CwtXqr9KQ7Oz8g8Nw/b31yc6HpdGFoc9kCbwyAZGTI0pxO5DvNphEC5DteYQxZmVOxcWLNSz4aGb
crftzCdjLB7htwZMt1ZoF27UhZl5oRdPUtwRmcM9kVNdQS2zO06EwcPQQlL3Xle+hcG3f/HdoPhj
XAKmM0Kwa3MZ9NC5rLCqPmy2oDg2av3xvgXhgi4sLL6blxtkEbWcu0pmnxyI9xSIRoAdDNZZt6NN
mH69b0+4T4B2QNVQPofV5HpFMEZEvoyamDupESNf0++xLwGpe9JKyDVf0MXjwVP7XzuLkCscyrww
yjZ3LTUfEcDqzL1Sj+U2G1pgqVYjocrVp3///vIqzoWqWSDppi1gDCBOmoqEMAIH2f1CbjRc40QW
ruvCxOwjLw5gkU6pBEdb4eY5ul+GG8JlaJo/g/inEu3ub5XI1FwqIluHBp//uDaVeUhBQX+RuW3g
bNU8efbSfIfgRs3IHYIMqaGveAnR2SBMpiIBew+ed7FnWibJiT5amavmCjopIVklSnXx2tTHmpnF
pRrwRUpgsS5J/UneutHKH8ZaiCT8dhdLWVwrSjZjWek2NmD7qmH9MhI37MpNA6mtuabXLnoXL7/b
wilJPnPHfsKCHPZGrz7DgL/r1JxncSWgELlxJGeZQWB+iAG/RdQvqym8JhCIumpmvANY9aQFwYoJ
0eYAqtBg8UDk/qZ2Y/nmSIGPMxA7+UYbXybpc+usBCtrNuY/v7hDxmjqWaAYbE7I9NgE6XXXbVaZ
f0W7Mg93qQhYQ9u0hIB1lKZK0xxSVxlU+qAvVVPstPRHvjZSK/Lg5iyMMYfJ4HLno3ixGj0Y/MEq
8tyV0GwNilM7vWnlYxd0O0vzd3q99pb/iX2WrpUNmvWDaGVYy4UBwUoAXCe5O0TG9M6SjGkbSZW2
kwdFOkY2VAJm1716Mmy0hWqMexh7on3Xt/KmylEnVkpz3I6aVoGJlvJtqDr5o8fw4or3Em0y3I+A
L+Z8+AYgCvls34+NgzPJPsdqsZnMr2q74u+Fn/7CxuKWT8DA/dThPtRO8WipPczZ02uuao9lVOxU
YEIbPYpXMCXCdUGwQcCmI2q4LG5CEsbIaElkynz0tuwegu4fujD/whPPpGb/a2ThUQYY6a1xpFgL
feJWl8JNaVSbOvp0/4ERLsUxZBIuBnFu0DiWpMxSCSafL38Hy8txUgl2YYC6b0XkinmQadfPVSyS
k+v7ERWl1vajlbtOxzhT+MnLj6lTbcbyU5D8vG9KtCDuO5B1yFsdOsDXpqzMSKzY03K38ZMn31YP
Su8/SIG9At+Zv/7yApIyzokWnIXOskdleegkmt2UubJeAC6QpbNk2//cX4og+Z6zLKYi6ejyz8Kr
OHkkoS8h0aAqfvfeqTGdrSNBtZs9hEWwA2NQjisHW+AvryzOl+3Cj8Ux8WLMh3MHyLdi7bn0Aa6Q
SJrgPe6vTbBNDO/NvKAOKL6bKwR/cCqHMc23RoLrODpU6AKn9spDJlwOtMFzw21GuC2OnZamwWQh
Iueq/lcjLY4QLEY15GR5v/8XqwHFDWEECGvUhK6/W1uRouatFbu69MUyQaDYX5vy7b4N0WLmgJ3J
j5mzb5ldmTm603alz01lsLdQiiA8uZPjYtOOK+fOFBxuuqIQxFD7oTX1hzvw4hhIUdNNVVslrqOH
9bk027cy9bIczoYInBbCTGfofV/CJDxIbgRBoZQYh5zHausFhXRqJgURL0WO904z1ZuyYJAmNqbs
a+qN4amf1Ph3ogXlwYF9FhWWSnvsOn882pNU7Y3CqHcW9GEnePoG16uLbFP1/XCMJT3ascudyxxR
/9wBGEQ8uFd/5kkjvTNBRgLrqzXnh1y0+rBVM7vdaW2r7qap7H83elRttWLsf1WTHL76qRH98PPc
OeVeqDwaMPfv7DbpjmCtX6MuYwDAn/xTKJnTUc4D/dDA77HtJHQR1RzNK8Wjd5bEYfYLIceZGJFh
V9804wPd3zUNydttZ2KM/48qHC1qtv76aJnUpzK95mh5Y/5rMpR9UyVf+kB5ShEAv3/CbgdPgelR
b5nBu+TON0cMkeypTJQ2dtNZI7wOah4d2tbbKgfB0DePfj68Gyr5bfTspySejozCfpWjeCVtFK14
LtLOJZ9Z3GCRgshxVskpc/cumE53CKOT3BFTG3l9skGU31/ybfQwr/i/ttTrr2sMuUeDiyZvO1XI
czc7c3qIp+ZQVB/sigHfNUdxe7OwR3JFTVCFj3Xp0vu2svS2oG+edt6h8JWnTjWP95ckNEECx7EB
a3BTgFbiymlsowM9IXMP/F81mrz3LYg2CHwQ49eMkhCgLNyqL1VqbnS0UmCAeUmQ6FSi2NuEVvSp
sq2Vd1ZoixIg9XqwflyC6w3qZdVBVdmL3Ihh3Ye0glS0suph11lDtgucslipAoq+3kyKTa5ANHTT
aDXb0oxymNFdffCtg8+c4L5VvX4laL2Nh9D44u2G4owZLWLj61XliaLHYZvRJcpUcMefjfIfezoo
VOR8oCH3d0toy4INjjYO99pY2KqbymyMJogpiKTdJ5OkeGsQNOdMU3neEbYx658JVvuVSzzvy3V8
xAovrC4ulsN7oXhpxPseDKfZ8W9NrVW2sq3lK+sTWmI2BeStiMjWR5MjriMfWEj+LRsAq/UfVHOl
FC2wwTGHzsFmoIG5psUplMdcZsKnjNyiR328kb8UY/Ks+u1K+CVywPTYOBO0RKnsLJ39MKb1pKKf
4YIqG58SVfroKEZ6qHiwgI/y3ltD/k8lGcaz2fUdnfQmg7Q9MZ8K5pbX5CsFV4FDA8KBGh5VwmWO
mUljafeDHroDoIZuQFm4917vn02B+wWVTQ1yzhFvy1tjXynlKDmhm2ifTTPYJbJ+DOqnMnJ2Cpq+
xRqljGgfCaedmTwCbNmyxh8UZtJlVoo38aoPqVG9R37oBGfi1/vLEjgtZsll3icKNIIiGrOzbQMA
xq286uR38luQew8OgN6w1b/dNyXcJBigEE4CakiV8NqTlIkFTVnBF4Q5N9+NkkawHiXOyh1bszIv
+CIgTJuuymvbCt3JQiZTHs5G7q84epGJmTOQ6JXC400iSvIYNQO6L243SYcOYjTmllaAcbeziRpQ
IRAAOF7GEkDqXy+jKuoxQf4ycAOl3OWps41rZStBLJ8nw4sZSAzztcMvGO+ffX14LYq1hE50v+nw
MB4ABkEwzcpVTZqxLX3Xj9UXozsXzT+Z1MJw2cebhoH3SDOOWaPsEaA+mL7yMVb+xU5e/oLlsOtg
yF6pZ/yC2tTPcu69dqGz4vrFq5y1M4klGRxcjg2aIdRDTCv4rpQ62TfVgvp0GJXuJNmN9AR3o3/U
DaLo3PIAMTkE7gHENCDhQQDFWlXt798QwZ0nmqUmOvf1UD9ZvH99kauVPBiB2yjnJP1qlL/8fCXP
vB0h1mzm1cnQQQvSSV6y+ecQovMIZaHLHflJCe5HgFR53PxqyvYAwdQ7dMlftVhtN0EDf/n99Qku
DtxlTBAjNk/yvnwz7LjNmlrqQhfecm8bawNa60m61hdYszL/+YUHaCJdy4oeKzCybXSq6O3qGILg
MWAh83AlJWeTxPPaBKyduWMhT0iCW9Zwf49S+BFVnOrdNAXxaSyU8cWBOninWcNa5iNw2AAN0G6j
okPgt6zflvoUOTC7h65Uto/m0Dwm9vRJ7btXf9T/VhhnPioXpuavcPEhvYFWb1ZjigaYt+naoHiv
woW6teUo+Ps4nVPBMALNsHlMePFBvZDZZaedQnfUjkk+vLe1JyVpt2W9RgQg+nyXhhbBniZPepXb
GKqSVw92bKn+0GQDELK1urfoLgNsppz8/0RBFx+PqkihRGMRuK2h+Dtr8ovXwTf6J7MCQHb/Wgm9
GLBcZ4Yg0AdZFnmLsaijArFTd6wldL8yGnBDjPij5TVDAbBQ2QSIkAxmuCOU73ZGhOJYEcvmL61v
1+SohOueXy3EQmitL69GnEUdhJK275qD/U5JINzsvF2QrGSOwm20GPdWCSdIFZzroxmkRRagQhW4
ct78sKP8OE7Or7ikotPUK5GucEGQ0zGIAc4HnP+1qZkqzOjtKHAVQOP7vhyLl9YoERdkfHjFP4rc
ypyqzlDdGWm9ePRHCd7yMWQfYRMaXuqEroBRno3aHHf+oKjPlV/qO60qx7VoYz71ixSICUjwRXNR
cC7gXK/RQSUMVsEhoEeTnYvAgSDe2DTJuBkLgOvUuRILdQ0LEtgtmhWozlYHb0RZ4f45Fm0qXSKI
6ICXwzy0aPYXXmV5qp2k7tAe857JVhMxufFB66OVCyM0BJcK3Q8cKERU18slkRwrRIlSNwm6Y11+
hRt3ozSfoby6vyDR0UEgZSYIVrifxsIH+GosjR0aeK7GqJ9HXY7+vkQz4b4V0Wrg4+D+o/82D/Ms
VjPkFTK2feqi6rSpDNj9h+8RpFqZ9PO+IeFybFRDZ6c2awFfG/Ko6FZmWSduq7Qok1bp+1xr3loj
XolRRHawwZQB+SVB1uIaROGgOYPFTFI21cReml9uNCc/Tmn9en9BQsd5aWmxQZR/u8pRhsRVtPKA
XsEGqoqnXkIqNDEewtDcmb58QFrg42QamyIJX/Vc+Xj/N4iilTn74jRSBbOXVSO/jmqGEKfEhRTh
DXDeGVbUw30Tf9Lf5fUGu6z+6WnNNb3rjVOghMrGMEtdpzQ+6eUEB0a460uWF+dbfBtwA73eWP3w
pNFziAfnMc2jB2Bsu/s/RLixxEszBQ+1pKXXtqNJTR2wf26uls2ulkp4H2xmXYN/UWihZkl1eO6s
8SQuLnicxmHYtlzwfoijT5kR+gd4N/x047VMuN5f1Hwabz4uIN0ZEEfFdIl7qaLW7DLVBxJcTD+t
4tEBzJhmj9pk7Pu62d83JvyCNtUqQjPYTpYFZ8Xxm4GJqYzT8gLcZoOIaGKtTS/dssb/+dt5W3mI
4HVYMrIyLoFge1pnbqPDvePk04vh2Uc7jBCx6A46PGbFZtwglKurO3WSnmE7Q8YoONVoQq+46tmn
LL+uATh57r9R4lmSEsKrV/RgNkEVJcCJUN5stoE2FQfFzuydZXUpJMsl/ECZ8wp2do2eSrS384Q0
g0gQhd4U01LIZPxMKTPXTpqTMyrfyhxOjZHYbj+ga8IU4xpZiGiDqfaQ8NOs1W9SpEjuu9irAX6P
0lNa1CgPftXV739/iMBJOw7hDNo35vygXMT1CBxKQYL4nwudy7Fs0mMvK++nZI3VSBTNMKaNqBoc
YjZ1s2szoacQMTkO8HLlmwNFu+f/kutuE1hfWzPdtMpan1bkSeFfJqml1M9I6+J5SlMbek7djl2r
ZOYHsfGinFZO44qJZUmCWscU+zZt7ixo0odxKJP3auD3K1aEOTqs/pTIKMBwyRcPILdorOSKtpIR
pta30RvCkxRKKax+XX8aYi8+dmmgPEBA7NHQCPVD1o7JWutEdBItcgrunAJMdfkK+x1TwY3Z8QpL
E9yJ2dcY8b8sGVYWK7rglDlnuCqV2xv9okTLGXJG8Mvt9CcbnD5w521H5R2XEkhPToRikbLyHooC
pkuTi/PvE+GEuUPPuOFFsPNhm1YPau5stO50/6IJH95LS4uNnPSGxlna0AgPrVNWxadMN/dtGh3a
0HjsGWHaJOi22YyqOFLzJcvMXWZLn1ovWgnwReeW4jWhDtyBVA6066to+RYCkT0RlT7Ap5b0CJxN
K2sVmQBiQg2N91agpFJCTFmkNGRBewWfbC/13tkWKsv3v6jIp6AlP7+2QLcBbF0vpMuhDx9tBoYH
pJIC/1WPqBM858ZTAzmnJX24b03k/mdpFh2eWjocSxyDL09+PaR02DQTmdSic05p4jwEcfLsx9o7
J+nWQnlR2Rcc0H8tzl/5wjU7Um0YZkS3bYzq565Ig20mV4/IBoM8Sdt3cKwepM7cjMwgbmxLR+Cu
WWMrEW4kY7A2Ay2UB5chhtFpDNMpJW7U/6AmPyYGJO9/VZFjASv0HwOLd8Fo4kaKKr5qmEKIjZbh
QysnPzR9DXwvuuYAAWknIgw0j2tdf8tkoBAYSPT1fFlSNsbUflCQFNTi5LseGrt/sSbaJ9DcccVu
UhY7C6xWhgrbJQ18tkb9U6inO0vLft43IzyQF2bm63FxPOLBHlOz5tMZprcJfBWNSFB9vrSP4ww5
iMN9a8KNurC2eFAVOZMGQ2dRM1dP0ASbIoAp3VwBC923guzg9ZpaPGCawGLpSozGE6dXL7m10hMV
eo3/LMRYDnAWVVo1qADhm7T2aQgUdJDKXZUarqZ4L5bff6zVNUS38PDBe8jkLZPeN6S0KPO0Th5A
DNEVKsUFr3vwZeM0tICHquzh/j4JT8WFrYV3LwObHm+KLctzok0ZDLum0p+6yX6I8cLdOK1FWsLF
GbRNKG4Y/HvhhVO7KUa5AnsXdI8JAJFi3FaWRN3hXxQC5uGcGVDIvNOSeMyKTUA+ARFd5XyXpQ9a
8aOLPt//dkJvx6A66D74XahbXp++3NeSzp+X0qT+L6Q09rlk/LhvQnD6SO0hbodvn7LvMkEEN+HJ
Em/6PMb7wO9Q0Slqqk3ZGx/qwX62MunzGKFmcd+qIK66sjrv4YWryOnfmZYP1oAG1nuwY4+c1a1u
tHBoT7/VQfouwVafB2twEcFthqCLzihTkcg6Lr9nVhh9l9gxk772u6qIN7AGm3QM769NcP500vs/
E9JgwJbTsUBl0RSIaPfDa0MA5zMyEZzGkDeyXIMDC02Bc1Co4pnzRO71ZwzToShVxN9ca+aZyvxd
rf6WB38zqGtMRqJjMjNn2tRfifuXZINeHFVyFrQhDYPc1RLzJDeM7IwOMxqFtFej8Bj19crpF+0W
+87SKD3dFp+mROsoARShq0bJeXDUd31dvfbjmr8QhTVgQUFnkgii8LJEOqd2X1oIkw+uZDzEhnEo
9PeDuq0rG77Ix8755FdfJ+hWNX3lWRZ4RmhlSKPpp5LtLuPeNHOKPoq1HgxbsjH6H4n2LpUe+uxU
+Cs+WLB7lgq/J26EJPOGyNpKOy2Tfb8HZ+9K7bsxguFuelOrczl+kfNye/8CCPYNazQlmHPHBS8L
NFqKplsnaZ2bOsGzFJnnOjNew6bb3zcjcI6cCuCrxFCwEquLSG0ojcmQuqZzk6TbjMFnZw1FJPhq
VwbmdV44qcizU9+aepCy+Se5h70jaTjp70052dvZuyJb4yEQnIcrewun2HhN0Bvm0LmOZG1GlfSL
t5FfcIibMxP297+eYJPAes3oORD+0KEsFuc7qAPYZd65Wv9eadJdOX321bWKhMA/wTZOvwjmaO22
3aamzPjoldq6nrnrcqYvdGMz1zhHe436QDDIA7ky/WD46iiu3AzYj3GSKkqqNq6td0DXkP0rv2be
P576uU9e42rzOTiRmljn4JdkbwPzAGDF8E/3v+ntcnmr4bGZSTKpTyqLDSxqJ6D8GTSuzm9I9Ico
2E8NGjorAePN1vF0QnPEUmlGQz40n9uLc2nS3U9Vp0Hmr8rlAzIG+QZ+O/2pIL1ecRw3dwxTM0Ee
8Eom5KCOvzY1+kmg+2UhnUOrDfat0uXvkkxa4ykTLYg4FJoHoIFU3xfPWJfGcduTPbp2O7jAWt5Z
vXZU6uRvjzyLsZksYK5/ZmBYmglRG037UPXOhG5np+vfU8/cOJmx4v5uTsFsBt52Y0bkqTc9k0It
LCnVJO+sDRWOot8aTfgeYPp2irKVAyfaHqaN/rC7EcHd0NlUie51seO7WZbJHxPZ118Nz1mbMRVa
AY4zjzlT8lu+/TpdZbNUKt+NxsHeO51l7iY/8/Z/eXn4bA66McjGmLR7l6+ho4Rj3FiG7zrq73r8
PhZvhfw2ZP/8tRXoMMCMg42BJWWJxUzQJ4gaOwkAGM3jB9umAYVj5LsmWovNbl6POdK8sDR/1Ytb
2oZTPMhgUdwaLRjgOG6njtHG6ECqGeEhUq2PaaH+vL+625bhbJTiE7C4mXJ+2dMt7Emp1cry3WaI
Afg45gyFM4t9rUvGx1BS+009FtE2VDLmHGWEkfOZgjtJYFRtk7BK/jYUnn8Os5wMQkAsdgP9cKI4
SwO59t3cAXebfWCqc6Pp3zTn9/11CxwIsBnazGDlwC8vUz6lGVVlQA7QVUwPovQwVY5wrPjbrAib
w31TN5nLvKQLUwvn2yS26XTF6LvTCCXuOGbbfEpg1AKDlFTTdkKvdZoQqO2qlXa98DzZFN55UGED
WJ7cNCpGtdcl6RwbcA1PYfGbRGfOMV4AnX+GvvjNpge+soHCD0uhnzoVultkuteHeCijLO31wndD
rTymfQHGvtx5aO/e/6gClzlrD+igSeEjvIGWFLmW6qUZ+G4Ccns7jbXyPh6RVWrLcYRaObSP9+2J
NnEufZAGAmmkfnq9rHxmMjMnfA3qktDaQlgBSnTM33ftszTso3KfKQwjluWwVnMXfU+YOP/Q3cEM
sAQpZAw6qkGi+K6WecdgDONNaUJWrPv/4oPOPewZyIyGwBIyQyBATSH2A7dE+rj0f9TWs2Mg8vTp
/ncUvAws5r9mFqWWhphPGgqJ7xhIKNkm8XdUrVaeU+Enm4vO8+eifL+AByS23GudDWSrsZv9ZD1X
tK7Tdg3iJ1zJhZVFMlGWSduONLBdLa/GczxVyUNm08K+/73W1rI4d7WnTEU3eqzFh1J0RFe2ywkV
G/Lp+4bEy6GtieulArZMwXQGAUmP5v0fHLeXjaMS1Cv+SLQWZkHp2oAGhid6sZYytqKpBil7tol4
NkqdpfugH1+sQZVXToBoMfRMbfPPWsgor28rijJ2AIuCd0784CNEU+fRV1ccgnAxzGfMk1708ZeL
CVqcgdTk3jmtRmdX6+PPXhv9dwyArYlSilwdQa41Y/NnduvFlYln1LhaBN65rhO4+9XKOOZIT444
162Z2PbKcyVaGM88HW76zrzCi12qhqTT2grPWg2HJkUa0jx1ZP/3T5vICLgdxoaQ0IHqZPEmjkTb
IOd8323jTN2mXl3u9cEcNkab2fv/m6nFg2SNUmx4eei7Mo7GSgDA/5Lzh/s2ROeNV3YWQ0GiBJTX
9XkrOs1Ip8JkONeRt1EbbvM11WfRIbi0sDgEpl8pqj/wlk/xYeiVbTgVe1Qettqw4gdEO8P9hJdg
zhVvHta+NTpkqw1ykULaeZP6Pmle83ANkiMKTZibAdFE6ku0N/+Ky1CXJTRhmBGaZAWaH6jYmUff
Ql9nHKWaBQbjMQm7HsxDb6crzWPhCskaIIIGLnnzosYR0q99FUvnwjLBZuay95hEuXZKay9ZuUui
XZsJfWb+KkKHJSM++o1F1hWTdDYGY9fLX3Wz24XxN47L398n0mCbih2JJMOGiydPnZSBmRCoFkbm
rqVp3HqT9pL3P+8f8/mQXYGXIIy/tLJ48nrA8/KoSxaYPu1z6qSHHJnA0MmTrZ/2cPv3K6sS2oO2
gl4JhBI3CJhSBvBdmbl99gzv4LQwg3fxJpvR+khmP6gNtaH7CxTcY+I7CHhgJQS4uxxGMCxJy4Kg
ss9W1H8fnXQnj+WX+yYEpw/PxuDpPKNDV2HhXkvuV2NPuXW2vGc1+AjHT1eu4KFEn40h2vlZonh7
U+OvvX4aoyxyzqaUR5ssUd5LAVMdrZ5+MSyvI59aY3j9U6danoxLk/OHvbjPtaqV0HKEzrlv+6OU
1EffyPdBar/vaQQpAV3+yD4GUfO57eoXeRr2fZF8MMfgKVKTBwPuXyYLVmKAW9QRp5XxRgWECPx+
HKDFbxqCSYOdBk/W+x8LKXT7NN5HXfrYeNNu6IpfCkwD9ED6nRZoKzdF4N9Ug8wL/2bxwi2j9gFT
HuOmzlkDdHTUTa/ZNmpSHIPKZ6o5RYi4QFuVacE16prb1sS8av5mMGNYR1fketVREtu26UnOGeEl
/WkiRz8NdSo/h5CWPnWlEaEuEwdP8GgXH1IYBfYN/ZQHQD2/7p/z2/Lq/ENQmuAcUmzH+13/kMG0
wiasYu9shrBmVHGtb/ypQDc2GpVTaMXdW1om8cbsvfalqoPqKauYPc3gDfvk1WqOWBSE1l4xlEeF
bRw2QSWVz4zPxV/v/1DhVl38zsWFbJUCsHnoOWfq0QEMUsW4yXnLX5uRma6iMYNjX8vGzgnytb0S
uYLLL7S4NEoJvX3Zht65gcTaDh4T5iKkeHd/efNfcnMz2XJiExh4QS9eb0NsIa/ZB75zrjT94KAr
PoRrubh4Hf8xsQSm9IXfZkQL9rmf4s8p7V8FpYW+Xw0aRHbgSiKuh2mVevb85xdOJuttyTSbwDl3
/gdw5pty0A9+++vvvxeemcFruqO3WlKR2urJpODJMoT+tHim4f5w34LowEEgxq0g2UIoZ/FWW06W
GVXi2MyAWvB7FJvIeVPan2DJ9xyyrRXu79sTfjYyFHAiSA/cTGFGju55US8758TWjT1j2AURQgXu
y4qSNZ87X5blaQMx9x9bi0uPNqVfVErvnAfd/mUEzhMTb8+6M6JdVNDcMNy+huPcUzd9Lp9m+cCx
U8+Dpf593DVPWuB/FBQcSWOuT0oX1JDTjyObCEtMtdETzfiBSAAozCJOf0xKtCYA/+fZvlk4g+cE
SOY8g7NA/WR+2MQRrErnurX6B5ARn6dCVbZgXZPnLk7yvVzH464qTeMVRUjtIYHJkik6UK4dc/7n
MOiyWZWpOwVT2h51RIYOtdbOiqlOv3UaQz/0ceDt8q5Un3CW+YYWWnC6f1BEccPcdoPbcB6dWkY/
USONTTVZ3jnWoqNmngzjZMjlHo0Bht5W3JIgMuZd/q+t+ZJc3GWlR6SH7pd39nOr+GAriXdqRz/4
aQd5sy26cm2qQVTnVi1oTOwZHzALzV8btOtBAX+oe2cp9MePZt7ET6MFxWvPY7rVquB7N3nmszQa
1tm2MvufUZJlf5PKSufCWrA29SryAYRnYIEglKTduXh0JjuPGqMMpHMg5W+lh8pXke2bHLJM2Hc2
VVr8Dr018IDQJsVuE4jT/OwsXgKrU7OmaPjkvfQUVLtW/1KU6VbqiOS/l/JfM1ny/DPRK1MGJseC
KvH6exdUdnzL4zBp03lSf0RdtLHVf/O42fQATfSOkXK2Fy8oc1sFb03knYNB+22H1gtVuJWDKvKe
lybmP784qGXf/w9p39Ujp9JF+4uQoCjSK9BpIj3B9vgFORZVUFDk8Ovvwlf3O9MMamRfnZcjjeTd
VNpp7bVELBlMjMajZ92w/kDb6Pq92zIx38t3JlhrcuE4LI7Q/blhdfx1yvUHR3c38t7V0NCd5dYx
fzI/josD0GLzQTmg4qjK84eEKr8Ez1w3DM/wVI1funB27SR/tdMQsrYOMmVseL61B+bdD7AXj+Sg
LA1IMfwAmSMvYeXtkFt3fW4+Z2wIIYK8VTxdi33mAVBwEQIr/oGhI/UAWCgg/ASNFmefAVE92lsK
XWuXCggnJBgz4w4y1cu9m0DiCekUFya4nSGiFeYrKmtkrzuNccPatDki2xRhVwJCdv3UzLu19DgY
CMMNQygBbPPCspk5QiYuose8E19QHjpTYYZqAEInLXbeKEmgOZOf11vY+7WXG2VVlDUwh+Z9mGqt
G3MynXZCbTUdu2OmmXi04Mcwjq3pQRXX1T/4csRhGNlAIcVGwfByhY0GL7fgSOO4+cL478R7yNhL
pV6vr+ba0fSgigKsEzodEJC4tOJ0hsiynrgRmoI7Aw9xXzz2xasopW8YGxRUqxcRgyiIEjCCjTLY
YuuqwTHhaucIUGenIjVCwpsbwPVe60J7cr3+1qDyyUg7Oywa8kXPt8bA1o7Oe/uLKK2qzazBuXKj
rlF+5r7K6eBVjt91Dwqiykl/7sef15f3D9XH8rRiEnseKURGiND6cn1jbCBv8syNNL3kUACugO9h
xcSfoAtCf3pExo+G6JAPKh4n940zToe6igVKJGkLedrkSzf2KVjozPLRRuq665SYHmUSY2oiSz4X
YGk6QB2hQpzZDxvgmdWjAZDfDEoCmGFZf+9KD0rdDnMjqy33qIAd+hgyr8WBYoAPsHj/+kqtvVlw
ZcDdg3YcBMoLf5MUZml0We5GpWee4qp+xfzCj+sm1m7wexPz39/5m5pAg6x0uBvRGGJR2Q+EgwGN
b5vh5bqdNb/mIdaCTIptzxW8SzusBYE5mAVgR3NEkNmWdqhEPuyUp2Wn66ZW9wgYBjA0YIMAb7k0
Jcyu0VA+cCOi6nvVyj0CrJsuS56mMTt1wxbR38dBKEQ3mAPE8BY4PkA1tbBnaZVu8abCs9+O6a8R
VbWgcCAV5Q96rx2MxiM3E3LiCZ1UTDKUDXQ18xSFYL8UmBNMagW9XjPTNx6W1QVH2xM4Mgs/zVo8
lZlW1HZno/A3EboHV8beVmG1NUS09noBJ4+hXdRdMEy6bBCpIie1MXmIk43h0RLJTxOzIXYGjlCu
gVQYLVBH1jtwDz2VuXlXTFsgy7XCHloH4MlAkg7W76WeFOnSoVSFjTK07fqOeW9mIqibZ0xJo0Ha
7UsLM7W5E+jOhsdduTcXdhfP5kQGprQMPIuFM373ivGLMtzjAOFAvzHFFrfQyl6icgbQBqZ0gaNY
zkxOlT1iKgEVfcXUswVl59HSa7/W5fH6zVn9KOStEHacmR2WMRmgEkMxOqjpQ6rPPiVirPwpmeKQ
Ov0nbxD2xkUlKwETUDc65phmvooPfE2sJK3TOhKPAnCPL5aVsMeMtMaTI03jN5+8Jpzp5D83JSjR
p4KQygdVFr9HkRHb29VGdVItd+9dbvah4A47lYneBkqre19VtA1YqQ9+U6VOkNRVf5dYk3EeaMX8
TjZ14Hix96XMEQois8uwnNzYXV/PtX2bRTLRPwC58geUrGdOTNpN6ka8g8JViV+/S52/f1ihA4TJ
YDTT0exZ3sACjjYuMTAeudDHYd6wl+WjVbsbnmjlTZ3VhoDVmAvZH9hMKz1uIU4iXGRwld8n9Bgz
+gCo5D5JueYbjrZxElcflhlnN8sroI26dLSTy2kNZse5MKZ97bj5bHN1O6TyPE4Eqhsywcse+3ql
7bigT5mXbzj6FdcLVYL/7M9H951fTPM41Tm4caKhaW+6lN02lrMxAbR22wAinOl3AHX/QK7Qs2aq
DJzyKK5zcqN5pHoeihZT63bqnsxkoBtruvpJQGGagEliOH75inDSddRI0Icw9AcrBYKPbQkur8SS
iMyBGwFmZIVHkrgTaYoSsWSmP8j4EwEhBwjmSmiOjsWXfvrebi3h2gOCFh3m/dHBXSGS1LxCHySc
XC7kHon5HdHkTSHdwTcrKAE0aWztNPRbrl/rtYV8b3X++7uz4VV5ImsNZfRBGi/QpfrSKhThrttY
XUoQf4OdGFhTa0mXl8dUcAkMSESnNkjjHvJDwtemN9mcW/rU1iIch41QcO21IqBmAB3ELFm8LN2X
Td0DU6q7ERPiu9caz5XuTX4Sb3EJr70lcNWYuodSC+it5r+/Wz5LcqpSNOOjnqsfpqVOeZcmgWPa
vwyBHlisqH64vpirx2Tm5Jtn1Oai16VFhTQEZ7ND79iJB0CQmzH0YpfvzETIQAeR7I4highHGpcb
HmDljoOaA8rqGF+Yc51FdgeIuAmyAeZEXTccQEHqD4a1ywcAbDcek5XNA0jfQSSGYjeiscV7VaHH
2k+CWBG1+qg005deq16abGt44CN9CjDcKJ9gMg0di4/uRoPUhlKsp5ExSf1hiCfvzc2z2m9o2c3E
5Eno9HZ15+bweqbMdYCFDe8AhSZ+cFsXj0Fl5ofSs4c7r98cgVlbBIT9QHIArzQj2y/3GS2NUp+c
hkasd5+1Uj9aYJcHj328BdJfOcIQmZmBaxiKmifaLw3JTBcqtnMamZDQhRHfAhqrgpc3+MEhW+pT
a4cI/BFo3qPGgibG4hBNGfQD5ShpRLSIVHloYirQpa8Tef7ra4JEAcVEsG3N0IfFxXTdvKZQmLci
4j0njvSJfj/prym9K7TbVnu7bmxtr5CYQCMMNJMfgZkqSQu79DIrsljfBdqMDLZ4C9qm0vkHBCBy
s/9MLWJ1N9ZtgiFsKxLDM1VPkNfdeKxXj8NMGD0X/j6+aKjJdW5feTTqMxfgNXfkYab08SQcA3I/
neXczUCSjUdt1ag3B2OYqcTbsjiDtsxaF2RiuPE6CeOM7VK649S9a/KnRGy4hpUHFGQJ8OnAcJsU
IPLL824hk87T2rWinOS/aaKC3MlPXWV8om7zbezzl7gkW8rEawcEoR9mzEAyCeuL0wjxibH3JE4j
BnmDUkYGOZpOHl4/hSuuHLU0FMDhAhDeLsGheSxz1pcWxZDhg+q4b2/phK34cRjAOCMq7RiY/0Bg
Z/DKmVA/jVpwTYxS8zXuhF39u3Meuhx9Jnbwhi/Xv4nMpfNFfQ35BpLFGU83T3pd7pbibd1KEKlG
kEZuHqehS254ktoHaoBi0VIoaNo2QBSTmPRg6uz6tnLb+qEqRhIkqfilHDVEKaaB7WRfoCeNQDF2
DqqvATeX4DD0gafGjPf1H726ETPHylxYMz6UumgncjQ18caxUvhCopRGoeSxYWTtysw94Lmehthp
OSREdOjCO2VLo0n/PBLcVMfzu/I7qdB3N7qN+7n2Rejog94LsCvMcS3Ob50lkmmEW5Gm+GsFVfJM
3wKNrDmG9yYWTj9JBr3R6phGaUUm3+u0fWLjAUAgsGOd3Lgqa6UWYBQw9o55cRMAkoUbMk0tixmS
+IjVzA6KMQtNrblNRL7rW/Orlpn3XJY7kvNP7ZRv9KtWvxRPAQI1uFzc1MWRnqRm9JUO20VThVU1
1DsN415RQY1+b2VjufHgrT0+yHL1ueICwQt3sXnKok2TqclBidqA7Lx56EcCbMawcUbWoAJwGZj2
RAUEtJNkYceYIClDBdY0k1ZmQbFQyKicRvsRytJUzAVw81BqegvRH51+qWNdhJ4tY793Ei0odZkd
IGCc7J3U6YMUuM+QgmTti11V4jy2A2pfRZzeFCMkdlgJbK0Jdue3Ikvi0/Xbu7Y9QLYhJEKMBebm
RTNPANGXGFntRl6pnZPYfo4tdWSAnQqy1T3YMrU4hY4Za0kqFWCZssDomRVOroJaORKk8fs/fBRC
EzwUCFI+VG/GvCuBZERlpRXWTYmBP93ZtY11PzBtI3hfc69I8v5naf7mdxkRyItNfYBWUlQ33/Lc
8Dvvh0uHEDMYvln/FNnu+oetvUzvzS0OnRsnBc8p+i+ZTUDSNT/wx+sWVq/Pfx+0ZLsFBrJzkgQW
lPc6WF91Tn0n2+qOrME4QBb5v2Vb1n5lWblVPQISbNYDPJV6pXT6ItzqrgOTqe42z9Qtf6lYO0Bb
aAfxpvuCbLEIrH8o3ni4WYCMltW3DBSKjUsGB5VZ70GUzoF57E31f61MjawLMxj/MzPv6LsDwtLE
pIAxoTALmoLUIz+o4e3R3N84h6tfA0GcP1U+88OoruENirha60ScfS74V8V+Z3yjLbF6fVG0/SOb
iq7J4uyJxMntpEMDLdHurQITJRawIOKFZC/XT+BaARGjBP8ZWniMVLUNRg9Ry47HKizrIXDdOKi7
xxISjmT8DE7TpnX8Ggxd45aw8+r9QohhzX0unIrFE2VmGNVmzMEyxs6bEt1nSPxsXOH1z0NLYLZi
oWBvXp4Iq06UYWbEjpj+xlgy+JoqmwDaB5lv8xpAXnBoOeOjLLRTByGtAWjM6wu8Ftgi98DANRjk
gMdYfGSs9NyBGJwT9USHDKLeqe+NRvPPReP0T5qnt9/yifU7MdaNz0U8bQQEq4UIXIgZyAg5qg/V
zAxVfSKkciJjsG+SIj2gbR82cRsYpHrxHOcwJuMPxcRPc6hPwB+fRdbduLLDIHV3I1v39/XlmM/t
MuYGksb7U1ydIVWX+9H3bGq7IrajSWuZL5Kmu2MFl5Eu6vGpTjx6YET9Q+/+j4wnpozw9HxAjmE+
Os+Ac7MjAtIjsJcpAFto64u8e5q6Sd+NpNgzoz0mwz+gdyCyARgNwIEgAF+OVTLP5Xo1oa7V5F8b
+gONVhsNcds7jtbGm7Q2TgBToHdG9jSPgy+yGT3OpilrDTtyMiWVLzXuhsZYAYvIa/VtSspPcAGp
T0q93vWJnt2AWTC7661andu+606NSMZjyU0VjNpo78rMPl/f+rVX890PXAY/diI0m7TYhdEUN02B
UC2vfWX//cAkNtiYe+c2ktVlUpfVVI8TE28ziGW+1jS+ie3iSwzqlesfs3aO8aage+6B6PKDxEGG
LpKt2XBoHmgNZK0Agh8fKjv+YeT9F7NSW5iptbfyvT1yeW+cxrMabTAQ2E96CFX1h7jcqv6u7g+Q
nvA5AOOiH3ZpohtNPlqQcI9U6vp28c02yoDQw/V1W/NrYJ7A8QQfI/QSF88hTcEKyniNhEGdCojL
DHl1LIUG3tUteMPq52CWA9+DodYPQ/VyavpRWj06z+bwQ40oB07OM0rCGx+0YWZJMw6uNzGUFcwY
dIxKyo9IcnemveWnV/cfAyF/WkazkMDl5vA8HSqOCe3IiIdfLCvuSEY3WnmrR3rm65jJwD7O+DEk
CgwZEeJ4TwbpZPpgx1UJ4Bkuu6EYM7l+EFbWDV7RRMEKQn9oTM2/5l2oBpYYw1BzLC+z5yzvfdIh
rdvC3W0ZWQQ3OkvbLhMosZNEHuh0GDv0fb2NIH5lawB2RVKKGiMi9uXDK+3cJbUCtsPTu1dwtYFJ
P9li8tuwsXw7Y4ZhxWoCjGLI42fWjHduOr1e35CVQAWT0g4iaIRLAEcuXpgSMsPKkLkddarYQ3Xu
tqv7pyGXYWcC4+1O3wBFfsO8z4bfWjl1eAlmTIqNd/sDtoEbmNWuobkbyV4/IfOjPiax7o2x3ZtJ
czQntQEcXvOT89MDTrhZIhEtp8uDVyap3mpuYUexJE+UfFbJD3ZnZ1NYOnbyFOssuWmyBGg1r8Vc
sjQiKdN9DJnNXUIz/Vub6vIEFNrWDq8dVTRLcRtwySFmu7jgpGpLRdCsiYh9q8VvA5SzzWQLQr+6
2FBqtKAUMiPAFzFCIkww4jSY7TeAjpnRVIdJz16n3PmEXbixGnPjaqydKaBeUXWfq4kYEbpc67G0
NIEAy4rqTDZ+bbshn+o3wAZ3+R89SO2X4aYW8PRbUcCKm0HM+5/hxWp6vYdcl4woxIOHp0/boLPA
i0Z+9G4cXr82azcTg8q4+ThKGLJafKJdk6Yb296MqFO5QY0u5sECxdKGANHa9yCzddB3Rp/0w0Ia
btsbWVeQSCFhGUzn5EoCAkqtDvG6bR3F+VVcxOgo5QBvOstJzR7nctcEur0DsLYkqkeTAZIAqnDT
+Vy2xRvYPE0/syGUVSFruL6Qa2dlpvVGuRkI34/MOyllA00HE211dVvq/c5VwCqY4htYDvsACs9f
TE8z/TYDv+11y2tbiF7eDOdyUC1fvgiAbqUAuTMz0tv2JZHebTrJjVdn7XYjy4ZU70yyCbXyyyXN
OWQCEjcxo7w+gs7Ij7WwTd6uf8bats1MuaiRznoBSz+EMQVUaL2CosaClMo3evlDQovYJ7md/yag
qjpmGGoM4wKEKNctr34dni2cF+CzP/jyvKgtU+maGRn10H1VbjV8cqFdGirSb3Edrpr60ylCqwCz
4IsXLJvskThaSaM4Le65K4+pkdzEhdgov6ybwT4BpQNdnuUVMIRTF4NdoQNS3ZfjTRt/c43Xf1g0
MBki2gbcAliByyPhajmvC+GZUVdUnyzaHz0e/yxb9//PzJ9uxbs4a0JlNu4r24wkpFfDgkBZaISW
NFLDZEt2eM27oFX2/77oTx3ynanaSFuujwyYB26XxEc6oR2lU9DdWLdpoEs0I3pz2Eru17YKKC0Q
iaCKhfhj/vs7q6odOR2kjq7/lH3p4/LBzOTOArvU32/XezOL7Mg2mEyswqTRqMnyJeWUh5aU2ls/
Ge2WqTkJWj7AQHoif8VTASHQRZI0GLo0zYRZEaoa1O847fa14HVQOlbW+pyJ4k5O47gv8rII3Tq2
A6W0IajBUoioZgRMIG3SYwOCxN3ADKv1e13PDnU7FAEp9PrGBeuXL+ym9yen5Td2UZ4FwMGPuqhS
8NdY8ZEBIrTXMdMYjkXry1TBD9gGnq3K/mFzt2doIzT6E7wftIH6vg36BNrtmiTE54X+1dJ07QsC
PrLTkrG+q8cBjUoUu4GwpkCPoiBm+Kmlm89WzAxf8ISHNO+aU2UVfK938Va2vuY+cZdRF0EH2/rQ
vi5KPtS0AfDA073QNDGfAmkYbQSgPN1SrF27BEjU0an6o0m4fIUz4U0ic/ByFF1zBxBSpIqYgYDK
esw7Fyot1taI2pr3QoKL+iYA5lDiXpz/ljasbjVqRsi1vjnOuEf28feVm5kY6n8mFmff4yzuusyE
9zKMcDSsJ28wjhUkM69fsTUHNk+qI1sHPSnAWZc3eSrSQctbx4xABfGpMdTNVE0HW1LADRJIEGIy
zM/SLeDByvKB0RY9RVhG5LEsSIKqEvK/tjKj0XaD3uV+FfON+GLl9CG4mMvPIAeC5ODiOhdD3GrF
4JqR7Xo/GGn059aUaieVRne0N+yNWHH1i1DtRYMCMdwHlq2+qbuh7YDuckyxi4kVlt1GNLP6Qe8s
zL/g3ZPbQ6vO6zNYaJP4Kbe8Y6slt1ULiaA2/2ulEHhGxExAQQJyhVOxaJmm9ogQniC2GEX8jdlo
/g69+uwOuMDXT998TxaPLprYOHsg/YWuzBL0ANKlvsri2Iz6Rv3SYiPx3clMfEmqf7KEvcZlxZ3F
BOTl8oETtaUQg6URrZtPVKQ7V+ZonLsbydcfaYTlF82UNuiugFr4AxidkqlquN2TqBkg4TbqcrzF
7JW1c926jXhjWWFetLrv1ZP5ZPK6fbH0YfRNeGtIMFUC5M62UyIRbjT3Dhoq/Cj4TD7C425PrGb4
krmDHQyidu9MVaF54Gpg8DZJGhgsVs9Yz/RWTngxKK+tYDTL5Nh0MSYIoIYp9ySm+W2cooTqOwqT
J05C7SM0OqpHDApltx6Lk3BMj1PTnirgJl0WulkIgO+BDVk4gMxLCwYWh7nt3gpW0nt4DWSyUlWh
jqmMpwR0bUGh6dWt4XbWGUh/9huO0t1Znqj3leinfTW6fJ93RQ34o94Hqod7bO2SB0AKOb/HwuGQ
vRPEJ6rVQkrrYWfGbrZHDYk/OanGjpnRZLum07dklNauFyp88xQ46MuA8L08H5JRkytknBEIZP3K
eHLde5l/TdOX6wd+y8wiAI3HchrMEWY6o/It8mQ6DwOeWIMlGzdrxSV6gGPOJALAxCH9ufwezGPm
TsIViQTo0cZSHorWOCoXcyfFVPoqtg7XP2ztAYROINjBoZ8H3fqFR4SKLy+t3CQYmW7CweIPtRAb
tdK1ttqs1wlSd0i6wtMvbGBQrG7asjaikdvWSzx4bOcUhf6aDVUfFspOP0Hgzw51RdVLp43slCsy
BoK0cSglQqAq4dVrXurePaZ7+Ov1BVhbcIzleiivI8iC57lc8GrqTNaLyYgSMz1wT7qhTtp7EleD
L5S8barNksHakoNIDcxNANTNU86XFl0JXJ9WIb+1czSLne9JSoK//yaM0EGBEdrxgFgunKh0vIZy
aANH2hCJ4qvB3EChZTrRm7bfIkNdg3BBceY/Y4tIpOrzYUTblkAQAKpb2ghyea0kMb7MIsDFj/re
avL8WIhRoaoFNJdhQsft+gevLSn6WPP0nAHo5dIfdTZVkpHCBNil/N2a3WNbbPE0rJ0TgJDA5Yz5
RzD6L3ZtKqUxQKKcIM+Ij6MbKt05FvnrWJ01fQuasb6m6Mchm0Z1Ewwel0ek6EYQ6mTSjBRpdgiS
XzC6s8fg5QE9w6PRdo8C/LzUlixAp3rjqVubPYVZNOHBNYmU3lps6NDUqc0LRLBmmVYQHaG3TeIe
CJy8AN3yVKeWb6QKyFNXeyODZfuJxw5ItAZfztMI13d2fSmAZ0PnA+PKH2QVSdK2yQTXGtnpTYVu
d2zhGWTfgUINY/CsESMNE3XP9e/X7a49+BQlZMzgYoAe1AuXO2AUqUc1YJkiW7S233NJD81ogC9H
1zBk6zZbVBLz8VnGH8gZQORIUZDCdbq0V0pnqvKJEBS9rDCByoZketClu+tftWYFqHWwdKHj+3EC
bmRKkiGWVtQk36GnFIDuKjSmDZcyu6jlp0DHdL4kBMDu5dI5qmIJYI5WlIjXRO2Segcu0VT0AR/A
yqua0AWa4fp3re0Wuoc6JhrwhH/wmvBgfBi8Dt+lI/vmJWrmiXmcevGm0WzDna29Ne9sLZuYwCSI
EZm6FaW6ATYlvgNU/frX/LlhyxUEA8ZcZwWXB7K8y8NQD06ZSXdCcajP7ccmd3p/AC7X8ok2tQrC
PO0P1qn8OMX65MvRZgHvxU1q3fcmBXdADw2GwC6l9QDlWkw2ki6mAfKQqvSL0RCR1UnzsUYdcofZ
QNRD+Fjv0s6sGj82EGnD5do/Rt1JTlPS4SSOY8r342DbX5SOSWgmvTGw6FjsOrMkT6oTnc+Iqnrf
KeIHD6+DalXA2EFrDpmjt78S8PufycR/Eqtin5LcyHdWN4ClXkG21M3G7BZBQ+r3U9HvyTB1vgff
ddRjkW3c6bXTj8F1QPMRjKBwvrhjUrReX5IBZamJWX5GhgwoojHUzWTjBqwdRzghGyXsWWZ+6Ss0
hWDNQoU+8jB49mRmUFfo+lh8mxhjL2U1/cPEAboqcBX4DyNpy6QZo8vWaFBIiIDiAnrTjVvt+r4q
NnKkta8C5+Pc7sCM0oeSA2Io0NID4hFpDAO7Gk3uMQVw0Fl7h2p9eP0KrNpChRKhPVwR3t/LG2AO
I9hmUMOMtM6tAhQj5A034uowZR0qcQSEmufrBtfOBqBfoMA28AkfCgGiM/ohp4MFaJ8bVrUGWIJ9
EiAMvm5mvrmXN9tA0R+QLkTBM+H94rsMbWj6LMNIQmYy5+S1aNIkaN+OE/DXWeMOt3zo27BSvbW7
bngF3AfLaDugsoIf8OGJtOysBApeWCg4d4dCp0Ffan5cOfBmdXMnIW+Dm6H74JTwAqPLv2vT35Pm
wTJOCMoGzlz0W7pU3dRa0ds00it1MuFdfUjQ7atcPsflX+u+Y259ZkUmaPEAo7PkR8VIckJlgv7O
YPbBLH0umLH3pi3N54+u7sKMtyi4cKljgmlSFMjTrHEOpRVLsMEa+achyUnEOElRC84afpoKNf52
8iF53djWj+cWvwCRNCIVzKN9jHylKP/vyFtMXtrmE0abAAvECJBvMxnIcQyg/utzFA4EnG9n7Fs7
8R/EFq/xyrEGWhmTDZYL1Ka1HG0oSgt0UQ44mzg8T2Z+n47aV3A4QnEKDCXdVo688s2YxQSMBIcI
hE3L506rcisjaelhricOVXzIXbXvY23jqs7HcXFV4SwgTjfnxhgAXVxVt8kxleq28uzy7oSJ5YAa
Ec/OiK4CfdpvbOP8j10ztoi5jb6nmtE08twWP7DSfg3IgVne85Hd2GjcsQzVtW5UcwXJrztva9hw
7XUA9guLCTId1HeXKj0DFbJQDSSB9HJvxa/EvbNKYKmPM+VMk5wU3Vn8nm6Rzq8u8Vy8Jii8wS/P
G/2uNgqBJbMl0HM5C+2+s6cgzl9Abn/UQSszsA3szMqhwfUAggq07PQj8qiqUG7mg4sNBLDZaCDa
0cCHvV3fxzUjKIfOURto4dDCvvwgxa1qFJi6OQNKFYr+1cUcHMK260bWVu29kdl3vlu10pWQtB9p
BhatNijSn/XgIQD7wcXBdje+Z/VcvLe1eLP10YPUGoctdyrR6NJ3GmqUmD33R/BbJ+24b9z2G2Fl
yLwx0jI0qP7/vnURCTvA3XpU2Nl5rHmQQiaiau5UdWDlkYqNO/gx5AAtO6WuA00XXIOly8g4UAek
NzOwuaCEaj5UTtAbe8veMPMxfbgws3QZMjMKA24fRyQhvidKvyEbCcrqIYTUG6j60ZT/kEpyoiUy
KQnWbPjamOAscr8TfaNvsmIDI5WYRJz7hLOZyzNo1mWBacAsO3e5Chywb+XTi5f8NbBgltH8z8ji
NgGvquuAYmTnonhI+c+B3BRb3Zm1Aw4bKHWAjg4yXUvQeZWBvzctFbYD6Y/Vfinim4bd5shMWvu7
7bw1+lHTQz3ZXT/XKw4T7hKBGPonCG+XrAKNq3gdj6CxRu5BxpNDT3X/rfJUyIHvraeNxGclTIG1
OZCelWSgL3W5W6ik1jJzsJBgdT8a+VcqPnkYHVbdTyv/nImbPP6X4/HO4GLnhtHt0CQX2RkU1Dul
vtX1KYey4fU1XDuDqG5a6OTOgYC9eAdTT83tyC49W8PnLnnTil9us9G82zKxeH7sGhObYPxLz1O9
Y54Bvu5Tw/8hnJl5RJBYzcRVaH1e7o5pj4ZEVlKec7feG6MeKve2JM3Gaq08b3jaQIkFXqd5tGZx
BjotVgAR1xWkXLvQpMcU/ZiK/4QQyvVdWbXjgXsZNUSMKS+j/ETry6HIURalXuU3o+e7vA1zNvq1
9uW6pZXNwbAQHjgg/TBPuQThmlYjRdzq1bnM01CJbxylyCYnG+u2UoCEzNc7M4uFK4ecuEnT44MM
FSZCoGhWAE3YBczcpWN7BEmq35emP/69ksel4cUlGisNOhtgUj9nUxr09oOkxM/J6R8WkUKLB3SD
cxQ2Px3vggmntJhdTNiuqhtuOt4fpuE1rjYe8hWfB61FTPGiQjcrvCyiCEgmm97g4Oz16XjyrCxE
g3MjvNsysbipeE3NlnswAcXdH0BH/iSoXP31UqHyMVdOCaAxH8bjJk5a6aqkPI8iO1a1fCBjuafu
VlD8J1la5AIXdhb7nmUEtTp4cKhIp+MNWoU/q85xwNAizbvU4cZpAg15YDbc2Y1WH/tp7Lj3DXV+
mZ1unUumW0ewY3evE0sLX2g5iF1KKna97fzSlGgxsD1aYaWr7pZOMjtVlP0SLXKLiWovdlnSoDah
jFEP7ifedXiNHPo86cI8aKXjHcGtGb9MhU7uXZZkn6iR88CuPRDuWyMq8iOBKnlb5oFTxrFvVDoP
hNF6Qe5NxTGx82pfJtCfrZlLj6MsJ/SUrSFAbZMdCYAlYZtbBUaVefJSiLQ+TRLSbUlv0E8ehdQ1
0GTOS9Y69QECO+3nrszbILbtdseSysNfPf0xwczirWsozGW6Bvvs6cxGPxrcrj5FXwgNvvl/maDZ
ruC7pLgB7UR6A5S/BZSuB6GQguY3aVYCx4VZfX9whO5bA9EOrW7VO7PS2mDMCeDgWQlYYEu3xMRW
YvuLvZ/fvHfX0Wa5mLwce1+KXznbQb3G1zFapPpT4m35nZUYBLnQH34Z3MwPFSHm1IZeilidSU0C
ezyX2mdzEj6wSyfh3RlbMNGVG4rCGhpnYFJaQUorj0J/gNLiLConFAZ/EM0W7nDdBEqUgL44QCgv
Vk9OGUhInFSd+3Lq9pwKbd/kwg2vvwMrHg601KCuAXcmqkvLwkDCDa3VW4wCsrqxQu4U0LNsoAJR
xNodUogNa2snAmQfwKUAJQcm8MU3UdxYDoEVWIPW0kSOKagmG/0cSxFAHnDjiVs3Btw1ijgYOFsC
9CnPzTqrMnXOy1OWvVqIQpiHpm5Z+bW7OWs/BzbLhw61wP9Zm7fz3WHX3IFBcQXWegBJknjymRY2
7ptbnpn9XMo3BkLSTn67vntrpx4NNiBGgJsHVdyirGMkPSA7vVecaQ4Shu5UtdKPqRY0w5EPB2lX
wXV7K1EKanPQgJ/930z9ffmRY0ycyRjj/FxPbKeNdwNo+MlWc3rDyBL41bCqabUBRpJav6VMnHrN
uC/j6e/ReQBJ/PcxS3YEo2yGAhTexdkp3rr0sZ4Gv0R2tMUaSOeYankykLEgtkedfCYOXCxawpgG
91KcJZ2cY0yhrFii5h/kJYj9LXPQDpPFtZCAaRXdrZL74EuQ/sBt46axq+YsGsmPZtPyOwn2tqBN
9Ol2AGvqbgL/xlMjTREMyqQBH3VU2yFHGRLWZEEBFY/XobG8Q877ySdlCRdQqm+q4b+6NheHfvDa
naa7MmSly4LKs8pQt0B5pEaUdlH8dEEjSvL/w9mX9UaKbN3+IqRgCuAVcrKdtvFULtcLqukwRwBB
MMSv/xbWvd2ZJErk1lEftWR1bmLew9prBTpiMV83+icrakefscb1RdklK/3qC6RME8gPZI4A3iNr
Mb/vqjwuY71w2BMQeMB8lWmyr8YUVNEpBV53iMb+Qc+5u60l+ci6vAQLN30iSVZsJgFbX2dMuwEu
J9mUzH0hlpVvTBlnGw39oHddLN+cgq8ldBYINs6/eRa16UYpbL202RPQPnsmtXevTe6iWn/3tHTX
mF3AmtH3rOEAnMwxiwAzU2s+79IzcTpt893lRbmAIgZ7IupD025NCHR//cwjKAE3I+KtS3Au9dyy
reAaPfGabWx1X5XP0v56fxp++sTIbCK5HF0XKBH2VPY/MnkDIq6trI9WwndAF60MaAETcm5sNmWu
VxLDA83ikzX+ENodqHiCXPvGhslPeuPeI7H5Tlj/68Dei+ajLN5dn9DFFQMmG28uGBjR+XR+HyjF
XUu6FPeb85Z3H56zEqAsvXuoXKCCio5j1Idnj4KXFDH4S/D7lfvYqbsIxHMZ/wYdiKErV6Zy6f0B
ch71KXjuYJ6azaQlDZNZOd4fZ0rb8ngzkNe4vxXjb94eSvvHysQtFBbQ4QSOR1CUoldwfpPWKs2B
nsXCFVHb+bSvjC7IoA92wLdBm2EAgCCx0XGiGEt2g+mKDVzFHsLqA0UHg1YcPM3VfdARpDu3L5Nb
CsHBXW67RQBcehFoSWUlviR19Soqu3/RKV65LPOcBwFm/mci6le0l+Rgyml/2WMhX8sidV4ZhWQJ
wurhZtBTJ0htwWpQ+rp8I2Ov/92kWRswUkf7kUYQ8W477jeVYq+l0YuvQ0fgA6AfGboccEuRJTvf
WqhB09bQZP0EUwG6d0f2Jry3yOIr6365hbF3Ae1BsxnWAhSE53Z4iveL0yJ9sor/xWXpe/GXI/lz
A7M9PDgjbbyYpU9j+k6r/3VNE5A1YOFCQ/BkBDQO6AYGPGqObBizMam0WkvgAHSITFCQyg81vc/Y
jYzeSoSlLXRTvR8y+SvpH837y9JDInd5I1YuhMlrOncQJiw4xFpwWF14kLNT1LsFUy1Yf576hO3q
lvg5FA9c+6e0ttJ5oiQs+PP1kzRdpxcWUXVExREssMjanq+f5ABhi96ERXLrKtRd/K4HEdT3L1tB
tdEi+B+6htCgeG6FWBHJEXfAR+xNQLrvvOzF6Q+lrFcc/ctbCPqdJ3Zmrrduam7HJrWyQvuB9Eyg
eU+GxzfUS+Hw/DD4iqdyeb+em5sFMYYbD4YXwxwxv5dZGCX7sfwACWxmjivH7NITnvqKEa9T4FEu
8cx626QaYwOwxjHdydx+BsvtQeNrRIyXA4IZVIbRyQy0Nq7x83WqMpsolbc6JCLYISrbvdZUf3RQ
Pffg2auFXNnui6MC7SPq6wANXwS2qhrGcoROUVhq3a2dRr7LiE/I7+ub73JTIP4GEwz6pnFBXRxu
26xBqpHg8DTJcJfV/bNwmgIvg/rdR/YdU+rFTdZe3stjBZugl57WagKgzzZ8knQeGgwKEpKySnyV
l5BFdv6YdX9ozHwtfLm8g2FsYl5EFgI0GvPTBVWiMR4bSUI2fIvKjxIosOszuLROpwZmx4qnulup
FAbccd9PWtwaqMDXROmWjcC7dCxwdaFaf773DDcrFW09Eo4W29SqDZT2bInNfxgJ6gVQaEDm9gJX
YjtGbYKcl4RJmlIf9H50D9QAmmLBcLGyuRdXZfK+gBmF2sq8hQM1CyNWtYttR6qXJOMvtl6svfKf
Kl7n1zeWHmA8ZIWA6rgof5ik73Owe2I8NItBnoJLLiHHuhZvGvgrHF1ZQdyIv2iyqPwkSQ8d5QdU
THyBehytq+312V0a8oRlBlIAVz0W8XwJyTg6nYxsPczMpDy4g11u6spZ40FaiLUm7nZchUh1oCIz
zz0kmp3FiZmSMIUyt/7CaL5PAMs1HoyUHycAhN1Gm64YAq4eu36lDL10RQKSBBldsKSA72V2RSL5
zKtCVyrMBwis+KhWN4Gt5fLbgOt51xmE3djm2K28NEv3CRhl9amPi4BDbpZuYcg2C6njBPYMzAto
A1D3toDPy1tb3sLFlysUWkv2wMNAEDUAGwmf93wl0xE0ik0sSCh0ui9b9yDYTUF3WXT4+o45tTM7
9CM60mw+1tO4ou8qbw6gVv523cTSggFEiqNtTewEc9+uziOqPH1UgEDyvZ1k9zaJQJncDfeFYd+h
KzpfeasX5+7E4PT3k/xfkehZ4hIYZOK73d2Cu31Tja+d9fVCMS4qpPpQYp3AsfM247RK09hW057o
qwBNixW6s7P81/XZW7iVT43MWYeA8mucLIER3usD+retbVU6Er1iazDKZUOTYqEDIBNAcOezltEh
ysvpEfPag9D+RO1d079eH8vCwsB9AoUK3ChQFc83NdehIqNphkLz0H0jvoOmJU9soAmfr5tZGAkA
mlOKD3C+6TY8H4mAwMQoqKVCE4J7adnft0O0rZs1AfYlM9DywjP2Ke09Z8+impfHiZshJqiSndZ0
YQkGWUDnV07oohlcOhT0Vpi3eefe2DtIaMsek9YZ+1HrdnnVfgdH+gq0YulSpxaab4F8AHsJMiLn
swbmnLyhLMap8bzIjwxtDMwivUGEvcuF2frgJjywWL+hlYLkPf/dGJ7wZRa/XF+8hdsCn4HVQ+EI
vZfzi3agyYh0SqbCAjxhfZE8aHb5TWb03YwSxGDj9+vmFoA6aKoHSziecbBXXHBfdQAnRwB/q9Du
M2OnKj37IxuvO6So+m2Seui2o6eKACqhxfdGop2QR1aPooyDJqnrn7J0OuD5o16OCwVkrLMFiMEQ
TLTpSyaK1AYENWPkoSsiD5wsvG5pAXuAQUMr/hM3PbXsnK/1aKMMLApbhQbl8j6J8/dcGyANonKZ
7AsKXBT0UektaSwRtOjY3UjNWRNgWvBVULqAcwbsJOh/5711UBOvnFLqKhxEsjXd6qk11ySXFmf0
xMT0CScPAeszxoQJIWc4lz4dIOiubZo4B4f0WiJzIcSZsO9oFAIMZiIAOrfkZfC6OiMdQ72okAL7
kRZkW+svZRyjQ/pZ756uL+CCOSwgFg7NyQTPw/T304GZAv3ZrIXPVYt9YzRo4O02nvtq2B3YRuqg
M+LNdYsLqwVXGkhwfeKggFN1bjHvKogv2OCMZOpPjrRBaq7lnRctTOyK8F4RKc6BRDoD5aHLuBOq
4kNof73q6x7VpM3xz+/PNkNVS50mHgPJstsFPdkKcLRAwrUav4wYQUA9qTsCDqVPCJjzmaojaTDL
BYUnad33pDQOTiR/Xl+MhSfhzMRst2WjQSAjqIGnznM+6i7fxawbUZcZDl+2g8sIlBn4ByXGeU6Z
ojWaic7GNquQ3c3qIGmOZvf6VSMg5gWalKIWjet3fu0pCk0ikMrroQDcEymqLTfyfZzQlWW5fFdg
BrRIkP8EVA14xfNlcZEM5o2OduJxgLKTtqPOU6kf23xvkLfrA7q8dc4tzTZa0lKS8waWtOHFq29L
A32t6RMvvp5rO7czu8QrmmklLzwj1GkfWOajrAu/atGZwiA6AWWN7deHBXdnut6AwLuAdbgeAD0F
iKxDSL5DvyOBltR95+i+oVbct8uLANWSfw3NcYt8rAqXTIYi19gO8keDNOz1oSztBaRTpvbbiYNy
7ur0AAyhmwo9LRWUnJSVZ76R9b+qNt+lXf7LUP336/YWRjThHj5hKiZaamYvu1aDu0fqwxA6vfOn
oOWNdNbIEC6vhIkIAZ47wn+87HMTkTUKXZocKaj4l5swZFs3Xb6/PowFtwEkJgj3wQQzub3zq60o
zKiQHQKrqrof7XGXo4pCGIUW800s72N+W3TlTcW/fHFP1Cng0kNnDrg53dk+RzXUTQYDUYPIvSBR
3e++traEWT/QTrjiGC3NIhj60HKENNglowQUcEodAibwtb0D6/72+oOWfLs+iQt7ASv0r4np9jh5
ujPQeCFZUcPNbrVN3o/3QuQrFZtFE0hFIf+JesIF4XmtlXqdaylc2qyDfixvHwzSr9iY3vvzvBcW
BSw90EZAuIBNdz4MgO1MNQgMQ+s90PkWj2XtBrTsfhTonQLBTOenol65GKbfnNlERnziA0ShxIDY
6rnNCqVio7G1NoQ6N5QzIdSR6dxn7fhQZ8aDG9fUz3XLB9nGShl3YULReAMUNSJKdPheFDuHpOGJ
ZBJXHzCGSRSAr+D6rlgIQ0DzaaKkik4RgILn3jAnGpJaWiJDE5g8yXdE0HuiHZoWfVrqoLfJBgT6
+9hVO29Yq+UuTSsuQoqEIWK/Od55NIHx9JxChooCvzJhO4v667ENlg0DBFkeGBcuKMehlAwN6hwx
cl26uxa7Upf0xozdjSpWNsnC3Y4CF6IokOuioD+PH2PAVPuyZF3Yi+dJ1CGvfsYavP8o3qXVx/VV
W7guQGOBTCTy2RNcfHavW1ZJLdZi0YzEOdCh5UGZ8T/g7Vi5eJfsoIkOgBwcuEnO8nzj93ladkwI
GcqxCIc4fYrq5tlx12pcS+cLLPqGDcJDHaH3fDg8LfQ+jWRIWMiz/1nde2ze6PJY2YGb/XDY7vrs
Tcd1fpyxRsigwOMH4nHukWlmwwBFltAUznyWgNj2d6mQUljzxxZAJhOp9b+GpuN9cuV6/URHKCZD
5YMJNVqLDUelooNJq7falD6J20cr57sS2J3AKv5kwPZiEYLrw11IsOAzwM4zqdxNuIBp5558hiCV
q1qCW4QZ6IFs2/s+ZYjvSdDYFOWcdtOW5Tsh+VF0DFpvRBxS13y9/hGLc45DiEgOKNMLz6fqda/h
MsOOlZZfFge3e3IcNCetYVk/t/7F4oImCKcDdPYX/kgHkrhBi3A07N5B0yW74+PwWkE9U+RgdCAj
3ZSZtUnZu9vGvwaQnXG7dOBLsqAh7m90FGwMPjxIN35w9HxfmcWjU+pbQdbgE0tHa+LqnUp3aHWe
v2OSxUjGpJiQgh54fcyBoHDztUTxwvsBugGkl2xsdTzK00ecrLwCMWdks3wMeZ4GNRx2lBCur+vC
0Z1k1fGAoGFlIhc/t4B+8bgidT+gV9IMHEBqx/qpHX+b9mtCfkXjnVu/XDe4OKQTg7O3OK64BxkJ
uLS1dtSE4btrwkQL9zi8JDS7AosGx29OzRsbrcudmnSh2WTfNeXtWtWCDA6Y/5wLNC3byUqwu3A0
Tg1+Or8ni2RZad6mjd5BuwUN5sMO8E9QmLyQr/d+Te7fPwP79ARO7Aw8R8dKATu5692T0b1tEjBe
e83u+gKtDcc43xGN3huM9aqDvnDuS+OBNq+s+xic7XUzC+cHVVwK/MqU0AdA/twMBxcOgLtyCC1o
mAtj8AtkvMTKO7u02ZD+tidBFJuCbuLcCLXG/7fZGJDHIn/m/OvJATRpomYKpt8F6D1zW1tzE96H
1AZNjJUGMR393HkmCtIbcmU0S1MGsi/4J8DOgWl1OssnG6AHI6JFwccRSvVR5eBoPILo4fqqLF0H
JybmzcAoiaJ52+36UIl0D2Dj0AJzETT8rqiOlKboK1vZBku77dTgzHVomKWLXMEg7X6WxV2fHnn9
UegrfvjyzKEuACIrJNbmMqUQlbOYQsk91NA8MDIUEZOpq3WtpXFx9lDiRYwBbOhFt0JZpRD6iJs+
rBvS36FZqb7HkS6CCILWd84AooZSku7giNE7JPlor1xES6OEnwDFbgjpAWA5zfXJ/hAcuCCUYEio
848R2ra69+KhhHl9hyzF8hNdAbgLJvTPBROOG/VjVCmpIw49xHbtgwaVyeNY/B6hcsfpT8tlvpOu
JXmXxoY2eAKuH/z/RSTFzWSkhaFI2AKQGeBgFw8DtbpHVWnaygg/45aZCzIhM9ByArg0wHzTt5zO
o4aqDxmQEnG7cSfEY0qeEHrvODiG7WbT6ipAS4pv9sJv0AKjkZ1DbqkGdq8tA2uOpf+qeghU/yYS
Zff8pq7X9Bj1pX2Gjh/Mx6SmeRHzuZU3ssZEjV9Z+6h1Ah7pjyaIs+CfAq1+tNI9FRtUOQGY/Wlb
N3n9lEdFYA24Yc0nqIXROtlUxRrz+YLOqweuOBwvRKQL1LjCYVHuFoRM7rJVHr3U9dGtTrT+qeS/
NJY9oTGuRjtd6RwHUInwXyopUV3p/Eo1+8j0biW4xLQm3rrZYy+zJ1foQSz6lbtgeXkxfVNCF01M
8+BL5CzqmI7lrdF17ib+qB5I+6zqeqfDi6xcBGPRtrFuIvHbYsfSvK1YmAwgEy4Y2P2abVPQwHYG
ALIjX2kYVfZ0/Ygt7HWUg+CPTSkSFDSmV+1k/0WN24MTz0X1SUBXb+RGfIyZWW8pG9dyswvZGAQW
qPkjUkcKYR5aZHGn2Y3AklWaqI65KMfdkHXjrT12IgCRkHh1c1k9N5qn3Vwf5KLlT8Q5wl+kUqc9
fjJI28htPUOJKuxdYyMpgabBgxgfWBPvesA/VbNyqi8emqnZCRRM2JnoXcfmP7c3Ks3qSa4jB8Rt
tH/KPPFRCJOBraL0AAD8WtfsxSLO7M0vY7BZid7r27CfyI7RhuczktwXCFRXBnbh706GpuwWAjMc
vzlevHAN4D77QYZ63dFA0Ni9QyLZ9F0tfTM6tNMD2rtWE1kYnIlQEKI5CEwwp7PFE9Qs0LyvmtBR
CYSw6+KZVUoPTC/Sv1/fJgvLNrFmQZYEbiL0iWduoltSVMNSBksR/ckEfURT7U3UF9uukGukrQuj
sgCXQMEKDyXqo7NRsVTpTlzbdVhaT1yi2/mGOK/Xh7NiYh4rAGHkgNgIJnTtVsSxX+sP/RoCbNEG
iC7Bq4kcLp6x851eIpWZpHVUhSIFT2Nnl9220ovioYyU8/W9h1wxkGboBMWszVenjCoEjzRrQq8r
7dLnrT6ATr420GgNH463SXGgUqUref3LhMjntTj1RyCd611IgoKCXKZmXDWAety2Y1hFd5Xz6Ohv
gj9ayHW13/P0MapvyjX2IQszd+YYTHYNuAWAbGE3zmMWJYt+1AzehOjcy28yzVEBKC60lZD80sOy
dTQ0fAq+4oRddOTUTjkMPVU8jGX7WujGe2foAVihN1GRb1DtAMGsrDZ6bY+Bl5CVCOBy9xifnMLI
uaJaj4N3vnv0qHPygfQllJy6TU5ioFCJ38qVjXM5k2dW5ufAMksOXgAoNXmMvPWIMiO11rk+fej5
Yp2bmB2DxKZow+j1MqQl+OCfJXjogRfeW/Jexj+qJHS+XKDBUgEkAPcUsRkI2mZpySbjFjW1vAwH
fdMYjq+Stfji8qo/tzDN6smbWRpdh1JdWYbQRN4NBTZFmRyqzNnrNDqOY/l8/bJaWCRQFk59Bah6
w+ed3b1JKinEocYybDkYRcw8yPW11OY0J7NFAhQYvg6EctCMNH+8SMTdPhsGjCiP7gYv/R6r8hjZ
cpOX5E5r0QVNi72ly9tE17a6GoKhhnIUbVc8rgtnBEt3+hmziTUdJjwObcBQ2V0epOnwGPNxK3i7
d9CIAqTB37RRH9dn97J16dOojefNAePSBVKXJ5ZwNdGVoL+FNKRXHBKRHtGEt2uM7A4EnFu7A6Np
Mvo6aJhMoYJ8yJDZzUApQQLS5Nsa+LKVu2fh9OugSQLtEnhO0Vw0O/1SeoIqgxQhxId9qw7R5LaB
IvGKlYWjCSsTHw9YwUDzN9tYrcO1fnScImTpcXTR3fiYZM8JA/Nvk/tt/9x8Wcd7mmo4R+D0m3Bj
8wIFQC+aKrusDBv26HQCFKc7cIf4aXLfTNyGFUHYkR+ur+/iVOLcELTcAi83h19qGldd1uI6MOuD
LLajDubNaCWWWbExRzzEvJBlSzGuZFKYh3DpmP5I1Rovx4IVFEgnWVlAH6bo7vzacRUSHrR0WBiz
96F+z8u33Hj78mSdmZg+4eRmaye+WdLARGIcQSt/sOyfWiZXbptLXxIgyZNxzFxy3hmZjpYiFrb6
e0vKvVmC5DkZgzhf6TT4vOpn19qZpem+ORmOlVJT5cxmIVUyyPM/TlH6lZ34UbKDvuTWKX45NYJ0
ZgVuX+8ZhZ59uWd9FCj+CA7eoMCbT46kVD7VjrUCdSP/AKlh0HeO73n5YcyhsGjU/iD+FuzGgCBL
2r6C1WGnvC3aXH3P+At9FJ/l74UY0djKEDtuakffxGDzgmLX3rX/kO5bDiqePHseya8B8UnLDdQY
3rzknuhrL9fCU4KjgDM4peVRa5itb9oNRlSUrJqy/tTgW2FnK8dt2cLU/WbAh78oqXIbUkPUzqvQ
0AdIQQHV5m2v79GFR2IKy/+xMBsDobYcLAMWwNp3h7DLj6M9nkcfivSa1m89+es/2ENvLtQWEJBA
EOp8E+k5KTRiGBxojDKo4gJ05iGhu6qPNoZ2F38ZqAn2alz9wOcgGw992Zm/ZCMwsdo+4uGgzDtL
fBTlGgv54hIhDY8OLpDIA0B1PqB2JC34NTg2gf3dKn7xfMVfWTjfNrrPpmAEvF4X+U+zkApq3gYW
CD1oXD6nxreiRjJprWN+zc5sYawePksa6bCDg5U6cl/Lu8h9UNlKnDNtqNktgvGAGB7Lgdf4UyLq
5BbRy9T0Yo7xgAJ8V5VqA27Bm064K6/xmpnZvmaqKt0UZFehFu3dChJdbNNm6j8YwRgmTxJPIfbA
+dpPfVlEWF4VuqzZdB7a6dt232Tp7vqZmaZ+PmWokKNxz4AOGKhhzs2A5DFyrTytw4hWfi4f3QS0
f7fNCLLktVB+aRfYsIL+PWTPLnrZHBqZeWQXdTi6ENo1wMTIUFTIOu8G5A0r/unSyUFPChxlG6wJ
F5D3kWZ1Z8V5HbrtG8H9bpv/Yd5ODUwfcLLVVAKVNhVlNTD12sbt7vTsw4JOTv23MvdfXyEbXcMT
HnRq1phthDrqxjIekzqMTSTR254c0iLagGcMyWzjzlPJ63V7i8vkQP4DKT/4L/Nsr0aTgvCO1ZBT
+s3Ib51wRLO/9Pj3dTMXjwMahiYpAkNHEhWw59khqltAi2zQtoZKd48O030Ii4moeOkjuU8K7S4z
3RVvBnW/+WaHTfhkSEiAwRfVgJlfVrhyVBXGFxoZGhj1huoBF2DS5NQp93UX061WsDhIZMRuotEB
ndDY8He3jLq7PutBqyOVdwuttXRnlbHadHBbApajc8P0imwHvsIWmIoOf/W6gA7M2ViieM/jHgpA
CdXQDOF2kP/UTAhWZMZLVznxVijRojm36bfomqtvC5qpYGj1zpfDqIM9o6O+ahN2RDpW2xppKh/a
rHQ+Cjx12wwym2PbGkGCDVjlOwE6D+G2flO88OGo9/lzw52b92SrEnrjOnVQPGs3WtE/Uc24STuj
2EJzXW0r1QGKoZPKd4DnCqRhl0FKqsJXuEk2eYLvHQaQCqVALAVuAYXUQUjQ0Vcj8Q0DQXVScuGj
d8rcZ2hyDzrVv5ma1m602gT4xBPVTnRKYkSxEaRtYwc1sHl7I4tfc6boLtWUi+5OAUUmGfUB0eO/
TlsMm3pkxVbjLfOr0tRQCUwiv02jZqd14FY3BvzBllq2EcnI/dFsTL+qQHM2UKBtOPH+gkOJ+XU5
Wjt0p0HNyrWSmz6D89HEkbUxc9Pw0UIAhdlCH/dVXzQ7Yo2JnxipEQx2kgakgzqGVqc2mvVVcaik
inzTxggzCs8vp0WxYfjk77ZjJ7ey7KCmKT25S01TewTsC9FF5CrgjNIs8bWUDnvhtc2WDLS780RS
4WhR088yZR2ysRFb5CaBVuFFloaiNn+Pg00+UC5vb+oM0jtJD7HJAVHiiht4idnCocBF6SDNj/N+
kaPramghGQPNQ2esb9z2zkA9IT6mPA1A/UE424nmu9289dmxlHd0WEu+XtzUE6LPRIEeaDjIPMwL
KkhnsKETRhlGTijN1O/QzH39prm40M4tfHJwnVzVg8vbojWRq4iN2wQ8l3WS+CkxNxwCVNctXTgG
M0uzq1qMZjeYKcaSaArNFXRr2RyhyRrIaXFAaOgCczdSuRcKqwQhLAQZkQ3IADAw+M9meObkj1xr
7lxcGZQncUm7dELSnD9xVhQLocDfHsr4JWMPGPvKwnxyvJw5H/hvdDDRoDkOlzIQGucWFBrTog5S
JWEimqM91D70up+q7kPY9Gjbtp9x7ami5p2TPVTOHpSq+zZqn8d6Twh0w1DTgMPnlzTD5RPdl423
yQRo5hA2sgRiz1XqqzHf9GALyCnx3eFDln96nfi9NQQKLxu7rbp4K93CB9denD/EvY23tfCt6DVG
DTqqH43E9i2xT0HiWVn2sz6IldN34X5NMzAhbVygnSG6apzPABsL5MmygYWi+mO2bQD06TZSv2I0
Y65K7C3tzlNbs/V02rjGrdQjKyGPhiT+iNt4zNbW9PKJPRvQ7FlPNAuqTxxGhP3uFC/CWUkCLm3K
00FMZ+PkMJNWT/HC4vfRV+nL9Kc3vH79DJ8amDnEBRtoI0fsSelEQdVWqEKSjdB+Xbdyqah5vvCf
iIWTcdReKdGgD/hv1hBrm1sa+HpxHPCquubWpaLzkReAHp9DSqQxNRs6r3igOWC8W+CTf9Z5+VtP
3O8gZV5bwcVtMtE9AJEAlsM5BL+0KrdyPExAHD2o8qkyPxrjq1m4afC4upBkBF/bhXdecpVIC0xX
6ONHQimqfMtrfZ2vQTUX9woIA/CqIHxGsf58r7S1JXNHy1iYusm2Gm5MylZcSmPpKkaG4x8Ts/Mr
ZIwQRKYsRDhDN6Kh440rLMtvDFSAQOGc7E3QkfVMy4JWVf09FIDLgz32YmNkDTSXx8z1lZ78cHIA
kZWN5r9aJCCjLGLQ9qRg5xrrId3CbaVbpwcic3CjceP0lvQ9F/dapDv5fznAJyOa+cgDZJdSWAcu
HanlXjxKsZbrW7oh0GGPLO9nIn92wJwuL4YcwNkws3+2IxSW+Q0xipWFWV76f4zMy2UdOEMFKmSo
T+i5jpwgFH9iq1sxcllWnfYxeNEBlJyUC+fdAiznfT0KrQzziN+lZbTJLbVVZvZc1vrGHootFFxv
84g4gaGGbUIRB1h8e/0mWTyuJ98w2+SOKVsZVVCtKupHmmRImb/1qCxfN7I4nR7acia9cBOtb+cn
KYoBLxkpY6EdIbrBa2jaX5YJn+byxMTsYreK3NDyrmEhgXM/gJYycm5xeFcGsjhbJ1ZmmSjwe3Rt
1WEg0BEMIFwWdKkHje3d9elavBVOrMy2uKeaFurbnIGl6j33AL2wbj3+micrb+GKmXkxg7klrhTI
iYdgx3gYuOGrOPMt49dgruTVVpZ/DpDAztfq3sJ4GjPCbKXIsGu/r0/ZysLYs4s0jYDLEBXG0ujV
tsvtQ9akaFxwV7g3ls1AEBaoJiSm550wJcxMFJQMiM97pWJISL6iY/j6UJaX5V8b02yePO0071sz
UjULO4P6WXuvaU4QF+PW6tfqTMvr8q+l2bFMWxpXY4LRROojI9p7qxBzXh/MmolpsCeDiR2vGTUJ
E3xUPYp+1XPLnRUneDoOF2GA9+8wZmEA00evsChsQEP3LW5C0+m3g/WBrEeXWoGXJYHZr8DQl9YI
dEIW+jichRbriIGDIzewo3N9H/HCN9IHj23jYo1ObtkOqhHokkPRbx7dVl4fe5S5cIeR5pGyRHm+
g4TrsUpXUChL6zQx1/x/Q7M5rC2tlXZFcUOTY+OIgI1rjYVLR+fEwjyMjhqCPgcDFlrnNzHezfqu
6VY2wvSR841wamL2lhmpXlbIbmE/811XwgWuvaNAjCu1D/AZBLX88/XNPSHcke2cwDvubHMrRKSd
g2Rf2HXvNkSiLbbS8LkU3sHRQbsnGiTRCzZ7bryu1cBuU/KQ6SCysfdd8jPp8o30fjFoDlwfzOLk
gTRkCqhBvDBPqCJUrZXHaRlCnX0TmXFQVCFjv0Y00mr9YbW7enE7QL8RCC/UJ9AteX4xWBJCa6nt
lSFPR5/Hz0RjPl/jR18zMtvVRup6GjpdAUMYm7euEw/FaAc6RLyvT93SBQQfHqy4FlpeLnjTIoND
osMsWViM2S5HlpD/AdQKiAcOZfQyEDbbjnm0YnTxajgxOtt8YDFsGqPLUfL2wmQsN2O8qUAoYZtr
eNfFSQQHI5oD0Thy0f3ZeF4XddPGaPUHWyCxsE/lyu2zOBYwByAZ5YE4a37NDVbL24oAOsYQs0be
salbPy0fXff1+kIt3nIA4wKAjYyUM6+Kk3iM0Kgoy7Cq9eNgja+aO674OouzBWg3CmJgd7igMwVf
RGpxDSCjzvtFsm89FGfa9+ujWNpuAGKCqBWoRbDazXwdLSEFdWO8d2NLbqjoAaj3Np7+bbT/x/u3
pH6wZfYfNtupSfP8tCKPp7UZmmrCNK6PHQhNqYJCp6vfNkP2dn10SxOIhxVlFmwG9GJOoz/1GMA9
10FJFi52irR8/dMUpq99GQ6JaAFoKFTzIRyGUzsz4ppipIJjCt2IP5GK3sQumpSuD+SCcRTChXiy
cZMC6w8o/Dx/MGje6Jl92t7Xvf5oVPFujOJX3WT7Iv9ZxqDSzcLCmyJx/VbTvtnmB6ocoFIHj9jK
h0wb4vRdnD4EOBCkS0CXDeKyacpPprRIBdcHx5X3Ue09lcT72bJI+nkaWb7Msz3YeG4GyzqUWbx3
avLLTIDVtxWVK47tfN9+fgYKkCbeRehszrGHrvBqpA/xGXrc7YAy3nfCSjbt2L8NVYK0aY5MlgvC
M99U7hrY4jPGOJ8DtCRaYPwF1ZM3CQmcz0EMQhSo1cnmXqGcvQfLS3nrCAYRWDTnO2m016j2Dart
7n01itsos380ZvfXips/+iDfuhjZ1NSLXoibQizGKMlDBKLpXYPSwBYiG89A5xsb9OQzFKjUBgzU
N4kNXv1h2HFH3ZqeesBNETgi2hQyRd5lYHtJ2+lfWh89k3e14txPK+cvBPWOdqdnG2iZZYEbpztV
2fsU9cUuBxuyqOMdyciNZ+CUE/lSGk4SaIA3xbrMN9e3zeyy/NSCw1yguILcOpg8Zg8Mg2QKgSZx
87Krh+/5F7X7Pn8dRBY4g6jeAvQ6O4EJCna9VkXixRx3Db0H9qVd48lcGgBYVcCTiO5NlIhm2z4u
NU/VJmtfxmFDZNCu0Tqt/f5sgtxs7NMYtBIvphkU4COQK0HG5e8Dp4rcPvIln3pZM+8lazGqMbPE
i77TzG6DQtDm+grPrlqswWRg6vIDQ++ly6ecGDp5dQcDw3sbgV+r+T/Srms5bl3ZfhGrmMMrhxMk
R5GSZfsFtW3vzRxBguHr74LPucdDDGtQ1NbrlLqJ1Gh0r17tM1k8cFMHMDVwIGAHwd24PnfmiGid
nsQ0Gqsz2kAU+nmUgZoF7+E/w0D7aJBRob75xv3y4okwU4GK2g3sPlDjYFGOuQxjuLkaV1qE1S71
yegGU+mi0vyaGZ+88rh/MdCVCmAGdDLdKDbO63JBppVG89gEinFCMt2nMk91azWulIjlxhozJjoX
Do2S5tNinT0WUC28Pw7hHfF7NVA2CmqD35x64puFgH1uYhlORToGSn+0ugMwCGYWjEmQNpITsj2c
P7qEE6JOblJ0XdlHHYDjOgjCTnt7vYnDEe+NjLQT/moccu09Gl6BrtH0ztLyDMlAbMG/ano9HQA9
66NEefS8ANgV4DDur8vW/r1aF1s4iJPdohoDJMWRa56QUqayNnUy+XyIV05GN0z9QmiLIUyvEzmg
xPEN38/LJvEcBuebWAukZAnqyVuDRmX2mpyy5ssbxCP1iOYeIIC7KSXvJjUb2KjRyJx8oz3oklOx
OTtX4oXZN/XFcJcJ4lVdOaYPylCe9n8/kmKotud1ezc11AZcvNyg5RAtbuZ/Jkhi35e/ZWThMYM6
AniL2yJedUYvALQSHSKYYB+dNbz5oOs+TQeJno2JQrYNFA9gXQCy1BP8AiWbwFNR9nNkx78Ah6r+
2j0MYFwATUOyHHer6IN2mT2DkMSZIrUI2Hhayod+OTNFMoiNyeLQazxl0ZQY97e6Pgu1qYLKvE/n
aCjP9XIETQ0hj5kkOLQ5U1dKBI9WzU2mjWo2Ry2eLi/18oabezUIfT2IlJEst+JqjjL6MMYHFKUY
xfkNq3E1BMHszU3cW8woMYTsJ3d33yvWIWU7Y9DchK8GIpy9bFLmpbWxGgm9TAAtUMm7RrbaguUz
+0mLUTaFiULZFGJn7MPivfdk/C3by41dy5/94H4XtNQ6I7Oa1HMEoJuGjKAMySuTz0d5Zb9RN6Sl
AFPNkbagDdglKyT2e+OKwyr8+X4h4EcKtzQcrZujeDkS7dSChaA53d9OmyrQEgoYbjBEAfq8HoLh
xmUB8OUUgRPGaI5j6tva8b6KzVm6UiHMUmt0U0mBp43K7iPIXJc2/HfyhVlKOiO3khFD8IaDwwKc
h/3yORODA0y4x9vXrqdIow3QlmOvRtr4jqrKgYKO+L6GDf8PUCwAM/Cyw0YV92lvWQAKJZkWefQ4
Vhc3e9Tjx8I8eeSoE4murdXAIxL3HmjSQPgoLHiZjjN6Vsd6NJgqwPpHu8uC+6PZOtvXGoT1BmUN
I8DZ6tE4BvHH7DShdZtkSbZ2rQOeTPATgr355koaQY+z2LWpRWoZADNU5ZcsvtwfxdY8gQoW7yMw
uQA+L8yTQ4g5LVayRLWu+GVe+eAweYMGbKffLXZQs31zbStNsgCYE4E8wE/6zP+1Xz7e8JwCATcq
Mm/rfYvqDzyd+maOgKElBnDDbzjX1/KFGeqLeclaD26HEZ97FfhdyT7aWAEwCapomIA3Kji6hfnJ
CroMljawaAT+uPSTRfL9/Puuwlv8jgM3BB7ziCOhDkM8daoxo8DbbKcoLQN0vqVmqBnR/SWQqRCO
QteluRMPUIG2lSkYQzTgKyTnWaZCsH5AtaPH2QIVhnKa03cT9bVGomJrITheEglVGA68I9YbKSmX
evagJTLPmRq4yv5zAN/yf+JF4FCiO1WjGhA/fnHNj32+/xJdiRd8PtPuy4kMEG/1x0x5VzmHapTY
ig2Lt1KhrydIrWOmqnj1RvGXrveXGmln1DW+4ThcT5OxVrKgdSMg7N0UDQ4Atmhrnv19f7NKllmk
9Em1hDKHnwdz+q78KKp/3iDe0XDsEE/mjcTX35+gua9L62mMkLUsBupn5A1OKwDtfzTwAV65Y7oJ
ugZaQUPaHPQHIz++ZQD8igaZDH9qrcWXsw6CtoSOUbO0BzUtD7L3KD+qNwYJpNb/VeAI56x1C+aa
qEuJXOdjga4sCGCCaiBQJr92JR2/NtYavh4PUSPLgRtUOBQp8grepGpNVOn+/KuWmD2ZdGEhrG4C
J84E6c1wGOC3vsFirL6e28SrhVYobculhfx2OfSlH8se1Bs2FR160KkGVgmLIfpIJClZzzSCpnru
t7R9r4PGMv+xezNBBah5Ab4AUb/Y+apAwg7NbYsmKt4rC4CL+23qSrywvqqTGSnINppInX3GvrJB
9tLdWmIcAaSEcR/w7kLrJRhGVTMVxaij2fzo0c+ksyWXzsZhQGUMsttIZ4JmV6zBq2ZqMKvQuyit
63dTmp36jPq51fgxdY96I2Nc2zDh4MfE0XNAv4DzIFyjeGih2DOZuoi5oVKTA5pPBIMaOfvAcNzn
AGENPD7O88W509bTVqRKEzdo3Byl/8SdT38asnXZmDZgUVC9zkmVgBQR1qUcXTAgt2Ub5R0oJNLT
gI7D3ZnWvmO/3t/BG4eEE8aDexoEf6iSFKwVeEGcaSRxG1lT5CJhS/zBOt9XsbHJUHID/w+lGqiG
ExNeqIm088XRm8h0A+KepcVDEvliaD/tdRwRFGNHhfvBNAI6/X3/+zc21fX3e8IpTBgod+3YRIPO
nr/fdTfI8/clkzg4Mi3CvRQnrB7j1IAW4GaSB1MPSH8gMjo12Vzx369sLiJC7X/G0iRgRkDOVmKx
ZKMQTkaq2NSsDYxioY8pOyrtY6z4i2zTykYhHA9CSK+2KrQ48bksDnoT3F/xzeP3Z8eK5VUdbRab
lZCfo0+V+l5XwlQ9ZRlalkqOxv3pQnRfWI5aIySrcAXW5TGpDj19n3/rZW+L7dlC6AMco+AjFPNS
WmJ77dh6TYQKUFDISyEl27P1P/m2MIgqMUbb6gjW3PyyJO9Ad1kllzp+J007b9oqDOO/AxHdHc8h
3TAwu4mYHuSgg0191MXeX/ntBfmjgo/16nw4NGYFOrE1EdXO6Cqoei8VOeY7e1r/vj+QlkcsE3U8
6DQs7F8QoIPtCGUtkQnAafqUDcNBsoO52RacUERV/mgQxuESS8/KGDbR6h684WLWB6t5zpVTmxxj
7d0sK03Z3GJX6oR0pME6b7CdEQfG9ufGZ/sBBzxI9Gc4wi3VFOCOT4G8itr8/NrPklMomSzRi0Mw
LVdnDZOVaIFp+x2wXn+jba9Tv48Pb4ncXQ/FEG6TwkkZcEIYiqUn/oRuz8nT/S28eUr+zJUhXCRt
oZnUHuYmUooTClAt9dPEHu6rkCy3mEvK0fcyyQZMWN3NfsiySeI1bss3DXRHQoEObNb6FFpT7aFh
Ob9FusucfUZ16Vu+/4984ZZiWkmHqob82TpZ6UMpw2VsL8Ef+cLpczw8+tycf398zCywLvnxTiqV
/5oQEGUBosQJOIUpqhwtGR2wYkY0/mrXB8V+l+en+7O0PYo/KgQrNbcV6rd+u4aeD3absQQc+g0L
DVpPC29XjvUWKTMmp6ybIZtwGNA4dTqrjgQmsWXOr+Ub643UgqVjSl3WRLZ1qiqf5CfdOZbd6/2J
4sspGttrLcJaoBlbkmsDrJ+uvLbzOSuRCTulWrDIcF3cjN5TJKyI4wxWWfdQBGrrJD+Q/BHVcfoU
jOpnV8aTJps6YQ9rU4yAJKNNBHzfnCLlc1mmD/n0hpfU9dQJF0c1qNSYC2wACtIpcA/OeOG84UoH
pPY39BE5fPF5UA8knjRucLuH+KICUotSP0lZ7pa9ulYh2HSlmhcdfWKbyC3PWv/RNd9gr67lC9t4
mfppyBLIdyJj8bVv97ev7OuF7TsgeYl4Gy6Msgab+7GSWfMtO3L99cKutRJ7yEBz30Rx/bnMv6hp
qMh46mVDEDZrCorHqpuxjab5FBuHMfp3MyS4HzUFds2JsYUGMGD0AKJ2EgXbh+3/9yiC82s7FTfN
YMT8zta1p8lEY+fTlHzSsi//ZhhIua21ENwXS11CC9hCHONi7Gwr+/tO+rPQIHBcy9fsFFwwDdwC
vUV69QGNPN7w/YbBe7NzZg3xzlvcfuzZBJNUToG2oLjpLZaCk0mgFIPTuty4BRnIjwBCjLTykHV+
YZ9BBQvWn/uj2DwOMERoUYy0HgJv61kC+WuRkgXHQfXgcPoLee12gvz/sxBXKoSFLh1GCkTYcU/8
XEq///v+ADYP25V0YZkJb/Y+zYiH9HHY+lkuOQsy8cZ6fjqlM1u9gvOkOOfKuEgd8M2zdvX5grkj
vaF3qYPDXNln91R/ezJkD27ZCgv7KG5Y2do8IGUVhzn7iDhOLTMY25ME6DJ64IFpTHyyqHOPcLSF
QSAmlY+HXPYO3hyCxUOCvActwufrRTDGvi0oa+AhExTbnGz6dX4DhAEYeGCgeMdrXuq3VlFlpK8s
NpaI1WoXDx0vTCrZqFuDuNYgbNSaLOXkDayMFuOfuP5otg+GKmPyv1kIAAMRoQUZpGUAjfGbruQq
YICWUq2lgG70pc/BPvHqVnSvURIUCLenXma6pmR186JnxM/HRwzhNI0gX9197gA8BBkDuteClBOh
YGHJ0S7FYXUy1i/GUj2AMSwfVIk3vjFXoI5DSgG+GLImYuWjq7hxkpGkeakUsICh3F5mWm+ONlo+
o7ICsEMUOCEpJpiOPmd9DcRH/WLhAlWf/EBL916h0IADx2s3gWbA23S9aZUhrxSPeNlLYj3MQV0/
7DStyFWBhxVABsCUgAUV/Bhql8Nix7R+mVGFDB6UOJXsptslQM8mFDzgFnWRXBATPtOYNn3XOM1L
aftoUNXKcm63KwCKShBfA2Dg4jyIRIFKUmWozeuHF3SDVZuT3V3QCsjtdo8C3Th5TB6nTvVUMeJo
wTQtHWnBNtX1VuAdtY6awd6VWKsQFtpVE2XUAKl7tpKwnCIZfdXtOqzFC6aJKPnc9jHEN+8zs/SL
XEavvqEA9TMeGtAgxGii7c16o5oVmnFMfes+E9Ye548xNY+7J2ilQLBL6MM7MHQgc58X0IBRN/Yn
ST3p7VbCCbsagXAWOgNgRDvHCKaaBgho+T+9EjWyS717pbmxAMAKZMHgrxI5OuZprGcUAJcv+rlN
psBUdyOgXER4kSiESwkqUlyo66UwZl1dutHLX4Cm8N0LU2VRlJt77rcCOJN4OKC8U+zGZluE5Mag
5C9W8Qlp4kz7ng7R/dW+XQzOooybzrZ5Ek+0exXV6jJ3Wf5SzX1gWYfaPPSghvJkFZu323atRzgX
mUaK2Yuhh1ie3/yVZp5/fyAyBcJiuOhs2dAZCpqJHOfJPGjp3mAAagTQfgPGSXM4e5ZwMPK4NWaN
2eMzgLhD3QbuIoPi3qw3NICsG9uF21jUdq43VOl69eQW4/RsDkEfB7FzHLvzzmlaqxAZcuAMZJWd
QYV2MqxPngzNdbOdBPGCdc164sTuCPFEexz+AfGd7zaPtSyNd7PWXAtMH65sFfV+IhqgsHJQHM7Q
kj4qauGPgCvdn6WtYXBPCY9emJAbHMAEriyaGgt7np+Y/cDIC5lfh2T3ftIBtIJfg6JwJM/FYHu7
aJ2atLMeWa/o6KhaElax20lai+e/Xzmwy6ihUrGBeGOcjp16Tvp2916CBkAZDBWIKyCvBUMOGEM7
1ImuRyn1mXPIl2DvKgB+gyWAdULMAQ7aegRA7ZG4gVcSzeWxby/FO9peUBx8X8nGNCGGyBu7ASmD
PKo4iH6pKq8yrKhOk0OnP03t5/sKbvcSvt7UEXyAhwa4khAJXTqnm1qS2BFNnka2+PX3DuH2xnq+
r2ZjHLggeB2QCaC69ptZ9Gq5LWNxnLpQrIh5J105GJJRyMQLo8h1r8VrBeKp+mSpvZ8ve2NAIJwB
cQlPoaFK6qaVTdd6aacSYkV2V/u/nLyUHOlb2wrwIYIyvM0uOpyK65x7BFRqQ2FH+fTSgbZ50LTA
c/YfaQvF2di16EbIV2K9Y71yyRulnuwIRMm+B6bb+NfuVQa9A5xwxDk4Sw9fpqtVnvUK/WHH1olM
7TQkgSkrX9pYZrweMPsqCD8AHhOOXKWro5GMjROVSI/jcX/MjnsHgDo4ED8huQUlNy1t7MFriwlF
FpFBAlod2mK31VvJv7nfCCxe4dhepGrv+r+L+nT/828Ps+HxKCI/xzr6mwnzX3kjdXpbI9FYpj6a
J330JvrRYd8dc/d2XSsSdpLZuQmzdSjK4mP9qExHGe/f1kjQI87QdRtMTzfw+gk0Cyxui/jZ9KoD
uPpt8yVmvkbV3fYVIEHogOcElOAN31cPWJKWmU38vJiHirxLTIkDe7tjuXzeMxbdK8HXLUxU0Ux6
S4c+fsaTOmeXTAYev5WPXCIcfLQ4xXmAL74+cV6ZeUrlaW7UB8jM9bJ13hTvchIiDqdE49u1+D5O
m5bpqRfFlXuye+8ksUj8/1eZRTxLcHX+Tz7fBlcGw0Z/L1qho0U0LygCDsjwQd1vudcqhBvUmovS
0HKoQEc5pfcbfW/sBEMAERVCS8Cmg1hUXw9hSvOim+ZciVwaIvrgVankrG2sAaKUKDZBJTbvhiA4
rcRhjtcoFoncLxlKNdVkd4UGILgaHACAifHyReOK9Qg40apjOT2J6GNteuBD3dmDF03W1gr4CK9W
uSunlnaEkkjL8nM8OI81O1ll0OmBrfcXYrgSM7g1YyaguCDfQQE+cMZrfcPUVl1aQl9WPBn1e1sS
IdgU7+HQIWZmoAxIuIXQRShFbLQhKG/9VnknQKresOJovMLZzTR02hBXfEw12tpuRaKOIUp9avXd
zoyJOmkVKSdOPXfzkEvNYR5s6lmRgU412gFtEe5fQ1sThP7wPK4BknT0q1rP/5R09TiAcCrqaKD+
VGUYlE3xNqf7MhFmv4lWsqYfnHbM7Uhj/YHWp7FwJAPYMEuwdyjf43EstIEXNlDTaGkDeDImaFmC
tmlRMnNEh6I3zNKVEsEwmWpZmCODEpDpIJL1VKZ7yzRw7K5HITjFTVa5eRxDwTCjXwh4x/e/1tcK
hIOg0rrNUj5NQJQH3gfH2++OcRy6jkOGsDTe0sL1o6K3hpkQx4iMenlAm+nj0kgeDhsrvdIgrLRu
soFwdoSIKK8zRefzi2QrbWxWVMqaeDygrSDQhMIq6zRFhYJK7KhJ3pufTLbfFll4o6McFwh3RGeE
rG5pUzIxvbKjMfviflKM1917FM81UAnpeElzK74+yUmt1dU4YIVB8Wx8T+cf98Xz2RWufwetUfE2
d+Cz3tw8seGVxdIoSmR/ty120NB3vkHP39qTRe43lhm9Pjnruwf+WERE1+NY9E5V2nzxojF+bW3r
aDbNpYh3+3rmSokwWbGhLlnMlVTWp/pUyKiQ+U4RJgs1JigA4eR2Nrid1mPIxy5f0oF4Eacuc7wf
th2S4sH4kmm7s7DgvsVqA7ONxksGmFrXmlQbTX9gFeHSsPncwevTOuNUUv18f/VvjwaevLgd4J6C
NezmNYcmCdZSs7J/roxf5dlqfu4Xj+plHoMDUxWqBtejGOrYmabKpc/e9NlNDlr9L+UL1o80S210
FPJj9+C87KbH8WzUqINYhn8/vD7BMI3eMi0T8eKXWX3orBPdfTegZhlTj7cDenHD+VtPjlcSpOOc
tHtmF8cujyCNPu6d/d/+C9wYU0O0QYzcK/pMEAYq22dHRw/vo0p2v6TX8gUfo1djm5hoTgd0ef6h
9NOqlSi4tU1ITCPWDV5RTA/cjPUMJSC9UCtW0Gc6fstN4zAr6G6KwH3ZygKJt+cAmngzew1YVCQv
+e9X7rHXdcloNX3/nLBz6/mtrDhGJl+4RVPKlNToIR8N1ifHT3/tXen15ws7dbLcwSlG2j8rfXyw
vs+WDMi38f3ITXMySQA3eFfl9fzYI21a4qr9c1klfveggadt9whQJIgXA3KW2KoiJKSu0BhumWnx
nJVf+2PFvu0W7+AYeDzshgU2hPlfbHe2y6bJngc3oCgjl5jR27sNrKdX4oX5T2MFN2sN8UFhfW8f
quFffr5wGxQlNYgyQr4OqPdfjZuc7k/P1vdbHu5mmxNlIFqyXt551vRlUfLsuUiO5nzWyHGS9a/Z
2EGugSe0jTYmoIQQCydNVhfgHU2yZ3VU0WvqoWPP98dwqwANORE0RNAN6Uq4eesxjJQAd6dY1TPL
n4hv9ru91LV4rv7KQsxpngHQBPFoPXWyJvB3a+BrRqvcfzcKYaPiANIaIazqufXrLFhk3db4Rlw7
MOtRCBt1IfkIfxXiC3P2LfOLcpyHr+h1u/s0I07igpYNfh5KWMXaX6TEAVpOi+m5q9EhsUCTv708
YKCyQIwY+DeEFm7Tb3VhO9agT8OzDQrSp0KPdq8CmDIQQgePGdxV8dFDFTDXsVId0ejifV16hySu
9q8z91SRGENDH6QBhBOdVkk3z9Sbn9P0MT4n3u7wAggOrsQLjleSTXESM4jX7dehfLaP++YHcXkd
oACgMEBmD49YcF3MAn522RrLc6s9fC60y17pkAzK5N8ZDOQPBSd+cJ0F5M7pGCZfa/cYtxIsmngG
cMWvxAvGLgFKKUOnlDE0ZpC69F91M9DqU7I3KCmqEexRriadFltQw8xDg45Vsk7hor0T5QsGCa5r
7NEU8isPiYb5HS0k/ql4KUABMB/YnYCvbPT70EieqGwaWai1z5oXuCqOwdPulb5WIeZiYiNR8g4R
mFDT/a497OwFjjYVGAEsEZoAg+MSGZm1zc48Y2hzo2ThoJ7d6r23NzTP5SNThPggT8UADrCWPyid
VvdpwkIEYVAnlfn7pwc5sN+ISfA3wjNdy9fjtHAN8ACEGVoEpF7ulz/vzz+3MtfXAQaACCqefZyo
GCluYYL6lFH0o5hoaDUPCgHAFN1XH3Ab5MrzfUUbmxXtinmxF9yvWxp0IEoKnGg0okxtn8SBJrmc
ZeKFs4DWaOA3aiB+LF6V8bu5F3P9e56uPl+4lfM5ZdU4Qr6qftO6MAvvz87GSQO+A8EpBOkQiPnd
g/nKtyiN0kAQskQz+faksV/oV1gPMm6dDau30iHspdpCOwv0Vx5CLQkI2jIXR69Fh12JI7yxEOBC
wZa1ATVFWkk4EVnWT96sY4r0J0c77uaNwTqggYXLEbjIKHniK2FJe8ueOr0L+5NCnr1Gsg5bX+/y
olNEzFEkIfqoia6VrUnbLizYwSoCazzcX+ct+Yhow5zCYsAtEi79cmSO2rKchmb6LrsM5cO/Ey9c
+iSjVm1QiJ+tZ6t8bSWJwo2v55B6Hv5CQgR2b22N5jJV+lRRadgZgZsdY0fy2pfIFwOELVWqNCGQ
P+aBSfxRYkw3DgASCUjTAigOrmAxjmq4U5GWjVKF+XQZ8oe4Qaesp1nGzr0xCJ6u4KQ3eIs4ItB9
casmHtGOKWzS95p7ymXo4Q1TsZIvrHHLFPjDNeRn7ZPufWizj24umSjZEIR1Nlq0UTdSqFDRTP2T
3QX3d+ntnQO+ZtxmwNDD5N00kEITVz3pbWMKU9PXzW8Ibar6MU5+LL/u67kdBvTgaoOdMAz+LFxv
135JS8cCs3JYZ5f0mHe7nVSUX4ORFoB3kD/BQVqLp3qbomspXcJp+Ce5dHthPOCHAKxQg4kDeAF7
STAVE7NYrsYeCyl4AozXandK+z8KULmCjDm8+BtLzRhgrFYxhiP9pTu/djYT5R3CsMaYGqBhAXYS
xXfgKC1bZYYPH5NDfkYdu8SW3h4EKMDs4xmIJnHIX6znf3TyGFn5dgqt3PLjLnTViJR7IcMYBWhj
eXYKtFKweELOogC+MHPQzD7swSCGHie95Bl7a5NAu8SZxXEQOE2msEeXoUgAyCvt0HpP1S9uUxxz
rz5a2uv9o/CbgXHt50EP2s8giAovA3fPerIWYpI+aVMn7JJQ+4lSZcU8df+w+RdKcS5xLXk4bJw8
aON1Psi53SYVxirB63OGtiFBUXdYo03v/fFsKMBgEJhHQNJBXFtY+yX23Fqdqj4sNNv/gA47b5KP
cBWiYei5LN7TDPwcXZL0fQg4yEE/gn1Gsnm5cRDWg6dTEXHTgagHfmG9HlOtOilg0H1oJ2i+nn7q
00+0fue+oB1PLmNJ3ZysK13CHqtKJfEGAl1KjTdWelDavWAAnBLUawBmgGoTMO6KlGVTV5Rw+To8
g/7q7XPsnPevNtxJmBMPkENUbKwnKx77RImznHuu/uAcbbrbr8HnX8kXJqjWksUaSDaE1fIOPacL
R5If/p3lElcb6B3Et+EZ3LacsZgyLmARHkIPLLKVeVSzC32aUY/Yq692cfCKh6p4bH607aGZDyMJ
sjLqlg9wQYE3vj+VGj/o9z6FG6Srl0Zde96gK8YQzk7jt8pHpnyf0++Z8jEvOEuG1YdL8klPn++r
3bDV2OkoHwGIAP6XI9yVsdEYXZknOK9f6XekP5CkuK9ga48jv4iXBzD/fK+vhzVOWdXqzdKFaC2m
NGdlLwgCOxw9IuFZIdwF30XE4FGNpGUyO31IauJPTpB0exFm0MDveTycgCPgqKb1CLqpJ8xo8LJJ
v2g/lr/2Tg/PIIM7C6YMcBoRAJGXgD0vhOWhk59ofIll9vh2fVfyxdYPUznbsTXTPJzdQ1c/TPrZ
kQWub1cYKlAgxDF+yMaK3ntsTI5WdnMesl+Ze/I0iQ3YHMGVeMHGUNTceMUyYoY0n1X+iAqkvcSO
KIxEmQiWFiEX5C3FFJSpM1PPzBYjaIKYBCD0JOSSE79hu99Ra0XCGR90q63MBopM7cltPtCH/ZsJ
DWOARUWFDaLAgk80jR1r9b74vZmG/CTj8eRHdW2h8PU2en8hC4XIo7hXu7EHIszq8lBBgzHrrHw0
/gJtSyWjhtlacJgjOKigG0asX3Ah7NRsm8J0shB90hwv0NFhmJ3uT9TmSP6oEGmxs1ordWbbWRhX
R6x2rT+56YGRYyE1HrduJObsSpPg3mVkJiOo/rLQ0/w+OxXsNINUaZDcY1tH8FqLcEa6hrZuxdws
7FN/HH10B7w/X5ujQBk6ynoRs0UvxLUJzFV3VFQ7yUOyHAzNp5NflQ9WHd7XsjUK1Atxklg04rtp
nGZq+WDMVlOFjoECwBPbH5bH/uTUXDgbgHiKFZlpYeauneH1rJNj55xcWVfSje/nOXgHt5AByLMY
09ZLisRCRstQT37+ZWU/ds/OSjrXfuUfpEvXAfLSlWGif86dcH/eCN989fHCLWdMCCF18AVCb3n1
jnbxcv/rNw416kZQuQMCXQTORQL0Edwe8dzTLLQGWPFnxXreCwmCEV9pEAawIPWu05ZrMI+leRxf
7w9ga3Gxd3QLMXkAX8QcdjbnpTUtSRZ22Yn4iIvcF387P7y8CU9AjmdCEFU4YTallV3FMHpGd0ma
h6V+p8oKLzc8TOhAkh9OEtDB4Hdb7yBcPgOKnmGL+q/ZgP6mQdWep/7knkbnQF/T1Nf3R7bXGgW7
ZEzj0o8TNDJevRA088VBY1UZceft0phIBiOR9JsQGJi89bgUs6uHJFUK3EuJr5HPJAnuL86mAjRU
N4BmR08zsRh9IaPnmmB+DpXmkXhK4FbD+b6G2wsJQwDUFTsLAVC06V0PYXJmHQ1R7CIc+qAwi4Ob
vW/6xyVLD166fzAAFuKFzvNLgN0Kqrx4Qdc9ZYzD+mNnHBtHcrVuzBVwKuhYh+gCAgGit6xkbTY3
TE3Cij7Uhybf7eKgOwCKnpDa4zU3YpFeZS6ppoLbPWzHvwpUrEiM7MYxXInnF+GVkQUNUZPQBuLz
9EAy75DZY2DvJY8BFhlFW8CeWwhiIBbDN8OVEqSaGHEpqyPVDOqqCeYqCazs0uu7vYK1HuFtZ055
UyoD9DhdNDb+PP66v2lvl9oFYptfdGDaQQhAGIdnlwUixnka9T9t+93SS9yBW6cDLyMeRsJW5RhP
YaMOmTOqDDlQRIndb7Y6n7LPStKdbaP9dn8ct4sORXA3UIWGHQu+t/V6xG3uzmk5kJAqn6vhFC8n
e79rgAcGKtwcRHMRXxfHoteGh6bSShzF07H5UctwExsrsRIv2FmzMtta9yBeaV/dH00viRreWicU
0CFe6AJGjze8mNurOlrpnU6LCBQ7hgEu9K9eEdlpQPYbD2CdAQfg0XucDVMYh4U0mTNafRk1aEpk
2Yrv7G1bh7OHQgD4ITDniPpYwgFnppHag+lW0SfUW/sTCH3u76WNlVjJF85E46H1b9GQKjKXozle
qlGyFDL5wplGGnEEMh3fr0+XfDq5EjdkQzxSP/BCDICrADsUXAQwTlZdqTVFpHh+/XMvQzwmfyVd
ONG5Sd26tKsiAtQTHKnU3H05QD7A/7wsSUeeWJh81o6YeS8togWwmyyYZVDkDUOxki9MvqGRPi+s
pIgc89ix07IcShnVikyF4AdOizL2aLVeRDpa1KFFsXvW9rJNoTwcdAnc/+PNqWH41uZuGJLC0JsW
s9Q92e1DO+72ANby+RCvrjfLmuJ6nuoiIssFpGXSoPPtFK3lC0e4jrN2GTzs0bgMGiNg3sdiL1Uj
pgjGgV8+aF8GiLuwkSpijcYMWEiIxy5ir7Wsx97tMYN8vKVRsAJ+Izgy6ylykrgu4zK2Q7372Fxs
GTzs9uaELwwEJurDUcCAk7wWX7TFMGkDmcMiSH40yYlVh9kL9ho6ALcQ+ANVPh68wAOudZQo7PWo
xdQwbz5P09HwdhvStXzhUm7BBqkXCuQnRtj0n3VDIv9mjgCURFWVjnQo0E9oEbn+/kRjaMOa6EOo
ojtgbfpWl/iq8yVmv+7P06YexL0BDwYPlC02nO+MYVJcFeCeFKAeyoKyDRqzkcHRbs4ERoGSW537
FygIFN1iMg1OW2b1EObVGUHMxAkMWTfTmz0LFeBaQVyG8wGgFno9YRlzC9sdTWQKyLnsL1/uT9OG
dKB6QIAHri9AM8SqYZeiAkCZyzmcHxEji9vjvxIvMnMqjDFaLBA/uu+185DtvZU53PDP14tJ3Kwi
ht0xiO+VU3y0zNNbvh4BPlRUc2SDMPVF0SBLaOtzyN5r9YXFD/fFb2wefP0f8cK1XOg2YcSB+Dk/
uujWk31IZSS+G8uLlw4vqoZ7zc3GevPYSjqnWd2qYUqJXz7Onix9tjEGKEDZH04aGoWI4Zm+nvRm
nBM1rCzix4rhTyW6xIyyp9vWOKAFDgZ/2yIGvh6H5eE9hbOmhqUdNFPgytLbW8O4ls/1X92dE1O9
Jpkgn6qfyvRzVZ+W9LJ7tTl8hWdrDdgkEd6u603cqjlZECs+puNDbPhtKUlzbI4ChbGoFQJQ3xUf
holVJabWLkuYVmc9PrD8srsvO3K1nN6L1yM5sOIin1tHbHQYz+0l1LrA/rXIOMQ21hk1bQaqIQCV
RExaOBJpjR5vqdIBIdEeliKw99ZU4fNX8oXbs53cHgtNnTAvj2gyi5YjpuR+u10DZE+gBhEG7FZQ
0q13UrcUZt+w1AwNM/ErcjLTI7F/3t9Kt7O01iHu1nFouw75mlBLA+9j0u42exDPH8x4sKHEU6wx
dJGbruvJMUJ7Uh7poW5zSWpx8/sRAYMjg8o2PE3Wc6SYdVf1sW2GMW5kVw+H7A0jQFoUyALkdhE9
Fgw3rdWxV4dRC432eVI+s/P9+d9aY9DOoKQKoTDOTrL+/oUOrhF7EJ9mn9vFn0v06H66r2JrijhY
CAAoGDwAxdcqCnvKymzsdCAOL+r8bvm8VzxQXChAhqngtLFi6MWxF9emiJc8qVl38HMpJ62Nz1ul
LMGDcS1f2KGNxtKMZpA/t/+MhnM09f44Fw9uzyTH7Xae1orEeWqJYTYjFBloOM1ApJwu/v6pgqFz
UfLFEymii5d742iSlFhPrQN6sr731bcoQIqP06ogZynywijKNC856uievC45qL4C3o3dI4BUThgC
hn2AKQST5GlZYmnMVp/aGFe072mS03Z7HOD/XskXFjuJ+8luJ8hXhoPhBWZ+SF/vj2BjO600CKvs
pLmXxj00oG22hv6lzI9/ZjLAw8ZWwtUDP1vHy0RHtdX6yDFcbao7jOqT43wqkk/qG2aJJxtsXmmF
KLowS9CY2XGbak+Oe4n1oFl87/n+LG2tw7UGYZZAfGui33GiPfVO6nv/R9qV7diJLNsvQiKZeYU9
1WAX1K6y3X5BbrfNnAzJ/PV3ZR2d25sEbYRPV3fbUkkZ5BCRkRErVtALC5D5+XFfxtoi3crgO3Xj
KIH2cUKfeshINcccD/kW8mx1Drg+Ac1EpHBhucMRbhhob4k/aT+07NkGFqzbcMRWp4CKA+5h4H4T
GRjysC/sLqLEL7PO6S6Wtt+JQZ77RoDwxFWonOp5w4jf61/bU8M2ELKr34+7AW2h4SGBnH6+BWM/
xbVe2sTvoqMVHvLoD8wFMqL/HV9E+IZ0qsYgNYgfk3MSP1T7fXksD+KEKi4IYK3FJyceCVnYBejt
0hnvVvP2fv+ArpkKEM5w/jnEmgG5na9OI9NJjSpV9kfdyVuQ9Tpgeuq2qttXpRDEyxVEFnjHBkEK
IuZGlk6y34wn2ntlfyiqy2brjLWdRnE+sOJo/YbMleBnWGkbG/0oy37NjuljIh3vLxVfCuGS5uXI
qAhAChSPQ0GX07SzmWQnsh+jq2Nxkn+Xw3lUTzp5C7dikytqjbAexCCmB59Y5N0wyj6qgzyS/S48
G8lBj9zdrcw5I8atCL6YN5Ypo1LfKyNmE6RXhn6rW3x0K1vOuRhhmEz8oYp8GBKtwNVoq5NvmaUj
FY2DpogDeU7jjV1ZW6pbOfz3s3n0NLFTbfIl7Rgx187PxRZlNj834sajQhOcHghG41EtOAQDvJyi
0ezJD8nDODyinqX70m9RKa/OA7louJf8JbR4jNaNEZmdPPkjOdf1uabncn9ojBe8gUUZRe+oehDf
WrLdSZYGgnHfcJMsdbWp2O9dopgF+FkDIASAXYW9CFhYdvD/Rn9qXDh/6eG+Aq4cKeCVPmhvLa6B
wj60gZLiqpBVnxmnxvpplhFiAqctFuKV3UbUG51xQK6HpLcIH+wQZJqqlKh+kj3nTX2oxxhIst+0
sN0+3HjZrc0IgTK8H/H2WrHttaJFWTZovpWwo6Y/okm32jrZbmZ8KDuKHP5fjhhXZJyvFi2iNb+3
Pptx5bS7K74EAYIzWEoNXqkqBMjpIzAbWbKx9SvagUNFcKh4dStcwrmW53qgFmiqoftF81wpl4o+
k2Yn4cHHGiEy9/FwAXhGOLx9GkZTI5e6H2vsSKz+MPyBo4NJ/CtBuEDy2Gpiwyh0P0vehuOwRTmx
cj8hFwGsA6hwObxWGD4mUxTTkmi+gS4LwZMWP9rGKUmfUHa/+WBd3Y8bWcJVO7JB65CR0nzaKk6m
uFZ5aM0/eErOJiRsetvWY8I+hDTuL3l/rBdGFsxQKAmBVwIuivmRMsdykOyy1HypupTJ5XLfVq34
IigqQ7YDQClwZ4kBiVQ1sjwnIRQic6Qf+RbSdW39b4cX9poWrTHGVaz5nYZmTm5TP1vaRrKA+8XC
rTebgbDFVpgHfZdjBiE9I4Bc0EOkXqh0BHCjcAZjvxcNxQbsDxvBfwTbXtisL9Mh1fyB87wd43bD
0q7uB6gPOSQLmQnxtVqkA7CG+qT5enQuM8feYsdd2xAgj3GiwMyOHJdgPdDEoLKyslR8tT+19KRW
TrpFO752WdyKEPY8i/o+Q45F8SMU9kyHQXksIjfdXYoFSw6Xk0M8AWda0Mr2QSgZBQkVX8/d6Gu3
dYev7QM8aFVF6tpCKY+wTv0kFURTmYIH67NZfta3KMfXbm94zXgCAOmFwLIwfqPrRpK3+PxW/yuy
3rP8FKAuqXtX7W/3FXxtN3glDPd0uNUVnjSVglj41EmIT9QPsX0spweNPZAtNoQ1JbyVIqgFocxK
8gLTiW13Gk7hE3ije/McB476Owj+4JLlkBREUfEgXNRVhxUSVqOUYevrY/0PTS6bAP213edJZjQC
wqvAFonOcz2bCpsfrk5/jdEXeKsF2uqmAJj4wbkEJRRsVt6Natkhzo0ZHMJPkuzWn4Yt0MWapnOe
jf/KEG4lE5yLkmTr/D3+PRpODbm03e/7Z2t1mYB7QUCH/xjCridtFeeqHhBfkTwzeUSrjb3jo9kT
guVwpuFKoYp+fvUFTEbb9V6HI11kTv2jl7e0cDkBgHbBlAeDC+gF2lbNBUyygve+BB96eJpKw6HN
bqAiL4FClQ+HoHOErRDUCcg41FKqw5wn8tEaUjeaNq6/pSFBTT5AhABDwjNcFP+HAbip0zbX/Ko5
TOlfqN1GtlkOv6vqYf9m8NSLgnISMFSKFpHVY4S2JI3mB58G4zGgD38yPKKDqG4ENlKMZg+Nwjo9
wcUnp08dKDbZ9Q/Gh8+MPCdvqysCqWsK3hkpRkaBjW7WnRvFvz/+Ut2wLnh6c/YijrUU3LTIzAYr
sSMd+QS8Wi9g/0m3nKmV08qZNvjLEjUNix5AgNiUoa5Jsn8KNPlcxHspcvG0414geP9BAo48oaDO
ejnVUkFhMTQ2Hj+31XC8v0Qr389Z7GCQ0NgGLSyFq4hoNCniPlV9yfqr89tq/w7DfTGxCwClwiUU
dA0wgpx35VR98O+W/Rdtfxwe8Yh/x188TsOMmkZtqX4f/R6L52QoHHs4718iGCROAgtULUBnc4NU
6yCG0Umv+ikOUPydaVv+6/KYIlSA2AqcJygBzupcgNwMIGctk86XslOOUr3YicMNQ7EmAqQwuDVB
9aAuoitMb1LUt0qNX02XyPSz9KJuEQqvijDR5wS8wiiJEdFyrI3RYVrTGp9kroZ2hsTRrY1ZLK9o
2LiPGmLALpYQmzpKlSGozN4Ph++onhuSx3Jyrf1JQtA6ICEC+42EOaAq8+1QxkKP5NHofRuM+VEZ
O9HurAIEcJZZAx4/PE1B5+xcTZDUDge//JYE79oWZGHp982HF84rmnwrVldgeLkE1j86mCHAcorT
G4rT1E5udwdZ2kDDLDeGx/9hQHiefmlF1DqKiSGFhY8WuHavOFpyjEPVLfd2wYVPjrsIxTGccBgv
AWFrgEyibacR6heOAVy7vYltX97cGByuvwKIIerHxKce0JJ0SKaR+hGqvI/Gb3t0FHLc6mK1VBUu
5SPrBs7+RZMpZGWiKe4gJQUi01GryNl67/GFmD/AZxLEOrgi7TId3O3UBwsUKHySLf6b1fHBIQLY
ClBWICWY60jEVNaWyE/6qBbMXTXcfXHDSqHdMVBcPLoi+jUDGnqoepRSX+qvZuKb9LgJQ1ubAb+z
PxjveMHgfAYaemPkLXim/GKizsMYbTkGa3vMexuhzRoKxYgYUUPT7MRiY8j8KHOpWV8aMl6q/eAb
GPUbIcKbZWrTlsUDhFD5IFVO8Lr35tM/2lcicYHdgBs1XyM2qm0XNHnt6048HDXp8AfDg00BcRVE
uRbea2SDkzmgY4k4Vwjc8Nfirz8Yn9f7wnNFVkEkyKylIBmSGuMH5Zf8LCfv+4fHWwi5BABTkRMR
XkJjUVYJRXcvP24P4xvtnd3DIwoK3wxmCI0AROSTZgQEHdCUxpe/D+xxoLthSbwS89/hha+fKqxX
FGP41jhE3iTvdpowPFwzgHnBMLV4xaEAPmlMMDX44Xet/UsFdf791VlRL7AXIRsFKDjg2uLeJqUl
VdGYtb4s1Y6MR2hWHMytCMqKjYAQwHgQp0HUScSDm7EsoeAmb/1cL930GMRb+fmVe/ODvhUINzQr
RGXPXMGKAsQurR40/mg8DeVjPDyNvIfbhp6trRUwEnDNwKVrIYg5l2I3rAoTCWs1TrkT0l9M+aVI
WwQja2t1I8QSvI4OcY3C6LBWTP9WuS3d0OWVOXAILH9HAP0MEtf5HAakcOpWJsyXgnOiuPW0/8aZ
jc/l36SCSSlbeaFjfNQkS/Zbr7rTFr/nim8Bpw81WwiS8bZYwjYoUW6TwUobn2GHazIeNOUbo68D
fQ3br/e1Y2UzeB0DONBw/cCwCveCzGrSDrSs/W/E9rNxY62Wo/PyZ44cQiUjOpgL75UWjcMaJZY1
vz6p7BI0GwzZK8PjtkGoD5lNlZfHClsxKXoZ0UH1wzJ06jpxdvNA8LcDsGfg1EOJ0jIXLEvmkOgj
wjPhr8cu+mfv2hugmcDgNuAkS8xQ1lUNIUmn++OnjH0Oyo0X9dJkoLQWUVDUkUDIord0QnUWa5Qo
PqudSHdr+xDUF73dcOhX9gCUgBxAB98FF6hgmCwrBDVgwCTfdGj9NQq+3F+jpTYjyYg3kAyOUpBX
L7DnfWRVpCotP+6a9xY0RLRWAZaU3u+LWZvFrRjBx4szXRtzs0JnNaVwyOR0w+6XHDaCZ54A1cdp
EjtAt0aDUkyCvdbqnwraY2x8P1/luRfPYdsI/nBPG48SwSgFaqIYtFB0P89+hs2p/CYXz4NykqdT
PPzevVTYbw63AS8NAKCCKGKhoXhaqQiVHeXwcXeXUrTGgK6BMgHlmAY6Jwgo8UlXo6mTJcOnipOU
l2brRbWy07PxBZNkxXIyyiQ2fXKtg9SxwnbD31gRgOAenBkgtfHCVYQJJKmUs7GsZJ89Jp0XjLsB
BMZseOH7OwV99KSUyX7qmIEDoPju3Z0NLyhCqaJ3dT5g+Fg/JJEbb0FJV4wSmsNasKp4zmKJhNOD
QqQgCVIAwmT6u1Ceg+ghkE52vaEOK3swk8K/4uaOlkcTNCgVkG2q/quQvTQ43V+l5SxMPGURj8RM
0FxCVLc2lWQtA7DN7zOgXI5VCxiSM209nflazJUaUhDyRMNhHikRbUbcJ+2EJiijb9rnfHqRxpd2
q2hiuVA8Ew5GQoRKQPUmvj2nVMkIS1jx+mLVmgO7slsZUKeHb+eBe24sBPcCUEYkyu2oeNUD6lgk
dfanaBBNAvcp+I7gsYLBZb7TSq0neW7F9LXNQB1yinYfpNnwol+fBhUuVxPDR8o7p8KI3u4fpLX1
15EtRpAPD0S0tpt/fjzUMUkskr+CGshRWuIUuxEJ6Jdo6B8pLDhgIpWSEuZZPYZ5/po6LPhWFLuv
NcR0gCdEgzi0BcYDbv79k0xL0xrk6lWhYKBlDmp7D/dXaHmzQQLnn4Ufg6tTdFCpNpCGFKQCV5Yb
yU5hPyXEkfNnmqDL5+5sHCL3yOcix4FoK1ym+WzaRqKTnE/V64HZn2370Lau4ZBht05ACtSBV/jg
GhWJGXJw6rKwR1MALZcPwWS7bH9B3VyC4JMNVoZH9QAJWUvdPpYPfXW+vytLAwgJSHBwOCHceoWf
6xsDa4OyPC1suXyt0se8QAj3wtrHZgvustQOuEvY/A8mNiToBDMejswoJ+jIK2tKlJg4KGfdMORr
EpAV+gD8fdRaz+dhRkk02KFVvarxOy283RyUYNgDuxEyNsiC49UomD8pKCaSxXH+OgbekLh0v3Zj
fIR8TBwouN8iHqhENsi0syBDN3Fwiumq00iX3RuNduLwZlD4wXdCeKwTPZ6MseFcXNqplD4Z9SMA
t1m14XWsHCce+UQtMQo0Odv+fBsCg2SZ1Xf0VXLS+tev1P5ZbyjdihlBBAhtXThuH8ZWOLApgseD
3sCQS3r6nPT6Qeq1QwVS/0F2ksGp2Lf767ZysGbyhBllURV0dQJ5XTQeDa05ylvJp6V3gLA3NBCO
JlzlRSvITk6mIR1A4BhUJyuIHM1yKm1DzddmwdP5JngoORRF8AZDcE5TGpDitR2/K8qvaQvBsTYH
BFzRyRI+IQ/YzPedZKbZZpYCksur2jh2/RRn/v19WDtZ3EYBC4aLGis2l1ClwPvWIJp9LfKjRj0p
uSLdSDaO7+oygeAddgTBb+RT5kJQ9V1aeZPS18r+lV/bZOMsra0ST7zj/K6h2awsAunUpOev5fRL
td9J9UUZf99fpjURiDb9p2SQLEpBiiTqsrEK8teqe7bMczcclGDDE+G2bu7NIkODUBNMCUfViOW/
dtWooF6m2aud+zKmkLyXiuqM+E8O3u7PZmU/gGtCHyTsCApQFso+5LjIOx1Gy/xqoAB1Yz9Wh0ej
BVQYIWyD+NZ8u4NxCuomBgNi9ha37mYHpMVCKajFQQIeQXH8DbGh+fBhbnXRFMjVtR9eEEByRnKq
66MWneVwt3sOASZnPsJtzoONfKY317g6lH1b1215VfPcPZfhFoHT2lRwN/GnHrjkFmzhxiiNSmQ1
GJ+AV3g8gFDrwH6y6kdU/L1zy/lSIX+AFyU0BZOazyRLk0YdqFZfDSAYj/lW49HFlqMiAD1lkebn
1dmLcg2llfpaNYr6SuuLJD+SvSkWzpGLPDJwybx/h5hMZnkadFoW1dda/R0eVbqh3Wtfj1ppwPB0
+LV4T84XZ+qpYaWGUl9t5fCz2U1OhI+/HZ0fgptDVLa50ZqxWl+r/IdrqBsvjIVlEkbnF/vN6FrS
hB0aFtTX78n4Kn3v2y97Dw4gKIiPojIRpXDI3szHRyjILrqwra8kPhbxcYsmfLn08+EFDRtkOWM0
w/Ate47L92yLwGRlfCAskdtC0RVuabH/Tj+FaTrkyXDtzf6gF/VB+bp7fdCPDT4AaslBDCXissKA
ZZERt/01sh0WfYqk/eMjxcf7N+LaWfJmGsSoRgsFV9fmxOwSsdeteBw/3LN7BwRNsKVIriPEATiw
sMFTnmajYkb61U6/68k1Ri2XfNqCBC9PKUKWIF+BEq/Sc+rBiDqvWLuyV1UdDg3Lj9EWFfzKVs9k
CF5G15gNXHTIiGPlEPdfKnXr3ch1SVwqZJA1hIT4m0h8/2pF2+YxgYQyOuTqZ1iTU0Z/yeMDqh5T
uXu4f7JW1gxeAOgPkNfnoFT++xvNlkHGmlHQeF2tSb6k8gE8hWgLft4vBHQmoLjkXWYhZy6kLDUS
hP2oXs3u62QeO/VS7CbDRj4Wbwpc2qg8XuJD0NQxMMM8VaGCB5Jcwsa5P4WVfUcOCtlY4P3wj/jI
0xGmViNG1WsuHZnukt0snTxpgCQUf9Cj96io4XkqB3bKbOva6H/3PyKWbXz/yj7fji9G9A1mou8J
QqnXrOx4LwkNNIjGFrn2yiLNhAhOE6nD0YoohKATcmVcpI1jtDY87k0Qy8DvQ7iR//7mrCoJm4C9
NEy8Hh5/hdaGJixHB3wdryzQ7YLaB7nr+ehoCqpKatyq16Z+kh6s/HL/AC0t4Hx4YW0KLdUUFmF4
uXy2zYdueujHs5nuzuujnPF2FoJ9yvKpLzOpUa90+jkNb/Hf92extUiCHVdKVoa4HdRr2VzyT1Td
2OHVRYI9Qrgdtg/x0vkeAJBAjbjU8fXyyUqdsXS0X4W9N2GNJcL7ENBdtDfHg1oweUFJorRMcNnl
g+bYY+HQakPZ1lYJGGE0wERoEc9FPs2bgwqCH5rHia1f0cHFiUH+v7tpGp/CjQBzLsBIiikpkde/
tmrn9NYhkJu9r2leFgvaALzZkVmBrLkEqepUxBcV7fqlRMdoI9gKOqwtEbISHImPwPUiygv6+jRW
y9a49kXm1o1j9tLGJvA1mN+j8APQzhEPRMTe0ZptPoM21SLc04157frPU3iw84f+XL/adL9GzMQI
rrGUJ2loWxBTxgftEO5ujQiXCQkuoLQR0QDYXNgHawpGlAE32jViR9Ydm61C5Y+7d75MCPqgrg0a
Ae4dnKr5MqkWtSm15OBKXpipOwoNnUD/WWrvdly4UumS1in3NpzHDY3aCKSLAOgElFOMOAWtUVjm
UAbXKAzPgSSd/L1WiuNFeI0E0hYARQj6V+SNzYBKid/a0Wmao2RsRFGWhxfjw8fkviYQNSL7SKob
Ud6qafyWoNkQ6Pj2KwfGR+8I8EbyP8VQlt2WrZwBZ3ElSu2Y+Rm4vD9YoBsBwqliwaCVYwUBpXxi
b7Ky23jAj8H7HFHRj8pMYXi5a1DDX4bSFfG+tAQeciNFtFx/jI8dANKPe5RicCYlodQUfSBdc/OJ
knO/VRi7dJbQKvRDKTiEbWE6FKlBFI3o6Zs1PVD7LTFOdNx9Cc1FCGaDDpUutw1E6NIB0bc83ItQ
gLvNI8YgQsJVt+BmC4G3THVqpW+a/JA/FltsFis7AIiIhmgPygjwqBK8ma6Psj6fpOSN/owaN9/N
XYevx+WM2wclNqBbElYnrXIlr0Y7fUP7FNQnFF/3Hv/58ELEW+lqozE7DJ/TJ6v9VJsb53959czG
twQ3BpR+VtppGJ+0bmnmYE1w0sJJ49qNrWzDr1w5q3hQIWiCLCCubDF0MiSGEWV2Tt9M471oO2cY
zmTamM/SLePguH9l8NNw489UOUNyv4QM6Vj2IBM8kjBxguPuTZkJEdwyCyz8QRZASIGK+il5muh+
lUAwFxcPmtkg4yuW2vYsMGgQZPTtCxs/DcleCB4CuBgTsWCCnhQLoF+adfUQ0si85unfTeGqu1un
YHygQ1F1hr1AOkjYg6zoMpTLBcZ1kA/xw2a3pxWFng0vrH4qoZklui8b1y4eTll8LdJx4xCtSgA8
Dul2XPma6I9lSmxM3dRjgWrTicEyofcbElZUAdkGXDqoNuKkAIJRSgK03pQry7yCC7GrjkZ6Crba
9K1oAkof4Bfjqf6hcnNNKGJdUwrWWVfgJV0t+VxIT2VYu9nuagIFqQfEZcCvDVJ/JMfncso8zmLV
aq1rmJRPwWO+6cKsmKiZAMHCRkoU1WM3WNf0d80OkX3SY9fMDuZWNaawYIBOc0AqntTIQCBFLpJ9
hIrd5SC7Ut9i/enbuaDP6bddZuM/AlDrgsQJkiiLmyhjrAHNfau+yV14MNG1uFMO/5sEZb4XLG8A
vYgwBVRGSOfgDyagoKAADzq4MvBnhMsoonhoFYxgeE06x0l02ees8gVCcJpzqOKhhSUSNTtBKiUy
Bu1NVX7bP0L1y/3VETcYvbsRmgaZGRwmrnmC0tkya/M6LBI/ig4lcWrDV9NDr24EZwTVRtUXXooo
rOFBRODwRMQiK1RmhX0VoXD4gdRvSf1lUHeu04cIfjtgxSyQjwkql5K+gldmhX5QnyxypYl3f6EE
+8enYML4gQ0DZb1ct+fHiKJz9GhPYeBVSegQ7U3Z2XLzQwBcbqDMkSQDoaAwgYzSVlKYZnt5f5RP
Znfc//3wWVHQC3w5J8Cefz+xSnMkoW57Wff5udP3dQb7+HjkpRG64r1cF2DOQVYpkQvTRkMt3Axf
+3zjxbNyTEEvjwAuP6JQNHX+9YkhJeoY9aHPdCdIfqqGq9hOHW549etS0L0aTiviGuJrPQ+BkZoG
OfRD5VFFVz7djei52Xo+rygDh3sh/oP0NxLHosqpXVl1SJN6Wa07owrsycNOIgC+HXjAAb4Lq4Sz
JJLZEytophqpWK9pXK2+bLbVWlkoVKMgzAqnAy6+GGzN5dhKx0bGWS1A99U7sv1YgqO634nPwTyw
64AbAeBnYKEs4dAOmaWHSh3a3vSzSV+yL223+9xCAKfjVcGYA6iAYF1D3aK1HlqWR8NnMMIa+7zK
j+8HaAZLxZvz4W/zY0skhjBGplieKZ3GT3qyYVaXNolvNIrmUX6E6I8Y5auH3tAn25q8ljwYyvNU
nPbaDGwAmGZ5s3U0d1CFu42ykBk2HSavaT8PyUO0xYO39v0344u9xPvAlCwSY3z7JQvcYadDidXH
D7KWIGznVQSiyzqYFmLRQzB5CFI6qvyInOWYbLGnrs3hVohwRJme670BIkovBcWX5OyMJS3mIGyB
PcUGQ7/4yTM1VytQQ/XX/i1Gvgo1tRbqLZDhnZ/Q0axGIy2lycvZd4+pP+6PvjR1qDriICJOlYpw
s/D1eErYakxb3SP2C2FeTZ/G+O2+iJX15xwFqC9D8hCFcoKKyaUE1hmt0j208XKyxyj85/74/BNv
Aqx8A1BRizwuTBBeJyJQKVPSCbj7wPQU+s/UnPN4dMBR4aAdmSOTA7zjjbj32nz4kbUwKxhvMUs2
Bk3D8f6GB/vqjv1jYmx1Bt6SIGx5V2dp1KPWyQtxWeeWw8y3+0u2vB0AxUdwCZYDFGWLZmSFZVOr
RHTMK3L9aNinXosdpGycsN1Jj6XiEkLjOSwXkBugqjD5l9xENkb0z6O92aoeo7YbjY7EtgL4ixPM
JQCZj7owPIUWid1Bl6wgiyvFa4sn7ZfSP5GdHRI/5gBUIv7FfcpRnPM5SEZnock30bw8c7r8Ibf2
GnHkgLAyCC59dHsSo609kfBMDZTBM+iRSk9pc72/2ysrpCIuA3Az6sOXqfs2SyQtb8vRkzO0ZP6k
sUcp2ut7YwooW0A0HQI4RmC+REZYZBotw8lDK92Lmh+Qbv+DRYLnylF2JtqeyYIVl+PUsopAGT2a
g+ikjN1E26vX3F9CMhGmhDNTi0nFzB4KozbVwVPD3Mlp4fzBOQK0CChE2EL04xZZPKymInajT4pn
5QzNqs7SFr+XEHPgB3UmQNiFWlOzFlw9iodqG4eop6h96MvQTZK/WmVfVu4/ogDLBtiYRwXEfoPy
hHhBklHVM42fRvAj3b/bXNP+O7wiBHiH1J6skWYY3imVxJmy3bc2cEwInHBSIxR4gItrfmDRTFIH
34k8eigGC0on3bi0V1SO5wbQuYXXty/6GNX1ECNWlkweYd+M3jGas7qT/InvwEwEv0RuLKvGDGPo
WD55sXnQftTkmNcXtsWkvriJPoSABhmV83hSi4xxjOSKyiYIUaeDPrp0b/TqP5P4d3wh9BOMElii
wxIOYHnq7HNITn1zUYaNwPT6bvwrRTDgrLHGlnaQoqKaV3Xib+rWPFYloIoRsDIwHS4AigFlIBBu
zdHTi0+0cwfmxVv33NpW4LQiOo2QJcygoNxpY8XjKGlwY3WncYotPMLaDG6HF4MbVmPYeYfho9Y8
KL86v0PpyP17iH/hzFHDYUJ7UigEAgS8AHp+YkcG+M+YoFIVZTxx6YYP0+AaO9s+fqiFhpptMASC
O39RayibEppIxzJOFDtJx2E67p8Doj88cwZ81AKBncLZYQjijJ5tnhPpMGWfQusSbKnd2mZwdwDc
qHCdAFibr5Q+BUVEtXj0kv4p+tZWBzn6g3nwTneoS0HcGLD1uYSw6qLAqqfJy4KXQvOtTHb6xJW2
UHf8Vha3/EaMSI2Ro9oikBTsBiUHkFrW09eCPRL9kCvovHq5vzUrtx9cQUTALWSf+AmbT6m24t5u
AzzEdMmHLcnHU1k/IQhlbMU8VjSRh7oQpUPLcsS7BE1kMhnT0Wxlr5jegumk9w/3J7I6PnIS/BRD
4UU/oSzCnHRDRTxmu8PoVFvZ963xhe+X6ymkrZoRT7ETN0XlZ7X7yY28Mse8Ih6OhB0O8Hwr5CZS
8mxUZU+OUkc5TPZOICTXcoBqOAsrgPNozCkc39JifZ4jG+JZn8ZEddDIbMMZXLFVnIcVKSi4IUse
05amMpX4q34qnL53jS+SfUTl3v2NXlFzlO0g5o5AH8/eCPeSalLLrE087bsKPq0CPkJNdrpoq1Hq
2n7D40T4AOSv4GYVnCklDTQzmBiUUG1c22Yu3RtEw27ggccjgCjwBqBmvt11qOlULg24IiBd05+S
YQvdvj6DfwUIJ1Y1JgSSGnXytOpk9I/Nr/37wNH5aI6KLDyC1/PvH+rebMaATF7y1yg/WqoXbBFb
rU6ANxZHBSYCLqIfZZt9NCV2O8H1/6ekjg6Ct/tTWApQUWEPWCfnogbkUtC4ArRxOolH46Ugj/FT
HOze4fnwwusLjLgGmSiGp89W4dpb/emXioCyRSzLR2ICyWVBnU2aaIWc6/oLqdD/7mTGl3p3dgWc
ZTciROSryoKaRiVE2Kc2Pe0tnYJB4jhIVF/CywRTnPiGJ0VI1Qq6/kK6U3nUw427bWmOYEd5cTVE
wGCIFKlmCDAqCYn1QoZriwut0hmKSC7alluwcow4DQdcG+A4eHpirgksicNKIp31Esvfuydqfbt/
Spf7zGM06G7Ly4V4FnA+fJiRppPyKX/pCkfWO8dkqlNvpIiWUwCTCKeCAjSLXxOiMhejrqVqkb2M
sVv4Y3y4PwX+iXOPZj48F3/z7EpI00e9juED/a8pPkrN87EP/Ko5J82Z7MQ541QhyWVyqgbEV+DN
Ci4NqP7MxGoK9lIqByadi2LjWC3XioOD+WMCJeNIkQtWI9JKhWVNxV6af7rM2UkI+fH1cJB4shEo
y0XK0U6zqkqmlL0MjtSPToLyyPt7sfT4UAYJuha8u9aC1xHq3TPQjZOXsajdJnJquz0U4ZGhEah8
vC9qZaUgioNF8X8+s/m2M8RW2KRq5EU1HjLDJzvxKHxEuEo8wMhbVy2o5Sc7lqYKtRMvClpPywo6
mW613FvqHs7Rh1cG9xgRLkH3AjYytQ5U9UXTT1P5OE6nMT7tXiSIgM8KHYcVF9M5U4wFzJihviTd
uYgO41bkfWUK/O7EHsCULzP8ehrmChqZDy9T/SDZp1B9VrdidEtD+8FXAsI9+EoIEAm+UjolIZEp
RKCSLoA/djEn1+73qx0nRfl/IYJaKzoKbQdUNL5INritnGSrRmW5TsilGei5iwJrQHjFcrBxmiY9
DZT2RSIHUh7G7DRslektVQ+nEAlZDvVbAf/rGmo7epA3vkCxu9SluYsIDhovtDvrwqAYaLaG3CCn
oUZgVvQtZRLFWkeq9iXQCqAWv+ZbVPBLg44rCZ4x3o1AmgNlM9dsy5JImqYNBLwH7yR3rfGMfn7U
Vem57ne7UajABTEHXHGwOS469nAiJGkyU+UFrdeS6hzZG5fT8vTyCl8E+8FlAto6Eata9mlemDDq
Lz17TpITIHSEnca/92o5F4LDhSXjPZqEBVOkLjJoHikvkXKoVKfdr+Wc3Rd8Wig4BNuEyAuKpkbh
RKH/L6MMhuinXDmYW1ChFQW5FSFqOQvlgukgFH5JkSMM3VgBXmjjbtoSIazSCFQbtXOIUIen9HuX
PNRb7Z+WEnAV6XD4kTWCYRc92q6NpyKv7MJrp+9G9lAU3TaL05YMYRZgfh8yXZEKj0qfMnrRUCCt
fr1/nLhLOXeocGABoedkGXAJxXupa7s4DmMz8sb8UFhex9CHxm3h4jJ/DN/vy1re4iYShMi/wKTA
MRFDRFoXtUyru9hr1IerHuw262jizXlqgIcE0kosYY3LVok0PYg9HU764Nrmt/tfv7IZs/EFb00u
1AEhD4wf5g9ycinlc1zsNlB8CuglhsgNr4XnC3jj3Vq6hNsvlmNPNvrDWFju+PP+HNZ2ANAtHZkd
hG1wdcwFKMFIKG6myAsex7+y/f4yr3f7d3RuH28+X5GbIgZQPPJUSXM+l9WWUi9vvfn4wg40Uz72
xMbXxy1Plh+V4nsq/+jCl/03+FwQV5qbiUwaza2SC3rppZ/WScp+/G/bIDiDiUTNONEwPlWdqnO3
GIVXTirvYoPSRrisiJ8Ju0wCKleVbYeeFB6kvy123nwQr5wj1CbBcuBVzNVZMExpbjVSPNWZR/Tw
PVcfCGLMu5eIx99R7Yt3FyoOhLOkqlIvxVoRekH8GD7aw4amLZcIvjjS2QhVIwOJlM58hwHZrmVU
uTWepB8JGqt0LAVn+3HvHOZChFWyIrPGLZQ1np09d8qn1v2D4fkLEgl5NGUSaSmbNA8KgOdaT54+
Ef2R7qRphe+Hz8e4cASg0wtMaZbJemUg0u4ltW+7wc4i34/hORUNoBEm/xEiBb1hRkRO5NbTs5fo
x7CTFnwxvGBLo1EnSWtPrRdkh6T5kbK9yEisDlIdwBbCVCNCIOiwRkEb2ExG66Va52QnHSjP+9u7
dkRvBNjCEbU6szDDTGu9wjgkykGxzlp9vi9iqcazOYhIW8kMY3kY1NbTmvioMOlQ/vrfBChzNcNd
H0dphTk05t/634H6J8OjVwEHESBdI+JewH3XSJM+tF54IUrqtNYWWcnqAiEih+gPj3OIxQtGD8RK
1UIF5OBz/CiX+wo9P84oJ6E20UcIaDBZ2GIbmPaaULv17EsMgs522h+XhluHwQGoQQEGrN18/eUq
UtqxGSs4qQ9m8mZVG9G+lTMKLm2eIyXwhOHbzcdnVtE1Rtswr2THUjoU5qVJj7uPEO9XgzohbqgX
LkuUVTUFQyTzNIoQ0xMp/7k//vLRhlQWB5sDhgIbKjbybBDW7UOilp6mnWTDyY3n2D6TeKP6Ym2h
cCODGsji9Hriq61ED8y8qvrSq1u3KR+y6RjsT71jIoCxoZT+/0i7kiVJcWX7RZgxD1uIKacIMmuu
DVbdVQ2IScwSX/+O8tq7HSiwwMi7yKpFWsrR5O5yP35cZN7lNEpE1FydXA8T4T7Vgmyt6nlpofCm
NQH0A/If5n++116Dl22EepjQSH6BXTYo8VAg1s5oNvuoqF60QPaFELI4t5Li1ilj7sjaNow6xQfz
9VpSfOFOI7WInQBLGV49cqVhVqgmWrcSHg7fde0pXWNpWhwe2CndFnhLsIbNl0lwQYIKreJh/pzY
Px3z2/3jujg8lJHgHUTltsw0xZD+cLUJaEVwuQUKIBbtmpe9KAFvKLxCYJvRyXo+gSRWNcQYjCE0
DaQJKPXXwiRLAlAKi4wliDdECfdcQKzTJOttpQe6rOHPXrUZbgQMIfpuoxWVYDSSz48RWZSYrduH
E92X5DAqO7M/bN8EAAiBL0MERug+aQYtLyKuTkPYogH3nuKf7eMj0YSQtIVHOU7pfPysykc8FHsW
mvqrbb1t5DMXZgcFhYjtCIZ83DPJKgxNW/K6UYYw7uzdX0qzho1b2mDkQUUCCPVgCFLOP7+ifR5P
ExkBBfk1ZCc9WXFbFpQp2n+JlByOKFJ+0gFKI42pbusNIe+f9ebJSC99+7p9B65EyJdASZrG4xlE
lB7xzaTw3RXnfUGbGoLyWJQ7A7Mrh9kqrmgK62xA1qKDW5y5fh77k7oSEllaKFQkIxaJuMhtUXWc
2T1jXc/DXn9FZ7A2PTbboy5IvYLMAIkH0HziKTjfa63hNaqGWx4q6Rcl6Nmn+/sgtnIengK0QcSL
PNFvFnGd+fCsb0fXZvoU1s2hbQJwbkTacwad1PtF9jyqu/viFk6uCcYexMGgn8DpJ0UYjBaJ08KM
4K826EwPNt90DUuxsCUmtB5AJ2CuuIWmJp6BnJkD7RQrblDrL7lyVptq+zSAXxPlKqILzE2t52i0
UI9tNoAP/FfuV8P3zas0G17aFMJKhzh5isYjQKy1xyr/gIIC8Qk4m6GnAAuRi24aNjArrbwuBGiN
HLSNpfpC/82GF3fzKrzjEG6kNcXwMUoi1MtgbaS8vREgHaOc2qlD86gL08n1+Y9ptYPKwilC6BkP
EgRSoWHlYl7VhE88smQM7SRgrk/Kp45td+3fqdLxuEW2wZKDSBw9zkae2UPY0PRYItMwjfvqAw84
C48HXHEAgG7fDzxNndRKYxbWKCX1y3JFyS5c59nwkqGLOzPnk6eMoRbvqjL4yDVDEAmoEMG7cYOn
yAegEEc9g5nu6E7Dz4oRWtplUZoHehuhKmSP20mqCWFIi4XANHfoSVkEk7Hd08DTU1SeAzgDj1t8
wtVVGBIWZc44sRB5fH+Pd+T28UFYAcMAQDCcYflRMrix2Q92x0KdBT2q/5KVU7pgRkXhonjaOuiD
4EjfjxfjxNooGnHTgr/UX+3g07V+2AuHCMlWND8Q1Mao6JUOEYhPBhWQ4DHs8sNUHDd2f4GuwDsB
rhgCkQIiJburmacYERPu9pj+UTWfWduj8nMB0hIVfddZQAHDn3/l+lPCHrYaAwyPwnbxfhbsldLy
lJrGjDaDs+eMkT+Z33RrZYtvb8FcgORN9gMKSCOgi0OzObBh35AL29jW/j97gPCReJ2LSJKkr8c0
qd2ucYcwq8+xcrFWzPHCDEChgTASEOuCNExaoqYBXZzVtH1YqNXeKdKjih/Gi/3mnQCVISqo4BXj
SsjFfh5v09JMtC7sLjbz9rq6/dkDhp4rAdIydURXSzM3IAAstKMb+Ymxste3dw1uKgrzEShBySre
hnN1ZEZum0QecS+FTf2qMIJcXQnELEkAug5nFQRuSNtKEozUG1UFfNwCOSFyhcNKYmFtfOm0OkoV
Wd5AvIvJgy7ftd827zH8oX8/35gvUKo6w8g7DD/SgBUlCLemzRob5O0OkJQCXoAWeWKCVxahjjsw
rKJq/tKArh9tr/x+rRf14hJdSZAUUtPwaqx1SEjK1+mrs0a1sXDb0A5H5LNhOcX7fD6BLtMb7lmZ
d5nyQ0zQXe4h3W7VwLsp0uWisBZcGNIhYgnJ2hYhxQtA9r6lVr73dfs2C2APoJqa6EUteaieUcFW
9JFzGYOKfe7ilVfVrdXE+lwNL11kao2TpQ8YvuQpOtOcEutA64fM3X6UUI8FXA/oPbFOMmw2jQ0j
H80iuqhVoKdnq/y1eZVm40uXAa3SVa0HyuMyGYFXH4zt7iMcHlHz+g6YvYHamOWk1OPURBeHvRG/
IK/3P3/hoM6Gl1QFifHIKQcMD6hb3/vutFujFVq4aTMJ0gLlaE9iTj0k1IHb73PtcH8Ci8M7SDCg
+YyIw0jvwAEPaVI6XXQpLNV/MLPtlT6o8QLDBrqrIMt2o4qYWSip0Y/RZWcXfeCCq2X791+PL2kK
ThNLTdwhuhDwMMZPxvQBTWdawjVCpReOktwYDzkZJRvAEHMplV9u8msNDL10gK6Gv+FhbM02GjOo
IY095dZfsfWXrqwY5AVNIagWwFr0DvKVZ6DbSsVNDUtkdHt7P5zy6Yk7v7dvA8wx4pzg8EIVpxRC
qqO4BzwW9gB1xvCwfTqtEfQvHFQLSXLwv78z5ch5wqrP3LgpB/vSv7j6J6v/cX8CC4sEOgdgCsEe
hXSYnGWLSzR/SLvEuQysfEzMU3L2qkNcbCT2Fl4qSgXx2hTq9PY5iEyk2fQVxPTaMd73/fH+LBZO
02x4yShMrV2RqMHwysX2vrq+O369L0AMMI/l4aEJeJO4yuC9kGF/tWegk0jjKhc9zf0odLsLvK+x
85F83m54kMtDYB4PErgBcmWXYo9Z3pqgWeBm7cddkHkrO76wVoIORlxrOErASMx9jN7LnbQyC+8S
5zvL80u+1/jKdiyc2ZkIceiu/DCnrHUrpSUcydfEPo7kcH8zFoZH4AJPfoC5kY+U3by0mhiUL3R3
970FqzdO68oeLCyRh5S8yDqjMOomfhTDxaBqVyYhGIVM5YTetYqx4sYszQHRCxT8IAAAQjgRPL5a
omEkYzkaBjBCj5Nz6MvT9iV679eD5D9QSPKzrdZYy0avSMLRfWIB0bc/nJEBQ8Ub8vMCyi05kYge
pczsmyR0nD+sI773+f7nL23A9fiS8a9KYLTqAuNTEy+RoMiDdiOPsdBIyDZi4eGjIkors4M5fFLj
sZ2iS1vqgZWfqnLtFC1t8bUE6RYoEbMiiujLZejDge+Ju6KT1saXlF7XZCTJbYyv/inIzho+cISu
P1/ykLhqA4fcYPgyghcfmHS7ecYewPNCmB/xC5mVYLQA3jUmNULdymOql37ePVRWFzBn5dUslllS
3UhYgKZKsObBl5eWqe7VkhAw/VyGwTen10Mw6D/vn9abjUDGWfRigMIA0uYmpaq4eLa12qRc8jyo
Jp9mW3dCGl/S2CaHC5laGF/5xJ6q8P7H31w1ATlGTh54eUSz8d6ZKyKDp27hZqZycTXlGLMHKzui
0GjFIKwJESt4pe2UdJioWlvKhbpfeIbq93NBt6okMQ90ToTxFOF4Oe9iGniSOGYDB+DIrK+ltrLH
izNAgRKqApGPvElLJfAlUZrexKGZHSO0k9D3Md3f34mbg4quCyjdBxkZLAKcMklfxJ2hJq3ZWRei
GbtWOyRVYBck0Nb60S1MBY8eARpCq0kBxJhvRt6bXsUaVIRa7qnSnqry4K61A1yYykyEpDsoUG9F
XkGEovkGQMLsMUGTrN+b1wt5JNA2vNNTYU/m8yATzbIxRcWpm6Ht0InUQZX5Ht1cVCIKxwQ9GPjD
RVxPuiAFCruabGzci1N9HpojSQIvWQm8LS3XtQjpevRFWzlaTF1UfHyr8lPde76qHkdj5YAt6CkT
8CfEWIFrAOmZPBOrJ4T3sXtJgga1Nx4YFu7vyNLJAtcwmKRQyoCntfj91TUvor4zwT/iXurcN7Md
yU7qGuPZ0lJdi5AuieGB0NAUIlrtNYt9Rw0i8hx/vz+PxYVCxgdMGuAvutElVk64ORHVuTTWmxKF
5AP74NlAiSHtgNsu46AqbrgVYk7RJUHvGzWgdCuKCIR5CIGiTEzU2N1Ukzhl5jZem9qoUTqqSICS
vbJGNLKw0zMR0jYMdQ9aeg4RfXVwS93XY8UvN3sguNzoYQE0g2B9BpxrfpxyJ6o0I0lJ6CEz9tiQ
FcdgYZcFw6qGi43aeDB2zIcfdMqBk7FIWLiBvbM3u38i9QN6eDTvQ4nSzSul0JTETriWhm0cNAmC
WIfNh3Q2vnTZmEa7Fr3Y0tD5RswDU7bbU7x1LTy0AJgUPvJ8dfQCzBze1KYhO3Dzk6q+bf96gNwM
VPzikELIfPjIMbg6MI+Epne20IZjzetbOKCAF4DlBXUk8M1c6fMVF0C9TNNJ2NPQiI4DDdNxu1MD
FQGCeNxjsFPJrNtmknSmTjGFLP3emXuCPubqt82rhMQ23up47qJUTw4vOZMTNfrUkrAx95M/miuK
SJzwmWuMZNX18JJBiJKh7ca4I2E7+W70k6aHhB6iaEWbrkmR7HTKQaHvRTUJJ+XRouiV+blqsVTB
R5YKrbiwUAtlPV5TKXGVaCR0op3B98pmFsn3tfp3fGmtuiTBI8JRSahjn3e82X3g8wEzMJGuF66T
dJsRr9faqR5wH5Q/fPCnzfkG8fm4DsgE4L2OOzG/b1RPrNgrigwU8b5hvZbmyjNiQZkKdxJdvRBS
wmtL+v6impJyyrwsNI+ouJ6ylYqVpTMkgqyitwe2Vy71pG1SeyzW87CxfplVMB48/WCvtUXXRNhC
vg9wvEXzKkRDkRWYL1KejZFec0gRsbfmEyM7mzzl8U5tdwo82bGbfK4EnbFWLrO4eIBzQ6YnsnNS
OAUQF3S0GifIbZ+jz2OzXZWDjh6YVoQ8BNGxtDfoq2OjsfiYhyQGqu6Qpn9tPrtgggbEERuPb5XP
Fo+tbnKNNA2j/s38UddbK02Adr8eXlqdLOPlSDwMn1CfmOkuYf32yyc4hoGEgi3C7ZPuNm3sdNQ0
koZ1DS2rfFY3s6VgCigIgDUF8A1UUdLBKtu86KbOTEQJRRt0a4DchfMzG178/srvdmzOYjQIQnGp
u9Pgaqzsrzgf0rWAlUZ9icgGoWhMGr5KeGG1I0o+0RyVd8eh132POP72QwTMJxYHeTM8uCQhTgpm
6a7ORIH1P8m4i9UVDbI0CTSiEfFWmNOb2oYRvK1tTlysUbmv8p1X7VHI8oEpXImQdjkpiynvcojw
6n2Mjje7jwwvWMCgIoRfNt/lsmLgRm4ICXP7IXOOysrwCyrWQ2bjv8NLWsKJda1ptAS+RrxP01NN
X7waDIKHD0wCiV0U3wKqcVOJQ+I0tR1WkVABjijKyK5bC2iJgyKfVkAP/itBzPPqMmiKURa0R48Y
p6L++KMpNhem4TJfC5DiJzZvQCitZCRE24ryNKwBHJa/H/htwVKISycN75HONuJWSUPFOdkA1a0x
pi2ODz4zFFcD8gajOl+fNM+blsf4fDIeVM/n5XZrg0v27/hC/tX6N+lkVjzCMc2+AhnrbEZ9itUH
eMV+byl1A0hrE6dLm7YgIc++md2Rdx+5xFfjS7aAwefOOoXi86cgHl4xjw9cgKvxpeXXWUttN4E3
7I5ofLv/iClA5ZkwZ3h5wpzNVz+O6RiXLvxIPp5+dJvph7D416NLi2OUdTMMEcPR/27wnbHWF3hJ
R18PL62NyRXaxBknKNM7lO2Ol0jd/7i//EtaDk42mg4j9CJY4efrA27wYhxroOe8zPTpZ+epLwLW
8BVjJuKbsg4CLByXV7BN3eQcskplXQeehDCKUdprnTvnlGSnsXqjngdK8s2lvmJbrsRJ4dbGbhhH
MoiEWvrFJr7Wvd1ftKV9QShDoCnA7Ieg63zRUqUZrW5okzCzd0N9nMixX7M+KyLkWhyVgkCtc0TG
r/yhVV/b+G/m/b4/iyXFJxhWUCkL2NtNB6iSKsQqOJ5AAOPiwZs126O4KIz5d3xJ8eVAkEeGhfFb
7xOJQLz8j6r+bWcrwb21WYiFvFKvCN27cZeUGViqL/zZ6v7HSUjWR+F0cPQOk2B9MGZ+Fb1Z/Ljq
BSzdwqulen+IXU1Cc9Kpy0mehRENONvFySmeDlr8AUuE1CLC3QgCiW7m86VKckdXRr3KQsM6mpfC
XBleLIV8ya+Hl1Rt0XpNrTsYvqh+EeuQ/WmyfaQd0+TH1nMLeqN3ZlbEQpHbkm5fwr28GCZENrIK
gBPfU4cVbXW7G2BBAYgfmE1UJcJyz9cJp5Y5idvlYarDY0q/t92+UR9ZvkbIdnvH4XKAc8oWMQg4
f9IFMR3ajargUAI/sl+hOnczLQdIeK8FSHdjNHlpVCUEoM24b+eoVt+MMMYj0RK90RDURfM1eamI
5g7dlBRF+MTpl2b8vHmn4ZUh04Q8Neim5IpBpbQbq3GTPMxO1jldS2Tdag6kZlCXi3coChPBYjbf
ZqZ7BavjlIYKenywN7fbHsaYC5DMUDWMzmh3EOCSXdvsWL+/vzwL53Q2AekilApz1Ili/JJ+Z9bj
WASoHCPWp+1SAIUT/SCR70Pse75MKWEdqNFIHUKL09NgPDTxKaOn+0KW9gLOGVLuohD+hnSZNlqk
eSi0C62/a++rqX+5P7z4xrlqQl3d1fDSTvRjqlZMs2lI8yGo2qDod2601np6aQ4CII3aEMDJgaKd
L1RBa8siaUbDKnsKdWUlO7M0hevRxWG4MhGFPeW2lWH0znpsUooeb9RvxhUMysIUEGrAx+M1LeqA
JQthKTxyHGRfQ1N9pWW4xrO3NrxkIRRUoqJrFYaPsNE0XLtvC0sEb/mdAF5gmOR8bt2WZReD8CvM
WOEzA6xrF6XYfhuEY6kBAi/aHMp1fK5il1kO7GOo0+dpelPK/pj21Ukd2xUjtLRW14Kk/XYK4ioo
RALAIkizzi/ZmpVbWC0g1lDWD8ARotSGtBkDCH/RxY4D6KL/UJ0DePzMtUDZgoJC3hVhUASoocfl
4v4K2e+spJFyybJvjfXiRfs2OZZrzVAWVgrmExpcIDhQKyKZ64zEpDXQnSns7aD4wdb6GwndIOmO
2fDStW4tNfO8BkgXJGnAKFwdlfSbmvg93UfBfS21OBHUDeL2iceYHHY1nEpheSOgR83ByIKcrqiQ
xfGx2ei1hw7tSEzMVYjBXK23RgS9m79VdkzpbvvnCygw+i8gaAbQznz4yLHapi87kCpWT7w5rTUG
Wvp6ZKWBXkdxKLp0SsMDnKhVuQN2y6F7/EPUFed1eXTAf8AYjVCTnK9xY2q0GkNEmtu7dnhR1kLq
S7dNVCP+//jS2pfovlqDdilBW6PPByX5Zm+PF4sEDdjvUFOGiKgnHdOx9KjhRFh9qC//3Cdr6ftb
716Mj2IsnBxR+ig5G2qh5mZai/x392gPL662M0w/8nbp7+2nCIJQQotoDbSs2KgrO6cYidGwGvOg
z9ng+mm/uQYYOwwOPPyIoBmouuYCKnR551RjqBdskr2LQghirtzjJbUnGoDCkxGqVU5fxa3mtm7H
49DTAsMp/MHPAJxeJY4WKy4rJtA2IggBJxxlftJEKCjCdTZ1EIN2J8bJGg+m9pyT0O4BDwmi5gPa
41qcfADsOiGJ08ahkQc03ymbO91gX+D/IQ4OIDuSZ9L46NjAxsyBwavsH93wxs3T9oOFkAOcS7DN
INQrLZetpxaprDoJwXfuqk982B4Hx0MCVS9o+/7e+0QyqD2jDkWbX6jX7jRlD87D5u/HbQCXCUDm
4IaXKSILzQTABfCfUHFPcXJceysumDmYHBgHQDoRS5YpHHlm0BFmKQ618pLXYJzfx9rOyz7X43Fc
a8q1oEsgC1ocyVfA4uQyfKYrSZZ4VhxO6DFKDnn2otKTeXE+4BnM5EiegdJrsRkJH8rwXica0OKv
+1uyNg9JV+WpUQnKFux4unf0U2MHbRkMf7zt2COcKZxawZwjINXSPKwS7EJoOgCqX4J2lxb116rz
liYC90xARVAcga57c52I5kmtMrR5Ela+w55S78msd6T6tvK6WDpiIHsCLhxvbkFqO5dCR88cJxVF
GIP9O3X2cREY2c4rfT0P2Fqd/oI9h0bEMwCVLwiwyHCtHkVDXt/FyDArj8redVcu44I5R6t5QXcK
2hZcSGlHar2rG26bceigTXLS+bEeGNshJMLREXQkaCyCBiWSRY89e4jzwkP0RtOD2M8cbcVOLazR
TID0xPAQdLQG1U3D0VKDmO2q4QO7AAkgAADToKMCjT7f8YnGkVLFZho2pPQVtfR/37+ASzPAsYW7
hgzwLbIzh8L04rwEUCGN/YofmbqZvshDnF/A6OGQACskbwKwvXalCFSh4ZxaMM+scUgtzQCuMiyf
SPIjNDtfIbus44EqVoH8VHccE+WUbEfXCtDlvxL0uQSH0X7qHUjIK79Vn3rzuH0PgNnFcxuQGhAx
S8eUgq21MNyoAP+C7tfKLl/zCBfuGmwFgtagVnvnP51PoM+H0rIiB+FY+hw13r4w4oPbbvduUASI
N72oOAAfgHShp4xZRRS5WagVB9PzVxk3F/YZQwsCAKC1EPCV9tnojWlASDkP2XCYXrVhuz6aDS/E
X3nNtYaS1UpN81BpP/XUR1O0aTOPgei0IbhPkCqCqyZnUjOGGrfO9fIQlb3UX20NvuA0z4aXjmli
dl2jo190WJNTmu9U96VFrdvaI3LhLIH3RDSoQ9EKbJAwhFfrJGrUO6PTs5AmOzV/GBsUF3zgJIna
CDwi0XUZTLpzESp4ts1RczKgtFPnOc5XElJLBwl+GsoxBV01TMN8eMUlPYKMKBqqae+zcwaw8P37
vLQRAnMnavUBDZKLFgbTK82G5kWYDs8m35fWcUi+w7X5gBSYT2g9kJ6hv+V8GpoaTTolEU4TR9XC
1wnEG5PS+q355SNyYKvRig0gJ5nVOE84clKxlYce+2Swt9jw1SbQs5XZLCAlYRpQtopkjqhhkM1E
m2tKNQJoE/bNIa19YCUm1Cy5xzRD+Zs/6K+5feo+ECJERh3JF9FHDTR40lFAL8d+NKYKEDElyI6V
vr+/dEsnDcFU4LnxHEfDIEllebkZt7qNhzLIOfyCvtTt9heZaPAMLKbI7SChPT8DXdUx4hqAuOnl
UzF8czYTNUNjYWXgHMB23zKvuAOfYuaJkMjw0IOtqToW28E9EAGbB72BbUfAYj6FQcmJ5aYUMa9+
B7OhbG7/IKbw7/gyDLpi0aA6U5GGWjv6PDpN3ZuxmVQMMgACFCX2IljhSdtg60kOVghsg+WlJ+on
U/KBfcblAyIDdAdoRi95gYY+kN7UASdVOhT3nMxhxQNZeFeIqmsXXsh7yaOkSxD30pWoq9NwmJ6L
r+jEO7S+auwb99l2DtvvBF5hIJxG50gbjv98v2NE/4exBSLHarKAISUZ1SuTWbp1YJHHUYJbCwCo
5IiMtCfaYIoylvKhO1PyPw4vrZXXKCRNxfBK8ZOnv6I1f3nJwMKyimwwqkOhmuYLNKplbvRagzvn
7lIrKIYgWZvCrQisvWAMBmkD2nPJKZhYj6yR91B7U/RYKw+l7bNxRZ8LN2AeWoMIpLUBNwS8Bzzc
81mUMaHDQHu8jOwnqgddhWaIx8TeWdvRezNB8sueG4maAEWG+23tR/drzX7fP6+La/XvRGS7FHPP
LUHrg7ttnxLgG8EdYOzuixA7erNWqEtDaSAo926YoRjpzMEt8xR+IQ1G7xddK11aFIArAV5F8Jfe
RIuSaEAOnQHFQPpAqfzIXbkSi2t0Nb7ksClqRzhAJGnYu0E8viEzuT0yiKIxeIM4sngK4xkwP05t
UmDtuIMZpPa+inYUBRTbN0HEzEHVLcpN5dQRTfOuqMFBFX72pi/E+Xp/dGEB5C2G7gYaBjoWROzS
dYicgSZxN6F0z6+UEx8DxwrY2hNmaZtRiot3PKh3LHQRnC9SBV/GYiVLwlr73j31/Pf9OSwNjyQh
Up5wyeGmSXPouTvUdYRQQVXu0ORlrdxq6RABSIfCTAAc4W1IRrRiuVKD8wi1/MqpzojvomXnuJkD
DPUS10KE2rp6vXCnSbOogBAUl7oHtvY4WloiADSBFAeyUbR3mw9Pc/AedJ2NTlD8GzzK6Mv9Hbg1
0zrqV/87vOwG5FpiWlOC4Xn6WLPHyDo41mGgeyP9u0xXQo1L24E8J8AYAniNbZ9PJdFV0GlFKPFp
nL9N86fX/7E298PBTgu/G1cCbxhY6rkILVf0hFgJqBuMAxl2a2y4t5uB4YFOAr8SbNCNH0BzbnBu
5dO5AS9Rpf1jRJ/ub8eiABRsin5Qomun5JVRwNItmpHpXLHA9t4SZTu+CrVpSLQgTCrK1GStx2uP
2pXbpxfQyvoKaOWStfYWt2Yaw6L3HWJPyIiAk2C+BXoU06ziU3LRxx1YdzNrP4H4Bf2R17K3C2sl
CJBEkzSAPtDpai5Ic7kxxj03zjQHOUtRPfabXWRwssBPBa4RkQmc2LkAvS6zLOaxcy6fNetS5ivF
Pkvffz28dB2KUWFpayj2uRse8/xUshV/6fa6zT9f1n5oYKI5Ez5fp4dy+K14/7SbW+JAgmAARUgX
Bg481/MViuwB+Ngps8+O85Y9NM3KCkkzAJEJAkIIUyOyhTcQSnHmw9eV00263Y1nNNr2wbK1Y1O8
N63fm+7cuxS0GoULIFjSwTMzl2KiraLR2nQ8m6njT1+jVl8J3ixN41qAdCNsXvfmoEOA+jUBEsZE
SnitoYl06W7mIB1VBGJ5nk8QEZ9UMGkqv4MpQvD9r/srJbkc/5GCxI2HBymep3K2s1Q7N6p6SJkG
X/GOzO/sg722Wu867sqxeZeCDAuCD2CwQQRC2nW7c5s604rhXLan1j2kqGQdTmOS+E7+lFlH5n3l
G/kLb0QKK3llw1OFFtSIq+HMX4xqP24kOrsZXrLho9mTWnez4dzGr910yTYq9ffxEUEVYSck61F6
NP98CqYOLemL/kzdzk/orjc2RrX+I0HYVeHpYPelIzxlDgdKIOvPrZ+7Dni2lG3K6j8CRJ4TphXm
T4b6dGPUFrqjDudCf4yGh8w7dOXx/umV9O2NCElZ9Q0gRqTXhnPXPg78tJHsFMMDTYeIHywFHKob
tCwrlVQrO8bOtHsk6cGdDls/H7hxKEGA35FsNix5kwFl8HDD+Tn+RY2Tu7HmUXw+2o4Brwfi6IX6
6F5HTj7nfXtu9OcofU5Xvv5WQSH6AKiSKIhDTNaWFFTNraGj+diep2SXOgHOT2sFcftCum2F2GIe
iLoK3CGqpKHSpV0evCYF3KOpz9FrZ724a5F+8edz5YSWlO/hUcwB9QHSReBlP+oTqetzquzH+mkY
frWOb437rXsNpwMXDbXYcDtumDxzNo21UubqmWo788ugbb4JIgcLRCBUBu6b7AQqZo826nlhv3D3
e+N+X2s5f3vRRE97sI0g24IwuAwaKspKG9Ecx3oxFe+nVlXfkmFlfW53AXVeuAMoIQQ9y020KdVb
d3B7zl+KCTytl6F4IMaT2a24H7fzgBQkB2GEIEKV3yu1M9Q0dkv+QupXlPmtGbqlSQBsA98SiWyg
FqS3tUH0wmGxwV409snVD2Xjg1Zw3K5Y8XS/kiIdWKVOMl6pOntRq38IeJaqJ3WNAObWv5mLkO42
011mZTpEZB4QCyJFqIwrCbZb9SFEoJYFkbl3v2Bu4brMjLSugAinpb6d7frkV90FbeOjQPv+1VvY
FTztBGYZCUlgGMSXXLkCeVU1Zk8BpozBqdGiu5oJKWXSBBFb47hbmBSuODxOnAAdJVOSqF7LE8MC
C+pLEvkRohPxzh1eObkM5eH+nBY2aCZI8j/A42U5nTExXJdTpfxBbVaysSkA1K5gVvn/ucBdny8b
IMwDuMQxl5QHE/lM60O9dh3vzwLBqLkIChZoRoEHfsmK/TQcK+Wnuqbdb268ZiKDCxIjxKPwgpU3
vx+sabRrm1x48eQc6LRyiheGx8joo4NCFOReZKy3kjlJbyguHt/5j8j+usaGfrNAAsmAQCAKgkCe
Ays7XyCVG7nbq2l1UV9bFqAyLl4jNV6UgGuBmB1eZQgLziU0JI6MRIurC2OH8jfr/9ju68ajCr8f
cAyQyQAndps+zSxbwQutUy5p/kjcRz360q9V+N3swlyEXGORw1G2zGYUTKiHsTxka3nnGw2C8QHH
hp5CAAqqRFqkrMlN3nIVzSviy/TwOXoy1t7FSzMQ4CGcVFFSLaM+aJ722ZCDW1r/6VK/3N/fgrXR
JUezMbypUiqMbld5oBMEb/qVe3Cj+LBCAmEqPCiEo2Re6a4wRlhvENJrxaUaHwoUTrFnOu70NQDR
zXkVghBdFlwk8BfkWBSItzvdyZl34VMAOg+kWZSNMFC4zGgvCcQssmuIz8I8za8EWrlmiqFG3oU2
qq+7+7Svtz6NgHAzkfFCEQ3mgG5WcwlKnyskbgfrEtf/DPEu7nZe/Wfzls9EyKqV5p3BPIiwnls3
91O2kXRTrBKgBDALKD1CtFku64yKKXZ7xbIusEDxsGss37K3GjkBBLTROxmtDuCvyZ65NWZ6ziL0
XLFcv1KHoHbQCXqtt/HCgRJk5XDMQTGACLN0tzu1NAaEG13sRaCogZn65tv2rYACh2+OiKag+Zrv
thp16uBEE2g90f5pOHRr9eYL2gmAZcHoCWgjrp90XqeaR1zLLedSu8GAmEp3ruqdvvaaXLjhoqEo
ejGLoMENOanTJgpyL6V76b9WE93ZduDUoHQrd+Qjy3UlSEz3yl0j1LKHfizcy2QGiHowd7synE1E
2o6ksdsh7TD+955XPo8r//52Lx0ogHDB0AjeOChD6eZpJlrTxZnoFNTu1OIt/t6VH1gh8RZDykV0
/ZbdprbuW1gRzbm0Q3majO7g2bv7c1gwGIK2HBSTwmuCUp/vgZ4lqV5knnuhcXUw2l9R7K6s0qKE
9+pRvFfRn0OS4LU2jzULLMrIzPtK409AFn9gDlcS9PkckHJx8iYeMYciaFO//oBywn0WJgLO5U0n
ywSgsKyIJveSqQ9s+NOkJ30jRuVdxYoyRehZxM3ROHs+A9vuemJZsHUKP6hmyNc8s/d0xyz0AQUr
6IaBwAAU5oaTSaUgc9WT1ruURdBowQj6ZPOh5kFmfkJovv6hVgdq+F0aqPp+2hzWgXBIR4GkjhgY
/pvPLkmiqNOJYl8S9tR+MbpthCXvi3c9vLT9apQ3E0kwvFln/sHCP1uP13sWSVBaq7iJslZvuNVx
x0GDnMwn1oO+sYwKn4/h0b8JC4S26TdoDGJMul7H3L5MXueTPPGz39u/H7EQoCTQvlnw68yXn0Tw
QLiF6jnHR0dTH4CyDyzQezu89xYFSN3OBVCe0xYdlaNLlO+N7CXbWAcrVkiADN6DglCCMg8AECzp
gPqX6NIXb65fFm+b1wfAMNHzEIoc4E/peI7T1PalnimXod05L9ZaKu9W/+Hr8ZIQrUwRJJfxxSiC
0CcAhpQLMP2+aAddr6Q6b80QBOBhB830jmKW/Bq0PqpJrKF10EBfbBep7div+eY7BoQ9AoNYH4RV
bkKnpC/rFqUEyoXxMyGneuWI3jo2GB7WB5E0hCGgZecnyOIKiBhStG9QtQvvA/KzH59WidEkuMT7
MQJlBTBD8J8EqnguxBg1j7S0RYul8lgnL5rrZ55/NK3EVzc2PxaicGZhuRHQBnpFnk8zIqWduCzC
28WfunNffN98ZGfjS1PJnbZwuI3xp8pHcq1YK9FfOLMoaQeoRyCHbjHxbcPHZohd82JH4Ld+oa+b
Px8RFMRoUN2OwmEZEd+adslYhxeFPhS+77RrGdWlzxfc96Bqxqly5GIyo0SvlhYq8VK0fncq/v7A
11+NLqRfua1N03pG32F0Wn8u9bML+vX7Am4uNHALcO6RnIfKuA01DUoWZ33e5K85cPUlc14tjnLL
cSNPI8IcqOVERhjs30jqgCpkPo9EIa3qEKV67fRnTXn2wvuzuNkEaXjJu6dZ2pdpHdPX2h/Jzul2
94dfWqTrr5ddJlK1io5Yx6v7s6r1gAwA3WxNR0kzkDLLxGry3hYzmNK90h6M/3GBJL09ErMpQB5K
X3v1pJy1tb7N4s9nLh++HjB0+BaI98HjkxZIHbVkQO0Ufe2U6VgVj2w80OI7qd5KdrL0I2ioj/d3
5EaJw4IiI/J/pF3Zjt04jP0iA96XV9t3qaqkYmfrdL8YSTpty7K8718/Rxn09LWucQXXIKl6KUC0
FlIUeXiIk4T4FprlCPOZ27VKmmEu49I7559wUf8qZS+6nU1HK0FQrcFowMiKIIaO0TIHx1QZLyZD
kPTaFqjcZhL12zm4Bo83IVcLVPRdCmwBhYthj1kdL5YPzyZ0lur0eKV2JaAMAe9GHWzjokOsJO5k
G1lTxVZyTpVfkyMB68nGFxyyvDZpX85VFZvU8PX5F10lyrcnAN0DAahDkQycSsF0DOh2XQ2qkseO
ESAeVMhc7r195oeIt1gGSlm8PwlVNaXs1jxGVgqIAkU5NcZRrwmnFT1YwVQGsAq0Q1APUttEddD8
Mu7Tk4dgMsqOD9JWcAMLZwP5IY5UBhWXYAGb0fXWdlRp3JWn3Liuto9SqeTH8bOE3BramqMMj9vy
rRUHYYVWWlpexLqFLBTqAyRavbfVMBO4KXgcAu0pt+PnzjgXBq5oXELDu1+s0456lgZHoPNENheB
KWzHzzQjmdS6ZTHLnpJPznJcFUCBxp/t2GcOONwOXy3W2mmNUsRO+mWiiW/UB5se8V0GfAYkrABg
7PhKXl2rRMnKMiZNYA1f7eXo82Q7vkgyWTOysGTE+KZ38sCvcnx/bz9fbNedejSx1AXDOy+IwfW5
xFJwNRJuIZ6QRSURRw/fcap0S5G2Ga2LeLXBTF8PT4bxARrRWuRJVQ4/tbBUt8KEs+pOBdhRvaqI
F+3FLX1D//RY13ZuOEAW+FTAP40XozC+Sdlsg9io4Dajop0/5JXPtLA6Pxazo3JcAKeBBHrhDlmf
myVWTKvaGNQqrDy11RvuH+TJEWwHGgzHVmwsw5y8dZ2qamKj/qCavlVK1mln0wEX4hXygJLACArP
E1J5BqW9XseWHrKPH+ev7RzK6qL2FglWAwFqeDgIXwqK7ZSa2eQzZMysDgb8HH2j4GmCOkcwJqEW
8b5IZumwcKWat/GSFcESzstbJsC7H/FKFhccNMJhUhVYDWvO2vg9dZqwwM/xU4SsDW4eqMR9+Ueh
VZ4zsRYLBCaVoc/Ohvb0WMKOOuD19p8EwXT3TqO1LtgW4jUt/NTRQ6SXT8r4ozocQsZe8DbbgK3a
AKWLEayMrEu7zGYTp9+b7OrVb9A3OJW4O0EYBq4CfpxvHnSOMqbqYttN3FVflybQHZk7s3dWbwUI
W51PtB4yAwJMdtHUS3IU6wTvBSEgCzXyMLLINW6/3y3qVZ+UqY6NIagdf5ZVBex8/mZ8QdWMuVsS
LcP4S+urk699eXyMdpy9zfBc/M3yV8OqV62CY+S0V8X1E8QbDmPy+Aqh3zIA6SiHQgJtK0ID/bBN
dLeOc/puvQ4yyuzdGdwML+yvrTaZPtg2hu9AU6WeOu00tVSibbu7cCNEeF5pNhtnlBnVccnOLhzW
6+NdkAwvMpXCh5maInfq2C4DWskLr/fGx6MK6VEYbOsuSDy3mYsoZV7HXn9qKl8/jJXDFmNohDHw
/ARyQNhiwtjIWOpWMUMPpT/rzqcSR3tvk/FOsNF7CkFEUBNsz5A10mZM7bmKp4n5zWVIntNB4qzK
RAjniDSVVis9RHhE8e3n9HNeHyTr494qUgGc+AX/cG0KytZqk5IYo1XGbA7r1k81//gxgpbx9u+o
FAPTwXaVuoQQ8FNQFifKR2I9JTJ+7J07B5cAAhqIjyGT7wq7YLCp80hns1hdL31R+0NW+W1x+fvx
LPY2AtgWHX0c8G7AJb2dhT3UqqKpShmreqw06NIJhZDdOjIZwk4wTR+LCT2J4vYbc15bFo7N8acV
emVxT49zQCP7sJ1FDgogzR4QIpvnr9P4ahxfJDzQMTDePnjdivWlbZWWiWI4NKb9zyI/NdqZOm8Q
gZ53wN3xx/pdW6tUt+t0zdIiRgfQVQmN7IM6/Xq81fzACA8UoKlR7sZbgN2nZwqdlZ1HdRovy+d8
BOrEL1Ft+ljGzqGF78LZjZHadUHYsN2ILjdpQbIesYbmoir+66z4R3kIuGIjyYqACW9QDUJaQTGq
tXCMpoAMVnenV7VsT4/nwI/jdp2Qm/nd2AqALM5hsp2DVaFgfERD5Di5JAMiModvN04lCcoM2Fbe
rlPwYcZMKUk/GXm8AuPw3MrCAPfKhvQqLBKwWMjI3OW/6bgknjflNDb1C3XhpJ5sWY3HjggMzPkN
EIWBMGGTp9k1ljbzSEz0s7aO4OHTQ1PWwntnFzZC+N9vfKWUBw5z9KqL2XfTBaVgfjjXCr5nFAWC
BwJgWkROBC8DcY6hI4UOAV/17otCPh0+RUiLAQ7AMQh42gqnyNXH3ka4nuB6oIF91ZGBeyxgbxc4
PIozzGG/RVVzO1JaFXFJjPeUo4ZO9Tp1wWMRe3twK4J/ws0etHObqmnjYKPpVTdereOeGPwXXnyB
0KEF2lZhCzrLGJOGJdiC8sTaMJc8bO8NnguwHe5QHpG5p+JIjU4H04irgDzmqtsvuvvJA//2/OIY
h59VEMRvCO51AzkhrBOAGL3H7V6cfa5A3fXj+C7cji5cboWH5tDo9ZbBnwyq8h1c7sfj7xwkxG3h
APAnA2/Jsd3l1DabaWr1NFa9d7PyniEQ4El2Yl8E70iIggXcboIyZ67dOIVhpzGxzh17Xo1nJZHM
YuesArCJ+DYPJEEphFuhd7OcGtTNYnckwfzHSjKJMuzO4UaAoNBKu6wmehxkcb2+0+g7UsNZOvy8
RYwHERLE9pASgNe33YlBnRJN7WrYjLU5Tb3ms+bz473eXSVUQwMbhUjuXaB+tSpDyUsTRmO4lJ9o
fz0+PMATPNXKESBiBBftzPq8rJQsTopLq1+XY/x4uPmR5sbLBxqGty0uoO36LGlB2Vpj+M57nb4k
zRtOKdiwHZ7EADZDrEzIs8qtV9DXwaLWPjUyP/2zeYNJ5Q2oVf5qQHBVxMjo7jBptNSLWKVXxwyc
g00mfi8RJyjk1eggRRRvBTAKlwh0jyxul/OqB8R9AneceZDo73+l8PI5ELCBWEfU51E1y5KlahHn
Rui0Qe/5SfV96WfJFbd3WlGiyrnc4WvcdR2ga5v2dl+yWOsu3mtfvOE43Q4vaDRLnMQaZuz3qNn+
BDjo8Mdjdbj3hoH8QO4QrW/AU3eHt6rtNe3HmZWx4V50etKys+5djIPsN783g3fchcHg5lVM/JjG
mGdg0sUqFUFh/YMStzdsA7/cwNCK3NV9ZmlEMKaxaBEP2hNJX6zD6AAeFLaREkNoGA63oNXOmhFt
ZVYRkyQJljoNJll6cu8c3Urgf7/xY8DoTBSTQEJtBCgcmOkbzB7itkCmIQOAqhphfCvpXHCoIvW2
uu+LcJjfcC0A2oD0Mwp1AGEWrgWdLetKVobsKoovjTBjh4Mx4OtEqbZlwOgB+im8SMDMlbKiwvgI
S+rTpftbf4u94C1WcDfzOlIR12hnRe3m3oxsmOfX2YVW58z2u+MJPswDEQDO1ATOf/EgAfI4KW6D
nJunfKORW71Bm/mLE3aPg6TFGpq57F1mLx2WyQj0+WpO/mSdmvVwKAOTAF0W1oq3LhN9gNSoeltv
WBG785NGroXEi9kzSTDaqM/HSqGjiKBsSV13Q0EwfM+C1XrKC39k17V8ixROY4tsNE6VGFVSEuIR
6iBVT5egQgX96qP9biazSzseGXgC0fUBle6AlNv6Vq3TGTrNXAQ0GuOyrq+K90pkdbY7lsNUYTo4
J6+GUm5huep+KEr0NKdxUaDb+LhI1kk2vGA4QLBXUz3B8CtB1cZzcxweg6Aeau9wPbgoWBTzPf2Y
LUVpsjzugV5ZglJSIbf3+bfDCxfoAIhpN9sYPmWnIv8yOwcbe/CrDZgbEMBr0DfUAwnLr+lV7Zok
J/GKjNj6ahxffk5FYvBnCSCaYjppXNGlsRz0Odbbs/snOdj/mH891AzvKgQaeOhQ+HrP6/WlGYcx
bit/qM6mDJu0c/434wunp0MQzDL5+C77kSrhrJ6c9O/HHszODsOLR6gKtQyIiYnEa8QbpgKhejRv
bj9ZF238/Hh4fkCEUNtmeOHmGQbVTJiD4ZfCZ/SSo2gQ5C1WgF5fzWEkMXYDLK+8QQlihncUdYpL
c12t0yHOstIn5s/16+O57C3VzfjiUtWlMppzWgxxH3VaSGVA673Nvh1eWKrJqBlNe3y+YT2R/GWd
n7tG4gfs3A0AM+Ltho6c8OnFwGrXzWrvoBg1JtozI0FhXCtQ1B1/AYF6Bih+lA3C37t7I3oGCnaV
1Ouw547fVI1PDpdOI29+K0FYKkAlKq/hErLaz3uwaIdHd5oTovGgkg4eI1zU23tHKZ2mUnO9i8lX
8BTM1ffHw9/vNIbnOACUsfAsvfD5elO0Y63mfaznV5MEKG8+DnVDmAplCHhSgcMPt5oQLBnzfsHT
p1Ei++KNxGcosXw8hztl4ALAn8g5CvAOFR2+OklVNP2iSVS8q9JAP8whIAzPT/KNQ980JVtGC8OD
4BBhXD9X/k6to3F6QYawRt1ALNoneRIlg+GDs9mf9KPXDyQgEIMKVLitnEZsOwvP6FLFSAcvqpbv
iXtimaw64O4kQQAPxfAQN09GCyepNJQZlF6VF5nae02tggYvxOlwUAZCwJWOPuCo/0BgQ9AGY9XQ
B37Msjg0u59G9/PxQbqzSbh4ELrlQGheGyUmuyeS2zoyGmm86GlA4K6CW01d3hNHViOws1aYAGqu
wFILHJFIo4P+HRN0AoJ062yNr+3wox8lz8Q9EQaWCi8hHdEAMSO9mkpvLE2WxgW6hNiv6JpOx/Pj
5doTAZApwAGcGATJyu2RMuaK2otGMIvkZH9P6Nn69QYBqMBCFABUbnfsqGwqLb1qFCXKtFdavMAI
djLF4wdm4xRgy5ES+D8Rgle5uuvvOsE0Zl5Q0ed6fPWK587wTbT0Q9W/7EW0Y6ogjj8ZefNDsI1u
l6w03FnHhJSI+VWD0u+5OHpdYD6oMOeqAQcKr/itAD1RWtSzdxBQ/a3VP5fjphbhbn6k8CgFSbTg
ZVpULXrNLpTI5K0jtMq3csm53Vsh+LAw4xxTBFqB7QS6vlrdJscEjOzkgK72YKsnXHJYoJvxhR3o
xjVDdUivRF76zul8p/ny+MzKvl9UitpS+gptyiI2hd4I4kn3z8cCfncTF4/s7QyEI9smndd3XAJx
A435GvHzr8pPI1Z+ar9/RiVUTL/9x6j9hfiJcZUx8vItuPsAoDfQIw1u+h1CQSGgmSXJqOCyOgHF
CRIoTUbPtGOJgZ9FCArRD4RixSt9zqbELmaSRKzwHf2UuedqDFZHEv7Yk4KEqcGrp3kqh+/lzc1u
r52qo6EE7sT1WrvXxv7Bfhoy6vxdIUD6Y8uAg4DibIXkeWuunrVCyJfVKPzK/E5UX1asunPqeF0h
RyvyjrZipF+pRi0H40ASoRxJ+6umR4PXyGjyVwyUHlevJTqhllIXZdXBPXHpix1p9GhQlg+PTpdI
pSEzCOaY7RL1aVKuTT4l0PlQtQKqhI9VZnd1fre8RA4WTcaE2I1a2QrpLDeJ1J76Vcb8w0hUnvFV
Ebv0YHe5/7OdQJlPvTEQHNflpBlPbiV5K+19/+3wgs1yPJqttYbhu1d1/NRmkuXf0efN1wsGJUvK
DnXsaRKR8pIYYTIE0ubUuyJ4ez0QeAP/JboKXlcaZTo6HjgYQle5jm7YmcddaARV/hMhzKLs+7bv
OojIsstkBEQGwdvTY7g50C5UKoBnSvBvGbXzeR7HJJoANU7hI5zb9a9GRre2KwXpG6RmeeG2CF83
cuaVjtokkTIE2Qdm+t0nJqNl3d0Mzilrg6YJovjfb8xeTruZAgvoRT3xh+WirIGhSPwEbtSEKwIN
sLnjCVjifSsd5Oy0XMkNF1fEjwIlQrpfJ0GNmuqpkVyHe7pxK0nYFj1VJ3ucIGnUQ80N2uPPps1E
BNNBp9ZWeoCgo9z9PjXfDgcFYTi83w9XKAZgQcKhVWiBezax3WiifooGXIcR2sL43P292eqxV8CD
oWB8rfyWlMwnucyf2jtM/80ACZetBDAkpNNUu25kV6+GfbGSk5q8QbN/U7i4qAWD/8aPwM0k2q5C
tGjN3cganidgU5Pz8esBdRC8ZwjidQjPbscniQmveaRuRNlzTp+oLICwe0SBw0PyGjyBAFBtx08V
xSgyIBii2Xlq8+Msy3yPUcPBO8/w+IegAYqT5l3eFV7kuIP/2tcHW39yjxnbyp1xG/CpuyZDzOzH
Rm2hYepfKLdkssDyjsXDZ6MQhTPKIngtrD5zB9NeEtOJ3CloK/Z6qvDLkXVK2tkDhGN5fAIJNRAR
CoukLrmhjZnmRFOgpt/c4q/DRwj5TN6EjgcoQI+w3eKiHk2lwTZFxnzW7ZN63P9CUyGsEKAJAOuI
XQizeZ69MkNsZWSgmV8G/5/Hn/87tyHYayS2eFEWGmfy3s3b718Upa0md/aiqbzY6fPwj1O+aOaJ
uH67nKYfyXKqq6BwQkVivXesB3qtIQGJRyto8ERc5OSQ0Wkyy43c8sWkF7t9KorT47ntXEXIpSEk
BZwTAkdihDMpmmTRZxMwofWp1YM5C3vrgjISUOc/FrR3xECAgvsOrR+QEBYc/XXs1WSs2yzW3WAC
97Ilea3sjo8qAxN2ygDuXDAjpWt1bbEAmmdWL0oRerIahh1FBA8roGCoqcKLSySuwF3Ras042VGC
xlKVlj+p8/o0mO+KN8QoENGGK4g1AjJJnAixGlOt1N6Khtz26973QOdyeCsQh0TpM3YdtkUMIswm
HfoVFRtRPr20xpN+mMsAeVperorQHcLa+L1VF9JogLfPxIpGI6TLpeo/Pf5+bi4EddyML2x1ntJa
t1aMr06n6i/W0VPX5ifXBbmzN/hHmwpzCw+kB15feKKCYVbEcfW6TVdAJszIhGd7Lenl8Wx2lBzv
Rt50jRPd38HEBqDgjDl1zKjWQzCiNbpPPMkVvqPkYJJD4BZ9b1CaKeqeaY1G60yTGbkzUOh+b1w9
J8gcfzTDx3PZUUJOxQv1AGEkcDLCPaIXzuCo02pG6vrBdZ5mGcxgb3zebhbARhCEoo2xcLKq0tDA
+uVEdhMlyvsiPv75nCII5Awg4YB/vh1+bgwnK8BNFJnLpQlLGZPm3rnliBIg0BEnuEt76mmneyRr
3KibTqwM1Sf2TQFPTRcAbPWGifwnSeQ30Ep9Vqq8daPFCkntK7Kozd6ZBUwJpZ+8JB15t+1CWWrC
Fm+BT1jR62Kf9emPQrZYu1t9I0LwzdN8yVs0BXARKfzo9D9MWcPz3SlwGpTfbXfvOnPZmUaHmhA3
KpP3K3siZpAfLmGF4eC9FP8VIZxWnWo2qXqIAFjMGi9ZIwGj7V1JwJLAcQMc7R7ii4IJF25X7kRD
4zdWaH8r4IVUkqO0ZzvAIodqdPwH0FeYhLKAF2VWKRxQ9MwyXlD/QbPANK9rcT1+ZuHCATqJXAnS
3sKtka9JYzeLYuOdcTEShDPDt4wPF/13H2FAobZnNqMaVVCwiwuc4UoKDVmUa0+7eYkDOmQgKnuX
W4AD2aN60LXhrAV5EnbNebJPKGrV2xdp1HRvU1DNglMLAmkkGvjhvnnzNX2JwAKoXiJt9HUrcOlJ
Ud61c1Drkqt274hxslxcfUh/3wdc9Fxtu3Rxo7q6muij9ELA+SJjxdkRgvgdMJs8RggvV7AmNrHS
wWyh6kX2RS+/9s6nvvx6uAgIT0t02kF+lKdNQEm6XTLFboccOScnmrFkQA1KdHHHXLkgloPGA3fq
oOxhO3yaNurqjq0dLbNfLmFlS4Kce2sEb82FFvLqEJHTG+ixeWrdwY7sHPg0xTe6s4byR1mjdW5V
BdcK6D2NsytxvngxXlE3brXmNQ5xSp9dFrrg0q9pkDvB4uY+GYN2PR69wJsAZBGcURikecLeM2wa
6Z0ZWu+EoII5zGWMJbsdXrhF5p46papieGv4Nj+rzsfDNgUXOm85ZsBDBJf4dtfdshpbMMrYEXNe
vOpVCu7fPVU343M7cKPnE+nqpUswfvGka+dG1mNpb3hgmDmLEy+EEPMitJxMuxhcCybra67G3uX4
6twML5agTA0rJ73B8LlKg5aAiUry5ttTCtQNAsaMMgueg9kuT5+l7ZrWihHp7FKs56m56t31OGcK
zhDH6YKvGghXKMVWSrVUc1tnrckvjgY8BTJk5Y4nwuFwnOoZL/C7hGFmq8Oala4R1X2QgRiU2MR3
bMk1vicEtzhsOed+g/e5ncTaJQV/M8EzZyfFvGbp+5xKTOCuCBDYoQ4VLxmYka2ILM3MxpsyK0q9
oLDft9Up08/HTxSeMHDBPVCfIwi/FbEqqU5HMhuRzT4ie2sNxx8AaBAFSmze6EoDj/t2fE8BLwga
GRqRM/qNo5wSS5PMgI8gGFgUk7nYAt6dF/jHrYQaL/9VX7DZyrc+P5lfuxyCgiEP6/K0ygqQd/Qb
7zDUQ8Kkg+RME6ZD04ppXj3r0awHgO/4JrWOhxJuJeiCbrBWcdBVS9Uja/w0918sWRH73gxQBwmo
P54aeIkLM1CYThe4hZiB9dyc+4MNW/nTHi4B0DMoxv9NprbdjYU5XW2rKc5TFiDPdy3Y4XqU3xIQ
NoIMAMtE46HU1TKOXW5Ei/6st7/SspYo9t4K8cD2vwIEx6OYmNHTGgLUKUye7UVyXneUmhc2I8EA
peP2abtCSsUsrdEWPWLui74+pf1zN0pcm70Z3IoQ7EY9avVqTTilavWlf48W9IdtxmYGwh26DmXd
GN6kR9nwzXC+HQ9rbkYX/BerqbUR8Rs90r9acx/aqRH+/z5f0ADDHIoF5XzYgPkKzh8fJvANJwgN
EDm1JsjfkCkRtpjqKU0dhNNq7bSEqYw9gG+faPGQuwOOBH7SfXejdqqLLC9nK2q6d2oWV9VL114J
c99giWDjOIQTtI53VDy0bgonTw0rKozAnv1avT7ehz1FsBAU4uQsYGETb7ex6XLaTJ0VsfrV6b+s
KxoXSPyl3ZXiPVyQP0dQxRTOktmgT6SdYqUqFMZ9bNKwzE+S07QrAuEz4Jl5jFkTdK1L2swEOsmK
7OTkMAC+cYuy/OdYf3/Dat3IEaaCwkejqgD1i7zpTEwfvBfpG/CVKEZF2g3lliDlFeGoukYalFCv
ELGmvll95JEDoL0ez2PPNsGt5+zw8AvuYLu6uvT6WiM4a5vnuvmUvOFZBz/mv/H1re451TRT00nM
KFve4b+C+LJ+9ohk12WzEJy/zFxNo+ezYHZQfhwcySLtqQbcYyRXOdEMQhLbScx4YK2qhUmsvT/b
n/vyS9ZIROzOwMVjAi1CsRXiU6Lq7LlnS2tFVvLZem9Mf75hm2+GFy5Rw+rV0Z0xvKb52osu4wfZ
/XrEfmBjsdkAWW0XyFwXr7LMygI45slsr7ks9LQ/PiJboEV0kZoS9le3yxquJgzH8lwpqd+mv96w
PMh7/js+l3/zDO30pVRBEYbVR0vt914lecbtnp+b4fnfb4bv1V6fWhPDj3+4i2+pl2KWWNY9CQ5e
iSoqzFD7KqIMydJ1ybrihNbuU61djJpehrqWCNnbhVshwi7nyWKllgEhdvnSBHSWeBq7c0DazuVw
TORQheHr0klA3lFbkeF+0Kt3nR4s5un4PvMLFAQw6NkOWduNAN8F8naTa0Wt+2QHdfWWGSARhTgW
oJjoTbIdPtHWji52bUdqGS7kC6le18NkvBwWDRwDEsyIxN4l04xicPqqpnaU98+u93y8FSQfH3lT
1CnC40bQajsF8JsaPbFw6ahNMJjheJifTRhfUIVVb2la6hjf0t+N46ulx4Os9c/9OeLJM9z9AJ8h
ESXibQprdjXK4O6tqp9YgJHb+ak7XPeF/PWtEGGd1oIBDFJASN5eGAtSWbu4e13bji+sk0tqZiR8
fPWfsf1Eu09HFQGAMzCP4VmCInyE97bbPBFqFPnaG1HfPRH3evw+xvB4/4N+B2DkO6rijilZmzPE
rRI3VMs5KLslfMMEbiQIV/KojNlopI4RZZ8XVK7rT/+/4YULJ+n/nUC+5v5cB0UpwyjwFd6+GrZL
JBygqtZyR11tA6GLLCias9adZqQgvjvj8ecPJPHoHuIy2G/xhV4vFc3KkZmR5f1wnzLtMPYJw/Pm
jzxVitMkHCWGJlhNm41Qt5+lCcfo4/GdQLKMgy1AeaGKeYHUawhLhtKKZjVS8j80WXByT9F4Ihn0
pkBvIW291QQ6dU7ewaJHU/pU+l11/CBhWE6eiguB0wdsh1eX2lTcFQgnwx+bxq+n4+hCZF/xYMN9
xgmpxXhbA6r/eqgUMP03X38uMg6nHVvK45288JTX/IjovJ6gvTEtF7DKJL4+hqXxlzd+PrzBGxHC
pVkxlqfWBBHWWWGR0UrazezoGQLCPJaKXYZ7LRgKXkVC0PyUxUp2AoegwgLlu5O9743jFhWZUVzJ
/GpGvkFUg3lZFJZ2IHRCCyPfGSTT2DmmAACCew9FHng7i/R1cP3c2bYYi7PpuT45h0lNkfy08exA
IzgL70CRzqSttKZGe3ecojlQB9W3siF4vM07J4mXw+M9C9+Cwwy3ilCo7TiNxCjibAxyLaAkXGWq
fP/2B37pRoRwZ9JGLVnDICIpQrS8RczZQn8hGZR0Vwr4zCxkdHlsVYgwGMzrUaurgT01C4kT5OSM
3mqabL81HlgW7geUPiH3xpUDkoTJlHit1WaNbHTdX2znner5UMFOO2ckcLwX1/mzyyVHjCvavUSQ
RyEbhHzfHT4BTZWdhPdh6PrCX3XfQxnyHOiLPw2nXj8npqxwe2cl0fkRxoXf4zgYwpGglkc1QDNp
rBdhR4JkuuRrYB+mHETeFVBDJNGQfUXRsGCB0a2pbapcoWC7/UdTv2jgrpQV6Oyc7Y0IwcaUU4X+
wRVEVO15ID9zdlLnn4fVx1FN3EMw9sh2iJlARRtBturOaMJhvZTJZTRVv5TVw+1O40aG4JKwouto
P6w42UVQ1n5fhaV63AoAgc1ZspGN5d3Ytlag1ChxM6Bt4jn7WJRIvX+aZGGzvVMFlA2HYfPWuCKj
eD8tOvCZaEHkKcFAnvTmWo0fkvlwe1wcK2RU4JfAheYdYLczQTe5EcG7kcYWGmuPV6ZK/J69zbgd
X7hPUM03WVO+0Nh2wnx4ZSSUwlJ2RAAqAteEY+IR+hU0g9mDnSZW18Ra/9xoV7N5WrLDkQ8ONcSL
mAOikdgU9tvse5Dq2H0bV19VFddinCAm+1gzdm5G1NwBwAO+Mg7iERYqb0lF9DGp4vYpT9/lnmQG
suGFqMTSZWk9E9B9t9b3d1754/HH7xxWLArYN3hhJRwswXLMNbFrytIqXrsTY35G32dLkB9ufQNc
GycpwcMerwBcXNuzao1QuYyBnn74aoEHhUqUem+JHIATkBbngsQ62jZ3i56oWhnnLFjsIJO99XbO
qXc7vqBqpKqrrjAxvukG+RouLNBlbWP29uFWhLBCs16ZhZoYZTwhAmhci/y5oOE6SRKBu1JQ04yK
HYCt71qKgN4oacBOX8ZrEeR6oNUXOviWc3p8pnaXCxB+YLRAlYGSmu1u2wkyaPOA3e7YCaAarzlX
nSTQtTcRF9qGsg3TQJJFUGs0Uurw8OjQao98MOeLEazzpc0lcIv7Y4XG1rwyCAkpcJiKmVlV77NR
aUkeV26AuP4ySo7t/Tptx+eTvInKIuvRZ3OJ8XXLX92zN5+88rDxgAg8CrBUyOMYYuZxtvKSKh5I
p7PeCTtQl2bHQ47YZTwKgCiF444M9nYSzK5VoFJKEjfuC8kvZRlSJmFe21unWxGCboypQvEmYSQe
h0CvAmqd0uOP2O0shPO0AMPWGxlmYXfnnp2YjH9dMgVXMLNuUyPvUmD8oQnU5VIYz+ZxI8WngMOK
sleTt5zfboRnjF1SakkWr3o46Gc3C22ZZ7M3CwdVZKAqwI2BMoetCCUZp6XuwVDnTiFqLcfkU5tf
jtoOeE03IrhO3uiE046jQ2lG4goLlT4N/VU5/krbiuCzvBGRZGbXKi1EEOebBqxWeXWawLYkE9kz
HrcTEbaD90JI8R7HWiWnbro26vkNCwXqLF4ODo9crJlBiHxBmY6BdL/61OSnurxIudJ3p3AjQtgL
I3f7sSv0LHZ6H7A8t7w+nsLu+LygDE8KILXEF3mnaLTpiZ3Fqe0ratDJ3AK+xNv3JDb6Znzh+z0e
lxozjD94rynz8/LVBbJXBvHcVYobKcJxKhEaJC3C/LFVnPX8hcJGufHjhZJNRDhL09LbbcvAxu58
c4FFdwMvfy4niRDZbghWFj3rtAzp4Syel3PinHKZfZKNL5jY0QD8y575+OAlBh6MSm4JyfhiAlsh
pecSB+ODgLL7VcjC5bLhhbeK0edO2+Y4TAhMNN9siRsuG124H3TaGy4sXxb3/bPVnEdZ7/HdE8Qp
8BDDA35AvKX7qXOdxViyGLRJVnNh5JUMfmn88fic7s7iRopwhOYpcya9hU2ibmCxa+KFj8ffVbWb
8YUj1IFmrEodQJy69WmMcvY0y/gKdiTgEYQcBV4r3HESdrnpKdDoc5rGfeU3qPaoL3MviXLtLBLq
QkHxjhIA2DwRqrCMPTHrbACpWJL4nvN3o87no8sEABUevUBTIwjhigGnpGnYutBEjSz7aqeBU772
g2Qn7ifBRcDDN1HZfO9/22lmVJNRalGpB05qnvpM5ghIJIhJo9Ut8o79lkD+9Oxgkr0g9sYH1y5/
DKH3OHzjrRdADaO18irTIq976tcPtYyBZHd8GxkpIOZ2YKmWPVoaAgNaRM1PhPws8HR8vMu7AkAp
ikQ5KufvVBptTACMVDAB0+7CPlkCS1aDeG80eBUlPEkEgXmSVlAGnQyjOswjoMdG0HxVNFC9Ro2s
v9LeNBD6QQYJd+g9Uwv1pnRUO1WLCEA76ecRJCHH1+lWgDALt07GEYAPLXLyd2R+Oc5Ih0W6+X7B
cremlVJ0S9GiNfGnLJTxsMuWRzimzTpaY6VieMW5jvVTpUpM9u4egzMCUHmAtNEJZKsGQz2XlA2m
FtVmgDZmnffB097px51hLNKNFGGR0PcINYmoLI68JgeHKQn/Ob7HYNVAF2cgqMBNIPhgVb+C96Bx
18h1y5CkZXjYU0UWBMxagO6ik4yhirugK0kzATUX6Ra6EnuBusoYj/f2GfWGsEiIzYCrhf/95lFi
rEtNNHdRowLVxFZ9yTRZtGFHAhQMDzdE+8CxIMbgKBApxFGoETHzW+r9KmQuxv3VCVgQKrt5ox1+
nIQ1QnJZq8DjsUYETTr7D/Y3AKke7/KeBJCowEpw9kewEW/XqNZa011cokar8l5du8BZ86CtJZGl
nWXiBfwgiOJt6wFz3gqp5nI1etByRkn1qi6vxa/Hc9gbnusaUhCcSEO81rLVm5NBK9bIM4J09gtZ
fmNvfF43josf5YV3VZJ0WlFlsC4LeGbG9NVRJc7LjrkAaRe6mCPdxPlvne3q6KuTeWXSLtGL7vxx
DpT0uDkChx2QCvw2AIJKWP2hMde+pP0S9dcUWP/sddVfSXY+vAec2wzbjLbyNpj2t5NAYGN2mnEB
rhmsYJ/z9stbhgeSkysCuD/ENTLTwVYo6EVK9lcJ/nLvOGSa18nBjUcxJ3fpBWuaUXdaVFIARAhE
QXphEg3ga7x9NqPxOsqsbRCLwNzd9VGYxrbs2t6JqtQnOEZxmYePV0gmQfDjB5LqHUSgrD45adpJ
bcNOco72JSAHhwwc/omgFCMxrIozMUVZ9wwHrKLvdBkDxI4qYJn+E8E/4cZiK2WjLt2yOFE5ez5T
uCqb9K/yy+Ol2tHnjRT+FTdSrMLV13bFRIh6dYqLLote8MN4t9ngj0PaCgkyEE9vx/fsqpz7sXAi
K/tuV8/ufKnJd/PPdpVFQPcFwXTgaQUTJGp23806GccKBFgaksfXJAtNek5+eMPp8YLtbgvsE285
xsnOBOXWPUtZ8CyyI8X6UShB536gIJ54w67ATCG5C9wWHkLCXfc/pH3Zltw2su2v9PI7+3Aezjrd
DyQzs0YpNVmWXrhkSSbAASBIgtPX342y7+0ikit506dX2912qTISUyAQsWPviedV2M1gBzB4PIs0
z24/IGCDRS/6C3fhRVOeWCJqTfMAqtPo5NX38keQ3x7RQDQNT1DUgZQckj5Nbjf0I+SkzxJ0098p
3VmFy20LfS68TZRCF8ii9I/3R1we7lTY525KZieObpYBAyjFwzUKMBJyh9DFWW9by+FuV1TudC68
9+TokvfXN5H69fWpUIpy4FLFNQcn6Ggf3zddY5McHx98LuVTS56r2xsK1ha0c+cFsp7qzJnOWVnG
sv8w77mnjRWwQIwCQH6E/7lo+zdJGFDHZvO5oHPS9H485M797bP02oTmxiHLDt10ARMOfF+/pODZ
Cao9tNOL3rS+FoCbYDBAPGPFtbXI+ezYg5ym89Ddg7WEOTET4Ig75UYSWLE3H6Sf+nup443Zw0vC
RBQLlwjaPu0Oz4e2Ltu+N8+RPSZhJ9Nxb/K2LCCB4iNAQNHmYlilUeCKZXw5O30ee0mf/bh5cRDE
IoRSak5weFoujvuQBvWbbD5z+myKMp54EQ/05pwrAGjIDOAeBGM6Ltr1MRyzKSxBXjKfK8h4F+2S
1HvufGOaVha0PTZ3i1EMFiyIMAm/yD0itcvbAk9GuDlAMxUKTI91nMyfXTkTCdXcMfa6p9k4TWPs
RIfri7FpBjcfTotq+tDdIdg90VjvlPLM6CdjKZNKPswSGZuqi68b2pouMBLhP8gtYt216QKhHQ2K
phrBW/7ZKOPA2llwtaDaYcTjAvcGqFhAB6GDWZdusEbpFvJM//Dz7rn97nztR/4svie3jwPRSID3
MCCIF/RXPS/qymmm/lwOaR+7Ymc9tqZJ6TDiYGDZcZGv962Pl7A9An50XkqS/sytm0VzoF8IXBY+
21NbS0+3AxMWecwv57NrPjPrZH27eXbQ54vYVjGvApSrHTtObND5NPZ0pryLm8/efHvODI3EYAAE
byVqcxdcFnhyAF+cm9PZcw9tlE57lFfKZ2vbyEXcpPR4bLyxA+32q4TnTkvkD+dmyuI3of1JZDuP
mI0VxvcGokmxVSIJq90atg94iOza4QzFn8V7yrqPty8BLiXUFwHBA3xUuyAi0rRmNbbjWRLsfkh4
/e8+XlvhNnRkwZduPIspXYKk3DsAl9G4YtT5z9fX/IRJOyQ5Rnx+6B7HPs7YybIemuYw3h72rwzp
3RNjy32rcGHI6dK2iqvwXTRDuBV3+M1dIDCkEJ2AgqAPVCcuF0OZVUgZwRBPFw9njsr762uytWnR
+Y47G+ktgNi0LeXNJYKCCWUVnn2wzAdnSofbiwYRKuFIDqn/XubQ/Ekwv+5s88wAr06leavfwNWD
hjS8LJQOBPQt1m4P4NfCbYq6h3LHoz0//nF9fi4uOQUgVOATUJ7iLtU5MHlUyRpQhf5sTU+da8UG
hNv4p24P63xxsjUz2tEIpqAf7AlmHOalpltCavPLzQOBbwoUJhJ3A5rf19Nk52KO0OPYIuY4LOG9
t9x1w91U/X7dyuU4IFKFLQsPiCQLhFzXVkjjgBi9suszcRIwwMSGdTMwFdsIVxCqdAoRBEqitYUl
akQX9rDA/2gfq1vBcdqHa1+/6EMWljM+vLQfZysdsvfXp+dyN62/vHZFAww5lR216rMRPoiPs39X
QyCuubtu5OJIvwwiVBDkCH/XabNzPzJyr3PqcxE85O3TTB59bydi2lhmdQsh56EaEsFLtF6EjkUM
yg2kPpvAVMRDcbg+go2PV6VeNEa5imZHb5elixuU1uixszTvfkJw+/qnbyzC6tO1W060bTthZOzs
yZg4aW7cgbi63mMn3FgFlWkHfA1sxgqqvZ6ifMKB4wFtztz6OGQnOn32jNunaWVC202yh/ZH2FbN
2Qp/t+2nlqU3T9Tq89UyvUrTDX1rNmaJzx/N52o85eH9DEKOPeGMjcVG8I1HBArWkAvQiwez7eTF
kDfNWfZPRRD34c4olOtchWVKFttHXhwPOiAT9BKOUXSla2Z+cy79WPpJt9wxK26KzwZPlr0E1JYt
TBkIG9CnjjhQ21r496ShgoFl2IutJh3rAyBaDqAv4DWmO1WLi2gH40IGBKQsiokPN996dUSWcTMz
Ycv7UI5pMyQ5P2byfpk+Xt8FF+ujXkVo9EHtCNcHOHLWdmQ5kWwZlhoMOSkew/3NDl37fO1iWhqe
uWzG55vFkC6LEVv81gP/YgF5RxCko71ED2sLMxTe4MMhyu4ohne5d1dkcbVHlbc5T2hRBFur4sDU
CxhA2459WUfVefnNKJJhj8P6wp9gEHgDo7ELKBu8gbWtZbqj1UZZz84kOo3hYe5QYdiZp60RIHeD
BhuUkdCzqJnwSd1l9jjBBHpKlrjZw9dcOF41hFefr+0kzy3dPBhGdp7aNBzec3APtx877+76ft2c
qP9YeWkBfOW1GraMfm3ASimSTrwfxK+Zu3P0dgbykt17ZcLpvdEPFpgQf1hhXPInQ6b2HlfBnhHt
AgmDknvVjNWospg6R4u+rdrEN3//382WdocsoNwn0SiZkkbyisTlsbGX7NxeEJwKcEe9wGHWDgQF
SztjxGLnkSQhT4wp5mZ6fRSbOxdtfNCyQW7wIi889eZslMOAnUvTksa5Ff+Nz3+hGkZLMNy6djJY
K3t74oTBrw/xWxNpteufr35/dUepk/Hq87WTUWRZXzRdyc4Nvjw7TeExS0f5YO28ATan6ZUZzdWa
TjZymWMYsv49K5686I/rw9j8fCRPkZzHVQtRr/VK2/nsZTZpEFktKdhIx71+os2dhMwHfBPew4hv
158/y6WxuxzTBBoydAPQ4bSHZNizoB263FxoN1uMndHlM/0g7bG/mWoGS42AED1jIHYEYbm2BtPs
T3LkPjtH3sM04xraaY5Rc6xvJSUiiZokXsToVVrP0ThakEn3cNrs4LHoUo/Gxrf85Hyz7R3gytZi
vzakfv7aCdKiGQsbhiCgQUDnsRxu30yoICCzjNgDaRC1VK8+H8mQ0uIsUk/JuMk/BdWP65+/deZe
f77yv68+v6x9MNqxDHENkmlGwupkio6leNuUf2cgwH6gYoiWyov3WOQXeTXzuT43RvK53MtFbe1Y
BVoF+Z+PWdKfYiMNFkuQvkbYYZMPHmJof2eh9yxozs8cZuEtDSyUEPQF25Z8Cm9ObKpDgXON3KaS
P9U7usBGyjPDGmvU0R/K+lsz3PpexecD5q8IHlFuQ0PXeq39XMqyQpfguYzt5eQ5x+tbaesoIA0H
dmHVH33BdtrXg017hE/ggvnoybc3k8Tj2yuPiqSNglfpObqhBopegmvm3FVxPcXlHiR26+u//nzt
JBhTUxVVjg2KZo+Qxf6tfWgodvhoN4Svg5gaUsuaU2VWa3XEH/tnYkB4Nvwd/Ss7R0x9w9dOT7eg
OT2nAP2YhcrKcznemc0bP/rUPkFm/LZVxvQjAagOsgt4FfbrehNFMluccKna5+7XOn9w8j/bWP/r
+/Tf+U9+/vPrdv/+H/zzd97MLc1Jr/3jv5/p95Z3/I/+f9Sv/b8/tv6lf3/9yVrK9D+y+g188F+G
02/9t9U/HFhP+/md/NnO7392supfPh1fUf3J/98f/uPny6d8nJuf//rlO5esV5+WU85++etH9z/+
9YsSkPmv1x//18/efKvxa3H7raOV/ud/fuv6f/1i2OE/FVAEWDZcltj7qug3/nz5UeD8U2lYq1YD
FAOhr4YfMd725F+/eP+EEwTLN4jXAZhVMli//KPjUv3IcJx/IvpUEkDAnyBXjBfU//1qq8X5z2L9
g0mkESnrO3zyase9CC4BcIqubPWmVGwi683gGDkr7LydoaDSgzp2IVBKPUnJXP6QL17R73iYS3Mu
chcA8cEVoPytl+4bI8hk2btTbJXd7P2YqtJaqphl1HA/5G7ULt9frcRfw309vLVLUMODP8NtghGi
WgZ5jfXwTMqA/67EFAvDZO978Jp8FNS/rR0CpJOYOLiF4EVCEHVq9S1eXcHDskS5KVkXh7YxpHOP
JAYOX3+Tc/jLCmIu6NAoviVbi0p51jVZ6NQdCkJFdMik4cUtm6qv+bSIlJaRcVMSWdlDVhTajuhR
gWj0RcKpsoBWjSZERbKN3CMNx+lIquG2J8mfVqAqgBypkkq7YB+wZEiL1szauHCJ/dmkor7vm+k2
Hcm/rKD9FmXTCPtA515sRWWiyTpqY/DNEoh/RROXcdl6SJ3yaEah1hIj+Xh97633+otNkJmgxAyk
CsoipnZdRMwRTT3MbQwYjv1gGtAoGrqyeDZl6Kc3m4KLwYECiRhQOPrWsJva5CA1galqaOIhYsux
obJJOlTqb2IpeBkVOlrxBkb4gSynDmLwGp+FBqtb4FW64l7SAm1M8BNPLneit6goBnfXh7Y+wRf2
LtKqPV+4P8Bey6yluautrDEOxeDTHTsbq4UgHcJtAA2iq0aH5GR1uMyUeyKOKqFIqEDtN6c9lctX
Jx/2FNnX9/yfg0JqDZx7uAAgbKpFKpFo/bArZhHns12mcmjtN8T3swSqNHPqT6GbXJ/EzcEB7qcQ
nhAZ0h9TgyuzsKe2iK1KurEXFfaB9nYQ5xTk0bebAhrMQQQPGgs8DNe+0DI8rzQmU8QzavBpb1f+
m65QfFF13u4cMOW8/xMt/TmLr01pB2xYgqbtLIzKW/hbQoL8hKKX+BXoU/dpdEvxKxSDfrs+uq3d
+NqkFqANLjWmsUQx0CJmnbhoLT7Srs93jvOmFRD3IdxE4Qgp+PUcdhH0VhZwTMYNjeS55E2RGCFz
drJ/m1aw2XGYASMBydbaSgbKakGiQMS8q2nsTNxHJoL7O9Hm1lZHlgAcHYBXAe6hWWmjgLYUGhax
0aLRLwmjqnyo/Dr7o2468jGCv+r/xknG1MEdovFeVYnX4yoMUkFtxxFxj8DsVA3yCxQ2freFvUel
sjWB6IxHrg57XSGW1oaAHiT56MFlkMwIkrHuwtStrD0uWQ1jqbY53pOAHjiQCFMXiRavEyOksvJY
GwundeKOgbPOWwhYBZomP4FdDGkFECRkwKqewOQ9GrEYmIwX0yU7XuRyvGi7RdsE8EXIxyDoWY83
orU5DANuGYv1lf+OdS7p7okj625nBTXF4T+HjK5P3Jkg9AabnnbMpi4PiTVxJGQoKR/Myh6OQjTO
R+hNPee+MT20XcMPbcmt2IH9ZJqhyoc16K0+upezsSc1eOlpoHIBymAE3GBvBlHneuTjjPjIGCYw
dJrh6MRjHtV+bPcj5C5GM7ebmLaD/76TPZ61tzocWMa7E/rEKCtehEeoKk61tHBTQFEAAva8KJPF
kWxnZTfH98qKtsXmoYGKgIDTHtHalsq8gmCOyIxT7ebxHH3hxSjSvzEuLDAmTqluR5rvDoOROYgo
RezMYZsY0eQmg9vvvdgvnQ9mD8Ln0B1UGGVPu2cZt7OyC1DqK/PIf8/DWRycsitOpqyK33va7vXL
bs0jtiyAi7AFCKbmEbKSL2j9wY3kF6PbpIMIjUc7M/MkDOvu2R4AXUmnHFHgzi7Zs6uN05f5JAR3
RVzVrH0sRs7v0cW+PBfSaB+hcOYmZlnsUSduTa6KNkHSiAD+Aoc/NWEtqpZhcqnl/dYbcpIHOxqK
08gisLkRZvSfr2+ayzAmUi9f9MIAbY5Xs+bZpZOPzOtyEQ9Zx1JfiDZ16gKi52y6PexEKI0IRrHm
ooPB005E6S5LOfpuE8+jrA5mucjj1Hu3B9OQn0MpF498NIshO7D2K2zuIBNiz5CoDZrx5JRQ0CuL
4B0g4V5ctXusNJf+e21N7aJXz9Qxt/1u8uGt0J+WWYlDg9JPMrtd5sP1dVLxyTowQ8s7qKTV7oBW
o15qxzmmFSFgcK3QPf5AQgOSo6w2H6CmFB6awB8+TqMBBHQ9j+S2EpS6OhBjqLQI4ms8yHXoQlBO
4QLCDoFceB99AJjVfgtQokwa2xP3vPXB2N2QzNsZ8cbORNMMHsqIsFFztrULAm8Sv3esEaGolcm4
caIqBoU3xOzMwbjdV4Pf6SW6Rnskrsf1KoZNN3du3iCgInx49KWQAP303gMF/PKuz0BbFleikzse
ZmNJkeJA3gGBCPiwdelpNHDbC+ga4a+lb+dxBengdATC+QEiNPLN5KKBgYVRlwgKTO/13XSxbdWl
iz4fGwVWpCv1pLeXjZCwEvAoeRE2sW0y54hczF5q/WIFYUWR9qo3GcIt3be02eS044I9u9DeAkmN
BJcgnrjVndMEtxG/YY8qWwhNlVg4cjl6ab90qUu9pm/iMmJTEwtpLF8HA/LhO1tlc0woRGDJkBkA
lme9VajSMh1NiZ51q5zTrpndRxM40HsxAUFyfZG2TIGRGNocCoKL1OXaVD9mjIOsG6ZE3sVIexhp
s8xfCDfnneBwazsgFsIRQEFN6ayvLYk6JHSymyZuXZMeWgOxLhnJHgZ7w4q6ZnA1YvKgaqs9Y7sc
vdSCot2/8pYpNv2OxILXezQhG7OGgFrl82ADuoualdnKG7voMh6P3oDgEo7qwKeweJeJfPly8wKh
KwHjeRE8RQy7nrbArgUxcqh3ukJmR5BUd0npDEWClMhN6P6X3b2ypKb21TXD+Cwy8J81MXoIfg0D
5hyYne0phVwEH1DzRHpS+T/4XeSS10asfhI1t9DhafncfBLFJD7Uzsjvo9xzlxi6UnsaOi+Q39Wl
piyi6AMtA+gkAB61trgIFJdGAYtuHmEChUXSibEyyaLBrmLiZeSOTUN+mKkXnZgp7D+M2XjoPNYc
iTOW768v59b+RLwARVYL+Vnk7tffJmdVLUNA5+IgGpbUaIzigBTBz9uNBCBjVtBYlB11DjhfjIAR
NB6PJ9raNJnHwu/TzoyaPczZ1mqqqiOcvGq70+nMM7dkpjNjczJI5SUFcSCWOxpHyxvuWG/MO25x
a+6UXoTS1ETzoh4iyAlUZ/XAAQ7rveyxRF34voEXTW+fPIheKGEnBXTTKT2CKmidOYdHBFVS+8Ql
ARLDc+hOOnZjLJg2PKLgEbFQ+syVDMTiEQXQbR4D8qYaIzexqEduTRWh0AScCnJRKOAiZ6nFqeEy
GL2h9n5Jnfq5nic7bTIWHq7P2GWmQ5lBIQod6EgsoxVivalrf+GeWQc8LmRGnwzoxB4tUT3w0Yti
3xzehKP3vjHM7CBIkD0i3/3gR80e7PziLYUvAeZa6HJ4yLaA+nD9JRZhyqjPKwQC/mBbh34iHTtD
nsscnjw5jk4yjVFF79sBJB87G3PjGOA1gKKf6npEmKWui1ee0+DEM2UdoW29LpwyIaY/p2NDnxw3
dxPZZfj79Rnf2j2qFKfo9VEi029taQdTvZjwIi4hwDl1TnsM6mXvJFzecsCygcYAuDYApCH6sx4W
cs751AZYVp/QPKnCgN/PbAnu3Sy6rYCu7h6YAukZYEOwCJkwzRS6Fc3Wwwzy0qNGOvNKhLG5EOtT
1DneDzLW4x4dgPL763sB9VnAPZBphPsCFmptkpTCA0be4XHDaiN1I+H9KuS4/C5kUKWWxezfkQaZ
HhuQst3Vrd3ttFZdbldQ4SEwwEsHg4dXW5uvwXSRD6PksVm1eVr5wY+qDb56DAkqEYGvS7p7UeXl
plEW8WhFNQ1ZVp0NqYOUMrUtwWNm2Hi0CinvcFTYjjO4eHAAIwLKKNxw2J+4e7RNYxc9Ol05mP7a
wgBcO2SU/iaWuXbTtoHInCiHhcZlSJAzCqqq27sjNvasajrGExZgTHhWbVVBsRGULBgAIwXe5gga
sblPoswiH3nXOnt4wA3Hh1IJnsrgNEQeBW+C9SKi2ah0x97Ewfe7M/xi+dHKojId3LayUrcjgMY7
NZ7KUzZ2/dHOsgwtSV0nPkGXHVoM153CxsyjHgswgBLoUuiE9Zexq65vFzHC2QuC4zrI/vfRRzzP
THCpVHNWPnfhr5bIyc1XGSYBZXTVQ4Hj62ve3wTmHHrC2Mne7FY86SEutJyiwaLdjtfbWls8vAB2
cPCcvKAOrxkrMkAceJx3Mvs0zIUTHGYryh5B/iiD0/XZ3DIGDgE82JHkwV/abPZo9iNGX/J4QWb9
obG4fDOywEgHn48fr5u6vD4QZigzKCiiw0+v8lmZ6wG9j3EFkGr5UfTW/Cnsg+FUsqq6Q0GTfL5u
b2NoyNED3oJmRdVQrd2UlWvQWs4cfp0HYWoQFDDbNkdFHb9z+5KB0xK1SzU0RZ+13pPUr5u86wse
R7PbQu92kjJD2Y8595bNkAu8PrANnwqxLwwMXg79PDqVdjExv8qlwWIL8lNJxglk6g2Bwl+ShZ39
o5/bwTwJ3DU7L6ctu0g3wiT6OwAm0faK7EerAvYcdkeGDM4kqfvGnlFobBkln0bu8qdwIMZOcLex
jAAoIARQjXD4P+rnr6KOIRjcujdyuLoeWYJMMSY1peBJEHT+jmvZ2KHoJwdwQNH0gZnCWZtanFGi
caLmcdYtC4gWFvs0+0N4J9usSEeWGzsg4q2h4VmtyieKyUPvqQUtYC6mMGIocbr+vW2Afb3OPf5+
CWm1s0PVDtTCAHD1OKg1BMBt4YJcD831hd3nc8ZiM6fVG7dF+qhwvdvY0V7iG8SF0GOxQRWMUEqz
YtbQA/E9eBNRVOIgMjN8JAYZd2Cmm9OmGqlhSvU62+uxdASlN39uYAVymUECZFs137kF6mrpDOUK
seMit3YFMlTqHYOg4gIOb0LosJUUfsvo+w9Dv7yruRhjH/FUHIhC7CzUljXk+BSESkmS6LU8aLwW
vtPgcLezyB8YbZ1jBwH4e3OamsdlXOTO6DY2BjwyMtERgLUonWpesgzsZpyAPovHoWlQlyUmpPJy
bmV7UcTGqsGESowhRwsEr+Yjp8a1CCT58FoHWXWd1sAOpGi+Aa06pVn74bqL3JhFTCJKk6i0R+CX
0YxlkzWxPlco24h4LMXXEd8Z+FazODOQyEXm3yW3e0fc2MiWIiZByK0rfiw8rCcy2SwuBpolpZGn
aMihyNSiIdXN2imeJmtMrw9za06VfJNKQas8k5qGV76R9IXR1IaLGLOrHmxUEw9V7eRx6dp7CfY9
S+pueGXJbwALAyoIqleyp8M9XHVfHdhcDk1CywZLeX1gG1cNlFfxllexCe4UbWB134YV6SwW99PS
n5bZM86LD05wAcWngzFF80MgaPb5bxhVAuDqOOC1pBlt62i0aOhASHPEJFJAQT7Vs/+J+Kw9mr5w
jmNH3B2bG88zOH5E1SBjBGxB17LtwoV3hdOyGC8lK0bT0EPUTNXnOSPFd1479VevBsWhZ5jtPXoG
9yiMLmNpVRWCC0VErThqtcNvujyYnIqyWAaT9U6C8iuuSJt/A2WtfF5CA/ITmeiejabbufnU+Vtf
R2q74qQgjkZCQb+OWO9GtEd+Ms5A7fsWJY38UDiF/e76gl56Abw6wburWtyRR9Pv1yFgklKbIGGT
SfI1X8hA0h7AcHZ0s4l/7aWXf7tu8XJC1TsXKTXo5qBvWPc7aBAxiNkigqh7Wo+xoNB+jeRSQvYd
ZZWjB96JOGC5OcRZkxV7qIUt6y9RPFo7VAOD+vmrQzoY3KSWizDUbBpSpYGBg4ncPSdjEo0VtWLK
sgVNzJPZlHdIFls/r4/+0klAJw0bGbckcg3IlK7t+6hIIEyGk7Cn0rnHX9/Kxh1PNgn3ujY3LCFF
iswQSjkvCfa1Jbwd7GipcEuyLApYyhbQmkLzETX9I8jTZ7Ljji5PKTra8YxAXIg1RVphba6DAmMx
9R2uE7sSP3CBpOVYlKlVZsjA9Yyf8noWX5oxaE7F7Li/Xp/Wy8MC60ilA/BsBmhE1+KdXvp+KTtY
B3KseLQaHxKnBbNvPpLKCtjaEfjidvY1X4ATEgKlPSJCHI3ooZjdN0M4Gfd/Yyhg2MGpB9oT5Era
RALrZwCVhokcl+YMUHo2owhtDntYsI2TrxSdkaoEnafqJV3bQf3Uq0fIq8Q5dKfSSABTH1l1fg+8
3/QQhr1xc0iKyj4kyVEnA7/CBSKsy+2ZC7VEhlE4h2oIqzce8l6HOp/c8/Up3NqLQF6C6VslLIFL
Xw+tLqiJ99aMOz8Yu3uzEG6CZEKd2vNY3Tddaz4I1NvfeW3RfCEB2WuE2/AxCOMwpcg6ARCvY4O9
qhwA/UDwDVVKA3ImyCie3bAKkMecgvajbRvo3fVcKj66NJ/bncFfxgVKsgAnEYEx6MV0xBQ30Jrq
If0SWws3v2AxqB8zG4cxkSQHIx4BzPB9bkze33A4MAx8ARYZbkfP/feUdiIf8AiYLdElBr7h/RAu
5DcrkOVO7Kodd5y8CIgeaKLhJIIgUU8mZANhdeTONDXHzkutsOpOFh+K4/VtpCf1/jID9kVkEXHo
9bcaGo9qkzoOTQvUKHoQMKVDvhgHbhZGIvzOfIN6InsoHeOcTdl0FKh2vstkf+N2vvgamkdwG3Ps
EdzSlEKmKJ68oD0hMBxPPKidtIyWA/edPsZpRuINYMbD9VnQ7pEX6wD4AbEC6nlgZDXH3nLIbBQB
RAXCPJdQz/Hng5nL4cjpsFdm2FrW16bUuX51OfuLE8xePdBURhE99E4VpvbU7allao7vZUDQC8eS
IprDw0f9/JUVYyClR2hB0oy2wfhgAgWbJd3clO29MxeR+SFo+uzGaE4ZBZIepxHNTFD31pk/nNkV
rcejPB0zkj97gDelKnN128v4xQryeaD+AHMe2q6Vb3g1NIlmkcxAgimNpjmsH8GE75R3vVMH9h36
wjr0AAUNPP71DaI5nD+NItRA/QK28RhZG+VZkBE6uzStJxN0JqxoJF2gHtCBJyQup2CKkj4kA2h7
pEC1/brxiy2Dej72PnARANvD12pXcjv0gWtkzE080ed3ZguhFh/A1x0rmkdXHF+KCxLpBiSBUQvW
rMiKooGF21aS0zkfQLlc8beFmKKD4U/GoZtxW9esYUfHXvIdd35x/GAaVGkKDwfqNyD917MbFeDW
KYvaSSxTyelAIQM8IrTvbcONgXHp+p1q1JY9nAvc+YjlAFfXziBZ3MrOjMZO5tId4mpcwhT9hVXi
yaVNr6/dhink7iOk8AFwwjnUhtago6stAalJMrw6DplgSzrhXoZLE+3OAmoRgVpAoCBQYsdf4PXX
dViK0hcW2A4wqs7kjyRjzcnIFgjNGkH+vh9Q489GWSRFPTlPo+ONO4t44XKUeZRGENQpYWw9OLaN
KEIMTOwEmzQ8GUtvx67fIjFtGg7iA27uvOouTwV611GDVgRQiBd1aocmn8qsyODW7Kp078qKDQdB
Sb8zqZejWlmxtVNRgpncECVIo1HRDxLQVfOkmoC8s0j0bhgcb8fPbJlDdlaBs9FIgfGtT4LHkDul
oZ+ncGImK46N286UJMSrnErGIXNnmx3mvqLu8fo+3ZpNAIeQBkDoj8S3fiSQagSG3zYSJ+T+F1Ki
jMm7G+FAWCS01QIUjYwOKkA48evRVXyuCNhG3GTGcL5EJmcpqhi3ya8oskKl/wFad2DcQVCqX0PF
MGT5WERFatuo+ngh5QeDUuv+1gmDFZUjQkkUiSk9NdVxZyRNaBRp49qIzNDyeqRmt7cfLt0HlGoA
oALsGm2huFvXM4ZUfTY7IixSY5h5TIiJ6220ijtwiE63JS5fpg05e+w9E6KjyEKtTbVcddlSWqYC
rWLfl1LWHz0vF0dReFPahdx4yJFE3dnvW+MDEgIkDkjPIvOkja9dMMG5wCwWlAiUjAFl72wWxBP4
KXZO8pYpnCjcL3ivIC+iH62KDBStX6jgQJ3nbUN4nfAhtL64ABjefJhU9x4wSMioq7Sets/NRdC5
kWGZNuPCT1FX/dE6/h704CIkQdkPB0rh/tW1qfvbzrHQoo7OVmzAYP4k+bKki+GSJ/S9ds8maapn
thjtXm3s0k+srWp+IvNnjpatjKaONSyQE6P9iXeDfXf9cF3GIihqIoOGaxMt6Bjoei9600xLYeBR
YoSSnutSLvEcTCypQVn9aJEiqyErkzl3Lumzb9dNbw0QlxhetpDXRQ5EG+C0dI1hTBPeQ74/pb60
y6eyN/cySZtWkNRGdR/ZXjSsaQMsoJcWZh5NA3sYjk7DS2DIrL287uWWx5sGjtBRFA2oxWmPKh6Y
NbOgq5iacsnkiY9NZx+Xoi3rO1Hbfb/jEtW2fpXNxTBgDg0pYGrAKwqvyfWghpy5QixukWaLcE95
KZZ3ELatwOqvclWRHKKdbbJxBJD1AwRH5c0RHmtrRXrXNYZgLNIwQLTR9xZqVoHBwzs8VPrjAFz5
0xB0IJe6vkU2phX+GKAbWPVxZ2qL1xsq+BJDkea4fI4eK5b7jELDN+Z4zO81zW9MKoL/F7Z0RMgX
qbKImXMQ5dC86/o+52g/Q+iXAH0Q+gn1o47clS6ne+TtGyPEMw5pLFxw4KPQBUbdYBy7Tso6ZSiG
JsgtZR/BKOPcLQ4fvl+fzI2TgMIVjjkSxegh1RFUvQxQBSBDnQJHHySDNXhJtUQ//o4RBAbIc6AV
TH8Om1aTA8/X1ykA0OOBMNNM2RgtOzfoxawhfYJrDHU/5GwU0HW9/yc83lBcLHiK3nLxrkLaPTW7
djyR2fI/Xx/QhYPEfvdUQQxRItp5dHQba1mrwNUiLbjnfMyAzMru6TKjyTXlWWtGKW7uMSSJOzai
/FqMMtqjMUIJ9WLp8H4CVBIBskKCoJl+PV4850o0fYJYfvbMEn3gxuJUdnUeqgW0cYlfu129xD6t
lyqK0T8JtZ3YDGsTSisWSneZOETUtGrrw1JDVvgbLYHFcO/HKmyMX0nAkKH4nM1lwYq7wBg64wer
CyMLE4OamVHEtBxYWRzMMTczJyEzG4SZ9gPKvcWpj4rW+ThMTQTaWZ+QUf15sgjniwhI3f9h9WYz
fl7sxXfeQBS7rX+I0u2hui1nah0Kg1NRxIXVF/WDbAr6YAaFX6A4VgzzbxNhPQrkTOZtERxtlzKZ
zFY5jFGMClvYPpuVYksoHFKFvyK9Y7uPPnopzR9Rh96nTyUehE4Rc7RFWSzBzNRBOlRGIRm+PJ+y
h6YFu3qCyi0bP1iz4aNdkvegLExrFMnLpJj7qP00uU5bvG25Zzh3VRRlSBBiLNz7IqpZOkvqiHEK
vLtWLPniHPqhmIw+qcwKlEt3LemM8dTXgFrFHWL+iRysmYZopq0jEdXxPDeZmXKSOfN7LheL/aga
5tv0BJ314rPo8Jwd0qrljfEGeFmevelptADsLK2O4qEydPiqPpAlv1kyN9HU6iyMLR8avwGmNcpB
HXGYOlP0iQy8qnjXKR6aOjUcQ0afvWwOuq+NbCsCfkzTZfLD/+HoOroz1ZXgL9I5BJG28AXnNI6z
0bF9PQgkhABFfv0rv91dXI9NanVXVVdt8wjQtXVqlCvHKMua9ILnmQlP5RCMwBTR73YBXzkmhI6t
zFa7v5Whkv3LUNRuISc4CHgnL6V1Funn3GrnWqzN1PTR+2qWvjWy93HsfllZ9NgDLAPntxU5AQnm
LqUb87rHHDE17eCKnTzWW97Lb4oTO+u7iZC63w67X8esBuOfFPbPXPKk+Mn2nfYCoPS28KTjvatG
3g21gzlXF+0Cg6VD38y+x6/Hh9w8jyxO0KxbXdb7OfaFUh91IRIE2kIvwSPOFmkr/xe10mVJaywV
+8Nia8ggz2Rr4pa32ajWou9Eb3K7tkO9Z+xnW1VW4FVm5Ya1BRJjmrzXNO4bdtYRn7HCxngkS/zQ
vNnTK59pur9Q+G/2f/Jf99tnbLcGeSgaBptSrEXsVVsnhqmDm4eY3E51z7DwDzB+f5UE6hFzmG2J
X776pbqJcSzpqxlru59qNqMCdZDdbTw5YJUohQ/4EiWYV8Q40Bg/FJ3woZ6mJMKmoa1EskMiokai
1uQ6X7NJN4gDT9YmOXBD+OaOSKcCDNjumQAXcG0JNjmbLnWT3f8rOAGLdWB8gwoIBscxmekJEiFV
Y2MuJXtM2zHZlf+AwpKMfYutcqZusqwnUKnC5wey5DbOdS8+i2UNekA8dbInT3CbhnkCtnYia8Z2
N5DI2BYFtrDf0xhHzluS9c1qu189xLZdValcqLkTc1LI9XI1kmt7XgNWg7fOYSioyoPOS1bcqHws
JwvvooErfmlQrUdopNPG6DaHh03RZZQQLbrB+lpnl3s+oXy9MFlEa5+UyBfRHGESX/n0ZWUzZh90
dwhWG385SVLdBrOHcF1DNLRlR93v1Le+iTY9bluELdChIX5cH6ZxicvFAj+PYYSi0MxibBE65Zv/
6ikD53EyYyz/GT346jpNxJb8rYZsm5+nChv5UP1BrAThIRZJ5//gMZ6wNnPoFjofENl3nZS6Ys8R
A7J9Tcy8yrOUfZldbzX8qDqUr+SrMhMMjgYb9eXKdnn2BUthEuEX2MuWve9vS5id3jfYPDhlshH3
4NXgiNlNVbMVz/VQTOIIuGkNWQvSe+b3pXYey7s6Xyh5z3Jg39+4piF/N+W4ARawhDRn/FmgHFIu
kKQEHYLMz5BbJ/J6i4rBL9mjTe/E2GTLe26zmiQtmaZF35BCNPIpE4NcblKcwOxhoUOIN6h3+n2n
aeSvvWoW9l3tQz09joLU1aNZkr15hxZomU/bTIbqwFPt4hm9ajStCwqi0eNCJvYzN1u6PkC2Okyn
0A+h+cIrO+OdYynkLo9rmSn1X8PoWGKxcMV9OM67W/OfgTqg0y2Z1wxvNd6RJDwW+QR6iqhoyj/w
/V72K05GitV+GpgUr6yvTaIuqN/KrTolxdqH9CJgUGCh2309rv9cHX3y4wRdlG+5SalFIqIhNPvK
1hBsjg16Fcr9gA0Nt8kumrlHKG3T8AFmqH7mv6rUledL2LoyqkX9ILYuSWQ718uGbVneZ6b5XOiY
6NdqoNOAjmHGi85bKMP2MusEwtsKKFNSOxmFQlqH9VzXTmIHHbzHcjuQwucthDKwDKrngHoO6cFm
PyboQtcWO1SDRWlMRdoJ6ECgsUxnAiIpIFcdHLcYaP0aehCnr8yT6b9e6bEGWimdABqs09eUADHr
cryLeVct/Tp9b3avnyDwwondTAkPj6Xy4aLH98VuBM+56lB9lvc6BfGLA9aJjw2inieYko7/lUNh
pgs9h/xRe18+YvEUDv+/x8JHX6drwJ7jVl4pv3D7B51CDUiaF810XnaYW5xhaMLMMakYDV0+N2tx
sW8JZC2Q+06vc1rhYcWdXK5rTNIDsFGetFzD8aCDEA92BMUi5Xgay4LdYLpB4JOe5P45EJzfl9pk
Cz1qvnlIsI2ZjuuSilNZx5SeaKL6M4YPuIboKHQCURtb+EFPak46B9H4YQV7Yc8e1/GRQ4spu4Xh
jOkK4fBQhijhDOSgajVdXL0Vl9vgqthSV0M7Bre4poeDUPDuMESyhasethexHUdVXYhphSMwtmHq
9JAQHENt+vurOjtnApqP1DLarelckkMespBCZNfzJ5S77G3LZ+XaLDbbCx2r/qXoA/vHwew8pivs
T3BHCElOfIA55iGp1gTfwzw2vm3qDc0qjGN0eaPZFMTjPO9qO2fIitSXYcaOzsnmsKd+Edg0Xw50
qcjQjsXmQQPNeDXLrZnokcU6mbsRP3P/+xyAhEcxOyT0sSzr0KPM1YEiB9lClxgnHCJjNTk4gdrs
s/HFdN3n8x4OUDYPuIYkmPw8kH3BVvk+jH9nPJqhG7wkpxyb38hBgpHBCfChVpD9TSLrMOxMp5FK
/CdgWPTgvagVb/Mx7V9XMY7sgvbMZ22FTgUSjLFuZsTHSH0vZFnzU5WN8LRpNluaUz5vCSj9ZhdN
izCpOXbcQdnbkiLlFJ/+lBTH3U76yVfbVPyZRD+mnS/JaOCdWmnEePMlhFskgWmsWvd503eq91V6
mPE89d2yJ9nF3I9TcTnnEkFeUyAU3WVl0x1JDg2eoakMitm2D1Se1OTIfQZp1fyVziK2pEbNbBd4
PPcH3i/4Z3NRNeLoGoeOr6yGoodSXFXXjRwrekaPWxPbSsSp/Ig9D/6nhPHK+yQ1zpORD0N+UFvT
wIZ67xNcS7qpDt0ShfWjh9zjioW1eM2KuNVXimEPoOO565/2qldJq6G8vw6Oobl03qPJc7tuskM5
0z50MJ5qYLvIw/AQlyz7u9GG3wxynmhrkrw3KIbNOHSKORRGv6f0Zc2S+JfMgjUtgZ1X+pRZA8uC
AhKH6V2siwM2JjZj1R0+y7jDbDHg5CvZkJAHjr72ebcE1i7JnA3Xc1ogb36GxSQafjGL/tD3vM4v
8KgKd9otR+jmiP7hyWHdZDyyMBjW9uCo+cXgyVKeBKQ6onVYY6pOzDDAwTthE2/5HNJ36smvIArb
nOMJIOR2bHIHNShDjsV5z1wCH6Ki76czQT+t3/iY+1bDbX/ott6idoHZqMTUeqxIThcr9l0fgL1l
8gD+yKWXS2VSbIgRzCz4vsqBuDOcNMN4oWiN2Hb0KpjaBB7LCHu/Bv9OMtpiO2yBYh0eCyz8DbT+
9JOle/8f17P/D/Yv/NP3Qt6oAtq8U44p/WEfrXhWjMhwSPBCvdtcJds5Ebl6XgVJUDOndM9PVSgl
moKENeRQoKHIz2UaUnGZy2l7Bs9e9HuHeR/TGwLI86cVO3bxiA0kfeBsLHEWEJxaHWS88MdC0Fg9
oBlUGFCdzMsHsPIwp9ixzNScoNFP1hOp1iq8jKqpxaWhAu2wcQgA2qXDOdRug8rNUcOvbmhLQvjH
2GNzvoVoLZmeRxv9dnDTwvIzSvF8CxEFw4pvvpdYu7FN2dJ9hFcAhBTNv2TNwr/EkObfRgtMtm5k
S+xsYguQlvWG8wwCO7h203TKjgxp0hq6l1/DyJBOy6f3HpsuPc8n0W7Nnn+DLMEMZJpUoEUm60vN
qvlrUpHkVzm2089IPKyHDnD2usCLAyjwCZsrQndjwaA94XxJX93MHD6Xee//lkr7u3Kn7LMxkTza
PLOPDWm8OGt0PJBPmuI3PmMC6XQcxnE5eTptw7FJQ81abod46xcZkpOkPnxVsCQVLcKdzfeYwycB
Ti8qLw8sZNVZJqtLANz0++eWUIdVeV2rcOHEln95T22FnZ44f2oUj/1Y2Xq8zcYs+ZfZyd85Ahz8
lC9b+el6OT7zAi4ZWGmU25WFGXaOz9aivkdofNyFhAg3HhY/TP/CkpAvtSHjGPUtxj/DbGDLss27
5PfjsFDQppNTP6nc1tj52AhxjIRKCeWmtNdkCnrFgBCXf31J2d+Y6/7R4gh/KCU3H9wU9dQ63LXv
ajHrdZiWFL2+wjNv4cES0k4Kgj5QSqQUd5ZukC0kNEqY3nJu75oVY3g7BmEwVUX+OybUxfCQZlNQ
J50MBRD5FI5GJ4cQa9uOy1BUZzCX6UdpRFHCn2Qj93Qt8LlnWLusAFRhhj8ErLWvLUUCG6ZSKAlq
sE0kNkefB6xwiBDmqx2cLxIFMwz2x2wxoD0NNeZcjbjXbWMmU3azzWzf2q3CS8YcpfdsqfkrlBfy
2WcWOBAGP7u1uW6WpGVwYCjbqazDk5B98eOQMnfrt2HrrwInOT02NZqY0xqm2nTC/jIqCUv7y3Sp
pDmF0DTPONPn4eCKQV2P2PA2l+ssy7+zy8ltGMlenNKa87ceDau9qvq1eeINiwG7jwI7BsBYCtZF
vizHOg2VuFhSqsaup5r+Vy95gAhIMXlNkdH+Sr3VpluLrVSwPIrEtxFP5jyBivQn5/j+zvoQww2q
RTGdmkxkx4nWxncLJBNoZ3WP4Y7h4nF3YhPfMXTnz4XI+z9ixaJvO5ilyNqeoAc4ZCIm/+QwTtdY
9/st4UCvytPqBl112KIxD5WJDua98HbADdh92e1Yy7qHr1seOq53GJe7mpTLsUfbXnRE0uSycB6X
2WAJAl6Qk6+qFt8z/QbDx14STbc3Cjn9X9AE8bqXdgyd4bJ5q72b/wMSKB9Wq6evsdjzyxmX+RvA
kmP8DWCJ4JYBzT90cL5hl7naZI3fayPeKMKMP7Ikd1mbUrbgzqJmAAfJiu1JwtwDw34GVQSqZ7U8
OEypvoWR75he60iKvy5uxW1VjuunHAR9yytQaO1GpflCdFyFzGMJ/LPbprmcUPZGmbWr3epPMMxo
ki1v+pu9WMLaRtzEW7hGJwNWq4K90bZHk5KkNj1EVskZa10LKduIueODQJr1UQ8lxd+daayEQLgx
nxGryEQb3RowAmGtFMP/PszLmSFe55bVvw7UJahY0y48q/pu43Ntj+iaouroto/vkOmzh8yW3rWw
sJcIUu5/u7aFuvlClfAkbJ0uq7nrcyzsX9VrXD8zF+lzuTdIQNzIrh5nZeq3os/TeNmIXjxrM87f
BhLrW9hHzPE0lEODPBm4YLwnAUBqm+EExvL/sKRP0ikcAYzDOhMltqweg0qqN5trjHJQEdNX7hyO
Dj9HbP2UqwjyyiRjfi03DMnoffPZHnKVkvehnmFNh5mBYSCtKcycNnQtN9MO5/BWU7m4Fp94+UWI
l/2RLx7mRyMm4k72QtyrHPMEcCBwyme5IHZl3WGUcGakSS/rTVQ//UTVFfTr6GKkQ4uRmjo8A1mu
lgNkyMx3oSY1P9SFhoBeAhCDXSb25m8HkE3fXpqmPBkzZ6eidOjolRn3ocvWdftIFt88lBD3QWuv
YEnSimJChlAD/8drUJlz0YJ4G/70kzC600ZlEqasDr1XDeOovDV5P/2xDal8N3mdI/qLIgST1n1s
cBSa4amGE2/VTtoM1SmvbXrCM9Y7OjesOk/ZRj4gLsK6O5beMwSRSCRRS2zH+QsBlui5In7lV3CO
xOHI0VbzFrWIXDQ8Ce6c9LqqDmtRY0u96FFkKMCyK5bK/X4zcmmOe+DiOqq4ImdtLWLeNiRu9wOS
n1yrqh40prSruhgqEEXHHcrD94Lp/XNpQrIc8AzFjQ0mSw+N3/ByS8GmN0OE/momSfuuRIfyDZIh
3o6VN/yAmVndmRCJfEhgxWD6p0YDBEaEcG5gAc/ssH6keZzQdgyW2jvKsr48IEtyiV9iJ8nWKmHw
FZDa4CkkaNUxGW65yM+/AgCsOA9r810Ww6qOy7rt/sMzm/6pQRxeRJdwfDi7s+/z5Jvvyc6Sn2pE
1LzCPJ2+2RmZ653PyfSRDDh12wQT9wvyxRsYL5XNfErXEm9pU1ovj2SzTX0MlunhYgXWvbWZoul+
00tE/7Y7xuI/Jd0AL6YhgzNADgBbHgYt6oCgRDuHY12PswDMkU9/RIBxAuzTd0XasCKu1NARbWhW
pao6ThJ/zGF2C351qJdqOyR7DLdonhfMslHGpZuA6A1HbOdPEzA1vXyS6Mq6/5b7L6QQk2V5rEdS
18cMdj1oNvwSfbcPhQIyVVmTdCSGfcaholfdzeC0/2WxSmD9i+cwZBdF4/XfhVk4nbLKLnkHjBlj
TaxyC6SHlLO+2miGPIqIAwnoEMz1gBKvmk+d2vfiwY5e3LgEOWKHYDxGoX6HbK/jYYWRPF+N9qcs
Q48BBUwPGfCkp1WAoAnqaVxtluB/d/Ndmo/o2+K4J9NpB+pLu1IN5eMkoRpoQ7QaiJuYqjvY0uVI
PtSl/Q8L8cG2AEMSfSjxmPVhWgnidVbd9A8uwhinBVAikrODatcfigCHTuDQyIHEq5PRW8nY9gRS
ZcJsH2ckHaJ8y88hUIsyDX81/PiAbrolLHXP2U6bez0FE86Q648Pm+rT7FDAI+LRNDBwhKe3geu7
Kn0GuirlFp1AsmUpOdkGkNHrxMceGo+xd2k3z2rYbwUVGNUKHINTWxtbhKPeCcw7idy9vB7WOr1Y
tTau1eD/nzneKgNljaw5sAo69yjGAz6oAVqZvg2Qe2EQLYv+bHskbxxgTqxBZbLR9G0N43HWlZaF
T6qkSc4cU+olMNX8fq58+Y/nDbWoW72J3YYXqGoLKffkJPZe7IeVZe7ZF2RC2mA6RKQ4o4xXIGGG
aur0pCH4jvDGCjVEF/nuAfNCDyvuPDzUig48rV/Q7fv6FiTR+sIgkUtA+AMKgZ+t34H6pQZEwOAX
5ApFtkE/mg44m2RK5Rfhww5QkjbimYGh18epIkiPJpgPHpowonPCdtHK2yTZduDMUYpLlmfY6zUB
tEyL7HGsjVboXNfOguOb8CT3GQNAoMWKBDdN/zRrirk6xdLlEyifFBDGklo0QsjAaY2owUnFyugH
O6DlPcCTG+GngqPHcD1xy8F57r4yFhOJfs/rm1FMMr3MDCPP607zR2h/96ktDGuAsCZqXY8T2L7b
fS4AgPG+MC//JxnaxjX6J7NruCeKmVfC5kUem3UZf4pc4DjVLuxfPpL1Po+K/ywzLDwwHOTsXkdV
ogSxOXt1ksKz1wF9uqiyOftmFiUPl4p3DLzobg82qPVvpQiA+X13cNyyNZdYSYaVC/zaxuKIc47e
g0HbnjCq7rrL+yK+QyRN/iowEzjIGh62VtqUjLdwLAWf1JvF/dGx5hF6/x3RBzqr1p81gWcLuvXy
h8DIMekwjNZ3WeZHIL1r2F5ImNBZc2MRlTr+VprAOXtUOD5N503qrkGOYPsWQuaKtGzY0vI2FDst
Qc1M8jGkEf0ufqW6zwIpYW3ocN7VlUOxWqsyeVpqNS7XG6uyAIJpcsWhryRgStho19mFXSissgo4
rBQHk6r4D3fot1ih1RSdBpz6mnr+mxxkMW21BQXs0cOapLjAIZgC154YiPBsn+ZH8es0cGpUFm9Q
9nKF8QPtfVvWZP7HyERppwJfMAq7fH4aQ7P5Dnz5sJ0aqmD6koUhfVzRgiRdCZXPw4b2f0U5qDnI
J6yPWGzGh2RFk90HOMCzSbtWoNZhPckNVbyk2Aj8qYtxpO2UWjohRnOP786O5LlPx3UAFbyun0ow
oLUOqSWitcHphxL2pN8rTp57IM3pAzx75+xhgRaeAbKbBOI3fhniMCKJ6I0B+UvOYx7tw5Sk23TN
SrPv7YLPqzxhGRH830h+TY9//YaP07ahl8/roRmg5tnI0EFiy7+UADaLJcoVAy1ZhQBNpAV/yLAN
a4+rceuxZxso/gApH+5vzNBUrDIpH0UqxIJb3aNXmKEG/UoEiOmj2lCKuzgGvLH1nFT/TJ7EJxqt
2651jfR0jOp+S7vKFeETOHhFuw0i5HMJ61t+OVDI43+POXhiaj3naP/mHrgdbGgy1gHW3d/H4NKP
KGSdti4T5BpL7/NPWXkAzzB6huHqCAr4zcrKVa1MEIaM+1Atl9NG8C9Pq1vQ0tJKFt0i6uIfeI8C
bAdUBL9k8YSdK0U3jFkwjk++gZ0AFlcoaq4ToA+zm7hOyYskdMmOBOE4Q+cHWf/iyAxkfMWB/x7g
JTc/CZ/HrwAl1wcuCCktGDakOlbYDik7urjNnD38068A+CS+nfEK/UG3pOShzxlJurneSX6Oqck/
kkINr1Cp8r8W2OwH7DxTfgZPPb0u41D8rPvMQ4umJwHmD27uS88LvQ1Nvfj1WLgm/YZwXO9txkaY
ACCNgopL5CD7N7X3a3GVccXWg4EaBC8yFjv/4XsMyBrtF/DEg5MRLR6UN8uxFITr47YO9HqD2wTo
pqDoD8snIAHpXLMDX33pT9WwQ0042CIhmBhmsvW3fTFOuGYwA6QLeF/jabY2l92EZ3el0jkBl4yF
zB+hvXlE4imaWsI2VnQRcHV+LFQRxk4nMk+udyZX1sKYqPggWQAjpPo6M6cRA+xTJUiqu6YgJF4O
K8+eIYeFM0CScvQG1QwPl9mkQGf63z6g7RnT91LlWqK4e/WHrKDHcEoj8aPdU109Jlvp+pMnZvpb
aXRH3aAAVrcSceQ4zzKpn80Siv+wcwF8Rgk7V+1qFJYv3imcDNPbPMZsvxErwiLaXDCgTa4vqnto
dbU41DiHd1Dt9YKiRAqL9ToHd4hTjwAXeWZyqcbrDOUDyDNfTHpEKNLwPIo+Au4pPBmOM3RJFHBe
BlhZm3LvsmihHk7FLl6x11VO7QQ/ix4/viK9UmW7aXFEguOwOGl+Npjo0gMYn/Sq9BMT8LBsyqtS
1CQA0PfhD8etfNX7jiXjMDYDck4Fal/neMZhOazmRZ8ACfUPG/IxJ2x4lOkrSbh9w74HPj9lGQQo
cdJhO3Bab7TriYYUg7I6u9xGfH+f0AmgQNJKgejKchRbgTYLH6fKVt2mAyAGmJtAHAnfxA1D7FAu
BtlAU5qfpYHvG06Dih1pwBDRUhGbk3KGIAM0ela2dUgCkkcdnIk6qQCoXtSxLH50sfA3hZLCcRMq
ezmnaIkONTRQ9GkX0t5EmszDDbqz8sbrpFLnwik3dEUxQVSDzgFoTZq6dD0gIQ+hyGTv8fLwopg/
XLS4kCUfkCmIoestYCbAig+ZYXCw15q9iLrXEduUe1V1AP5BA4DqXa+1RptymoCpi04iZc1ifTZf
71Lr528iSTFcB4Q+XmD72n6XThbHJON2uQN0D87LYCkyoigt5b/GTcN/EdzqjwT6+kp1CekE03D0
6XLRo3szC1rzw+A0vTeQe0AhBg4WPkouBlAOjoouZrAhh+mmXz+rcUYRtBxoOU4SU63dKBAk2o6+
wqtvaq1oq/hGXxtIjz65TMNrslS1badMhU8Fk+j0MHJHHtFP7FCoLPjjq3p6odSuryLMSdOiVqcj
dqCgO4FyjK5oWmKPuNjUl2rH7LZvph1gAAOoAQ7ygLl0tdZtagP9LFJDX/Kkso+UYEBtt9pt31nS
K/QjGIL0gYHWvJxwgWjpmM2vB7SkZScHt83QrMC3GmafOYxpnYbIAp/+pM84C/lXRX1hYC8d9xw+
T8tQHigpquHAcAPTDrLcCt8qw3vQDVk+QLYMzzDw5xqCrfa3JmNpBQ+YtitipW5UDbgTjJzQrzCY
kv+J4NYZKvxd3iuJzvMYkRIPWgv07nRoRkfDKYygtZdQTksXK0FxZchEH487wwEDbrwOf7VIxCcG
AuxxDxPZn7M0JthaIYt/pn0cn7LoUoBGqQcLh+Nj1h30GmCmZW3me2fYcjfRLH9ZFSb9R8BOOe0W
KK/+RmzWffQI9fyzlQItNhTgIzRhA8tfeRFnbODHIb8joLn5xaz65ZO7+VeBiBlEtB42buZsEyVI
62yD84JEO4JOApn4XJYQtYwcNpetX5T5cVi4+FtiBO3Rb+T4PnM0CegmwHE1x7n0g+mWbe9fUpNC
TKTB6PymanDQFcXscZ+HCfbTrbVZ+hhyHx4nhJNpQJd0/ISiDkNINO6/AGXx1PLt9y3eNjrMF7sW
6n0GIYwXupFh6AiAgaQFd8CbFqAToKi9FPyWG62qbqXZinPY44dOC6eWI96DAxyXCYnygk4MwqGt
D+ax3xgkFuOv0L6l1PMIPZol75jN5X1eAOrGnR/JvV5N/4B1GpjnslTRyyw1wIDXX4kSPriigEGk
mG19qACqvQJU1B9J77PiWCUSuKxbh/QOmklVdtgrAXCFea0EKz2mVexQZyHeQOulHqNFRMyBLDke
ODegkg/4BLDl0UOx9054rsMh5zG58AT0O2p4Hz5rXbDnAl0M7lNJ7Fea72D5sRA/IGYmLSIGdeL5
a8qGgl3BktXfqwWOMSd8CihskObhrJwLhO6BgXVLj849X4E3TbrEURHn9YZQ1Ja2Mr0RByPpsrek
jOwe+xbuyWW1+XLU0PUihWfItZKg4tG5zQy0JC0+geN5lL9q7S/mHBv2wGKH+Zz4BcqeQIm+xqVu
kDZUGeddxMrVz4D3B78BHu6nLZnKf5pyWR7J6tTnb3nAlAbOA17e6CQuKxYm2BqCL/1Yap9i34Hn
vcIJRWrAM8Ao7uSK5QLIY0p2t1cSiX47gDhoEfg+u0PD5l6jJaLD1V4oINiaQacOAAPqj9NCorgT
zYzDc1omn+H1WfMrUYBzgudNMkvMUKV4SkwYv/28V3859OAQZPI8edv2BUNRIeG6QwOH2qbPEuwY
9jZhaMtLl7/hLRxvIMX/DmyTS5crjW6vGtCfV3udwRFSyeRizDT0TGEHyYmCPS78ONZo2VtHMIm2
I+g6iI0an11ClMPrI5zukM1UKpJ/KojhUK1yHMOjcskF3xZ8EgD+m4ct0/mDBgKtDszn/mPJcGri
5aP+K1OIG2pHMZbXboP2q1XNPLz6CLoMmJQvbrGD7fGGQ1zJjxbCvhXeUJpimq8EWIxyTZMrPLgV
Wg0RyLNoQg8h268AcS6QOHR2ixtQcJn6WLFE+u7zbb5TyRDyi1Hq5KRIMPSM4rqIrjKz4RSqCUCC
iAMCniDdlVDgP9NfJhGaurqtsFHqLkJTTOAbpqHcUIEygL0ISsGiA7zyQW+7XOB7wkNg/+PsvJbj
VpIt+kWIgDevMO3IZtNJoviCoBy89/j6u8DzcNUgozs0c2bmyJCsrqqsrKzMvXfW4JhaTafw0Zv0
ZI3oaNYopMePkMrIHuRjohv0lqnB55KWIFvBvRG2Xl8aqbKhUxAp7bhT6pciloffQ84dhCIXFWc3
bqfqybAkIb0F6BvdxHiLzDGG5VVFjZkPAVwmCmyD2OsFHVLhBtYiZWxjHuI3NVSH39T4GLVOmsRy
yVul5qlWMxLCdDiceQ+gf0vVNTe1+hs8uFK7CbUi+gLooG0JuPqyAzITCWBGRqgsiVOXILB2ASm1
5hY6bXPsAZp3jkm6a97RIbGMwhO11lF+BmEx/yDw6sHDj4bqN1/bIIEK4tVIcBl7gVL+Gyrfw8sY
KGO3pSZvFq7FqxiMRSegDsn7muR2YMzCdwtJNGS7TN26C7vECkGDhSbBdVE8NZTxAVaJkfhDAB6R
u3OUaL4HOMQCGsXTNHPVBowQle7lAKjdhFihnJt95ZjcKToRtgHSjEqf9dwWlfkwd8ogUqycmSYM
5WoL0nY4zn0zk36b8QwuhZHuMQA03VEfkpKKnKaZfI2QR1DcrihqVH9AARJkJtlErrjRcDm1lPDo
NwGGSEDG2rYFlyKECSUGAbOhfouMY1LOhr+ryC1HiBQR4DqFKFMypASX6xtkx0q0mZBSMzdk7hPu
JkWmNKcCI0czrp55Lud1L1O0olnrE8Hj0HshCqoHxGQkMixiLgg8jhvMdxhFVBWqOJt8O5lw79QR
SfjsUQXnMQ3gxADbNcfSm5bICfzhHBlN1Fb7ZHQzpVd/hXOODxQiutHYgpKRo7ViMMB2h7N+rNMq
/QIwUSk9XvXj1z4Is3AvEHhT24hK5cEIZBS2RqnEIls9byWqhpJ0HAhu3qq4N5+QC7YAH9GtyPdS
a4bSOStye1ebkfwaFrKhuXE8ivtZC4ryVFtF/TBMuSaC3TBBsBdLaJ/5SlI7qtiBCiMiF2Be53rz
LQ9T3rkxsqA4eUCcvktmXH3AHVBDgmMGJFfJU0EA/CZ097ipuXeUOAHjWMYoGg3V+z2gtlZvF2LR
HnGN1InBEfkvMDHS3YSy6ugCeKA8CMyn+j7Bj2vcCsBbdaBvivgnGHNT2YoCOT6HNIHEVSLqdJDE
uQimJw0Kz0+Ex9tfWSA3AwF1EnxFY7d/mMK654Yp9eCtaqfpT2AAs9sktZX8sLika0/nYFGJqGKz
QoImNsCFToScDhZPsVsNBc4NLAYCP57eyU9y9PlbURrRYEtIw3+likuOZmja6VgUg/WG9gtoHirG
WkUVYI6BLCuC+SuNs/lHxNuKWUkpmLYuM3rViaNYa5dyntY7YmSkrxHarjTukWbo9iqZOqqe0cLp
aHoLsGhezBngE1Fk8wPKdodmmOTWFg150DgHqhCCMoqD2jNLC9g1dwstlcxAnQOHgmx1R+cxcXIN
URdvtSCn2UAkDWmxJX5MvlUFXpkgDuhRJ5e4fgCP2U/gpvE9vNYWnGEkZ4IHIty/b/FPoUOYL/FM
i4ruSQYr/qWkdvOs6dQRVG7H26xIlcc4VdT8oYqHDqkdK+qnnWz241MTNg0yqHOtIANUpq2/nQol
fuxKpSHzNEyQViZxJttI7IJo6iybienxShJ0L1ILnotjU+m1K7ecGi9ooxH/aA11vs/VUe6g4w6q
aZFb1fAPmtLy1yF0np9lNJeCg9ZagaJBLE3xD7MAOLFFIqP3jz1vHABdht8/juDmfqs8DdhqaRFz
yQNy7b4aAiebQMAAb2jF9MdQj/6zT6T/C1GoJc06jYOKIyAG9KDiKN/hg4D0yKAHfa+ikYu8biVr
W6VDQpUVhlC2G8F3PvJWKWlsHMsN8HkNctAgzZXkNClMRDuR5TQFYUKSxPV9aDLEkYZxT26aaFOD
FXAT18Dv3IgWkybFg47rCXCN8lWequjHaILsddLUIMqF/VdXTiWa/n0eq+CMiPwJcim7hsmmUDL9
SchkgDwdoiH3jSC1s1OZfjfY0N9AM5WGWDwnRjS9mp0uPekUtERP8mdRcEPLojhBb6ggcpI6IzRN
BSV/kMzWfKR7Y/FdFBoNwFJRBLKDPyR9SHe4/BZKmpDDa66VN/TkAXwCx832NcSr3pPQfW8dPo/4
7MN5PszzUIARIYH6q0mi4LtMNg1EbTVmEZVYTMyWlUyYQAr2C+4SgBvgACDw3/x8ClUXRNJMGd4w
yy0Ie75TAVtXcO9RfSM4BpJvdwo6aV5Qt8ZdG2vCiKtOJY3cXxy/1GUSPVt+Yt1TNiTjMvj+LCwJ
rrGwTV2A2jJGKuH+hGd7I2jgqSGDsrTbArKDDbHK/6GHpCo2jVXFqjuBhbDAebXTQZ31DK0Lcblh
YrFKI0/tQ9KyKYgOxZMy0zgt704Np9LN+6Zogtrxu57cHvpN8m3Tz+qXIMGL2QhcRnQg4lmyMeuS
cAbx5vrPAOHvNqqyVnb7WqReHpmwClhpDNLR2ipI7X6ehBcIiOzxOCGJbkaz9KyMBlItFbhLmdQY
IZo9JIUM8SbJrYc28WfN5rEeEjT4ksSBEGXhyxAp8xc/6jsJQPiSZ0YMrntT40apnHkgD+PMdKDw
F13BiYIbOaP7bCoDAfgsz2p7UgzpCF2svjOtAMCxIWVE9oFqtDSLssphxNNTnpebiVLvPCaDvwEo
qga7VGqsByEPUdGwLCr2N0o/UM2gHN64Pm6/gWLBXb+XY9US7Kall3Kb1wJv0Zayu8djNY+hIcZF
8SBPErAAMGMNJBpfpN4FR67zqjGcSrcWR0l1zBkKtDOKXffWK4MweENXS/HGCq2EMxVaOpEWANQZ
+FwQxK5ESjD6NQYkZrxuFqTeyQoI8ARmUwLkwqrk6ID+mJUdhz4y77UoSStX6ecUmlYBxu4E5Yei
dgdPgcWolOyXlORSs5nC2R/daSRltQlCAmNXYhVrd8aJE1vEVKlY2LQUJLJCsv8YVQaxREXrCwGg
Z08QMnFWf6f5SEP1CN7HY9FOKLwsbQCONERoX8DMqhQhi0Y/Vhp1Z0eZpxJosVnGaDGqvgTyFs9l
CxRS7iRfAvIykkkFiTcAy3ZT+EO/Cr+cvhSpFJ9UUOniAhgkd0w21uAhWpR/TL/n8Udel1wh2UMi
rlijYNMaqfhKxDe0Dk+UnBC0r82TVCqVtPVVc34NhEE8QjHtxRvIZMqvQZOUJTmTAs+kl1CwJzEc
ztRHxfwEuUCRwPArXUiZnQYHDiAgTpQxxuJDSNODxClUkQ3rRVF77pqasnLV6ZR3E7Gx9pMQtMN2
YL+fZm7wcaeSzdjHZE8eWqUnh4TGWXcLIIJbsgB9ckd0wHWRik3R23NDEmNrRlVNAkuGTfBETjIl
BCl6GbxUnpgPelYAhuW6CU5VCpLY7lnlbyDU+9Py0AOKI6bwwQShaO7hSfo/k5IMstMrIy8MdTRT
YCK0VPluhROHOSjDyQCflZKuyGKEdT3U8NSfKck2lGHlMnwO1bzl5Sta1Xd0hvSUJFue/gykqgYF
4SeklGBzpyWY9Lx8lgoQADhZ8BeqhuaxHTU0JXc5xdOrNelzTxyvgAUZSNVqoHAIG8FJq+mjGsFl
cKhC6T80szYeuIMaZVP4AXVuTLf2xDaoCfHrUimdxTtPGzkmuePFY0saWzNngJGhmZ0WDOrkhmM1
Holc8kbfBVS0Jy9UJbNCWq4Sjk3PrblLikLZm+REZNtEYJ4nfDGW0qmBDPir9sX5pMMWbe0BYEW3
a2fyb/dwz3y0TQWjYG1CVSs8uni1xu3c6mn5lXeB8FWwSIxSBipF8Pl6TJTbDqX0Pc1nVSQG5Hn0
0wriXrB5foFR9CVIU9uyAjX+zaBrqEXJxco1nIRCagycbUASHgBQNH0BXdrTb8OCurRRSrg8dtFN
9KK9zLhetAT+FjegeQDSn8g1iIickYVckbtTadKsCuAPBWFVfhW6wre7pOq2RjKM94KQIvYq+AFb
13ZumnTS9vLwa8L3Mjy9WqHjm8jYUgU751rDYa1bYCuZDfWK51AKlLnbiaAEFdid5YkahWXPmhrc
1GMKLPjy4OuuYjSYY3RZFKk6Kvqin3I+On3CdI3SXW4nPleuV0s+BymjLaCX8KqIgDWRRQtgZlM/
j3hRwRH1khy0CUEMCe9Kb1+ufKI193z9iVYSKwCe/arO2I6gUPHDlDDdOLBkh1Dpa0UojOOhFl7D
RvPSdtDQ9zKnbZ6TAZCHAGj4RMoBPIl1ZaXWEgDvH4smhovqraR8UBarRjx0p/IkzrOAdCvcuQBg
R0o2MmkKvXAvr8JaG2IZbVH4MBZ1UzAxK5mUclBz2ryDBAEObP5QI0MBHgddirBw1MYfNPqVr4jo
fGaGSO5JurbYoKStpC8ASDZF0lCHhw4o3+vATAhzJbC4rTjuQc9Z2zKHu10o+r+1f1haHOogjfXF
AhlfWlmgWcBABP9CuQ8hPChXpH+j8kumchfsyQRR2r68tB8nej7eyr4mXYCYUpYQD3Nx4EU7TMeJ
cW/AYyhgxavWrcyqerS0NNhcHvmjZTMy4jMaosYG/aiWT/aXvmEzaYUUqVg2HZLEQwC2lYu3LP5R
q+V9PWkSiNnAyCCJcz4KQ0eKVXGilUFqD9oCfTMz6UBRfngywFtfsZuP5wL1bdwH1WMKguzm+XCm
avlWJmCpdctt1pIadsg4foNcI+0uL9/HM6Gis2HQjZxyD/q+y/L+tXxQuep6jLgb/Equ9kQwcLGg
D0cOAE9YyTXp3Lv/YUQFISYY8FAT1uqFEi/sKus482UoDD/9iUSX1cZLJrEOk3vUGs0rOiOfWQit
E0yIECbyT2t18YGOECqVW7xx3fFeseayKd3SaPr8fzBFWhChCS+pKru2WssIMDkRBWs5V0YF1rm1
wByN1ZVRPtsx5MolwFN0QQETf75jgwFONwkZpQUhoEMttOZdHMq1N5JjpYJPLuzyhn1mjJZogR4g
LMObrU6YXtRaMJmLiUi99TDkCIM4YxAYgtelBDVXPMlapGg5aZZiiKyiimrEuk1JYXUpMTDM41oK
sreIgh740AToylzemk2+tCQW2v7r5Sl+4r64GBAhk/CVNH6Tz9d09s1Z0QCJ2mgKwOiUDH/bTORb
lSzeVKlvkoVQ1K2qAHi8Mt1PdhMRWKrNaDLhXNRVoNLLURGaFSe98TvzuwzxOuYulvodzcq6TQA/
2rs81U9OwxKQ0ZpFkbiS1q6lGawWjF1KLQt4qKuhbLnpBOVaV/JPdtGQUXTTJVSKkH5eTQu5miDO
lzPny4k0gnpPmnirNI0kbqRcBI0cxeJ0ksD/hlcc2qcjcxFAYaNZIHrp51vpg/sfW7qB2bHZ8Y6G
DOO7fsPZIEnSSD/w7YBdB6ic/pWBPzkmjCcSXSB2Db5t+WB/edIayrsBw5SFTcrx0ORi76EEKzxY
ZFCueLRP5oj8n0IDE47K0i78fKgqFeV50DLY+XD/XKEGWjZqNcTbiALSQwlM+SWRrGt6xZ9M0Fq0
4ekfpJFBEVd7CmEaDeaeQxJJCOiINXAkqC3+NhBhKfyzkVpgPiy6bND2BhHM8wnGkM7JJzFBH0Eg
12rBMQ2Vdk3v7eNRWDouiDRZ1VB809eSgGJv0sWjog+MgIDAKRkS8Hxh3F8JxT4ZZdHG4x+8JxL6
K/fZwVfJcs2iGG2AES2lXAOtE+r/fKyJojlyMhqKsihrK+sbxbAfCd8BWQAayU414jqFW9RCe+18
fTIdHLOEmr3IJYclnG8NFSU1yMmf2vOAMmmUybUDYPGK4vBHr/jeUhS9LFrEE/6sZiMTsAxjTpKT
6SYHnGc0eVED/qMcYf17MKzL6fu/mhxivDRrBKKuLa1VVn4jAtZN/oCIWVFKnmyhWW7KaRzdy6N8
MjHDxC+qIpebzjvvfPUG9FuDOql4ilsVJcM0NG5pJtNsTKMLnXIMrjXn+Xw8ngA0MiW+W6vi97LY
GQZ5HSAIQkP9j3aiVFf9AKZNLMbFQzfWys/LU/zEQJgibcy4ZdD8//D0Rh8f1goLOYV5BHO3oLpQ
tPO/2zuaPCTGNGXxutZKaNhqdDjukA7sLhX9e3OE8NTEyXSle+XHuIBUlMZVYnBXQolfnV1fD5Gb
WuQzFVrbgdRGlQXWzPAEZN/aWoMJBzcJRkp4TZttLy/jJztHuIVeoEavQolcyrml9JEYVRUNS+xC
V4MXKEDaC9Q8tdmkBbIdtp4AKdpcHvLjtUJjCpZyqeRwe64v7XCQc2ugi7btK/m81UBlvaYCFclb
QeZ5fu/D4JXsogrJ514e+BOTMZH1NDmAJudvrTVL30sCWPQG7R61qrtYUzO7Kcvhn+NYpmeheylD
uELye3V/FeUIl98E+GWlZr6F1+gj8ibkBkchTTPtioF+ZjpczWQDlxUFNHe+f51CSyxwqrxLzTHa
ou0Fti6NBFTpfSM+okc4HTWSdluF4Pr535fTYBnpNmJiPtpiWn9FIkZE7jrQNdD/gJnuJTSfvAJN
xStv1M8M1JB5ExNDajxVVzEzmk+lguI8yGQ9MewGwMKrMqLqCf622sETaXb/w6x4SiN0y7MHV30+
qxk5lQKKINapFmXkwnIvdWBeiGRdscZPJ8Yrfwk++H9z9dZHmQpYKAoNKLj4cAjoDEzBpCmsMd0l
mSY2jzPMn2uZsE8GXZqk8O5hMbnCVxfDLANTLmd4NhMd26hRQeGawMEX6NoEWeZeXsqPkRzGwQtV
453KraCsfEs2JLBskdWBEtVCLnKieazSF7hfRjXCEJ8G+dqr7r0vynk+eGmZwsvKZF2JHla7N2ZW
GOiUJmyLY5d5Ud+Kx2FEQcyK2nznm5SOpKhqtiHISHoACpSn7GAyKAhmaORdMd1P/I2F8AkuXdHx
7evwMhxAZtIdqgBbUwcejXSB8AUoxV9e5c/n/Ncwyzb8dQ5jvU170af7jT/Po27X3SKuRatIVXMy
xWpPWhYKe3GgvmamKNaWKaVohMtNuvLE4pU+VZ/ZFzv+X2MFPMPqtBaIyfmGypQDsOOOClr1t1JX
CZAwMTj0DW+0y5P/bIlJfnOXcHMuTd3O567qM70pkGW0DU2p0F2DQWRM2XBlVp8ZskEjcQlxfIW9
XGb91wqDDFbTseOdgIRe9d2PA+qIlRy80Xj7Wijw6YR4cy0K5WB7xdUCoo4MQEAi4KhpIu76NYhA
CjXhlYDj01EgleB4yH3gv88nBK/JL2XaptImOIjMDTJFaufy0oIBfXl/Pls52vdwtZJ4J/mwCuNr
gnsTUisDCa24EUCmu0bRGw8ljOGn/2UohJ+tJbCmB/j5nLJmbFpLYJPKsS1Ppt+GVDhNYLygiYb4
y/8wGN2uSMERYkvrVzhyNiHq0AS8PQWYTde1NL4EIe72bZptLg/12V4RonEBIsfMDb+aFxgmVW8y
UjeKomUPSFmYd7rZm1d81fJT1o4TkWRjSQ9xQ6y1mPO016doxu7yBtyk3YEV3eMch68hGapN2cH2
uTytzyyDZB8QRdBK1LBW15/SQhrPdEpn6GnlTjxDj6tjmoQR14dXNuvj3MiWqBgFFx+ZjPXcBlWy
0gZM9cKmrrehXz0UZn0AKqfvxDrqr0zsk9FMdJdpn0DPlwVudm6HQ6cIdBunvK4Ngn4IMkt4prUT
1B2pm++R6POvxJsf7YPMukTjHOIIGabr6ixHog5gXyggtVNj/15K80TOTR4eL2/Xp6PQ5ZBjTCqD
muf5rASh18cZdSYQbSiwqn1Q3wHhvNZT6ZO1W2IhCi08Dkg6L3//l6MlXQ87ygRXn/dTfy9J/gKZ
gPV7ULNB/yZXfvrnn6eFCZJkklGrp8Kzmpaip3UUhDwJUBgjWM/kX1Fu/GOPahILvAdU3BIOnctj
HVLKAmIT+dzzvCsUVHQbtGPILqu5AxQDgprInl05zR93C7+u0X6TNyUh5rogWPUlDJzeAs+XVt2t
Mcf+UewGZfhn7w6lQjToXG7g3WVz5d3NDLwPAJAEZYy28LIk+z0vULNaj6+1wfowIV2ReIEbIk9k
me7lq0OF0m8tdCJERKmaou9ZIZRe0ob/nJ9nFJ6mhBNLswQmdG5+AEFBexvIDdfQcCs7yU2kcIZp
SJRj35XA9uLGAkQHT57Dj9JldbVO9tk8F7fBixwPQsXx/BOkvHQWwi/opToFKxPVSnirRlr2r/c/
18nSY4uLmZsZ13g+jIg8fKcuaTxoYaZrKcPvHJDx7vLZWmLtsyuFjOfSLmSphVvLf88HqaO8qdtG
f+3gCJeF8KBHu0w0NoUk23S8IcCB9EW/his2+SG7sIwK2Yi0rroIBq32ECwhar2j/jp2Bys0b7Pe
kwvfSfXYneeXyxNcD0XuWKT6QJMcMq4woFfOI0JXYgYaCitYH4M71E58pxuy/kZAb90TdXhqZPZC
7/Kgawt5H5QaPzVNmRBjndqLUR3ShmIMbfQ7kgf4Aak3m5PpXh5lfTv/N4pJzKsoS2O91XmjCB0g
B8zUQmhOA6ASYUnFoqLkwCu/Bpj4ZLClWQg8NCretMhYef26KGhTpi1oxNBnrKE0H7nQuDHH1v9H
w2deZ0OtDF/Tfd+YK4aCmzhAYsj8LeIq/xqyLaOQ+aE3Bnk1PMnKL3adFIK8R50RJ6NtB6rGFNtm
Y3N5jz5aAtVZWBD4KbJN5EfOzxeMgznWdMiJflSWvGKbEIXF9F89L5Wfs1FWp5gHCZoAI49HBEF9
G92s72Iifb88k48GQDoCaVaacyzVJmO1K2MqtHIwI6VG0yL9lzSi55BC0F10JYxrrZLeTfdvt0SA
wWCkCKiWUF9ad6gb0EhQp54qFlV0VGSIGQXI2kZzWwtZdQf4tti0etftEH+VnTGK5T0quekV3/hh
73gj0/NEAr1lLhzO1YyzCoX1LDRerAgGQIXMojPqybVo6tNBQHiwplRsdHE9CLIvyAgH35OpyixP
qRTtkNOrztr+0+4tiBiVhxAlFAai/8nKV3RpOlqhPg42zfBCkMul+QXdFCikahxeeeOtZvTfUES5
tGqlhk07w3OTV3wjSnKCW1vPIH83TNDtUkG65iTE83Eo6FLcYtlUhQ3illwXF/gjSZBC6eFmf9qc
du5mY9ubm+Nm47qbo8Pvjy7/77qOveNX7vFms7f3fM3xyG8Prsvf7dwDf+cd+CVfvdnvT+6Ovz3y
zXu+1HH2/LTN1uZH8uOXL9kUfP/+eXPa7/lpNj/O9pa/3uw3zitfwkewneVP+DW/8Wzb2Tk7xuVr
+Yn32xM//sZ1+VGv/Mnesz2Pn/jiHu39/tneew7f43me4zmOs3yZx/fz85Yf5tzyiyMz4RM9LsNv
d87hq3dYvtQ77G3PuXNcfs2sd9uCyTt8uo23u3Wczf64WT4on23Ldz46b/zUHV96uHva7Z6WZWKh
lu92j8fMXoZ9cvjjyzb4nrj8/1P9YcfWhZosrhsV2NLDcXN63W+emZTnvDm7g/N0ZaT3ZM+lkVbO
vW3qVG6xjY378PLjFNgn2/t+54j2lXGU5dhcGmcVXTRVU8JfZhy26GX/+Mg+O6w3W7K7Obo3jnOl
2r/KI35cwtWL3JfaKkZJ/eHovj5jLezT5T0C4XJlSsux++t5Bz4b/hHqSMeHm83NYtCb4/s//Pv0
uuFsnLDV4+tx83o8VTYH5/j6yl7at1sMa/+43W+3W2+7vbXvsLCDc7PDnL/f3r6b463t3O3Yb04e
x8J1Hm4cm/PpHR6cmxus77C74sKvGsJyq/01G1WkpWXMerkv7jPnhhW7ZtXv4f4lG1j5O6R2IDEy
xM3m9RR4HEuO+2k58CzbI//Z21t+tZzqwGaGhz87tDztP+5ut/sz2A9P10zkvSJ+6QOtr5TWVOJs
McrT/vm0cf7s9pG92W6WRT9u8HHu03Fxk2wMG+HZ+EBn+a172jy7z/vHo/tS4Nu29svNjw0/gKmc
tvb2+b5n+Vy8yON+i915B+y8tL27t9g+PLHVrivb7gMG8WrZX7w7PMnGtXeu94AfOhwXB3PZVN8f
yJfmuYqtkkIYFQlLxWEf7Rd8bm/zub9vN/bjf56Z6eFEbxz3ZsOH8PC7lz+B8h6HXPoIq8BrRtpw
GpalfsG9H1mF4+LXjk/uyXVu9nu89e6V04KzxuNzS2w9r8K9bjasOVfPbrkF3Bc2Z/Pq7k8nHDZ2
c3oMbPsbVrRhT7glvAOn8AWvfbDffdl+uz/tH3/vA/v34/JDfzyfXiP7ebZ/BPYeZ4cfOj3y29+/
sUZ8/s65e8LH8u+H3ZP3tPvj4PJ3T/Yzt8ho24G95ah+u727+3Z32Hlf9ofdr6cHbgrngevA8bwn
13675SLaPdy4TxxR2zscbvHZhx1L77Kq78vMzP+w3FyujMjdsjtyLx9vnJ13x1F//8KvT/zx4hSe
3JuHlxcM0fl1ZUcuey8it/PzTlulQjC4Yrglb/gftrs9ulx5HH3bcQ//XXLOFTugVd1Fp0kzu/Nh
k94w+oJhGZPlOJ44/xy1ZdTl9q5sTpH9Y7nrcZeci73NF+IdNo/LrcxGs/H86pFv2Nt3BAQbfrV8
736/vePfuycWzT04D++BDcu6WW5NTtQdJ3f/Hi7sDgcO5GLqm8UGT5vFnYb2DhNi+fHWGxd/fLNs
o7t7ORLpuLuTy/dc3oDldvj/A6G/B38gct5jTDqTrwGic1Gg7pmHEKBDGWFchGpuFXG+hqNasyr+
GwbQx9ITmSqCttpm5Ax7YE0C7MZeq3fxWE23iPt2d1oXaNuQOgaE+1FDHwNa/ZDQ2w79mi7Ya8jp
OUTa195fq7fR+8fRQWgsLyPylB/KxGYuo2yMglcxjandqEl6M6IytYmQHDheXuB3uP56hWEvyMTz
YCpJWZ6bmqpmdOSYCK/DuH7u4FyjaKpsZz/Z0UlipxX1axcNr51EV0PVf8q17mUEGDiRjKvaZE+7
oGvlo8XNrj4Q+RWTPIslw25Yg7hhviKWYtK5SJRqS/mdIcufHPIG8Nk9kuZ5skmiOZMfkeqNfs4R
TUKugMg/WXxd1xURBDk4VjSRzxfEr2e5Q5W9t0Hs01pBLwoXWlfpVmGcXjnon1j32VCraKKSJjmc
FrMLW13YJxjELTnC7koM9vkoFk8nCAZLiuJ8QjVqI36ecoa6OQg3sjUKm1JGAvSyIX06CtluCWQW
2BB9ZUcWza9SFHGxoyKOXxGrae6EXtAfL4/ymXGAwOVIULYCUrcKjsDBBmWfIXaTRFK87TPCZYi6
UuAFatDeiiViW3JXlgelj/sv/z60KWMQ4LjljwcFxZtcGjIUHxRqpsdR0oY32lUJexR4tPsMsV8U
bXX9nif5NcrGx6WFz0gaHBQ5OU5cwvkGCgOIG6GOkVUz1eoYJ3mxC63mGgjm49KaALPYOtEUybuv
YRShWPW6WGaTjVrCo6hrb71qPvuzfugR1kNKv90Zan0luFxCx/OzTqFYRsSJ6rcMc2oVWkILH6iG
5BOCIGhIvVgl/Vp2paREuoPyfxkipd0EYGNQTo+/Xt7O85t9uVlMiXQCMFNQMSCdV0ODaYbjnzC0
qcOTU0Y/9ooyrDxaUMJBbetrBaHPpqqCU4EwBZiWdMb5Jk7S7KuBjExhM6BCJY9Z/C0NAn8D/S1G
c8Iod7SIuNaW+aMvW1BaIMdh+2A5axBDSAto9GqQvUZnUnASsRDcRG2sTYnsqXt5PT8dilIK2hxI
THNjn88P/dyZNtpo/yHoPMhcIGIier4V5dlGimdJ310e7sOZoBUyGFddxWQXCOXqxhZGJG1MDWKs
NiKpJtTIjpYJ/Wwvj/LBSBYCIUMsyAyNTvXLmfnruWf5vKBnpEHRL87MxiM2j3M31UPtF5R9E4na
MlY3l4f8sI6rIdfrmKLLYNJoykGBo3QlNfkdG1LrZlXaX5nchyV8Z0eCPCW6Ak6or+6FcJ5CEaXK
yAmmqtsjIZc5ULbzK3bxcRTKTYAjwZ9xpdJS53wJEXvvY6NCPMZKGs2rwn5GSFOft5dXbX26iF04
VZwrrFw2EYg/HwXCvEQrTgDIne+Lj6PV08sy6PaTYvQ2fSHHx76YrmQMPwzJipFPXth0C5lunYpP
JUMZlQZ+a9TUkjvSVkZzrKIV7iUEL0+W2S4ywlPrXZ7osv1/e0xqlaQnIdm8n2lykucTTceh68WE
/pztJrI7Z/CKrXKU3WsVp1ViSMdpnI+zunOIFju9ShmndF+/5i4t0exfh/u3y5N5TxNfmo1yPptR
b0IEGRhF3oLztGmx5kl3qO+5tKVzNA9ElH1T2we6GtnTt8tjr2sCH2a4GO7fZ7tOUrVeOp0KO9UZ
HLiJ9k/jaBz+9V5dr+Ry4P8aZ0xzZLpyxlEf/G2F2tFXeGYH/4pdrG/v9Sir6wWVpDgVltnMG1q2
Oeg5O7lTXjnLH95J61GWM/HXXJSoltR42a9j5f1InOff2vbt69O1hubSsu2XzGLlduGXpZMUMUzl
wQZykIWyv6KBfpod4wuy6vsrlrDY8qXhVi7XopE47oPhBucHWvz2z9w+/HGevl4Z5hOH8ffRXddM
siZvDBTal1khTOpQw3No5eiYru6+bb837hckHK9t2BV3sealk7orrXAZs3d52HHAIu/bbP/8chfa
9437xpvADu34ysVybf/WnEcF7TQ5XfZvcn7MG3FLo1Kv2YR30d63021nX1nY86z5B18lr7xIoiJt
gerDMsnQyfhHtRFiJz1/zf7Xd/PK/NdIalWgQ2QIoMxeiIZ278NQLeru0CfGtTlds5WV0zCNuDHz
5aCZ2kvn7yJaWJQyPWjzBIW4azjAVdrx4wKunEdsCrKGDux/C5ieaJ/lGhta8zpfIjdyySpPOGLR
/nNtlqt0+seBV/5kCDJaPFUMrDzJh+ZrcVcdlB/+PVVguqGUb9NzfohOyr32fMViri3vysEE7Rjp
xWIxCjaDIBb22e+I8hzfNpzSy73ANR3T0a846Q/JlrUBrTzNJOdJ2iwHA1zYJtpJ7nPmkFj17ZLl
LTayffUe/8wBgNOCW7mIGECvO/fYTWJmubiYbOXRApPzobgWkYPqWDeZQ2flh+aeRiPbeqveWvsr
q/yZX/177NUqI/M3peBWiFXcwdO/pptwM2wmN9k0e3l3LWf22ZYC8wBLAtcBrOLqQRDTPySe6rKx
a5ryiBKiKKiGqtPvLq/deH64PLW1I1gKZ/CYZICRcC/Bkp6vqt5Gsh+m6uwISqtskK2k2YVUR7S+
neYrLlxdXU4MBeEG/CXUcNNArvR8qNSU9VHuaWjqIx50U1h5Dk1LSa/40PXqLaOoAIt4DSwiJuu8
iipN9GNqUKFsEUs5oQVuHOo+bRxxkrNTXGbZFxjm0v0/ryIZHJ5VBO1g0/TFfv6KJgr0q+qmpIU2
fcBLD7l8fKraZg90EUqv2eLiwv6+45kgbzgSN/AjNVjxq3NAk8R6tgxhcoy8zy0HSbLmC5q8SFvW
WqEkz6nUt+jwZ0Y52AAOGsFGsjq7T+PJ/6q1eVug69T3/b7KdPkBkG9F68c6Kk27FGlneXldPgTf
QOGALIFBAGVuKUCKzhdGpbdZ3hoGvcWlvqcVnJAGE96QVgKhOza6D4FF1/ox3tB4vn+rAYT9DBor
MF0J0Na8iUtFvyY8tI4vl4+kYB+gjlDgp73k+UcS0M6MRKkcHTpfJfR/UGSbHmHZd/AYGkKyZW8e
plLm2o368YrX/HjYFDYN1gD5YDL07xXmv8wEgX1hmCDtOnVrvlZgar+0aEKeEEK/Rt75ZKSF4KyD
jiSrAMT6fJJBs3QituQZleNYB+EKBd0tphgRd+BDvy9v8sdzTQqTnBdqTlBoxTVSMjDEMStQGHUM
FAq9th7pu1kFV96oHx45bBtiFwpMGXB9XAHLjP9au4DihBLPXe/4QujbI43e7TgLFBuDyg5RNxee
kfqpJ4uxegRk+X/Undty3EiSpl+lrO5Rg/NhbLrNNpGJ5JmiSJWouoGJkojz+Yw32ufYF5svKPU0
E5lDNGdvdsvaqlpKMh0RiPDwcPf//9MfRjYpKx7seOvxDLRDCxA53f/LTNs090NQVOwuG4kNcxcU
vnSvJzJQDaeFovAcVQkY9t49u8KPgbumA1shU3847swIM61IffiPmgJiwklPvCyztLP3WwFzJooF
tIJCYHJoJRh6alNT3MO+h8w6BJWIPxST/O7502WNgShk1kR70mLrJZOWWC39um40lPl1qjfKNpIg
BRwgdd9m3eh77x2VaKUF6EIFhJWjL9aMOslNOqstsj1zFFzEhTSf+0jlrVwSjh2KrRpQaTAoSm5H
WBDIWCjpTXbjWlKUb2UZWsIU7Zwz2TaknZ0ZA4T9Y9Of+1Lzq1P+376N/x78KD78dPvN3/+DP38r
4OAU3fyLP/79OvpW8+6f2/8Qv/ZfP3b4S3+/7X/UbVf/+O36a9n85nX5969tVOTL3zn4Ciz9epLt
1/brwR92eRu10133o54+/mi6tH0xxzOLn/xXP/ztx8u3PEzlj7/9/q3o8lZ8W8Bj/f7ro/Pvf/v9
BUX2b6+//9eHN18zfu9DAWPDbx+jb8XRL/342rR/+10yjT840UFvif5M/iMS1sOPnx9Zf4BtYEvT
nQ9XAyHQ77/lfGH4t98V+w9+FIIiAYKh41KgzNhhLx9Zf5CyNUCtQGNCwt+0fv/H4x28sn++wt/y
LvtQRKjJMp5D/2kYnI6C54AADF9NYLRIhHHOBD1Kntmu8E0JtcVugOA9s6INVOlkxmD4hhdMti4m
1bpHhvk+gvxxV4IGvxB6iBsujdGZFbGNwhZ+yB7JzSvUup/Qougu0D53AMpWl0qXjJtI6p3bgMrQ
BVyVa/m8w8ALPghDIHnw/zZwFFiCxDZ55aCHUlciH5XEHdzhNdqe8LtmfvTByOQG3mUuQl1ML/bb
G/zwmBM2gcKL9k3VoKXyCNoYoHtFzQVKZx8KyK3mpM+qlf+FRuaw4rmW72hpaBF0dc44R7aPNrCu
p3/VcZC5duY8vD2YUzZEWUwgGglPluXittOiPGyjYCdBnL6ph2bYSm1d7t62sgjJXuYMyLYCQJO1
ax6lsc0QOYW5zKRtbXcIKKTpZZE5n5E72Ttd/djX3ae6UXZW0ioe1Y67zB5XguXDU/TXA4hMvQXS
jPLc4hRANlpBfDeStg4SzClE19dzq4JX6Vtl2w+Ds+KeF5HDL3s2Gx8kM2ipZX82svIQU8AyuA27
anILmLfDLED9JbBRGkut29wxuGsZ+p3Rxc+9Wd2/PeGcAKz8f0bsLw8AyIIqHVtcIKkXFx8tHyV9
1v1oFznlRWlUN6k0qzu6m58DVDfuEtO4i5IBAFdfAiyx0iddi5+1KL0q1ZaKWlY222SKyLDJc+jB
nKt/6HT7pooMpICyK1syb+Y4eZYb/SaP7IQ4L4WveZBQ1e7gp1dQj7jInCb8kCgKECRV+d6noDtq
WUA8fO1uRsYYcYTo3lCqvxLffGhsBARq486WsaxbwadYG1LXNOInq7S4f881asBYG6DkhC+aH3RQ
/gxy62Gg44LDTrnTu+AJ7mlUnTv5i43+36YXH6G+YNzLnME7U02RQwnt+sxsRqTNYkylsE67OoTc
WwmK+Tu9Luxt1PDVFMqvaGW/E6mknyODLfp66pF81yvh8yJwTbk0jBegCJNrLj2PlJYZlRWP83WO
lswwghSSilbdUUq6qbSBbIVhfpGsJv/cOgNtIG3jIELMzKGAELsGclmMCAIT1RdsalX2ZKbWDWHn
jRG3xRnMm/M1lKwOVU/7wfTNcYMPn6/tUu9dKwxLGN2DyMujvN9y8twoCOZs1AmCo1GyEAC1tLsy
yZ6IiP5UI1XdOlbz6GdhSuWdR4CGdvok3qtv5Vdxa8EdP6bhbeegHkENze1Kog2jQLO2R1lgp4c1
WkzN7LijmOSXaRz1Bu50u7KRAwmmTxbSGju5YBImrUA5TsmdPUUzx7Uj68YJU2dv1NO0ryaTe2AY
Pel5FCOj1paeDEsaRDyDukMvbPaGRkMWpTDuitQ0LkGiNttxHo3LgWkIzWz2ai5Uu3h2pms/8MdN
JWnJ1kggdfcz/ohmhbSrqvTZHspHNbTOX549DRCek3PrPEcm2y3G+Svx6LOJYG2FroWHRjEKJDDR
b/oqfDanAIrmYFDdoJkc11Ss/kcHVcJOiJmfJX16l5mIJtnFqO4ijedOnGj2ULh9nONc3hrchxBX
QHM+TYdmqzTMk4MkuKfFOWyuDVvQytvH2WABIEb3LAVAK7ngP7ajlexQbEGaREpL14KqdpPXI8er
E5Vu6ih3jlKqbtTzZFJc8dt+fiU2jdzzxUPHD/klfy22excmNbrOKIv2qHJtdGS8EPV27A3C0M9G
zyZL5+wpqs2bcFCu0Uy4rWTnIeu6eJOMTXINaXCym/Hb+8hXm0036HfQcDhu1Qh1P9u8yenwgLMh
QpM6d26USbtLYzaSagZPmsPETIWCDb9+NNTiCmGpR6R9+Fsr+mw1UrdFcUp1lZlhqk4IAjgyp2va
uSfIwCkhGwiQbiVr/taTv3JH236Q5xm4fyY9UNsUsjb2gxYQsTbpE1qV0Bvo1kMTKtJOON+2hRqg
aurHOFPvSDywaVU2Ry4WvoycwEapfSJMOP5btDO2VQF2S9NxGbNVjxcweY8XY1ba28yUtM0cyO0G
PHN4o7XoUbt6wOu0Gl6N0fCQsoQosDzzTAMMM8Dd0yejRZoYUokekbU58LiTd26NMM+3bA7PadeK
XISxUfWI68faCp96rXuss/oRQiHmXof81jJFm4PFOkGcR9sUdvgMQRq5CrFPpdJ6QDp93ndCeDSY
Oset0c85K+2eXREYzFvPIrGRiYNBhcUlORdOkpaeXUzJx56S1J+9hTqjK/vxtE8d/4c8MLXqqEk7
See3fFm9S5NM23Bk+l+b2EA4S4R9viNcYzUqV5pVwGULCYsCl+BQ7aBBG26Vlnc5B934wdZwgvGg
JDt60rRzPQ9Qg6tZ2siqCb3DTJVQQ6rtbVpLX6cRSiPNzlQ3xn+fdSoOPzGKRxN6ZrYNdeUrdJBK
DzEz+tjmyBcLeqove/rwdkBrYZxtQ0lG6RKai02idNJZpvPIitlNUOJNPMTU4+kz7Q7xUvziyAW/
RQvIBBYWN58R6QhvE9S9dkZtfHUcJdnqStZsB6ext4g4yI8jSOLLBpFPz6/k8osi2ePezv3pWkJG
iZJbHD41gZR8jGTpK0LZHanxWLy/mCYBFCtmCe5mRd31Q6V/L8ukOEN0AtXbgM3So8yxyYMg3Y2T
iliBMtieVfXy4xCnT+PI8SycUwll0oXGgW2PfG/Z148vxyJx69001CrCwHHpNrI4FxO/vsxEsJHZ
xo02sw5zi21Q4jC0uWdAmVFf6uQM3aYZbo2+jf4qcjz4i49IIvNGbkpEW/P4Ccpz/6IMQgURCzXy
cPHiTEkfQN1CGW9awVb443Hu0GosoueuVD+UWnddF9Y3aC2/wDR5mUxSiOI2UUIzwh9a5Jnjxb2s
unXEhlNxcV4XBRNBR2rS1IQqiob60+VYycnVNMJrWvp2vUXp2N+w6c7VpL+Pmz7z1FTuti1U0R/U
gTOkGZrxIi9x60SUjzZqYlsA7aCfRvajEFGhKdPhhhg+RQHzl9TRcwkW1VUqsWlFgPESLqD7/DiZ
yVMVM5s29PU7w+6LlUjx8CIv4jTat8CDg6HmVkizx+ENBpUVzczHOdwhsiztTEt6GLCE04yfh6hW
3RkpL9RAEJR6O0I8ujmR5BcNGOLyBzjsiM21tEqziWxpCwxO2vVpRvSgmOezFTzHJdsaj/+8YvFo
qJiEvg8gGhBC+B0X9xm10/IWPgJpm09sRxsN63Ny2/MdchvBrmnmL51tnSNGq7pZqu97yF1FnKPO
eBoaB1UXvS8iy5nDQBzm8sDZjMDnXc0pRZLnaQzx8RmLu8/t8wmSiia26vNCTZ+rsn7USo7gbibg
jrU7hGmcjdMkpRtFJccz55EaRumub/U7VSemEXGQNHOkZUSHDTnqTQQD7K4h8bcJe7klnCCafgk2
+rp0XBSJHuyGdyfhOJOkls5QUuI3c+MGaQa2ulk9jrHSPBQOkqY0sdEIhaRJsp2Rcbv46bK5DAQD
HmuYZGkHCnpKeMTacdWhZMdnHBJkeEa0GCZJRBzNlhj6CWbjZCviAC2qHhNzbndEdf5FEBvzX2+/
vpeGpoMbBcl/i/Q/+EuYOY8QfuOUN12jBNKW7vpbWu62bRteaHp/5yepJegz0ZrIIUKR0fQkgL02
W+lPxaoeYz1EXEDQr+oEgOKN8epjF+2hXd5VXlzP98GQxJuAm76LEBQZTfmbYbeoOfvSZ9Ij90ZZ
X1YKvI/oQF8gyPBJabrvsZqiZ2kFG3Fx6VP/uazj1g2z6MIMKuL6tB9vDKlNLjKx2nKfkx7+8PNB
XPaGCC8rnJQR6zeU20uXVnRpl6UcqU2b3E52iQxGHRFokVLkmpE6+PCBVNpgT/CqlQliQOWs7TpJ
/Zlzfld27aHI+N8yTXaQaPvXEnD7H4VIWDXLr/p/MONGAuq/z7f9r7p7ojnqZ+pO5Of46X8k2pw/
bNrcyWhRgqOlURCg/Eq0WfIftHnRcSzyXNyAxUf/SLSpf5CYAx9gkt8WeW6+8B+JNvUPutHwxqT8
8ccGZIvvSbQt7+ECC6uYnLw0PQvmiEU6WLLRnrSkxNoiIZbdGfJAmDHPwdlA1jBEPXnIzlFTzR46
WwouFFoJ4XfMEEAu8SQPMKv2F3KUIUxUyzuUpNMY0u1KuS2juOy2EJ4bFzWCljemFFsf1cHO73u7
sSmFA6b/mfZ618L811bd/79pX/g831qG5/n3Iv8//7uJDtei+KWfq5FS9R/wGJD3t6HGpSJM1uXn
YnQMPoAS3iTL9pLzZR38WovGH+D36eIWlE6mTK6GHN2vtSgpfB+waj4U7BzIttjvWYwi5/NPDy7q
31TCwfGLFnVKFMs2T6O2dd/oHINiTtvSOKUECCCpszOkl0jYlJnHbVseb6CviLKzivZWCRmSlOL5
q0n7lYx+nXxWRLJt+RyCaQT+TbikGfNhzBNacjyWfqd7vZZa6j5MiiG/kU2E4DZOVMnPUy50viq/
Tb/N3BxvBmOKiq2cVmvg+MOsIBPC9jZIf8KchKM4qnOh2e001djonlqhA09XxDfk9oYvCDcru86J
14o2R/OPOVKPDJwWW8rTC1/gq7bUtsmoEztb6k0SW/plqFZztEH2WruR5JHbdJJI85OVK8YZ0jD2
3dszf5jt/TleQc8Au6TgOlr2KTQqOs2VPuie3qSO56QdskxBs0aQe9KKILEEZgLqYlnXs7S8Qy9G
YVbTuvhcmKm/C5D+XoFeick6WEQgzdAWUXGtzCbtOYeLqGDxBsGAiEkxNM3FIDeT23FtcMexXWu0
Oh4QpHUwKMEhA9SLZqBDU42DVH0BmY03tGlyadSNeQlLfvTw9ss5HhBzRZ2SmgIwEm2Jx+d8KJ2+
lnpvsGJyldxyLtBI6jd+l6Rf3jZ1NCDiN3ph4NTWOBqPuKGqIEik1GgkL6Flw5WLJHPlsbTeVShh
tUHLBECLiFbUu1jzh9OmkY8zjMLyvWaKpALm7ooL3czxhIx4ZCvf3zsmSFORKoSjSWCblt2FQRzZ
Tm8qPhLQuY4aaRUUg6sNbfvp/XYMvDF8a7SZsKEPRwWZewHXSe17tIZmhLKpSqopkT//31lZzF1t
GWijlI2PBAToAuSlJ69Hafidb+gl+GHWiFGEwsySbhZMnqb2ST54VlZO10Gf9MgK6vmfQViX528P
aLm6MSU4/qjXUXjkBBKfv6rUxXmQJagHDB5cbiqygFJabWq5kx+RX83XNuwLIfZr5yCsgaIh9uMV
QZIjNsArazQrQJaI7ruXz1qESj2oOrSyLMO/TLS+y//UzRpeTfEv/QJ0vq9eIsZm9DfdkNaZq4Wd
om3tZkbCOvLlbtyAAyo/63pPpshEHa/7M4LzuLpvbGS0N5Cg0cGaoWFNrtJAkXKnWWl5V2RSZG8R
ty/b87ayoi/IbzbDXm9RxHG7uqtHb4C4NL+Ei8jxzylZmvs5NJxuX1rEiueDKbUdUL2em9IZBYr8
T1Xu6ytTqfN2k7aaNK7AyY5fEXkESKU4C0F2Adg5nLSu81WKjPLgZX6sbaoRIW69gut0jIFpvL0a
xFcdvh9MiUI2NWTY281F1mOSSGMG6Nl7SaVIlz2cZ3u/5/KVo8L5QS7t4hKxU+fj20ZPjI8IjNOC
zgyTHbxYFBTKqrGAnNMzE0neRUGHHKOMauWZ1ZVZuDLCU8Z0zif+4ZKhLdkfm6DJQ6Z49KZs7NzR
H8ZzMQ8bjSTt9t3jQvoDvK/wtOLAPXxvTUKFPKiCyUN9PdzTbph8MYcxOxvSRltJAhymcCwbhCqt
hhjhzEBoxFyUUWU/6LW+HEdPMuJh60ypc1EO1nwGTk29KmRp/Ox0doc6xBRL73YgmOaqZ/PiBf3p
ImiMyaNbdOOOXp3Fou5exGXq2k01oXzpZKi0v3dSxfWQA5nxwqW+NFfZTq0WgIW8vC1VFGHNu3oO
tS2sstmKJbHsDveCAM6TXDFIsImGhsPXZ9pRlJi+M3tqZ3xvWsP3WmlK3r23McJAcMEC9LdcjgTh
ZutMhewVURluqtpsz5wOgbsAGYp3Bpl0EB+YWuxt1GHLAMCf7JU9aooITpf7EVrgdy8HrBBdwK5K
1y3Q4MNZ41zObLm1Zw912mqjGW23T8MSgfrQLFbm7sQLEg2UgOSAtIs1eGiqKSV6EqoIgSS4/8hZ
mTTX65WxsouXdxGmjaYShxSpQNUqL+RGr44sB0UYucFfonoaw0zemwNNonkpR0+1gmCxhmhttGLy
2EdhEiluzkny3+ysw4FxmqC5VJmyZzfqJ1Qv20srDf9SraZ+/8vi2iny22KNczU4NERXZINMdCd7
Zh5ND/0UgPqY23A/Ud5b2U0nxkSAISgR2bNgWBe7SdeGOCHjOnl6EPvOWUDRTN2PRltbG6hk/fHs
bTchnnyxebnHCY5aIftGcvRwZBlpG5AQxkyc5oxuVVdf2qF4n6CD8LoQdL4ysnR9eOVIs9E5URWh
OO8UlQKfAinIbpoftDpZA52+MGIejwqBJy5WgipgMYkUpOeqBrvr1RrcXRTQ02HY+UY/U1uHqLFz
NYSTbHdKO3potJL6ghvpYZm4llWl974iJ5d61BXDjlyy6f816XX55b3zTpRECo/WZm5l0DIczvtE
owNtDwbhZDyEe/JkjyZ40pVExfHL5dtFZgDxB6TSluFxLQVUZY1k9HRbrv7KfMt/4K/WKjHHGx/X
QjhEBxZvmjb7w6EoUkosieKiN4nWOxobbpCf/+5n87MVyivn94JPTCwljBF3CCgNwi7LbnBl0it6
h4PBq3M76HdFpHYg27O4mG9GtdORvA6zYtiXZZMVZ8VUmsXVmPXVdS3XkvohKJIyvaHG4pitizhd
3V8GEADXGyn3ncaFGp/suElbU7brZIN94GR2OZ7HrJbpDOma0di2phyp+1ozyvtE1ttbmdSAkpFN
D52HpEoIOjbhgAb5RUx3c76d5STqv6u1KdrTsqSqv3HBoAwe4Un7DUFP/BGWmUR9txeBJRSKZhv3
CHR9ySBPk0dXpJZOSIX01E4L/NjtIp1ajC6vmTpeZMR9XPpFoxayasvkQllZEodLNXhOkY/7aerV
bQWfw0o4epRzI6NN7x2SIpiA5vcFdPjqeFELPQ7KTuu9xoqfsmEev6tDk3lm4KAygi7rVdBNxVXT
FqBy1FG9zeV89SGOfTONMaKfXHCwkgVbrPTB0rokKKveg/efYlHsdJ/DHl7j1iSF/V7/QJoTt4lG
kyyGu/DLMF5UGZDR3jP1rtvIBUH3HDjT9m0rJwbEucmxT2EMoMkL4PfVpOpaTWG8YkDcnNA1NGhI
mGfuTmpc/aoLHTRdv06anjZFNQJXBJ/CEoogSwma7mWDqbhPPwZpBJMKN9kvsjTE/5NRwfaKh6Bm
wfs6dEjAagapjMreq5qogex3yh5LdERuzEDJ1lQ2jy+CvCcBb7BNgmA0iw5tyWNs+47RYctxdpES
eV1i3zutf2ugO7WxUv1XGeNd8ygcH4TXItpyxDy/emWzZXWTYwqDhYz+WVOku1zWx7Ocy9y755H8
GtlCEswcIYiJHpqqIr2ackXtvTb04xclmQ3ICmuXlePsvb0QHb7q8MAGyCb0EkVyXwjdHppyalTq
ympUPbmZLWkzGHVV7Uai4mojdyCANpxvdIPE6hTdwKViqy4MyfP0zpSsTRwJNQybHDwHV4rFU8yt
rgOv5Sm0CkGWjS/NM8rhbXseWkO/MrliYSxHTDod5hk2ONeHxcIxxzRoB1QuPatlNJmWKhtZCpPd
2/N6vOtQh4Chl4wVpwFIwsN5zZs0baSoVD1nqh8QwK3PALtDUm04wf5tS6fGgwQanoRkHORli0v8
ZLRhWY+t6o1K2n1IzcZwg9SOVtbJCSvgRuhcBztCOWjJBqzkmk1/YS15uqrlblAa6l5kit99AxSi
uUyZo4Ap5VJ0OGuRVWizNDTBnkJP1uENs1zdBFIxFCuTdvx64NomMGbJwfJHUvvQkJGhkh0aQbhH
fpi6f63Hu45/XZqzv0aCfeyoMMUdRqjXcIhpi5WgJ5XmT9Ic7DUE43W3nDqiA6lJyV2CWlH+7Aal
i/YTqhtrgzx+Z6L4J05taMspdyyOMmlMfPraI6TqiNnoIsuriH6GEtLtd65AolDiTxYgr4ws2WKE
ScgRl8AN5xWNNO6mWTY2lm+/jzaHAJQDmYys+kLGhWrDwkqv9n5ErySpvtG03VYHmDhwv1+5sh/5
Qyq53A/o9NdEqW1ZHCKkhLcB5LbXNPANupLSKvbGlFs5d4cs7pNzkpuO9KNV9dx0y1TtlM2IXHf4
PmmFl9GSnxDRAeQ9AG2Woy3b2u+TlOfQsyvKvAY9cuY1/TofhjzttqaD7tp73yL7VfQ6CIJ7EWsd
bome7EI7mSQrtNGu9v1kD147asGKvNfRmkQSUgHkSSpQbIklsaSZ90puyrm577JK3qL/wo4YhjXZ
djE7Bz4eKwTU7DoGgk7P4jyJir5sM2c29mWHrkIdoeo5qPV3mB2k7duzdsoSxHQiofSC4V44kiGr
lCyfqEVb6NnAAO9/LqymQGMpsFdWppj/5Zjw74qQ21K4vYrb4Kv4o5LCWnUa5PXCAo2DdCyi7WhY
1N+yeLrPJMO81OSpuhrL4t2ZESHjKe4alLxx/ssYoeyauBe9+nu1MVMuNoF91k/w+Xdx669MpxjE
0SAtJD4oADNEAX57PcjRVmeto/10Tyd5cj05g+wW1JQ+hVKVXphzn3x7+/WdWI5cbAXKjt5C7C1e
XzsPtAYblba3Nandmj24Nm001lo1XxLpi2HhgMlmUDulir8E9TTB2PuqRj6p9SEUdM0yseTdZFcd
yPs8mwQAJg+JvtLSST05qIyb2Ziqz3OkF9m5hVSSDTBmniNXoRXgW4GaQuBOuoyozKgmRndrpE2/
1nNwYmWLEAZ3KFgXgUsfvgpD83udMqy6R+Kl3Zd+Gu5CXw4ujUa33+t6uHprKEmyW0VReXlpnpyY
BTjDXudLXUp3wdSemVIin7/9rk8NiFSlYCIQbQwvwKdXG8hSkwa8dqWT9FEQGQ4yZIUMklRRH8Vn
/wNTwr2xa2iWXXq5hhtxFimlvqf7FOI6LSkB6GvSfnCG915XmTq2CYYAhlKjWkRMYV/Xo69m+j4t
zPmi0iM4VSBVWonLTk0dDUhkAQgAiZsXVuIkC/GyaNLr09BvksGyN2jI+FuwONKKm1uQGHHyiRE5
FqE592KkzxdRy0SvKA3zsb6PC7P1hsF0du08KTs9UJqdqoz5pZRoxZXZzPFDXNTTbRkOxdaScHuS
ZszIuqb6+70ShQIOYuaYEGcpPmRLzhT4hFn7Im+iWyAB5pdUqsYzjpnAzWepXTkkT3hBUZhgoulN
JN2xmIIcVr0qCcA4Kokju/Wc33SWtO0ipdjGUfT97bV6ygXSX8j7o3pAs8rCBTqd00EYK/iWqb9R
ZA+1j23s+CtDOrWCBI8EuXyUeo7OfYEYnAOSiPvIqLObfjaabUmG+EzqA2XF1IkBOQAnIREGHcj/
Wxz+gZP3kBZjykpbc59JKWsn18yVG8RRWG+CHOaUohHNhF1hWZnQyzg1pBFvkicWyAJrGEG20Y45
a1lxXoR6eRmDHd29/a5OxACi5iKyvQTA3JIWPjm2bLmoE3M/JnNcbuOuK586HgWeWHRv6/M4tZMe
2gXV/ypb8fzlbesn3iFXMqC4hKV0Gy7ZdwpjtOMx04nd1JasfhmW98Ca9D1Yq2ploOIdLQ5M8Oqi
VwbCWHbeMg4oYI0pWwbK27SNXVPNmekmLaX/y4JWHXXjJL4+bupY7T7YOqiNfVX2SeC9PeCT022z
WsnOcr9ZSreGRV5AB66Ye3Mqk2QTQ2yRbpN0Dq9lxR+gprGq7iNBerm1xlxbMX5qtnmd9P+KqjkZ
rsN3TRNjFUtAWPd9qzb7pi6HM1kyTU/S5nhltk/tmNemxOevTsam71tydY21h7TJdOV5VDdKoK9J
j52yAmeABSUuRC94nEMr0TD3UDmH5t4CLXamK6lzrsbqGoD6pBViCP6htZsM2sKKM+SNnfLOnEyf
zhstfhRpq5XNv2ZkMZRBA903laO5N0JN92RjvJdnO1h5K6c8DIqOnAKi9Ra608ORaBM9prro7UmG
9gr/7aPDXl2RFUMEb4i+6l3SrSy5U8NCCdRGkhEdMq7yhxZVUIB1nXM5ow84+kxuP7kaqJblK+Ge
mJ3l5nbodaaBlurkUYo9l8JIi6MUM5E1XpjcokFp+5IXyoW6MqJjU5yedEeLNA9E7Ms1F+RaZk0y
ay6PCCZER+82I29FI332/W1fcdIS8QrFGMIxkkqHczeG7ThmiWTsIxUYo5lL0nYCFrZtq3yteCBe
w+H8MSiokugV5xDiQnhoKtWUOR45yffTYDafRvaaG86Kv0ULT/V8SNLeHThjD0s4QhTwjrq/06K2
Z45SnHEitx9FhXBL1mK46ekIXlnzxyvwpZJFs5BDOwMyzIdDQ088z6CUZGnEaXiGCKnkOmmxxuxz
0oogP+cmxsiWO8uaS7luZgYUQ9R01sHGfF0NQ/oTkPPfFgyOzzByHJC4wLEuWp+WFf44lrVGZGz3
yqwJ+K0lu+0Q9Ps8jgYvHXoNnH9Tu009qGeDQrLp7QV5apVQivnZpUEGTkzCK6dutRKZWmvAR6WD
4ua0E27kpquu/civ9vaU+CuB+/Fh6bDJEKaFaZ98/pKXuYDTt+AyZOwNu6ZdaCxk0J1OFCTfYbRz
lC2tFfYdHYH+TUPVYc2nHDtLYZ2GOVoaDGJ18XSvRqtAk2M77cD2c1DjPU8csx7OR3Cy2R5hdyPd
tp1jfrcmoHsr3uzEYhIlfgi/uCDRWLA4pyG0g8iDm8deVXP0Xc3S38pjslbrP+FeFAG5xC+LYGSZ
5dfjBOBFGhr7hqGycOgZUXNdcdW2zVcWzilT8B7iyMShA1nU4VT2YVHLqaEyoHhAE9pCI/fcmZ35
PpzKdOUgPWlLhHhkMEW3xMJWBPshSiKZiVK4NruplKRXoOXMfRmNa+CRk6ZoPqTFh25iVujhsHKp
FL3RpbmvanncFobKRbYivLLIb6wsiVNbAZ4lsj20RyGeuHDQtRU7jarVRDqtNV2rsD+Aaww0t0ee
9JOu5+VZlWnzJipXfc6pxUi2mGiAfCR3oMV8TrLvq/1E3DyjZLyriyrbx6ZcrYzvlBWiYVopSRcL
7YrDqUxLK4smKh17pZ+HXTUAbx+GZK3getIKYDo4migvkNw4tMKtogur1DD2aR1HtzWKOddoYGv3
b7vJU1YEWx+5E0pbtNIcWhnsUNdx1fo+kAIgGvIQbc1EXhPcOLH44IwXy4HSMUHdwknkXak5hWzE
ezWxQlhAgCJbdPmyBOZ3TxtHGuEH8trEvzSzLZYAZdSI6nIT7x2I+DYO0gkenD5ridqjacMKzJBA
wQl2cL0LK4T4KgeaFe5xStXZYE3x1pntZCW7dTRtWBGBqCil0k+2pBMMGlXOa2sK9wRefboZU7/9
NlQQbqaR3Ly7MCyMgZTj0smhfZR16YekAWZFU1jlR8W3rBNZ9j4c1yo7xwkuOiOYNeqBKlEcsf3h
ioM3DbX4Non2o8gKf6rs2ILpaIqqKf5T0pyg3mZSG1fPJboKxkaZijF3HaPVql1VmON4ZqDxIXnx
2JvR7WQ4ZfX49o5YcG6RgSPLR3iJ/+CcoRa0WKzykLWp1LBYqzHLd5kWD/kPbbJqKIytsVdqF8mF
Xv40s6VqryylKb6fcjnSPrb52A9ur5h5G64cSsedhVD/4glY0rTgizjicNagUnAyx46jPW260bjt
WoQ5Nnrh+9NHEoa2+TGym/5b7cMk8jmV4r56LA0LVa1AhQfhivbRGKqyUPHNizkiLrxUrKJca3I/
ivh4Rp5MkFJCrUgL5OEzSpXdhYUhR/ugRt5+F/mBAvum0UPfmtO6kX9Q8swwNiQqoh4YAbO1tcJB
drYrL1DYObggcLkmXYuboc2BHvSFT1OBfFR11if7IinaeptHrOqNrfl++gV1jtF6QMSrGOD8UaM4
TDcQ2hjp16KQq6cqpytU2b39PEeRKI9DNhd3gIAGTnYxLQlsJlpiF8leNaaMOrSj5O48+8qtAmXH
ddv65cpiOXZOFG/FyUtEQel7maii6aOzS5uzz5GM4DZrlfQbK/3d+QxRIgahJhi+KSssG+PohqT+
HKYZiVO13ahOBvY6llvv7cl7iZsXL9Oiy0kg1KEZABp5uKiKeNatNpfjPTEgWcXUjKwJifM+m+aN
DtFHcGZM1mC7RuorMFs1Y5me62yUbx1EJvntmKmCA8vundINLAsGlVgNu2yrtlpf7WJJ0Xn1Qyxn
+qbXWqteixWO9wTVXuaIhg7Sv9ywDx9/sjrfhIYh20dmUDiuowQTVEOZb8iuD1kCi3CsrH4nqWlQ
7ehoVU1X0UZdWlkSxycJ91Y6i6j8kMqjwH/4GA6pZ30irt13xlSfDXXzrXKC+AKg1tpN5MRqp5lJ
VEzhZTHI4x9aauV+jsETJPu0N7NPoD3DbSlnyadEnczt3OXSygI5sdhtlZowtx74Ao9a5KHShqVk
DpJ9LIfhh3byjXlnxtBhvX8XkxsSVXugn2CgFuOi/ozKXGxke4M+kt2EljcKFnEyXY1xO//Vp8la
VvL4lfGqDHYXkZO4PouBv7rSSa2Wq74+F/uqU9KbUfBsGCklg9xp2nevDmqC4MqFWD39MstoZlAd
FukcF/vOjMKdOdkGeNPCAOjXx/nKPfnUsOiuIPsAp7YGZPdwWFVQ94Gdwfk22zlKHWYX7VoDZGPL
RXLlIFgzJfbmqxnMJGlG5ixhBufccnP1P0k7rx63kWhb/yICzOFVlJrqbrvtaYex/UJ4EnPO/PXn
Kx9cnFaJECFfjN8G9lYVd1XtsPZa03xwJr3myKnWzg5eez07yIwGJ5yAHcrrS1MzLGpqZbdVkFl5
4w9W/pRpY8uEo6IdssxZdsxdO70wB1UC4y7EUJ7kjDDOUsNp6ipI+3R9TjumCchQu53w8xr7DIrk
rRnp1kBajb46FMDMIbXxEfKd8Kc7L+NxNaPmkNOU8w0iNvRj7HR58say/zEVubuz1q2vSB+E5Jgq
AzmEtNZFEJHRc8Rh1mT4kC+g4BdFHc+tqe3RrW6ZAsAHGwVNB8CnxuVXXOIKoGaYiaQx/cjAaxto
LTDrcXa9h9vP2pa/AFrUYQtnHoNs5dJSo5IVUzTLg7WxEZ5yw8zP1+5JUYH0q2H9z21rW+sCbU0G
Qfsai9IWej1NJBs1hUAZLf2oJot2ViFBPvejvqf8seWZb01JLpP1kRPaVSzeu4GrfwGGWhzHbszt
nXtkaweBsSK7RtnJhSHrcgcdrfX0wo2KgFnf6DOFhva/HnqOB13p5mctHe2dLybupcs4BAonaBME
LJn2qryHq5JGjHywh3WuVkcFmPyjU4btx85To38J8dYPxjCOgvLQ2imkbm4pHQmAG7gfMKvLlc5G
ks6Dgle23uC8M+YEwpF5wtDptpds2REsK4yogrmm735pZy0VK4ZIM4drtDPQ5AvBofbpsrOPwgHk
fSQ2p1RK6ifGmC6ttHVFARbi1IDcTTsanWV/Xjj5r5qGnJ2dddozfJFDcrh/bUCPiFKJgehbS+fN
sBaLqWU7DzQFCGVLI/PUkkJ/vm1l65zRkKDRT85OsCqtLc9MeAEy1lamY/fTmiCC/RlHAJU+Um1P
suNta+Jfk3cS6C6VLniXwPlJzxsnQG2S2M2DCX7eL7BSoFjqWe1DGFbdn3qR6sFtexsngDFw2v2i
yE3rXzpxWjEUShulOdTTuVp8aoqlqv9UUi8lp8nbFXqvUVnNx25cy/hnX6f13iO74aBgbyitM5JD
bi4HsQRElMqWIQ8qd7Gf1LSrX8yy2lvmlhVQX+SOJDZ4i1R3g+EjM5N0LQKQBT9NpmRh21HuxpMD
IRCDUgIfD9RbxhQaGcw6VqVzI9eZUftG6OpPpFlhtXOmNzwSO1ihWklBQ0ZiVQYllhhwdZChruDP
+qI/Z4nuHbqkyR5vu8fmvpkQsJBnAJKQAzuSXMWJu6kIIscAVpZWFfP7MKZU0fk3DAHI5BJmqu1K
WBo+vdo1U05ZVzXhSYnK6D1jgOMf91thTJLIm3AAviXp1iWAzRcAp9y6wGn8Hs7rh9Jw9nqZW5sm
5gqYxeBSJHK8vA0pG3SlofKqJGMRv1gRWHmgedPU7dx/G3eFKL/C9O+gBkxJ8dJOwyiLlipqGVB5
h+pfNZvxmJhmHfvRXJPJLCb9sp3AbWttQsuDYSig3FdTa2bXuFNWEz12iq4y45hMpyzJ9oRrN63Q
FSJgo9UNB9DlymYrAUlGGhuoI7UeRSeVmEptr/+0URRk0JCGs0nnnkdSljSGMrKahqgvAyaG3i1O
sfiK6QGImz7pUf9Z6bvnYTSfKsM6rwuMwK0Bi/r9DinEdPB8wT8qNzTTbu6MIl3LwDCK/jSu5BnQ
9dY7h2vrwiD8pUbLyDltaPH/3+ZMqzuoXp6XQc6CH+qh7l7qho5+Zad7KNGtL8fRovtAbE9aLV20
lj6nFBDaMkin2j4Mre0c5ji6u53HTWuCIoTEQUhvy0XJVh+WFPJ5PB9ROsuPjTDpXyqYQ8NnZbHK
f+//SKZLnM2VizlZPWDJ1Ixaa0liRnwGwXDSvqtLY9l5iTc/0v9ZkSM1kCt1p5mkf41ZjQ+rps+n
3JoT3x7mvTd3I1xDDIwXhABUyABJx4t5dYp/aOUG+uhoL9DL9SgVOGF46KAUPlTU0T9xLPaalVtW
QaXTSPcYGYJE7NILc2hp1wQq6aA2GJ089XOfQgE75utXey28HwvFtvYwD6rW/MatT1YmpryoKBFk
XBrGTKbw0fh+aT74CTCJ8TBYTr83FbXl++BkDFE8ZehP/oJenK397DDy1DbJcsyzqDsxTLMnLLZ5
a3FdIJjDSSaDkE4zCONMcYyxCpS00D4OJlo0YWE0fuN19meliBZ/Tib1Ma+V6bsZU6uo1nEJerd3
dt6CzQ/65ofIbhSrDRhqilnFMn6Dfq44KJ7ymintn3021Yc5mb/efxApnHkubGMIC8o8B1wGY4oD
VYFZN/Fx6hh6t7pmDxm99RmB0YiZTfJQYp9LdwmTuLFrDT+lvj4zD5V9V2G8/Y3T/taI5JM24Eob
GrAqsPQkPE3m0vkaadS5dbTm/lSTiVAP8h6G5vBK6TOB208SW+NiMWzF+0L5JzsYepjuXJIbLUAY
W96YEd7y5pGJzCasNTgOg3GYfmqr7Zeu/slTkx+O2p0aJXrXd8OHeO4Pod6/5MZ0LJX/Knsvr966
RQV3OI+56KzJT52tLDB4axXxyTKFz6k3Vo/amNVPA3DQnX0V+yalaqjnEM2BuvIE3e7lgtWhshQa
REWQG/1/qjEqh1QdH7Vy/prCJbdz1jaNCTl6ckPBUCPtrmbPbhm3cRmsToPAgjdXSvM4IQGB4mqa
6OM5zYjLfiNuIL4ERm+Tjdq6FC477ej2bb2Ius+KXjbDzH5XLNEpmtRp5zxsHTrxmjOqB00xTGGX
mxn3uY5wCy2VYq4RzJzWamh9yymn+OH2HbLlIAB1RbRFM5G++KWhxWboK7fSMpiJGf7ozMk45X1V
+YuxtDvfbHNNwBlBagq8tXxRh42jx8w9lEHfw8xtlJHyYK25tVMz21oQbxsPOnPSVPqlLKCNvX6c
9a4M4MYrgxGudBRQhvbUFcq6E61umxI0/bSEYeiSPlJaLX2OclUJ/K4pzUPUgFf3o7GhE6vPJp2w
259qY//YNFF6EWQwbOTlp1KzJo4NdygDNE+48xd98d3JXHdS3I1FkRHCGAcinukH+XrUppXRH+A4
9JpsLzlYw1TVj91QGbqvtjPc7LcXJX60dGvQTAD8QZmYIoE8mjKPsVUk65gGaxblynuK8W50iKOs
rX27CY38pao9Oz83mWO3ZyOM3W7npG2tlyqFGLkA7UK34XJXI4vx0VQ30kAtluFj3y7zY6I47lkn
8vp6e60bH5BE4FelQrDSyuygpTYrusJQSdBYWhE/NqVV/cndEe+hyjeWBMYFfUlKWDDiyeCOyeoK
w8m0POgXBmMcKu+B29oG+rLRHkXH1pIQ0/p11AA+udI9nGuLnSe5mQezDmN5M8IsWHnz3Vh80Hz4
IwGewHlfzSkWul2Zc4uVNK8Lf8wMywde2h/v/zyQRTFoRwXwmmTNHOZW9F6xAuzyb2a+ClS3Que/
21a2Pg4chTwg8GiSa0v+lg72oPYKVdqw8NJPdMZdBLL0dnjMlSXaifTF7kuHi6CN2BA7NI7lPvVC
PDdMU5IHo9XV7+ISVYWq4tKEUGUMTz0aYP8y6r7LsLqxRFvMTBGLe2I6S7oXp18wH2SggzVPJx+5
mdQvjQnohDHvySBute9geBBfjKYkjQsRKLwJsxqjLLsxDXOSDO0vRYuBndT2z7Fsv7lT4RxWengv
mm/uPDIbbi8g0AzTMYLCIIr0Eb2hSdJhmSnPlaPzsNqKfrKN1rk/ohJMmoL5CY53HPNybR5Msyod
1jxInDVDb6xC/8NbH5OJAppRhL9xlgFegcKkW4fXyEVhZ3BGMLx6FqixW310CttM/IJS257o9Nbm
4ZO/gDXQL8lVxwlklGsywkmLMxoOgAyrR4Ah/c69vmdFqjoq8PZEILXzQK0r4+yGYfZs2Nl07yAi
TTJRK/sFKgSdLn2iIu7qorNKrtqaXDrrFkS8LIRG774zLqxIL/9oz/x0LefOGEJIhhPI09J5Kk56
tJo7Mc31tnFVUAOhRUzXncr9pc+NCyotTm4bjObOVO6jxvlawhbx9+0FbVnxiG7F+B/zNDL1RT32
cbRMnR5EBS6Qood5StJkj+l543Kgz8fwjOBSAGMi6yeV7TBlk5JoKHuZh1JZPtp5+bD0bX9I1DrI
9PQ97Nznzi4CYJo7gY24eC7vXhuAmmC0BA9H0iD7XxRXQKeZp84V1xkest7IvhqwPpuwOZjlU1hk
0R6n1MauCkwrRU3eSJvyzuW3082B9CvCJDqq/bkosvmEhly/EyD+4pS5XBk1K15kFgZk98rnXS+N
Bk9PmsBrUtChnojK/DwauiyIo6KMjwCZ8jaYgXSkQc8Aa3s0siFsD9ZkoFEy1ZGyHNR4zvunKtcM
5RyPVaYezF7P2rM5LcRDDAh03iFxsrF9ThO1+ZlUS/XfqC11cYyUmb9fmFrYHYh/28WP2zKO0TDT
jMwvQj3vHrwybVFkqozs79oC8vvhtvtekz1QbAWxxLclHAG0J706A6HbQPmOUg/dutSPK7uKHpXG
6hlI6fsoOmYAQye/WafkQ2/UVe9P07p+DjPIQo+EBRGoUESg0mNqlFl/7JphQDDTzCPtORwrIepV
GL2545HXz7L40XSIiQaYOb0aZ1YqI4lCj4rqojrPXTwlh3Ic4wcVKeYdU9eeiCncgwhAzBDIpT+r
B8Bc9kYVOEZTH/NhFZKGRbvzPm5boVdBF1oQyEv+jlKvUs+tUgV23tcBvY3+JUZ3+e4bkbUYyEkI
Gm2q7NK39saRZC5xqyCHTuLdglwrfK5ZeC89mvAowxO1GiBjfKPLs2ukteq1K2spMyqWVVWiUrCW
K6Rw4x6F33VUiCmmxbjgSXdoP1yayt2mREmoqoOkz9v346xqn7o2HU6RNS1Bq4UGwmdduROKin9U
ujQEvEN0r3hXgE9fGq2LZtFBRNTBOM36J5vH+dx1VQRfKGprkap0DwN6877nKNZ557CKYEw2LZpJ
lNoB/wEPvTTdeE6nIA1IeT/M81oo5WaRT/ubWsrUN9030wqt70XMiTlPo9qjQZyHqX2aV7Vx/I4W
hH26/YuunwZyeGahgBgQ2FEfv/xBvenEM424CuTVzGBs4YXg3LWy/0KhLH+Y6nz+8f9nUApXVQ0R
g7TEuVQn+2MYS+tDFE7jq2ply0uEDvVvWBPQRxgT8DOZF6/WQ6ttB5YXZ2X/Cox++MOEDurzqA6n
MJ+Gne+7dQtAOYE/i0721XyZtppxWcZca+gvhn92QKX8CV7YnYhl6/IkKBIs3JxSuv+X30xNF8MN
Va4ZjS7hKZkz5VM2G937ZVaib/fvHzP0KmElXJ4kpJemwqQ2wVS6mIIQ4B+vdcsz0kvegQ13A3eO
ih0I5NbS6OXBQ0JRk9dMOh8eBLNLEzVVUBd2/r4OHd2HRcs4aWpq7cQOW54vsDUUTwnKmCC+XJqS
hKNiudTeY7oaAxjL1ZuhCXMQP0bfxome1Erx0p3XestBqEcTrgjENnQLl0bjUNGzvqC9Vxhjh7A6
FMX186SqS/n5/g9HkMGValig4OVpNqVYpmXIijpwlbDwMzuKPluxmh8VOGBOipavOwvb2k0483jO
GRSnySZ9uHRdm3DUOWgttVS/oEvU+KVmV8cCKOITbMHL3mDTtUVec/yS8SEYBGwZkxsv64xkuHDN
su8OYeMtqGwyhmAvXwbmg3aiiC1rBo1ZnBN+PBjRLj9cOzdxb0wdTHWrXqa+00IRPXqL84+lZO6X
OVXsj7c/4PVJwDtEwxKUCuQn8smrw6pmJ9M2MDrFPJmd2r129dQeY2a6v9w2tbU2ZleE5A1tZ+YF
L9dmG53JlWzVQQ066lOYz312CEPVRB6DF/HRQQ9nT9Dn+hwwYgm2TQykgUmQ2RWbdnXUpOHjQbyV
nKzZRGF0Xo2dcGlrD6lrUasD9w4ng/j/bwoyRPKMDCLhFkRMzY+BMs3Lz6JR3PUYIkq888G2lgRd
L7GTwD3SRr80VlpFPo50P4O4DB0fre752ML6eXecCdTrjRXpnDk2FFypUjWBATHHsTQT45jOWb6z
cddhGVYYquQT6QZOITzmzcbN5pq0zTzj7UaTPmaLrv05aIl5mqy2+mNRtHYC9BPOO3fI5g4ycUQv
VAMCIbPjxRPz4UpeNkGEZlFz0EYLBn8rYszteNvht/xCjDb9P0PS1V8ZkZGZfdEERR/mT1VnKacB
EsevXr/LNXcda7KTZAREWIizQPh2uZPOgKK9Ndp1YC1aXJzgpdf8WevMY6kp9GZMd3AfhtzMAmcs
1p1oZPMrCtpZ0ecSGOBL2/YImtiI0gY2EuuxMNR/IxRCoGvqg6ZNH5Jo+nl7Wze/3xt70gkYBsdb
kwZ7dojoJ2rxyyHTw73RzE0r1BUchkVdaoRSADmW0CSVDh9vHNsSoolmAMFnaA+317LlIqAY+GBg
pejsil/x5gQ4yaobeW3WQVkO0ZluIVcV45WfWqpvn26b2lrQW1PSLYU8QbUUNi4yFMgh+wbIjcEv
GjP8/Bt20Ob8xfXNZ5Lqg5rVOuCYhibIScy/A7DMbF+ZwnhPKGDrOSH0EBNOojXtSk+lMsxjWphc
UWrVLH+j/ZFTu8td6ix24wRKuxh719XWxyKioMvEuC5EP9J1FWn2lI86LgGQPUa/obXOZhXNz3qn
W6+3N3FjcYKfkpgY+TFuEGlxThIazIvMbVCZdc+4tDp27+oBhpwjfeb+76YK+/t7rUJKCio79GIE
g4x0hQxqktMjArdXFLP9s1xQrzi4plLuKYFtlCgJp0DsiZiRVEhOxh114CYy5zJQssF71Wo7ObVu
0jybahO+A2vgfs26Jn0wZ9sNgN15X61FSe4VYyQuphRAbkyFgzxKTm4iw1jAtwK7tHMgnfGgVA/L
GMXJQQmd+e5s48KWTMxThnbqVInGzk6G4i8eksdh01f+2jLUeNtvNlxUpFB0TgTqGLD55X1ilPCd
ZXFXBUiR9efW6rtHPUrCL2Fcpzur2rhPmPQQbWzuR0Jy6YI0qnXI13RhujBhTk13wup1RgPy7m6D
4Db9PyvS45Iw2OokxSDGJVP7PDvV/K1URnfnuG2uBV+kFQRqn+G4y22bVyczzIy1WM44HRo3RMrc
qaed4H7L8y0IRKiRi3QC5780YxZ8mlrH6VBO/LxYSvuHTnOX3kN8GOzpqWmnh0ljllmzFX812n7n
od5YJebBKhHmg0yXH5u2K9qlhyU2UPIx6QRRi3c086Fudta5cXkR0TFsIXIKDejQ5TKnHp0ctwPZ
Bv4rDjx3bU55p7oHkOPGY9jm9084oWtCCgN1GHtKuC/ZGykyw2NUgtvWsp9z6qmv6rI6x9tHa2v3
3lqRPp4aMkbe2mEZxGNYn4apHv2+aP+73wgTVJpgDgYLJWNDhnxWrCpyykBvQv1dqY72CWfY4/Da
WooYBWPkDaIwzF1uWIM8YJqXXPUaSJTnMe/jd9Yw2zsBh3gwLouQwLlodInki2KyzFgarqudUFAE
W8+gxF9Zmo7fND33fox91LSviCIoLYzimftMZDt5we2N3PJBOPuBeNGxIOuUfCI0R8ea0oIStmc8
l2sY+XU5v+j68K3qiBRuG9vaT2RomH/GEmNo0iXlWGUKNA9UalJk9XMR2eZT2WnpHpf9xuVO9ZrQ
iriASqrc7GJyaqzjkXlurYyXH1OrmH6j5tkxVhPv/hyJspHgS6FKRtFDCgY8bxyyTsXZqzUqfjD+
oz0WzJqebu/b1oIEeRBwP1ZF5nLph0ph5UWaG/hhryvvwqlFD6AYjRdk5KKdO2nrE1EyYi4VOJmg
Mrk01dQaZUQDU2ZTFccCpdnjmu1GiKKEIbs8X4cpL0IpqH2kEkccotweh17JkJk7HWcv8UfDOaBb
/MF22n/JqtMD3V/jgFLo/VAGCn24AFRqmqgdSXvpMaGrxTVfrO6g32u1Uf+hwAa+c6Y3t/GNFWkb
o1WJ17xlgflspQhnJmbybKZFtFO939xHwkNgmuJ6ktWdygaKdqtmxD8u6wl4gbq0gkY+ekjiYf5o
KnH8ggJI95R7I3GjaQ/ujmdu3F2inE91nR01qElfuktvD9oSxwxwwXnnva8iLT2NqqL+sbST/b5M
YI13ncoJ+MtedLj7UIBJobDNOKtFbCqF/nGC6GSnAE/tPad90Rka+1Zos/WjYvT6/nuL2xEEM6hw
ersylK1VrKbplQTMqGejADzo1Yua6vaX2wva8JkLK9JdgtRljJIKINi1brPnSG0i62x7dbvHa7xp
h8uX+0qQxf0SwX6TS3tDMnZZw2qKyeoPBkMf7SFb4mWP13/j1iI1Q1Jb5RMB9pJOWl2rlTvT6AmG
vjrlS22e3Cn9s26q+1FDtHl/kYtDkYDAgrRxmr5qOAOGkrj0nuOu+RBqnrMTYG+tBnVYKDuYBBJw
6EtPdwkDkmFlZNVQOUp9PXywVzs+FkO6/HPbD0SAJF2OzDQzPy2KwCR/0uVYjWj5VZ2GpWb0w4Fp
I9+oVOOUDX0/+Lnmlqjjwij1eNvslltQmxU4RiFeKNeAUQgbuEsSwf4w2wdXq7OjCcXA/e+LTUrJ
fSWG7GhlXW5jvnpZoTig1620SP3G0KeHxNmNALbWQjkKPK0O4w+lCMnKADbFaPoicOFjODjNUH2c
jCjbKbBt3L6UU6iNMlePypO8lt7O6xpMB1a8fHynLL1qnUg43W9RNlR+FDfuFxioMt+KI6U4uE2q
7Wzmhk9S2EZiAggYOFv59lXaVSMjB9C+rswaFAMzcNB2zM9LgwD83d5xYUqKEyvLS400ZgCU2T/n
6LbOT4MX/LeMgFHSec7EfXv52YbCrPOebhEsynkDlr37OaqRff6NlTiUpUAqIWkhBwC11unFhPxo
UKoxQKWJ10Ijyj/dtrL1aRAGEnS0QjZebuIYhQE7R8p+dXmELLOX9Io/Wnn/DhW16cttWxveLvQO
6DwLwYirNCUxGrObNNLlvm/oK3pivEyN6k+/YYUmOpTdAHhBa1x+nEZZ2howBs42Idhy0MwmD7JF
Xf+6bWbjUAH8I/sGAsjwjjwWq/bmXKfJSKyb9svHdYntoTm02cTAqgnFUHco1HhYjt7QIVWYxfHw
PA7hlMw7R2trT7kJ6Xogrg6yXLpBaqSM42oKi2Cdo7+WNNFeXC0pdrpHW2ulY8o1yMQmaDlpS4tO
Bd9o8HB5gxEfIAR0IWkbv1pW/0esG++MdHw/9rDLZdq6g1Leck9eMg4a6wN1Iz2ZE0PUo1YUHOfa
co6kY+op6isw4E22xxy2uchfgG96LuCipUUy4L/Wms08Vmj1/zQ55Lud0z44XvhtddYHJZlhjjG+
F2a+cyrEEqRn9FdPgoYB+S2l6Et/7YcwarKMobOw7JrCb6xo/W40evfJbZXW+RT3amo/JAzptCeK
Ccu68zhs7jDPKCho6i1XpGKQgShJnHkFbPqujYqhoYy+quXjyQKBoh9uH5qNLF4IfTOxSG+L4ES6
OBGKyhrHIBbWEtU6orBmtMwcjcYhMkntncyy9qrTW+dDHA9ROBD69dJXXUJTX/MJ150rQdewKNZ4
LELV6HdWtmmHZA02ZfGgy9xsjKANyqK4RTBqXongyLj6LljF+2u0DhgwMiCybBjzpdWYQ22wHMC+
VcL4nmLV9bsonfeYMLfWIs4cwTDvNanvpUeaaxdXeo9LVIqaQWJbR4FrZs7rbV/Ycry3VsSveBPe
Z3ZHm300oL/svPSfqoZ8wvOi6EceTur9eRFk65SPGCPRkJqUTFmFMtTUcfk4Q+cdp6aOjiuA3Yfb
C9rcNqI4/Jps9mqKWw3dvCotto2ObvYPRF7hwa5c49/bVraOEJ0MJv35QzVO+jhUPWJEfrkuAM78
YMDyVRs7z89bZTyk8x4SYiPEh6+RUpglgqor1g4mAlQ3h88iWMbuJXbr8L1S2MsfPIj2JyYFAHkY
e4IAW25B3QPuE1QHqOBLLl5MtaNAWl4GdLQaHxoh61DH2uoLxPHOmd1aHRUJ0HDoFBFhSWXTWMvG
JlJ0HpdkGD4lWlvmh163olMXruGfPYpzJ9hE7j5duCDjPh6pBZaZ97n0+zUd53hyuvLsuF39wcgK
x0eLvT3ddpMrZ8QKWTNckdQvBUb20golpVZFw7U4D64x5y96PfXrR8cO8z3VwKvvhSHB+I8Jk/aA
jL5QRjDgXZLnZ4boWuZUzRjBWK86pFm393psrElALxiGAAtLtCO5fpco+pTabn5Ow8Fz0YlQ04d2
NvR7TxhF0l/T5jA4Q8MnD8TQTQLv3sTZGdeJn8rJCr9DHtr5kYUQn59pdn28/a2ut5DKlCDbFtke
95Dsh0M3W/PQpGcrjttXT1Gnv8NmGh6ZfvB2MNrXVBM0n4E1CXI1YlbS9ku/KK2lH+O0Tc/azKQv
KpLT84hs9odxUYfvbWW4J1UZvGdvnLrnEm2rc9WVyccImNLOoq8/JleloDGHKYdvKfcsxsLqQqso
WDRE3k8qTNQPSZpqO1aujrggBmfKl6cEYm7Uuy+XCzG6Nfa1m5xbVVegCJnd18kbFz9K1uGvdlaX
j9W0qnfXboVV+qhgxSkYXikPuFCRUDtYkrM6LO2nwVDn15Yq88fbbrO1g9hB4wwE9nX9RYHn080t
Mzk3kKH5WdMPh4aixc4OXr03rEXET1DJccCZsr/cQdcuai2arOSMnmLxsTViFJ5KLzZzIO/N9K9l
AhG9va5f4lcXETEmBYUjhFtwYeKolyaTYhxgwK3T86pnWvLVU9psPNhaaxgfFCrH69lda6PwDWh+
V39wRvfnbNpteKSfooYntc7a/lmn768EBp/Y9NuiH7LDGo5zfhi4FfWBgn1aFR/UwU2RnZj0pVQ+
habXhy8a4pfTcw45n/2k9ZmSnNIwGdvH20u8PvFEcLRIxH5SCpRvMtLxdlWNWAkUG1lIH3aZ7KfX
lBGQWyftvt82dpVgiLiHAyZyYRS65BQ/now6IrVJYSKp6wdn7evntXTbD27Vje/MPFT/WQCCUTP2
xuC25WsPtYCeIFCNcXDZMh7QnjRE/2w1OWtK7p7srgQAgsr3vc84jRKeVKg02EkxznrpLlbmNrbW
2ZzxyFv7Z5JEPXtguqlrDoD7UZwCVzFk58bOQdLduUByJtoanEHOnzjzl6YLI+LfDpXo7Cl2qB6y
UdGPOdzFe0iDK3+BJB+MrYjAGO9mcu3STjIriW21a3I2xsz9SLkItbM+cfWHfuzBEN1e1NWJ/8XI
z3g/rwRFQ9k5G8HmVxtDclZm7W9kQxnrWrSXyVM+rEq745tbC0M2nFyGAMLA2uXCWm8dKqWy43Ol
h+2pz0P7zNXcPIegH3fC86ungNKnGIISpJH0r2VYY1hBG45kBBfZkmrp+25KLOt1ynT3Z+mMcey3
gxKth7J3ip3e68YaqV8we0VqCGBYNgxiWS9mVDfPYzdqvt1yT4+9m/mzO+9RUVwdONYoVGj4buD3
GfSQtnOeYloPHAU3hfoOFan2EGpTuOP1WwvC78ngafOKCtilFdjmTBcq9/TMbGp8yiOFtRhqelqz
ag+tf70gNo05dXI3Aj8asZemJmVdK28xo3NdzONpXVztNffaPYjj9YKI/h2gE1xT1CXlDlBhN9Ha
urEe5H2W/ZW75O2eUadfopaO7+3Dde2FmII6QdB10FL+NZb5JustifNqFSJ1nibrc9FGT/WQvJal
9qNZypeure8+X6YAdInbn+vxavJPTajuMtWgBXXcu+dwQK8qtfT6KYd8dufa2NhEHAJgDoECbm6L
T/lmZS3Avxj4vxaopfMZkZ31Eax5dtCUPt55VjYsMW9AW0ZkAVyLklMMTGYxl6xpQb4UBgrj9eDb
ta0GqBzsCTJc34UkHHggXLp8MkbBLhdVtks+2S7ktVU09v7AEIyWZ3+7qXJs6QLs+MaGs3PdivEG
YmKNqfxLY7YR6WoHoCzoVMf4oCZj+q5XEYy+7YGbVkjQGfkV6oUyEFoDR1sz06MFfWcvLwkcOSc1
Tvey3M1vBAKa0FGw0siAE7ihERVnvijwSuaHDszsUuprvDD5u2nsbq+zum1NEKIBseI9kXYudiOG
v2pHg2lxcnxt0tqHFc2hh7y+n0uOFJSYjcAGYlsqxZKbd4ZZKgmwlMCNW+s5acr0XC7t3ezGwopI
jCBMFZq3Ut27Szw381KL7Ru16bErzeEhXJt2J4O4voxwM/DBDLUCFiD7vHS4OGxmN4oznekkQXKo
FmrRPayOVbzTw7nUDmPB1NkhRKR52XH16w9mCWVVyuwUw+BvltYHB5KSpK0JiWEaec8FJA2Hfvbc
p3it7yb/440CciJwXKA/eCAvF6nMc+gM5sxccEt/X3N7y9fcZU/z+vpUCXgLDsEMD8UkGeUB5FOl
ju0tQRHl08FJ+vqQF8seK/uWFdog4lPpKILKVuq4WGFIj1fGeOLJJ8HXj3Xv7tWOrhIGBsCBW0D4
qgmJKBnvqdSK63X5PDMqYRrPblja/5kDKg6lWyXf23V1j13sld/yqt+bAbh2C24M5tSBmhIvkR9d
fisVUa/YYO4l6KK5PRdjtBKWOc2pqNO7EUHicuKt4oaCJ4QM6dJUHrbOFDMKH3QuI7HM5lrugf54
/rh0XeOjYeE8iB9T+P2cat/uvYJByBGlE4zyH38ubZt6tcL9ltg8YFr4T8LcFAJgffPP3VYozBE9
YUoAN6WbylFTZwzLwYJyKrZhJHOL8Uuf1uZe62PjowFuAlglSkug1aQYPveKNG6KyAjKLlZPTL+O
x3ZZimMCtud015J4HQUaD6S1uD3Ey3K5ccpQLZFqxvAkOnG4HhZjjCK/VJe9IrR0zv7XDpKBCIyI
syDXaLOWq7cCTPVoLK7ia3FsnmKmKHYuQen6/V8rHjMvlBmRQryikKnWdY5TrLRlOvzNXJeDPFIY
je1RLfTlv7FwM+MxWVyr2DG8ubw3hqUrMeJ5ARNk1481bG6fckohn3uayDt5+ZYVxBdZnFAZZbr3
8mNVPdPXMzJMj6VDMlf2hXeOW2X5eb9LvLUirUVx0NfpiqJ5tMxhfR9XrvcxhUJjTyBMCgR/fSsw
YtRQAHBxQUlm9Cms1h5l88c0Ht/Z/fSpZGW+NQzrYa7h+7t/UbyMtKGJcIHMSNbcKA/XtC/6RyYe
zfkIHq1GAG9Z1b2B2i0XJLrlJsQWVQzp7ILf6g2nynpITjuAVKUCbwRtv2pe/oiHZizfq2Ec1Sc0
rszlfHuNGztqAeECVED7BfiTdAFX5piZVOGGx64HnuSPKtCQB2cuoFdu+9Cw/sqKfALhddvqxoJx
RmYmYBeiDS0z+Ve21qwWT8pjnkbpIbPsMHCIEJIDkSJab1qTPruK2d0pvyzcBwgWYsX0boUkgpSY
r3MbZVO+YlZXJlS0Ki95LuJVf729uo0jR6EN76S9xCdVJTMeYnqZl8TtoxV24XBYO2KSL3GyRHtc
KJuGAJFSwIeymnLD5dmG+Kk0x8TmbI9OcpgjqPGUcb5TdkHsGq0y2kvc+tyShvgVb1PKpUbLByLN
R0Ov3s2KM5wtbQ2D23smRTsYYTxf3CCcAsr18snOBkcPm6VrHmerz56duvtraBrqzcifPbu5vtYf
wyi04mNe6tUet/71GQCUR4JOZYMZEd7pywVWnt71VJ3qx7Seute6ztFaU7RpgfLPcdAnsKKuurPr
+Wu9Aq8pIB9Ed3KebtmF6kwG6zUrAhG/oZj/WheMvpzqfFoeTWfsj/Q++79ub/PWUtG4JEQGzPY/
nJ3ZjtzG0q2fiADn4ZZVxepityZbki3fEPa/bc7zzKc/X7Y3cESyUERtwBAMCOroTGZGxrDWCsjL
m9CukboYSona3BQa181VnmaQo7lOGIbgQxarbl+U+nxwH/a3HUALKQ7Pjyi5bNcKcVSxQ7S/b3My
NR8rp++VLwXCBNkHyUHfyoUlJsUvVbk4zW+Pl7u/IKJkC9ZRHF8qV5sLAh7FnNohL29hF+SvAROp
6GBUTzKlxLeEuApmiDY22cd2hDf0wMacx7G89fWUXiW1rj+PXX3Uqrvz6QQ9lueBQaX4l82nA2ds
F0mWlTcZvbBXMy+cf5gMOJxJKwvmoCn5k5NR/10W8AaZWhzp/LZiausZuHxVLW9NOKZoo/XM042Z
OPz4E23i1v9aIdOhJsvV2+agEFMMvUuREy/NuTyVodm7agBkTyuDozLS3dMAXUUgzPEyW7/cyIGi
QYxhB0ej9+x+LG5aNh1FDXcXRKsGnjGI4t1p50GNFMAT5S1IiIfCuFnOgz6Mv4xN3HqP9+7ukeD7
CJo7pbhtqapODKuFElPe1GhcRjcPGtVjgDDCC8psWG9KUKnPVdH//VpUtSlkokkPVn/tKtWwJE5l
GNNt0lLrDwMRbreUrfiX3LGOJnbd+1r4R84FlDoeuE1QxJQHBlfJMwdDVYYLSlfmOQLQ5T7ewntf
CzYAFH6iLzEBYb2gVpBFJj2sbrB/+29J1pi/DKHT+mEtH7HP75kCF8+F4qoC4dyUxwapM+smw1RE
yn0K27S/zF1hnOe+iA6iunt797Mp8fc/PdnkZktNy6+8OVpSl2cq3WZyrggED56Te3ZAgHCleEEp
hmy+kVIoizIpYXkzc23y0sgwr42O2uvz3wi0BFAjeiqimLleTVkDZK7rhIkDRVUFb3CKC/2kQHAI
XseCqYb/w5FAcFAgaTjk1rts5U+bl8hjZxfWwsGb++qsh070kqh17s5qmh1c4Hv7R4z4L/tQ9BbX
K4O5gZhHi09n15ZzqeWL21RdfX56/0RXlGdQlHXQal5b6crOwU7Npe2k0WCKSd99R7xXHT5Q0VHC
A2t3XnsgSATY1E7R0tnOLEwSIyzUwsG3Bpb8kuTIb4bq7M6h7aaMij+lepgeHPedH6QhC/tagMgE
63FbyYklGBMIwxU3K5fkz2bysapOlbx05xGh9Mvjzbxri/YU7wiNKkqZ680cdLWSGpsjby8RUZOU
9U3llUXDV2vDRPvcSNZ44HR3p4QkgsSQ8JR2gcArrE1WmRHpAQ2cmzzH84eMyvApY+jHl8cL27kn
AgXRzqGdSCEEO2srUjDpmd1lWCmN8KQ2nf6xLOfiJXHq+cBt3DMlqOzwqsCYwK5Ym4rHUi7sAuX6
aQpLl+J341XCtXdJHD4HXX+XihSgAIYUcZ95I9em5GJQC4bFhrc6z4yXQJKdj2pvZW9NZ8rPBpui
gM+rL3o6tH23G6hVclRasxHewsRimKtUfy/S+WgW4u74iUkehLJA8UG3UrtbrycrssCK28F6UY3l
Y64ofhyMtsvokq+DFDzZH8Cn0xyiQUWuzNQXOiFrYwF4j0JjisctIby/mF0QZa4dJMG55p89yRl6
NyZGUhBD/4s7WhvTlS4Us2WKW2Ik6rmIFsddtOIIKPlenP8J1iTM8F6RzAIEEOXfzWMCj3ksHfCt
N1vtgsHNir6tTlEf5/pLZtht6Xfol0yvAHyzc1PxurnFGEcf60jpjAMc+e5bimQXh8XwZLDCOK/1
io1FzKOxbbZ3LhwGYQeO/ALuz/hhJ830oUU4Zj542vYWccpUbUXEKJRMNy9BJVtBV9Rddos7s/m9
tZTgDf5vnvp2n1r5GfhMrByY3DkvxIrgdYryo4Nc3JYN63SdbTSVnt0aGNRuHufKyZ70I6LgzqMg
nwwHHTQXeFuQTpuTGrUc4ikwhts4040hUuldRDmaU7kYR5LE76/J+gSRs6MrRRYm0qLtiuyM2xC2
dXeL+nD6oCszc3zqqA2xKCdvTsYAQFsxeldjmui1UovijbzN+nMMDcuNAz1+klzBiaaWhoI2Qlfg
K3cMXcgcAEjrvLkVRdf8AEeouo3TpQeHdf8dyaEBZ7yHESoAqPVhlVslWCYnbG/9oPfRZTI1ieFP
yBk8G+yJNJrcTAja0n/fhpRLEDMYNWq7my0p3ae8NDJv1tr0B0Nz1fPjF2+/JFp44KuoBrIwusnr
JUELGLNRGopbmSCW7JqLZPzSqvL09bGZ/dkkcgVPQAvZYojKFlg8Z7VGoLdgpjP1ExEMGvU9GW68
IA782NTuflMaYCVCkBl8MYn7ekXzYtfwIMvlVodj7UbVELppoqVnmpUNM+fLH4/N7VYGWgw0L+8e
nROQaptYqNVrQFyO1t/ShbnGWdUpKFwiu8PjfgQhvmOKAA9Kh/DaCIJvjl/dh7I9G/NwK/twPlus
9GOfK/VrWQVPF40EGpr+MZV40gCS3fUmRm1hIoaXqLc+R5EAebcKFpaZHwQm4hdeeRH6WhCh6KGZ
IBd30IzFrJyqVjKVbLALvWgMLIahpvGfg87oMaOo1Le8xqMe3C7xRXZWKcTRVBayTNvcRps0R5qd
Sb3JgxZcmqhpLktnx55TZ+NHZemGV6vQ84+NmQX/QdfjqGCxu3EUeEDGCXVyOnrytt2rl1UC6cKZ
b1JjymcE/SdEBtunEziskH+gKwsOijOzyelBZNpZqnAL2mIqzvNg/mO0tXoeTeWoJrddD+ERiaKQ
wUeSXIBs10clgNifpVMr+zBzpE8j99yvNP2ohbc9Ku9WqCwiKySUhbYPzkRYmzuxvfiBbFcC3vq1
0ccvKvAGt4uMP0Axe4/v9daNCINE5xRrCZp5TzeXjZEMyWwhve9nuTm5oRWZ53mKLFfXsu9tEf36
2NqdTRSkC5X8jQleO8nBpjYq00rrye+h9p/1RgpOXdzVB65RfIqfTz7hDvI+NOIp0OKMt/1xSUTU
wO9GP0yL8j9GqejnclqG61QH2UtQt9rvWZIUXlcehuz3LDNAi0qSaHFw+teHpNOCOjesZPR1JanP
U7u0Z7Vu2zO/zuzZuVV+bif0bIK6cb493tmt0xRrJi6icYNWlCCWry032VQt2jgOftoV8gUovnRi
cIPsFsHyrH9mphZtNUZe8X6Rrm4jyykGhqL2Ref31WJ+ReoA5netRF8razpi+L3/rPWnpOREAVxI
8IsEcuOgnS6To3hQen/SzERmHuqSR34itebwjccxi8+RPubJV3tswvBlHrRocdspT+yPyuBEysmR
QQn5BFWhdJkzeQrPhs6MogNPu997jSqzQKjxaO0pPqOuj6M6Tb0PjwrcB6MDq09DYpee02dHUKF7
tsgLgUlwiOnjbjbEGMo4aZmI68e5WZ56SmlvYz5G3KVq+vb4SO0vKwcZSDrj5Hn7dxKaaRgpBYxz
jlRatb86dqd+m7PkyTlttIuArzJeBHUWQUDZghbkIC9bOzRbf+id4BRnZnYKTb07+ES7XPDdDAgn
kj6sUJdd3w+1UAMAxoyPWXSt/FNmnuk/U4iEZtcl3SWtzPk1YiKIRz9avtSdHd2MaLRfHm/onW8H
ze1dKYjWGOz+9e+QB8YyJbbc+mkiFx+NoEo+NGo3UcrKpwMBgTumCGgI1+Aj4tq3daTYzJPKLmfH
z4Yl9dUEKE1tSP3V7J7GtsCR4OgLlQmKPGywOEY/1VDVJe/aIchtX84qxQ2bNvHCsAoO3qltNCOs
8Lzj4USDGie3sWLpAIMI4/3I6kOPOc02kKSkfEFUO/Dadki/6QQ8vpPnsVfNZnp9/On2jp2SKsQ2
kQuSp2/7mkteDIy+Cyy/Bg/4Ye7Nt5qI+0Zus3hEC7W3DIrySYPncH5seP8+8/EEvVfITEHO3ZwZ
Nehaw1gS29et7PeoRiMdDdsUcctsdttQPoo/9neey468PF5MtP+3TycCP01K9mn5Upwi4Rn2o9/y
4FweL+p91t3arVMd4NQIZTxKBtuqILX9GiCPpPqqxnQ60IaRMfjEqXJ/tkAx47idKfq7NbVSQfq4
tstPhd1pzS3PmzIGJcnLQ8u8U5VPad5Y8Q2EevDbGNem6s721EsvbVMGH5asRAvahSVhhG4GLiB0
Iby0R0LX+7MBaphYBhl2nipy2vXRpCI5kwUZik/HB5bJHHSyxsCuKRs/KVRcRq+QWgOAQS1RcrLN
uVIOOKb7M0KOTvOC88mUHnLc9S8wBkuH3HWo+pnCmGqXEayd/S0s7Pk3e7Ks5RSxL/2Bg9kdFGyJ
uVAwwUyB5tz4U4nAAFZrl/jNkk3X1IlirwUE8fL4oNyzQnYrMJWkuDvBxlkPSoMOUOrrlRQFNz2o
++qEVMKcHbwPdwzBCIZbw+FnOVsELgSwTkmXMfUzu4I9JxfdpQ6b6OvTyxHCP4CgOC2C5b/+UE3c
dNIUxZkPLgNKrDHXpyRG5/CxlZ3vp+YHGYmSMT8G3IlY608OuWpiQ5/GIPbLEUUmM6nUD6WKPIam
Zk+OMiQGEaYojAl8F8SkTVOrzVKmkJtJ4oMmWs5SPQUnhtBYT9YV360IXAd4CwqLWxm3tmiiki5N
7GOsJjVRsrI+pVNUHnm/XfbFcnihBYKXKgffab1zhT1khZMXsT+Mjf2lSxf9kiW1cZ10OfwwWlJ9
pTWqPFkdEKujLQ20S4j9krCsjVIBr6eEoW9+xIzXP6FxzH9m9hC9RdaQ/Fpr5vg5MRHbfHxGxBlY
OWDSL1E94qMJyMe2iCobw6wrqZ74uSrlXlDHMqhevOfzVqD/QQAEAQgGSVsvzVlsirJ6nPpWEmsX
PUTrMlD0I3DtnfPOOSeMBN9NH3f7REZRlPZzbqV+rY5jcmVEmL54WtpG4Sl38kP42j1zVPeorTPQ
hrdrc70s5EBsTRorv27CwB8nnny7VSIPsFFx4GR3LwtlXpwsXwkILMn5xsmW81C1XV3VfuBoY3V2
AGJknyBEmPkJ7LLKqNrYqVTCraUfrqFWIQD4+APu18pgEYBr1KxElLdt8A6VavQ2PBhfG4zlzE7/
R+bpPkXDcnTH91cPS2zou/gknYuNawzDpkC/sKt9xFWCD5Uk6Qxjt6wvxOLaOZ0M58Wwlvg56UaR
QqGlwbsNtRI1iG2JLBpAMhtxV5K4LdMVwmN7qiewgEOdFgcX7s5OghxG4RgGJx0zfXPLg1QOHCUw
S79WGB5OjUVdktOojm17UTo5kA7i1TvbSceVUBliFPdue0hBCDC9ziHeMLVo9JSgm98A2MyfLViP
n80lUz4z8+lo3tkuRicjxZuJyQQE6jSA1ted0blDWgRt4lukBB9Ra9Mu1jCVNyh2SugWVdQnvy55
7YQfq0wy2muX59bBNu/9GkkkM0fgbItG5vZXmKG8a+NgSzc002KGl1u2y+Nx1Fm8Y4UnD1ftiHn3
FOvWC61nlaZL3AS3pQ6jz7DrvsNjTX59fPfuGRGdJ1EL55GVN0ZSdemM2siCWxHnmVfMWXfSUsRZ
H1vZn0sNJgQQUYE4ILHZfLMUlxKpehH6s4KmxYJqpV/msDojQzrSNtqbwmlSNhLpPgnjFvruwIop
DG0s/RxK2HQymVuEkLMhGTF6PCMy3I9Xtj+NpDAcfcZJodQOHmb9kaSsHmazsTO/SjP1nGea5mfp
ArQ+nKYPMYPjPMWKrHPVhuNlDMcnpbm5CGSrPBGwv3HIVFLW5vNMvLtSv/jMy8qkc6lrwEZ0qh2D
y+CJ+UhMb39aMEexBn6kGFm5zY8z+O1xZ5WLn2ez/hJVjn1m9Eh8ebyn+08IBYg2EFBRakIEsetF
dcQMYzZHix8GJv2SRrNa1+ly+kABGl9H1b+71hiWLXaQmteuuN9NTPyWrNlX5Lq9GubAlJ+aU9oy
o+n744Xtt483jvlmDEAGF0Onfr0wJy5GhPSngTK4VofUwZMEfpAOIvyxnf2SxFuqO4TNPDfoRG3s
FGD0yNQGXwsG2WWIYvmSoU/gdb18NFXq3pJI0chM3+v7WyUep2XG0wJ+xLekPn+RnaL3QgnR28cL
EhuzDiTFzycB1MUUk927Vk3SpMFeUXxLBkyPcphWMKQrYjI32ubjNHgE6/KT7GPulgBFEyuD7CCZ
2nYIrSJSpsCuFD8FqXFOGJZ9CpvYOvVO+uRs83dT9HQpUVB+AZy6OfFNni/ykseKr030cechy72I
sdwH92r/rYQ/JHR9XxMQ8/WxMNRqRgtYk/2BSumlCRU0var5aJzaXStAEJl8KoK5bXEnihWkekJb
9q006L25NhZX65ojLaZ9cUdsldDYETgN+o6bxczLggbMMMn+YjXh5HG+9fifKcvV4rWY1E67WlRk
9M+dNA/1qWkMNHIGCcmfC64nGj9lcl9HL1VR9fZLmBrgMiMjiCTJlfO6NeBt5pn9XZmLNL/IyK7z
D4aCWSVJGxGZGm3lHE2turdtgjatMIoLPeWtqE4yqU1DaDhTck+m7yo8+1eBzz+6SXvXAIOI6htA
LB4NqrfrMxASpGbd3M++FUiFJxeOaBul9kkL6ydFXjnUgqxE4AIIGpL2NvvjswQxwzhxrHoJlrwa
IZ+hOuVqddN+fuwf7mwedWjOmmjjgOfdOFa9UmMrb5PZlwkCT/Ncq6412OH5sZU7ewdagHoi81rh
723vT5zNIVov8+R3ZVO/zA2CJXGVR6dy7o4GOOxNoRLA/tFdJHLaSWsbuuT0ZRLUPq5B/ZhlsvJH
4kzaK1wb6QCHc88UpWbiFxR07gRMczw51qQ1fkvY/sI0lvLUDQaq1JV9AAjdpwvIvcB+xBbtHkKI
9dlj9EWkJn1T+6oKtMpNw1wyXakZpNoFhVjm3jApUekBOU6cp19EMfGT3IhGItjyrSZk2ZW20XPl
/bqclRv4xO7SSorl5THtoMenZP9WMWMUvJGoREDV23ICQ4ax6VFlNn5TSPlLa2XOS6cUxSnv8+E0
9LJ5kL7vzz59Jt57oj+qsnRN17tKpdcY+1LP/Wh08hvYb/0SSsPXx4vaHxKM8M3oLdIq5RVeGxnT
PNfrYsn9YpajH044WucZpsqNesJ4ed4UCYlo3SM/uQPYgn+OZXKr3Kdp1Z+irDbcrAnCc1FG0f9g
Cow3bEeyWCp+m1WlQkduDMbc703jb21p1BdYZeE5rDr9IAHaHwqCMUDetLLpne/Et5xZLTPmEdf+
SCf0r9zSi9JnhEc/e7LSJhEdCiqFB+7qnk0OPLmjQFyA8F1/M4BvepUwU8EPl6j/itJae05yLfbC
pIr/YBqzc2DvzhkRmQHHnv4AIjSbMm1olLK8SEXlT46eSW6uVtbi6rVcp2RecvXP42NyZ3VotFM2
4j964tsYd5hGuuU0B3yyfFSudTVza1v5HkzSbVqmynts7c7aQOcL78XC9jg4Mx71SkPUjD4Vo7K8
qi+U5sK4gCZ8AYbZHc0bvXOngRDSjiNbptKwbazafbs4VRaDLbGz6ascksKOVVP8+nhRd7aQhjji
Ju/zK3fpyDjryLR0QU+3s3Q8xYwjgqDKuHZgmG8p80effqUB4wjRKrCYTAvYdnP0IqY61IeDD7jA
dkPNmH2jCtuD9+zO3gmJXOBTEDeAL26OvTUWpaZC0vSnZAAHlzvtLaFZ9fJ47/ZvGVQDfjoOSsRR
WwxOQqNAjaV08CVQrN/lZR7O+pKa1y6wyjPD3NsP0qwpz7p6zoSgNLONuBA0pdY3upDjxIyRd/TH
RtF+jVUt+tzU1o/HK9vtH0agfouhbMShfK+1kXC2466IpMEPZ7AJc5LkpyKNjsRx71khDybepZJA
lLhpguSqNjsSsblvp2V27nJ9cHVnOSqh7a6tuETopNHLR0eSltt6LajpWH2Jqhgd+9n6xNxQxgBY
dfJpLPLw+W9DPQSEMeVQ8fpvTCWR1Nd52oy+NEqt6stO3k3niLlGz9IacD/kO5R3+f4UY7ZlwU6X
Rr58MfpcM/1XSxpqV2PK7renT8E7dYdoiVyBUsx652A0MOK+4agZUzh3FKz7/taZphEfZPa7cyBm
bNJ2BcdMKwzp87Wdvg+Gjqdk8mPO9pnkcXrLo6p51n1jBS/3jmKm7WpvVgOX2Rno7Mu+MmfxaRnb
yC0HJ7tU3aG04e7ICVNcUoJ2MP1coPWCklDr51nJZN9EPix3czsYCHL5QAS8EUWYy+PvtKs/GnBp
aEfxJ+Etdc+1uWlh+rURszJQjoknt730xzD2+tcujyMvIigB1qlMZ00L/m6Qwr09tn5nscQX1MHF
xD6SSfF1f24CT1IxgUuR/ThS9FeztBwGhxXxKdbi+uDx2DlcFmrQvRTiFGC5tsz7xDSS3oId4MtU
Bk9z0X8abf0iqel4saz8bcnLI4nk/dEUZEMutODxAk3bpMqxVubaDBrCb5p+ql1TUv4Pmp7zLLhY
jA91gKRpQvMQouP2bM5aknANZF/SKpCGg8XNLuXholRWe/Bo7T8X0lSCqANYS7QwNwlYglJCylRn
xZeLIvh77KbxUlRWedKqXj7oN98xRZIsFMnZPYERWJ8MpxgWKbebwA+mMq7dWJ6Miwxh3Q1CZ35W
hoUtFBk5jRiBjqFmtzbGMEfcv5MEJOZS/I9ZaLmvqfWTY/jo/vLec6eBLoETo666ttJkEBrzILX8
NB6LS1+pQny6KQ8yhf05hyYAoEJg+Djl2+nlNqjTKJBT05fquPTSOEw71xxT+wKjJL4F/TidKBg8
XcZllgANergQhJv8/+asF2HYpTw7lq9V2uhyesqrpFfzwdp2ASfvCF0gYYCaKhu63sFBV8BLB6rm
a7WmXkytjr4kEb2TUJOsNzvUymffZFFpB6QtwJAkC1s5m0j0IYkK2letZnA53MkSUZIg++1JJ8j7
KJDKoOZ5YyBwrVcVBMUoMWUTK2kY/NHNeuE6eTO+Tf0yHmzg2iVxn3B9IJTIsYTa7A44R7sxQE9J
6b3KnnLMgKTT3EkZpSNW6Pr6/muIEPp9rqHg5Gy+1FgEZAfLOHiNoxReOA1gAYY6fmNg0VEz9b4p
shBaFQKtv7m8WphE9DLmwRs77TJpWvupVLrhl345AlDf2zxeSBDeAkZNa2T9ncIWjkfa2qypo4o/
Oknn5rN2JHIi3vf/36r4d+dIDeBhEgvyLG+WEzHKh7FLWGk7PXwNJ93wpFhrT4DCzFMG7OCLWUrT
ayf3B9ncOhJ4N0w+zEPF8QAeuD2GNbODEpUZJF6oaNIVRHVEYNhV8lU2p+acJLX8AmZQ8RhA65zN
TD8aYnTnO4oAWHTQeNB23YWawZ7JsmC/K6TClcc0PbVxMft5USUHYccGsP/ftdJ1pfUpmtZbHdVK
0hstzqrRmwsUSoJAda5S0QxXTQ/bs4levNsry/wqZoyLYZXWJVaYoDDbneUaylS+9DnSKcWSWl8f
u4I7RwzOKAVG0ecWeeH6iEVpAz1iSNiDrlAuS2iX7jAUwfmxlfcWyuaMYYbSB6UdxK22n1qJUjO1
i3709AY0UAHs46MOV5wx3W1wTkctdcOsNa+T0XYnqWXCWOioySWxmu6Xx7/J2qH/+x3wDlS0gLYI
NMR6vVMqdW2YF6NnBZHpZo4tvdYwpcDoBZ03VNJz/PF/7ZkIupMroG5rbjF6ITqD6UjB2jPjBKRS
SCOuV8qKllxxJMuwP86CWkbwRwneBoSxucftsigI5WsszRiXT1qWOt/yMksvCeJe/UESdN8WjUa4
LlTGt01URCnnJJrs0Uv0mlyrRfHBBYXBFDCrG749/mQbtrHYQxYmZgkjfUolftsrGWkCK2EGU8hs
l6B6zYYm7D/O0HFHL4qsTvttTm3zs7wETuwaI1Bjo1CM+hRKzlKdtChELs1V05I45WAX9pcHMBmB
AQL0Nq/1FrmhgwiptNkavcDI0i92xrC6yHGe0774d/kgwMAXgEmkCb/5rpmeS03nYGUp8t7XzEJ1
K9npDq7o3bVQBBCvALDerR5haoWDCaB+8pbZ+QeZ5+zk6FNyEA28I3nXfoA3E4kDwUsUPKnN9Wt4
UypJqWfPGZO+QrEyiOqTju5Z505a60gnZO/g25XtaFcXXQ7S/JpVWthcAzTF2ldlntX83MtRqn8m
Fq3nU8qY6ebWmpTg3VkZ2qPa0p2DjrSPYBm8k/O2YeawLGrUVCj75JP927ygu65H4w9gm0eTNe7s
P0ELMm2QGwkBt/0KbQQnoNvBROhSSm6Vt+kpD6YjK3v3JyZKUfJGmAau1BY5OSr1ZLZpM3ujuCfN
AsRPzl+1EA1bo9MO8PciPNl8bMI/4JkEtALquikshAybqGYoRF4uZfnJ6m21cFtbWy6GMSevKQPO
vLQd4h+P3cV7Xr02S15FPoJ0BK0L2MVrFz8kTtr1dPG9uiuDfwLIxe1V15MhcUunVpwfPD7jdwRz
Muu1jMc+dJEnThXPaZXYucRmqP9HAoaun/psLsTsikwLPiaNZSdMpNLb7qK0ixm6ipgk/Lfdq8sb
Dabse7fUaefrZRKiF20UzLqo5dx+VXMmrrtVI2nlNQ5U8/uSBFLrTuMYqZ/yqlpa2vsLLAExhqh6
UfvZZGpjUI2m30/VHCoXbUrzv2Xk04JrkGtVxe0w4rk5uJn742eDCKNU8d5QJaBab1qiLoMJJVKD
tbMULxFwxBPJ8HPwauHKSARgCjHuhqTX3PbyIz1NJkudLU/J5fRjCXfIL+XqiB2xD2gJmiFdqXT9
gBTpYq0/1Xi6ulEyq7Msr5Sq/LOeT5I3SuH8MWJo+7lphuhHAIvnrMOXOaja3bEMp50yJNm2yKs2
lZESkYvSHkzb05XhxZz02J0r7S8GjN0Q7Po4BWblBsGTFUlkVmG4CCC5mMpDbX87G0IpbHUqzMbw
xqxRz8s4zV5cK/LBY7f1hFgRhEdBn6N+B2F/vashriukz2l4SkM5RApj+6+uzx0a0kb0VBb8viCm
hZg61sQf5ibvmaumTAbqL56cMlIDgcLh9zmxlz8eO4qtL2RBFHsosRPCoDyzjZfCnqGvgoPgJW1j
mKd+WZqvQTmmo1u3k/OnbVTykZz3nT0Uo38QEaFWQlFr45rGDLbnbGYmAQNihX3cJN6Im7kAcDmC
Tt0zBV0N8iiFXdBgm/rIYBaNYs2YGiytd5NFHU6JDNMrSpYjROm9jRRHD0lEQdDfxtTMCQa9s3Sm
F01TdrLDVP0jrFoGKZhT8HlcSuv09IejB44HESNhqcqI3+en+70UmVEpAguR6mN4CmuE5E0lna/I
ubZnjWzxf7BH4EVTmrCaIuTGngqXIQuAjnl1EltvWCm8OV+qq2n18yVXpOLr4/Xd+XSk48iyCGER
AV5dr09PTEJ2YY+8tfitrDOkqZVi/tHYjKJ7bGqXl3IJhMqHUMIFFcw09LUtBUnOoauzwLOmofmd
iUpBWaD52+fd771dZfYvnW43BpJXQam+REqLGFQFf3a8GUo4v5Y8GQM6c1kkn9Ui0RtRN23Kg19y
+zZRByND5QzRGHOoAm/8uU7hqKp1yfJiY8nOej9353xs/368E/eM0J6C+ECARBq1eQDR1KNFhuCm
pyfMDYAhKbmz2R3VWsRP+Tk2EUsRtRYaLqJgurUyh1WWoPfqeNk8trcxa5mXGPXyZTL64fNcBuFN
Xyz5YvVq+Ks1KO3l2UXyJlKbep+MJPDt66+dJlU1ZH0SXpORHDQNNcUzq/Svx0bunClOp3h5aX7g
f7bvb7Vkdlk6U3iNmURNrAMJCZ4p3c743PSL86cSNLJ+HcbOUX4J9EUOEtJho5vPkMDRnQ5LW6Ie
MSZO9zbVav+31WvjcwPKxBPDQAWBoQaHCRVk67MYNR4kvR5G13YazauW5Ma1b/LqKdnC/1phJ6Cw
cVcpS673uw70UouXLLpGXVyf5DaLKIVH5dNflbVAnyHigKxJeXhthQb+bM1lGV01u9Rcc0qK00jd
8MAL7i8IiGLCeSEWhZ7ZFlycA3CvkIKJrjkFcf6o7dOkdcVBF2ZnhVoJzBwTqiHfZSffNExOEOpl
gxXFiS8t+N9TwuyfZ9fCTwZPynBnMGKijbXeMVsLoipJpOgqZWaA8psj/VF3c/nn44uwmR/K5383
Q6uMSjtZl7x5OBZJM6e+ZZCBPOTmP4szGcs31YoqwyXgCD/XgZM1vjRIi/yWVLr9tzynrTkSiTB2
2s26eIzP3QSS8q+hZBiiFzpK+muV6NDchtwaPoThtHS+FhVj4i7GYkTXAQx2fJqrJGxdWStQspPl
sP/S2j0s6MeL2z1SrA01NMHZhd69E14WlUkzIGVibTUCgbpevqZFsvhSmR7RJe+ZouUuBhIzqxqY
3fpryWnCSDfoMFcjM5mPkDPSKKaN4iZOfMRD2KasQm2NcQXi6RW6P9unpkgscxxbBy59nb90YlqN
MRh/4Y5/mQvzc88wiKd38b32KkT3GQ+1TYgkNBUrW2+Tq5GYtbswGxvRw4ABQLRtvcem7twsAk4B
/CH2JArd7GLioDGapHVyrVI1uzpyM56NVHtuHsP7kRdRJ30EBkAK4aT1t2p0nYxY7ZKrBI32hC58
cbaUNjg4fHfXQr5DGQNOG7W3tRVt6uZBSihPxWR/l3FUxlNioqP6eMe22RyHQbQmiMTIWCmLbWIj
A0nBOo6V5DpYuKFaL/TXJssVqD261HauarTD37NiZDcd+fsfj23fWyF2qTxRq0FgceM6ynwMU6vB
NtlPfXZGdT5LqEA/hTz792uRAZGQkNlhTOzAT5F0WY9lLUsWk1YQrj6XEdzAZWHq1P+wFqFMCdqG
JsM2ncsyLVyGXE6uaW7IJ2ux4CwssvPsK0gUSxsJIgjFYoKsjU9Pm74blChLr+oiRS9O3pOBt9m3
x0sR276K36D00EznP3D7NBA2RsZY1+ZhqbNrV/dowC5UYzrNyGcXVFDsWVWj/Oexwb3voyqDtDPz
4uid0K1afyErHwIIIRSPjKgbPi39rJ0rKan/Y6bZgSvaLY0giIIJIDpajSC2xIn86SyMqAuNcqOm
V2WSWvlVH3slcYsQ0fkXXaVf/DYVAzyTx8u7Z5QGAvERLRmkqzfLC3sZRl6EU7LrcDrP8jhebcZB
Qm+GCul2fIX/e2xwt5+sEjSimNGMngEp63qVWplZQQDh9ppNauVcgsgCeVRGln3t9EI7mhp7b3nE
v5xH3i4cyGZ5BLJhbMkz1hA6cxHx775VbWD/hYvWPgSS+eSEDC40y3vvFON8iW23vYLOhL0SIrJ2
zZup/iAFivJFAob+Z9WQlCthfjRS+N4CoUWQhdM0EEpf6+3sqCCnC3igazHPSQ13VRq0c9eFyUs+
WsGXqR6z27MfkNIQuQWRKBcCNOHaYhhkmaSgq3QNioWuMGK+fmrH8Sdpnkvvsan94jDlQFRFYIVS
+bYx3obQuLJJK64WHwoKhlx9N6yYtkU6hEHxosxV9WwZFlqEYCbS7aL0BetjuzoqT7Ged4A++zmk
duJ8Ay7XHmQl+ztAWR40kC2eT9Yl/v6nm57ajTrF9JGuk0JC7UpVEH8eeOy+Lnq4/PN4D3fvGAsC
owP/CKe5H/IDKajO5jgvrzR29FOT4rzPTe1IRzoC76LVK88sDAmYNjhtTuN25/T/x9mVNceJs91f
RBVi55al6fZux3EyuaGyIgkhhEBsv/475LuJaZe7/N5MVSY1o0YI6dF5zmLR0cHqU0UVC/5pCljf
p+UasfmIchhmcMsU10kbsa6/khHrqztsddVnFbJoAfml6+5NULvmxxhw4LOlqHykjduQMiWt8P3y
XnEJnZagen4BK8dvU4g4q/UKkrzVvVrA7A7g8T9qPzcdId/ayBgqEwAAc6yS0JvajyLp20LBpQ+5
uajptnDA1+8wluu6iD5qCmtG12ysS3KrOFs/v//2ziqg3SjbF/LPSgHVyXFk7TZ4ezGH5awfpW1j
kLDSNHUe8UFgXql6lp0SxfsjbxvH/nViowZrCCq5DUZ4PbIClaKvxMZ+RsrtERrxOS8d06VkVsET
fEWWY0cq9hxBM3xbjQTL+H8YH4I5FIBIkjwzPlJeNVnwppVblmQDr62Gf6NWPaeNssSd6h2a+kiN
ux2sMX5hOPY/eg0GQAFdDQ4OiNYBTe8ODgMGSbDKGp9oWUenwB3Xe1OjzHj/IXeS1O24AAFnk+GD
XLQx23fvt48FGnCIA0JidayGk72KwU8YW3r3hEarWpKgdqzxJzWuVSV2G67NCbfSjlwppw/spCVT
BIWpFVAF16ba4ki2cOYmVRJC2KQPwxm+8qKzWToJD8rnPpZLcILfnuTXxq11cGG5bov+9aLZTlmc
69jdcK/f91AxQ4hUAMsGSPDYJosQYSos8wxbmjV/f+bOj4YN7N72M2w4Diy/Xi9PXU/ag6l7W8Cr
2CdJzBbrppWeLDpVqsQ1RHwspefvqwKMACYnvgVgoPvyDAYD0TrDJqFY2krkK2fPsbbiNHboJb7F
+ZaNEhcnLLBnyKHdcHdRnCGZMri8tUUFUX4+Tp59sNV4iat8vrUAREJtBAJYhNW3byc5q4pWQ11V
DHH5H076MfVGkmMftVMYWzmp01oPS+ddqB7eeG/bUocVBER0QJJ3763uK6UmeMIWq7ewwuOwG9Pd
2Kbe2lT5uLrq5f118sZcvhpvt40hJZmCPDypog57+7S6I7Ksca9N3x/ljXUPO3DURJAjoIjer0YT
oQDi07LZQHQxy3otwgXRjrabwa8hvLAzvzGF6OBiU4Lt4uZOuv2Yf86Elsp2cJtWFW3rgrU2T39m
t3phUv5eh/LH+w/2xvRh80fzClsh5H77+hmuoFZZS1RZUtk6rZAHmjVefKl2OB8FQjlgIxsNLsLq
3t3zEVzjRcifMIWIw37zyR2spAzG9qN0IczXllgCwihoU6hWdrftkTd1FCqMMzo9SbpgJcegEm72
/pydLwYgIn+JvZtp25kDYU/LAOFN61AwZ3GqtJxxbOaj73CvCNYmuiQGOF8OaPxu6BXWHtpVe0bJ
YDQ3vTebIqTQKCWRjnp5RM0g2B3Cb+v2QfVEf0xxu22GW3MfLTA8J2wW930Myw5F0BMbIeckkFmk
mZWK1SXAvs2lM/J8Ojdu1+b9iU40AMjdDQf9M2V3xLKLchinlJaMZaqJ+tMAQdYF262zdYhiDog3
bnAe/IDO1OY1FrucgYoXle7mbKi67rBxJi8c+n8pS69OSfzvcZ0BQ+KvgeTe00WT0tRISUB2+yT1
FxJggy+IrFif0nqqvNxIT39dSs8ZWFpyPS03LWn75ejW4K9WF37N+TOjMYL6BpceNC7O4im9ppss
11ReERuY/pdDaBdThLiG97+Jv+Kv188M0hkWJ9aoh21/770RLrQNbNC3irHx6zXvh7DSd9xbmczQ
o7KihAVUDImZ+Gxdgw8aeyjnFalveoBuK258MzHks820DOxiXcJuhDZkWKwvg7Ehl48A2nqfZACS
Qg5zmSm+pqqFQEZ04Nerru1nXAbaalizOnQ651vM1vBFgy0qWKKNUGFKV9Is1wDQYYDcIMXkpYk4
BMJjMCmVKBn0Ya6U6sixs8FkvDY2J3U+jiowd02swKzv2pFXMDP26jFbO+qoX23TDy+u6L0+GSuf
6qLjPRmTqLOgGFeKgBOQxmgEXiFSa+izCvCdhDLJU9ExCpdSPK4VHQKU+eUS5CXR5fDZwJknzHCT
YtNtD+ZBfICgBgkRqx8OOpdS8Dibw8laAeXMy3QcPQceO6Wgzmc3XlcbX81m198hHfKPakHp/trY
sIL9XrqlsG9EpLnIdWlk+ev993++yjZtG6p5FBrghe3Z17Mic8/RBiz6uFdZMJAqRUiNOr4/ynZO
7BcZrIuwkiGxRWtpV7Rr05UUO0VQLBNVv2FELm+4DhRsf5S4WalL8lp2PH9/0LP9Ccwf1FGbUbiH
Qn7vWcJjuliq9dDDhCPhcQpaUjQQqKbjIi+5Hr45iyivUTpB0XaGFlPPG6EQwEcEH57xRoLaBv9D
2/4fHmhry4G2An4OLEVe1xeLErRjdRkU8VhtBhuByBsw9Q+yX8an9+furQfapENQA262n3v4e66H
nigZBUWIBMK7Dl6SV6Ufq49u6xHKF+CpaGEBXHX3zNrO1sJY7WQVoxAOpBVWmYHqRz46bWDuQWIN
jc3G7jzDxWi0QsUxkbAYojb8gpZmmbHOjw+z110Kqj5bchgKywBWRqjM0J/YSoJ/KkB77HFQxm2E
c2oqfzhls3A45BGGjAVYOFw4IM4Hg6YMj4ZGPSA/cJNfDxaptUGetxUXEnKRYgys6Ce8WduUDsiK
vDDW2XoAMwIw3oa2A/DDnff1WDqorKBnQVxg9SswknsgSW0XX2JBvz0MqEs4jaAm3/tNKRVxkE/d
uGiaCXrbgLewLC+jDy8IPAy2X3A6N5HhXqfMrBj7MSnjYvIGG4yAzaeLj4PJVN3pS1nebzwS9lXg
pFjeoDvsvyQok5gNYBuPRDuVgGVsYEddXzrG3xwFRAc0DOD+etYIpm4NR6C2Koux9co6q1pZ/QQ2
u15KRThfc3g123UKyA9W3L68FHPQwTmXB0XJmZdwBxoV6Q3DcbZr7wJH+o2hUK2DfgX8Betu73+K
bIAJ5odeXPSaTznq7CUlrAyQ0GH0h1d3gElDfg4oQBCo74eCTBdWUFUfF6of4sQevTityEVy3hlw
h3IOqmeQ2Df/GHDmXn9DXRgZODzIsoj6qCq/8r6N7HvluZUN6it6SglbR9VkoO3Xv6i1ddHW0LEu
NV7OpxX0YqiTsSFuzM69PZ2/tJZL+Bwj3h3brWLGS5F8HaeGX1Tqny9KXIcB1m3yRlzr9u4T0pe8
tnA7L0jT20NOp9pukA3dupeO3zeeCdZkGAh3byhE9zetUvuVDu22LHzT9KmIgDY1qkE/MFjm7P2D
8Y2hsLfjnoBmKjDmPY+5x8buGc+2CoS2wTesc/6bbBA6G3CyPj7SBj3ier81N6Fueb1calFrJH11
1bE3iBkhsQpzmAyHh4lbH740YluCXhhfNMaLEMnxeqixHDtpiFMda6//r47A8537xcq3/+oCRPLG
ktgwLVwYMRzUI7szi1oStG+2VMfK032q/dWkXjxV+fsv6ezmjV+G4gU8QhSdIEfujmE+M1zHJlId
VdseLBDxkpgGv9phxKVFfsz9BDduNItAqd+mD1pULIzXk+e7coCUw9AjLU2UgHcLFN7M8QXY++8a
flVCo3bG3oR+BpqKuK7t3pHl0N63Wm0VnuV6zZSM8czq+8WGKfPD6iACODFcjwEA+ZV3SYvsoyeu
YyOTuod57kagkaJoaYD0Y3tANtl3I2RIQJ+lUXmheDz7RnBAoCJB2b2x4eBt83pGyFTBOaqqmiMM
xb4oyXGDks1/EnFhF9C9s9WEiceeCvwBylFgO7v3XLYj9F+1ksc5rmkWtn2Qx4PbXvgQz1bTNgoU
9WgnYeWi5fn6cfRCVtn60H64k6PnFNYO7ZCsI8z3ExgGjeJqxY+85CJ6PocogXDSghCPswmGcK8H
NYESaE+wCDcm+ASlQTwBs4Qd+LwemDdUl0xVzmSoaJhhV7M3e3MYmwEGfj1ePJOYymANoQdq1lvW
zNWVLknzx15gMJpDaMcMfHvHGJHPraThMY5ZO6WuZdH+4HYQ91y4MZ4dljiccGXDzocyEMYdu4Kz
KRmiFUA0KRZWfh+WtXCkdeVX1X/VXN8wHXxxu/CmcS91mc8hIIyLPQNFPJQ4W2v79TxEvSvjtqpi
zIMiJCGVdJOIlVFqepscG0PjaxL37Fq0zvxIjOV8Lb3Gf35//zq7Lm8/Au0tcNFAtAId8/WPoO3o
eciailEpKGYfgItEOkdQkesfGwHf5CSibf9Q0wZaqPdHPv+iADUBCIIv+9a/2TtWIGCngwppiYua
dKpJfBUu6Pmu/vi/jIPNEhdmmFXAl2X/hEEL+8ghhrZdhz+qejWPtts3F0rIt54GNQEgQ9R16Ivu
9kz0RxnpsbaKVoXhDRrxCGYXbMk+PmcAGfDpoErFrrcbBYWqiJwKd6MVNZubT7ImU9aSebrUeT3f
E3DTg1oa6CQuEsh7fD1ps1+huTCjyMetmaXgyKnrODRdxkV3yYv8rZnbkm3gvAbABlXV66G8uLYM
E3WJ7oxmXwNoLgu/bp3Dx2cOYp8thxBGoIBdX48ie10iL46WhTvWS85cbh+NxYMLp8T5/o1p+2eU
3bQp8H16XIjKYgqZvJer314p6jmHgVnOLfrsYf7+U7319W6+z6g7Nmn7PoUdgU/xDDQIFTYJzClY
o+91N84p2CrQ0i9XvAVP5v0R33hbm+PLpl34C6PsNi1oAOBDQZqyqOjSF5GteUbneH18f5Q3lh/U
JhgoQHcBON5uTYiuhB0MV2VhlX1VYP+Lj1ND7Ryr41L4+ZtDoSEEsGZz0t4bb03DhLLBNWUR1v7n
Rc5AlkOuUfNIceGceXPqfPCaN+YiRD67JehZNTob8AYvENSqE+NYbm57xv/4QofFw1YeQkiD/XV3
mgsdBEvFpVXEwnRBWgZVeeO5m0Low69oc7VEkYiddUtpff1B4YifZCxpdQQFo7m3eDNdc0vF6WJ6
+e39od74qtAkgfgLxTwIBXuZiCvUigkd6NFIx74eyiU6ScvqnyIRDN/8UOtLWOH2mb4qgBG2jBr4
7/NtAPpukWuck7AkrekRucizSqbOjWjmaOpBLB9Y+ieq2TI6tJNP5We3HkKdwAih179MaLTM0dm2
O56osm/uoQVxpwcD0w84gUE54CdSt5NMZRgOVbJGavTAdjLl9xLZW0OOw3YGvgbrPJX13Kl4Ytdr
EP0IurDcVNDEpnfl5GCDIao3Q1ENwvoZw5ogwsGmZXsg/UDjnNe9DUV/BXENdK+jZyf1NFl16g4z
fsHkTr1Jq6niXyXMw5FMHNtMFJElQON+/829seTBNQaHBkLLTYi0/f0/IKUGNdeD1xCYwBNtn2CB
yg+Q6fwPp+JWmoMkhFsiiubdUjRj2IKpt8CXvaV+DnSlSbsVUMf/8Cz/jLLb2yGfClxcXemxJPy7
Z8ycKeAY2fuDvLEbAciAnRHoEUAYvO1T+GfCYDepKcB9LPV6nDZRukI7tSE5bdePuocAjNxouGjd
YjMHTrQbCpFGi9cIgUA5ZJAcuY87xqg4KbbG3YWpO38q9MBR6W3/AHq2v1BKsFwECxx25LRieQj7
l7yc4/ngruA1f3QC0bYF83BrW/z1uHg9gQLi7yAS8G2FWaybzl3o53EV+o+D57ELO+D54sZQaOJu
PBbw98/U+qXo3c4Hy5aie5jghO4SYuJLjPq35m7T2EK3D9AE3e/XD9QNfJQug+a0lAwdQx6b1FnY
FxglXdLNn4+0YRmwit0stdBq3x26UKbWsBK022MXToSnYIPAwZNKMo2Z3cT2pRv1fji8n+18h9wG
XX0UgLvvCU3uWgYiLosmWuA8EjnCqY+sEhViMm1D1wtw0L5U2oaD/g9XXLRNoATb7em+cjo71EDT
4AgBdlPD1DUZXZH1LTOFjiA37W1hX6hj9ifX30HxMf+dV5DVdt+YBawOTqnw1eoXQj9Z4djni6+9
k4KA4RZV7iX/mO0h/j24MN5fIckGEnl41N1OWMJcYYUQ3EJzkMFDSvW/pUNeRK8fpkjA0YKoQ8On
k9fUFy5Zb7xM3H02kHIj/p3ZfZQdqApVu1ZH6rgiRmpD1TwtIGz3+bQG6tJW/Ma0brwnVPOI3kEx
uqtxOuOVmgxudSQVMvWmSKKiZz3Coap6PkxjvMwXNrD9p77NK4hPWDfghZy7hgchpZaWGLDqojmJ
I42gT9FcitN9e5S/VpSAEnGTeP2pR1EnG5igV0dvQTwgksx0hmzHj6o98Cx/aa14HCgGAMK8HoW4
uNf5krJjgMxn6Pc8qa8RQ1bd0MBvggSpJv7HZw+uW6hHIUPeuB+712UviEntvB4jDkNzjyxTAy9M
cslE7Y0luLU8gP5D0Q2Ifjd7gsVztMCj/miJus1tWvl3i+U4hWPqS6DvG3sJGpS4SmKvRHdjL1C0
NCi3dW3jPOtU90QpyBoKG2TuUl2KZEEocmH8zr+gGDj/uPHm4LSAtuhWCO8/bn9ZY6e1V35cIrsd
CzaMznjtVT5hhwnO4f3VFBjxcygZcsRqok2YzQOUtR889RCkDf7VhtmAyQM0dLd8JmYFZKBNfRx8
1n6aaLR8MmZQT+8f4//ff329lQGsiUEVwXdgb7j362VqnNn1OhcXzXqWUt+tvhjLQ2wxNT4rROD+
tgApWNdD1/LTXGonPna+kuuJr5Bz4iYyVG5uDSDj30y9F3aPjVkcoRMc59DcsyDQQU4RIh8X2zAq
XzibBIqSMf45trDRTR2ppi6BcCLqCqfX2kvtcYXTfVtXnfxql4PjZRXMeoJPpT9hTwAFvguzYQXp
81S5zqhvyEph/1ualdInOB8F9Y9KIlU9qYxHrCYZG8vprx13DSl8kErQBeBJEC0F7yNr+AS1A3Ez
v7MVbEPKbrC/lU61LLl2pqXPacNCAaYOXHXSGpqIxzEmDOpLxzIwpgTnB5cWXrZeSAHGz8aBSlJV
ZEmo0BM7yjbsot+8Uu6YzZRocgObgNVPexWMMpsal/ZbiPhiF7VoG/uRRki8yGQ829M1lXYsihrr
L8xG2cLqI7b8xn2ug7iNk4Byz0uBklc0mQZE3pik5wgEuNusiOwbH9R2GFXEDpLL4PAif8DsvDH3
9agiJ5lmu/XTQWr1ew4Bgl+R1VqaRx1F8PdAgwXJHpZC7EYW8xmqtCaAGiCb63kN8yHiDOvRK3t5
21lNaA6WFVjOETXm1HxaKmDqp1KXgTjptfanbNqMQz7NUI47NyBpCcRA9XVN/oMBWjhB2wziy3KH
UeDQZYPerX9a6McE32HsXGJbHispc9irMJkgHrcV+QL3bEqTeEZtVYFZTMx0F/lof+QKLheIYBRx
hagajY2IoivvB/yBDItrw6wvGGD00S8LhKwC3Mkhm3rSh7d8AXkYIpZKORmuovX0IPy2in9DVFnF
j12niHqM3XEUiR2Obh0ka2P1zbEOLC/82dNg6PI5cgf9S1t+6y5J2dCZk1S5xGo/DeEQ4wVEapjm
q3Ywbn8l+LCQGw2pQ1sIK2ZVXirDS3qqcao7L9BgOs6vaXZ5eBcg191FABZxzOfZAXZ30BaHcwkV
M5m+LiCPDSeBvh7Dt2abmeebFYY6wd98pukKGxXuJENF8TElI+UtGg2Obuc/gBgmJ+twhvSfWquM
3ANwVEkfrQ01PDQ9SHA5ReeVp1U8uSiBp4XwQzsP44tWRLf5EBsapFgzo06QZsoR+rcqvJWxb/v6
UHfGld/AwkWKsPLm0Do5lhge10DCHDzxxBqVU+JE/Rjfr20voydpYIz2YHeTA/1lLCebrYleowDA
EGQHKGjYKP07e0Rr7NgGdHJeGl9MS+bAHz5OYNy3/Z8GWEVkhHE6XM0IYWAH5Q2+nQzh0kfF6LIw
zgGelPKTwlHsJH3vsm+qNYOLqDDTD+4BRoz0B25ViEpcSV+Xx5WsRuWjqubpq+UPlOeRLTwfzB9t
vCFt6Dg1OTFOH0JbPtXqQME74fee01kuTdCKqboMBq8BT1wRDdOPCbFH88lpYK+WeqHUuCPJ0dEk
Y4y1JJ9KSOxg+IIc+5fRxER8jxabzem40hhmdejkhr9Jo5FQlMxNNLFCsoGko9uffGcCZyPqlih3
/b57cDlYHqkcgq7K2iAY44zXtOpT+HL23SNHrPU1MJKpzh04sYzIiQw4uykXvbJktcKagzQTm+Ex
WqGBTaZGjhZUP2X1bQO5KEsCPek1BSRW9n+4xctnQzSbr1ZpSmFA44hGKbKQNdRLAfyMkU4qdBMH
+L4sM+qfxIxsaOoEexm3bwkT3nIinkDGSLA4zP6sSzVjAZSNGNcskLUFp9oYAuBRJsSr7eABM+us
pzaGRvgTXAP86cfcmWDI5BiBdpoMPe1MAk8yGRQ6bgI3lWaYJLQ4weqGAuoHGIVmbst6fsPXclbQ
Ziu9bd+ODCDoAXWxfmBCM5qEnRQ/4I81VjV0wXrQGQsHOOWuvsJv68dGwWKvn7uAXHelRc1p9USA
WVS9ljbHsi2HKAnhrRdd2avTkqu4btrnGMSX8YqSpZcJi1d61XSzbR05ZtU/qNl0QTJxDJPV0iVf
+9irTTojxgaNOo8alq1wug9uaxy61h2rsCLmpLOhibuNPO07V103jFUhQx6FP3hd8vUOEcNjjxOr
c3R/nPkSKRhSj6DNPJZBXOp76FGcp7itcbGWqzd8iUaP/CxhWYuoXpxMZYqAm+mmr0zzFTUEfVCj
8ZpEK/Qnjhazg6+QXI0vnZTznALBXL0bJLqE/hU6KyNL2DyPf3i3+r/LaR750eOmq48SidbYlhTt
bVyeYh/GKnd16M3LiyYjFBwgHlXRIWrWCl+RS9cgxDQFpXkS/uKy62ggDPHMHc7jBkkhag5uwcYa
618Cim3PhZ2mq5sXAm55A6KzXsIWUWYycMYEX9zaFArEt+aJ2jQaknooV68w8Nhy1odu+8OLaHkN
dwpLKM9QrFswOQ6x1GZMbRiL/JRB6SMsbATFOOE9H6xbq3OHB9IDwbyyQtZVWznk1wnvKsegspDS
ztzV+D+seWAw/OGM+z89xKnVKSIuqHqySl+JxA/AJbs1JWW9k/kI2/hDJk6e8T1Z5YscdcPyhTiM
/6lRnM6pBBX2o70oVJy41AIDwe0dlLN9Yd+NzHaa1qPHufHEt1FUuof36hzZ2bLa1oXC8/wWgUYo
ugA4+6HmQbrr67LTgcjRXZeSHiOI/i28KLd6blGlLakC2eES1/Gt0XB9ALcyQqMDJJXXo3UwPPYZ
8djR7npzDQuZNYX1l3PHShleAMbOL5e4qWCThff1Zki3h2J7GFwNrROy4yznXyhxu6xFF7S4ULbj
9+6KdlC7t/CLTWgMdOf189j+wC1d4XngWikfrNDCcRvI9fv7o5xf/8GbA9qwAQ6b683upoeKoPNA
FoC8XfnswRZV+GL5W4p3RQlS+pxqvXDzemtAcATA40Q0H64lO2TM00E9u9NSAxnz+Y0jKnLVodS9
QsDccJDh0p3ef8A33hVQALhVbyZlcHLZLYtqgeymsgZxxJVGH5zJ0JPDyHRhGt8cBRyfzfMB/LI9
m4jbM3EbpAgfVTTiTsQbFE32pOuv7z/MG2s8RqMfTUMAUkin3P7+H0gbFwAb9ewijw6K2kz5VpCi
SQY+oHCD7P2h3niiV0Pt5o24jCzANuWxwd53O1Mhv9nRdKmpcX77B7gAz2mwGvHdAgJ+/UAIFOZq
XsbmyKAjOjW+Qa+HrP7TEsnuhQWDnfG59h4/+mhoK29eBPiwNp3Xbs0rY+sx5FIeNZk5zXrHlNuN
zb4kwzt7WxstFXTlADANHAP2zFG5KlztiGqPc4jjvrIi8QMnjwubzGb99P4jnX1VmEJgd9AVwldl
Y0e/nsdawXIauNNwNCUqQc+y65TF0wss+mEV7H5YowHfQmiEIaUNgJ8gKXeHQgWK6XmKHQyH9PWU
zmu/WarAft4HH/b9JzubROzp2CgArwErhH/kDruwl54jTcEHxaBewhw38OA5ngS7ahcx/P7wULgC
gaXnAraHq+luXcRQHIVmxVBDjDOqNhFLjKhZ0XJ1ybb6jafaMENQzOFQg7b87qmsuR0N7QZyJF6J
fASCkpVtoqfRZ5dssiK8+lfniIvuAnJzQE3aHD/36mdC5rCSaAgczeIRfQKP2Pku7T5UiVNV/MWl
TvlIKzxoLtaWNfn7c3q2jWyjo0kATgDoKDB2eL0wG1INzKUYvQLCcwDMFKLsCi7Rzt4aBXRlQJYY
Axk62xz8sy/inq18wCLO0RZoBsCw02Q2XEEu7Bv7jwx4KI4Q+HCDNYqDZE8ixr6hNo1rdBwliU6t
260n4ZnfBrL8g2fkpanbrxGIUrY2CxYjBoN92+6hBjiohbNsyiNoMO2hXaMls12tCxrTSy5x+/nD
UKCo/m0tu0BD9w7jbDbgCy2AXlH/+qkAI/VktKYX4M7z+dssDFB4bo7BuClsD/zPW4phghxbcxAd
Zxr8N1By0zdBmwAeeZyCtbow2NkjIf5823mxUWFXxB9eD8Yk/JZLZ3WPYBaoKRsWjXtWywT//v4C
/3/09N8PbHMfhd4TdfVGm4eJz+uRnEHgMhFH1Uk4Elv7Afe3yeYn22/YBictXTR+8T1l1ue+W2fv
66wcSViCf8PcO3Rzaz8LfAgG75hA+/8WakE6p345V/KESJGVPDSUi/poAPUAi4qRIJa3HAnHyQRm
m/w5ChAXUhCc7f4eck46n1qKxlROQt6xdHQ6WmYAiaj1PDgqQpKkWto6X0rXGvMWJQAPkljY0x+D
ktnLWuE0uCrXXeQfxwkRr2lbuWSCvYDp+e06C8luWtXBIKn1Y+z9Ub26NFULGD8QA9aqugsrGADm
viknnTBhu8u1LyBtgI8yQyfyPuzDqLmnfeMGDw6SIJEbV+myScm0VOA7R7i9X9NGdtbT4sfMu8Ka
Cdtrj/OqSVbXXb7jBq7snI6hnO8InOqjE/qcIJckREOjevQhsNd/6nUGFAFY04MDvgxLnZZ1XTcH
Ci0wz1ZcrUheyS2mhYoo/ANCHZ56go2rOdm86cxhbRYRpwiOKX9QIWD651IEniRLZPkimZYAYUnM
OFNU9KVDvmPJywbxyEzqo736iLKHgA6Z2l0vBvtpapfg2ZrGRTwMovStnJV1+x2qKfsPG5zqaeG2
huEarEiBLltblp9fz1MP142BfWbAQ+MsDILuiYfr/KBby0Co5s/WzbAM/nSQSImk8DjB8ZU449Kp
NGwklLPCR9h32jijiG9qEfo/7QYodY7KVJAvQFq85aZScfkD5om8zEjrsSGN65iuFCYp4Rql9ej3
zzJQEGzD3F/r1NZN3GWETBOwWUjO2Fgg7yKGb7RNbfVM7XiR1zDRnJDfXC3NWEwdFHzXtPTcb5P2
VvEjqGjUHAGtKevoe4srnsYYGxtiM2zHSvoujB90sI7umo7EouQzxJ/Oc9MsHj8IGOXIKmmxLZbf
ItVF/DcQ1eYzZ5Sbwm7ryb9fKrSKMttT6ErLleOVLCvcup+k5n2VNpaPgJ6RzWTFXdRu4fVgKQvt
JUcM0a2ksjZ3Lbfsb80K5sjRoW3ExxRef6F5iGcdqp9TLPmLh+Sf6n6cZfdpihZCPkmozjUamfUC
qInPa3CKdKcgYLbDSbz4cb342dLHBEF8wGH/zGi5jcniGMTIISXctZPYtuz5pvX6prupw5E9w97F
ZmhsY+UnLl/K4Hmemnj4w5wSvNF5ETZN9FjKl8ljarirhpEEh8A2tl1EXR34V20HvukNqIXSe+Rt
qW9dT/mwXgygR75tS9qzjPRQnwEQ6oC/uegirA8Kusf6GQA/vkYBdJkkWF40xEmAkvPWryJ1D2d0
NDd8OAfolLoliRMCD+AmF1YNJTcCy2ALBTi6PU0VolhzpwQam4c2VHsp82TjJoNr8y4Dhg6UnoYs
+mlb/lpfA5ij/mHB4UrToYmdR7gwCT9baTMIGCE4A7zXo2gAoDRVvU7daeOJAXaJ7mdPoIMRhEsw
IlhuUeB+G7cdU+b06A95xurHxB8a4ESqCrSbRSD9IpQljGp+mpyuiTaJBWzyuiAYjmFUMpEyaiHX
w9TMh5dL6HCaarQ9fjkTUhgSDcE4WoJA3Hjq82r9xHB20dx1tX1fEdwAc5ew7g7SZczuWA/6hISm
7mfQg0uYey7zHqAPb2u4iq+NSJfZXn92K0Uj0od/zMlxYQSX0yGOAB+RtUmsBZkZeciVymFNvn6p
TCWca3dxSrcIgVn/ri3dwEhkbEcfe7FbBplF5/DLDB5zly44lkgi2nq4RZnX/GeUg9Qd6vARMKzT
PRK0w37BL339MciRfnUG4Pupjmnnpn34f5ydV2/cyNqtf1EBzOGW7CAq2ZJs2d43hNMw5yJZ5K8/
D+e7me4W1NDZgIGNMWaqSVZ4a70rSIc3pxdltZsNjgduai4AaabZv4s+S37khTf7oZRIkcmsMaY5
ECs6zB2YhZfezXG5/GXzNNsA1sqsB42ldDpo6NbGXTZp7Td7XD2fuJR1RQ9Qp988V8TVLlN4buzz
0cth903Eb2OxVIFLpFb3ZHWV/3M2+8YIld1WdwMdwxWWf9rdZr4x6jtVYvxOuoKxDoHux3O29/Pe
+IV1ES7+XIJ4n6kvEj0oct9fArsH+ISQSCP9OIPwxxTErjnvjT7z/JDOyEoH33CmdldCEb+LSWz4
Xc3rxF01y6eAt4p6ZSG/9k+ZaZUVFY4+FqF0GtiIDSXUJ7uAQL03S6RmYZa53h/XaI2vrrVoIkiY
wjTSDC6841oNPZydaWID7jIBn9CPbXuXxfM0BJIEZXJr2bz/F4+uawIba8VfX87Gj3gmdmZfDnL8
Nk09TdSpdf2vZbK4L249loTPTmt5H68jZCevG8c+RE6dq9t0aOjsCFgaP8i5Mvi/MwbVu3UgWmrX
Jbp6QDAqy90IvftGND5vBgUb56/n9vxG3DTqbDcmNgcGoOGgc541yguYIdpTZzntnyHh7Ib9kBtV
GNccPvvOE8sTX27+JofaFoGe9+2LQcJMF/QuOGzQ94n5kCfKVXu/G/J6p0FKGYMGbixxO2jNvjUk
y01BPqOx3LZW2rI0Tjo2hilvyz1MufSxnyWmm2vap8+alcv0iKDMjgwOdxMRqtvZwTDHTnpwqrF+
KdvexXd6KUH/J4P8Uvy1JBuNykEon/uqqvYQAuJyV3q1/dK5dAUD2Q9mGap5sZ+zQcxYAWOu7B1W
YTUujqml+V2srBAefWyz0Bu05rVcHIm1HM6Vf5ql8foQ0fFEAyNeER3oI13Yu35Yqp8CGzKbxaL7
rNvYy7T94g4mb1io5adZaXocpE7TxHs4oIV2pBWJHYJSBn25Ikv7IiBPjGO5a61qxJrDWYtQ7+r2
lk7BUgT9XKa4kUzAOCEmdMMz5uALDWrouA9YNo8F4LTdeQE5NFqxG9bOy8J2dO3huI68s32xWnkf
+hYhfqEScvkHe2z7a4+n3PeKFvDn2vKngX7X1Mug9521CepmWjhtp6L7C7Yz/tXAB3z27MF8bTsI
AreaVmvGMZ2m9t4cVui56KM4NdfeohXkxE5GH7etqxcKr/ZrVdTDDzs2kPWYejk9kfjZ1Qdu6+5L
2c36Nw9zdTeYZmCQAOEAZW5eLeLFhTLwPBGQjMVxX2BRoCstJTstNZXYg1ib92tmucOuslcsx5tp
rSU9qZWX1PcdDYjYdmK19TS724L6ePyU6bWfEBhRFs+5Jj0cp1Vl6DdrU87VbpqF6lgenH2hOTnG
H2NhC9y1/Tr/cPw+/oJ9q9+wp1NTBXI1yEK1cFubAn3QO+O4Dv4s0tBR9lLd5KYns+MoalYj3NNs
vGknu5h/j7iZLA8U4JbY5WY66V/iRWH2ytP28U3XFeN64C2V1VFVicMHJTsP+vJo9fEPKBrp8onC
IW++Wbboxb72lNWHo9/n6r6FDzQ8oe10up2jTXocdYZVWk1AoCObdzA2ufT2jWZkVZj2Q5p8U23e
0RDnPPntxP4av6Ilnmm71LGo91LTZvQMU9FLRGAcIw/Qlqxulxi9673Gm+nWwWwNWe8rT3bF7Zg4
qbGfsQ1YD05cGN69RZNO/rSlN4i95hWGfyBFbXB+IxgaeQW6WECp63YsyeXtZRTn0MF/2DWRY49+
kog1WpdlNiJCE5dvPfOn/2q5q94mQYGUo32oEAc6jzA7rC9csw2x5yXlThokKq7HUPTEbkWYIPvD
nTN03HRwrK7HqJ/1uribhV56+AHOtXff2yQfhu6U284hK2jTclw3lJuw25M81PKxVTcUEe4MANO2
9U7najX/ApEX5iuWRAsECCPOvXuXAvRr18DD3zqVNYdlo3P7yK2m5tImSNL9Tk5rmXwZxZYLEwqu
L01YNc3QvNqoRPUQlLXjjEtIIZ3w+pTjvG/VJJqfSzUiuSNRpvXvLG6r5iPJfqI8touRKjprVi0e
MechtY6paBlM+dTTEn+vskaVUc12OT3qqqL0M0U3e3ckIs/+uvMqSK5fZ/K8ll1H1lgZGLHd2Hdw
YrL+kFe+vd4gl7DxnOQOXv+pjIy4YcKvxzVI7CnWQ6j8VnWoIeXmO2/mCvtSWu2w4LuxuM5jUbTu
uFuVJJsONsK6/G07RYsnUPWC7Zcaaivdw/DyvNt6Unm3bxKtf+4H0ZhHOootNxmvGMiBb1OoVo9A
azo/dK17/yDMJU/ngBgDv7116sZvrsAPF1jHJmHmhSMngq0Pr/kUFJjwQNK1cS2iNe2MLwb3/le6
fu0vT4z5CxGa19KCL+EOgH5tM3AE8vBRrZyO18Zdb8a0OaJ5EGbotK730tZ1fQXsuICkMNrSOINg
VAIkcvaejuLUcbPSzC6jDNYW58RCwl9gyjaFRIQF7jXTg8uHolW5eUPCoHYRV569RNUpHwJLmUVm
vBJll/pj/z8Px7ePqnYBzDF2gIm36Ro3Oe3pY1ktGA0N5Rw3J7xnk3RgNhoAolVfXCO6X84LVALE
0uFwxKSAWH86VBvHUupEwUSiarpdYfnjF13vht3kZOZr7HvXKIaXX+xf8+Xt2UDJoU+fjiedxZJr
MuaR07MdlOs811gB1tq9rGrx430o7M2x8I8DSYTDddGdSoH1/NjR86hf+oQueN5U4Sb/+ZJOqf3y
0bFoVwLTgy6jeAWBO30u2xsrp2qtMsKP0rwd6Co/UkCJu5mS78pS3vC7U3xv64ziBYgaBrReO5v0
hbHMBfOijDpZZfp+KjLD+ZV1MQS2FQTrc9/ikPHJmOIiv5/SpnzWZDtNNx9+3s3LHpEJgDr7ydl3
XDepZcKNMDKHNiXUMR1fdYlQLMhtjs33x7pcdiTQY4GOSQI0e4hVp+8WRg6eCynwY7tOyUENjr1z
VeYc3h/lwuCaNj1FJXJ4MlI3veXZMDE/wTEqo4qaGV4S6BlNit1SaVMewqvzvkifpPiIe1jWBc3c
q+Xew/Zt/cTVMrcoypJVu1kXz/mqz6nE7LQguXYn8TnKdjEnqrqlWve611jks4YrUVL4xc5P3VJ9
qd3W7fZ2p5bmplWaVBiFj938hegSe7r3KcTivdU3H41e/b8HRn7Cm9Wh0mzr57/4t4mQFe+nKsrG
etzXSRyHFHNfAf+H6P13e7kSsa5nf2FlIINkmZyOZGaeNoLBV9GsN+mD7q4/Vjfjyfrl28cHwp6L
jYUOD9a3Z938zPIaXaNsj6DFzGEca96+5qwLU6SEV+bL9ptPlyHbpWvwXDQP2ELPdk6lCpCTumwi
v/btByRWfliUwys2zyqiyjT3kPf+ef/pLhcCGoxtm8aThEP8goLBJbsBvKwijH7c3WgmI9XkZH74
Y4Gf0ZAGCKFHBlPm9GMVmsD+JnfriBiOjLCjWZa3KUti2ZnYcVzZzC7f4ta8QtFqUU1Ro5zNwcRG
X5XUIHTbpuXthNPgftLr43CTrEMCFNjbeonplb98NKJqSw3Dypc/8N2Zk2cNGavnwQo1NpFLjZsH
VU8zJpCdZ6gr29fF5N/4RqwxfNy2lXZhw6BbzqrBfIyWeFkCK4ae58V+HQp26CtDXZzmbJCoJLfY
DbhAF00me4HN4jraEi2qMf5RqnLCamwckgb1jiq5nZ4+OCEZB+knSh3cPrj2nU2VxOyxvhDjGo1W
Nu81vxY716qsK3PkYtpv2mn07ixr3Bf0c0PkFIwk0zUuUBOOiL/buFi+41Qzulc6+xdTERNaFBgQ
CTDjwXL3bO+wVZ0Zc2NrUTyjlcml30VjicY1qOpiDXKaXkkwZ8n696PvcLOvYMlxnEPPsM/moV+A
cxCm0EeL9PvDln4btm2ZffhLbVsGbxCKExyT83fINzTHEs4n9T/27YMCGB5EcY0ccfmltqOEF8gs
h0BzvprrDFym8Oohsiwx7pZRuiGEgmH3/hu7/FDbMmIYKG+0dc7vMlXZFUDf3RBpvXLDvMfSdC7u
kqS48yCQh2VvXdulLtcVr2yrI/Ut1ZBpcrolOplFd0xxLIp8XJ6rvpNHP1H9oXFjM5JFM1/Zgi/f
o0uZA0tsm/bccM7OFkRuUl81fYrywU9Cl2zrALrs+OH3SBnObRCiAnsGFcDpU/HyTDwXXBnhXpH8
42Ym5RvOLUkXjhPBzze0Ev0nvW6saw7J23/45Ojc9vptu+CQQXJ0brU/DfHYTKpErLg2yz+aObV7
mdbrnbbo1c1CFYjPbpHbrzrX5OP7c+fyzW5D40HJjEfm9G8R+J+aRzZVnq9DNkeazxFa1uMSGTld
gfdHudzyGcX/N/WV2yLd5NM3mxZpb8hqmqOs12m54892b3Z0if1hvXYnfWsovGkgfsKBIjzybGrq
HikSXDTmyGhNK9CU6veLl7lhH3vXKuSLiwefjfs2ExJhORN0WyX/eXcYdzTUPDmiAr3Mf6AlTFra
t45QIT5TpN3E3Rp/0t3R/jmlaipDLZHNFf+yy4XIfQdGFAQiXi80kdOfIHuyCmfslKM5RfdyMCYM
tX+WGni1W9ly+TTTueyu6F/fmjLe/201qLShv56OacrMkCOdsMizwAW1EbEjARvuh5c8RBT83ZET
Y7p+AWUsQH7xWDKKQAGyb5qenn0pX96flxf2bxQg8Kyp6raTwELid/osLv3vGt+KKUrdFGF2LQZ2
sdhe5vURlNYag8qU+mfsWRadjVUr42BxHLzuSjcRw0GnAdQf47KHTZo27SwDqfq02KMH0PNrRh38
kvM9gjB7QAICh/D4O5vXq8g6C+nKFDGR5+dUd4a/ZTNlV976G1OaVcpmAFsRAvB5EUgUX+GkpPRh
6GTXziemdOKEhaaqbIdjtpPddNa6/J4NfCEOxJEMWtjYXnztevTGDIMNZrMPW+AHbBinX0XPO+VK
Wo3U9bV3KBytu8O2tL9SHF4em1vCM2ZCXFss7ixnh0pCmifxJpmKqDeqgQ+rZXqo+tLwg7TDzeMh
jYXIH2BrFMuHKzic0Eyekesf9ee5QL+IYT4tcaEi1+/lHej7k59X/cfXKdUNUJa1XTHBHU/fYm0a
yTznPF85LBj7p3q17wQ77/tL6HK/xUWWw5ktcMM2L1ACBUskaRbUqJJicIe4zM0DF89/e+8SPf9R
p1wMuiAHg31sHOuNvHv6UBZZ1qoghiLS66nGsa3kzpAthnUbI4C95nN2cS4zGEx4rmFMEQxEzt5g
UcfE3iamG+Wd1/6T0W+pj6McPHGjTWz2O2R3wn2WjV68mpjmmWGKS34ZViQptDRq7eJHClkfGHFJ
0uoTx4Hbfl6mov0qDKuXYVcV6TNZTr4KFpggHTJBObXyzpBFUYcZ99kf0zpn3o5eRPWHPnhZRaVf
lt/M1KYlO5OgIHaYYqFusc1lbqIeqxUbVodWZF9oIFkkYtAErQ+9o/zk+4q47a+1ytL4TRJgVUZj
vSTTk1F7nPcdQu+RxE+RWc8rqZnd3cgtAyqVQfm6H9d4kKGl00sIJuVO1/JkLpYiL9qiHt9CvDfk
5WwpVuM4p3lm2pGQ2ld8OC220+koihZpY0msq9v2Vza6i2nLiOykQC983k1FfzqP7Mz21kl2TkRn
fdEPg1tgJJ6gDMtCc02mD5dZsMwpETGRhplqsixPh8usuS8XiE1RaXsYOLTQWGQV/35/KV4UAwxC
FUnQC1v3dmqeDsLBINOJzOxIkC8ZjrU+ZPSbDXlvFWn3WasK58rav9inGdDaXiN3NdbiuXcU/g1+
66UTN0SfGAkrhnCCJ7dx5VO9OQrSFzQwW8vGOvtUc1r4CC59LfKmYvqs4ER+XebkmvLqrVHwGsCu
GvzWBoI5fXl0uNPGRBkdpabR3eRavQYQWK61Fy6nHVohDhzynrdi+9x/1PCTmfmW2hF6cmMvaLOG
pV5DCLDMa8fb5QPpGMZuYBKgDjTlsynnQklg8Rt21KutMaiQ++UY9145yS4fCGQMqJSLIFfPi/7F
ZvaZGHL1IitWWflF8wti12w9b4s/GOtYz+/P8MtnYvO3WbM2BwCnzdlUmGhqzKrvvGgzS/8GmTd7
LYvlmuXKm6NwozZN0+XPufNkPXZD28azF426N752Uzre6SJTr+8/y79r/qSiAxQAQmdLxtGXaMWz
TY+IW81Cfe9HwL7ICdHay+ywIM3qQuSIpnnrmov3Vyq9+F8suik/pokmf9UZwrMDbJ9Vh5Zcxvrh
/Z/1xgdFCLAZYm4Ww/w5XQdzVSZeF1dkABZ66nxW8zoNN5VdFevXBebU3/dHe+NVw8zGW4ptEYjk
QhczJFPbzYrRnMwOWS/2wcHnZvf+KG89EyoYouwA3FGBbX//n4vamI6NVsSDH80k8UKJzLVI4WoA
0XWUwftDXZ5kBG6ASSE/IMmba+jpUFu9AB2Fj2pbeXX0KMCCFb+U26zX6kAktvbXzK4uwjfeogXI
BL6E6cwmEDgdtGnLRkOQFUcjVNOw1coq1Mb5mnnp5fFCBNYW+gZZB5OScx59CgdR6mYcRykS5scm
y4rf2LNjkD3hh9iB/1w5zt54lZSTm/+3TlsBLdjpU7Wzii0bu5BIJqMfCA37CS1x8i8amOPO13vj
rpmn/lrs4VvvEt9Fwq9JsUBAd/YBNXuY0njO46guOak9b9aOvrFeE/28OQpKeRykXFpr556zC74g
lrUMcWSu5W88ZeZ92nkfvkKTyUwuCocNRwANme1H/GfaV1rvFtTmIpqUZ+xWyxCHsnSKK1XyG4uL
Cgpf+E1wi2757IWlHXplDjURKcvIwt6wq0PlrOg51/rXh9fWyUhnJ5pmYxKSxIzkt5iZuTha3CWa
zRIeG6+CbDaQV1rGYti/P+ybD8iMx2cUPALA8/Q1GjVps6nOayynLP4FWKAP4Tz23Ro6c9f//PBg
SM5IadlakDSSz8oQqmCi7YDjI4sS5LNJDlqg10u1GwfNvoIdvTEH6fNQWYCVsdufK/fWzFxhDrlx
lKk+xhamw1NBOR/18eccBfgGZeEwRSl4jihkPjFYg7JEhHk9nFkth4HujOrmw6/N50lwdKe82uDM
028kRdE4yZIlt7E5lFtSrr+vmt68b2hYfH5/qMttELYBeywXCNT6zPvTocYxmyDRrks0qvR/lor/
+rn5vGoN4SZlcXx/rMupx1hkOmx+sNpGpTgdy+hI90qmeYlQ8Jk0o/GMxxvew/bIn3fvD3U5Gxhq
c8DmWo1O+rzLuWRO5hW2AZJYOnPYwwXcZav8qDvmv10rDXQJCwAA2vMWe9I2VFbLbEWV0OWucdPf
cvUd+I+quXIQXz4PqA6QqMv/QMsufMvmBtGKzt0EO5r1M8F7xW3hD+oKxnL5gTjn6cBxNQFBwt3g
9AMVbpyl5KEZUSxT69AO5Mf6q1cHpb5eS5J944HIXUPOywei5+1uf/+f3ZzGdu1WvTIjLCQ26xoP
ArEq3A/X82gANyUvr45qwj27Q5bONJFp6TgRkauwnkbvZ1o6D2tuTVd21cvHofblGoQWGtUcveDT
x8HSaTUbN3ejIdX/kXaS3ViFsq4Us5clBINsj4HKkFL+vE8VJzNuMu3gRrjr1FNgtgIBVOGs37gm
C0jeWKFgIQLH86M2gJv1OtGrtNKRHnIrOqtdZin0ou+hIqh+6G5Sd3zWxja+8nSXrxCGFRU6IB+Y
AiSo01cYeyWWBq2kVGm5M/RKxYHotPHKHvTGKFxYN5NeuO0u0NrpKOxMaQW8FEfWYte7yW7qMBmQ
ULy//QBT8N85vQ5tom62cEjWIInG2VLSEAR1aZvFUSmV6+9EPrn6zTDp6S8sCORr0inrT201mjiY
qdy037j2d96WZOYvUE1s2OmhW0xG+WBkAEfPfdmK6cvWrBeHOI9H88Gg41vvC7es4ycuq56zn7VY
l4cEMyiB8kgzxwfYeK198OiBpSgoK0A13WgQWCR1Mcx3aNbm5YjFzYj20K/8Yr+2iWvtNNnb8NOz
Zhxu8eos9Xt7saVTBnnTDsUe+eC4HEfsadYbZ9LLeE9CpWV9tYSYX7O5r2zkeljIPbUYxlk3tSnS
eef2McxwbTGrUu1GNTnrTbnqpR2ZCtAltIeqp7W1pN3wvBAmbaLa6oZ/+koN/UPT5PQMjV4mX2eB
S/Zu0uI1+SRnk4SDCuFpv1vZiVckC7CHd27X219Y921y45jCAPbHriwsqCmtfe2iJPikXKN+Ggye
+CGZDbM4OFhEdzeja63z3s9KhaWQUVp+NFkYneU7fPPLJWhqgTGUni94DLmVHL9O2bT8L28lPlFi
HUs7nHLdLp+VSZOHQFFzRjenHAdyYgnnhlQrrF0VoZ4mBxEnF7RMN1sJZ0QONnUI0vBqq54QKqb+
Q4rctaIboQv1CHSZun+WTmjlz6FVKr3TJU6gR4vkKu274a5ovyRxdeJ2MRy3C1ANoyxDX2rn6WGe
s1nd0PHtbjvw0W/20Az5bd3ZmAoiNhQVrFBLebtVzvp4yGuyS3DZ60t11K0RrUrV0Tq5zW2SZm/d
BhrzzsYfqQubUUlxY2W4NuxSOLr1MS8p9m6FoStOQIvPcs/Ve/k7LvZoPLpKRxQn4I3+7DW798AH
bKe/Wdu+lnu3HhJsqoy8nTAYMdenLI4dL4QIn2aP1gTgcG+vgz7eUpOP+dHJccnapXBN8cOaCUq1
kScq7AyW1qoxN1yEavG/64rhTlWqiMOlsiS+EY2xVmE/xiIJxsHM1U45uY3kyRZyCtZuwJapdcix
3fyxxvJ2iMWkgqwtzP7G7OEn7wpslYc9Z0q5MFdarQsp2iX6EUF27PTs+orPm8BFUuGSeZ6683tn
MQ+jtiYWzoDjLPdzOiXTsUls9EVB7Q/G9NmnIUQ40RxrYo/xd+t+jwk7He79qfC+pzLXXrAa9P0w
i9u0vk8m/BUCrcSvNJAmKsGwWHvm0+abWIWeM4k4WBOEOuHUpHoXCm5tMSCwo/IwAw1ZQqdEJkOx
YmUqgDjrE9QIKPOpXkT+YuiteDHwRck/J4SJ6V/7ea3UZ535grk0IezLrdMVyg3qohuqH2jRh3E3
QQYXO2suobV3TuKNI+piu1z6UBH33ARZZZBvnZqz991247k5ZsrqTERZdLx/yZR4T3QFSBZ7cMPZ
ei5lWv5vtFu9PU69uZQoCbTpFVp+XjwvLizzTy6amflmAPTov2DyxffPBr957cSU6Dt0cz6yCn0m
j7gj5eBTLknOPfjYBv4c7KWMH3TSI9N9zjpWv5ZJnwlmq1nudxOesei6EcYO96NcRiQO8PWaEN1L
OR23lFJnLwdbnwNWCa8QrVrq/2AbjosjisyxD+QWGHmzuLElb+LU9YeDX5ItH3YuQeX/0NlovVDO
Y2Lgz7liiipmX8eGESBwvXclgb5PWecggWyWuTeeHDEn63FMJm0+mIUxfFtjV86fEsRm3T7T2rLd
TXxKIte7Re/31dSu6jErkhjpbS9Ip8alTA4aeSKjsHbjLGqcKe2+se45amPkXBVtyUNqz4W6JUrB
au9KNcg5qjCZE5/8sS2soE9n17gvxhmZ12D6aoi8NTaWe4pu2/wdG7Z6LZU5mc921/nu16L1RP0t
BtPUXvQyHYuoHLVsCNJV2euxMurhMV+xKjg4OULxrwS9DXYXym6xxc6Jp2XmzFcxWn2mCb6WOKR6
iPBwmml3GqK5CsWO14vNtm1MDnWLM/Gh6uJiDtUgpPFIsMm6Hry5bZtQtsnCxFrR8B69dnTIuyyX
wfnOjiWbXyu2XcING62sUd+1cT0d6IrJL65YrCUcWy92bwdBu4DtIVnTiAWuPzmr02j7UfXSuPF7
Qph/oqUr+0Oag0Ee6CqUuhnMhUjSz9mCxy6Cj9YuaTRZYj0om5s2lopc+jHaS9YfqY1dwBAYSyyK
nd2zb6KlqZvuk0//drh12Ak/obtq61+a6pN4hxqPi21GHfGX9hXXJll4a3MDIawjb0xmMCuRntb2
HytLaL7hv9H0u5K9mZYpzg72wHtezfIvp083PfjCE36w9BWBEqLK9SzEdFaKuyHPHf7lhf7K3m6w
dwyw3ZVxQP/PBhQhlJIS0xarG/rNYnxp7arH33BoEDuuq+c+Jtrg5NHirnm+X0tLYM5eaUO71zg7
taPjL9Q1eaMRqp3wleYIGa9ph/xLXvlZ4P+1HDwFpLlzutQnuG5NW1aS0sejlc/itc8IxvjsLoWu
BUu2mt9lksjsKRdex7JcMWZhNxOdOfzsBN52acAcqaeXdRKu/+LDaEdNR/fQ3HtlT7MCG3k8BbF1
dZrjiur5G2FQFvJCfmTMcZ+6JpmNiSBIfFnElvFVl+orXo8QcNh/13scsiwtWto8EzuJinL4k81Z
Qzh2P9U/0QjG2HJBw/qlEAD+mtFvrfs130hCszsa7McJ6jjksEZfHDLswv+QL5qpvYHILH+2Uz+r
76uk6gyKw6k1mqCcUSrttssf2RL10mSvucqL/rXGIhbZuDHBRVf40mAPMJvzZ3qN5IHXi1rFy+IY
qI6ClHPsqw0ht3tWXPi7XUWPNkc62i+PhZvKcj8Wy9A8zNOUjA+u0CZ1g6xXu4fdTXpb6sq85DWL
/nnQRosOcY4s7tgMQ+yGHswCLUS7jliK6pJfhIlC/ZRgKNo8acQoO0fPUvZvLMyZbeOQ1umnOG0U
iW0Cr657oLBpvaM6XvubNjYy9Vh6eV+H+GYv7jHWRn385eLQ+LlaNy9W4pKc+disejZ9NidZ/eMN
3qBHvSX1VzH51vjbj+PO2NfEuywvHv+oC+Y+T5ZvSyWwviC/PDt2FKeRjsuJHSLFsGdqt5y9sh3b
UR1ktcLMH4wGkCToZNuT/dN6OMHemhjXQq7okH2F6JFiDlszbrL9oAnzS+KBLx4USe1QB9bOIuQG
41HPDSphoXAeLS9ny/ZFI0PTS2T6w0xnz3zxUlu2r4NkMqBo2dKMbP652CXD5nkSwHGZqnunL6sW
88y8AptkstpPiTW6+mPDhOu+eElrjPsuroV1rNntoWE4i33gVmhiuVEgAbirK0TbZNhY2XRXWH3h
3SOlm5qbTW/X/i2dLi73g/SEw3wuURJPboVXd4l1rDwiToV6SfKDKoNhNIz6ALPXNT4ZohPxvs7S
GEdMLES18b7FB00rAqUlFWYuKsnEP6UXF/JQSbXSHBJIiA85ZHALO+lsZfUk2ubgSYsJB6yOLa0J
Va7ix7HtrJekG1CE2n2mhgdyb2snSgSpv2GiieobtnRMuLL3G+0Qx0iGgwnee3Oc23hUn8o0cSv8
X0H0EK9M1lA+2a5CNxpIR22O7zXU7Xu/Kvr1abEdyXQTypi+VVqNc2qO7jcN4yRf/QAhaqEFTeMS
zJVyFDpbbmjys53nuA6p26APx6uf7maTbShYdEnZxeHmXIvM2fDZ04ulD6DP9ZW7Jffl8957XFe5
XcW+DwJpJsfMxypYScd8WEysafAGeWq6FDMXUS0DdsrWR2NuaJWgjgNTAUzZ1B5nQEci5dS0Zh9H
UEaqoPFE9gjTnsg80tIf379E/4s9nj0q/kY0TOgw4xh1bh8qvHx2O+HHUY9bcx4oT8lfCULHlwbB
uhtIoy1+NkW6zkHFGfPsF4nmh2shst/v/5A3XjmYmA6G5Nhbw+3smfFt1RqIgSLCTrkJlFt0Bz66
PCDo6Q/YCYyRn1ZkP2RDukMR/fz+6Nt//ewtwE4GgsEtjoS6c7kg1t4dB2uZ3LLC1u4g+9VFiUxJ
823FOxf1UoVE5Rp+cT4m1xk40ZuiAYbCBSdfE7Oy2HfjCG8Fbnxu3B1WT1qP1oLZidT05Qoqs2E7
J8/IeCDrkJJILNTgXvD3/0UDuf6z2plVdUZnQrdb67cs2VBzpYYdsXXxAwX69CN35DX12QXkuY3s
6XT2N4tBEPDTkXMiuAYAE3CavCnCIhXLJ8wdMCvH2u3H+x/yAr7bhqJHQRuVRiANudOhBnrGcz3T
AYSRuXzHp6I6TL3THSqMhI6p5PoGQQx/nPdHfevV8gVppAK700w4m7w9pZL0FG2mRC++lT79pTxV
d/o4/jYbLrOIx4PCwSLm/VHfeK0IW0HEyXPCjPIcZhtGrRTcrETUuVLfy7ilDixdFcTYo/7/DEUP
CVx081I8bxfPOar21p5F5Laxt8elSQYLpgPgCck1i80LUM+FTQqc7GswNth+z8BDR7hWKcSIB303
4dA+kW9grlp9ZTG8NQpgMsg4Eh9woLN5IhqtqlkmfDEgkV2NzDqEi3Sto/DGbNyCIGGnkYu85eOc
zkYcv3JleCT4ZrXIv0qErM+KN2ne9hbZsWKePSAZXKqNm/dnxhvzcZOp0DTx4PGwqZ2Oq6/tCokv
yW81wt/Q1HXlbT4qXIZsCwPMWub7ROnzc5HK7sr6u5yTYMsbr4cgGyDm8w4hvAWnX8BBbjFuV2Ff
pOrryN07BDC6RvK6ZMOwxukIOTYELHPb2k6fMhYL6l1V1Ldm5xOLSoRpoX4makiyx0LrJairlLp9
m8Jzt290sOIvCxee4dB5scTFxvl/nJ1Xb9xG24Z/EQH2csotEilZrrKVnBB2nLCXYSd//XeNvhMv
dyFCL4IEAQx4doZTnnIXAxUVNqLaf3979W+sge5wMNlVnEwAMZe/yzZkpwrh9LBVUUGmqzXGfkcr
kjyXsPH89mDXW4yLDrQDHSuJe7g6Lt1kqPTT83CdDISRurH1/AGtn4cZyj+iRIaalE9NVkbLzh67
PkE6lU7IcnRoQe1t93ZCuty22CaGVSMUqWlDXkDU8u6Lh1E8SpY6DWH4eHL6fzxaRp4hMeRmRYh0
iPKcV2l0MpZ1wFUk2rt4rg+NxPFx6E1JQef8XA7VYR4MOZOipFU3aphVmXnXoMTEDbEK9LBSOMgF
DFVKGO++ixiYEiGGZHSd2MmbgQu9g2VbFqGeKcMJFbfJb4olem/f0WEU6ObASQk78Be/HMUZLaRs
EOAKkVCxfxslTH7XWMVL5A79e0Ger0MhwSAJX0Sw+uVQKnkLB5ehIq/VCWroNLhu/vvtjS9X5TKc
4WJFCNRFkQN57i3kzkVhrW3dlc+VF+4nVIT19QhwgbJwngPJbdza2hOVuLXlSQYAx4Bb4WKVf/7H
Zuw6ze6WqSjCcl7Lv6ahWB+cDMmo908MHIfsQdLC97bREg0tTdRVWoTNqDpn7HZIfZaF/3RE3uaY
q+8fjz0BGpMqFuCi7UFeWrdxyzQpwzTFxXBdi+8dvU6/z8fA07L/3p7cjUMG4Exlr/MoSq/pyyW0
BnvoEZVka7jH0pnru9osvuoJaU5j6NFpdJuFqprYuUVufDhA2wBbaT9BBzA2L8XixX2VoykW5krp
vjQjlyG7ct4LA68vfpmzwQ2CDQPSYxthC63LcqkCGBo5HNiRWv45qYz8oXPWXUKvfEQ2258YmZjC
lRgWd0uiWFfKOuoSNaFARGr1S5Q6el+10Fanwu/gxDPRZvimtkX3CQxm+3MSzTgHahTjSsLNnXVH
KCDL1ypHVM9Pp9gz7pfBM4qHNu8M/d61VgX/JKJO5YjJSjmcnLTPp+Ow0lYIeUcbKRLOETvnJNCO
66voKK93vEbSynsc+v5X4np9hsIGH+SQgxVZTtQVEHXNDVHHYV31sXOgPVhiUZhqyXKClk+ejZIx
EplU06P8XgF5oh0smL0uGM+VgAIptbZ+gAhc7+TBN3aIx+2gknAjPYKExeW+jNzOZI9kVWjRp3lB
GXP+jCXTnlvpaza9+Wr09+m7S8QRfH15PP64QTR2nlsMfRWi0mY0D/DXXe8Hljx0Z/OVUruv6ojy
hjQEadP1iZj6Rz014vKIosySHmt7NP5Fs7Wd7tyobQT12WVOTmvclL8UmLRWIDIg/X/1o5r0h4EC
bBy8fX5vbHEEdWDvyFcEgNvm/JZo9EbU3qpQUXLlpWAPjmDaVO202Ir1bto/JD7SKtAp/Is74ubJ
wrDNXjSy1RADxuG+n7P4lDpGc6YjpuzM6/r7cx0hkELuRtoIiu7ywzgdWlcGhThuiNU2TgiXDAZy
XeWUnN9ewOtni8oS1R0GI0G9gnk4mZdpbspVtBIX94emKDBqSQ3DzyPsyKh90sB4e8TrT8b1TjxO
YPP6VG7C0RoJzTZf7CKsOWcHFMxqjh2NNOzCtcPbQ13f7hKaDfwM4AfYve0qIp5ctpG5lKEmyvao
Lx+qpjpgKEVxUJaTsSItpUxutHO931pTT/LiVEBOxKRyBf44VQWORDF2GWUYp3nmJ6N7TO3CPGjC
/DFyz++8lze2ig78HilyhwTyShOpkojiKnXLkFAhOZadkTyYSfFu2gfFR9uWQxBlQ9DZHLQVsToN
fb4mREgEjzWdaivwFpSF+Zw7X+3GhKQ2kISgw8sj+75cvmGMkQhXhiYcy3n+hO9afB/l+JC8vTdu
fCTwj/ztwNHwuN4Cq1y0jqCXlU3YNedeG1m0Kpt8c6atYyg7G+LGjHjlVUfinCTMbpM1zAmhWo0M
ZRhTDToL8BbnZCmWr2/P6Dr1ktQpUi6WjQBqy8aYDN7VKLNZt4UMl9A+p5WlFXDfrBo3v1mdmkOO
J9e6s5I3DjTEf95B4IMwWrY4uM4RQ4WuchO2RaueZ2DBvlUq3hFTgXeDznmqoB2BZpHZJQj3y61h
ZGo8uF1Uh0k2rcfGEv0xE+NeMHNjQpxbAl6SSYqw2+rrmgC3WFu9CdceDFIZC/drCYD+zhgy+91Z
EA+vBrqPxBw+0NZrfUSgGu+RRoSIvncnIhrvUIrMPCwa9qFvb48bmxBpL4oAyNChHLKtmUkM9ZCN
tQgNJD9NEO6e4p0WQwx7VaZbA/E4SqkhXDnQQLn8SPOcjhmC/iLE5TRD6mKCJqYoe5n4rVE8UMy8
WzDggeJejlIUizl6PdqKKCWrHxNl1V10T4G07Szb9T0BPxCSJfhEeSdt+T11VyJsPOtD6EVZ7Nwb
84ISeqr28XRaFA/lyXRxxF5Ycz05gj5eEKTu0Lwi7bqcHBa1dFeXegi7zivCkViBRk9dp/lOmHG9
06VlFYY+ZOBA27dHt3X7titndQgRjBdnivSDD6esO0Ae36sO35oS8bHtePwDLkL+lD8exU63Byrh
9gDIIcnOo6HPaK0oe9yXmxOy5XsPWYSHarNwsNEc4I/xGBbaVH5QHJAGKDJbBvJrCtzut0/U9YVL
DmdJ6yUk81Di2dxGo2FlXQuYKBztrsqPUzx5ztnoFJIHyymGNKT8rnt3S1HGn94/MpkBzHu6gTyS
ctP+sZiraWNDI1blPhdGZR8q9JmrO7P2wLEsC1inx7bH6/Co2/NYnd8e+jqmkmUUNhzNBZRetioO
mtknrpvmbYDwROs7lbE+a4mF0PSqxvcrDfpPrW20B/B+0c5yX+8gXk6TljzgGWhwWxZLa4hOzGXe
BYMizLus6XjZ9HQP93x93llTbi75pMkcfXOvzLPW9CA7uyBX069jVuLNXDYvblL/a1tddP/2Yl5v
VxglEoQqfeqpHW0G01ITOJNqowrUpkjTr/FyzskrUPHQ9nD+r2Szy1xPjiVx8dQTYWxt9kyc6lVk
mgkSPSLunKNIwIQcUU0f1OPcpGYuoZ5gBiSkZz1iNqo+0oAYh6/S4xKLWyCEWu+byWxE+MPOfY/A
PNC6c6pMNEjH2JD+sJMYwWVlTvzz7XV6vfC2Px78AAVlUhRq2ZtzPcV6NmmiaYKuyNYErGlbGp9M
AwGFU1FUbpP6lNuL5DDNdeGEEczP7FB0xtgdUzHnwKqzkcB7bZZuPGPQF8envKdqUvhzXGruQ6O2
htl8LlFm13+YCUiHO6V1s18WX2f184TbE3lHMvBjViSa5oN0yqwngBBYlU5Us4vPOkYs4zGG24uk
GHi3DGOcuGhe3l6HW/uFIN/iQ6r02LYuSt1YqYBLzBymGjAXdSl+EC1YvtM074+BHFl/w9eQqJ8i
1eYRR1M6NSYAzsEoizf9ZI53mGhP2L7G6+ntSV2fawf1AuTSECZkbtuauug8j7ctqoKah/gD6KDy
WOhO8e7bg5BOtvQRtiNf2hKvSVa6xnHxFh9mtTiiuxjd602p7dTOb3wgKKx07Slfkr5sRdlKBXCV
lQwiEFZSvLSavmZHdFXzO0uv62In8L6xcHQkZZdFNiRQF7t8BcZVq4xFSwSyju6LhFAGI6/8zte5
vg9hPMk3hpSC3u62Tg+KvLZAnbQB2rHTPSKf64qMfdengRrn5u/IVgaxQ+u7XkSkn3lciIqJjK8I
dzAkEUpveGKSIku+za05IQGteANm9USW084nuzFB+aqg2YFUIBnhZqcbkxDEjlIJDlTJ6OeWLVpw
gzgMnLH2TEyw5wut7Lf3/K0purTIAXkQFF2RrHVl8USPdVPQVE3zCeLG+KWoXfGY4W+zEytc7xJI
dbwx8F6ocHNtXO6SwiwbvG/WPjAxg9f8tsxdKHJtu+Tnt+d0PRAuihCrAVagRnUFE1I0TN5K/Inh
PPSaPxs56NPYeDeHG/42wR3FI6IQ6h6bl8AtYwrMltkH2Cn9jC1xp5Xz09T08G0G9f2FehkXE4RT
8SB03V4aAkto1UqUHi5ZX7wMYKtPYIOnncT9ejMwCk1qGvLIOFJjvPxC6DsBSVXFEEzVXD2gh+b4
bmzPEpK4l6vf+EYUSpkTcTinedulclSMsagTTMHU5MoBeAZG9hKM/+6dQBecCx3gBPWILXhqVip6
Hyb1ffTOsBXCK/Sjoq3rTvB0NRfZzpOXEwIh8hNtli2DyuSMCeD1Gs+Mp17NE1/ranfnMrq6HiCm
cmiACdGmkATTy49jFqmX6sM0BbnhUD8ZNPWEBx8OP0qR3k1mrPtvr93N8dBdIKWgA2Zs42tVRdTL
QC0mwJ7P+0KFfTrV09z8HvUkv1O0CNbM2wNeBfRMEGtBSViTAaKzuf9apcDBwzOmwBKLeUrj5H5e
05d50u5IQT9qkf64luZeeHF7UE6WzlaUg1+uKn4MQm1Wm2+nqi+esx5oMLZ+12CalCRp5Tt993Eq
9zyUNTmXizBSzpWiAdkD6CEigcthMRXMOr2t56CNAe+PmnpcR7CdXannD1GvKF8wDRq/zVWVguws
W/OLLUzz9xxZz2+v+VXmyO8ga/z/Cr80U7j8HUW2CLDZ9hzElWkjsDuI8rNCezk+9JFWSYpTpXyG
lkv28fbAt3YX4h6vxHyKhM7mzGjzQHlI9+ZgGMYFpzr7lwB82yKp7/d1/Pfbg13da8zSI3ak5sT9
SeJ2OUtq7vY0pEg7JpThPw44r4DrV+yXKLJ+v3skclEAVDBWuXe2+rFT1CP0vqL8OeNrEuI1BZVt
0IpgHnX79PZQ17cOI6GQwtuDUDL1p8tJrcjFFk0Oed4D2P7DGZz8Z94Ka+cGvbF0dFEpyXFFSwXh
zdIlmp6JpcrUALvU7FPVFM5DWSrRJ33syp344HooncwTrC0UWfpo22oniWdhVJ06B27mTKcsaqfj
rMMwStL63YxpirevAjbkEzzg2yyO8rTmzPCHgnoU41eniMYfhHrpTkB3fbh4TPlG1GbQJaTgfvmF
mklNU5HHS6CtYjnows2e41TKvo2GctaGFBQ3EKidx+jWKoL15CIFy0ohdxOWwOdzl9kslyCNAT96
MJG+j6y6r9Tx+vzeHUhHEOFF2dEH77Qt/sT50nYaHLggpQV+X/RgZrHgmI9vj3JzQi7BAjEjIrRb
WV1teBXr0ZYA+edvC/J/J1BtkF5x0tkZ6fpEgXhEJRV4GnE2N/Pl90r1wnGSxViCfG5XnOm8yDd6
WGFvz+f65uPTgM7DEoIY/wr0u2KbMdtetQa0vL/WfRP0dD79ahH/NWgZ/i+DcXQl6pdpbXntbaHV
bgQxLfAGd0HswlmdbyYQYPhOcEVDj2BP3+kk3JwfT6mMVVypT3+5ipJNaVfjtAazC8Xv0NjtfBAq
VBfh6R1QrmrZmeP1BjE1mllAxvlojLcZEJsZd1lAewRuVLWBhk74efA8TPlab9kBcN0cCowYwCrU
LCn2X85t6vAndtfFCiSN/47M5T+MNucTN1S7M6nrvcikUHtxJOdBNjEuR+rqJYpcgYyj7ijpOa0G
E+0mKqxv78Ub85HwAVknoFWHttHlKOlSjdpg1i4JLq5gY9kqP80S3hFGsNaPt4e63hYsGtkfeCOX
rtlW2ygvhs4qK9TtGtMCizaUEMcLw4hPGq5qOLd6yvPbA95YQUQjpKkLgmi0nDcRRmusePfQWgtW
JXM+xCsYhn41p53dfmsUl0uD2915/V6XK2i1UAsxWXMCo3crblmvqv5W87zYudVvDEOxVG46uXb0
VS+HSVs3Jxo13WAp0vikDAUuL/Si37/p5EUrRdeoGIGOuBwlq7weh9c8CrQU8/q8FN5pIITb2XQ3
5sL9Kn1GKKAzzubD1JWWSM9Il9RvSX5b5ep+VPM43zmqt0dhc+vcezwbmwMksqTVeit3sQhf+g9O
UXvHGB3snc9/4wDJEAL8CIkzZbbNaxvPWe/AyXQDFQE15PCE9gFBUsx/53xP2PX1obvMGSiv8QxS
dlAJLreyQnaVNUpcIgyhkQnF3SPil34vHCAk4LUHV/teOJCiS1/FO3rM6iPrckDvAROsDAHO5WuC
+6OyfF/cb+rSHcrkQ6/A/7DLb4nyIxLZveNh7CiM+e9W+f32Ubw++wSO8tKkgkD6un2FBifOBpwV
Ir4FSEqjaNJwavT4YDQmWuDRuOepcP3tGY+99VpN4/hvAi/SVGVcMhhEteHO2L9U9ZHO1B6oR+7T
y+8ByJ7CIHUFKmiUjC9PC0ZqPfSdFanArhkDIjI6Dim8dh+ms/cJ7FkeGn0rHjGMrH6QZU07anE3
VpWROayUXiU7a7PDgb3WNlYAcUh3IQnQ18DIG2vSI/FaypOU7en8XlPiqFpb7D8YG7JxsxWMVrtU
d9CEi8PcTZb5P83FrvsxrkDFHiyMSIe7XCIW7ldeGuW4wNT8bVmlBLYkZuGe3r2lgIXLOjDZI2//
ZvLpkMGxroskxC1YPY7mpIdapsAaQWkWn1Dv+PZw16E8IZTsNNJ/p/G8hRK0KOTRuUnaAM59euq1
1gzmedIfPJGJe4Ch2b1rr9P3twe9/sDomUO9I1mhAUJZ+HKDYcLpZL3t9QEOvS3HPkWMGCKikzoB
FkMo2eX12u01rrmJr/Y1OZghOTISsXZlRRglUhuZLmoQd4OrHFLEssdD23ZTd3olIzyOY70+u5oh
nEM5qSJ7Wb1+sE82PMGP/UjdGjUoFW/dKsFoIec+SqK85AYC5kLxqoF7nKeoVB+g2pXWc7o2Ue0P
MQHPk6aPRuvbA7yhQHSDmX9ul6JWXiqF1gW97NkapD99jUNVWWXtcbLSof6nmIfYoRmQdDEZXTOU
9TGJYNV+XXTFSnARVqjHOkU3lid1cpMB22WUuM8W7KlnZerd9sVKkzw/4UTgeCdbDKp7Z89SyQM5
gfZ3C303PYsYwuJDHo1jxs90YJKpo+dA94pmHbdSQ/sBHQQ7URRvhi9pPg0DRp51h6v0mBVafgDf
s9Z3etqr6l+KqU3Kvdasa4ekqdKM33WTTDH3o7jw1FPTRbn2I5s8d35KBHnEbyzPc+QDyniZ8/8m
I2qTR71DKeYhXgdkUQutaKeDntrIdKRjEX/P8izR7vJyLZODWwjgSVRy7Fx9SNTapWM6Z0s2M3aO
gpNzmt0iNc5O7jhNMIzOnHzN1TqOE4yE3RzPAmyDW8jkBE8+2Dtt+uh5hc5R8OZcHOYxhUHYUs3V
77yscZx7pp0PB6NX0+ZTtPa5LmVGq+7HIArFQ4pCX5t7/IKif4XSr+UPKPvxvzaaJHj9oeAef2ga
zY2ag1FFcL2nroDYXww1WhYdhSqkoYa6E/6YDpZ6imgGY9pe94aJIkqnqs8dQW7/DThJrH1dqC2n
X0AL92NgWEuHsBJi1xFy8DUSMElWOsMpBRsqPo1FPv69GmhIf+ANG71DgipQfMzUwltp6E5oXWEn
HbXHoUCM49RZVZbeYUQ7zA8L2gQWug/V0pz51OwxQ+fuuzfWurWPbT7bSZg7WT6dVdbe8VN4487f
tLK9+F8xa0N21CbLE9BbihYOaKWW9UfRpUl9XN1JlPeicbr8UU1U/a80yez8qdXxLg/qfhawR7oE
p/ohQRz5SSQC3j5yMUV/qCNF+zKai9s+phnKI4di0kfrSeez0wbsUWN4dPTM/oA+FK7sApPb7jGm
96mdkRAcnS8LNLzkOa2jsviYeoBcjmCDRP8i4qV8QoEdsZKShervakeLlTAZM7jeqKrY2vfKbd2/
c+RG0FQukTh7UlRgEueExshyl7f2gqaK7ka66leZUU4nw+T11IIB413juR3aJP02WcqifbSiBhHS
HBYgHsUNQn2p4uOJtOh49WJFc569mZY4ZSkRhbODaNRhTdHK/lArk/iRUqOKDD8yyuxDk2vd4zzV
IwLhJR7Wd07bG5biu1D9XmjlR3MNh6TwxsJHsowr74i+UhJ/IQGLUzyy07zxjmasON25w324q6Wj
r8KslTiPzgYoM/VpKbid/SgqhyhYqI3/AC3vpshSedZ3Am1U/gE8TugOJaNuH+AZK9Q5E+F6x5l6
pTjOClJaaKGU7cJxzIcZWxSvRpHNWXAJ0/CFxjDdtTCj78XkBC421t7DpCbNv0bCNn/IUR+rfwpK
eG6gGLgVv1hLnv3WEzPNXuD9RO1Dp83jPzDiXHzFEY7y/EltVPeguPFoHlcrXty7kUdfCdMZG6Mn
1ZtjI0gE3/aLNeJ3cKdkhlP6lRaL5Ec8W1Tm8D9s52OLJoZAKMfozUDN3cgAaudU5QeVB3PBC2Sy
VkgsfYomalL302Fq4mY9OsPsmh+TNZ3+AUM5/hinvlOfxtLNXaTYkGj0q7Raxv/eflJvxDCo38vS
MpsW0NAWfCgytnlSrwas+Uw9wceaj8pqVh/wBkoCA3XVOzSkTPyFxvbDaAqkX1wk2t7+Ea/SnJeR
I3QKC0w9lwu1oG0kD4quFXViGkHex/jozWuclyfiGbhT04j/9sLntB/E0EH/mUoyqG+GJpzmu1Yq
yycuo0ocq3QdkPgw1nayfCXSctzqhe5UWXLCTr0wHJ+DWQ2h63YDMhIgYbrfes5ZnebKHc5R143K
CSTNjFE95C3zzA7wvi/CaHnUnQwwlz8PXV8fmgHptnMLq0GvULaij9b6+mxOS+nb8ej8U05atH40
ac1POyHeVcwFmIBkR5a2QQoR6V6GP9OIV57p1CZxiG7xgEHhwAlcLx6tTOlCYi4v4FPt2fZc5Q6v
o0o8Gwr49Aw3Gd3okVYjNWUGAh2zGvEbrEJ8eALzThZ8a3YQ9KjS0mGjgL/JUXKDigeWIlYAjmEY
TzwHQ/plxMTUOOhNvQAPMYp+fBiFofQ7wexVXIkOAOKHTJG0gd2zmaIlENkilkLJZE3/GcrpsW3H
X17u/Jck0Z5t3+2xZFUBghIKFvLP/wAIimqxmoHeadBCu0IDKIq6u3RVPQwUDAjsFFpf3j5cN74f
rh3AhZgincstXghNs8XSFSY3lX1z8KSdPcp5YucImzeGkZQAXI84ypIfdTmvqU2dqK50L6htiKkn
+Eqm7lc6uKiDZaG1dliQFWwfLMQii6NbdytPUrHAKMMTSnkQaaon911qxeYxKRIrhf3lYTh/slYx
j8fIaavlwbRFikJT5oxuYEkLL/ugRyV6YErRuen3HqEA+6yjtPiMdtkEa1WNu/XAY2t0zxqqUP2z
l85xdNfQ4RyCKBvjLrDqPO1R57Od/FgCjSTgI29BRgUDF5T92thVDyCGyp7fUyhL2GgrnNFiFkpz
b0Vptp6Qfot+NLZSjL43eHP63hIUcCWJc6DXDX4D4M3lumZJYmZJoaJ+iWZPerCRN4OMjmLkTjf9
+vsxDqmzrHaBrdyCUeJZ0wehIw6u2V0WeL1VPCAYVu9tE37txUUvZ0Mvm6odzzii55ezMYhgwc+j
l4PC6HxfJG56MI1h7zzLXPdqFBRyZRmS+tDWO160bULKyl4EUFP9EGjMnsw06j/XhpcE7z1d8tmU
1EqKkRIHeTmhmTXrER9LwsaoimddH8V8dlJEZHfufrkwl1NiHPjtkH2krOy20K4gmJquY5WGFXYT
xkFeV61P7Ja4d0vfoHo52HOh/g+Tk+Rs6DjMjdb85eRioNUrCnxp2MXaeFoVsWCWR9T6/iV0QUzD
z+aE0iG8HEU0S7WujpGGTpFMj25LGyu3OmtnLvKcbBaQfY16ETooKuguuf//uHcXcxr0elKycKVL
g1+iBtniSNgIjbhrzXXxW7huuGQ5ymD7RV72O7zR6w/4StmXAEROF23Cy/ENC+fjqqXkhyvgfEA5
F71jJ713jeHZLca9Nb0+ARhmUyFRiaqolGzL45BCu2qokPCJhPipqcV0rmAJ+asFGv29X0+6RLIt
abtLMarN17NjLILp5BLlFymltrL816qmd8OW+Jth3FLspz8BkG3zQDt2neptqigU9VLSmnEmgBbj
u+ltjPJaTcZlxaaQtrlqh8xxhVMscRhXc/ELOEEdzlaxp3F0fdFS7KcY5HjoUFMC2YySgbMgYXfi
UM0L6tRVHXlB0tl7Tpo3doDUJ+c+p71ESL0ZJl7aocuXMgmVKjE/W6thBJhtzaE7pvrx7S1wayiU
uKi8Ug2UwIjLrZ31xbBWnZuEyItOB5UW+xkh2+wJyZlmZ7e9btzLY+xK5rwpDzLEqFcc0R/HuDU6
dBw1WLFTVpvjcfDMZvTbquHNKqyB4jZw5bb42VZaptm+pqHI6M9FD3HQShbUfFfLTYrHHtRB8SDW
ONXO9lrBNa/wgNEDY8rHZKcqfeN783M5jdIri/xmExgBNK77vtGycDCpId5r1KWN+2FtSTvf/gzX
A8kwD4CDDsyGp3zzxW2zXNs2j4uwdbuad6LMP1leumdgdX2PyeWn48ZTRONl+ybkuYnrBloM4VCo
8ROCkdIvuRsRttVg1qJhGomdp+/WvEATIqUBTpZmyebwm5ioZlioQtodVmS5kOBNT2mUme+/ZDyw
lxJnzCYG7b5ZvzbDe9ZIHZj91OdDqn8BtAKx8wxcnxX6ItBXSDjIdYhRLs9K6wlHq82hDvWZ5PrQ
unOG5NegD59V8LN7Pm3y5F2eFqmqwh1D7O/Q3tIvR8uddRnSHm6wWy/mUwMbYaVSPiglaiEtgosa
aOriVzKV1Qy6b6YUxX2OtsG7N6bMWEmysJOWkKbLX+EoUUfSRcHe6ezYt9ZCeURjU/n27lF4iUAH
gJeSaYhc+T9uhrlORRnZVhSIONc+QDrpfZwFyp3vJ0/rnysqe41I0kBc50ECjrBZ0cht1DKaYJAj
bDGIOw9e1XIfl+qY+yjOrtN94iKL6tdWhFfv2xOUy7QZWu4cCjWkV1AZNltHtWMH2zQHiq2TucjE
zho1d02fetT4naT1Ex4rzZ/SQSVLod+6M/z2GDJzCzI2FEHCQQh8m3tsdqdxKcuyDvuyVg69Ps0H
XV3inS71jfXlBlPlxfKK45O/4o+vSHUhxkplrcNi0Zq/UEiuqkPVd+NptsgD0XfWDkuW2n+9d2lB
PUvsILEZV81WrGJeEJrWtKoNoZr/m7VL80Ury/mkyi5wtDrZHeCg6dB3tvv17YGvFxUNSVCEbCk0
PuhtXU53UjF0QD2jDVPDw/UH4uCT6Gt9Z9Nu72w5LZp0mBt61HEoOlyO0ijz6lRm04U4ufVB4tKY
G3ptOmd6MR0W08ju3jsrg3aZR0IEAgQBn82shgL5MpDhVdiplNetfgQxTzl2Z1bX5wECLlwoGX4y
sy04A41q101UV4Rx10e9r1sUcQ/Ctuf66BTaYVTv03Vp26Ad1D0nrddX7vIsSv45zUBycqBTW1Gd
prGyAQGQNoyGVY8f+b9fTlzEZ1MKyh81cNmIgHVCFnfbSu98O/eW5j7r49kOs7Xp8wOVBU33gWLg
S8EMySAzD4LfSVncNTt79jIUH1ZZhY59+Jtjci4HVG6etLRZ/lv7xfyH6H+sKeC7GTq/cTRnQWsU
lnNQLYVCLgKwbXdqsR0toJJraXQXzWLAuiHu1eeeGjnF9aZEWwmsZj/7iFbX00FR3Sj2Z6yJncMU
lYb9sESFF31Yp96uztyoi3XorGkpfC6prLsfst7SUIGvdJSd4X2332bUuL0nL8J8x08Hnc5e36b/
GcbsJP/Wxtqv3w3FTLJ7cGONoFmHFyWKacn4tSmNtgpnBVH4Yxk3nvkw1bMaHQ0Rz1GgmiMGAi5e
0+MjrQjjeY481q0uKfEckV4w6GQoBUqwSmNbLyBdqy6cu2p8MTuj+a0LNbWOLfLV5SHvlmV5SAoX
LHdmUScIK6B075VV5AXCr4nwFIceIF7bt8iuOy/WIkG1ufCWMM+x5LW7XnsWa68GeA3Un0QLhMKn
5L1n3LMNMEihpeUlY8qDAab38qznTs31PSxtSFibuaxZu/zUG7sRPA3eMq57RJzru4VICZE4snca
88SFl+P1Lp1dOxJdKNAis++aSbHaR2Mt7fyQCmF/Tap86HdKxTfmiLAAYoI8gtLeczPHGKwUTnYr
5HiNpwjZxtZXDLK13Fjfq7HGcjI7EIcaVxpEoM2jq0f1woMOOb6weB9kP0zcC6SUftSN1+DC4OXD
+e3L88aCorJsAddBGFIi5y8XtITeuq7UW8JEBYgIUhTK3cFK2so4RbHZeTy9tbWnAXBjRV+ValhP
xHEgpF0OutBI1ZPOGcPMxcbdTzU1Oql9j4RSDsluJyO6nqH9+hixXaRT8VbgxaoSlzRunkLi3uIz
aTCG5DAf7uDCTZ+GPNuLXG6MJ7WaIH4i4srabuLPKJ8RQdP1NRxNXcR+WmLk4w8qnHV/TcqRplFX
Rnt41esVxRcTXh//EJPC6rpcUbqICs4/oxpOll0/FXNV3FV2nPxsuaV3Er9bQ5GUod0EGAfW1eZ5
1zu9NzFn0EP05NO/a6WbEVSngR+2VjXsBCzXYzmSPStVSugWgnW/nFYitHGgRmOEqzENAWGN9pCM
WDlNDlJj7z0IhCsEPxR8iI5QfLkcyhQLCiNpYiOLUkSkDcPyWLV6/mXV++SEjF3/7vFAknKTSQED
qdm4yTPrJUHH3FTsEFuTzFcShDbKXD83uv4FHEu3c4e9altehhAydiAnokgnSWybTGKwpkRTgKiE
2Yj23gFdgbE4FFFTKF+isYhmMEFRp1Lwz+kszFqMTvRsmnV8p6i46H1PZrWezxTPnV9vL7tc1s3v
0lHWgb5AtZ9+32bjUoLLtaFCdWDusSUocag564oT77Qb6Hddj0Nfg64i9UmYSFuBRxQWOt6qPmHX
JqCbailGeG9jg2B8HUTWUd5uexvnjgoH8P5uiQBdHTuodgttIls0PyfHKNZT3jSDc0Q8wVA/972L
UWJSudO3ei1c/Tl388I4srcE7i+qNlvnyS5c2ry0eJQDDTi7eWiGKoLSMKeV+LufOrX5UBhJFJ+5
o/L6GOu9+wlP4Mw7RdIo6dmmE/1IV5i7Q0etXMW3AXHyRxpUNVZtCPRND7lniuKBAKUOa6Bc9JMJ
/JUDflTuc+lM8y+SM7A0S0M7/5jr7mT6FMZT+wA2IzZ8zEhw8Whnw/rdFZFw70HOlmCnqnXCGSJu
oZ+2bqGsxwS7zuJ3YWIw8TuPx3UIxsTIoyONccMMywgw4HkdEu5wdcjK9d+6wc/oIwxGoMUJco3l
2QBLIX51RVKmd4NalrwzEZcz2vYR5lw9HY2UJw9yzhgUcL1jXN71JptiH0Gyor8nqTebY6aV5ken
zob+45R69g/DqdrljNc4jfwcUQLlbM0ewisJWA4XqYImoolrO1F0bI0y+YwNXuU9gN7BlUe0aGDj
bBTP5F+r850KVNEcCkKd7kTy6ZSBE+WdiRPhVItTNEya+tgXamSd4DcDPUtQoIDZ4YgSm0ynMxy0
IkXSR+fKU7snbPyQHwS6pmjnEbbWP2icKtNBENGqj3RdrBjqqId7V9UtOOWorrKuJyWh0XiUziC/
rElo4k7VC/F9wW7HC0vqkC9ekpuC3D/Tkzvj/zg7rx25ca5dX5EA5XCqSt3qYHc7jX0ieOyxcqSo
dPX/o97AhktVKKE/zGA8R2ZRosjFd72h8HLtYBNB1X6ZR2RHGx/NlU+TNgyVFmZi4FRr7M2Zujmy
rKoKjKQo4PiU7Qeb7KaNe9WVD5MmrrWw67nqQ7E+33c1EfaZ3UZ10JmQZ+25jQ9h3bQno9xU47zd
0VabDXqEBTa2IX6wD5yPFWljpWszd7g0MbDIKfSk+ploS5y6hZ/z79HFMvoQEWXyS4/T/sFIWK8N
sTP2foro/+0MK6vcYy9V79XMjCiFKkCdvzNzU/vqSAV8vQ4xeLl3y4GvH++dLjx5Qpu2PCyuPTPe
zHKJX7CR9Q07L5wYqe5UB9Y0lERTOePHOdO0355iuxsIyZVF4Lz5XVEgLtDean9u0pZ6w/aaoPUG
8wlPEu0ohsq5e+8pQHsCEz588RDjctCevxj2sZ4wwLwJTCcsH0e3Kk4Jteq7K5dlFNYZ9e6CqS2P
9W+0RzEtMRlpE9RjMn2IolaBVpnDIcQrdv/+CRkgSwuGxb5krB5bEXWKpcdxG9RSKw5uYYs9JeFW
KXb5cmgBc+UzYEeDda4zez0Fp6BMG5tgHiuHU5teSx+a8UbtcFnQMopLz5T2DsttrXRVACDNViSg
RjQuH3Esnk6ThnByavX+IQbT3aiMrs2KDQfMn64Cf66eXWhBS4FC1wapTe5WXkXGoVb7dmNWV0fB
qNiw1EWEul7Y3ZSXEtrF8oaS9NDIApZn7Wz1gS+/1CVwAI94lp3KZWD5FX8tOY4SqOtF2nI2S3uv
OtK7Kz2t38m5CjcmdAlQMRSIKdsC4Cmb6flQRmdQ/SQDr4me/a7o429un57mQTN8dVZHSpLSIH5N
e7290q/NEAtG8KlFwo+H3PmwXW5nZWjrLbhYmu4wOVVJqCSblbJ2ayFeG4rGFtdVhluEvedDKXLu
yREgzdRSLBLRMHGmPbR3inHY357TtRW/7KvLjQoVvLXaKGwvVsxxKNqA7OsnBy8ryHiJxESzKNgx
wq3r8EWbkcsiZyAev+jWF1fh1fZXdKmSCJXxhihLH7Wkyz9EriPvFI+MYHMqvX0uKTMVbs3fBmj5
z0NckbdJQu0/YdQVRwkxZBcZCOC8JpO+FUbKxgb9lll8fnTSrsKccqnToVyt2YCjGPVcSckmDIuu
mo+elVGTepnqJTuuiSVkdbVNw6PVwGb33aaNlX3bWt6XWAzTT3fO7MGPFae1/HQwq+EA/G2PvhN5
bIyJbmGWVTIR2xfaPIz+iCS+821yI1+Sjhvs3hlSK8X1p6vijVe9rJn1vLwF/ocKAni8zmqmPAw7
FTJt0ODntHPjQR66glDGdy+oha2GixH2nqypFSaQxK7iVFYlginUu71RxslrgxUPoQ1t9R2bU67Q
7x+QDcdlTBIjAHbOPxXIvLMlRlcEEQkO0IsJnkzr0XzRSfP+T0vDcKNWvPg0Nfo1RIpwr2GeYIHn
4zXcKuF0TX1guQjffUOv2brnljjKnd07xqfbs3sz9Tx7a4yy4H94870psFYfaFWJ0G5IysWBW2vV
54b284CWoCk8CHJmWWt+PEy6u0vQkzuHzm6s4l+iHys82sPJ1u45VEfnYercVDs0cZrZ//QVJm7+
VDUFXsbCbklFajQnnPdVF/ZeMMchwXRcBexEh0UBk7956EU+otXt8M1+0lpl4D4TDRqhiTKW3qku
Ck3eU0Z28V5MkQeyPkETVj+OYx2KX7HClfF3Saik96U0Ki5DpooP8aMe25l8GdrO+W1pUfkDSH7p
f0GTx20uyTP5PeXcJM++MTLPz4naDQ+pnTvPIwyV/JORmOm/SADcz+YiCvroTbNlPcq5y8fHegR2
fO/uj9YG7goNV94+39Hyef11vo3oV+D99FrQwBU4eF7X+3kCGRI//i0N2OUSYyg8fzFMefPZXC1p
RFMuAcO2FhRpnn5uSkXsgfBQGUgjzTeq3osDYIHSqRBxe0K/yGXhfFrROBFOXXZaoIym9ccbuhiJ
Z+ean/A4jE+lVptbK5q/8HxBc9hASMf6bvHmXZtvKGanQE+cjSBh+2gO4zSL5DDPIv0o4kJ7r4E9
ux2lCDJC7kB06tfYU5mwNJpKWEGWROoet1DXb9U+9g11/Pf2lwo58XJmPEjya1xOOFyAV1ufG4+e
hyH0HFBBKvFPvRu9/sVWp2E+AIqhyQin3oh3Qusa8alFbvNtxuCzD4oEfdBuYIGjfwDVIqhUJt6j
KM0etKB0Rd0+6zC1PNcXStnPHzX0LLMfYQlSvhBumVS7cmzsxwb8PoONj/fgftaG1PYVR5sQbM4Z
Uols6AgIihJsE/zajOoRWUoepUeIL1O2FzyU8sgWM+mv81TFzt7VJtd9kWZT496QdZaBXqFwoen3
OcGwHV+YeOT/yvw4KvY4vrDnh/OulxbaILVpRfg9Ntz4B86EtK+ieLbSY+j1g3rSMVC3fxRq4hmQ
QbxKeSX30LUOCmGv0dGyZri/RFFm3q6hY0928Eye/GOVu/bPopdFuBuG0cv8dB6RJVjcS/+oHW09
9omys0+kBJXD3kusRLvXjKjvoBJMKTVEAQ1U26dOkackp3UL2zepdSX8D5GDZvpJZY32XpR4XB0L
I00S4q+n+DPB6IQpo2/z/jTDrMxPeVXnzzWuoq9UMeQBF/OUx4dcKs6PHvQP+V+IXYk/WD23E9kt
HaokTtxf2axOYCcynRN/ntRaPwqWPtG9oRL/whcrLPwG7hFp1lWSaN8jZeirgx7n0j6lrZzdndcl
aryr3DxHjE3sCGrr0Va/UX503odcx/TzaZhkVh3dPJXpvYs/UH5UY3zeiYznojj4eq8J+4MV63F3
MJXSI7M54UqF0nNKkYXc/hzWDJnlw6PBxz8QyuiXrcEOBOY1EkSbS0ftzRwkbkfAsBG7KhyAvLRp
9HD3mUit6PTkNBqkMOz6Zmq3uIdv98/VfoOxhUXoIjsce+rqh6B8o6uEpDLQLGm4L4Sqx95dNlNL
7ExpqPVJgf+hPbh1n1QUny0RnEBBVo/BdhSlhy4tx/4DyetuccqtMixOjaISqrxY0rR7mnBW7Pd6
XWOp5ZXK9yKsJwPQs8+8Y03oa7/L3a74lsi+/8bhTOqZI0Vh7vvSy8ad2iuq/tJUdaO/dEVm/LQj
3I2PyhSX1q7K66G746s1kiez5vghyH4Sk+p3ZSmhrVdak27UNpcvjaaqqtOAgJTMn6uDxy16XIra
nKziKnMyf7LKzPnk0XQM70fUKTOxOnS890mhKhmh6S2GMr6UhdX9c3vxXJSqHK+oviE6wLdDGbOq
sWp0elFidl4wkliw6wDs6OiaW3Yuy99yvjKo7t+01vjpQcdeHX2jRypdJRQv6LNen47QR0mKnFUi
bl1hZY+GWRrFIepD4WyUrJePmSskBStl3aLzXkvDSpr/Y1uq2UPb9D1d+eTYaY5AXNvdM+hMuLoo
95WanKy6+3b7yb61cM8nvYwNZkaF7i7ksfPz3otHV0IuzB5UGfYgvnrf/FJcNXu10wiLhyhRxZe0
UpJv8Anq/m5047jeKQpeE0QXVdbjRNf0O/oMr4QuXA763oXOKw4YbY7DUyzVLjne/sWXa4EmxuKB
s1CjIN2u1iTk55yA4jh/wCVXErDejKcMfH5ju7pcC9xXPFrt2MtCclvTX8EszDlSmuJhFko4Bh46
xi8amFNytBOVsOnq4I3j9PH21C5rLyBarvgQXpDe02Y8fxd23an1oJfZA1kBzqEabf0fxygV9sEm
/WradfVeL0yifOi7GwgCF1miccF0yywjGZAnP2hY1dS+yQ5NQquypae78sre/EMW0/RFV7cqlbkI
x+XkDtlDbWGyNkn4fFU0bpEVLl8ZcD0IAjgC7gwUr+dPz8snN5rhKCzg9XSn1dH0oRdO/XESUrxk
edL/a6nd+OW9r4wHSDMY3AmyIKbs54OCm5tSD6Piwc2z9pTUkfbNxffql6c02r7qa22jPL98lJjU
YUitLZxg9AbLVeGvW0dH9SQkzfQHGF+1n8yAn5SZxe72rJa/5XxTOB9lWah/jZJpJr0hSIgPamLG
H2w47lijk4su4Hx9uD3UhSQV+iGhr/wH4zgw1jUCFA9pl832lD8MhWj/2Kn0OFLjrrbor80yu2uJ
iw+Pdk2H6jCnZtwcbFskyieApczdhaXOQioTbySvKS+goheR03+x7Lr+kXRe/h9buoF9xEQ70BCm
aA+lKpsJEhuWAc/gZwNUml5T2t2UNzLyO2EW+a4ow8iB3EZvaV9pijAOZGxXP5VazuJF9kMa/YpI
UA/9UMnlF4LQxvQZ0H4zJe/iPQAsWouFHzg6vtMXXiPaYEIhi+OgpSTZWzG+F0K2+qGu7fS9r/xt
qLeEQ9QstIjOXzm934K8tSgOhJ04uKya1J9h/LOgfj7dfuMX16JlJA5zWFN0jkCHz0fKEis1vQrB
hCDhyIfLG3+znci6M1Nd24/NJBGDDMODO3ntxv568fG8jQyMD1pDFWGv5ljgWe8ONY9ztDr3ji9M
PXXwfDdO82uj0DDAxIpkiqXbdj4/IvPQ7M6Fcu9GTfdcu2P/FFap895jkLkArmMAvJyG/Hs+ygz/
UYF9rNzjN508N9VYP+SdtcXKujIXiw4B+8xyCkJ4Ox8FCRXlcSZx+iE2wDklVVN/1OHz2He318TF
3g0xF008LSqNlhoap/Nx8M4YcORIo0Cx1f4H1vvud5INOjIN5Dg5n4aqEP1ptrJw65y/8oXBsmFM
JKv8seaXciNdRD2hgoKxXWhmSVwTM1+0QAKt5yUbm921x6kDSlJb8jFzWV1NM+MeO8IyDUTneP2R
Vple7a3KZsu5/TyvDQS4gV0bDkXqhYqxDrO4yMOQgTzCtDE+EXd0ZtMv7x8F8PhNo7LAKavpoJfF
MbgYokA6yn9eo6eHTA+3lEhXtgt6lv9/EHf1ObG/o8CDnct2YU/fC08AtFmh7O/Qjcc/m6Qzdo1m
Z2yRJjf5909wIVlRUKAKveg2q3QmeulWUIZr4R0dTkS/IR1845Z1bfGzYSCnwMUIVcxqQ4yw9uib
uI0DzZnEseoruW/qV6t5xrfePOYUwhvTurLobRwIF80uQS8oVs6XIe0lAi8tNQn00DR/ekZL7uo4
2rN+oMExbQVCXHmB1LPA1gtPHTx+Wat/FRPtGCHM8twkmBKQr2HG+oMczHrf5x79GzXV7kJg269p
GqfRxkSvfAZsWvjEkvUC+/9Cm1cqjdAyvLoQOQx3KHm5ulhVtPFVX3mcxDlRcNLzRr2wbuE32DB2
aYLwDGGldlKt8ZcBcexQt4n7/vlA1cMiFkEMUMqaMdLEmhzk5KTB6MnmOatL9Qd8pHRjM377wWfl
HznOi+xvaX5D2lqfk2PHXjlVaYqayVHIg0BvNsQHYS2djdF1cEpiD6fxNUeGYkW7vlOmkcoJ2ju9
z1EZyThvBrGXug30NscDtptG6gIs6fiKqfvWrD3toarjrtuHsqMDpML7+Vq5XvlHFk2P5MZLzC8z
5CjzKW2VxPRnYojndhf1qWV/wgyAKrDIeks/2p7Vdnd2YeTNxzKbjW9xpELrv70NXNzLOGDRIECB
psFAZMCqHIbWz0kcDUSskkeKV46Y9oKcQX9S1OdEFlv6wsv1ROlB+BLFA3gE4vrzD6aO6Zik2KoE
okQroKb40hBqmPuYHmzxQi4/EIbCbY2uIglM3DnPh0LIGDZtjcqqx6v12Fp5dKqr8vftx3e5v9G8
8LDEgOfI2l0bsLZmZYe5ggvqVLjJwfQG8X3Q3fyxKiptjw/s8JzF/Zbz41uY0/kiZv0C7y3MAA7C
tci4M7OpAddA6yCy3Lb9bFAi8awv9JR7JSlFGvuZOXjeszbqcfERh6zahGpoCSwoSlUN488klfbq
VyXVs/l7WfXKU5vNpe6PrN5kB9zdfjbNfnqsRrSFiKVcHLsiUZbCH+pQx9nILFH7qZXI/skqbG59
gSNxf4ojpdi6+l5usfgiLD4MoGMwidbAQd0OFIl22wZW79SWH7tV9zDpsfoio276qva1PHVdOg8P
RTwJY2O7uCTYUonyaRA4B2ahsXecLyJNz6bcSHtavCZmbPvBMQXtImNW7Nc69WT2RSZ5LR6brHGr
Vx79FN1rMiv/g9AdG9/sRkz6Tk2AYF9vr7vLxb0kfSExp/4BvVyXJx4Vq9e5ogikAV6jT2L+oGGM
8ef2KJdfK6oyD+Y0DWc6Z+voksTpE/hbaDmdCQq/X0MZTXZjxKX2DvnpvJVVcbkXLdwMvKbR6C7K
vdXDxjBHN+aQj4no4Lo8mK5Cu8eCPlvv5tgev1mZYf26PcOrQ/JabRYXu9Kac+fWeTt6eEAHLale
u25Q7UMj3P5YlbV7aNJsK/zo6niLTQXcIQ7VtUjQJiqhwA6MTWkcwvqYDnH4Vc/K4oXGL0dM0tJG
2ThYrwwJdkN2O8p6PqB1kVm1qsY9J6kDGNLiTonbdqcbbXxHnHq7z3At2qjPrywaFOqYElE3wH5d
m81gZFaLxo3rwJyy9qhp+fQ0ZK3zIDCy2/o8l5vg+Ua4iFnZ3PkUKC7XucV05sxRtSUMQz2CYZJK
a3JQFbj2lwnzVBmkonY/duZQfYSWT88jK1i2O6vrzOKYGAYei5YjuongOzGUh9tL6/Jo4BnQGYJx
BByAzO986yiEyDKg1jJwm0Jiy2scRJE2/wFwFbuxBYzZy0HUG/X2tYf/96DLvvFXQYozrJi7EBWc
SrbVUeSFt9fKCOdNVav+h/dM8em+OakCES4/5a+hJoz1DbQySN3NUjuWnBeBrhZyT3z6lu/JGyS9
fs/U9IC54CrIHdbTotkFu0UrgxB39cR3VAXbyMgIh2e+Xx5uS+RO5evSC/9MfeWOj/o8Rd/BL83W
D/M8fa8Xsrc4YtDpo4BZWjbrYlWJB6/RQmT+NV6RvtKBos1d8t48ZEaBJbQY2qEUh6u5qmA6xRhi
7MLLYBYZQaOWKSBrOs3p9jq9smQoIdTl8VLAsAuev0d7MGdlUBoI4ZFQ7vC5ntn4yjmQIfvu7aGu
nFoLIkFJSc2iUnaeD0VXeO5j00b+TVsfmkJNJHedW++0ClgeG2pecB28jhYG4/koiKOEwMUCw4Kh
wYRfqY1nOWdif3suqOj4e1aLEnCclhbMFdrda3y88HonhBI8BIRT5fP3BEb4/MNA7iAejSIq82o3
Kxzf/+QiUwo6vkndiIPbz3q/KyciQT+ps0aAGqE2Y3+wk7hV6LQSNHnfDsqk/ymy2vgKCaBKT6Bt
JMzraaZqO0NaTbSb09j4rJo5txYBk8R94jKf4uZqj43mHlqrgUzUkalg38XlqLUPrcXd3gcwKcUO
a8ys+WAr7VwlvpVqiRP5ooHumfqiTJX4NDl6pO3zCW/VfeX2ZoWQpcxn3+mtNocHKLqu/6FW/eTc
SasryiBRcjXZ6Thm1yfTGnq22LDvJGK8uCl2Ux/BgQhzKKt1r2vxa18WTnXoKCQ939CEFT1rnE1y
V6bplL9GERSt0u/HRE/8VNXH/oi3rN2THRKa5V3Z5I79q6z1SaIac6f6HgfN0nwtcGuDLU2j1/mV
WmpkB05aqcUBHUYS/ma2rbUzhBva8EVCQwWBL3uMthPp4bk2Y5V7rHlbT+YUiegft7Hr7+EwC0Dp
rMGEtAU2b07Epg4/JqDdem950jb9cWjJJ3cSU2nuYlORyYsz4eSKpSN5kK1vEMmXn7CD1L9F/YjK
2reTOp3kHuPcTv+NjJhdC2M7LFlFnzufpZw9C8/dFg5L2eKPkiUleXRuIR2yMGJbkMBO/FtePM0d
d/ZTqIaF7mvVPDZHI1QbZZ/JMHG+jgNnuz/Yhphf4H42Dk8KA6cdbM5J+94YoLh+b1rJj9lISh1x
UG/WByx4XOfbpJfyNVdz/GW6rBXzk6fGIj91eH+MB9JXOSl9R7Zop/2x6dLuPo0qpbsbtbrH2tnx
2KmQe7Lo/Bo6QeEb1HLDkag7/fdg2HP09fZXuMBwq29wifIF/yAXipvYCkHTOs1rbXOCPGzW+uL0
jIVPGrm0dCyIxEqmYuZZ2PBH1NhAhmQp9u/bP+Dt/rH+Bdz/YLVTtcJdXO02FsT2aXGND5Dl29Z+
nL36QyiUtPDzNiQ1V8aZp+4mvbYeXVtJ5wdZznW7N/pJ1/wqK2juOK7SGlyeojLd2UoXykNhpsLe
4TLWxCcZtskP2YzzhwK68Ja7y5VNzDbwTWVXxhkQQsT5ZpmrJBsNPdXaCGfEb6p+X2EJtYtE+0i1
Ym2cNVdqIsB2NmgEBxrjrs6aDHdVDbNcnIWcufUtWBH7Gg/yGejdnOcHkOWNtshyZVi/HU5ouKtQ
dAAdlun/VaRQ3cVVIrM6wGFMfdINWaI1Ex025XlzR1qUGkzZ7MJs6uz72wvjyllHLAuWGRjc0/5b
w/5Kb0eYjeU1UwUvyrET3Ddht6V3uHJ423SEiZbE1Z5+zKq50JTGiBN0WAdGVfY7RZDxN5etsnfV
dPTfPyGyCgBWCZsBWF09SiHNCPyWoSI3HBrfSEPtVGZmv/HGrj037EVolCxN5wtejslBVJSZwhtL
UjI3xNzj3R5VjbcxnatPbrEWWfQbdOpWC9/DG7skcLYJ8jHD4wBDfkzPJ4n8zwf1rLe44lemBQ8B
zAudLjSxNYyBFm7QSTZtAsSnzV6Nm/CLjiRtQxV/kaTNpwXODlDLlY/MzLX+xaxDe4xtnHwhYHnh
C4y37juCEe01hyrf/Yzosc8f2MSK+W6qSzJcq9RrOIT6UrrWfW2kVvY0TW7a7LwaikjQUt92O6Vz
9G84m+riuZuGKd1FLenXezsxiwZ4Iwz/S6I+J2+gUYz0s9XNavyBM8zontJ5tuV9m0DB9kerR1qu
Kh0ux1h/uMm+QnVUbHx3VzY07oIYl+A0ZADIrRo3I1JcHNusOpBx+IRAo/xHmu5/Bp5m9+aYRfv3
fhSIYwAPdL5xrthryMJN6xQHPkdwn2/z+xyu6tOoi2mjbr6c09JlAB6HxUSDba1caSITYh6uK0E5
ZuG/i005FBo7r5+10AzVnRF68sfteV2eq8vuzDaNiBPoa41r9hou4UM2ykDti2Y8SLORw13Z9oV5
6LM8inz4Ak5zVzkOR6wlXEPuMkWG4efbP+PyvACmZ85cS6BFWeuE3lbVJzVS2y7oy5Q00Vw1n2EX
6zuwuDd3uuR7HNrTu1eQDTmK7wGCII4Iax515Ol9GEmtQzwypFPQpKqEp+alSuST1zpEdzBI663g
47f95vykWtTyi2SezCsY4yu4oIHGJDNENAHfXay8eolslS8YUkj5ESFRH32uvDmeoKCVYFQokkm3
nzWpqB3yFjiZu1wz5QzKUNQ/ID576T+J3kJYbkl3jT4OsrPdE9dJ84cadlGCagdQ+Eti9oq3t4Y6
H5+VcEraDXzmctNj+aBfw6aSiEHQkPPTN2wUb+7JrQhci2gLe8jnjyXoxcY3eHnGL1AT7HrIUayU
N7T8rzO+Q6JNYpCUQcPVa1+yvzS7kG2y91VhJN+sYsyPEUZPDzJ2sve3URmcSyBpb6BrWDGcT7G3
h06OipDBDBH+VAL6+LaDh9Tt7+DKg6R7CiUC+gp3znUZMycKraKYUexcMQNj1Ipvai3NjdPj8khc
oPTF2RaXLwjEq63THb2oKmOLB1mm01fD7scnbof6nVGRD/E/TMjm83qjy3BhP39sMXvFoAtTBj16
U2wNEJw1Rq4f/4dRgCAX6BMd7RqKFDjaxYUR9wGHVr+PamPAvbbaQgKuvhy4lPB44X6D15zPRWfx
6Wlc9wH+5d4x1SZxImtg/n57LtdeztKkcznZIBitzZvrVmvTuHP7YC5a8dL1ekLN51SwxyxlA0C5
HAq4CUUb/UD4f6gyzycUysoRczqw+UutvC9MN/sVCh3JBO27jWrv6lCwg8maWjqNa+df1KVR7wl4
URQRvx1awH5sNWADvbKVEHr5ltB8AqW9rTgotqu3BHFq6iozWQyDcOaYlCr3PTxKDrff0uVJ/f+Y
XxDKuVBduCtE+himZKgMgZS6nPcFjZUTOotKfUkiXi1VVWOm+9tjXh6S3MhQVC8d3IXqvLoDw7dH
dJAzpiuE/XGy+8mXZbMEp+hZYBt2clTcauvTujJRWFM4BmHDzo1g3UcnxQM3DxT+gWp00BljTHtz
Uj1eYtduHsNK38o3vLJQKJ7xpV1MM7EiXk3SdiYEHb07BIpEwSJtspW8sIqOadt77z61qNOpo/GT
Ab5nRzxf/hmuIwitijEQrl7doWEY71GQbnF/rj1ApBo2XXe8gtQ1SmmZPfqHLB6DpursiryQjPSc
SurJFCS6I78Uc66/n2OxaN9AMpHbUUyuu+9lT7vXThsMnDMYtiFqSkxrstzMNo6ray8L8g2fNT5P
TG71skazSgkA6MYgNKo2yCJbP5UGYQA4BjUbi//KY6Rq4lJlLqZVNJzOX5Y90fAIa08NRK1Zd/HU
Z/tYuPUuYXM89kYpN8a7MrXFHhabz6W7xQX/fDxpVardYvQZqARV/JlIwcJCMLTKBy4A1sZ5fG1u
WGRZ5qIrAppffstfhY2oRNSwKrRgbCrl4JZkdxdmXnyoZiIImnDTJPlyI6EBwH0YRhiqPn1N9snj
vGuUgraZnrnWswrmudeoN/4ps6K6DyGdvuYT/kG3d6/LfXlphhJPAVZiLvbs55OsRrhvxEENAUW3
etBSVfEjQkCO7x4FAGihvVJHUyuuKlHkL+mcFQTVms3cTnd0h7CewDCk6TdghcvpwAbBAYwxIIQA
xp5Pp7OJJilaPuvWkGjANDv8OCtK+157HVhSPDUa/zQWVZqt56OQy2WmBUFpQe1S04AAmfsQo2a/
qsz3GrNzpkBhB1SAV4yAcV1DgWlqMTrjMeigr/uoIkuCe7R859hx/T88OzgeLtvv4tS97ubmFQj0
2KljMKMu92WoZHhBOFvH5eUXvCA+DELhTkG9ZgiWQtVmMeFiz3JXyLccNF9J+vFkE8FxuL3qrg2F
Wh85O7UHcNZq1Q2ulZtO3cxB7bh0fak8Yukj3hiyUw//8fe7RzOhauAFvNhZIhU5XxSeTnwYj0sF
6/SwGpvsYi+GwT0S1/heO3UWBbQqHOLZLuCHrAXios4aMWSDGrRt5O11YiN3uFtV7398EJf5hjgn
uVmtyTcdZtFjTa4RFMey3tFnxxu3COeTkSlb9o4Xny29XO4HC5LDbUFfK7V1A1EI2WVO4AJq/TuO
SbevhyR7vf2GLkdBBcLWCquYA59j//wNRYOZxXWLQ2Y7ivYESjg/uV2N+vD2MBfLziCRjq0UOfNC
/l4X1YPM3XxQMqCEhc9SJB7ZoEZDypA1bS2EiyOKT8nh5k0jnP+DJXU+I2kUY9tbXh/IVISf7T6T
+y6ftdOk5t1RiGqLTH85NT5d7EVpvsN7wjPmfDy0/dhP5NoQ0GBW7oxJT/1B1vFx1MTG13RtZtxH
uJYsvtp8V+cjTQ0ywMxShyAljPpAS4s2YTJWx1qr6m9mXG3diN+QgjMAaNmVKJYW63na8eupOVKd
I4dmQRB2cbSLUYM/OAVGdbIKq0cXrtf3TE7WA552Hqpq3TvRCR1OM5S5INXJEJyM0nw01GnrK7yo
CnjKJGXgaKnxri1nBUzFiSMraShjkDvV5M+mMe/Hqque47oYdi3WcZ+crNtS515Kp0DCOEEN+EOk
gtDbO3/8Y201DWIwPZD0drzXMJVT8Tk3kOZ+qiokUN8jdzbzI8xqU38Ct5hweOkaVzwMMf7PBxF2
VkgET0tR7bWm9sHDu83cwbcyZ7rZBZmyg15H4a8OuNX1QTlz5T9biaw8I1J0VJHSF2nR7uJBJN5d
l2Ruc5BkBJePkmAW79sUVnW6pwauhM91L1f+rbGujv2k4Wvb4/ATRz6JE5PR7xvQqXBXAZK274UE
eDrwNeDnLV/ChYSKHk3RU84YgYsFqAp5QOc+lBAdPBplKjY2lctlwGAwwRFscVvn2nL+QsLcEUY2
O4vXtWf/NDq3iV6bdjDLvR5ZRnlqTSvMA3oc05ZQ5wLfY5rck2ByUIEAf61K/MYqvSidiNNIW9f0
DS8TdyTlQmWTsn0SEg/MndXU4lBldvh6eye93LCZKDxbrtZoupj6+aQxAi5G16yNoMIyZIdqtr8v
7GraED5ebjWMglsUaSjw7BntfBS9nsdcDxMziCN9Sn2vsrP2M4hn7TEaOnWsa4ph3Cghr7xPMpAg
/RLuAVixhhQtBT/SaWBQroKT3M02nl80q5XS3NX6qHS7HDObCNYe+8/97ad6OV92b8LOgZbesjxW
L7SGzDJbg2kG8LVsY99WaTXRISdX4BCXcRH6Zhs17f72oJcnB5SgRXEISLyk/6xepedKiBnIwOE1
ee69iEyGQdN/nxbulpHj5YJdenDcZ7hpm7D0V4eUYY1J29DNwJCS1GNDDz80ef1lmPHwN/v4i1BI
cq56c2MVXa5VYPbF/YECkGvcOk19sfAYUgPey2RD9UjJONr3MhHvJRgCiNBdXMw9F5OgtZ6fTDMV
1RoWE4Pjit1YG9GpMyPLr7Eq3Xhjl/p9blGUMcRCvRW1a5q7MHXYb3XrBoUaFc2fbuJ+sMugXEFZ
gSvhnCA/h+GxiIrE2YdtZGh4nNOOwJPFKqzTmEayfrKNUCeLXIKy3JVGSKXKLi6qHGuVmgiwzmrL
bEt6sKyl86N8QXbYL0GQoDGvu2dj6sV50ZReAM9LjEGmDhbaCtSh2T4fbC15KN1aa3ck5pJl4yoE
Tx2ELKMvt1f85YJgx8ThFQeiRa+5flUDBkcOkq4wSNVKfo2yGg8/FCmfb49ySZFfmImQIOEgsOQ5
rM93L80dwoWiHQa4sPJRQR0jctuycpKJih449I78CAxxM2tpFg8lwZ8fXWng3jPB8OrvFdn293qb
KVvI0JXpu8C9xDFZkPPQSpz/rqog92PG3iEopghGC3dmr/aHphje3dpfNBiLtQFM5AUuX33u3VQl
UU204gPettlOG4U8KQ1GL7ef88WmyTeAbmlh6gDNgDCcTyca8oqokhpggVbwB6+JxV2NgPlZc4ru
gbT7biuU4WIXY0C8SeBh0AniPrGaFnWuMpcKcKQ5SO8p7sj0OeFaVVf+lHS4XVdOmf0x23nCB4jF
tbHPXLw9WupQ1jnxeX+Lou98uhjwZqFSwc8h7J3yu6Qri0eLl5UbZc2Vx8pJRF27WMFgVLs6e6uy
yOiu5uB5XTwrx1w3Q+HraV894TcXG0fLiMet8+GSzmwCWXJpYvtcunlrHBa/UCK7J3z9xyEd+11b
pk12KPvYe/k/zs5sOW5j6dZPhAjMwy16IrtFSZREi/INwpK8Mc9AYXj6/ytenKNGIxpB2zvsC+9Q
dRWysnJYuZarjY7mu24f/i9Dcw+YHpi7PbDIyvWRoE6+R/Tjg/1901o5azn5hWQysqAaMnPXZ522
VeTkRJpnw26ZQbBE9BhEVvVwfxVpL1dOkU3DySqRxvhg5OWuVxkVwRxmW2jnNmjTh66C/KOJA++s
YX4bxrNiuhTV5dQKqFzekMXVD4q5zenUa+dhVMU+thMHMhULBmdlzHdm4Rj7QFOnT40dbg3Ir20S
TBHToEx3sPQiykjswQi9poFiDlqlJ2C/0yc5hfarsAfx3veegSiSRcIZwC6SMeb6PPNuakH4atq5
AcP6AH7AedCzItsYAF2xDTrrdIkoP8tB9kVRSYEypSaN4X4kVXWKG/2n1QbGhgGufC+sDj8j6y80
6BbfK25Dp4wVkr3QFvohbPXqArIV7KTR2a0/pbrzNUMx6FCE7bjhVleXJgSWHABSqGBh+8jO5Epg
hLoECGafqxxKdzvNtZe5t8V3FXUkxI28AOSwvcV8uOJ50H+SnDEg96iAL+5D0FhdPASzdi4CUzyF
cRsdRdfFPyCgRtt1rt+rGsjrTBoP0oIqOKOKSz0hQISaJnnrYeZ3tOdcqfu9OtcJyosCrOn9u75m
NbIKjsXQkYQu4to26y5UKb2iJhIiWrJP8jQ6lhHRz/1V3hhhFi6Fep1BfZX5QF75xRPVToENlNnU
z3ZQXkZIVLJKeTQi5YOqhi+5Yh1U4fxbG+bnPvL+0RrXRyDj0FsG462F7uwiewvfurZvcGDUEelU
klUtf5A2oo5WJDodm67Y2V2QXnJGeR/u73vFyfAsysIImThlvkUooFRJ1M9VDa1kkudf+zRMz2ES
W4e5mbfgLWtGKkfxQM1z0DcqbKpa93XisJTKFP9PKlTibESz/RJEQfKYBl733tSQTh4wHoJJ/Ccu
Z3Eds0BRzdlNzXOb9/knCvTp3oOBcFcqanBU7dp5vxOVxS3KWvCMMn6+8Nda0mgh0nb6GeXmGfVX
Q9/HqvluAhp2BUAElBINQ3LfxQdr7H6OmXmgUOMoLcymWrKfdXiR4XTaIrlesUDI6UG1qvxP3vfr
m1fpRsCYGdo6UVvUXwYnDB8qdyg3vKYmH5fFzaOpAaILn0l+dtPZEPVgZqFqnMO58070IwKGJ4vg
05RPUkfcrLsG+hsj8pWS+Y1U9MFh0NHhuH8RVqyTC0A8wYuL91qy2s0NNVPExA0wvKRCVErb4Kww
xQHMZ/BQJjWTLTr2teOFEdfE58BZftMNGyej0UooRkEFBtPeSlx9V1TdfLy/LxncLk8XrIoscpO7
3bCvC6epEkMPzbNlDb/tSvlWT9YTPYlnnvuvbjw931/uLR9drPeG4iCRASxPMndtNE6e68YUVhZY
BOgqTxBOifiR/Gke9h3FjGifzQlc886YVo9kbqF6GkJ0+3bp3FTFLytKcvtRcfvmuQqFZX4FcBe7
+2AUsbLTKsVwT44yOJ86Zp5kFBuPqE0UdqafO0XN9L9FlkBURLDcx0/tFKcemouG982y56naVVFG
5NSi/No9BrOupqcpai3AxIpw8wfm/kXnM7oei1ejnkz0b1qhKPj5YC730diar9WQZe5h1NXO3RuN
YgKbZKKJaVjIx9293pAa+IkCS6xvOpEOx9boBH/x5btfWp6N4T6t8yQ6GEECOyOBLWxaQ0Xd6piB
uMn8KUjzr64T6L8natDDTujmlO9HBGpIHdRAebUrxlM/WWoV6k9llLdnPXSqYtfXZvNXNAVBtTMi
tXd9OHuN7KEmT/lRKSoVCbvLzcif8JPMP2lK+jtThUhPQzzqv0TAzNiOiaHGw3ENsK/muZf+HWYe
U561nufqHgm23tm4bivGbzMjQrACOBbE1uJ1o2eLtE0OnXEnQJYWlQPwZ7Dn/X1rXFtFItg5Y2qi
N8FgWVDd9waMP1R0y1cnxqIVc9riiVlbhZeayIucncRk4ZIF8AlnBkp0bto+2htidA5jILa0DdZW
AXdIUkV0KUlUri/WwMviuUrAXixVfJvVdHjNRRoe7p/YG1fp8v7K6SNkBvksN/5ipLzYoDFEbbMw
oVeeZHPsqSRLoXANkYm+R/MMYExrR4Sycw+L5T5B6/A3ApqtsdcSJ2tfnErvf6vUaJKtX7fyVjAf
ideUfVwVkM71IURTCaQqALdqw037vbAa7cuUKI4D24hloGeatKoviYp+Ts2QHunJTWdaDVuJ/tqn
gAIOHL3kFbsZIe7snFgGstuz3uTaR4bvo7/hGrA2ygnygy6+BL1JGO3giqBwsURxz66pUDIhAMTt
/JqSIDwJ7v4u60W/cawr+4FAhYoTs0USFbeIXBg6AGBSB/o5GgfGV6zC3eWK0268RGuruNxE7gnD
YVyW628nLCstcLj6Oe41cIQ5kzJDibu6b8Ar7x2w1v+3yi24b4D5txn0c14O4qlKc/sr8yi6nw/x
fNHqtvqWiXIr6VzdmsnoHvGSRwSxyFH6MJ3zqM3ZWun2vtJ640NdONbGAa4YBEBQoGIyYqDosfAz
oRJ1pl6OxjkJLH0/hN6rqk7GPi7TaOMQ5TVamB5skxQEHJtMHeu7/lSotCV2A3CNaXHAmEqd2dOh
m9y0PYq2SD/ZtfK1iObmkjSB+f3+91s5SpZmd1g8NrK0EsMlmc3oAp4bEuhDhgs/IJewVZC8HbWU
xQE2B1EHERg1yesd1sqUjKWXmecsbD4HlvY/kbsKY5b90VWsn14c7xPlu1MrH3GGX2faoTDZ6M8u
aBGfIGtPA7b0w374ErfTc9fY806bt+7/2knwQIKGgKlAToVe/0SDVoijT5wE7Sy0iafZPYYJ8mP3
z3utgEg9nz/KkoRZ7OJ6GWJG2k9eb54DxukBC5hlDX+xmM1P8YAw9BFaz7D/kNtDkT3pc0rtVNMh
sjma9Bo1gqHU2Urc1jZO+sQgBJ4eiLoM1f/AKoKthyaZma9z3iP8jIpHflATd4sMaHUVST9JFRF9
wCXcZKQS1bE/81xbY3csdWEeY1E3/8GcKeQDhoTkkrxXuqs/9hLPwxTBGmFSns3EoVbt4mQj7r5x
X289A8McEmEPVIf9LFPdQdT0kMrKPJu9Gh6FyxSeF2vdsSq79x+bXApoCaVQWhXLiaYJmvzMaEte
YDW0GKpv4uHViTZnYdZ2BDoHrBbVbTnke31uQmR9rBj4OsMyE1g6EioyYWp5xK9BuZGzrK3FICot
AjAzGrWf67UYUgZ/bmNvMHmHH8baaHfm4CrnqSm9jdt2+zoRJxK/uXQiTcrki8vW97D2j4plncsB
/XUrNMtPhdkVJwBK7s8YFLVfi07dsMG3ysO1O2dVxjBgQ6JmQCf5eoNx3hWa06oWoSOZ2aeZEv2/
SewVlb0vowoV8prEISI/06tnHZKG+RBkTfs6ABMWu6nVReOrKOc8B7BDJKC8hwFGAMQdmFIUciKe
JKqvjlZV9p8DLyr/SRqoI3a9aWbzLmVKaPaN3Aufm7KMn63I0l4oojaNr7dJ8K3q0fb0dUUkymnD
s8nDXG4bHQW+K/MgspW92DbUFLHVevaZKdHAp49rPDT4/V0a4FHMTiMhS+wvrUiMhyxAzgfNCqQx
xjjOPyCcV+7v/5xbf8OvIEKQjxuw4WU4pyAVaffFaKNO04R79EkdJssmdyOvWjMwYkZGDmica96y
jKn3KIakjW6fzVgZf4yD3u5QxsgfgjaOzzOj6b4Qlbcx4bmyNbprNIYZCQD+sexUCE3vDauPoUtq
wx8aMiDPjSjs1/vnt/Jk46wZTAfvKIPUJRTRaoXpzq0IzkUYWs0P1VF0aBo86OcTP3OQBZhHAYFd
GMaufuLJNsNzkyF460OKm7Xtrs71NPa9kB7zN2TUy89uWevpo5ME2QCpg20l5ziei/Cc9EXm+NAv
5saGSa54Gp4AqiLMofLkLFEI4zgU/BU6UBYO5R7qOTRJOmaUSng03v8kcFxSaku2425aAvNczCm3
0CHazuxjHXjtXslL5ZRWfbex1MrnB6fOpgDe46eW8he1yARSCBO7AvUF+0xDc7d0tkK2tVWoKMn6
HPshLLi+zZ0qPD0cC/eszBZIGAPNF6HPwYaDXlmFyhWvJQkRvaq3YuUf77Wet1nVRRI/RaPq2Nnx
eAK3tTUVt7YKXRMdAgQ6RTQyr/cyVZ4ZJzGopcLtkYGFpvShKsctCYjbKF7CLXmp+Sw8o0u9x8lM
Ke5ycSmz5xRS1fTFjKYHx5gZJovifRzYB/rU/7t/TaVTXThdkFH0acARQpSxhMRXjg2dvJdaZwfP
zvVUoueUu/zqNoUGL0nEZ7u/4MpZEh+A7WFuhzGJ5cikEDn4pEQoZ9jS411lGsk+bu184+bergJl
rUQPMDoPZmLJbMVACYjufnbOBoQGRy/sc0ZnKZy9dy+MR1hUN4hCaF4sv1hjtU5HcO2dQ4qnz0E5
6seYoYn3r8I4JoGTnLhjPG3xLopGjPoUUO9zZH2yB//4j53SHH33XpiT5csAuADsuwQFxgmcZi0I
lDNwgPB57J3xmM1p+vIfVkEWXoIq5Y4WXmForAm+pyQ4d21fPcwuskIRieq7Wzt0XfBsFI5JyAjl
r+8rEUFYQaMdnGdGq/1xBrc8hMWWzMjt1QFjwNg0IBKm0JhbuV7FnrrOq3vHY9AyNuOzOjTG5yoM
jacJdI12NCfP+/ru0wPVIBN8qkzkwYssGMoVpNSoxJ7BrbmPgZqKvV0bW1Z9++oBUKE1xiQBKFF1
iZ5CIqoXcZYH52guFULGKTmKqUrPg55sqUyuXFOiLFIgJqjl1OCy++AZdemaaXAOkHf7Tbsx/liV
tbuBd11dhSYxY2pYNsnd9YfyAq+cB6cOICmsO5QvovpBhdzk2/2Ps3ps1Mpk3ZoW97LTl7gRqqAV
q6BkFxxUPYyOVjxnT4Osv75/KQAEoO/kVcItXG8o0r28NLou4JPU7U7ThbsrAgdp5S7bgiqsnR1u
gcTxrQi4LC1ZXTt0lUpzrUCz/qM7D/Fx1uMtLpW1s6PnRamcm8Q/F3aQ1loXDQqxYhQ41UNYerw9
kY1Q2VD0j/fPbm1D+AYACoRa8NoujEFYusKQ7BScU8j5ALDH1tHJRP9+n41YD8+1HDdHgWHhgdQQ
SUY3NuhJRnP6V1qML6Cb9Y0Qe80BQZckXx+OjWzl2gyEYuZxVsfBua4M5USfLv2olVHsx0LNvzrq
XDy8/+govPCCYd/0C+XR/hFsRZAOVi3gPBiGkvKrcCLjCTexpdKz9oGY7wFZyoy5BJZer2KD5RUJ
KqhnyhnjYUax52yas/fl/l7WLM6hN0OzHLZIAFvXq6DhTV+yHYKzIbR4H6Jw/RSakGDWCM8e7y+1
uiFoUGTT+K1hfb2U2ZQw4XosBTBc/6csm+kSg2vaOrfVHf2xzMIpNMhUJXk34xTKTn9SY+uTUnrR
qVKQkr6/oTW74wLJRiBxCTZ+vaFQC6A9avXg3LfdizCc5BQq4+A3pegOkLFm/v3l1jYGZSiXiKYg
LBgLg5gmNFSs3OQ1T03nW9un9feSGZ9sH6CItbE1eUjX4bCUUYXhlWwCDrLlJFYHYR9jZiK8zI7V
HCYqmr9aqw9+5slYmHKHJKajcKDhvL/HFRuBWI2BSlw6cJQlok8MM+NHQsBcCTfZocB5fe5Gx/j1
7lWoovNmgKxl5HqJeLWULs80ENHnKJrRRaMgcYi7Un//XmSxjFFbyQ9M7fHaPIa6CajMsBcNnirp
jIansFbjDaDnyokBPnFADSLlQ2nTuF7FGcPKbZHsOQdzIpA9HdWD3Tjd++8u8jkgFPER8CcsqeKs
qarTktrAGd608eJGyGEEMJtusK6s7YUuETBLRiv4e3Fi8ZyEcafVzjmfTeGXgxscOmsT1X17jyAL
JI/gwnJg6jIn8iCHszWksUHrz+gxFqX3RH/WPWRRp777keXPZ8YadBCRKt/p+uOg8JJlilohi+qM
xl5toezg9S83jm1tQ0zK4llhtOAVXITDbaVbmWewCiq7rh/BhrLzBMqhJWLVGzZ96xfYigzquDhv
hJnXG1JGZdD1CJueevd7nypnEdW/Q6d/yiduUj61GyW61a1J8jM6lNRpltatdAiRzCNbiwpV343u
IL66tW59yIzO2d93CltLSeP841WvNHjF0lReJEWdvo36gPB67hanNovijV3dPhwYN/IrjEwAuLtB
9mt1Ped56tiw/FvPltP8hnf6NWzd1gdM9Pv+tm7vlFwLhIecguaRX/iH3M4cr5G1u1jxah9EUXPo
23nLb68cHn0iGUWAxiF4XZhg34+e4pmjcy4Zgp938AVbOzGMpb6niulu3Kq1xfDJRAlElOhtLWIW
CIXdpA1t5xyGY+YrgJv8LJt/oVRtvNvt0UfG4PlO2Du1jWubgE/Za4ZId88TJemdmjni2NC73rhU
K58IlLA8OQpQZOkLL9HUSBfV0eyeQe17uwkut73SlP++2w5oSPEYScIHktqFHfDYD3GmUwvQmk7x
u7LLH7JS31I+eJsJvw4cyPokIzhdG6q4y4B/QLlcGRAnO6MSPTfnYhDJlwYI+7cBkTzbr/UJJhzP
6ZOPSsrN2qdzNka7CgJ9xoSN2ta5dDn/Fy1D2PvVHOZK3zVOMLe+PXS6c8YCq2fN6+f5nxC/G/zK
ILtTOl+NDaUMfLQbo/g1Khut3YEsh27q/ilK07q3vUUMBiWSJPJySaGJxfPzKNryEBujeBwme35O
8+CFAbuRsnycfmrbOPt5f/kVy2ckiUKyrIyCSV74KLNwg960WhSbPcb3mrpKjhGE3Jcws3+9fyXZ
eAPnxvAeOe+15Qs3MKZIJm6qiUqmK1TlQNXaoTLKWPf9pVbMn0CMxiJUA8BQlnFS4CadqcaFclbC
PDwEiIedOIN30wRTjgAhD4+BPD+wddcbChp9VqoiVs5G1UxHt6+YU6vDH2anbpExru2Ht4pqq01n
m0j2eiVh5HmWT7Zyptrq7gUcGhaIIYbvN85tzRj4MJINlcFDCrzX69CRiaqujMKL45Tlfs7b4i/H
DcuHeXaG0/1PtIK2wOToSZLsEjBT+r9ey6iVmZpsA1kMjIj43i+NUb5MlY6Yasa8tu1Eqm8XxRel
6E4war5E47RVG1n/DeyTRhQXgDTy+jcQcdSNBrblbGR2+z8r6Oof/aTOexdm2GMW2J6vBW1wSvPG
2Q+u3jy7faftEjz4Rv7/1vNceAGalXJmhWKDfFavf4nTWYkKlX19mSH+yHYmnADeC+ObSXScRjUx
/1GzMfhZmZMyP3ZtCDdIRYSD9KSWFEqwJyiEuApJYR2Wzklkyrc2nhRoZSMmcPYzoyPaGXCm8sJY
jNd9Qrm2jr8Odq/0e7szGRFPa7Wsd1mXO63lO5NT9wCAG/VcATfQPzJijy9Vg7g5WF7sZa+DWY0v
SWM0ya5zEVLwtW4M6r0RxGhD26SxxlEZ1bfGlO3Mj2rfjMo3pl2pA/i1UjfzBwRVo/xbnFeF+FwN
c/hciC60zloe2NFuygvvW5Rko7YL9DD1Lga6W9Vf2TSpxQ4okzL4mRF5Ve63JJ3pi8U0U3ESxAzl
nsQlQi8lSKtuF5SRBw5VG4f+WLpdoTwZg5NlJ7dq7fQ8OVY3+qOVa5pvKTpZgen2KOZCtmBM/kDv
xHlgmKILXZ8aYPM7UbXcO9I67DzCKm0M+HWjNibFrnRzuqWZWrTTZ2fK0vpZb8qi+EsZm9GA0KFz
pl+pmYTZIdP0Rvs0Mvjk+AlI+krbT4kTFAcgHlHpu2HsjKfWytGm3NtVaJkX+Lfy7MmNvbjah/ps
kcjOdqZtMXevuBhk0insE5hQ3F9GQGGRIzoRaMFZyhpfEJ4JgSqE/Ub082bHCzsHa8p4FhU8CDeX
hAEMtipZ1FYK+EBdu+iZ2b0kkTbs4kBCvEFLiEdoKrXneJq9T3Ol9t8Qg0w/3/c9a3uF3x0IoXz0
4Ga9vmzVaNSIBnrB2YGSbadRFj8kej1sONO1VcjWwSIjpiBZpq9XMbXa1maPl9VOIvdrmAcRbdq6
3GjIrLhsCUGiHgC8gxK5fr2KoReQKOtpeMmDgMECr9S/yu72U6SF6tbc0sqOQG3QI6Hn7AAXW7jL
omvyeQ4U5RyouOidHohvsLo3W3KGbzHwwkgAXEPbQT4NRGRJUZU4XTq5BuvEYn6Cl2an2GHiJ0X0
Ae/42I7eQ6K6ezKeD+MQf5yM8LF1EZRs+/BTZmf7BhhLp00nCH2PRZ7/3WX1EdGxQ5ozBBEq5W5S
x73VTqUfG+bGs7aSzQLXlFNPgBo4ocVLDU1tOkKoHV6Aa772uHyfKrKyN9rmKTf4d2m/fyqQCysb
9VTxqB0v8Zs5k13oiTfhxbCizjdzbXok0hIbBYG1p5IF5ENtycR52fjz6tgeg7EIL6qLWk2QJ6co
yxgeAyto2R/tQAzIyrg/m7ZA2dD+PPTOxhO5ZnycKQ8kZQnQ2YuTzarQyONoCi/MmGi/Yy3tNb9u
gHK92zeAgZVNDMqhYO4Wt5b6OFJrMx8wgqNmn6SNhp5IuMXluboZrhGJDbxUN62SSSiDNpdBeMkG
M6QuVTJ24uvo3e7v7+bWHKng8BeksnL0bwm1KiGUt4Vqxhe1FnZ2oP5SIIQ6pzABhnrvJJ+zwYu+
GAXkJhvneOuXYDNh+B+OfSpj1Heu/RKA0ozB+DK96JbxSIiQnqD4dIhdt+jfbisfcopaQoiA597W
c1AK6FQXYNcl5vUXu0rVmtw3ayf+7GjjhDSnYMxo45avrYmVcNHB5BIuL4xkDtTWmuuwuFR8xucp
05p415sdtFV11lufZKb5fP9D3hoMX/CNvAsiQop/C9frJK4BvLiADsPU+h+BXauPqVZkW3zOt1+N
cgH5PK1wbhn8UNdfjdhO60RsFxCiDR7Sy8ImbfbGU6lW7y+EMOnIjLEU1OCqLWPvIkkNbapYCkmN
oHyctDgYT0OX5htXYGVLQC5g5qWQqcrO1/WWkqJJAS3oPFrhpPiGVcWHUst6MGf6Fmzh9iPRhgLD
BGaf0iI8ttdLMV2haDOU4hfBjNxPqi7eyQWRsUWHcFMxoGwEqgvPAYSVJvXialXw44JVnYaLpsxI
AzrQhhlPdaQPqV9YYfmDwb0oeZrrPBenfmgCZEOqotnSVrjZrMRvEjtR+pG6Q0vZucRC/m1mMuGS
IWWtMSvXaVC+MZn/bvyeBFezBDfclu3yRcPXQU2hCnlYL2paDft+TKavbT/Xl2jWle/3b9nNvQaR
LKX0aBNBTghK4/oDmt5c631miIuZ2+H3JvNE6INDQoK6t3pqRzDiv1sASIKgQTUwxwXbzU1MhaRC
2RW1Li6NnlQfEbUt/FStxvcSTiB0YuOMYcekb85HuN5Y4CJmZjemuAi6iNWDms35lxi2sC3e4ZUD
dMD04p/om8txw+t1agRhNHU2hotptPRAFNGZp6jJ+tBPOreboD/bGjmUn+QqVmRnfCxqPIgRQPiw
cMVDlVdK08sVa6//N9Pa4kEIbTxlVghVl6FFPwryuF2sTyI+3LeWG88ilyb1deig8oYv8Xa1U6IO
zJt9sdDkeDD1Jv6rQXjrZDX11jDi+lJ4fnwyfmyZNqmz09lTJIZLH9ho0ldqaeSHOcvUD1o8bxXq
Vm42fPdArwhNgMctMTBhHHK163a4pKVt/KMXnXnpCfj37z89hkHQHZUoL0AP16ZCicWmjKEgMZ3r
CTp8kV6QT5uDU30oFciDXt+/HKyDFHuYGPNgDLheLtPHKhrNgMJmKGeJna4+VsHwOszdFrPi2h2A
7puStRxStZY8ZUwcQ52WpONFncf5J2iw6h8RTtrwAJdvFh/1Kim0DUtcXRIQo6QZBxuz5GuntS6G
wsrGS0iZ/iEz1Mb2Cy+x/u6qKc8QoAsJz//Deb4ppUuWI2fZ8sy0WE1sJxkvdiHyn7Y2TUdqMXCB
DWG79QLcPniUIgGckkxTa6Wlcf3tWMWpCanGS6f3yS5R8NG+0hTRQ0+++zwWjviYdUWzcxOjPJVV
tdWqXvMxtLsInyUe6KZeoFlzLjrKrZdwqAVScEF+6vIyfWymn2ZP89JvXZq9gAv1eeOUb+slcrKW
TwoxgqySLrdeDTmMYBNmO9b12J0Rjo/qXWnAQLErRBj8L1RDEftm2BSfw7YVz5pi+hUFh2L37s9N
bslvILIBYuktXsaplrqd6PLwCCfVsRYzcptK/EtYQf9wf6WVw5bhJ0qGOqE1UMzrjx1HOmMwTjxe
UJmZHpXYNH5EdVse82bUPhaB6JndUfQDsd4WSnzF70HILoXfiQLI4hdmVnqJalCFHckkKnEYjS45
9mnQbOgPrLhyolDYUfBCsg+y2B967HnFoz9e6qqrDoVWFp86px8OxHTxxqu/Yj2SZ9UFxSELROay
U6skiJwpRQi8orHH8YuetaXjg3dLnsY8VYZdG0RN4RvRxPyiMaKDtlMMRqSOWUhnd8OCbr8r3lcO
01PUAYi//C0VUgGaG4VYstr8LLz+r961H9th/N4wAeBTXPYDs3+5b0u3X/R6Tfnf/2jAo8ube1Tg
xEURXNAKXCJkEHW8YbG3X5TcmkoHfV3w3TfTVW4bxigKy8fZyZ2/qro1/jbTpI79wA3Gf+/vaHUt
EKNSBl7HfhY2qoUNcQ08MRdkzYadag7jgcq1shsi7/0eXk7N0NkyaAnxSi9iRiN2siLU2VYWdMrD
FCfZg63mxXF03S3bWPlOdFZlgQJiUgoviztBXD+NeTSQ0cRRemypM56zrAw3cE3ybK5DRTYEFwv9
FRzLzWy6O02tkanjcOkcJheygtHQ6FOlqqk/llEJhd0ml9b6vni7uITomS21P2yl7nS14wi7gZcp
hkDiQynqZAOEvWoTwDCoOVKb45JdWzmGgFYAtDKXpoevSijhyIx/BXDZKN49YgIDn6TgpbdKsZl6
xPVSYaC6kUlt4NL1TQ91JNCwmk7x4b6R34YzVB+gbWeGjmMjk7heJSc9q4pSGy61KcDOWJ2P6Hi6
a9G89vOeDOk/LEe92QXWIuES8uf84SW0YjB6m7HuSzwk7hMdvuFzO+rO/4SqKQ+Ul6aN9dasAn41
3jjCUP6pX6/nlDYUY6kYL0FNe9+vIH9J/djt2/cfI38+IzS0jXH+y9jBmBogXJUyXQyIVJ0PbsvA
4j5z66FltWGOYbPS0vLx/mGubE6mRUAh4fhndF0a6x+HSYOa4koq1AuFcDDGQf0aQ+JwvL/IisUT
F7nwmVEI4UVZlATqoJ2oXjbqxaw0tKntyH7WSb8ezdqttnQfboNPxqnklLKs9pHuLXzTHM90IMNG
gCy2s+NoJ6yQuvF8QBXGlhLE8QDf8dDvkliJf0yNtSV+s7bZP3/A4jZkRa8FRdSLS1szme8kSuIb
Qhk/K1o5/oeP9+dSi49XihwMVNqJC1EnHW8vMnwjRYv0/tdbiQQkDJhoGp50uoDLE51cZ9CaSVxS
1x13FRbjDyHqp3k7Zbsi0v5J+sTz287esJo10/xz3cVB0t6fg2YYxEWzEtqMRp0+IR2+BeVfeWUk
IARwA/YJZ/jiDA2FV9+MKOiYyPbuCXKjfWBrAfNLZfivoorA75va3b//SHk/3yyUYtmymBpB7TUJ
l8KVl3fZ65T1xcVMRPc5oZt+5JFvd7Hdhp9p3r0bKSrxLwwhI10NRQcxyfV9V13Uq5uM7SpUix/D
ULy6omoeYvqhGwHkG9vF4v2G3V5CDyHM4kMu7Gaw86QwY+otiZmPJz3uRuAPTQbDbu65+zyctZ0o
DMQqMrM9xWXhHU038k5JSHnBGNvuoIWeewDcpRJ2d84xmJut0dy3KPbmNzKaDeaWGINe1fVxVFPC
cI0ZDZBHd5Xvann+VJmUGty03nudESI1G1t7+KOqY1aSsCMWp58R3dDhXuuUw2yn1bf7prHmPhg9
pCpATQ4Y9CI60Nrc0ppeFZekssKT4ibRiz7DBjU33tacxKrpy+4Zrp8q+JLKbMpVN4ffebg4MyXM
YzzmeQnKIcwa37U640m1lWDYJWO0xcK6drN54sjd6OnLCaTrU2dmPDGdKSU7Hey2PlgNskO+NVqz
udHVWl2IQossEANZWhat0ABXZ93Nh4vrQgiRoNTnN1TKNtzwSvxDvi+Zx8i1CRIWRtQxYxtPnjlc
ytiGsms0ZyK6titjH7+J7JTdqO3WWNWamUg9ED4bp3jDsWU1QGxcWfSbBs17EaqYuGbx9EEjMNrw
w6vbc7FEOScB5mnhIZMi14o+C8Sl8Ar1o5EMkLTkup37qojUJ32MtlpAq18NYK+cipUSjfKJ/yMm
qYStaFmZyOLFHAcnMc1Z6os+Lbc4ZNd2Bk6VJjXDpOhFLT4cM2NQYA8dOS7IFd23Uo1YvDem8RXq
SbM6lkpbbZQTVpckLiHwJ1e7menKZtS8lJjUyYu06NQMffEtrlX3Au+58aWlH7RxA1bXk4MUYEUp
EL+xB/9xlo1o0jIayQDyxtyrdTIdK4QkHhW7sHemO3y977zWV2OAFcCBRCctXhe9srzQjoCjGjk8
7mgZzy91q7SM8djoDbazurHemqXQKJFJFEAoyl3XlhLOhWbHrscHhPpf86uhoEYxJeZ/WoZnk8oe
c/pLKc+iL5LZi+ngNW2Xfkm1dvwEw+b4Xz4VOB1cCBAkIPTXm5kiW8zVQGtEU7rwbyWyk4PtOvGP
bBjK1yFNt5rHq4cn4alkumCxlwBfLWjMQeBHLu0wpclRCTrUKtpBbf+6bxRrrko6D5nHwzG87Luk
eukNURaNF95O92AXaXWEmLY7I2xl7e4vtWp//3+pZb4bZbo1WwXlV3gB4x3dnsoPtf6DGpiPdbfJ
aLz2fnJ+ZE0k8hjHwn3MHqIqVY31QS1nPwxF1R+8FlVSAUvGYWLKKfRbSuSH9++RHIp+NWtyp41r
M9GLnsmRhDvmItR1GNou3LdDo3+YI3AVPkSSW7KhaxkVN0wSWtH4h8TkesHKKgNFzHw/IDw6Ei4F
l98vhZZ974I6+zow93PI0kl5lrOJjV8phfvvf9iyZICiv8UTtByiilxLGauM5oWrRohuiNxTlZ0z
UAIYwKU6ftlI2dT7a65ZLegAvIsUGIX+6HrXSmEpPUMm46UfQn3aBWlqPxMgJR/LjGdyw27XriJj
vqDBPJRyeI+uF0uD3BsDlY6FigrHt4Y7ouxUxRm2Ir7VdaTYMo6D6HL5GtCWpCBvNxSzMw1Aa4Fa
ZR+JZsORrSWMDG/S3yWkBvuweAWSJjLqSrCKE07isztP5bGvEbpBeCaZ91pnlI/DXBBf5nawUUJf
+WqMJ8LhgjYn7dAlv3+Vqs5MEE83AiAEl8OzdkjuhP6stPn7DYSBaQ4RcCyP6xKoojRhZjh0eS4c
Q/jdMfIp9zMldw5JoXendxsj/TTJqADcB7j/wtNYU4fujhYT4wVzCKlcOKTlUcnUOTrrmmi2ikIr
jg00JNPg6MxJ+aBFABYO7gQwiunswGw0dxcQQf0kWNB0v1fN/rfUl5pPtps55kZpdMU+ud4gVnmO
EIJcNh1UVVSuFnLR4Qz+P9LOY8dxo23bR0SAOWxJqhPV3TPj8QRviHFizplH/1/V38akBBF6f8ML
A2O7VMUKT7hD9tSgs/calVV+EK9fHYXiEE8tjnOoe2xPG02lVlp7NgnYiuI569XIW8rkSL/8ylYU
nFwgP/BnVAw0t6OUVrGWZTvMQdUa5vdFLbvXDgzCd6krGfD2/rjy7pEyUgul6chVvacjZHoXtZLp
sO0HC0XypNcNzwkNdL6nJG1V324M5f5DznhCEozKL/3O3R6xnTnBBpO0gz59F+L5mJvrWdXypvAG
YCM/R3KfxC2LOi486mH9kXbXteUVDG5UbYQA/4eT6H8CWwV6TSO1CwoCeV18mSr0Qf24wQbVM7t+
bg7ulSsnghr6B0yYkjqCFtuPSfkhtRcw/0HWOiOCjnEnDR5WoGt1UjJ1aZ7rKq3fraRWoofbn/bK
ZhWZEDc2dXwkm3dHvxDehaa9yHB8tMLvZSt9tzrTuBeWjk4rZ50n6KMQsH9hUzxBac4bMnjFtg4K
We8fjFgoDsqjfTDUJTSZsXBX5yrjy1Ee2q3lqHctJpq9EiQGBT53jamQgiOJ8FEFi3RGpWGZT8WU
FrpHAQgp+DIsJUET7GM3HZXuSFXh2gpzsYq4HlsY6Jfbb5suixlTkZKDFilAd0jl8aRK/ZHf1eUo
aG8JBjNoLmwr90jztjXmIk8HOZjQ0nsbpN5+UixU+m/vlsuLAOwuIZoo7pFD7L+jEzfgzqnQBosD
smB2lOKvplrmP2pT6jGz15O/b493ZVZwVkX9AUlzTJ3Fn//nFFYNbp30oPVgWarlX7R3l8VfHC0+
CuwvQwqePaorlJ9h0V9AOpJOxVRDLcsgqRLtdTSH6GyWUvycp1HzOc1D45TGhvqotUZ99/kDOKkK
6Sy+mgB3bGc4DpbSlHrZBkUapifLWOnAI8LifL13IQU+Ex1zgk2cZvb4nEwzFhiwOFUOZpM+ABmd
XlfNOkrFxFbeljshdOJJJAguwI727BPFbFtHnoYmMCSz94vcyt12MX4DiKVT/ShPFgprbteUn/kM
f92e4BVwA2MLgX5CChri8i5XN9pUH+pFbgJbmsB5x4IoUthW68MyHdyy6ocHLa8snzq84xu5Un3V
0N66/2uCSyU+pJ/Bo7xHjGoThaC1ljoe5TWZ3TaRh8wz1y49Mnq7PIgiehIhG7k11e/dwUgs0GNd
IfX01VTrOxSzfvHNaLEd7EL1ZfDTSG3WT7eX+PJJJMMmfqLmTg3hws22zvRZ0psaOhjNkk9grSrr
V7ukWe3PBa3fg3v8cjTCXzjIpEgEa7CztgeDrlBZcCt8dC6qR61f1U8DVzVqKuVhnf7KWKIugvgs
NutC9Ho7ltFEjh4lWRXYUxo/mWYK67Qs8idpVZWDl/7yRiPShp6DPhoZJ9LD26ESrrOJFa6CSm46
36jn/us65N2X25/qcnswCtK+cAMEtc7ZbQ9ZbcowgsMZZJbS+mVlSufIsMfAXhPpS9F2ygGW4sp4
pM1cLLw8WBzuzeWyeA2XQU3qQGt7HaH/RMsXVxoj3L0BCWSpFxkwOx/uniSDkT8AHxKB4u7EQx5v
Ci0zax4HC8Hbfh1eeuAVp7AeunNWm+HB/r/8dB/SMcxRuOVCVth+ujyLB0rFdNUwXvuRar30EC3N
fLo9qcuXiFaYEBkDNW0iOLfbH2aJLkivgUqR007xYhQGvtRorTyW0fLTUuI8cmurtE90nL/dHvjy
DBA5kNGS6VHHhcu+nV0Z6WqI+AowhKIc1zeHxOj3tFGW8R2srHb3KeCC5tWDEyQwnPsDN1tTUkE5
p2bXRFmgLUnsNZTKD9Layw/2f+JZIrcFp7kXRs6bDJSWHa9BOc3R7EPJsVMPQfPZuXsnQpYF4QCi
HuANieV27ZJwyvBCGtQgnefiXNjx6HVW3HzKsCD1R97Kg3zs8luBdgBPT1MZeRKqg9vxJCNKTSyI
tKAwJdXBSlUra28O28Z50ivd/HzvzsBrgWMGJIZiBJIo29GMFhB2yrkOrLZTvRVJgIfImOO3Ppel
g4W88ooTChEqg/XkUF8oZrdTr+bOEvdBOYb5k52qkKiyuP+rV+Gro1KYjH7VW5IvwGjv2VAnJVQT
bdFOt6d8ZeeAMEaFWBApqcLsDoPkpLHEnwwgH7LK7/s8k15NdLDagyvl8kMidQW6lIBMSM3ss8xE
DdOyMbIxQG1Ipwml0kYEBS89x/2kHLwJl3MCP0WxgFoS9Bnyse1nBFKhFANK0YG2Ro6vyvV0yghP
3Nsrd5nJohwnOKH0MgQxbbdZMF5K1REb2qCZK+mPKbbn5b2nHPiYdVP0O5C3VEJk2ViO7DrEr9+G
nnDUqIdALSRTgBu3nZ1mNorVVvUcrFOjPHb1MD3CDs5OXZVl7xJaincfQYTduLhgr4Pz5O3bjtdb
WdsR4nGDxUuBHEPaP5Rdp/sJPJqD0PbiwyHcA6oeAgGngsR2986N5WxMsHg0lhQZ8VGZrIduTLJ7
t7wYhfwDHhlhF4/4dkKxUZgtmCUtIE/6V7Eb21XH+u7XjUEEZlCgSLm69qVb6ikNap2JCdG1ipvf
68Jqi8hLrbhIHpWlMv8phsqZ36Ksz8qnrNZy+yBQubKWSPoBA6Y0IFLY3c3ZVGmbjXkmBw49w4de
lmxPU2PloM54sRmFRLpw+aPioZFz7b5YxNGAZujIwUh76DXRZ7hwitR1r3rbJKfFnKLp3u3IVECz
Er1SeKc/ujvcSTjWOGjoSoB7Q/wTDx/7cyFn9ltRqdkft0/4lSUkRxafkA1jXkjO9QaJQB3aSjC0
2DOGSw/yE6LOwdt9ZQnx9qKJBRcOI7G9xk2iFyExgmUEWWfOX+NEVry5qiQfR8DiZE1a/nB7Vhc3
MY0Y8n7CBJOgnGR8u/3DPl6caemMAFFu0zllWq1QdbNrUP/Kao3p8+3hLheR5xtAB0UhUkWKG9vh
HLnR+j5VjMAhYsBFsVUxH4et1Pz8H8bhPqTnCwoThYvtOHIyo6oJ4yoYlHR8L5KWKLKuuoNn7PJj
UWgDckCjklyD62M7StjAdK3r3Aw4eM+tXPS+ZNRBo9iSn6bNj9tTuvKleGFMgmPeZUGD2Q4mh3aT
2NVoCPvqxNccKcfXUi2R7W+OmEZXhsKFhbIs9y9Pyx7NFoW97YzmYgW5BKDor0KzSvwvahnF6WSg
LHUQaF1ZRhqBQH2onNAW3MP2hjG2MgN5+MCknv1C88tqXcXp80czkoGn96101Kq4MkEWkaiOG4O/
9ylN7RBBmWZtB2Y1TA+9lA4PYY6b2TS2dyOKRDdLUBSQ4YIitod59mZu1PIyMVTS4/GBQps2ntC0
wYazqnL54J6/NjFgdwKWQvmacbebBGmIclwG0wnUEAWdQWp+S6wkf+pU9eAgXxmIiQlJOp5MuP+7
OCBR2shMxzEMCigKwZzYo3Hq2679pveRdGSnd3UwkI78BcAS1ON2VnDL8iLGrxA1CrPW3SS0hz+k
LgfNAX77z7uPGRg6UaXgESMp3E1siiM5JhwPg1Q1Zn+u6uqptYDISq3p3x7pImQkhaFkpgkqnXBb
290egPmb2mqUMDDbKv1BWd84o7uunMpmXvwu7dfHOnLip9uDiqXaxItiUKFViPA+ZZJ9k24tcxO7
XQYtJE19yCz6t0lqH+nHX55o7g/hJSILbBS42N0HS7idxtHgFVuLP6pp/Q6cGgHVqrXcJWn+uj2l
y93BYLaoz1PJhkiw2/NpZDfSkHALR0oTnpTGKJ8pCNdP2prGBzCzy9UTQwl0CMhH6spi3v+pyxuj
0w/LJBnQrJNVPoX8yymUMRFw357TtYFA26PzyOKJlsN2oDrS4zYccgsGub485bFhPHHBHJmYXO5A
+qgUykRljqxlf8+3NKfm2S4sUYnIXWwwEeGv/5xV+dnonU+Qxr7fntWHd+B298HzgAwMLBCYKmyq
7bQKqTGTpJmsIFHGtyFt/bReULCH+DaeHXl4SPQOfSLK09XqvFnlFHmNpR0RXcR+uPgRxKkfhipc
/rsTDkWMKwuaamCieYd7R97knkp18qloY+QwK4SY/SyuFze0xuHL7RW4slfBiIt4QZh+kUFtFyDN
JN3ow8oSe7V1wcBIT9DqUXNrsyO7s2tD8VGFaoTA9lycwaqNccJdrSAFDf9iq5lJCY0WYDmFysFN
dmW3cqI+WI0g3i7uzLQuLUxjWNGqzdq/C/g+/7ZWc7f8I+EctwkvDnApFm+3diRHvVlh5hVkc5x9
qqwpfmvTQToIRi7nwhhYGhIYcPLQzdx+oTys19zIlvSMtK8G24oZyZ4eV9OR7OKVgQi4xT3JRgRy
vDvioH+bcWr19AykRkYSQsp9BABV994NR2UawimDgKfDBmU7nURaiMIjIz33czef0FRYvWHUlUc6
Gu3/MJRIIwDZAxy94EBocbWgZFdl5zi3lOxlNq1w9GgqrNpT2YTFESn88o3hCsGMlohA8NX2Kp1D
gXgtr3J2RtmiMt2102pPag3tLepyEHsFYdDdl7IYUYgsEWtwicnbtcSpIM6yZsrOLHOLzbyznFIS
qIMX+vLcbkfZFVXDTIUeo/TZGQSEg66vmfiwJXu3bpL8YEJHQ+2u40pqqjbBP+QsG3V/ttdWfdea
ofu0WMtwb+WbhgUG2fjJGgLatffvLK2aJExjqDlCsSxKJ8vtwOMeXERX9wTPigi22fB7EKdEkTWt
ejk7j6ksuVhaPs69hTiI+Tq0fX137YEpkbbQtxCt5f1NgcWdkXa1lp0nYmzPKcblFIZD8mKn09GH
ujovUwApCDwuQXHVXM0FV1Z2TrT1Lc9TH5r6yxArhteO4REN+fJ9pOgtig8qrFMBQdhu82FcCquk
fHiuViP+bnXdqrkqTiaKmyrdpLljKdQ0nHkcZn/NrUPhw2u7EiEbMVdue6DN2/FrGcKAVuTZuW0k
jX1v9q2XgZPrvZEqz8ERuHILizYaUQnudBCixZ//J6LrcdzI25Qz3aOg+kbAXT1SXA8fb9/CV0cB
ykzXGvdmcK/bUczYNucBt7NzMs0OBt168jT341GV8crCoY5MZA/pwqIivHu6tEVWqa0oXMAVyl5J
aK2ITIc2SnfWIQvt2lgCMSIwDFQ25d0miSu9yKN8yc9jszjqSSnq6E8rDLvVXUanmr2hrng3S8uE
f9Ygv/tvCRtJ8ZTCkunSIwn6WknG+u/Qls5bldqO5PK2y/rd8TpQbsTOuAq4dehTbdd9HWRlkPIw
O2eUuH4Bam5O0yQNf97+uldOJzgn6o9UPsFO7our6Sw1CaqP2XmRzN8zLXmywXP6K56HUaYefeRr
W4kaEM1fsAHgkXYL38RxsVZtmZ9j1a4emqESshELYI+D1/zqOGKzEqsKJucuOzXZqEpmN/m5kcLc
j5FTdmMr0f3bS3dtG6HnJJYNzAOA3+0HauKpTvqhzs9Jrb3NuiTh9NOu7rhE92dUJPVgHETrHNTZ
nk1WGU4rTaOen6U1m/zCsZaHpYjnh9vzubZqwqdc6LaIKGE3n7ys4576Z34una7wiyUfEWfV9F//
wyg8L1yOojuyP+i8oFqMbkh+BihZPUx21p70AdzP/9coe7U0ir9yrUZSfobhnXjT2BGl9suRvsa1
FRNNXeEZwxu6r+1YEVOMa0bpkYj1qjFTuQnQ3b49lyv7jPQWcAF/07raNwEno5T0ocqWl6WIWmzf
cD4YX+VMK74uc6Qd6TtfHU1cOqI9JYNI2e5qK04S3USl9aWb4Du7dqmbXqhkmt8luvzz/pmZAghC
QZNUb69PEht5mNIFWV7Uxu4fQQ1nuauynj+VPB4PnjHxu7eZs+ijko+AvhYFkN3dU8vTUo61sb7E
KVBvIAV91p9He5LrU2aGiX7KpLyRPRu/16Og5HKbCJ8V0xEIFDoj+2tvzddKB8Wuvug4pX83JjQQ
UwPGw+3FvBwFlhMyquwVB1DwvlibtXPLemKyoUbm+qCGS/UsK2N9L8QL0LGIBfBYEdIe+1hYUsp2
jfQBI0c0Lz5VWK4/D1KtPKCSfvROX34xkSsLAbuPNHDP3IrwU1xmSzj45YXlabVZ/KlKjf4+6JHt
K4uk/GWO2t0gPeaHjR+dRho81Jd20Y4K2XqZM+ZHHzNZXXNwBl9d+HzemICgt8ZxjA/O99V5wv6k
lMpEqW9uT5xdhxB2hRe4lkyyG81WDCET84YWw8wHarqLm5rm17s3C7EF+reo6Wj6RVO3GEJDbSfs
KJLZnM7S1A/vPMR325BRxocKB9hRlNlB2mxn5tCXs4pCZpRYAr9tJuqTFsrN4+25fFwT26ONuhqe
ATyQgl6xxy84dlLKkYSAet7p3fRbFmt5iWh31XZfCyB0ybNo501ukVT96IbQG4fJW1Md1TejkZEl
JzIvQq9TFvGfdXSa35wE7G0gx401uZpTtvlJ1/K+dcH1Owaqg0kxeAD7s6Nn6/LyZSZsBNHqhlW9
f4JXhKgq3WImXaNh3IZxgf4vPsr4mHbZWh2qtF+5MkSmBAhdKCqhX7r7PuFQOrFRxsFqzKZ8GhA1
a54cOWrsRzPsFOU8TihnB6OiD843lPPK6JlfWFCBWROq+yjjliWYZENqPG3BgLdwjXBZIwQSpemr
OliD5NmLFpavydCq/VufhVPqtZ08y38kZlGEz6beVBPSAoj8f5v6yhnvbikJwT/yIwqXCi323aVv
LO3ayJ2cBVldkEf3S/JQOlH+1lFGO93ehZeBNI8mRCUK3iCpCWy2a4nPCZIuaZsHvaPPsL7W/NS2
tgyGgN0TVuvd1jWg9iFmgP6jngNxb3e27NrJ5FBd82AM27bwVyPMbb/HuuKLqqaGfBBPfRgqbM8Y
bE9E4wFI40mMjPx2eiENRzoUDFdggtGX7jo02vDDBqRn+UNGobt00bZ2LAg3OhJgbpd2RuRNhmzX
n7BsB+WQKkPyS2tNxGvp1HfmQ5ZGinaO5wb1GOwynPKbk6Tq7NeRpf6DD21YQKk2Sjj3kSbFJ7On
Vvt7rpKMPUjaCi9jjknt34xydP6h3tSkrsrvcYJ1WOTuMUfBeTz4xhfnBV0Fel4CmshDC+91uwiQ
TMt0qco0GOdedxdLSv3MyY+QgpeAOpBe7FfKMoLNS/91O0xX92um6VDeWvxRTkurIJxslMZD2oaF
O0ax6mJ2gx9SaSDAQ3fxsVvW5AAOczlVqL34QX9AYSgx7H5D3FUl4S3QfMQY1GdlCrvflDjufrt9
aC7uO8pqSEwJhCL5DXTi7UwHB1kHxCpaZEHD2l/spfbSIlQfDTk+6pxcmRDMTF52kIrCmXWX3VSV
1mF9YbZBnau/eiPTkXDBI+b2fMT/ZHNKmA9ZJ6VomNiiwLadT1bEtR2taxtwFDL9VK8cUT/UE0Pz
paabjGeZyoF5mih1/E2LL1vcrtOko1dEfJv9r0DbhOHhpzHT3a2HoFbXWCZy20VTVW9GMqaPc1pM
j9gyGoB2Byt6LGc7/yebTPkAaHRxC5KlCl0+qAaAmmhEbBdgoYaqtxizBWE8fB8zfXgPh+6b0dja
i5zG+cGtJM7bbqLC45sXkyxM2M1vR0PPNNSlJOkDqWrNp1DWoJ3XaYWmflIVYectUzmSL7f2enQf
Xs4TGqfos6OlB4Z4LxGFdp6BhRECKEWLQufzZGVMt1GV+GFsxjp/acOqaQ5un8vPypiiHUJELHBw
+8NS4OzWp+EcdOtI1JKXkyS/li0eV4nfyY3dvY5hv1TvdR1n36qqW5eH27v78rQSJ5CxE7chikXx
bLvcQrFDmWZT6BApxvcsd+RnXV6hXeFud/BwX55WpNS5atFeJkqlzbsdiptRraMQOaBcTaav+pAu
7wvQoYNk5sqKimIHoFAov1DWdhOihyW1cs4tai6ZIXmIfMm9K1mwWE5lNS5tgHWUFX5uSRJHV6bS
WhzcspfbiMALJDE7GCIgwjbbaQ6Dond5BWMVLqkkCiGZ2XlVZBbJKwQiRDpbSENHHIzLzyiSDFIb
RGXRqtgHmQ7KgeBtuzWIsrHyo2FyXEcGFgjf49u9G4bbhyI4rCesgC6c66N1HlBhUaCQJob5hChE
d9IaJXpU6lk/yH4vrwK8MmndsUE5kWTb25UE56aX2dIogZUbITpdg9pBZlnUL4SGyRdNGcu3SVLi
gyN5ZSk5h0irQsEHU7FHfxloIC1rD2jUmTr7CfGPcHHnpGk/xxX6ibcX83KzglZiOYVdK1fd/sqx
hAha3hhqsBYU0vGJUGLS/BgN4odGuIt7UZwNw7upFNPPaKqUow7ilbmSmQiO/P9BE3dH0grVDPKu
HAW6sPjSFzrxeAjNzyWGkAfnEnAvn2t7s3/UGYTZJJkxMcb2cypjv5RrNBcBFKSxfK+kMR3cqDPi
VXHNHgW2l6gd19SPFKXrnrkuZctTu1iXfs/LJI2+NgMU1EAHPfB17BAkrL3JXGW0zCa9TDu/t8M1
OVmO0KpNnHTMv5mhSd91zN2uJEGN2UXfSCtbTwS73jpHuuUOupQ9oI9RvGQ87vZDNjfdb6AgJC8z
kQouxugPW49HN0sQfsDa28oVJNxRhHD1sRm8Kjfy3u2ytqi8YjItvzOXv5vMqF5pZVrZJ0VPFA3T
qTF9K3trfnKMXH/ueiNM/bCWHyzJWbsTNnkpLPO17xwgeMjhumYbUq2Va01JG358a39q83psvcJp
oil2NRC4ttdJjvViYN4JZadfzoWmTos3DIv0b9uPxOkR5ORfwps89OZEcd5Ku39IJlBJSME3rj0o
+W9tr5Hf2eu4ap7Fg+pGaxM/ashMDh75rG26yJv9KkNFc3sVQd7QnIyTTcg4u2tdygtwNJw3llBb
QTgZtZ9YEcfERsnIDUNz9iZcQQavr8wHbcnRjtRL2bd5RiUPEhxQ8zLFp/avgf/gl740GHV27ZLp
7uCoWelpaRynp6wduuHFRsdq8hBQrGt3zFbHesrVHlK5WYRG/5hEa9H6WoYcyQnXjkh5osoU/tDl
OW59Ps7ACS6HYeanxutauHGHIoTX6bLUPw9KVC4P8lKs3cHtdfncAan5aOQBByAVF2fvP528JkvC
Lh2iKli6MQsfMt3C7KZb7cm/8w6h30uFH649nGkA9btbctDL2B7DdAmKUgmxt9caN53Gv506c75a
2gLJtgr1z1E53V3DBkMK6YkaL7KKMH13L+06GHONmyXUi86O6a0BrPhNTbtUdydL7r7enuXFahIw
wCIDBKwj18NluV1NJ64VddIHPZAoy56MdPiel8WR1PxFqA/3BwYjRXL6TIgv7YLsyFxSmU1n8+Ak
CFNq1J4ib9XXjimtuf1ZXuwq9Gx9bNnMtZSVn6SyluODCFhMZXNPil+Bmyw/AAzchVBBZVeaRHfW
DmbdpoUfyTQ1nbZ7NeoUO3YHG83bS3vxCHAXA4Eg4sX5mrt5F7BM09CjkTsgTqd0SKBa0Zz8FZeh
U/t0EprPtwe7/I6guEWZg4a6UNTZvThy0zdyTIkqGNUy8yz4c/5cVkeA8YtRwPMLCVthQQOAe3/2
KJYbUcSNGHRViqWn3kRdDFshLJ2Db3Wxdqg8kOpCVrYYkURouy21Kh/DsKiMQMJtzPRyPYu+jaPW
/tMbc3KA7r8yFoBtXmqBNeO47y6UxajGeExsDU+irlk9FN8683lJc1XxsSo9FJv5+BSbfQgGjFoO
4oWE68RDu9MgTaIwVgzUTKN6HKiZjk7oylkxTO9OGOPpuqSF8wUMTZI8qY1KUd9Y7WJ8MQpj7P0W
Uw7ztYoISl9WvC+Tg5W/CA75dTQ0cVIQaTkLs115u42ylsgGogjV7hNWVPFr28oz0EWpoqI1W/Vr
0UJHO6gGXBxOUdhgAwvAFRCivRjcTHMwwqLMDJY5th6L1smnH9Hc5NbjUIdjdaJYsd4LGkAsnICU
ajg9XDy9dr0ELc0yeLq1FIy9bgZdP6UvAFfvrj1SqYE2C5oYYSEQervobDASu1XCFKQ+fi98ZqP/
Zg1N+LY6h1Y8l58OA0cssyEFCPbNHgnqFEPXl1bjkAhm+ZdhsOzHuOzth8aeOt/q5fAfMzvSpbj8
bh/uFjyQ9NKEZth2uwx9n9QLHSIAzLH2RraUY442KVbu290iLY+x1BbOwcV6Ed1TXaUpDtZDJPe8
0NsxS5oVpW5MTmAoSv29X2frSUvawgN+gzezGeX5U5Pl2Z912Sv3Bh8fQ9MGEjrziAjuTkfRTBRi
R90JwixUT3hDaycnm7X/ZRQ6alT7WFGI19sJQshKOrkznKCgcO1OUqi7Hbo0B8t4ee9hp8dlTq9J
VMXt3f6f5bHPUGF2glkNKw/BKdtv66k9mxU18jtfJ5aNAUhPqI7yj7tdYtWzM64mkN6uSJU/qS3W
r2VZxP/eHuXavkCplZsLVCroZBGG/CcytOKq6ldH7H9q4OsvCyePd23tyulXvsR250kW8e+Djq4I
moeSUvy6Pbx4k7b3Ot1yyJfUNAk0uFq2wy91NcjVEDm8I2HidQVmJfI6zAf380UsxVJypcDtYAxo
yOJX/GeS+VKvEzoldpCjj6H7Zmx1YOeyNR7cIZed1E1wxfpTq/tmpVcJ0xGUQDYdoWyu/ApQKTqR
DVV3lDh2R5AQFbIiaVbQDaNtnNRhLt8HeV1kN9Yn56x1Q+y4eaquq49CeKx+14sYK+K7F1xI89Is
pSSEt+auz6JIFbfD0DmBsyTlSQ9DlMWcsj8Y5coNx9VGEELRC0ravk4thdZUq63NYbTH0sXD/GcV
KomraNVPZbHufwfpwQF/58oUbcZ9HLckoZouqInCkRvlN+gc0RMg3f5NazFTs/TwiKh55RIQpX5C
OdF8hty43U51FsWU3dIwGDG+Q4oAclI6JY5rteZ6UMD7WKndAfmIG2GG4DkJvHU7VjTLqIrg1nnu
Znvt/Iw3U8jd4IfqRlmpfZ6tLMwfTIRt/x0r5AjeTSe2E1fq0ErNY3UcvVhD198flakev1dl1jXf
5DUjEI1RyC3csrYXy5cjJzLea5Z3flcqnOofV92afxH1GMVjMZZD6o+If8jnoejtys+WkBbdjKf4
4A8mphNPxdigY61NHaYQ6shZdsem7d+mXop0T7HWVHEzZ4jST/pQWuBijNZMHmvaGbOnwMTo/RHM
pO3nRajpp6mby79yCw3/xzVqtZFDqo+V50iK8WPEZbp0J6fXG1+GiQLyTqrS5mnRzLVyG8eMBpTk
xeWsZOu8vEylhSyvVZMBH+zxK5HDB32R24sQGADC9ssQkQHVrNnjEJ+XEwoYU0mDUM5ehyEZTpmt
rZ+UMLOjg6Dvyo0JmoDWB+QVUbnabb5sQqJyinspkFsnab/J+IqwFSZVKg5CvSsvA5k8xFMhAEBb
dpeKQcCbYqUdo3Nsh82XohnDxDemfsmf+ja0s9hV6Rz2rlHajfV5tKHsHRQkr8yU3AwyEOLeNJn2
hCi8H63RaiI4gMOQfqsWWT9p1Wge1AKvjQJvUgiIiyO9Zx3NmYnrKQcqmBY9OiXxnHi63t3d2kAB
gwSTogEREL2AXdzgOA3lmQ5qYTe25eSqVr4+oXYzR57UlEembpc7k4eU+SA1CpEL5Nt2Z+KDqE9N
VUTnLpqH84hZkj/O7Mm80OJnqiTVDzyujnxdL9cRxhbKkDSviVYuyPntOjt5NdrRWSHp8Zy+jQiP
mrsxsYIFjZgh5RehrLNH3mbU+dsxNqNz0kbKs17Y3e8OHQY3VieKn7efyivLSFxESxeaNxn1Xj6R
8m8E3keLznq2epXZ/4VCCS4pVf9sUmrxbengwF0+K8yN1gkQTCEgslfKS+xcicMwi8/OZMuRG+VJ
7tGr0785DcHs7bldPtA8KPRuhUESafV+10dZJa0NJrRno7doZKzzD3Sd/g5NeXThQh35E32AOrev
GOUZDM4AM1OFpMGw3ZGzhThR3YZSMNmNknqDKBIGpjFGMld2Isk/w2zk5kRpO868CNAQws1Au6rH
EWEm2e3iXNEflcww+lNP5+MnIsG0B/pJrdBSqnpb8kx9qeq/by/SlQ8ipJT4vfR+yEJ3V62J5rml
dY2JtDv67vS5/06BML0kan4QBV9etZQ1YAxwm6MURQVhuzyLwyM1OpkZ9AAHoCLS3fnCUz1PXizZ
2juGCkMwF435qdHj7q/bk7w2NnVGIXMJm/KCBDe28gCjCoawHcnnyRpVz+xyjV6FgoFIimzaJ4Ev
fQWLVd198yI8KYR8kXz+qOtsZ23rRWbOE0ID5L7JQ9qbshuWjnOw0698RARD2Oq0ekDV7IFFK/3N
sYEhHSSJZb4Wi0zTAgb29AO6Sfj99lpeuQNFfA9xkWRG4C23M2rmXGU1TYuCzFKeorLsXmrNPnpL
ro5CyQdGDoRCGDO7UdK5bMo5toN6oFdTA0LgO+lH4c2VG4KKJY14fOGEgt9uLp0G9qtD6R6HmekP
qVk/z7UQWiR3cLUGMc37V44TwJXEBU+etgs24rROjTUa7QDjXvtpqFLtVEvGEcLh2l5AJAT2FH1/
dFZ2o9SjWqCN2VBTN6z594UukU3C607IQvx7ez6XGCsQVihBgWL+4FTsXTidYorMSlLtQMfjonYR
/ylz37GH/rk0rCHytTabflQjeaZL4J9WgND6LvFkE3ms0+3fcm2/8DNw9xP5L5jc7X6ZKrvs82G1
g1iSFLK9aPF0s7Kfbo9ybW2JOGhWAId0kE/YjtK1sQXfxmTCYzq6kjn1j3lYDq61Tkf517WtCTSc
HFaoDdD53w6Vhtpc1xp1ezCR7e+FLfeBOurDd4QtVdeuVOfz7aldCQSEmyppg05cxZnbjjeoy2Tk
ee3gJtKvk6BgNE/VqoCkiKv+N5qzhRcP9d0C/EKugdxZqBDQQNgj5JJOqZR5FuIodoq8UThIr1NV
VCfbbKL/4d4STXAq+bwEaA9vJzjBzAzjkNO3jrRLI6W3vG6tjxzoru1DWhQAZvEREaXP7ShNEsWT
0bIPlbmbXqQyi0/Q8I/i0GubQ4jaiXMHb2rfKYjQvY3qYuZ2HNntU5mMn5K4Kl9nSy6foqis/7m9
Oa7te/JiIXrhUKfbi77VauOQ+3LQU8K6pyVSjK+LjDCiGevaw+2hPr7DLoyiegSi8aNFxhS3Kxjb
SCiFq+wEmjFjFMfPyT8NTq8p7rpOeu8VljUUb21bKbFrSxo6iWrTrJIbVVL6CXU/7Vs/mqXysmRZ
/tUx0vxbpBvLjxoJlh9lWC2fYK1EP1O9T2Wv6qTvlELVhyJMAR10zlQ/TmFjzE96X+fFqcYLGt39
LF+tE2dB+aHndi/7nZ32OO4kBbU1JSv0A/zfB+ltvwQC60NvGSlG7tftElgRzM0hJJFS89h2GjfP
Z3lw01YD8ItYhkGViY7eHP2y1dzU/oixQbd97f9xdl69cSPpGv5FBJjDLTtJakoO8jjdEPYE5lCM
Rf7681B742Y3mtBZ7O4sdgauLlb6whsqy4REmQB2OKtowpa8YQA1Po/5aIsdRmbRA7yMGvOjppzr
Y9i2afhYql0bfzRzJf/v/jLeiLiQg4ButXAjFkWAyynosVMCTeamlHoxgzDQIw2Vx1E+NNVUZX6d
jO5jL6fhoOlV+P7ygUG1l1sToDF1wDUlSkW0aq4pLZ/dCvqJl6IGQLz9/uCBoIGeCoglolrgb5dT
zDILtpCE/i0zOVMYowAMQELvu2KflklNHNvn729/8rCjWoXuEiDRq06O4xTNXMoIemFLxcduy+SU
VkLxZY3v2P0VvL5jgE1zt9CcB0qtrhk1KobphYqlcpDSwQGBP7UHgJP9o1tJY19ludzY9dc3JyhU
0NIqo+IouEYrRVFoeu20fM5cDoeYWucej7WtOOHGrGgAoApHJ5Oyz3rRKm1Ss6mK88DKkgnbTPM0
5VTNZBEeFVc6GxHfrdHAti2qoJxl9IIut8hI8Fp5egWeQMv6vVCb9KiXGqrsmvhpF1ZzvL9kbxzW
y4sDiWZ4HvBol+LBWmYyk+ReIhmLwDA6PT1RqQDupMCqax9C0y3SAOf7qn6SJmQCX85wAvbjZHnm
LlZT8xfGyK57GNWqzQ/23AD3cZqpeRkhRwAJztLxd6UaVUMxs0gcypOFLH5PvN7N3h379pdZU8JF
IqB3vlgaz8W+kJWX/BUD5Jg/EllMzR6iSqYe9AyNrUOlRP3nvrE14Ytx0hu/kBkcHUPI+Z+IjT74
89C5H22gpNg+6mL40psmJGSLfCo92RXk3f3G52M1Vl+P1IlUgPB5cVddvTxSifXZxAI7oK0Q7zRj
HvZFVcyH+6Ncv6UAgEHLLi1fygRrfTENOEbdW6IMIsWyvuiKdL+GY1h978zk3VRxyvZ0Qvk3ZT8C
heXI/dES0j3JpST6MlAj3fIRHUgPVqdu6bDcnBDvNE1PGgVXWnqJ03s52MkymNCuP6KfmRxKYH7H
ot+M8m8NBet0YQagZ0OofzkhRbETJJmaMoiTcD4pGH2g2iqyUw0zYmOZblxHZIZLE2kBjAMBuRwq
Lr1CiRWjDFBO7Y+N7YZHk5rwxpa7OaE/Rll1Jik/V2lVyDJQECH/3Y/APtrB0U5Sn9KN+/XWUJT5
FtQrxZ4rC5M2KVsVSW42Q9t9xswRU70uindSDluuSbc+HW8TTmWAgSi7rCLtTGYjuL+oCqJIz86A
A5Jd7ine0/vP0Z+jrCKMBjUU0QL3C2rDTr6MiRn6bjbPAY6O3Ubad3NCHCH4l6R+V0SFyIhVoeAR
HxgYZfvkmurOVhL3dH9Ct0ZhALBhtMEQNlpNSAxDag+6UQV5bocHBX+iQ9OVW+6UN7YBjBamQVhE
22HdtaRkECei1MqgoNXk0xAfHwq3+SxCJX93awMJGUCrwPro8JMSrU6QRn2o613uhVIOCQ1SLXqM
st59/z64GGa128LY7VyrVctgsPN/tNTRH0gCRh/tri2HyFufDjwEVS9YngbispcTQuuwaqZeKYO0
T9wjFKW626VGZH0EgZe6G6HDjcEgQJLkcamyzdc2Z6CikjRv7DrQ3Xw4JQkyKlUt8h+1cLYkwpYo
ZPXuUdFD1Gp599h9y8b845lw2shLPRGLYJHiQG1Yah+6brLPYsq0nV4kVpC7jbkVq9wYdNH2XrRR
dQr8q9CoqoQTuUMnAmyBleHY2VHY7+PWG17vn6prQAI+alRqFvj0W0nscnI5WZHeTHbJvSA/ylYg
tqn+yuoKKmX6lFZG4kfT9Ipl99f74944zUt1bEEjgf6A7HM5rtsqk0zDtgqoWhXfxNQnH/HdKQ8b
oyyXwuXaEbKAn0FGbsEir6EOiT2PecyJDpIp6fTPejnb0a42eVOoLZZ1c3LVMO0/jbURm8+9BXrO
78wh6nYez5oM8DBO4xd9pn3y1BW69J7LIRqaT5HeJ9XzHCJF5s9yjlvU+fvhK7Br8bfnpWn0VJlz
VJxtirTOyejxkMc+1KqJmCKW/OAJ8InAoqFAnVWAytpOHVsysLFXw5/xaBa2r7pT9K8zSLyStHqo
xOvo1PMn3Sry4TjnpvI5p1SF2WybJv95oo6HvR2m+net7sZ43zij3W/c8tcnjk8JBgkDowVquO7f
KMjz0pPOq2DKoY07vd3tegtuQ5aZ1cbhvt4cl0OtTlycz02XmEkVxIaTHTA67w4Ceu+7jxijUNRe
0Fw8+OtKipASwURP8EKGkXLSUsPY1bjD/D9GoarNywWnGU9L+3Kj92YfJxi9CS6JaXYeBiOWNcoS
k51ufLTlD1pvda695VEh9yXxvhxIstVCq2Grh5nQdo0r272QI27wptL0j7gTz9rG6bq1I7iBF+Yu
pWWaBJcjtm6eDB35dWDGnfuP5aTiq1F1lepbtCI2PuNbp/VqeqBNcdkh6rxifTpenBlK1wj0AoSF
fZ+VtfUn6dbxdCRTa773WtjXX9wJpSkqUrZW7tvOnOTJCt3km0iKWvXhIavl3i1F6oGft2fki+cm
/pFDv/B2ruDt3UHO0A3aup417LJuzscvtjnkjt8NneUe4xnYvd935eR95uLOppOJXKu+i/qog1BM
TWzyTTexzFMX2U3vV1yi/R6H5lnZRbXmTD5Wf3q1LzEgi1zfpRjSP6qOnLO9XsZp9u6nHwIlrEOE
lsC80Ya4XB8+wuJYNLM+SVIfKFIqh8xLM5+HbksE4cbmA2+wdBDJq4EArNKBCg6O3dWmCJoJj4+8
HVCFbo2BztSsnuY8ej/2HMUFpOVR3losf9eSYk6kx/QOpQistMx+zwiL9X4d1Q0tcyVRtrDIN+4j
prYoQyPEtHQQLz9kgnKQXSeMpqpzu4M4lu6cONR29x+r6ziDOTmAY8GWLqiNVcHMo6bTZITSgaRZ
85lNWn3NejHuuaUyfzSi+bmJvfzf+4PeOMNLSu8AEXmrw6zeYWOcMy1JGNTKpe4Pat5zBtx/zGKc
9/+PkdiGxDNsEuRaLj9i6QkZVr0rgqibgOOhYyGsD0mBQdLBTHhaNjb/rTUjwGC90EOnWL4KoCiN
pamKlk8wq2N4MDBB+qB585ZB5K01owG1OHUv/LN1p8FLzTS0iroJPKHO1t8W1LTRz9sEt9C0disv
wOrbdA8KEdgWfOM6cgNgSPzE7ocrQ8J/+T0zbcZxdnSaYNCH8mfG+ywjX4FnqPhKVGmZH5dth7BR
mmazb0SO0vhJZsT2xrNzawNBKCMioD21iBJc/oxG16p4aPMmsLTKPNaNWX0KR1N8sOakeby/g24t
KQ0WUj9KKYub0OVQXYLYPDYwTSAybwhPkRXr9lGGKBAc7g906zbDqHFBJiy04nUfs+k1xMUti1WF
vPkU5UoHIkUM4snTp/mrDdxyA/ZzY0B00GjPLqd/aehfzsxW5hnuSCuC1BmAFxnJby8uM9+NsgSM
8hbc7caScUlTtKbJzvzWpWsrjEYgF7wLlWKIT3Em+kPStu6n3pRbQeONJVveA5p9i+gm0JLLidUp
Jlz6yPUCZhFgc6bmviwH8/3rhTgizw+oC4Ksdf+tyBNtpK/I68Mr/kpZZaYDlFT6izVK+y9k2bbo
7ctztgpG/hxw3X2ewUSg2GSLoKu0nFgk/lTl+esMmBtE9TOosf+EZ210oG99SlIZMhkaHAThq9e8
T0o+oeMwyVnRmt00zV6xQ1pJe38JhMtkgdiBRaISsr45NSNMyo78J2g8aKlh3Sl+KLRyN05iq6R8
4/pkKNCJ0JfgU6zNpZRkUppQFk3Q1wa9dFcdp8ALs+SxqKfsaUr17lCo4RYE5NaoZJ7UKoDPwJxa
bUontJwwlXEblJMTPfRZqx0jc+yOvW72gTm04sEei62I5fagNIvAt6DouS73jEUWeWYeNkFJM+Wx
EfPg631oLsp2zT4peXfzarNJdW16zXdF1xxADbcmVZLVI6FNRgq4rWqDYRaiOYZKVj+6fOpP6I2D
GbartkSAIi/3jWpkYKpdOwsgJOHFlljwze9fqzfuHcATGiwP6HsLQPTyMkgjuCM82fyY0gaoIeS+
A968i7CM3YCV3fjYaPohdgFLDSrw+m0MhzlvRgTvgrEd81+JoUY/sWKsn2Dppx89Q2kIQqrodH96
Nw4oLTqauYgzc3bWkjimGIg0zKoLFHPOXuaydJ7gk5cbo7zl2Zd3D2UEJGeXig2qveu56d6IEafJ
V7RF3RwKqeWI4zc2Yg04j+LFmsJaz+d9niXdE73QaV90+bTX87I/dkWPWhgirMX7VhbeNf4JSy+b
sikLvMbBt7M92mnn9GfVpbJihHX5mM5efLbGeYvlvfrKy1BA3snWF6dh/rLKNJI6ARrbJPKMLKTi
654W+fzT9vFda/k2ykImJwTgOyPrdrlVc2ysDUcKeVaNXN3FltocCX2mjYh/jWRgmEUYD9YKFxF9
0HVpEYpC1jVJMp+NlipwkHt13JzGZnK4C+lIgK/X2rZ6qM3SKA42dqW/EqW1B8xwhh6tCrqF/9h5
OpefSiOe48Lvks7+kUF3NQ6GWToBjq1adcggaTSHNlKdd1rLLL+fGeAKS8sdy5J1CYXWravVkzWd
S2lT+YeLEfEbelBZhZFvbPw3650/Nv4yGGca6B7PEjt/rYTrUQk11S41zrWtwRejQtYgHzyhQ8I+
AFJgoxvX5ulDStFM93ON+vARSzBV7DQ9rfo9LkLWPy2PUffXWNR28iFSsyHbm6KMkU1VovnkTdPg
+Jmm9F87fRQZaVduN7pfdLVrHNqka7KvgzYrYm9afacdjRi5Esae0mpjss5lgLHMFV71kp5ToIKY
t7q3beivaZ1n5tnwUEKB/JJ2+1lRo12uh9anwUiKvyureaclytuo7ELKBQZJGmnT5a4fewRFlFo3
zqQrmu2bQAlPMxS5wjfb90J/3wajnA5pG8IFFcXlE/xRVreMtvWydDbP6GsZXGHxvId13Gx0WVaR
NaMshhRcl2xS0ob1lOB+68JJHPM8oSP5aA5x9GrkpvtsJdr8gFfuuEHWujUe6MeF+cZ5gOlxOask
9ySKERDwkyS0fTpw1ZNmJ+mj0UfgAMpmS91uFYm+zc+lO4HdBgUe2G+X44Wd11aIKllnflH8A1m0
8VjT23msYPX5FVI2L/TN52OLzPvGnb+OLf43NF4mb+wgcIqrBWwr3YURiuGeUJLGB4UXn7pQ/tsi
a/U4JnERNJqV7Gvyl1MWeiWWkB7mCBPf/f5dvQor3n4HzG3uBTI1rNpXu7Yr4Sw3FNzgFuf2kSxd
7kLoIXulrrZat6uc+39DIYuGQtKibLXOQIfWU6tZRNa5Ibzxi7xS90lRlftirNQHvenPfc/AU1dg
lRdX0UZJ48Za0yuEWgOGBbj82ouygJ6SW52OaWM12zuR6MOJI8SHtdIO1Zw6PkD6RqMo66eNBGsN
ZV4mfjH0apv1ddPaiojtcyPEeOi0CfmKTLU+mHrtHGeR8slZ9qdhLPtdK/roZEbvBEC9/QQ82RaB
KkjCV6xVE2psVrupfU7Swj4KTet3cSs2hTGXtuvlK0OnCGY3gQzKArTGVgeK6LdCEFQ9C82WznFo
QjLyTuAZeBiSWK18BzXM2tfbRPtgtmKQ+6GjzbRrPKfodrONK9hG4ne97PCcaCAgt03qp6/pn7mO
TmaXG+q5jevzzDskn4zWeSbYxOTasV5SRHw2ApPrIIusnX2+fGcAEevnB0DyhJKlyUcorPygqLHm
4/onN26Q69PEFUk0t8AgKeivi7hzlgv6YKFxnnprxBGjHx5bsEH7Mg+jYwV6GFH4uf6FqBPV63jY
knO7McnlfV1wRgYx2Dr5FNNMnScpzHOlVRb6OV4SOHT/N47OzVHoGnPvkG+6a9xeqVlFkyujeSZI
VZ/46tmXNMqcDfugN7zNatvSzaKdxTtHPXddhqux3kV/rnbOauXlw1kkmRahFyaAm2FgWLfli67U
rfWMymEXPU+p7UnfjMvoX3d20vBjW9e9ys2VmhkcOqdFECDeIVhV/VtO2G89KLD9VMsvmtD5EgOY
nXao5ibfE9VFIE5YlgDbqWSF6nwUWt6OfjJRpdkhK5H+rRrxoD+aTt/B7lcqW75TdZWLgXufC4rv
9xZLr+4mKwb2JqPUPEvhli8CMXCIx0724/4rcx2R8YLR3qDrgDwGB/HyXqDuaNZw9M1zGYXytcjm
7jVyO7jlgzAOdGmHY6MUw/7+oDeOPgYJC+6TNITrfTWoqUdOq88YzdZaVz/odqHg/GcYD8QVJqZr
XnJoPDfdxZ3ItvQSbuxb2og8qLSPKOCtX3c9rxIcbLDHw8dr2KNCZe2zvthSV709Cu8ZasdUwtcX
jdqxTwFuO2c5TPmBNo75hFnZVj33jeC1Oh1UXhabP7LzBaByuXiJ1uAfEEOXStHjw0JFASc5algZ
yaY9CjvNfsyZanyUo5q8eiztL966eD807fALvenp4/1VvbGVlrySQjaVbIqw6+RS5PiktQouj0BJ
n2ghPLcZxjsuXM+4D+WLpxjp8f6Q1zESxZ+FfAlFAf7POnCJoqi2YFKjqVUq4XPXe+YhGc32oTSl
unGrXy8pq0k3mNWkfIgu1Opb91YkiAWVcw48wPan3qn1feHYqb4R2l/PieW0AY/AA+KBvKptuaGk
k9QqZ6WR8kdBYpz5jmj0v8LR2xLhvD6Iy9bhoVjaPFRdVgeRhpZaerPLWGFaOjs1H8zSLzK3EntQ
Q3Hrq2aTtLvB9CYD9flUf6dTE5ecBVCMRJC/gqpfBwFeNc9tpJVRgDez69eUn/dSiu/v3SUMgrAp
enO0lqgaXi5dnBRdZ6LHGDhtbfuF6XRf4E7Ou7KP7Y2Ox63FA6nwhuTj8l5zODSNNasQ+g+qqtAf
GnwRjqIrrKcqjrSN43ZzKKxviZ5wPSANvJyVAduPlKiDld6Xn5rErB+ou/41O7nYqDpe73y0XUAs
LxYboHjWT0TtdWkctV4UdK2qPHfqUPzSYrPc31+k69uDtw6sFsJAb4o2q0Xqw0RmiG8WgVO4iydr
X35vulb8rj2rfZFt1H0UqM1tLNf11JZXlutq0W9CjmvVmy4mLLUyOwHb5wL8gV7D/4SS5vy+P7cb
w8BP5HgR4TPJdbtIwj/g5e5qHNpamgC5mbz0PMmn948CtI73gHNEnL984T8qDzEhThoKoCRh3ne7
GtziLi+0LXLD1bYDEEFPlD+fwgOFgNWbU4c2KEEcxoNhcFED7fvO7xz5o531/nB/PjdGWoCxOCZw
7YJaXf7+H/MpOsQF3UJvA9A/giaK+tMUDcDiSNnYejcHolAJyY1bENjm5UBoyC7cIaUN9GwId7lN
OBBpeYYkyHtB0m8mEACxly+3qAas7ztwcE2dAcg7d0PXvRqzVf8cauOdwI63UchATNIPNvUVjZp0
fpgoYqDCFiXjazmjDDsndrcRnF/tasAjILPw0UDhikhntT4tMRpXKyoxndSq/VDH0d6bNxWQrheH
2gClNP5Fbwu86uXilEixeJOA1YVslKEdktnOTl7hGeNer3ELee+Wo41DcR3qPmPxMl0OZpt4KrRG
6J2TcY7tx9LVJZXUsphCX4eZu/EuXRXVFqfN5eGjzsUTuA4pamWuqwkww9kyhe3beZv5lRUfFFl8
j6dyS8D21mgY7pEUcg3RbV1dD3JQkNyO5vAMkkX/KWuJmWdWK48dyWrkW5H1zvY1u3Dh1lPbpqRD
S2Odu6l9r3oKEM7AANG0F3nTHXqrnFr0mLu6PBEiv1OObxlx8e8CqAXhgWr6qsiR5JHVjfhs47c5
WP+iN6J8bLhEXu9vkut9v5wpeMs8HfCu3gqIf9xLOWxbjVaUCFB00r94dSi+wWQSD/+fUYg2uSkW
5sZqLiV8JzSvgBh4sO0PuFJTcxTjlmba1atLyZvFWUpCi7DxusiIPRheCHbXB145Ox8yNRGHAR+D
JyPF6Cmzx+mQ19o7AZYsE4ktzXECMhQlYD5cnrLcbCwFneg+QKyuOGpVlu7VpkcwGubAxtW+BLAX
GdJqqNXV3lu0vBp6woFeuPOrYafmfooX9LdmJPskl9lHb4rzx0zJxsP99btOzjhkS0+HLJd0k7Lq
5SyR+rPQ7tb7QA5t/JjFoOtMO6/2vZvh7hOi/T20s1+1oXMSrTIgeA71qIXvC2bSz9222PhB1xcp
MTDdLLpNGnSGtUwmH6GeG9mPgebipgJ2U/ngJG55kCg8b6QwN3YVOD8gyEs/d+mMX04dEVVhdGYs
g6FN8xO0TNvPu2H0Ndnk+FxV02EQsbFxYG4Oinv7wlTHwH1NLaBdMuYKcj8B5pjlUwRM7JjV5hDQ
uxAfHaTLf6duutVauqr16cAeUAvmzaCUeQUEIjeLiqbKhsCO1SL9kIrS8pFL+zdcTL5mNM93OXLX
fg9gSDsNlrMp8npjVYmXF+cGBL6WVsHlp7aqZGjrLhrRnQv7o3SmZC+GiMStj+Tjxo5ezuXqMFGn
XXSwnIX9vCYRDR7lEjkZI8ZTUVv6ZdQ4lh/1Sf5JyxZ1GyOV4a+SWc5+r+mxss87Ezn/eRAUzcIm
jayN031r8rDNCK2J24BervZZ3dPkRnIEF74C+z/HGrxdNyonTy2a08bcl0xgPXe2MoKeJAr8dXWa
7cXIxO4TGYSilhZNn/pTmv/Qc9eC11un8rvDB4cvkWA27A8Yl/gWdl4bXTjt1oQNdBAJT7AfQTP6
crVV6LxVMXCw9KEFQ5d5Xn+o7dh7tvTCCpJI+1kbOhpXSSWT72kmHmPV/WJHZpz5mdsePb0wd3WE
ysEpEegabkRPNw4DjBeWAVkxzsI6z+4nqP9Wpkoexl63niwq39ZOUOJ3/NyaZt1PrOaLLkI93pvI
FCU+LYdo2ugm3foRS14C6J0DQSnq8hMlGPF5g9LJgFeokXvbRc6xsEX4qKV0l1wv63ciUv9rnCb/
Obodmqn3d8p1mEU0bNKb5cbnJlpnYQgsN0LNuYaSvqYxm8sXHSPOXUG0+iBqsTHbG+8b+4C9QP5K
r3BtRl/UmD04aToFTRG3j6oIa3IXATXDN6foxVWL2kc3vQ1qYr+tTHAtfba84zA94Sxigkgddw0X
DJM0Dpu4nAJKvcWxRRqBRpGLjUuq1B+VEAFMo7Ow0BDCFC5aDE316qktTiCp17f6vsLBMDDmsT1F
eT8e9Mb+VVZztTPKeiviWM7F6vT+D8tDpPNGyr/cFK4ytjqOH6DwWJtjj6SG36WmuXFJ3Nh6qPEu
9xHnE6zBKq4x6kGrqziZAozu4hdF1wFqlJGG8v5sHvoxm1B4s8Tnoc+a37mT9N/u77w3W/OrWSLq
Z+GoA6VpHf4WDjYUNW8O4JFenubRjQ66GitoVKDJ21Rh/2pEXvYl4krduRbQPDdSaj/OE/OYSMXZ
O5Nj+FNkabs0a+XBpU68cThuvNHw0sFG6OhEouO4urDbBDV5bH+mAP/P+VyO0/wqPTR6/NhoGrqr
eth+z3NtI1FdY8veNip30qKrBMSGyurl8jeiK7thmKZgVLx6Z/VN5g/xKD/wOz+zdzF/rKvy4FSh
tzedxe+6Vocvorbk00DpFMS5syWzcePcwhPEzh08nQqibxWXtmOmTGESzwH9F7rc6jiQAXpKj0pE
l8rsJBqnPRo5PZ/RVbK/7m+UW6tAjYhWlc0muaK8UfXtGx3WdNCq2vDvZCBK7RjE+y1AXL/Ovfg5
zzPv/7MIlPeghyNYDaVgdTrQWcsNfMCmwHV6NZhcjaPet0JVT1mpqygoW7wevh4nKk5wuYz/UuBw
lo8ZCnoW5ipZ0/okXe7XCvP47/c/yI07m8gJvQ5+HKi4NXUdzbzQQQtjCsCyog+SprDjfS12aN3M
TfQsDdm1G2/lrRuJZgkhG0geg7785ZbE2VUtFQtDobnFakKRuf157udio3R7DWbhigbuv1zOS8dt
HfR3CXMrQzEFlU5TYR+6rnfQpohYXBmrNn30HKF/KkVt/mcDg/hPQegsOjZQjYC09Lq2ZRhy8yQC
lrV5qSDmIqBzOW1pmegjK80cNEZqy0NSq7bp1yNqrrsW1aWjmrHCLg6Qf3tmkXaoSejqz9GRxbPd
NxGSgDh//B4Tp5m2vtSN0Io4HiIU+RH/va4zdd5oKGHczUE4GubXCikLFaSYNR+G0iSOsLSpCLze
QxIF/affmVmfZlS4HhMvouTVw138NiMl4KMC5vgtggIbKdVbK+bycodAhXwNHiiotBPfXH65RpW5
p5WFGuiUjvun3guV14H6X/RgCpNaDrCD7KXkHtX8RPGSV0uW5T9VrljPwsZItumm8Qs+zJ48LBRl
/vm2gzjfaObZUdA2BfXTh/1GdHK9yS9/8/L3/6iUoPJv200V85snxGXa3DN2iCB6j/dP7/XKMYpD
uEUr+UZLd2qjBUcaqoEBdCQNMp7H8eCWtZF/UOfaSHf3h7tO7HncEQJYkLrUwpGbupwVDD0vjRz2
sDI7YCmNrjFqns0ES5bZzY5d1zwPXTt+VJypIhiiorjg0JXxNUfCpsJBTKIhfv83LUNebA5iaHIS
amzQ+LhVVptDmvmchroxB+BbxsofyjI/jIB7sDWjqHBWnGpwdo1RZuoe5EvSf9HMuP51/zdcJyfL
j6CjzoOyoOfWxdNG2tzYaDIEVY0eqT+m2CP4kVEcs9iSlDZNZQgUS8/J0Vy5y9DNekRDyz04MSXQ
tFOojyhT/pecknofSxTS7/++q83Iz8NSBqItOocujcfVsqXoe4ZDpwY557bwjTjNLR9dGUPu7w90
9bYvA73pn0E/pGK92h+uqmRzgpRvUI15TqBR/B1J+U1plH+FVe0BNh9ttTzeH/MayUZfjmGpq4GI
JB5fBRR2mGMnDRc6mDRg6ruuV/q/rKoJAb8MocCgU/bNB2JepQDHlxqpPxeGXfgT3Et1Y/7Xjw6/
xeQ7c5XSxAa+cvmlJyMu6TtNatCYnSc+KDEB1JPGK/oi0jLyjgV5X7rvbVOGB2BxtYXqP5AlQsEe
KCWKxOa3+1/nxtITEZOr0MNc+jyr+C+qer2GKaIFrdGJc+ip/afUmryt7Hw5ZatTSOGJ+JvdxVZb
q0BqfdvLijg0mMbR/sfuSuD1cakM9b7MIqvYKfEkkicVbwNtL8jKw92MM8bPuPMmz5f9RIPDT0u9
xrSjhaq0xWZ44+Jc/D7KrtRvIFeSBbFJVutCDUwhChiy57TQcutQj9qkfNSR9QpNbB1HfMg1fZDT
x5L/D1FBL8Wv7Bg6hKLnCrh0dlAdZRKHHGg/JPwsU5sHEeP5+K0X0ST3RV3k49fESM3xqFujorzm
oTuIf92pmttnL0wcq/NTPRHV38JIaRX5yNJYVruP8CIqZmh0o1Huo7LF6d6e5kz+toGMRC8Cr4s+
KLusUDauzeurnBef0hGhMM8qMiirjZHUttSFjJJnN5t0UJFI/vxjZrbxQ87pCOR00IUGSNzyAHGb
Smp8n9IJhntjRGmx1zstLl6hxghj46paFuJyoZYSG4DQpenFdlpdVTAqw7RJcqy2nHj80Fpd95Mu
A2dZs5XR+xA7UjWwr8Gt7+H+Qbm6uqhvIc5CwgRaFPDJaoeoE7WlqNTj5z6Gx/wgxjpyTzmKbzhu
mSIHnOl1z1CoIoGDPFqqG+txdU4ppNJd5j/0JCBxrp6xfKwInGw7fha5Nwofo9Hhi+5UW43l68/L
7icc5hFflNvX4Hmn4pmRllo+l8ijuzuj98bmk5oh3fr35MblfyGZyi/cpjCCuP95ryIVnmhaAbB7
uB0ARi7z/yMeWoR99CpBYqWWifvYKJ5yqrAbPplWpWwERdefcokGqPRDHAXqtlYt8oaxcGmyVM+T
sKcHHQfUU4w++P7+hK5HsRaV/WUYCl50gi8npMS5Xom+rZ7VJrfgE0lnXxlNvRH7XqVnsBqXOSCT
wbG4qjN1wxx6md5Vz73pVScEG/vT6JbmF2cYvIOuKYTd96d1FU4tNEoKORqAdEDKa1iU7rlVnxu9
eCbW17HcJEvFwMwAJnqcrMQOPxCIJtXnCNqhPKBh5Iw/W6+Jmy0i1fV+AXkDJZY8CSo6cOLLzzvM
niFQ86ufqexWD6rQp/AIo7rW/N7RNpkPNz7z0jlZZDWgF2IEdjmapZcjZdpYPCtsqUPZFM1D6U7e
wxAZeuprgGe1je1zY34Lt5mKGcVLkEWr7ZNmlTmB3hXPkUxtPHNSsP5e6rTfLUeR/91f0xtblXhk
QbQB9AH7uRqrd6WaTKoqnrXEEN3ONCI8MVW9p1J/f6Bbn5HOMEj7pct+VV1JNYxogVMJjEQTdWdg
QxZQmhIvet/RGchGOW0MePMrotr6Pz0ICpCX66a2g+sm0yieq5GEHbi0+oRM5vxku4Sa9+d2cyjA
dOZyMRJEr94HB9/6fraEeB5Dzy5286Qa9b6xvMh7jDtn/H5/NIrm/PSLhxDIJWGku6AUFyb16gBA
JMzHElukZwSRcT32dsLQqg9I7hYBxvbV3kDo+ZtrK4Gijr9SSPSHYvbK4yQo609EmTt3zoYX2QN0
8DHvHH6bs7D/HadyN8nM2cVRrj3GsND80hBju8OKg8RATzJM0irNN/o8PokiR360K73kW6xNgegM
58XrbY0kX1H8qlxsbDMvf6akLc+yNd0PTRI3B6LdAXuJIRjqjq6uEubT85T14qDGtou+lYPi3zzF
35JJExWds7Y/RFGMQU/f7/mjhqPeKz+KNn2xw1I+1CoSbWMS9rmfCKeIfSdqm2ew8Vq0Tw23+Fwa
VnNG9CQ7ZzJUT6XVTNwUauijzvmhDN38wK+Szy6m1Me6z6a6jx9pXsroW0oV/xUZQPlbE0WY7evJ
y4J2UfLZ1fHY2i8OtPzksxOCvHmq7ZmP5aGa7f1l4VaT7oE4sjxLd+7LWA7a4OdVrtcP3uRUvxs5
xrHfqDX+WRUml9lxKmxK1H5c6DkrMpdEdnxvsxTP0Ly12XtKIsUpMUQSzt+uOabJgyuHRV2hK4ax
iZ87nubpi61CdX/A5sUMv4EQS1p716coS1g7tde68cFysvq/QVqgj91YxuYRFTNZnTptUTRTkyxO
jjOEBWI36FVkxByt5hAqOAfsjakdkyNaY2I+wJSVZwXW0y+9b2rMOivCvWFu7OgYa6Mud53TIcc8
dpPU92qqutXOakAe+x7y0Li5/B97Z7IcN5Kl61cpyz2yMQ9tXbXAEMHgIJKSSFHawCSlhBlwAI7x
je76PkK/WH+gsroUITaj867vJs2UlOgYHO7Hzz+pU69i0TyW7YUs+7S+mj1SpS4smelzyAmhqt9P
CCDlHvx4xLswLumE41ZhUyCQeqFew+CytH1Z5xVZYCIXOsoRV0n6D7LMO+W9ERfTd2l2hvVQsxz1
VWCCuBWB1qi9t0u9whn3qAiorEe9RFi6GG7f0mxjj92RXDDWkTYVDUZk0+B+1M0KDwaYSkPhd8IW
5BzRASui0Wq9t6Ju1SLIuiWuiF+Ls8Y3vWQq92IqxPBgIsReP2Zpv2Rv23JoPo3EGC0XbZsteViL
vrd9p7FEdR/3ToXSKMsdNDd22tFMM5ecA4CFl0vS+Xkx5HpAVLieciLsy/KTIdK69cEGRmPwxwlE
AUvzfHiHgZJrXg5FUj5Oc5nAUEaz1t8JWHtGCZFC0yXDbM5ZRl8tSGJxnYsvk544sxurF469fUGx
Ky+lRUrqzWo2dER76ZCGlGX2NO2wN17KN3Eep8OD4jbqd8r0Lg1Ti1MbHxD5dJGrtUtB2IU6dvez
sXTyXe9JITd3zVKdbgj/aQ2f1CNz9CtOM+ul0+SqCNbGovFtt+7mpEVcutfHPo4+Y3Fw15mJ5OJ0
Yws6iqtB+1lWtnJV4P7l3jfTbKQLmoykdEIKsrH5w4S24j2kuRRp2K62sANFqotKK30Y8OSbnQkF
MwnN+6Ww3OmPWKua8o2SMygJIXrS7qaJeHrdjF02eEiWORBxnub5YwLXu9qZuTmOPrH35BrFWCp8
SJek7XzLydLhlnTepfbVpZiGKwzi6mKvUGsrIScEa0EzPZjOvb1gnBbg7mg6vupIs40W3pv0vbXr
8kuzcKohLPVKNNuuVVB4W2WTRKVtjut+aWVZXcc4kHl+nBt6exg6S59ulkzHwWGwKnKkNNyrUO/U
eRcjCt06GdkqVP3OspkUQRZXCaHIJllve1VdRHWg404G2rDSevBtdNSPeALScbCVFFm3UqrmcEfs
kqGiT590L/B6r6+uMTwwlLeNqmfdPRfSK0/TiHr9xtHiOY1qJrh94YjSWEN6KVIPedWu4a9dsX6w
Eoz3Gl5vaqasFrS+A6c3FytwcFif+AbiWLcCIuN7K6wqDatsJv00EKGdL+5eLLMsQ0VtRXYX25pS
s4jmw+K7EPSnfWuioPM7DqHSr2W/tneLZiL40mZs//y67Vnren5Zc7FspoOHWsut6op3N5cXa1fR
AZ48UT0mM6UsH1XLZC1E1z0Oee5VYaPWreUjDug/tZgFPSWuE6uRI3FDwhkR4f2VAJAhoTDRWfOz
GaIf9nIirfbpgrLE5wzUIzlvamRXSjnaywH7uHTk424aQhqaJlN9CQvzo9p2Zh+0FgrQC7WfZzOc
WCbVt00swCuKuVlSPyu3rGS3xg7Tn6usXKN5sTvrvnDlkh/6YpCIr4ZRMWaw1UXBuc5M8yENbDl6
xZfcHMz+RigeaWAsWnHr467nyp1lNMZ106H2WP18qRfhu3M9YLo6x6uy60Vlrl+03C3Ezp5j5+PY
WE0fkl5Gs1dX22H2W2nGNdZU5Mju8YlIdV9r1Rr1zUK2rd/rs/l2rde62llc4bsVdX//UawaZgbo
xdDlBCwdZbNTkSR9yNS1aliB1rW+SyQpH3Tp0CWFoJR9socdVkDcmLJFRDlPYfuCimTxlVl0XkBo
EjD/Msr5YwdTZt41DiYnwdhoKxGZ9eTp79BeDNX9iKuX6OCYVlkR1E02KGGC4Nu9RnNvPK2TZWKQ
3zrLmwqrTwiapWGMj2SbzP2lXMdieJL2kpr+mgxKf4AS5dR+ps2wOzrXSvsIFm9R7rFFyrNwFS2y
FeDHYT3EZb9mT0utOt2uB1rNAlyohvVmMsdh2qlu37nhZCbe8sYyhPfgmHndXcRC0/t3Mx1MO9CF
FXcXnbOFOosmxsYFKqs73hO6kpe7QnFX5YrNpH3CeJqUdq8pMnJDaZJ8pY2Up2HPwwbOtvBSvCiS
tW3e6LlTOx85/lEiGNIxpsgehTLcELWn1/vEJQkvWHsiFqLZasqCJclokhtYDBXRFXydzgXSTrUM
mjkx9R2ObJSCoB3jGq1UKhu6DKYVuJWwUr+fDXPdm0JPylvdkDhXjnUy9gev7xbt0ltTh5imWoN5
vjD1QRWWtuh3qWrVdqhqhRj3pVwpX9pcTx5nl2lxyeyHUqemdNYictzK5Yo8v7HbzRrqVn8omrR4
GxtGdiMrRxOBHY85y0ZsLCVRaNrQ8HCmNkbZveFu7HpGGupVE3O3rlPfTRker7vMXPVqb2oUYbtk
8JrhUrRUt1GZpK3yjlwzww3Nvk+VwseMYqTQI5rFi9dg0tNy+Zx4fe5lviwVMpmUsWjaIC9bfDSQ
tTftTukEkGrnkp4aOLJNpnDWYkV5NNc4+ZLkUtffKWnbfdBijdiAULWWub+wUaKQ8p1mzXKZTZn2
1CkmvK94oFvne70dzzuKcLHcepVJQExX191bqTeed0iI3at9CrxeRNDz7XqHOWqKc5xhlR4blxge
Lfp+l1oe2/kBtwGJBJEnUuznkpmPgeDUTWFZW9VXbVJrK5xzOZsXzbAqDyoFmOMzda05HFbNrYPZ
zg3lRpnVKtsZbSMvGyMv412pKsZC5kRq1dgHKLUk4aVjGShXk5ilxFLnKkpZjr1L7FEEq31cDfXB
Zt5Lf9W6Gcsbo6juFH2xXQowyt+bydBaIyw57S2+XUyJxX+b2YZZKoFYlj71nMuETr3pK0qpvyN2
wMgvTFHUjq8srD5XYl1szzcFDo18JhTCe97UEIe0dUbtqqlic7mSa0801OwaGGbEVjszz5w1Y8rg
fchK1M9tdWnrjmgOFByyCXKilwnZiOX0rVh1Z9prq5kmuxhQffXtWdrdrmirzIgm/H/Te76FfNy3
QwoAVJBw5HIYq9bmutaSudxXm4uNTzgmTlMBfqTjvZFpRf4lxmlqCLVeydM5qETb3jVJ0X5a0tzE
I9DOYtGyEBjSvWqgxSY+TVSFqF/Oknm8QyK4HQ6bflVT9vFlzN4UqjcAP09go5eLzqFrTy/Ei289
Cipj582ql4RFna797EMdi7ubOTMaai94JHmkLmjJL2RDjiEsDkwJjdDSszW9GZu+bcO8ks4a2Dms
yYD/XfVvtsg0Y08Jh6aZmtHNLhEZEARr6xLkNndW851ZtFN9Y+dTO0d6TonyhH6/NRewAcX2vuUg
afLGyFILffM0lBmEKrVKkLXDs1TmzodBIQbQx8rrXR+vjrH4CjNwbe+fz+j/9nX+9+Rbc/fjMN7/
4z/489dGLB1JVvLkj/+4yb52Td98l/+x/bP//mvH/+gft+Jb/U52377Jm8/i9G8e/UN+/5/jh5/l
56M/RDXb43I/fOuWt9/6oZTPg3Cl29/83/7wb9+ef8v7RXz7+29fm6GW229Lsqb+7c8fHf74+28O
zYZ/+/nX//mzN58r/lnUy//8v3UGRvrjl/3zX3z73Mu//6a7v9MTpTO6pTPSG92oc9O3559ov9Oo
oaHHj9F2wtL67W9108n0779Z3u+InGgRI4RkEQJC+u1vfTM8/8j5HdQG8gyNY5j6uFL99s8rO3pF
/3plf6uH6q7B0a7/+2/P/kv/aqsQf+PoBnoprCZpUZm/kE9WXej4M+VaWA+qfuWs/ZNI7J5kjdW6
luvCMVyr6ivoW96eHC6cvrulQoSKtJCz++p40HHgCtR1kj/89Az/vNKfr+y43/N8YaxGuObRe0Wn
6Z70e/CvU/KpNNWwnUV7RY5Alfh6P3Gh8MYCS3HPub0cdwW3ATee6IZR4lKJ99JJ78xkXc96si1D
R8RDoHZud9nhx/z4+m0dwypooQELGAsgB+kNqeq82J/7/ubAScQVlDmZAfWJ+tJg7W8zSE+KoT/U
up48JEOr3xF4mZ5jKxyDktvYrL1AWxZ9lO1OT+4wdo12bJw5iQyUU58SToCXPc7NG7eFw11XGvW+
kva08+x8O9zj0euv6aDvKyQ2b0qnt2+lUbsfX38gJ1yBH1e1mUBtrmoQF05Zuo6g3jPiBEbSbCg7
vAmci5b6mKOMUi++oCp6m8/TbQa4cCUWB9fXRUsvbHtUPxR1wQTUvHtlqGI84Q3Ssc50VE9wwT8v
D5YAJoM68pvnn/8E1GAe4dKQqONwTjx3JwvPoMFjdnh2DPOFsxTaB7NSqORo1ah7Tcsx1u+sdB/P
dnMl0Kr+JQDk+XIQj7Jm8K2CHT2zqn66HHu15yUlhjKycg5/fp5W0L47cnYcoSpPqeUtf42s92NE
RLGY42zkSebC8YzVnbbMs7TNsPRvyt06D1iPFU2nvuu6heheIp/IMp6m77QMUz/Ne/lmEVYRNVDG
LqFRURVN87nEoWPY7vmamMowOHQIpOjKTq5p7kEKSL7LohgbofsOU6aoo3ESmjhXXBCG2AdOV3ln
Hv3pAgEOCkoIncPEtwzbxZNPVx8E8CBM56hx4mSPme24X+lSnHneL4xCEQYXENcYuEynyoraVki8
L+IimoueB2rL3A7Kwajevv7Z/fIE4RqiMwT7hLu0SSOO32qdsUwUeW6Hhb2UN42emoca5sjgc0CN
9+uQ2ftcqey710d9Jrz8vN3wBbGeI3Pc0BAooNuq/9P0lWbtWa2amSGxWkp8oaSW8t3U5rTe0ehN
d5wl+iRYjNJSw0kheyzCdKnqg26d9ClwXaVrQoW9cfQ1jy5bsZlY7BsDfJ7zT24FmOsQfNwBJb3t
ONa1vmOu89s8t5JrppJxm0+5dt9izAblQXLc9VvsFa6T1dDmIB+spfQFbqxADHEz7wduZt+rud68
4TFalk8zE4yvNsSuVWBH+N2sN7nP8QbBmg0G/piK2X6jokCpd2OqN5fMkzzxZ8fjBFiYqdEGRVY0
E7aoTvmuxw1DhfdArGZI30eMh1Int/J+5kx4IWyMB/eGBsYYFOtYfpKWtcYRDoHl4+zpqAjcAo+P
UMtTLQtjVRpVQJKP80XR864LlUrNfXtoD73w4negBe1jaeZOkFVd3Yevv9OXZhLLEZAMXwc+FduO
99MrLft81WOYMKGjV0rYZGW8R+dqR3ZL08IA93iTlmjLXh90+8B/mUcYRSEx4XfBjzgedIrjZDBw
/OAc1NkRx1MvamshQl2pz9l/v3B/1ATwZDaxD4K5kynb90lB6eQxFF/FFZ05dRenBLgLQ5iXzPNl
Z9vKOdeYlwYFo0S7z1oPLeX0oSYJmfBrYYdaA82iWObbGA5yaGpxF6oO9YktO/WvP9MtL4FCkEqQ
o9TJogrhIuWEbnKjGTIAQGE7EKgCObcmzsXrr++0uOPLYTelBNkMCvDEOVl9+tysGpoPVtjbM50t
y+sOap1lUa56641WVfOZ8U70KWwYeC0AZuDvAChKCXQyX0raYM1QpE5Y2ZICB6n6d3edyi/w7rP3
Q1HpT6ZbD9OegCdtDSvMi9+qsTOLvVpA2Q5WnO739lSMTcj3pd61iUafHWBiOfS14p6Tqr4wu3EL
Qpe5idzZe7c94qdPKu49MSmycUIi0L3rYciqoBUxmWOiP8dQfGko6lFoahpiCOjYx0ON49h7KFOA
EdJqc0dWskOuKG5QsiqfeQkvzGkXDhNf7GZMgXPE8VBw2ojNHXMn7Fcrvh7WuPdXalaarT0ipQkk
68owjfHMqC/cIGLmTYOmIg7kP8ej0vLJ5hR6bjg4IDVFSqJQp/foMJNZ3//VWb2RCkg72KQc8B1P
2J7pjOMKiL8d1uj2QnofhPqsQ7c381INtUKWf8myZJvUkNVMeL5A8Gynp1TfOKUHBPZuh43dWjvy
puS1xw57Zn3/9VvlN8OIYyRWd/s0B7HNpCI8iG9hBmAbKFo27A1472/gPQBeQdI/Mx6/kldyvLiz
tiALQYcBdYJq9/iVITjxOIfVaihtOvlhns21DGrNHL2dJmcPuWljpHHYL6m4pOW0Jv4wSdx5457+
je+6Igejdj0MgXGsK8PZtqv3iGPzOlwUkNIAbktLx4cura9W69YIzsdHqva29hFzll8zZMn7NDOm
732VNbfJIEt916KHIPjCSKdh10zsrX7vYiiASWSbvZnRFH+ac3TQoeKYnMZpxtPftPryI86RMxI8
lQQd0J9u+JaCeJCVJRIA78nQpy9xQ/kVeHHjSI7UeXvFIU39anZiRjVna9VDPwztQ8Hb/l6kffwm
1mfaqXSYY/ITOqm24HVKXQXFMx3A7TUz9+kgNl+sxiQew3NKa3uI8XJnKZlTb9JzWpCIRpfCJ0O1
e0N8EqqBXIFJ5MtiLTn8ycy5MugeFyDYyfxNl63DeT+xq8+2kG0VzYPQ33NYGD+UxbIkQVFOWnIN
U4qEDjyG5y/x2Nml3wuX6KzWXgsTzLaWH9LRqcVOrkQL+RBkK3r2WduvgZaCi4K3OBal02xIw+ei
WJBQiVdf16VX3gqCffKwaWMuZCK7t/MHUt3MXVwm/B9KQusrpKz0u62PE/dVZAmhndmUvC2XMhaB
DoHxtrMV8UjpJkGi4sxa/WxcaxdifKuvfou/VgJaCc8U0ayO4WdiaiPPZe3JBwBSMWrfNoAurpF0
EoM8oCd9KJuKpNh0sOvRN9qlvpR6DaMa3M976xl16+3b2Z6uVK2EUltBtV8C4Xm4e3jkUWQA03V8
xRuctYDqE7r+slaY1C9QH6bt3fIXHaFla5DHxvBmcBu4H57SOe9zJEMizJrCdW8mt2oOilWnf+iN
7hXkQRvxYZWTvUQFKvRDZtR1G4xYxN+P9qq/ZyDwirnvGhDzen3LvAbGj1Mxfmubzhvo+yIY8fWK
Tc633Li9tbsMAdTri+Uxse558do8Y3B02RJJieg7/shBa7USvp0etuAb+7aGccEWrN8M8Fojyg7Y
N+o0hU48dbQmzjljnqiPfgyPUw2yXIjyHG1PGG61rrV4Izd6KGolhe1crW3YlfoaugswCYZDYjeY
IqFAUWjRY3Bz65mNc4tpYBUCH03XgkDsM72GX7cqPuctx4oqhUrMOtmqpFK5k1Jpdti6nC4g1Rd3
ikuoSEso0o9e7VGr9ufu2i99P/YOyq7t5iGoI9w9GcsrGgNYXpIEptvTYW7GJcTju74mkhInaXvu
P6eWU4djPpo+pB8l4gDSBOT7xnzOcUo63sJC5Zrn1Au/FgmQLSHoc/yF/gsJ+GRalPbUaxjQYQPS
yGt1mLzJN2yBK6QrpB8Xdv2o4B9xZjL+2uXBJ4vynnqLszcSavd42DUHi7Sw/QyreEzeiIwFnzag
ONSDpLUT2wMUKvYWWymcO0AY51CuQw8Gomb9J0Ws1dPrHwc6LgY82gNpGENwddDGkqrnnp7PwXhm
xRiNhApiHC5NAgOtXQGtg9WU8AFgerQx+r5zhuFNkuQcR3TB9IEnrRrAPIv2x4iDCovFWjtIazTY
JhWejHxUK4Y5UdtRXwaxVXTiwJGZta724vkyEa6Hi7zWlgJvAMMinUvF9Rk4SWf/bUfPr3qtu9Ax
gRM+u2TZYGehsY3GOotkMC2W/QFeDCEf6rJokHkK3UDvDjXqTanrcN9GspQSv3ILtQ9om9lfRT2z
yMiqneaDYcOKxrqhmx5ct2vQH5sSep4wp+Sg8R6eDHRcMjCmBPS9ayvk5Y6V9dXXNmnMMqqWQXUv
y2Uu2dcyxdV6tKxkR5DZZGSOfgss1z/Y5NvJnbYa7e3AumsEsbS1BHrLoq5hNtvd+97ZoNRBnyvt
YnJ1ZQ2lpd5UTWfXd6OhedKfZ7ITArRs5SM+0EaAQMm19xAPaHilcJzqsFVwM/ObDDQzmJelsgIY
xPJubqT1R964tbJnXyyrb9W4qPJ9trJcPRAmYekXLdH0FYGkXa5GiN+d4ZKNuz+sU9zifCfs8bp1
cuLaCyMmUg/uemMe8km23X5JZYFXqzV22r1euMNOSU2jDYeO/E8fjnmXoXYWrQgaCGi32dh6ti9k
Pr1Xk9ly6V8AOPA2NyrsMnSK5PKF1oa6Gqv6rjPU/isEpumejTr56jCJMmSGmfWFotc2fM+rF32T
dYkn7K3YKOtU7T9ynhxoXkHJwcC1yTBecJcJBNPup5FeXVXQKfBkBt8Ir1ATlVoq30MR25b+eSn3
csE+MZrqynnftJMjQlI/5p2ANJ8HjYPdnK/2cQFpTZkHdbfWTFMQsUJAtTJH5zZfMlcPCivHd6SL
ZTr5tS77R6qGXoWq4YEuNpgjL+HK16ft4B9WD9JolCqKp8mivEOtAz/Ua1LSKQSa6KrW9CHI7AIp
Vzl0ZbfH5tS6ztfOK301S1wd66RtHGdR8B2dzXTwrWbRSUw0ezjNscxSX64TYCWTcBbXcx+rD6kG
ukn0hqV8sWETOD65470TdmtvFReNWaRPiTVPF0rloeHPYuDH0NFKOBr1Yn8cJCQXXw6xbWKKDpgQ
Ln1HWShnEu+2U6vSEqOkLi1Tqp4/TQqNxNCYy/lpVVa9DWBadDSKVBNOQTdvlU3iPimNMkOr6gsc
OBGZtdDtRK8+DL0EtMyYVJfzaubfLKdX7hMixWnSE5P5RYPGpwaTU6ofC4IY349z5pAAqwzKfSWN
yfAz2jTv+NRjGU72WH4sctd+GnVveG9pefF9Gu3xpktEroM9QHjCnbNfH3RsDL6U0nEUf1CHocKP
QJoz7MoUpzK+s6GK8EdryqhsNZf6Wcw4N3Owlp3v2hhwBgDQjuWjGy49sE9Pj3QzKUijjEsN7u2A
w0BJUV1iNt821b6m7P80VimM4LJol0t3nKB7Yvia6wdFaSFKDrjxg0S5mfu1n61kiqZCFvOVUzom
sbWcLO/iuZ2e5qqGWabbtftQDIl1CfirGWTUjHPOfr4mN7A8csPXCjBnjFEmtwzhiehmoBWwL8Fl
FsO6YGPp0mBqJsTvSQlr/SAGByZKMVbZm6ru2ino5Ma+xjbf1SLoqGsV1pod3wty5B7xA1ZtP0PI
vkY6NjF/GAquSKGb5MrtyCqZ0NKH5hRIHixWKF2eg0LNhfo4ScVzfYOvstt7Kw3OINPN9FFFV1qy
pXS1B91FLHuoW9jDTipmYX7iNkVx65gSrorryXnZr56XfDegsNgXUzMoH3jTXQsuYEBRatOJMttK
Shte0qhl8CoIBXgaOCP4ok3yIsKhidZAWeU2QoBisB/GuGbPSoam/INkC7Wm3+kUH6SatPetCtAQ
Yn5aX7dLtpJyG68mhucDssJAmmaaodmSShehKqtAutxm/pIQGkVAFXXzU6y165cuVeLxIm1ILiUL
laiokJeJYxfOJGBMjkWvVqIWcqIYnGFyOpzDXAx+PH9oBu2p6qToLtLaIBxB1asxDvMY++FAKZWY
DnAFePADzfv/aPtvuk4x9D/D7e+G//w/X4/R9ud/8Sfcbv5O70Cjn4UxHxa/W/PgB9yuqb+zhcE/
BXnFtRRD/P+G223vdxVXQhvlOFq3zTblX3C79TsuS0QJ0otDLYol7V+B27cy8l9VHYlZXAAUgGfJ
BF2301455+O09ib2b0XMWMDwNd+XhdOHZrrqGN1q8XdyfOyoV638r2Xe/Rh68wZydRcfcto5xxUu
p7mWc6eAcNq5ml/pJlKisc9CJET1Ga3/8Tnmn0Nhn7H5VuONuP38p/alylqh6SscfHcy27AqZqjU
+B2FyqhMZ45M2zHl9IHS2kOohCAMh6eTU6SWEIxi9NyVlqXm5cQhOsQDYTkj533ptRFNQQtsgxsx
Fji+IagHCXTJxgrEansX0kB7ReUmLoehbg+x7o6Nz3HaiOohn89piI4PRD8eJlp+m7MQrXKm7cnY
rY5MPG9xz1IkTmuD2dWHCqLobqwMJeDo7gTx5A4/Vpf/8Xz40iv0NtdxRNvoQJ+PJz+9QlLixUT6
oxVkMPqDRF3moCWf8QJ2WH/46eu9+/Gyfj6KHjcCnm8Qg0BkWBx++TyNk7awKzWELxUFTKsv1L7d
YBggKimU8a6YQ1PP8OZ3S7Avt5tvYtEb0evjvzCFmDjbeoCYFm34ycsFv841t+TljnOXX8ERlHbA
y5TWmXGO+6g/7lOH/+c+q8HM0xPdqA6zlwBFBmBi60FIgyrUtfHjqtOO5K7UvXj9vl54heDUSDFd
zrYsX6fPlZ08HnKHswLupRd2Mo0ogOzlwZJQJP8fhgLqwhafhGC4EsdztNxkvMLlmDNP7deyEw68
2VLep5z/zoz00mRBSbcJWgnK4YUdjwR7Fa6slfEQFyJTHLIfs8CmUXXjonp5X83q7AaTJahVili7
bke1Cl+/1Rc+R7ozNE+gz0CnsU9mi6NAnlf0FIWr0JX3Xozqh0iV5YC1+/wwjL0burFXnnmVL6w/
zFBaQ2g/SYE99fpr5kXMCbZ+QZNpRG4lTRpUmDDvknlSLjHuHfZD51k7MWTd99dv96VJhACNJQD0
bEsgOX7e1ZjNdL9dThc1LdJSGyyyzgsrpPA5Z7394k3i24JD0eYYcTpfEZWyhmqxGUiAhZCSLD/M
9qx9ESAqN9WwZHfIYTyO9sI0z20jL9wmqw9wK3GIqKxP9a7gnXmiCssMyKgvL3o9y8Ne84ooI/r5
zLs8scR4Xgew7HGgXGC/AL538l32EI3oxzBW0rlp6CGT8pV6HXZspauvLuV1GdPZmfrWfmdUjRpp
ufMHnNLmzLJ7YhPy53VscC/OYygqT6kYQIJACCnXkRoz0zlOH+jNe1GWJom/ilYN8xSjCgxuPuVT
BU17UL+9PrdeWBAp0biQLR+PtX97KT/tMXKo1wQ5jIndk2zDWbGKK6MY0h1mIPWuMDj5vD7eSy8Z
GxZsP7YCEcep4/FEvaI+sijKZTO3OzUTMLmsJIsSVTmHYb2wTJmUoVQK8Dop+E5ubR2VTrViHDZL
4AmaFSO9FVNbpnf2NHSHuLLsi9ahveCIqbztxso6s0y+cKt41Tkbx2bzGTjtbi+jroJLl8wxiyMz
Blb2xcIqFSi0AvavP9UXbpXANupiwolgSFknK4QQEpUxvaYA1bp6u5iYKTvxKPx8SvtdiSYiwP8v
iQpTEupRpG30+vAv7N4/D38qCxbdShQ8sB5b9jZlCbzctf3SnFn1j6fqc6WOMzYQOaSFjb15MnVU
e5lEuhgiquka+IZe2R8cJzHCxlPjiKZ0cYZq9uJ48Jg2wibbzakaXpS13NyxBImoXR96XT+Fnah5
nVP22Uvd5MztHb/D59vDKQp6BHywLYnpZFNT9SRWc2eQkUqjB1+WItmtq/65ECgc+1HVrkxPYFc0
DEmYUmefWRGPt9Q/R2d3g2MI+MER5fi7xOlQ7dF1ySi2NMlqtEDy1+3+clCtLsoAFqPO6o271+fN
S4Nuh0RmLjY8mFUdD6oNibLoBDNFk5ZXB5zPy0jtzTzy1LX47rh5ce+sw3TmtR5vcc93ShYDHAF2
UtXG6uB40DgvEZEhrYuUFvCxyBrrIhML3fJ2pVUmnQbBcKIPu2QV5yyxX5hR8O7w4d4CjMnY2y7t
p8WWTBW5VPNInLJMECAqChkuIJHI/VDK6+2qHl5/vi/d6maXQT3IDQOrHI+HkVee6/rURZpK62PO
EufSsaY2gCFnXyMMb/NAklINrCv1M+v8i7cKr5Hz2gbw/UIfSJXKiTGtiRbkWVfOpl5MpZwfBy4i
ypf53KP9BTziHM9MwrucHgLZU97JEqhikw8B3uwiIQxvV1c27EKbYFI/sVbx0DgofAMBGEfL3PTS
b2ntenfIiZuDgQ4r0kZ6pmc+qZMi48dMoyviGrgmQGz0TjagAhfJjDylLnKq6YHvy91hToi9Um7J
QHo64Hun29d5YhiRqyLBzqfJ2Ll0rM+sLMcb0Y/r2Fx84LA9O5ecfNtOVhkYH5s9hAGzYORlvUSb
5Iaa3WRnPq5tRv2rFfBjKGszembLA9U8jbVUvFpNpzGXUZU43o056c1+jIV8en1evzS5NggDrBDy
IceQ43mtsdOli93ICAE/vk+ZVyLmWrQHdbCHcFbr/K+Vpn/eFnIBEgTw8qULcDygjFPSfdVWRlAh
6t2wqvMl+Q3TYTLydP/X782mOCLEZXPlPZ3HrYFhcI5CNiqJrYyE6tQXay2BLxD9hcki293r4700
OWwabpAcaRORUnl8az1Skqkx7B44cpx2g4PuV9i48sY6JJ3Xh3ppOaLqQ15g2syPU5GBOat0T9IU
KwaEVWFvrfX7pneL29JMYLNTrwe5hpwR4AT05PWhT+w6f7xBSJxogLBHon908i2Cwjj2YmeoYivb
PfQeDtBzBpK0OKPc6YoyvM+WPv66YJtwAc7rqRcyyYrdRgCEUB+X8a0ETQsqXP3cKxuRPJ4LShof
TE12gV06i3vmS3qhHOAQhvAGIyeor6eUuVjv45Zm/Ya9FdqN587XM0S0O6+u01vYQMOtminG54xA
951Rz965tWub0ccfsqfC1dvoZlDEmYvH06K0ULx7eszalRaKXxIYaEdjC4c7zAjX1AKUd2A/CizJ
z6JT7BB6FAJS18zdvVfW3UNurcbj6+/w1yfC5sm5e6voN/fok2XMFKIdEceK/+LsvHbkNrY1/EQE
mMNtkx2mR1nyVrghJNlmzqFIPv35ShdnT7OJJmYDtiFAMFZXscKqtf5wDN2wPzkxBnVx6vTXxRL6
jwZa4F8Z+v8fi7abP851Yn9/HP5+9cq7G5s9h9otycPqyTiatSE8SVhFr63xrSZDtNvTjTMNCuXa
VJV7WXKwS2CT9+AYq1eiXLxAGSUC2aPYopOh3X6MhTqKYw4KoT3HvtRWt5y5sFTjDIG3/tdRFvup
s0WEoEmIYpMx2vp7LVHFX48n4P6kgASG1hD4VMuCr7Y6deFFIxFd0pc3lNoJkDsAqDZp6Xspq/r0
v4SSFjg2ueidISm7uKr6kFDZYva/ECi2jmHXdnCaHcyhH8fa+q4oEZF2gzwBhrNKkgQy+UZqjPUR
0SMMYNJQlLlv9LZzmEN3+b0UCCM2zeRA+2w8lMofR99a1FyXnMDIXEN2WN0sU1p0c+bF9RHGr/4c
2rHrJ2qk+qFRlGiyhsqFV6xyyVxkY1Hl3FFZvr9IgV3x2KDe8ucyXW2pFPqw0+s5KgYDnrZRPWIC
gdGW/rxYanVBveX1aSEaveCOSQlh1Wjrh+qIKgKwXNr7qd1GFyCTo5/TwdX83pmWZ2TVpmpnguWq
XB1kZD4qoGdOUik3e7t3QqN2oF54xXGkuBQMXNjYEhcOdboOlduaAjCiFNnOpbq1Y3WWkmRzWiDc
1iy/sapTFw2ZCokOmDxQaTJUy7voNIGy/6hYg3NtvDHXAgHbOkirPntnA1r4+/Ha2tiw3HSojVOq
pY2wru10ro5eSNRXx9YctV+zNhZnNJSKE9I57c7ZsLGQuJ/pANFbo3T4B+n24mWzqJpcpnSWkaWI
/ul0r7yWQGQPRq+2gQU7Zc/bZGuGZY7Ju0bWeMA5337XDqXDaHbL5kgNeLQCpelDQIFh9iW0FOju
am6OPxrO0hq8RmGeO8sG8mBE4S6GcmOWpRYiLGEKwzg6rfYQfzMquYVRF2e3N/m519IDm0wtMMKG
2uLjT7qxmhmqxaoC4a5yFd2OenGNEQ7F2ByzubfeDkVhfFhsYV1Aa3/k8I+Oo5Kol8cx5Q5Z7SDw
9DRNUK6njuaszn3LwoQvmRkghH7tA05uYcDJXfx+HGXjGKasI618eZZT416NLK345dZs1cfBaw1/
7o3sGmZ43S4O6Rh4M/7ukE5Djs67G7+a50yjmvSXE4LuEyZoqyGCGGilWCb5tgEVraiT0R9jyD8+
8mHa2Y6r5bWEJq50sgjZyaTWzgpeD7cfnaoFRIhKSzGAAQMc7MaO+J7X4d9qNybRIRoV/fh4jjeW
KlsTOD/URmr7a95zPqqLWqAoeayRHXoqMs9914ul/FSblvvtcaiNA4HVCWvGkOuUub1dqEbdaTU4
TfJHVM79usnwUwsL5VlLXKB1dlXuZAwb9yhkXDjjmsnUuuueFN/KSV0379BmiGskL9gYPEZn2HZG
bMNhqMSbVmsrLhrJU13m2dmpZW3/AJdXDSVD1tFqwNboxFxk/AA4NeWPFhbnG6yVIAcgDICbMlA9
a3IhSZRO9S1t9a+vn26Y2xQ/aKKSqKyip2gmqmLouiMZxnLoQ7dB6AbZd38c9enKgb+n3n5fb5F9
TQz1JJCBP6yh4yjHqdAxcy9A0tG5JFmd+siqa4GqTF/KtDSexhgfkxlbu8OkoKWBR22CNJJXS2Dm
+Eq+Lk86VpsK5BOSEXCTVW6uZojre2bvBUkj+rfthIv87Ibm6fEk3x2EROGZyFEBHJgX8+qkR/S2
RF7NdgPDyZdT2qfwFcZ2rzd1t0mRlOAepVcqybng4m93TsUY9SXS9WAq48Iv5rZ40lpLIKhmRJfH
A7oPJYmb8KjhL8mZWx17dYTwXgX9MYAoU37HqXP6y507xxfIsuy8/TdCke1hjCczbaSsV3muNxU9
JbcZpgGep4AVlQSjYgNZq94HPjunx8cjk+v95s6iYE/bR/ZMIRrSp76dRKt1XQH0ywigp/xSwJMf
LTHXpxZvetjFQtmZyLvNTyS6Z/K1TgmFE+g2nJbNkbE4qAVS84yDpLSbd2la9u9VYY1v1arrrgB/
ijgIu3i5jC06SefH472vNcqx8hnRusdSndbt7S9A7ae2EnPQg5EDtsMvObRn3wknE7aPO6R+YbbG
VzNdTDphRYMqZdKkM0kxgjQxIMMWhZrHv0heYKsvQNcN8Ip0JKOzufrgom6WTMsLuA3Ain+4NYqG
bR81H5Dd+gQ0d/kMiqT/J540a2elbXx6UlGNCjBaLxQJ5bd6kYoWnd0pfUMfCh23+SpyAyqHigRE
aqNsAY/I3jl7tqaeqgSlCfom0s5qFdAbFmOYBntBatumYNJqoGX8YmnZvXk+dClaRzXPyykUgBZn
ejzdgTZSrvhqGrb/jqpOde/x3G9sNn4RSBDMfjEYWBsLzNqgFyUndIDJWvpUQRvza3X2juzyfifU
fR4u4TRc83xmyu/cf7fTretYRUSqOwcG3TkAo/F4FAioPs8jtJTCo5w3KiB2l0XMQTJiuhrOXff6
T052iv8iFHjq3OsvMCpq6YylMUMv1ZqnKtRyoMVmcqwbHtaIMUU7p8vGdqeSSMvewLtG5uK3Y07Q
cQSBDs/QMOMe/gMa3ZrSKFfUWpR/tM4wmqOpeM1HgCKTQGF0VMydad9Y5IAWZLpDRZrynHH7C8C1
Uk1dWOTUxLKrrvb6YQpBapeTvvwjKq9KdqZ4YzvbPDmoUVCPQWVgtchFoWfIb4VakCHtHF+zyIiv
RqFgMajYVoOOJnlgAye0wAZzMMNhrwK/MeU8PbhBUESXMgDy973Y1XFqgRJwY6idaNSh0bj0C2Yp
OYh+e6gtdNCc9nNe6+G50cfFz+f4f7grSTBMJhzP1fsJMGFQgExsl0CIQT+kA6pmFYpoR2TY9pzB
N3IraRWvSswY6aSxziWnaIR+CzslmIayReesXhBnY+2/cWOUVQFmO9+70mgDN1bcS5Z7uUmOpVnv
5tZpA2H18Q7H+f7jc6UZ1B2x7CNb+HMGvJj8mTIfgrANtm9mVL+NEnu6kNFC/hyXHNmprvaHuB3P
1Kb3puI+5aIyJUV/ACVyuKxrjplBTj15GLyi5J1cINGOV4UtuYOVvd9NpEASdixXF1YDqzMsmWlt
14ixBGwr/bMbNfo5bWLY40ZjBlnGAbKzfe8PaMKRsmoSd4PWw+q2xlcatDOK98G4ZJAFUJk4GgZU
VL50fXrtXUAoGmWSX2nrZHq3G0fkg4tMF3wALmPNdweXfdPFaLUgXLxzLG5OI9kHB5I03FzTGVFo
ShQtDq2gyow3EzSmU2LkxnF0wxERizTZCbe1KsntgALTLJNVg9uRqboiEHHldafPTf0FQHB+YuvW
fq936Sf8tGO4vkZ4ruxyz3Jsc6AI93D1UZ8GEngbeaGbWhojREUt0Vp/rI0M0GWsvkX9Lb/QL9nr
xmzGox8DGROBrrtmuuZW4RxRBws8WpsXxxbFFw9C0lXPQwQpk7r9+/GauT9sKazJzQ6qBwqk1MR7
edimRZTkWkY8YTOBegTNIp6t9o1YCvOEZal9UAbErd3Wy556zdp7Z20Nl8YnZS7Oe2okq+0IKwth
zZzp1WvsLsLQMs5AmiKK8p55XaZorz8uP9dtqgr7WUXHykbBAfTNajei8paZEVT5IMPm521OD/uz
0tkGuWMfBkbXO6fIjvby482gPOXgOWgAStf1LgMvkdxyK3QjONquXmRUfoyO/7F25/AyK2NzFnWv
n17/YTGgkaAMXn6osdx+WG1KDQ8ZSyRfEFdq/UFLkAAGkwK9OB7tfzM1KkZfhQkEOCYpMVzE8OjL
45+w9XGlD5tEhiCvuO5v9/EM7y5GqUgNe+taTcZ4XDQlDGpl6YNh6PdeRlvxqEPxKuMaoRi+OiW8
yc3zgtJioOjG/BtTeO0kRfG/ayDrjUOHusKvxwPcONspe1EpkDUCyPXyB724LLNcratiMIwADrXB
xTgnJ4uU9xg5w+/HkTaGRqkAp2f2CSbf69ZGigNXrlWoqmA88Sbtyp/VYiXHJEkh6CH3vJMBbkST
3jtUSE1wJKCvb8dVZbkyLYkKKRzRp8NgUJJwUOfCeGxCJ72Px52k4z4eJxAUGanrRN3AW8VrmzBG
bD+JEBfX8pPDBe0LVHF8xLCFP4XjuJME/MGD3h4DMN1BlNBwp4QI3fd2gHU+ulh08Fho4dH+nkzI
he7SFR8LMarv1MUwfxR5PX6I4zR6Suqhyc4hll8nVIXFG1oRKo2GEs8SN3S/ksDy3n38teUptP55
vG5MaFMk4nyJ25/nGQo98RLJFRvRvQs7Ez2NORdPj6NszTo7BfsfarYy37+N0lUwRuMUqfckFUin
d1Xy5MD9LRyve+qV/vfjaPeHIC05LhjEgVBYoo1yG82g90fm2Elh+W70daDlUoLFOKhROZ1iyymO
cLX2cKT3G5SSEHkDX5kLjt1zG9TE3CWN7SU6mmqu+tqC8nCaRYhtQXgJXj0+rOd1UhSQcLLQdhuq
Gj0EqOuOd3EeT9c+cpyDaTfVccnr7JAJtXleKm/vZtkYHyK3WHPRHJOQl9U6Tqd4ouuGLmM6W2Bb
1GIAsuoMn4u+73f6x1uh6C06iOuycdz1MxT6fxRnoR5TUNeMf+vQRr3HhivAVjBxzX48mVsbFCMs
KZHFS5A/rHYALz9bCFEmR6ecqn/g4bfvhViG3B/pUZ3VAk3AyDbn2J9cvf2tDmV17MqoKgNRzWAV
eq4aT5jDX3MksLQDX3N8/AP/ZJyrLYoyKs18uUtVSp2rz53naKhOSnycxhlZhlYzkmuCJsT7NLHU
1O9EjmIDPNQPi9Drd2ErkredWSbnpun0t41RoZQOJR58BZjUSW3R5kJ6f3ivI47yXbfQpj2QNdDL
bJRp53C5k2IhEZHNL8gQssiNQu3tT69NUD0FBP3joJafq1rNn7QmiyVNKvZLBwhQXHT9ORsgYgsn
63HnQGcwBYPzLi/16AhmpN6ZzbuTiLMOLiG9QDrp/HeVhEqMWCnixfRT4cRPUZl14wFbguZD5nXG
JwuLytPjz7cVkO3CBUDjShZ2bqcg7MtKGSbF9CnBmxeUMoxrPWAN5ORl9VSP8d56vts8cN0IAz6X
4hlu5/LvXyQKDrJkpoUCkm8mONw00FWAJ4BHWLDj3TmH7p5KsuEno0BHMEDAreaSpFdJRwvs+iga
qz10VIn+1TSYhRRGB3r2mXrxCkUEZeXtKVNujNJDXJDTlt/ANb46AhUeYx168KY/KQMCuXRzA4O+
tW+aw/Dp8Qe8e7YQgf1HGRCbTtzX5G3zYkKNPkU+DJki307EclTCxqFCEU5BXTgLqnqiC/Jirj7F
OpqdblTsAcvvC8HEdyTWhKTeoU+0WkBw1xtwQynxofQE6EoMCXL8Y3qpHTtVDzX98yRgH4XdKdGE
9sXrxPw2c+rmEmWh8B9Phgx2cxbJHwOoB0olhY07RdAaFITmRLBfIt2TyoUaQoZd2b1+k0perPvH
HZXW4+rEU5t41EOnQjFhiMbT4JX1QQG0iKXL6AXIG+09DTdHxVsNv046LryHbz/xDEEEF7DBRGyh
1p9EGZVvhmZ8rfCnXKqyeS1BbpyI69RTEwUwEdGZKJwb4d9GRdJlJHb5C5m0VPEBy5sfZhBHOwTn
jfMH+C0vfCoLcNRNubxfLN+U5E8zZ8fwE623v3V6WUwHy65RVTEbLT32RrtXG9qOyGahtkcxew3y
bPVmRPYe3k4zLgKpD8zHUHLID4WxgFBPw/7VaxJtRiomUsQasP66tVnoGHrpJfH0QVfOVur2T7Qb
rZ1z/C6p5KTDfJuyDD0BqoarY8D0sBKhPA0Zaomy93rrpkejxc1G1EMOcHNWvPSAO5m1gyO8n0yS
LjSksMQFhgnf7Pbz8QpiTw9sBRM64WUIW5w9VOEioxaqz5aLas7jDX5/phPPpEKDhJgUy19dH3Td
C6/ucGBLkZs8ms5UPg2e7hw9bSJDCqmZVpbbHaoCEY7HkTcOOkJDKsEK1XXA662ukzkyFfTuwGvj
yRtiF43089Rb+rHtHIySwCQfIg37m2KYRGAV+nRSbMX4pFpgdx//kvvLxUCbkmoG3Sf26vrE7Ucw
T+jkI+WgjdkxbJrYV7XeudrWvJdVb31e1hVlebI7BBxWJ0+XRELRQ1QjoqFHZrk2Jr/Fr/uCwjdC
2F0vdrLdzXgWcysZx/JherucutzA2YZOiG+ysI6RUjCBg52/QbDXhSHbzTvP362pBDjCzpSib6RA
t/EGG6lCq0fEIXPV4aCpaR7MsTseB03fa87fH+IYMMgznGK7SYtjFQrDFCy9S0K1TjSgK9ONAZYG
ewirrQkEu0ABkZSW6vBqf0RijuKwaS1fwPFFWTG3kaSaQx8hrF/O6Gg7Z9vWqQMACXwVDSImUf6c
F6d3SNNTrx0NYmvXoVs1pThFZqUC27Ptrh3Mbr/TSntnkdxnPJTxGBu7QEq626unnlbPNH+d3vTD
SAMdjaDW8GGap+GiOoIHSFlN7Qfkp4r/mJlSX1EVmr493oDyU91mGfwAyAlsQRfq9prBh5oL9qRg
wPw5meMgV3F5K4YmOWuK533hvVvzmCm9AEcn8fFx5K3PS632j4QiR+Aa3GpMXVnZgvl287o5dWaP
AmtSJWcv6nt0s4wxeBzvD8t+PVRavsg44JFBtXiVyJbI4We2GrEhO0/EBx2FPdiS0eD+LVwevjh2
IZeLQEhoF4FtRJaKrmtSvlOnsfqmhWWKmGRR1yayamiNHZFuQk0rTvoOK6ehwvrDi3OBvD7IvK9I
MWv/5hSdUdxFILO7gPjPsEpFXZ0qiW2n/xhOP/3M7KnEWCgsgXBY6TKUh3oZ6x14w8YSk9wgMG2c
C6Rdq3XdVzH96wWCeDPBD4ozHJUML++P0pjIj5sB617Pbnydat0hR3dqZ1vdv6lJiCjPoxYuhYHo
S9zuK89Ah9vCNQXZFzX5PhtmT1/HbtXfIpc2BUPaDp97DVDqwbQypgMjK/1Lo802wtYYLX6rXDOi
TR63jXXOEGn7YCVY3x50ytvTIREDiTdorgILAVovcI/iQuwlJBtHK61hME9/xA14GtwOIUVP1opb
EjtHMadA8+b8s5iU6MCDfD4+XqVboSw6xqAS6PmBu7kNZeRDXeNNaLBugF3y6WjVaN3CrZH3O/XZ
jQNPcoP+P9TqQixNedoljMqyBu151Ov82yKfRgdegTEOwWUzXXDrW06PR7gZ1kK7nGYNB62xmkzT
jJBTSRih29gjHnJmh8Nviq9mclDrof6G1LhyDM3W3Ym7MbN0Tyl0UX0i21h3omO3K6eY34MpkVFc
MpQUQe26zZtQV38/HuFmJESzeMpwenPW3H7DvMB3Z5oxmJxipwQQPDknBABb/VA4dvPjcayNq5ib
8b+xVlnGVFYYXQzkynGXq59HtHB+1LIv/TjK5ojQh6KmQtJorSnXplq5GDnWKHtoUQOKGwvjodLL
a1KFe1yprVAaH0nHjkKyL1arMqk8OwtBFPpGbULQaqE7ANXJLvpQxE+PR7WxEskrpEEEOR75zOo7
jYUz4a0Y8pqZW0BPaFmcFBfZ66weozOiz9qneSqs74+Dbn0wsG1yYdDU4g18uzgSd/CcauSDYTLI
WkxGaLw6qPnHUbZmkec1CQVULz7a6hihfDrYc8PQurbVv+O89E9d6s4nu8n+h7XOUEhSEJ+iwrX6
XIYzAlBFaxwl1zF5W1kNt4geRXWwLKGy8722BkU6DZWOs5j3yypWLRUjck+gFauLPrBUYHc9eprn
ap73SLxbX4lkGlkXLLV4dK1CYY6FeKngbNS6dDotVRSfnT58NdKRWp7k7MK0ZpZY9LdroS4xkbZR
xMCxs/1F1tcci0xfTjoD8tHxDC+PF8XmoGRtlLxdPjtXg7IVbzZrd6A+Qan0TTl0vLbCHB/i4HGc
rX0Fg///48jv+CKTljeObiCS6hsCnpamWRj8IoAK+sdbkMTw8mvO3t6pHW6kkzx8eEbTWtBRaFgF
hdUS2XmJaqXRQTQ9hGGXfB2TuT81seO8zXu3qnde0VvTyfuEao/U2ubJdTvMVMu6dFBZ+q1Vl0/9
Uv8sI1XfedVtB2GRSHYL5P/VbTm7YyF0u6PCU4z91Wtwyk30bPJf/8UkwUylbEbd6q7NhVZ4kfQ6
Qs50iN+gPJP7fZ60QTnHiJmG7rPwwn8fh7wfGJUWneIO+Efkwtf0g1Tr9VoTrP0cWG7gWbX9SRsN
98vjKPfPG1nPwdUDcqYssazOwa4Y9TiGaAuLxMnPIu2WZz1N3Hdlg5tBIcgBKnQn8G5Oh+PjyPeb
gMiIZFJQ5rCCOXa7OlCLqAWwcj4cKvwfDMVIvgJqHp4rZKafDIyuj9b0al87gAS0RPmCEkMLEUtO
+oudR3Wzy2M2H/QrIZ8ySFKruaMEptV/Q9l5jyV5v+dkOOCcMIT+1M1uw2lJZKPaI8NVdusbXuL5
IReoNPP9PeMNsTOlW+E4LT2oepjUshtuw/UWzh/2whbPxgG2FbC8wI6z+KBB9EcfuFB26rlbS1Se
JpIXSSKyRkYnmgMnJ+Llwtsq8uloigsW0eZOC3ZroYDHoDD1p3CzLoGlLWJ4UBBBmnhd8o6Hrzgr
Ik19dRG9nyQ4w0Cd27Oj2RgaXSQERSThEaTEanUCo/R6CNl8OSUSz7meIw88cso83gPyzL19cYP9
4ukJyhkFfoZ4+8HMxrGLPifKUMwAbZ0S63nT7t4j+JW9+jFDniNLKPy/VFPXvThBIWq0Cza6nqoh
7nYIRLuxuwTeUle+ZpaDj8z0HjV5Y0HatOllt4olctcALJslMeuSiy42h+9aFrlXmlrlV0URCu7g
RbaT/8iPcjudki8L0oIeFT3ONYrXsQqatsuMFhgK8B/MVExHSMdobJu8o7GSFb5SKMV1iuLikxvr
e6KN918TcgS5Axa8tAGZ7tuvmcdjrnoz/mmo4Iofrh2qTVBCjjsu1RwNO5frZjBZtOCD2tCvV++a
QiyTOiwljOAmQyI+mc03LdbaZ16p2vnxKr1nQKBAY2IVBoWe8ikyDbcDKxUHQ5JhxkJN5CPkn3E6
qmyJo5cO83PUT9kbtOPT5ym2IAYr0xtzdNsPj3/D/X4kLt0qeUuhHbMGHoCiUWxjQQsHLd7pSU20
+hjhd336H6LIu5aEk/RvbULKa5w1mrtFIPShvyRkuSArqP09jnK/K2SiApVGFvcYlX47nUbfTkpW
UkQzOsrdRrKMT3o/RtfEFnNx0Kq+2/mAW5PHGUZNGsLQPfo7MjuEkoETBEtjtJ96LbPfjrXb7WTP
W8NywISAX9GlvqVcsS/u1iJ10LddYnwpssy8xDi4XvOlmtA6m4pDr0V78e7vBWbwRTz5e17Em7Ff
D2GmlAFGCG9z8FBfEWadL4lVpVA23R+9F3s7m+5uiFCK6X1JAB3lujuOiBqWQ11EqL1OeovVVDp4
vjCd9oLLhoY2dLUH27/b5MSTHsqIkaAaeien5sQlhifpyEpR4uQUtzWNHwN4A79yzwzwT3vn5vCU
sTAw/LNI4E6vMsGJ47FCyLcIunacPd8UU/SNtTS9d5YB09AyKUqabnPuz8WADWbtGT/VJNWRUs7U
FBPvWP9rQbj/TT6nSOJmeUEdaUKh3sBo/ieqH/z+oqi+8qjvLprdzh+pYI9IthnNdFCqdqdXuTlz
nFk0YLhh6ZbeLo6yRuZ5YjsFSTHZb4TqDEdr5LHjdp2ysyju1qGcOMIAyJAqo3dq6/i0TIKnd5Db
8w9LuOVPERbzuUx7/HKmpktH38yTPeW7ragSIQYojX/vSIClF5NTGthaVoo2H71lquE/WMohRDHn
VPSKCkxf146PT66tWaVYAgEZmjBgv9XJtWTpEDbYkAa5hQ5Zm+pz0CHASZ2w3ANyb4ai4QPWDC1B
3ne3H1As3exEIASCHkTYwYrx0ssSEQYxle/Xnsd8QBT1EHgHIyALT7ehELoUpsApJ+hF4Z4dumrB
aPXjUcni+GR4Rfifx7N4f5/KgMAW8QiVSp9r9IUyUWrTga4E2hSl7UEzK+8E0Dm/Dq1SvRHR0j0r
U9qhyZtVfydeqx8dNa12btSNBUQUoB/w1mg8rAVcvAL0YFW6WYAWA0YwiVEFy2RixYYUxjsv9JqD
XZjlTtCNr8rRSU5IWZ2Lb41u6YoesqJrZgEahthqI0X0ZdGcjtYLSInHs7wZivoUosPwO8jLbr9q
U/K4nAWholaNzl2XR6fR1Yd3ndXmrz9sQOxIVVFJd7pr0qM+OJpGqRAKv6NDFS7uSUFQya/Kdq/c
cZfikv1ILTtgvYg784S7HVVUpIAzcJdECKbwAjXKrHONVrlvjZ7327aa6ThqSKe2ErGAqNTes2hr
UgFmS6kunhIUJm7DN2REthpGedDGWn4YBwXl1lrVfa0Oh53CzsZdC8wU4IPsEHAIrE7wxUnjprCG
PFiMUYVB1taf8xClqipsy4tWGPn58XrZ2g8UTsn+bKAtlF5uh2YMFEnsbMqDLNLra+FYmMjUenlC
92fxM9yCD2mcNjtHjxzE6tJFEPy/QVeXbjIXy9iiohlMoTEioVzk82dI3fa5KjPnKTOM+OTh3YPx
g6ln3x8PeDM25SywF4AVgE3eDtjVprkf9YXnytQbz0up9vgE2SAmOyP223L4iTOTdh0wltwZ9NYi
onIs5XBRbAVvchvYm8sSA+AkD9R+iS4zb9+/UpUCAsfVHix0MxTZ2p9rUso23YaispWXtVrmUAq0
j0uhOp+r0YGwPKjhTpViK5KBWzXifX9k+1eDYtImE7ZeFoCtS/ylW5Qjtpf5MZ2c9vT6D8dbDNo7
yR6IxNXOKKkLprbKcYNEaPk0F2nbHLy8+NQ0rXI2ahjLXJIKTYB2+utx5K2bi1ok/RbCOzDn5PH0
IucGdopAIb6oQbQoWqB7qXFqWrXDcQ1/0qGd5vjgJO7XsYmr9qDLVvpIjS14/Cu2dirNchhWHAvc
2qvxz2GSybpJFvRm6j0NOn7bplnG+FuVPzUXvWxaOXuybndPKM5diTSRwoC8Q9ddqTrBbSmqZ2Im
0D8nsxs+ovvj7hTUtrYkpBSki2QdA87n7fT2RTRPcedlHK/D9L40+Z7uPIUnbssfTmjVi9/0Tv1u
tpGz2JnUrYtF2j7AmwMs6axRzKIckTFqC8zfR72tfbNPxHHqsuhiYd/4Ne1r96frRVN8aN1i9rvF
VfecGbYOfMnAB4eBvAdZyWrwQ9bEiI9mgc0l5/N8BhsSDynGX1Rv0hJH7cfLaGvHyhuU7B1ANZX9
23hJjiVjj7lXYKVW7ruztwRaY6en2GvznR27NTToPzz6qQ6xbVeh0nZyuqQySHu8RD94lWtD5Q+7
S26X81F0i7mzju6HxvkqRTzpmlFdXLfybRN7+TCKsmCcxKeo7YZrr5Jo5qB4Xp3QAcGgJCPPInoj
63wklyJf2HZnQZHWw1mobHag8uOpaEdzZ4XeiwZIuAf/0I2WN+b63PO60qQYXJCxKsn0Xe+ysTmY
Q4LwFMr1y+eZpt7fAtdBv/OGhKa4NXwcq9I+6Kh1nAohqp3T8P4c4sdInVSORNiXa0BhrmLC3S+4
/MVKkn+pSktkfm515sUWlKsOYVF3f0VDXUY7C3czLhUWlIZdsAbrNu+gR/jAjWkWoIP6e1KU5Aj0
wHkzWJTCeW3PQTFYxufXbhbdgs2BKYEUAbwD23v0vsyiqbLAFFoOV1BkJycV6lv8A/dcCbYWL4UI
oG/kJPKddLsvF4HbqZXxmVvQjSfLTRZ2TGNjZNLu+U/d70tGxXknb2z6bGvNja6Le2vAITQQpl4d
xgyue0+OGzRRpF7Am+lPr59FeWuBsAEWCnTzdmhtYg96mTfsltJ6H+M+63OXlye3j5edSFsj46HA
6pBgzbv7ai4Tw1UEI8vtRGoTQVtYmgKPwCTpPve5KHdAdPf3o4SIkDVDyOBVuf5opi7NxCsnDWyt
aU6jo3TvG7fVdyCRW0sD2IuU+5dc9nWDXtMravxFnQZIm44HKh/20cpodQ2cOcfHn2prQC9DyZ/y
ItMpEywm455QGE5q77M+TM8IeI//w1bmHUUjEjw/jHXjNsrEVahFmN8gGoa7p1f27tuwRVrUGqfw
l0NH0q/73b78xtqQNiNSfYVzi+18GzTqykLluk8Cumh/hyGlm2IxHDww4J/NcHpeP5N/NLaBlPLo
R17mNlyIKpVbIW6CDkDTnbrYnj7AkXqd7xkK0oDJ/hTCyPZpVqwXYOvphRk3RBmKemwBCocVXqN1
+mOKlekd8NK9jsTGWpTW5nBoqPtpCDbfDgsFPpeIhlyLU+tDAbN8O47RVE53ZUe2QnHhUViQGp50
QW9DDYNaT7Q/sBc1kvoQhTizjJHWcxZTOHq87LcuWVnHhFFFrkK2u3oxGbh3J4JDN8hFqB6wLtF+
a6FilocwkeoqOX5oLuYEQTx56jlCNclHASU/l7ii+qKwh5+Pf8/W0CUsQWWZ8rRat55MuObCUtoE
UXYlea8tefiWQw+NIjXawz9uXKsOLVK6lbQqpQ7i7Sx3mF/ZxVInAV4p+cFwmvaU1QNY6zhpRySK
tPBYZd5yee0AuX0ABwA3QnkARbPbqLFOG89VM0hXbeId9WloD9nEgWClSbrzRL3f9wbUYuBhcN/p
BK89HoD0O7WaJUlQTCLHw7oZjwDW8GqpYPV7Gtq6j4d2f4SC3pOVVYp9DHL9ToMpDEqsR1B/QSru
K7Xe4ghvUDk/jnK/QpBOcngrsTloMa8hHUM22Tm89jiYemEERZM2aGV1WOxg/nJ4HGprQHBZeZih
WXUv2i5KxOZKTYkCMnYF0BtMZUGZP3gc5f4RSASqwvh/sApZzbcrAs1R2oJjPGGxPJYf1dZLT7aF
7lTL2/Cc8b8dnEgpP3bN7L5+gXCJU10kG5Itp9UzBea5M3k4xwbcwFi59N5w6oxu/qdcUtwiymze
WfsbC5JsCDKg5FewBVaZHqZLYWf1xAvbYgZCVeV+oQ7Rk6c389nO4fTufMD7Lc7jgUyP/ivKjXzD
26nN6x59oYIMuUub8FxD2kXkdNH9MGmtK80q82okQ7qTtGwFhaPKGcbLHpExuYBfZBJjZpCZT9MU
wJwvj3o2OEenw+NKswflja1H1ccEb7OdxGJjVwAO/m9QOfUvgqp6C0YCAASdUDv0q2Zxn2lCSSPv
PPr0eL1ujo80HZF/dsYdKbnP8laMNesVc9z5l6YJbDPcRClPiT4rQVewlMrKeTV7jHcgRES2PLVo
JF5Xn9JEVKia4nwKMguWCl23OZjQJL+Sg3rU9yz39ccM8UjRkLWWD/nVV6wH6TOul1OQOnPjk+r0
RxMFSpzoU2fnDt44AHja/RECpO/FXXT77cJQ6cZqqKego3fzvKC3cGxDA5JRmqaadkELRzmHmlq+
rQwR7sTeOOJo78luGGUYiiKrdZPpUzo03iK478TnDiel91Njpl8er5iNxYmPMsxj9JnINdblELIm
rcTDVQRDbEh5xSE5c73XQZbMzc67ZGNxQvajZykPNmQIVumMl2TZXHmcnm5Jd77NxoWKpFpeC4t+
X16n3X+UYsx3gm6MD9EDSnjyHNW4cG8/4KwqC6WZRAS2N3mHuMzVAK317pI6ojs8nkr5PW4bCDC5
oYlDUKf8gtLCbSjb6kLNE9D9WZHJDwUgnG9CkfpEFa8IUgr/O5WlzXigNkHiAD6i+nEbbwZxUYuW
fMicLfda5FPyNs6jGr7xFBW/Gm8odgLeL0gGSG9W6rTxaF53nDo3bsSkLWOgtXikRM3YPyfd1O/c
RBtRUJ6TACMpCYRExu2w4njJDL1RhoAFC7UZGMQVf6Jy51DemDyKNlAZgeKwKtcFo2U0ukHjVg3G
2BAGGbUYz6GIsq9KOyTPi9aGO1WAjWFJmpRUiqA+xT17O6zKElVCU3cIvMpUz7UzKsd4n2R/v8dI
W2lEIEsu46yRyourZ41nL0PQW13yIWr78Kq0c8LJLDTKyYPzAWmTdueLbc0lChSkKYg5yafl7dCS
RBnIV6wBTFPh/kL3N/ejdJou8YzsdjpOe9I393uaFxh1RynSCT1gDdXsvAbOV12M+EAVGOXESXNt
TRYM1ds9GO/GV6O/ArKJehtUzDV7eB5Sb+n6kiVfjs21SQ3tnMU8SR6fHBsDYhcDB2MTU0NcX2iL
lSqtqzGgKczzD/9H2nntSI4kWfSLCFCLVwYjIlXpLNUvREun1vrr93g+7BaZRBBZC8w0BmhMWjjd
3dzEtXv1pOnOiVmiLhgdkau+tgReBLw1A/XAZMytz6BZFTldUhKLuGrzwWxV69nL80VnOLH2ooNl
vYyNrz0i1l52CaJkXPDm9YRua4gRzZuCPo7KAS7wQkL0l9h1fHgtSK8Wuix3vcjn4WoR08D+M8cW
DFJFopLCVqqV+SHKxH93i2K1p9Tryq/jOM9/K24bP8+ROfxN3OoB1KthQrubKTEbfjbqxhLc3qDX
14oZQAoMUGVIzowtSmRgsCE1RNwFsaBe40dTXn5NaRsJxuRcw4dknSEsbzy4V6+pDwjJqQ4xVABB
K0d+83h5eNw2j6ouGBjw+j6FiwLr8WAt2rnq+7m7xv1oX0ypsXtpRobP7Tk0/lOcprL9JY1M78CF
vb7n0G6TO0oIBxzrW73uKRJZO9JhgHu8jR9bMuXzLDL0q4a0e0xjRxy8N3v26EmDGqE1zpmVl/OX
wNlE6j3Vko7gK7f0Uw437tmrmb2NwE76PfpZB2/C68tOmRs9crISHMyrB7UdaKtkJXFl7MQ1WIeG
G1ikR9HynhXpKunY0nPHVa9XhQAoMG3AmMFQJN61RAL3QkuqOTixry+6pCWSpIY82MQjm+BgWBqt
FMjLBkJ34zN1t+aTGdapr3IH34wOkaaIURkGpxG8xRAkM2D2zKsJ/5EX860lH//IHcRYCcmnOzss
xbfbl3FvadBUQL8E36VkRl9/wAruNSaZiIsrc3JPDaTkia8XJfxlhp39/XZbMhDh+FG8p2SzttUq
Vc+Bgaxqbs3okdcvPFN8St8NylwcqUztOBkOBLGq1G4iUNisq5mmAk8gSN7UXr1TJs/xYbsr/QoQ
0n09W9NJJ00/316gXMDaRUNmQmwMHTXvAsDy9QJDrZ68TpUueqp7wIpx9CVPx16KCbhfZhjD7qtw
cC7tPGg/bluWf3lrGeZmcEUA/Wj6bk7o5AlvWTK2sa8pqsK2BvUI/n90/7ptZ++4EB3D1SVH0iDL
W6/QzRynh6KLtGOhQpzTR/Szyq3Qi62mg4+557AgGsIObyu56cYUDYR5VOYQajMun5/AKnepEugL
Erd5tNNx+Hl7ZTt7RygJT4yM9gzwg+uVLVMaoxUrk9PC0tAJBaHZx15V+8OyaHdzhx5xFPWePxjL
EdHazlmVgRdpB9eeFW9CPtAZmp43KXGEWFLmJI0MaYIYrIChd8oPWoSFPznVdL294J2tXFndfF8j
E/OyjBQaDMh/kCnM5kdNiOlUef0Rocv+AmX5WVKGcmzW35ZFK7U649QmVcSXybRnoCwlNY2eNxjN
9PHRTbUjfQv5RzdXQjYVICuWxNvWFifphOUEEYcGC2CqQhAtGvE+HJe347F5UulEyoiKDGFLSZpN
owqBbMwz54kfXZY4n7PFCS+N0etHY6cvk4PbFVHfo9hNAIUgovzMvzzhEBeES1eCkLFbN/9gRVl/
P4jQBDocl++1aVL+6eamC/TWaR/ggy4/G2PaLSecQ/p5sSw8e5fZFgIb9j8iMsMTkUb7H71Wqq+Z
NSMNJ/qjbuPerWKSjhSNxjciX5tKaCjGpcwqXk49WiTBFNTgWQO4sgRkFMDjXJ5FXyxn+vrKwUP6
+sxRYsYlqrhjOh/bMzfandWljgONlVrFs1+7afVJLdR69CnYxx+1ZXa1+55xH3Fg+PW9ohyjkr1R
EkUJYotiGAYDyMhM8bebbfuydLX3SHaf+csQhm92kZiSc3yQOtNF2hJW250a2tOEz0pmpWCG1xmq
QGlG+4OllHXrp61xRFu0uziZJwIOARyzpSFXlbqBsqXnWe2sMYhjz77kyGj4sd5od7f90+ujw+Lo
q8LcA6Scw7M57WGvJyY8SEHeOeal05f031Qp3A8I9rbnamDYz+oYBFXV9Aii//rlwTKeiuYcxRNq
J2vLhjDq2va403O1TCcvncKnMueli8IRkoMirZovt5e6axCxJVrXVLyArK4NErrWsxfLWNl16keH
ET4/K5PylDeTfoliwMG37cm3bO1IXLhE6WDRpJAZ7ObTClND6KXCH+fIoD/EjTE+eBoMPDPKTwH8
TNmXEjDHtRyqxTeX5s83WzcdWU83+AF0SDaJrNCzuqcnSP5nm/SVRUzR1jdyFx/mNd0pZb7jwohZ
8S6J++6s6fURam3nEK9+wPa9HWtFy0enC7qaJh7tETAkXT48tdZ0NOj0+hEiqKB1xe8F0Er3eb2z
k5Y6Xu4VfYDedRtAB2meVBfi1ttfdG9BeDsuJJVEuGK3B3YcLbsa6j6obVr24YyjmcMeJfjEe7OA
BkUIqui0JghXJNn6ekEx/7LSzL4P1BTJ1FAzU78Y4Sms5lw9Rcohi9Te0hglJHBgZcR8m7BsKJqp
siq1D6xUFHeugiONunJ5V4HUPN3+itrONZQ1N7g56AMiSrU9F4bsgjZ6D+aPkWWiL3rYfjorzl+0
tLzFRwvYuqC6PBfXWWfM/xzBvfPB7SMrp9PWwzAEWkLrz1SYyy/pHNpPThknERQE1nxE+7z7XaSC
IyR8BjVy+e9/iQXou1ENyro+0OOuuesH6KmmJnqOReYdOKedwglxIlJhTPyDCaRUvTY1Da7wao3P
opZVe2naEpE6hZJu1STVuW6iLwnzUle0bCburuqeXG/pHhjZag72Z2d7+B0EEdTbSAi2b089M4bb
Q1QXlH3mobIaL5YPcZt9IrU1mFcUzpuTHd45mw9MNkDouu2qRqjBVXkixmCK4v7ecQfqlcNA0c0K
lYO17XhkBgfAn+MuyBu37Q41LwHlzeMQFLaBEgEzYvdLkicBUiNdwGghEJlOHe7qJVoCI4+PkJc7
p4k6N9U4bMusbnPye5tR2rh06bbEQn1wM+OvHPGdb0NzeMl2HCLpHCBIbhmV4C0cu4aipVDjEBrn
ojLOfZdWz0tYxwekALvrAWhOkRn9JDrC6yNr1ZkZkZsOASxSy0OyjOM5ymKNoqlSHezcTphCrQYq
DOZdAHlvY7Da8YqcDswQWHaUf+2XtnjIQs/4rOmp7g8V0lRFrE1+3plvr0oB8qaUQl1KA2rnbVyA
o3CiQJwPQZ7VWsDIDbFuXSbnOeqMg4Bh1wdINj96ccB58PzrDwq5MXxLFp2/pvPqi6rl4poXSXme
0uhLV1rpx8HSuyd8UR4M9pL6veeW157c6OBr7/kAwmoGzJlVBiu58UVa77q1W2ZjUM6w4/nZ0tJv
UrVs+h4VJoDpaIYq/fazsJNIgIZmfpgpSnq7xuZumLNuZ0tCU9eru5iO/2AgTGU7j+6MzM6EAtlJ
CeGLum1075rIjaURDt0qifP6e8+MEva61fO9yZ/8zJ6Uz8ZcJh9vW9m7JkTW8gARijFJvrbiJEZs
mQ0qeEYnrHMYDqW/zGn9ftLLownz3a/IueEZoXAEsGFtyhNz0qPsNQQoHEOgqIWM2Mb9UJ7hgvy3
m/Lha6aaRyWAvfXxXoGk4MS4vF1ro2auWb1dlmMAMcfEoezbMlB7W3/fZ9bRg7y3QArdKqdTdhm2
fbusWUJ9jGZcjjZE7r1tdXH8uYZB2vpqTPKVEiVsuZY+Zkedob07AfqUsgAujddjE2OOy2yaHUQL
QaXCTy8I4oNqaPtLH2vjGUzhEUPHkb1N/B5q4WRUCfbiqksCtR6ic1Y35UWdPfciBuOIVWxvFy2U
5WWnHGTvlrxC8gkN/VwOgQKG7TuSeyhk96HZn1EFjw+6JEe2NsfUmBj/T3VgAEBQ9PM4W95DMVMP
K+foCKO/a4piMa1lSKpoIa4Pp+iMGoZIAABGlVtfu76LT9GQq2cQsW+f4aPDC2KDtpvMqbcliXTw
lLHUOZul0nhX2O3cq96AAvC4HpfbLmXPccGHg0CixL7RWFivigfILSx9GAIGqUztXPA9BzmFcOSV
9w4h2QCnHXomwNcb1xWlMaV20yUoNe34k6lkNl0FK3moHFO0sAgvR/d7b7ukcCuzkOSuDDytF+Yi
Eg9hjQAwS4R2Ue3evNQFemzh1OsHlY9dUxLfgGDrzqAInV1R6EtIoKvOxTlFNPSZg9FTE7CSA1N7
2wU6lxYJRVIyx81nbEJXRwM4HgIvHNr7gtzui6IcqhXsLggsuc0zStd3C1aCoWtxI2iEgpIpimti
5whg2UNf+nFZpQdv2p4fBmX2v7Y2+9QZpeEmDgAG2AayK6NM7qOjTO6fXcZgp6JGTpAwWvYbp55+
HSwLwMupd8og8ZdsLEuqru4TXBSljfLfXGuY4BKdGx5EBbvf8WUMVw42A7dZm7GyLOmLkUPPhHOS
3GuZMB8i0bbNVU3BmN6+ybvGmMOSWA2JQd48Kw0Qr1LMFTnB0Jqhb1RW9DB3jUKqp+Hl/d+wBiAA
fko4ipDkXi9Ng8BKHdLkBYZSvrfDEXWQyXgQ2SF31966+HbI6oB5kiMBa0uhljiawowd2KFMBOoS
NvdIgnyNhlI5gB3vpQbkHqSQZOlIW2zCD3upG7uI+YIVUlfflQlmAafUU8l8HZ+HrlP9YlKy0zJl
329/zL1KBjKNsFDD3yKVRzeXQNiekuYjWRY82sujPSLyXVpzeU36AYb3XrGuWW5OH+tqiH/AnxQ+
NpAjLifYutNzGZXt1U6E8Yca9rn9lNlR8W9vDPN/t3/k7j7I3gA+HKqQ7WGGf7xKNI/3z1NH60sS
jaBrM0X84w3JkXrJ3mNBjwaUBYBJ2YtYb7lVMJhaOzxKRehBUIt/uNjtDMO/DvYBVa+joeq9pUlo
C5EuyAQgp2t7XaHFPCUTT3s6wyZW2Ml3U3Kgl537O0kgE4W00GTuCeXl2hRXN6JVydLsOkGSARmo
5juU2oN9iivkRH7DJ8inwoUOiPGubfpVSoFBpjAI/bQkvIOEoLsr9Ng4IWwYnW8fj709AwUn8y5Q
K+BN1wsbBicS5kiVeJANfKGjYT0VJnW0XKQIa3tD9sdtg3ubRmWTqgFwLRKGjb8bzLpzjTjpYS8z
lXuR6RBCF0O0cEm78OCR2nt2oZ6D5YDCgUxN1osjmXfK2cRWOZjD5zS1OyUgHRycg/3asSM7royO
McJIT2rzLjl6Oxc5ZLWBNRrRvZXP9TkL6/zn7S+3awVMADAc8qxXnVYmevIB4WFqkXnblpehjPR7
Eeujd/3/2dmcdSo4IBN5AgOgWZM/u1MFdCuKD/p3r+UiQABAg/ZyxmnobvMNy/TiQUMINqh0I5of
7KycNL+sMtzSUGfpD7WLyz/HuWz6O6PMNJKRPmLa3gRV8ie6VrpxVmervddUoURBTs+594s4c3Bv
utP90RSapviqEcVfurjI9CCsCooLjQah6fuhSQvpBmdj8IewMJZTzxxtSpkhMe/dllTi3JTp8tzM
WXNEEr1z4eS4HywxJCRUzTYlntEegY6ZSPkK14U2II/nL4ZdDndmmRTQ9M9H8017p4ZwkHPzAiff
dhLSsDC9Cj6IAHLcJPfHUW18p6uqo/R4JyCkNMdkLaE0BbFt5UFv6zwZKpVuT9MwiKaD+idaU4Oy
yrXr0hRw+JEWHRzVHWcipypoQFOAJL/bvAALncXF6PiYKpwed2MypZ9b7PnMB5hvD+Eph3uy8QMj
AlHo2pf0GVUVVLA7jmtqUQDL0+8GfeGDWGZvt2QLQPJyymk+eXp+iXArRR90RRQ07WpV+QGydEz8
kep4cPuK7xUaZdhC617yefOIru1YXpeare52MFDHvRrY7iQ+Dhmq5qeiiO2/63ZkFqZuWjG+G5ui
+4J4+/xXYtuKdja1FJ2T279nbx8J3yjroHbEHMLmUoBYrBJgo7gcg9rVIjT9DkTsf4XWHYGj9yzB
Bwd4S85WMCO3Xng9qpMaLiiku1TEfg4a3S4oZtPJDxEaPQi2966E3EtyCEpjTBevbaWTSLPWUNpA
axVHe6cLxwHMOCRKeTKhtk0/e4niZj7kf9Nft7/nnpOhhIqXoaPCY7EJTOc2a1oNldsgslSkRuYu
Q3IHfZ4PmifsE5Pp829sIA1RhmwdmqOMy6+XGlmKayrKQBiR6amvOIoDtTLM/pWtVwdnd3dtBJhy
gJ9q3JZ0IUPz2kxHqwvKzuzukXGyT6EVDdfBrvp7S3Ig3/6WuycGIC9McCAHaHWsl9ZQFSayxceY
7RA+RqViIKHjaQ9GpB01OfaWRoNZiqNTRAJOszY1wFXUDTAHMELcWtd+mJNTVDnxxWnD7puC/YO4
5eVebRAKTPRSK5AlAyJK+YN+cTdEfyMsp0xB5DR5TvnQu57fTdNjNRWL8Me8nb4Wizn/bSg1DyuN
2+izbaTF0UXZ+8S//ozNpaQ+15qCOnww8FlgxmdwE75gCzaUSPzGi4G7A+nyQpuwxYBEkTEgi8MM
DYRt/Sk2Cw0UZ9Je6mYyz7cPzp4vhwpY3j8p/LV96TV1TOBIIwOOZiU9pbo+PlF6VX/ctvLisbZ7
iAgwVREKKhIRtdlD12zaSZl6pmBLxz4nozZfjNitA1D/jBrb7vhkGUn5FBXg88p8Mu+NVHRXBk2b
3Kf8NXWXJu0dZhooulzBfpfPRWhZ9x3580E8/oJ+f/VbLUkvD/snB33zXuuwKBbQjfWMljXdv6lw
hmu7FJpKv6czGaht0UzOU6cdrrqeNs/g870fkWmkF7R5kz/jytBy9CndtgqaaiwO9mvvFNLEJJ3U
2C6SyvWHLCp4gzRq4EBTGyc+1WPo3oHZtP5oGbc9cCo7NQsMAEKiowD9w5ZOvaSm2Ypw5uI5Bgny
lItzilbJaYmB5kCY9E/HfPZdNcVH3nNnkYw7ASuGoIDBuFc3vimXhQCOgu7QiPLc1RMX3UoI6gLN
mNz0wMPsrBPmaMa98TC0bbezqCZ8r+PgMouUhK7p2z3k6oU5Ov5YV8U7YL/6JU7Vn/o0tgfpxe46
JcUbdXhe+y1Wx2lL5kczxpMoU44gTaz8XENteVUH94iCYc+LUoWXGGqSMwjO5W/5xYsWTC7NhlZz
0QsjvqvnXvcLp+p9L0HqWOlc56SF7fhJKLgYZYyRHjDmN8s6YZkWJlO/kL+RQGw9eQgCKupofSFG
Vz0ublc/6XSu/aI/bPftr5eUDcSGlKXY6vA6blKDyqcMOyya8sEqhPWZGTD3wRtRT1GjJvWXZXaC
HCp53zFm5+wm4dGTsRNbEVX972/YIl5dBjhIR6CTr/S2+TGpNKVtNEe+wHdQPIxT7H1qkzx9ew5A
bEpzmntDnrO9tW3oRUqeAx8Z2mH0YdzQH0PC1gMrO1GAHG2gZUUxQWq4rI+TgKQVADFWNFQdnkWU
lMmpNjvn/TLO6jmMqNQceKOdl4rZX9lWpbYl+/1ri6oat33YqnxMM5oXP/catfT1yDP/vf1W7V3K
X+1s4htGBiMElalF0gGpLuOUh+e6Ankz5mN9wKm7uyQdlA9iJiSH24A008QiVKvnPsCKGCRIKJyY
uT6qQO6dQvhXYZfhKCIysikw2QbslVXCVvUmYb7QQxn7mtO5n5s6iPC1d/lsHw1j7X5FmHwkxxn/
3LZ5XLuErbN/qeiWxYM6Q2jdWUiRIaIQHbjv3aMoCwfgniGv3ObX2gJsouvoW9klXOgFasqav7j4
NwbuskAUbfvlN06IpCgymEcB8L85iaMLj7SYiJmM2shhlh3MU5JP3WcD+cz73zFFfEbCAgR5O5Kl
zYurzLInp7XI30XzXAa1m7hnpzSOBrf3dgwBK5jW+S+lavlK/vJAmA1M8poinVVd1t/6ehF/IOlh
PY2FFj7fXtXeuZeRvJwRh6Bk++CSx3dOP8p2kpq4z4xQZ98UuAsOzsXugiiDkdVCDkfevl5QpyqM
mnS8eFTxlAvqHrU/pk11NxZqeOCb9o4g0yWgmOF6gL9xcyIEKiWT5vKQV1kvLnCtK3dZk6TPi9E3
F2i6wgPHsXelgQmwKMlhw2dcL61hFF2gVkCCYE51UPWq9yES0+S7VD3OcWREaPUu4V+3d23ve7Jf
VENBIRGxbOJiO1GqakIjJRB56j4z5j8iEN5Xj+EIo/ptU3sR2S+mtlkJuXNapxWlFtWN8ukSR7Hy
PisdpfLtMfJOTmfl7yanAB6Ju/OC28b3NpN3EypTYgdK5ptzs1RJbFYKOG2pHfSObPNDZjVqoOrz
8i7WoyMd9r3LAKiLKQNZ6QHfvt5LHbVEWGFHYOGmyrCQaU0XpVXfTuuEyBrpnZwtw1Nuw78uHAjd
R6ULehFp95pbIWqTHtI67Z1LzqOkpqMMAZRsvZYohMMJ7S/O5dLPYHTm+ZxklIy7xtIvRmqg6hFB
TX17v3Y/IMA1OiXAngDNro2meq4noqVMCHQvvVYdMhSMhBw11/as4II59pQkQX1sTkUIAYhhxxmN
jSmvgBGgLzN3YX6+vZa9O0a4CmcJ6HNSZXk2f3HC08IMrjVw8BM4Or/HSTH5DPXMwndS+3cCKjmm
xqQoL4v2ChgL+X7W2xQ0nMq1LolV5kzWuEdTX3u3iVgUz2gwxkwAsl6RVHVPol5lQEjpOpjWTRkI
WPm1ytP83nFKcXB796rGRAEgZiRYAZubd4x2ngrwgglKZJPBaMaLd82U2H4ylSU6jyEwfmOprEu9
JIrfpXaBWp0ZXhd9PtKS31s5nWYp7wFFHC2k9cq7cRj1zBnHgLZS/49hZskpB+qC+hkyFJpIzJ9v
PzvwmUklERSOmQdY25scJDb6DnuF3pV3jhmVZ9usmu+DMY8HmOq9y0BnVEInYFB4raIeh7Prjcy1
RVPjXYTXpl9HRFSvb18QJFREWRAHEkhuFqRlWWRoE6NQVagrfqElIpgVl+hV8X5jlo3RHGbZODmS
/GTjQ8pmjEDewe+V2F3oJ1ZY+rUWDs/ZPM4H3ZMdH0kLgb45sB1oPLcF9zZtKY95kkossuyLkbSF
P2fVeIElrWGcwXFPtGWPaAp3HlQp7Un6hHaFlCVYn40h7OPM1boR8gUl+UNPXOOubIb+ZLRN+t9s
NAuTovEnL+yNg5Oy49Bo64E0pLtN6r/tpFfAH+jmMR84KLF+oXP/Tzs01p2aiIPo5NWRpFgkhx/l
tI4pR/XWK7QHRNPjOKLoFmXtaW4BCpQ0XT/fPpKv7rS0wuvGxgFNohm0thKldUH1PsPK0I8PNsia
9wVSIReCw8/RoLyZ41yag5CBGXTOC+nb2pzIjLEZKuprZeS6V0Xtm0AZzARxVs1462WjcUhoAAkV
DoQ3YRuGzHQww7Krgtqb+gfTy5egnZP8Ebato8Bc/qlVgRVTxP40KiHmlVoy61WpncidXFQ1MIdR
aklUlu80dnqZC8W7C0H4+rC31PcVxW9/9KY3c/lJ8+SEkKAyTEaBcW0+h96rjFvAPzmER2cqZfXn
KpezpYRiQVPUNL6a+ShIeXUPpFGapRK/z1OwXXOlNsiK5aIOpN7RqWUi/VIqaHsacSgut8/orily
bgBtFMI5Puv12QtPbmsZVeAsznJtEx3fYhOsV40zHzy2r3wZqyJ4gGuSUrkU5VmbkvpVNuCOKlA9
IVv2Rtj+1KOin3xRmcqn0uisT4xlRF9vr3DnrgM6kngBmUWCjF2brfkpzSi0Kpi0ErqCeSC6EGX3
G99RLotkh+cbuPTayog0L6kv56QYuuJqWIoeuLGr+d0ovPNvLEhiBHBhlEi3orZidhTPDFmQrjrV
ZyPnklJNs6Ebum1n72hQbwLDyWMHb/p2SR2l7igzKwi+4vzs1sl/U+8BTBm8o77SniU5nAdpHwui
lr/+ePAMewplkjKwtcW9cwGt+HXiqU9DYlVvfWI4hPSv2CNwDxI0ujYlOCTK6FAZsap4RMp5VK/u
MvGWtmZ2f/v77bh/GiIMvHMomJHZTlpyBOIBEvMiEKXd1347Z2ryTifGu09pYcanynGrn283SXMA
xJekAH7Vn0cgzohZIBqo7RifGR81/aSdFl9DO/tauO5Rk3zvSv9qbxMpTFnIZg7Ig1q9Zp7KqlNO
yaTP924fGvA1RNG1qtMjpiO5RdsXgVIGh1/jxXslU1LwXFutWheBrhTFmZq4esqoqDw22dJAdKpX
TwJGipMx2frBzXu9XOZIpXwI6SNT8M5muU5sNXbV4MEKqMbuM7EYwdgx8zGIrPuipmN97+hcldt7
+vpyyOFVSgykyMzRbcnvPB3gSj1A0MA/DfoQhfIwkUf4OgwRb3ZinFb+QzkDkiXMrS9HXxKZcZZp
tGaT9a0dptmfrDD/kjdOdXA5Xkju17sIESizJfTtAFkwiry2lVh2piysDETm0sVITbRu4hdKmf7M
pqJkIhCh4FPd5qI79ZPWvgNuzmObMnqm81aJ+KcdppAquCbQ2APH9/rFIKkmLMRRMPribi9uPZR1
npo2n0Exki8JxbmTitTK19v7+to90GkCGwGxNSUCOKXWHwC9yC6LXAKbRNWZFo8Vy6d77D33afVD
Hzv3oH24tygMkqdTKQA2LY/ZL8WCZbYbs6bCGbh2Z14aRsDrD2iT20fchnvLkgO0zHpCYvKqukl9
u1g4ODXDxzXEY12UpT44U+EXXivet71yVNF/zW/IFA9JPBzdYIM4uptTC62TSsmNU+smkbifxFS+
N8u5vLM5XufZtJTU1yddecf0iPnszCFThJBpte/C3ut/prbXBmHqld+TwrUf2064j12b2P+ZeWl9
rerIRE03EZ+zSotpX9WHYJzX3oxfj4CuLM5C87CdAHFCUmbDjBvmcLvC8RUvVT/Vi549GIhvvvec
Tn0qrNn4MWuKd5Bc7m0VwAWJTiP4g+Z1fSRm+LcmdzAIrTvzv34S3ntvqYtz7JrfGvC/R1XFPXNA
jhi/peMoAcxrc0YRe6HaxG0wo1T0T6FY012PCgZcEIbr97l5VNzZcZwvpGYOXpMgZlvSjwvbLLpB
aSDq0If3UddoPtVT875yxyPS4Z2HAVMyyyMDIPfaXC7VjDo1RSwnaK1mWC5u3VfnQiVHeBCAwx8y
o3WDVsTxQWV/5+wAr6GKiRelprntwmgjFQe6tW2QZCL82ppM6l0Z1GunR8uY3Yr6aZv+jJuku2oV
CMHLbQcm92vjwYkwqRHLBhDvwqbIWbRh5ral3gTq2Pc/kt6ETN3Np6dGGyMY13rjG5wEBRoR+hh/
nov0yP7e6plbAJpHmZXemjxvv3g0r11CBq/bNmjEnP6o0NvwnSiO7mtHESc3TpbnuerHu6p0jjoO
OydLqq6TjvLpeZk3KQUDhJbWTX0bVK7iBLU9io+6KqJHIAvZp9sfedcU1Ria2LJCuYXwdExG0zcp
oYApUDDOF2H6PfC9Ux6D8b5taud+UuuRfDOuLIluW6NlrzGjD/tG0KvI0VwXpRk7XmQLiKfWzfm5
1aOjRPe2SQBU6y10EwM1Jig+UU526I7abhiTDVq2cooXZX4aWmt665wuTHn/t0jQCGuLtWPPiaKE
DWD1ZQmE3dAV6ublyUqNI6ewuzh5N+n6vjBfrU2NSqvFoZlC1JoOxvfY67OnZagUpKnnGIRU5tkf
b2/g3oVAWIRiNkkonmiztiqyK3WJITGN9D72w7Io770h/jfW4+YjI9Dzg9Na3ntYEI6me3ZiC0oV
IEmlPgfdqU1cDMdB2xpx0wRhn9qMFObNCXKtt2eJTKVRgZFoINlK3zjZuc57wybNDoRa/VkW2fLO
0LSQcc25O9/+kDuXDvU+WqVUuKDn2BZA27YqFzGQRtkhCpNw89XBOKIVAe3tEepnx4kS/bAsenmM
JG979uas6S2oyjxoDKNvT5OW1I9Nz/gfxEBK++DCpPUtGsbioTCL9CnpAdjdXutr7JNsUWGfAhcZ
MZd/fUwX1xmcQmIT+OMTkr7jP8NAFa9WSvPaGBRqtMh2z4L4xy8627sSrR8JGe7cFMYpSVkJQvgN
r2jFEnWeuhjpdjMfs4udmOOHsfaAJ0/nOPeyu9sr3jmtL1VLhs25KmAj1wuGDr2dwpQFQ14RPWal
HX0d+jY+sLJzGbHyUnRSLRLtzRuR9VrkEHKwJiSEfw5qavuekdfvPKeqHlOEDz4Ts1REfcuR39k7
UoR0zJvjDKC+2oZ1kztHY6NSBBCadRc1lRsUCa0kESfjXRu3Cj01TQ+mxSgvjjtl325/3r3NZNSY
Zpbsp1HAXH9ePUmzsDKpCSSaseBynB81YcUFJtv/VCXSD3K1vatKuwd/B1iRMHazmSB5zKiIcQoL
x2byy7ZoH/Qijd8vVP0PrsrrLaXrjhU6Ljpx13Y4tnS9Jhlq6Ni8MZw/RbYVnnKkNHxQe9YV6vYq
EHHIBFTID7n9TbXXy5QZFWm9CVkQuNPNntahaPtIVG3gWAKhvzSy4rPeKw2OFh3wzFdn3bxzltE6
O8rg1mfVmdNrOxRheknLyPTVrm4SX7FzA4ZAhZmfwRy7Pw9+pPzW64AQ3C8FCoTQqRgSHq133rVF
UsYjRKLNJOZHfZEvUZ+Wft9NBQRYbve02J9p6QeeMMfIVyfbuouN5s0QNhIMcDxQHMkZdFoh658B
tYRdCdFDf1Ua9n2nDD9Fi5TXPJjZRYMG9ZyEy1Gt9PWhZ1RbTotIfioGceS//yUWFYtexiJsmXJC
kSY5K8s0aH4Gj6Z6Bb0OI6TXNXNyvf3BXx8KYl+TNh2wHrpm2/wNUJljZD2pdo8CyYnmozhNgx1+
aJPMOqgevCAW1nvrkJyauEseYDohm73tZ66El0NFFSqdiZJRHeaL34aGp/taFY0PXQwr+RV9yLr0
jREszGko7OmvpVEG4+wZCeQu6mK579y+afKT4vTDz1FvUKZQ3Nn9BhtuNV8QHxad3xZq+6EcMjT9
bn+u13vE3lh8MIgkZGdzE6WA7C3DLOFQ9kmmnszRdk6gopT/RBlljEsO+fNtezvbQ3ZCCEGRi7rL
NjtDOZk/76RN4CSmsOHDrLxPC5SHz4018tkOjL12ToDWyAXp4eB4+R/rE1ilSWLNjYPKeaaW9btU
N0Lr55iO6NdDoZG770G9WKOvoMfbBUqmoDxp5X0SXhz65sklGyVR9dxk1Xed/mHrl6WtR76rltE7
kcdUyPshCimXKMt7o88H5Be8yvtaV0xx+9TREGEIR9f5mCxF9Lz0S6X7qgMB/SVMrOiDE7r90+gq
qgjKknjIr7OINnKaGdAlgiBsyzMoIwv14hBs32lUestCvRzZv7uBya/5NFXjHF+WqEiQe2SAVjzk
adYbflpCXn7yskllJgw+OO8RfReRIJYdJ8OlU2q3fxyI8KIfDXhPlAv0TuhwD3pw3xpCDT8aU6pV
d7CUoYlRaFnjUBSz3T+WChKkN+dXgCAotYC2plpF/2G9QwBM9Ui3qVsLJ/Z8gS77yRpEDn2y552z
OXLOB0eCv7e+skwgwST8AoiQIwtrewim2FoLvBvAcBb9aM26OncQL30sRpjlb5t6fbXITclR4VEi
ASAjXptCB0DUDHnWgT7W+TV0tejRmdHjJHecHxk7OUrAX3pc67XRyONU4fjkS7Ot7RjdbIB9AsE7
hxZqprPeLN/1pI/7a8r/4akwjPCvFiZeERDBhuJjNpdmfiopzCwnxw698GvpTuNXnuq49FO6v+Gj
2TTaP2VVN7XP41J/7zsz+RhPJXWUKBaL+x7KZxL9ehDjfa4k0MeRbenTqUntWvU7PfYiWO0865vT
GuKHhc72c/0/lF1Hc9w4t/1FrGICw5bsIKmVs71ByZYNEgRIBAIE+evf6bf6RjM1rllLNtVshHvP
PSExI21IIYnaSyYCazbHyavppJtakGLUzzFb5FPMx+jb7MGQg6fEUr12wB9lY3pmLzG5FduuH515
YDyKf4FrDhtvVVO+NeU6omA/fxtvqcvdK4zfiithh/TX6hFZsivyrf+B+s6ofRKQ8dIogejeu62r
JKYjXJcPnRf2FRFFG3D0iFrZKgtp+UkOSfWyQWDHbkfbxaSRWKfqaXPd0t2XNMtnGBxYvoldyuKR
3FMJH/G2RtmFjQe/gCtR1eE1mzsyt1Gm/XtkZG+hzDL9epiwBeDBCfsg+DIgqnLYOZDJJFANOjyI
4Rw7nSfU3S7waYobN8K9rkk8MNLDBGzi2UUc7euI3JC5LWi+8sZB9nPaXD0t9y5s0Z4xTMH+sL6/
HuVn43RUspiSY+9CpPFlfS/YZmADg/QVCqOukrkW11CG8LI1K37wh4edz4H/Xdvnh5W4alG8QPoC
auRfN9M8Qy+xOpIgADUWbRCuPFTU/Ynk8zfq23mycc7tw810BvBI9tfHYPyea6j54jbhYxftx4qF
E5AmuicM525j0jo8UUbcqfDawjxXVPnSiCqOeJuMif4TsxXZrucn/vWDo2xDUgre5tkj/Cs3Ew6C
aR/WEvkTI8q659KJyIMvRmoDn/KiJ28LQ8ZtbvOzFDDRsFFgCxm3CzipcFicjjrMoBKkEfLe1WzU
a0D0ewa+1NKBRMHGpdultRnKxipn+AVFbAOQLTXHaQtCyUwfFOFDtp9sKruGhp4m+0EWSN2wEFzs
k466e+Mtw2+L7nzk1MI21VJN7ACi4uZbxEmuY+OIL38vca/HY535Xux5VCcPOCnKcS/mUN+Z1Ibv
krJ8a3RPSX/UE5vfSa/UfeV0/eHzCFu8oxYvfWGFDW1XTPmHVh6kzl5bd0sFFPUNs1nino0ftmea
qujbMLHitoSpWAxVmmFLmxAG01It1XAd1TVs6AYxIh881+l04l0X/HUeu+p9MjpfkUhj5KXtNsva
Yet0fIhNFb5h8DdfriZwEEIGmjy7vJpJE7kJVo8Dm+4wRJr4LrAN8XC6qgbaOFdNWcvSkt9ACo7V
hWHa+gwxfHmF6ACUd/CXxgxFTtRVDUKTkOgwQ9Dijmit4MA5iHU7MSFHUMYRiNKW8Nz5jv2AvzAF
GeDKxY4w6GklYoeUiKbloFm+QphWBf5UQB+T7PxANHqyDrGNjSnNoHbUy+6ejahaHl2lzfeOx3CD
ZkgkfMGEb6yaQNPl2wiryQh0yDB+xrHdiosJ1sVbO0Syeg89MxEqHsuGFvQH8g6wdn3yYq5uuwo5
sO0azfXPDX/8UzAKAQ7w4Ci+zVPCZRtHef0Sh412e1t0VO3WcUtK0IZoCpvePlPIM1gYndu1pOzO
JWOXtmGGiqhBcjHj4ORkoW9ksdb2dZKV/fSRiNc9GPHqFvwyDB2yPiHXctPpsKudllljNMS/ICZG
cbSr7cQPRkbwizLwgsgOmC2Wn+Ms1l9o4kv81zp12XwpKgJx9iYS9xtNxWj2XRW2FwLVyvpSZgwR
pghjj2zbj2aJrpfVEN2WXcX5zvdl8QD/lv7JQQ1JTmTA22vQP59lc8b2sCEdi14esY/Yo8l8hTyx
0Wwzx504+2t4M8v6irB8WlrfhyLsz1q7rllmLsb9qAv85d24+uxytGF8RxyuDY0uy+jY8RkJAvCp
6X70YaS301JpgegjFb8T0FrLRmYZe3AL0pYhdkjzHTYE2sJoIfY+j4hI26Jbs1/eiHJucgelThPg
1nKbdpXBEh28eGKQIqdHGE2J0+BpRa7LhIIYydZcxZdIyshJy/nQE96wsRzTliBi9jqrNcKXopBi
v4aBP470DK+FYQvPFAlqFKReVqhG0mHxbR3AuwpZqjTqkCRHQM4ETdltgYaIXVDfqzuo8osPNS6l
aeYNcS7tOa3KHOBl43yTGSyqq5xnwz2LcoayPHOqfLMDS49y6dFEESaztusL5u4cTUX/kCLgV7eW
m0nAmhYj3AatUVLtotmHxzJLTbWDA001w9JVhacSg4exnbOOgpTDKjE1BULNfZME3otDZMYOgqaK
dtvJ5osRV3LL+c+Iom29FJxN6x6BP1180BX8S1sQmct6R/HKtqYKgSEtao2WR+SfnpW7eT/cwpsc
TJIUnjb6CpLTQvVHTtXUNRPbannjWcF+Y1JRlnsQ+dfsEOUOxgKlWOOPsGCq28DRZCE7kwzZJzpu
1ELTyrPj5gA7tmcjw3s4kkjaakVncHLKpQTFO+UCSGNO5vgqiqaaYStu2dLyDTKdmxTLTuGnVf2o
urS882WSf2d9vfQXm1JLcQ85sBMHPdWdPIxCxw/rQLb17F053pVLh+8E6UAdYlJ6sWFZp0Jd8pTI
j/hsL9MiodQ95F5W3RFptmO4Wn0YXRNNMnndpJlxNKehu/Kw+CSYV6TTOzC73MNcalxehxXm5s2y
lfOMEDgERS8mw3aZoEHRB5kP1YM3CeJbQjKXZAci8VbthQMxpxE9CXi4HavfJjhiwD3Q4yu2Zewb
5L5E4nJJafyT55tWV5uTyQNSNTK353YqrgY47KmjEsJWeEmTeaRFgeoxNmmxPSyGs1OEEhWVBcXX
wiy8tC9LpsRz1EexxYVo5Ucf/JQ2Sqv4B/S1fdpQus43hmKZ75YAf68rmFrZCcz/nPQH0tX1RRH8
BsES0mpNY0WMsJxumX3dKhB/dm6EfmQHXpzJT3VnZljKcxU0GF56OMNj9fpd+zMfvE7m+Q38gPlO
dMmKu9IY+DsOjsbqakoUbkwkjfXfUGXmCJ5P6mlqSw+y8tXS+65vc+SBK1QHSXSFMpVARoVVv4kj
IvimAYLd3uXwB1wnOMwTrnJEQM/ZqzEaZ2G/uf4TvF2WNpHOBbvUrl/TZsq8GO+pttADTptP9Q2v
YG/ysqH07q8nTFS6BtOVrUbw5cjP5JcuuRu2RNZNkUnq9iu2tW+ZT0SGzmCuoOMV22qawq8Y/rgl
nfagom0WaIe16wXN+drtRDnJ11hwTptBT+rORkP54XKJX+MFI/ADCma9UxzqiJYxnFQH1de8bsAj
4G99xNUDJsr5vPdDUoYD/FSXFJE1w8xbXE4UpvelglhkKpaUt2jFzUEotgKEYGkXN74KWB3GkuVG
JXrzYPGEZLlOkoBO8Sw/yVuiNH1EaDdg84Qp+hhFiRtbBkbNR2C8znZexxQ+8CrG17TGxtwmeorL
49Kb3lwpAvHEW9/3qORK7sib5XE0t8i2LN+rDejHLiUC3lFl6ih82nrBbuD1TqsGILJbbkiXu7LZ
8L+CIjgBv6jnNBJNmNIMwAfro3zdualacK2omKN5R3on7lGDT94ymYa70q0csV80Lu7RWFWXNnVL
1I542ifSSxlsjxkcOmwmMnHIeYqdqHtEQB8H5tL+EAM5rxuqDP0JCgHEvijh4u6pHJTN9qrI1BtP
SiEbnvvkui78hq9FJtlrB4AB9mbREF3Akiiqdi71eXbEWa6vy7NJQqPXJP4FwIAgnzI4lAJLRXc6
CJRNcUY7ehGqpY9brklnWkUWwnfwrkg+oVCIzt8GS7B0k2zYDTSr3AGeLuNjNhGGDNE1XVWT1b3e
mhSK9e9QxOLeGGwOdnQikH6AW2KcunZivFpOGQ4ofqo8DxP2sgXXBBZ65dUmwcRu1kUbesCWNLqV
xbzd5KNN6a5yTKxND5Ic7tUyNwA2QDBbWuGd6o4OMmUHHYbGrJxbghxh5ip/0adRUh6SaUzfyAgY
+AjDH2wCHeL4Ae1RP+zLZKzq625AJmMTU7HciIwMw6VIcFk1KuvhPksxNXmKrUnmfee2+AOZayY+
UJYac+Ri0W9lHDBKQg/B7smCRqrVHYzgGlIvCsGqdsXIYI4RtMSKsbpCZZ1BjA6oVB4BXEXFTmNi
GsOsPcPeHTvcNwfMa6KuKc5mbQj4QWY2mrmpQLaiTm2To+cAWoU8BIMiDyKUFtEa9pnWBO/HwmLo
3TI4/GBxdmvVxq6rUFCO5Ptg01m3AilBOIywrHGVAz65NkHDO83GFiStFMOqCChFqddmSGd7MwYx
+EbLcgNHr7BCtZXBum2LTZDskDMgCA0lNRjj+O4h3MKTmW/UotwPy/tixNEj61deuCpBBWly2jfI
zSn4kRYLCH+Y7KgKZRjyOJsBtOYXFM45CrW88FWjF5b9VCP8w5oU+VH2UEVa8edqDDUmGnBEKxtC
fPBQ8ClA+7Iuxd6V2WD3E7iFpAERXalWQsaD46yuET9itkjao+j7/GrLAsfHgN9UcpRkkHmbTRyx
RVs2DlsLZWJI2mx0/p5s3QKXOfAtfmnGCoGOoC+vzaSRnJKO1VjiCoQl1T3FMf7NkRk3CMe63Jph
K7ZrnAwoq7PJoDRBwm/6axw6+mDkqN/tJiN5nQ1+jeAuR8J+6TJY15wVK7TldTm8xH5ddevpkhaY
KlX1ibOVPOAbSbLWoA04QHORlvt+9OGV8RU8lwGMtaTNPc14GwgrTykMVwpsrljdkGXF5W76auyh
ZcNkdEeXIhcotlS04yZya1tbU/wuyEbqE1Fz99oheATfvvPh3TlMp3bDHJnPKa8BayU+Ly+TKfdp
W9ksuw9Zso5A/LS4DkNsQeYcOvWcTwxlpmccX/MyIzypLTQy6BuTpXJux6DoKdUwomsXCEyzXR86
KVrPdPfk4SOswXc1oLz0de+6k+rcQpFbUyxTA1xzfjJTINve2y6fruAtT351ZZ8Pu35WaMeLZGHl
xQoh2LSzfTEvjRnq6GUbUzO1BIDhdEylcocidbJqyFhARovfAComY3QC1svJNVvpA8e2q1W/w/LM
f+Dqox9dxGEeZYJyiA/HeS4R9k7nT6Jnl96UchN2n9Vz8StgSoLk0E0JdNIoTBs78J7vlpoDcRuQ
DKRwbUv8ypYhluwzibb0p9MMyzjm/GxMAA2AxYSkX3+ttO+uGJ8LBXsS2MC0HpjYm4ly0CuRBi+x
0eIxwsFoXf4Ck8jqd5msBLkWyVx1O+6DLa8Xmc8Poyu6bzBrK8Su97EdGgC3drvakLX3C1kA82WF
iqtG8mgsfibxEC+4f3tgCs5U7ilVS88u5hhiu4uKZgs2YBzG33JJF74fUJgNAELH7D2Mwn+4kk9R
i4iTWAGEkTVAGLGYcHHWuqmGqC3XDfG5162rXPkQGYIpCRyjcxBhKczscHPT6VqgrsLhMpn0CBUL
0lhHzbKygQdR/1sgUqBroBKAL/cI9vnnjGCjH47bbkAbNYxiB9KUG9DOcNxFWP7InwvLuePpQuf1
DlWZ4MAVnb5dSprj20AQHjCh0qcYJ+CVL4dYe/IeK48hQVFzPzdZP5VTw3HOjHsTYvJbFwX6Cd+f
R57wXEDfzXvQmrG+8HfL0S6vEJ6wvmUooJ6ioKIZhUGILjQGNFUDzZvB5ewdprMDTCuajC7ItLUo
8V+11Bmi24N3n9HI9K3QPfsph4m+hbXvvztUy8Cq4QL9ohPYNbd0ZNvLigxzfL48gpJV5NXaZPAN
YW0qwA0s0Zv1TdKz9Mas6HEgNoVsc7+GhB09MpcfzTrNj2vVA26xyvIBzbTGtWgAQLtd1OGGaOHs
rZ6rEhGrTc6m8IDzGhgCD9HyoaJ8+q3VMinIlfrStH7Lh7HZYN33AEOv7Ik6OlyiG3C/yTZnjx12
0K+gJhD3BKCTCS1/DOi27rIC8iAdF0tD4aFbNTF6UOTa52v1otEZ+qYD3PCRJHbqdmC1lHyvVYHy
G37HFpMVspl74DirQG09c99iKDOaB4IWtL/K6g3aAJ7K7JvpivHepan/qAc1+Gu9imrBaHIpSRPr
gqnr3nTVuEf7DT/sUC/Trre6ni4HjA4+e0D9pxpZkOMVTCXLB3iVnQ3mMHZULay/KrtH/SJvt6D8
Ax08/wGV+XKC9x3t2nzuspd+Huq1GccRALLDKPemtNvEkN5UwDoYBK7BNtaN5E3K4ChO0AJHzrIW
/m6tBdD/JI9Gc4GjWB3mXHZRU6QUh3nAfYYRWTxFcStxZj9sCa5tKJtnYJNgxhF4OsXJBKCUs/Ex
KYxbr4Bu5E8bqmVM/Twa531IkKzUMEDwGxBHES69BGbaij62WD4mAowvJSLwGm7WMWm7KqrFfp2z
IFvjBHzPUpDs7oTJ4PjF6nqobnOMEH8LJOK+TBoNL/biuZLu1qG6ZFQuHCVbrJcH7AaAQ4jLcbeW
8dHAi7pYZCtq+OS2w2CyF5JPmF7MyIo4z1+iMbnWXTZfdQAyaLMYyHWPq2Gb3tN+LAVa6iRg6Lls
6ueyhv4FpNxJ7+DHx/iOdgRJAta4HIUB5ui/6bKE61X77VMMOFNv4ilZsEOh/Z6PKIX9Fdmm1F6s
WkQXxRozh8FQ4ehBLnU9Hi3ql486BPSymdrSg6KZljuZa/6AHNnoLi9V/mQxS+0bp4vyAYpl+U33
S9Tvx6EkqrFRiv8yrMglbwviR7SGS04BBYQVV4dB30jaDAf5sOtmeuYa2/mcKjmu83cUtfytcxUu
xpJGimH/V5hjgfrrLoCNbA4a1wwbZBg4uq1yjRVsGOMRBhmDRqFQk/4nzTyxzexB0IKvWGACE5nU
ygaa9Sk0oNKnLyhPisdchNK2TlThik0qqRtVkuhS+HXOT0uhl0vvpOsvxJp2L3IDkHTdwedRHxgs
envU+h4tSp4p8m1D49LtCYBuXA8cgNXFXFa0bleM/l9gB0T4AeqzieycWHV3wBCXPYAxJZCrkgCc
UlNSH8Gdd9+IDuWNCdGAIduQxpcg9/MJEyaDjTDIerhOMM+am9QP/X2UJrjbjfOW78d5pB8M/D/V
aG9wMCLJGZqwSmy5bGKUU0909QnKSDEO877w1L5tYgQH1iicGg0sF80LhIvRT44F8HMGs6FrMbOg
7/mQ8js7o4Jot0VnmI/D1OXoNgOMr+vV6Pa+YBaph16KKzG6iB2S2EZXFQ6+Yg+HlHzcWV/S8WKw
YpNtgfAE2ai+wMVjLUmu83x25R7uBKi90AVDwpyWfXeoTcqmtjM6udwA1GO+MGl35JiMkcZ1AaVr
If1SAWTX8wj8rMhxUeO0RbXBwO6rcfysGBbX/KY0U43yiGzppwQn48eUw/i1HRKRoCaY4WhRsx6H
toNzfIvxmy2beqLmbpFbn+ywM2QJF48VUX957db8WCQiZmgiuu1tzsgSt8NaTNlujoD5oJpIHG/L
KeRvkwCn+9QhfiltDIgmN2u01kmra5nc+e3cZuLwId0JXNPpmSIa5EwqSZNHgkLaNhipYawrxXDl
z0VPC9Ox6KnUMBKBURZP7wS6nfGBpnL7lCA9VJdTPrqXqu/ZfaGrQ89UbC9ClHQGaLtJgQvk65CD
blDXN3O9Lu8YWVTqAhopeUJDpD8jwXAymJDiXwwySu+3ZbM1aks/gyuKduBO4SpCUlW1AbulKCIA
6pS5QMs5ZN3+3HD7HVNDtcPBymqAN4vTFxPIXkCPlID5xYpMeHFtRNbhsMwXfrvmNHzTuLYfM3w5
Pbhcc/p7qjpUvWe3vOs5q6dwxGec7nLOFcpYHiiQ8gw/i3uEZzWwIgb9axO1QDtaYpk3iLrIoYuV
HpxAfLEP2UKB7QPaJ9+LUKKCSA3tf4IbAbunGc6fvClh0VHfYMAL0K8acwBUyLch8W7FCiU4vkUE
QRN4JuauG5mMm6mAZxiS34uZ7adRz895jcywk8Ngw+5XAfkc2uEC6lxVbAqJIUjG/gCbZFCHNUKP
vY8XjssmNR3bjjVA9xfIo7MzbEzQuaweI6eLFaiVa2Y7QEvWmYSBY8RKmTcDrypgQBHuDlwPBRv3
+TbCVBBFXyIO/TaACrmPK1fHusn0spKDz2YZ3Upgzwi2VYOY1S/VGdPdBlYtyC6w/YCCBzmW2YpT
tE+HdC9EiEBA8QyUTnPreoyn17awmXYv2mm9HVHAKBY1nGbgNtUB5E0Y06Vd9JTOIa/gRp8OoEg1
TBY4B/elTkb+mLFCe9rEsBcVsBBddfacI3x3vNVjFGIAMbh08gsbF5BVIVYzRZU9xlH0FndykZc8
LLo8/zvZT6cOfhXuqUj8hlIrqrZq+oWA0RSlDcZ+eMasaigZGjdFZEGbvy1xckHCkC43OgeIjomB
8uNvGFn7bWoxTkYjdjCqYPQ3rbcS+dE5t+JkR8Tjvg1IXpk/qwR3521cTbRoA4znwyvGLSZ+lr5A
LdTSupDJtylSJC4OQmBGeEET7zFUttlWbZ9RmM6EHpRz3ccI6uxwxGMMponsHMe94kpEOMF7lkcx
NndSshR42QBLYRjkVya3sHqaQFAAAoOJClweBrwdiCesK8mFJ5uLniRJJ1QablEEwxLqzQqK8xxr
bCkC3kX1o9BZUf5wRTWU87HHnJR1TR4KriwQqD6X76rCLfNZo3Wl+1CFrD+FvhfzHVk1zLFb6N5g
+d2VgZanYCDZOPaZ9/I6RoeeHyskbCx7Aeh8eygU/v6piSuMCmDhjwS/T9azIJ6LLo7Cd7oGXBuY
laz1hcH6xkcrkqE+AhZ3/jKZPa7MLk4xSgG8tpirNXIwdS5sOfgLKxdkicyj6Bdclc7yWxCiOn2Y
ltJNV2aLN773RGbDdzh7UI0+11ZmD9Qzjy8MqCZbw8d1S3ZZtMoSswyALe1K8rF6H7BjHuEJyMO1
XQm6mS3G/bqfwwxbBPg9r98cC90vE7bEXBY4BIZdyAf6LWJmihsW+eUFLpssPYS4Hh77SWaugXpe
IGQJ11++h4vZMH1ndqAleq2sDhdM4Zda3BsrvWTYLp+OaE52MbjO6xHEzOQFAiRgTASYfd24Gjhc
A1FNdI9JKhO7oeLb91WX0yP00MnzWrG4RMNk+73VXT9iiIAasek05LYNRijdzYje+76CeweIzLmV
pKEF7b7Pltmk9cTMvpFKre8y3dYFhayP413iUv1zhSn5++KGcBWh2BegxUzFpbMwvEeTVuyjDPsC
IZfDZca5Bmdg3q4xBvJiPzGfnybsnqXZUofxjVopAnrzfhmuRYmQzAVtA9rITCnZ+C5VyAjAYByT
eYBAP+SWhGc1qRLwaSn8uNMC9Pbd1mHy+8hxIj7HkbHApOFhinAIUnYr5hoZSAgiKUD66PB2n3tN
QJoeJm/ewTuqHukgk+HARlqWjxOSv980Ai1B2MkD+awnP6wAY4hdd3QlcmzJEoa9YXU4ezsMJZya
YRom2iUgBffazskCuw6h5aWPl+5iAZl5uiGQMvVoqQmu79qMwDJgJ4d5Dcwmgf0sadxdQ7RORKsc
5QzYs0V+Ly7+EYNPTcu80aQ03zXD3bQPqwSfg6N1x2081Ei+dRtdLwBrsXxnKyu7E9hUkUSyYS/F
vqebe9lAE7B7tJHrD1kk3U8Y2VdVs3QknCSMn/xh1br/buYFdOWq6/j9rPIeo8u0msBbXLcZU5Y5
NSf0S2hfYcNf35zlDaxNZNHNLZg+mMNguIpp7+xHJB8oidzVBoGjFpeVF3nUaLrNT12HzrhBFhfM
80tUOmaXhzXczzzzCq8kkLjpcAJtDTOlwImX1CBcMW9xnNc1rNWPCSDNNwz2wXzwA0ypWyxLANd8
69WJBZRYew/pjsfhdg4lJFuvvw06y5/jOlDR4NjHukntOqfXkTKmb2JMgt4Zs4VAj2dB6Z6s4dUB
h1HVHRCm2h1crCLXlhheJQeR1PaBWLaduX8kvZmYKe5hrQObVznhEG+ibajWfdev630Pau5T1mst
T6Yupm5Pc89Zq0E6mPeUUFZh1oMi41AZTMXPEAJgfU8cU8AyE6IPSSq5PDiV18B/0AAChJ2Db92a
uO8j7t68FQl8cN4gsRi3nY7BfQPu1pVsH3d1D5f0MrMnTFLW6T3hW9XvtzyqPsrJVlmr9Rj8Hpsb
7glcjhL57sHW+aWOp/nGB6RctXBCAspeSTlepVMECLtL0MkdUCCkr5p48wtnKIZbQx+fwSIg2zHa
z5BUreEIg37h3GwXHFQKAQw2wmgW9KDhxXSGPCcBxsSnBPfdwyaTAvXAv5M0/8YrA1sctkoVXI9i
1HRfTY9GMa8ORRVwWMXNQYaOXHr+x6d8lcLC5Bd2R3AAhzNdDc+jL0x4NCm6kNtYtUoBgy4Fvn0y
JeA+DeB0hDVjbQ838j98tL/x884P/X86KBSZQBTPP/8f+r1jCW4iClvqHCnDJ/gkT08TIgaOEiP8
//4opCaDrAv3KNwqXwVbcOBJxDqoslUJeAVZ1c9HVgzu2CV6/INXyVdW7dkv+ZzS/v+hEHCi+8LQ
6xY1Ytv5qqVcjc1AkZYwlLI/rpwXjXLbn0QM/7BAzoRhZFLD3gzMwC9f3bCqjYJCUoM/sKaXYvPh
ssJB+ocX+E+fCoxmaFpT2J/+bYFAzC7LIfC6BYUPgbMLGOAZTYad8ARjX27IH+iU/7A2EuS4pyjk
oZbApP6vayMFQ9xaKPzbutA/+jwedmwBx7x305/sQf7p/cEaEW5VONixGr+wRCGR00pHfd0CATFP
IASUNwJl7x/e398Ee+dlUUOnhxVRwF/hq05XEUPQHeJrimaA+NOg0huwNpKdqaLszuvKt1x09FEX
IXnFZNHtU3Bknv7zWQKNDzjfOe5MKGrOr+J/NhxauxIyDbxUa0Cdb/saVBWwtLLsv2aVJBB3nZdk
BeQO6c/ZlwelvIOSG4GnUOmWPm8QMQA+2RKr9G1b1J9sO/++VDKYQGKmBeotzsn6y4aLusRidIIW
PuqG8APzEww3V3givENo1/8pY/qrYOP8yc5a3SI7287jE/71FXJuE4oxBwCvMqluVDl+aEypD6hq
fgL9ki30FfluYH75g5Tn7wc0nnt26MD+O1Oavzy3CJWJUNBjPxBPDgpxXa12eXmQtVK7iBVrGycy
Ofz7evnHD4vEYqwZkI0hwPnrhwWZJOR6wFxpBpgBLTuo7uD4rYeAwMFmzge9TxMNJinM/f/z9sfH
PQeJnPW1JRRAf33ymGsEBMlQtzTb5KuI5Pi4ZgJQ6hIWeffvn/LvBwAkvHA8Pt9/uI++Gsf0meXK
6xrPGll1jJdVH5MNc4R/f8o/rVKCjhbSIuz/5Kv7ANpyChi1xAEaiIFieMLcyo3ytIIf/4cb6J/W
Ckmh/IKYtDzPgv768rahtrqEA1Nbg611G+aV3ubg/nxL4McQ77cxp0uDIoCT/b9/xH96kfC/Qwoa
EhUhoz2/gv85XiIeA/906Gy3JZXfRcqI3Il6zpbdvz/nq1T2vAchrCwh6CTwHsu+3A02SpB9sBY1
pASQCsICFjuOz8kOEwnIJ0FgQPiMI58GJMjbJav+a1Tl+fE4xkmJySV8Ub9GvzufYjyL4XJLYZLd
5jBrb3haInBu4fA2jOc/OfD908r5P87ObDlv5DzDt+KaczjYl5TtA+DfuG+iSOoEJVIUdjSAbqyX
k1vJjeWB7CTDf1hkJvbRlCSCABrd3/Y+L8zGlcVqUbc/5mumQDjyGRlr5Pf6sMMD5ibGNGiDP5r/
ySH12ZWOHiwE0SWbWx5s4gpnW1YGhg95EW+qtrFPPn6H715q9Wg1wVaAGzv6wClnxUkX20Fka5n9
DKgCJ3Qra742WfqZR/kfQ5fVWvt/L3V0GBFguD2NpiAa0gBYtYmfaEL9bIvHt8NAJt6SH9/a8a5p
OgQuK9FB/0V4do6uR3IDzK0v+u2ojcYe9dHEaNYc7IrVO8CypmHnJZRwrLmUn+xkxw/115UBA6Ep
XE/dY+1ibvZoGk2z3/qy8H9WQgQnBd1fwPiG+OQbfO9SEBN19mZog459tMe4gPfLWek9otnB/8lI
vR0hi/iihk77LE04fn/rXSEXW/nAqxvD8fdWln1nZglTrJo1XdBxMb521diFNCfc29IvP1PFHe+e
XG4V50KKYWYR4OXRnRmqx/jED4btpGXMSLr+3vklmkBDQdNUCH4PunefvLnjLW29KNsJcZm9JnrB
URCaOUOrPMFkpk+Tc3XMKQ4DKJL7Dq3wjojD2VLkEadp3/rf03ka7/70kiWk4S2SHlnc89GHPyQ0
0bq5Uttq7tReFTshbq0q6a+r1He2tFoFIyPis5t+Zw2hzA9AmwVwD1FNvT0vhp5gnouobdHl9Glc
U1siIlT3Z9JlzBJ8fIvvvdZVjW/7KwCXxfT2Ym3PYAixmUIoZWVRULnjpehSeR0bc7pTLcNmWiP0
T16r8c7aRTIFphX8IOYex6TyMvMSPSkaxSR6Z16alG3puviuei6VCA7tMI5fvHQpTnMlzRsyvPKB
orC1bVHstvjf0CqLgyqjMoVcYxuL2AoNzMU/i6Df/S2ZUFsBgsyYHi/5iSQdV+mcoWQdgV6r/CVk
lTiHrtTkoXOd8uXjd/HeaveQuiBIZ3ZBP47uEHvWleWO/dZiKlpjBlEr463FRBPDMlN9hpdqtkG9
FJ8VWSkPMcyLYffxb/CL+vB71dr6wREbuTjdA0VmhOLtcugocpqrg9G2aNzqjLJbtfPwPz94SVZs
GjkvkZDKuZD60mydUjDGzRvetn1f0EphwOnjX+e9xYnVjE+cDSzCPkbxMMCfxMKkxbyMaXVWzWq+
GXTEFVrqPBdN4tFjmtpP1uZ71wT5QOwLJJbT6uiYGktdX7QxUVuUQXlkz+awtqKUd5PP/lCENO+o
JlSx7X1ycrx7XcwCVlIlYwnHjmgGXfAlpcyGebnl0j9Q9QqO7fEhpZuSIpvV9HSXF639ySt/97rA
DdddDiH38RsXKp2y3qnVVjdL6+DlhesyVqzysxjV92YQs0FTBDHZJ/vO+hiPFxqfFkcYQGwAjuu3
8LugeGS8tzctlB4AM4f7LJvkxuxd5/7jBfTOF4WxD7JxPmB4kcccAWZJS0cFi9y6nci3AdShE2QB
DFHI5Cey5SGS5mRGhAYWPP/eOvn46u88WtSaOgaetsHU3nHcQZwwd4WRspTK3D3LXabmfTyZ9kSo
cqtqE35AKz8D5ryzaXFRqilEBauK/Wj9cpJBmg04s/qeHjLkFE7nmaJ64cVZ5Dnj8Oe/UVBH5npI
47qsH5+RvlyBy66vtnY5a2fSld1NymSv2OloI7NIL1WymwNvvv7zz5bMn5COB2tixfx2/SgUEw7T
9Gqr9Yvaz8KoDspp9C0qW//aZF4dgWA33/w/LmpT3jBBo6yx89uLNpXM9NLhZHaLVJxNNnXvzne0
l6Rppr1em5cY687FJ1/KO+EAYQBL2OQ5mhD43150jnPPLe1YbUVcSYrcVn+n8NgsOR86JKgf3+E7
QTrGFqipWbVc7DjpHxQThP0wEnDNaIst5GOnzrhYdxp9zFCh3o4sGN07VSzd48dX/oP5KEcPjVAc
ZFdw1mp5+/Y+9XrhiJ8D5omoFNCfmNvLlibkTwQY8y5tLOxRraZzXvwmbtCuM6PMMIdm6qclxt/3
dGMYSDTHOt0w1YRe4OPf7r2vinOZD4siJUnE0UtwhlHX2Lk5F32G1Xy80hEPJe4FnXE9jJPhz5L9
fj0MatdUYInJ8Mp4+zDm1De8tiVlSXtq1o6CXmBSnNxnpjL//AGw8oGZG3VWevGxGQ69Ikum6MG2
MTPme0LerzVf+Z4Nhtwl6JyrwKyK7Z9/nBjiwr0DoY//ztGHhKRNuAxx91unEtQKjLq/GrN63gYx
gyU2Xm+3H1/vvZ0Yxp4fWARzPi5Qbx+nX+v4bs71sB3sWD9MaW+goZfqHvWjAXu6ii9dIYrP6gbv
LRpApvi4gLxcqYlvrzpkaTAmaAq2de9YkRu0TJaVmbZhMFBbkQTWJ2/ynZ3CYkLYtnifmIEcX6/x
2YFpO49bZ06Ki8bJuofOtOc99bTi6eMH+s6tUSkHBcf9UfJ11z//3fHtLNQ6lyUfaUMyfun5rYeM
2EWAqPUMf4OKXz4Jy965oI3KmkOcXt/K9nt7wVrYKFAQS2yLNol3tTu+VnZmHrBKa6AfieaTBfrO
owSnCdeXDi9MieO0iEZ6T99XH7eSTWvLZF+xZ67BZrrc/Qwe/ovqdhQKrXEQDmhgvqgmH218bsro
mJtN01bl6XxwLKgFbab1N3mfGxt3VJL0U6+vs17qp7JBX+PIYLnSxz75lkHCfkbVbUM4sLrDsBqy
eJYT3yVx11/6JH2nrIf8UCNiOSRJoT7Dk72XMKBTIEml6Oj80eRqMSwsNJl/2zqdFIwIxQixHHNy
zrCoqx8EkxxEsfOUPAacxyeizeCOMCqkvSpLZIhCAALIzcdr850zjG4AbTKDWMejgfV2qeiaAIza
sVQMV2kMG1X+Sl8aoLIw0dUYdnFYtEAirhTWJwnce1emNk8hm14EpKLjbcbp8YNPk2mb694PDCds
AvZFXaIod7aGMssHVw5ZOMqg/yTSfGe50gKhr0TKxnI1zbe3nKD+qlVjTFug6CnjZW4R4hFobZ12
+MyG+52tFMr2eh1q4fBNju7RUmVicRxOMBvidTjfHqs9kzoTPdyJ4cZ56Q5eaw6f3OA7n/+602BB
QWCgm8c19Nlw+q4QCNubGcKJzkQss9rgOg7LONXsAKA9mujjZfSHZ8pqJsB01t4E5bzjDIXWvzAm
v5/5+jJ5KY203pvCHveMUv7ZvqDJpViwECqIYvw/+NE1eTm4uQcHYx26PEV7l4XF4DNnREX7k0Dm
vbuCNGXxBn2gNcenfW00c+672rxFCkyFvursPnIYWkkZUxrL7cePcD3G3+xsQAQpTEJJp8DK4O3R
l+gjk2ESFmxCxrj0JRPYtPqXRQBg+fg679wUew8Jj8nz43/B2+VvJEAPktaat+UAB8FG84X+BZ/f
JBDt948v9Yflv3IRXUJjdmxSj19sy98dfG4RgCBYC+bIVtuD6mWzlagrN6rX5h2l7/lBN8px9/FF
37s/ynPWipMlEzg2w0ph5CFWNRg6YnwNboaZ3dYzNTtPMRz7/7mUhQXBenPESm8fpYvuzWBqcZ1v
UrjUOpKpJfhzjMQH3j/7cf/2Mv178iqu/7kQ5D/+xn+/iGYG8ZWqo//8x0X20gkpfqq/rf/sf/7a
23/0j6vmtb5T3euruvjeHP/NN/+Qn/+v62++q+9v/gMJBLqgm/61m29fJcqdXxfhN13/5v/1D//y
+uunAFt//ftvL6Kv1frTkkzUv/3rj05+/P23X3Wzf/v9z//XH15+r/h3X75n5X/+R/0jY+398+f9
zz96/S7V338jFP8r/kE00+mlQ+Jc66fj6/ongfdXHN6wwtbJ7Qm+WCm16FTKNfW/2vgtrs5i65fA
MM9vf5GiX/+IH0bUyzHNWUj7nSzyt//+3d68pf99a3+BH3QtslpJ/vXbj5q0kLrnioGkZkRP01m3
6t99AY4s27zyc3kYKkQNuWlU5qoOdhi4TavP/DCO9v31Yj6FX0pE5FyEY0c7SFbjnUf5oT1UaQrs
JjbbA+0HRkHVkhxGWwMN/vH6f++CjEIRPDukeiDS3t5dDjTM8qEuAB3QDBEGNv679Ixl6OqALSZ3
/GyC6ChmWO8Qq4XVpYb3Sj50lAoJQ8CBnErusBdMhS7w+86wMqmv5ZDM0HFSiFxm3/xInGL45IQ7
2p45SVfC7a8qHHszO+jbew1SLa4NveWR5ky3oTkwd6WWfnaVP6wXrsKN/UqcEf0fk0oZPbWnxeEq
7TSo08xrna9Vopm7rs3A+H389o525193xMQCk1EYgWCkcBScwNYBoabG9jCOYtuX06oBk3e9Be4n
LeLbsY4/SUveuzlmI5ihI7GkL3aUllhjpy1LUrUHL0CvHKdpetCnUdvPnvPy8a3Bp13fx++OUz6E
dXaI5j51U4P/Hy2VLFtU4jKqvMfQeLhgtFh76nOvBuuVquWmrQgjYHV5UN/syc+jJk02Kvc97OBz
W/uBxEL7Bnqq+9GBubFJRYsliXDY8LRdxgxuFyFp6kdAqsUUh4gRdNTIch7uUgwyNUYzynTZ4nFk
3CWtnC7NxdShIRPQP44Do7ShLqwSzJKwjJuilTkjwRkqWR3AugODEteQcE5a0wtFbTCKWmUlhE1v
5ZhtCgqz8XnBwFJyKHMLaeig5ILb17iYN0YKZQWAJCG9SEKBhIXfy4RaQoM6W0lDp4jgEeiGAb9r
jU7K8B/NNhbjQdNbaC509VTxAKyUicBwxk0BbSL9laHc9F0pVB3lcunSK3w2gpk5pdppxod+dFvH
QchexOPZkGcBhX8VY8gNadpl+F0rgnX4Fkjfk+9lmdouhjnUFWPcLZ5yJTbQ5VONjQk+u87QAKed
666fIjOvPITrui21K7RK+nAurCCVO7RTXnaKDE/70paxbYUuCpclHAStml2div7a5FlmmxHtM5U5
n+h3C4+nSU8dhl+/tbFO4hEm1iJEzTMpzWWXKRRXIXZAjNJo5lyNxCbMT0deBgVnNzuNIXEvLypw
JmhCAClMZW5vdL124Ws6ZusyYVTpQZTpZMF30D48snrkHEvoBAhUmEzXi/6RGebsXgQUcr4mlO+a
Fb8Lpihp5lai8azq4SxtK0DJfYVd0B4MVp1hN6aRlgUVZvRI09Kko++f6POzjcUoHJi51tzslB9s
Xw9akmabCuuZeSOqbBDgSdNpuQlQ4jj3c9I1A8W+rBy2hZkU1ZkBqcrbwq8iAgtlMHrBNyMdTTTq
bWcNYFFGnQ4ao+dNHC2OjZwQAHoanOrARpBhT1SfLmUFCyZE7krCsQrrJx9YZNzVmzw1JiboUrMG
AlRbTZYDHEsgfyKvrposMrVh4Ym7+GveUB0GEdwx7qZ/rR2j1/g7ZnCJRxaAK5COS3fLlHkgr62Z
5RkViVPfd02Grr6CeNfsepxjra0qm/7BKpbA3Ri1OaC0rosufVj1cRfNJFsG8MvYqw82Gqr0dqCl
umwmPo+KVlw/2ic2xLiLFDZxs7WqDtVqRvpYbny0k+0XVntwD6PaRXlc6Ooe4jdz9Vq6IBkRgTON
E3J1RuaRRTP96u3LQE9/tD7GN7hhsCFeMivplWf0wXJcQ9lzl7AqW6e+cd3GGsOkbSRBMdprGEjg
3GGFGRYJ6sEawGZwn16hQbOcMBQxhwqWud3HSPYG+IeX6ILyZsNAyphHnarhlSCD0WBcGmNhogJw
Coz5qqqKt7VTeTj5VnLsLy2oaTbi1LF6nelp7YdqAPBndH7+XOttskR24nVx5HRV3O752vvrpkOG
s8tkpiDXuvGznmu9v5l8MZfAlarECj2PJtxGer5iY8sn5nqRI/Q3jQaTBx6Yob06Ih6bfW8hBm3S
vOpPXUdbkFLDGASNbMzZ6VyMXRMKNqQOaFa+SIrnmn+DtxBoxJhNqYhKpJvXUlMdHI0CKQ+p9TIO
YQkj3wcE7RRggUgFTwKwQujCLa2oo0mrWBGZhScjCgwCvwt8L1BpqDqN73Ug9XdNl8bmPhZpV+7A
XdfaZZ0VmoiWIUDKCFqLmCZDzx46PTiAqKm97MGi6uVGwsyMF7dPuu/DAs1xx4iD1+1ioMt3PSGT
HQ5eCkIRxGlVb2qOpOaCYirAYArFCB41BJqRN8wSRYtvNyeZU+qMlKMmLTZ0kF1EmvB4T7wy5j7E
oEBbMg8LFJQ+Z8FyqM00siQyyTBvsgZsScM4H7wpw77oKPAPJCTlcl4vLg5ji6ZN92BMqtclF+Wz
aMx8V9tqegrcqdlz9lXAi+XyaMigLNkTJhBhXpn56ztDQx+ivHOmE0vQYQEL2MMAAbHE2zbkku4G
JI6gWNWo/Zx06V8ReycwI8FMPkH59Z9Kq+u+KGNAVVqINu8iQBEoJJjPtqy9iQXay1hpEBJQQiZN
JKssv8lo6YMRl8JijsFs81fTqLHdbvyk58kJ2XxlJh+BjM+AyR3+sc03BMhb5nUFXHzlbxdKfHPI
sH73XGZWcc5g+o6UFLxuLOQYjlXj3zd1W3wBjQ77eJzAVdVPDRAmU5XZJq7wrMiVaT1VWYu6EtHK
g1qccxd2zIXW5Gif7bGQ50o6yLL8fIK6Vcgu6uoFjN/Upuk5SKBxC1+num0LbTmr7OXCNEWPpbAp
LqjeBmjM0RtfZ62rDk65oAGKNbh2tLF2GDJZD9C9tnCVbxu/8a4rfw78rYVD4892RmgOC6A6BVWw
mkIFJTolb1FInwL8TTxLRJVe3LMoUMZBi/O/WKXhIZpzbirExiDsBtuOpFaf5cLF985JTi0gzey4
i/ekLY1zATabn6mq2j7VPJU2YS7SvgnhJXSv7eSbL5pW2K9mbxqQ5OFOc55ND9no/czFMOAMvVjX
si4RX3po0jDTal+dOYUTNcqcEWR36lDqml7nQ6dGP79ieHqW9gxXYNAUtce40S/zpkw3TL2rU4b9
+iTMRhge2x6156EMPLldLKdpwszR5y+WAiqwT/kSX7OyF8UeAYN74/FcLgW9wlt9Sl+qXHfYWIDR
nuFzmVw0JlN0113TBee2WBQzbjjCwr2AZLNySaxLYKrQpNgRs9NAR58bI6SuD6M/WjjK9dXi72bD
FHHYtaYtorxXeX9m68x3hb0N4HDPOGdJ+NE4DV8wwnQw2r25HZd6uWmYxkGwlI1MXJd4YRmkafOc
RmA5cGxRMA+6qBDQmkIGVCE2BYV35XRZUUWEWM5jQ9EFXFotYPnWU/+IC4D0nwiCugdfiLG+K2B5
P1eqEd1BFtM47lRpTs1lagAK8IuhG24St9X8qFqWMr/yWq9b9kBbguxEs+lqPhkdUx8/Us2U1snc
WNMj/ORKPAqajqdTC4EFhJMGO8ADUAfGKFDLFDXQntwQd06FC5yp7lafTSSfedaFg2UW3r7QPKKu
Ua+yR99o0JQWpiOB4VtaMG1ixU1FYKuqp7jBaz4cCU4wHW4H5omE2f6sVDJc5KllnRLrNLdWj7jx
VnMCDvfMssufU4KTKsSrFEBPwCaJy4PIq2tdzsGjWQQJSPimbh5i0ExoP93Ugr5i9/edQy4emXZL
4iP1oNKiYpjgGIiRkfUQZDzKQ5/FVaPZ7Fw+9TjPXmzD6G9aWQ+HoFgPF/A52S5uq+osliCE8Lrn
6jH0xG1XtcPXAvTii8QmYQhF6ZXnutbHV1glFOyAdsCrxgQhRnrox4SERp/F+XdkOgg9MwdCdRgA
s7qCuKt9cbuZWVCCWvbEacZn/qpkhFjtMdtIHvliiXa7SvUPk4ICmJZm8b2NNZKEXnbxtYgh4gX6
cueknliBYL113gaDAYxVa4NbwPhAdJh9aO5ngNRYWNdDvStiuz9TbhdEjN00MrKLcTwwQzCia06n
k6oOqpuFrJ1P2sWcQTnTBjpLE2WZixq5yB8KWlRhALP1a5sNEBaavjjvMwJNoeEz0SVrJsbIknmv
5aAWZ5fowvMWwK9GT4A9pXTvB3N0mdgMbkAVlLtgNOW28br251R3Ls+B/OfQG4S8UMXaEP8l9VCl
TXpvgeesg7o9gcXwpBvxmSXt+sqvzJM8Bi06eRX7eF0gqFfncKrrjesWZ0ls2D/LQj9BtEs869f7
OCbpQxSFgD7fO4lxVS8l207AkerVyQO0qQTwj2nAYFPdDt3fLpgBXKXCu9SU3MUTo300anMgrkm0
THSmXRMEZwWXeNCMfYLyZJf4s4wSPwYBqV8vPRvQykUmCBrz721grGiqCr6y/cXovfQ+HfCOMhqk
35ptlPskIPon6GpPMtO/nnX267AUwg8XSIyhYdfB136YGVROiK7jBbBwV5xxTkg45HI6tKYL25Lw
/qKmiLY1EWqhj2eKr+ThIDadxttCGYoJ5PTQxZ5zArBr3DOefIeZRwLpKj0Fm8x76XOgIONoHmw5
thAU268WuhY/59/GZSxDQMb1TjUlqMrCupMpHzZ9O26lrYzlKfDaS8NuSd3KMXnhx89bo5RiM6dW
Gdpd82ro+dkkgbEvUgZobL3ivPOCXWUpSCGmmAgOZXBaBFyTkn4MtTN9dpfBPMHUwQkzHR+Ruhwh
YaAsYnQawIzeyBu9Hu8Ae3a7yfMuZt9QF5hmWHeqnCYZaYHQTuzGjLe0VPQv5Trti+emY9MNaID0
MFFjnQCm7t3N3Gmpgu2WEY0K3W72FIXHhww6d8oFZfpQdXPJDlOi9Y8D67IYVfnFqr1hMxIWwflu
lmffKF4R4CIj1qRMTmrf4Msh7AcyDsovjndysEkWpd9+Q+deXEyk1ZslG+Sut4pt3sbOrlQBZgwF
KHw7+Fos4yN7VB/akCS39IAxAvFmkjjMrqKqa6+WuoL+wKjbhYdA5jxm0H3TUWHYttqovVocDoCt
xuYSzPtPPrVzUc23uSVUREx3AbAcYFR7olzvhOLgHdn3l1YvvfNAVPdFnw9hb6GkBswBmqt3DFIQ
qoKN9qBkui3zvv9a9TqjZnGRNSelNpJGN9ZDjiA6Yjf7mZT1tEGzsCPHMMN+8oOrWGvFnQFI+RS8
jwirme8k6UsrTOuh2LkxFDqr6G5demohOxR+Wcg8xA8UZu611w9Econ2MNhpfLY2P754haPv+iQ5
ZIVkY2wR+Ebg+eubyVR25JKwYnCT3BVS3EEfs75qQXofuBmuaoNhnXotbqs9h7XLEEw41dK/8VK7
fqJiVL+AQIRv1TVMo+KZoa38FRHrZ4mW3PZl8k0sRblhor5gdjHmyPV645sRV8GjMHMPwoc1ld+4
xklXozQYZK+/SBSVu5GgF5ohfakDK5Y5tWyZSJGQ6nMi25Sg9Hi8L7JqOKmB5j4XOoiHC1etzUaW
axxQH0AruylTBVDKXYxdQQELXzCzxfFApz6ckT9dGaqQN3YcjEyxul0Txb5ffXNyftTUt86hSLri
ph/y6oK434+UKu96xbwtemihno1Mdy8NGIg81Lz+wthr76I77kqwrGuReCbgv2pGWSuippxRZmJh
7mny4nlLTd7A9mGUB+Va04s3QsTe9DSmwtpzT8E3dgdmm8Q+K3UwjzJX8hSGjD5vSpmPD0PbmVNI
nOZct46qp6jv0+q6WOa7hCLcSlCrzjElg4Dumkay7MZSM4ZQaquutk/SDSKZIIv4PLMqmnG98rZ6
J7pNW1fpzloy/UYJGJUAb/Lqnjqb81Qx53+ZgLpqI8yS5p/GPC4bucz9HSWW0Ylct2452QOn33Gy
4a/M6eSjnHf1FgMLZerDmd206ntLNvBU6XDaogHN0I1lT8pg/S5VESnAwNDszDjXNksg03NPJD2E
Xq1QiOPnVr8FAlzEkU01dzllZCIgqsEOIQPtVJV3sqbnHK7Cd4/DbYLEqC1gRyJnkbbJhu3bA4p/
I6CARvDahNAGASQsRc0A2xKb3s5pqOqHaS8lWnphwTamEZCfL7gclOjnUxVs5kLVwRn6jnL9Jqrq
ZJTSHnaOA8MltJus+zlBluILyUbp7mtnIK2QyWiSw07IOzVXGFfNVDttOAv8LiPMn+SjKbsUvINB
PGnkcw0mKK4mirMkXwlZjFmBDhlETQaM0xXRZWJMITPnDoXQHsPtsNVbcEVaE4N4c2vm1DaOLoMn
USEzZr2P04MWu315sFW23MiGZcWBG8C4l86Af0BvIqk7GWonDwCO5uiJCr906C6MRP07K4PNvXEH
HRrn0pVEKXj0iWsLdMKL0bjNEM1N6pcn2djY+Gk4abEvPRTw4eQX+cVcxBiMqDZ1vjlpzpwraIel
PKGMO6owSzuzDetWgjpmPWEDQ+fZG7a+PoATy1KveYa93FzYcgJmmvCkvWhpUvYYq4lx3Ctlo56L
LKYW5RdOdg/J38VP0+2JbiZ9qNen4dhsOwtVnLCM2SvCiTkPfzNWYjFJPGLAs6pthxunqqAitqKl
RsMvkeOfNJbelTCok+LOkEiiSuqtxCAWdcN7SondzWj1BmAm2EMlSzfD2s1b8myPaZFoqAFTgADM
Y/UP7dC5Ewtan9QafohlJxTegVGGz/qw62sNV05Yi9q9O9dZTfIDvg6LR9AUAqQ+7AvEkeOJzgb+
svhTWm7LTplXDfWAVz46Wws1wMAwZIWZnhZ9180bL7G5AxCnykdl16kvOBXYp8IcjPPKk1DiqLGl
JR33xn9ou847q6UNJwgTjfGE8X7xLaD+F8WNfMCPTGLZ0HpxF43URbwQF5b5yR2d5pBge0/NxbVT
VNmxKN1w5s01GwJu6k35AN5wsU2lXTJTCnVmGteSVN0nrrMlaqNEi04gA3E8ZK65YfJ0ebYsM72g
Hhb/aGRjusRwYupDs02gxJYGHMBonmbK+yZwiicmbYZnq29HHOsnCMXbVi4tL3VZ+wqwmCB8M4vm
YyeR5kvBcaHBThw4WvUdUyqGsW2C0nshQnQVxpFedeMSZDUR9dMGs6w6GG9dXTjATe0W9S7IiWE3
WN4AhIuuH4sSvgQumEmQE50mtu5eu+uetY+hwWDlkQEwxYi9yuPImkYm9gH9Ql+WEKM4aDGE8rdS
1/IHPHrM6tSlRvhYUtZFz243+cZuHfPKocY8MEPaDHw2epA1lHWXjkg1DtJgl6W9zjRID32H5EjJ
l8Ca9BMR5+t1S55v6DGjYoXx7GEfhXVOJg4Csz5jG1gr4ErGbnbOkU4U2fctBDicFUlOtKJaXiVz
/v2mM42S/DBzRXMYhxzcniHNn16DM2JoGmPfvyJedZ2TLp2c6TQOMu+gFWOwbFj1Dql8PvU/u1K2
/W6omymNpnlh+yotvb3uulZ/pBLcP/NlxwDmMZP4ofKYVlnvdQwKzu6cJVekVdlFPvltggDJUGxb
hVFDxtbEY8o+YoSg7+HwgLSrflDOjufIgXFqEOTJ4qyoOnC4SV8QKFF7qdzVvIQFArlRXInStzD2
0hqKG3HvzRIpRzM9ux5E8U2VNcMSKjrtaI5tY7mtiS3yjVlOtQjbxfJaarw67FCDpPQnTDP1NUWd
eV/4AEDZjQHrUMNL3S8iizkUMUkaHiAvGiISowsYMzE124zUQCkv9JomeSpNj3PO0nJKCO0EM22v
EANfOXnCymu6XLKTVWWvAwZc/Cebxu2L1lo1xjpWvYxQwChHIeEnnAo7pDk9KuJBWntGzt1q5yBf
Jkmzk+9lPjvdrl5045wJri7ee/CqT7ghi6s41vBqjWV7l+DXokUj/e1XYrpBj8y5zGA/z77/ndp+
cO5SiqlB+jL4sYGVhbsEqH29PhCIJBT1m6TC1Aey0Q7QrLH3wFCocDQ0eMQGWFJ6LkLXHpaJA29D
48Ohzrz2f/ZmiQYBd0Lh0kkYAN1wRPpFtnGp6FvYtvR8uFndoIvw5pKOnOVr0AqYFqxxkRjt7nGw
E+eF1VVDFDRU91CTy6yuNJw0jPQtfHx+M55N+mrzmHr0FHHmwZrt1GnRn+/wqqquOuWz4RSOMhZq
kj4FpylRrLBgrPTyOvOnta4yqOQFbHj7yDj8GphP5rgA7lwdHrpUNBolnkk92LmnU7cwSPquE7rB
43eYaMlXyoI8CLdHerGdGM14STCyzO+kLf2ck1VQMh47k/nSAcEGzSVpdOZO1M0g97jK2OnOk6Vl
7WDmtVmEwxKxdmcjfWQRWIkFTkjaT6SHEx5PxTy4F2mbGXCkgmyFEHa0N5tdVXjQ27GBBB1sulQo
CbpzbrIrWwyA5jkfUM0NZEdXAZC358FIS2cXeLV4pJ3Qil2n0AZuEzpnLaUnzrITDonZY52XpntK
Xlw7VGO4LMkCZwjdDpgEW8Xq+NYC9Fo2qrLWnEUmtCgh/RM+Za05XiAvXpAaMxrN+GdKsZVwGYDd
9ez23EE24km0RddVfhlbw3uslDe6u7GKyfjoB9Od4Gm2NSgxXz0EVTGKcxgCvb+tTWEQbgFgrjaJ
0wHkpaQ5OJslZyM9IRPFdGGBd2Bgv9YZLAqg+OIq9sf6hwJmN95WuIEGO+kNMtshnteesAz1Ubqa
NqEaNVcA0hRuZm3nsrSe4UHZDwYHoUYMCYrxlgYA3zmcPi/4gq7bJ8qfTOKETE+Xq0qfB4rZfgw2
qGVl9GGlYkfAXqMkvbFV3BPB6519AjckO81FZ6BtYHWfxmmwPCemCU2e5ohz3/lt3uzqBkFq2Ocr
g5XkELpgrwJsJ1oH+HFI91XnOEpgi3YN9otXPF40uhDUlusRWl4Qjr5hfKvaFALUUk/UI8TUWd8J
PnXao5VaH3Wi4TCgT0N+3Y54PnI+BSTOE/wxetq+DS0yL82YDYU+6wkxABZmgUGAuMEwC195tBE4
UhERmWf402rThjtqzmucWn0WY17cJZwh0PCqkcIM3WIDgwQK5cauC4z4v7g70924kW3Nvsp9ARY4
D3+TZDJTgyVZg2X9IVyWzXmegnz6u6gybilTamXrAI1GN1A4OOdUlSODDEbs2Ht/6wu4GjgmHLrE
/AqsPrL9Iszb+1FKdQw+lk79GcUkX7jtL+X24y6LN+0/tFVwDaK3fW2jh1Z02BJjKJJhDnXFbW2Y
jO+mPMzfsqYX31qb+0SRwJY90YOztiYe9HRAJlpxPlyoQVNQBT8csKBg1VqS1O/0UBl+xHK/uoBR
dpXAl7R0RV2M9igQ5mK+lgdJiWENsVVeSCfm/aaPhZ+BeIsGslXdjTL38Gdoa6cbxfZhJ9fKeMcq
l7waezmfPN4pENSbrqNV8YH4Q+Xet2ox1p/yqn+saDUTc4e+31l6aXabqA/TG3J/+e6zb1JTSBAg
oKExfZVPHQ5jNlUBZ0Dud6PKGQWvAZM8XK24soV1MCZJ/OXj8d4+QcZbm0L/iKeOOoHYZnsKqUm/
k/uyxPFQVe+7BDaY2YT6w8dDvchVDhcNHCGCKygwdDqpx3PDE9CyEhXccOZkmLUvM8bcouu2DQ1d
jDg5oU8GrcS21phJwxuLpypjd9aqtXX78U95+73wS5BrrQpAGpbMo5eZ17QKUAUedkWR7mWj+hVX
0/cwT6JtLZ/At7y3bgAdAIyCW2GhTTt8odRNF8xQ7X6nRmG6w1zJ2EkF/OiPJ/TeKPROmjr6dNow
laPX2OpEZH3a9iSjaJ/iSxvOLVwNTszlvcdmvXTeGYB1UGQcziVO05XwF/e7WYRaGLR4eXTXs0OC
9jwiPVd5QAyp9n48teMVStcmEliEXujn4Hk5R+1+Jox0qauFHHCn6X9bdG3HtAuIOKOpXgq/fzzY
C7jn9RpdR6PjlJ59OBgGSrbDKdpDlLW23YmAql/xA9lrwuEOotnvbVneO/JEYESn/73adcbPOpqI
5gpT24VQXfxSE/WFSvz49cSPWj/6Nz+KMJXNlh5uwzl6u7ZMvyP5GBFg32Xi4NG2t9qYkeaHMOly
kwBeHOvjlV7RCGLl1Nb7sgm3w5yc+oTfeRcamyBbLTsuVcej/dZAO2UZSbcEhugigJdh9btI0+lG
7k3z+uNJH69oXgR959Ar2DLWlu6jofCghdXZLUtgU+JAvj+gX7dl9QSI670J8aIRhbABglk5WlxT
T4lGXxzIwKZMOhKLLJvYq3DmKJi5H3xSMUG6i2sZg7G9Q1qhHfpwdWXqQj+iMs7BEiY06s2rQ6y2
XNoY/wWffnwm5Ef2N9pl6XxeP+VXx5VwpFKyFrkPVBtkW6PJ5AGUQmw/HuWdx2eunAOHs8pZBUSH
oxR4etHrMvYBmuLpd2um9s6JZPFsVtQPPx7qnfVgImmhl5pdwLKOO/y1aaJKplNflXV5AWm6PGog
cfxPDwJTAJAlxBjaxI8bcftqKQlhUFk1S/0rTUrHR68wfP7VINDkD2fBaSy5oy3G6NWZfkCrCxaJ
LCdWW/FZmTvtiUDinedFPxsSIL4duqTVowVgkyIKrUEfA5rjUm+xs/JMITny+QUAaHdlVWoIa6ml
Hy6AnPO7ltp4Drq5Um8SpWgTt1NN6SKleWA8sQTWn3y0DdoIqWRZRciCDOjowWklhCJsBwRGjxC/
WdS8SMizs4oNxjCPt1nTltOJI++dx8jlZVXlObQpsNQPJ8jqzlp6TwQuJub8RYHrHqSzbhcnpvbe
MGgRFZPDm+hIPZraAn2bzC+13BHNZXNTU4Eyt2Mnl6cYNu98sesupEJ24HhDpHE4n6pwyF44ISxy
rDyfJtnonxWuhz+T0VrOP/6Y3g6Ftk9HF09GDb30sbyJDDeZQDKiQQGwJNA00PEjcr9VdtecuI68
fXzcRFBNEicg7kXqdDirxgnFSEXMCZzJTLEapYUWv5rq12cnBKIeqIuGHEAnLXz0SSUOXSaNNStB
OMhpUFSlwDfNNN1ML7pv/8lQbBJseTZXnKONtRfDktVYDAe6VA+41hYUiads9IB6n2Kzrp/o4VfF
rKx1v6PYBoFDO3x2ZC+GWNZTJahAnmyGUcGgC3SR+qONaUT3x6q/KxeaF0KKFSd2j7evjUsAX7O1
6ttXxtrh0DTQm2mohkrQaml+64AKJ38lq5/eCemx5CAE6LHKOVaF0eujkLKnbAglsoJVEbkrFyu8
UPGx+PQS5OmtV1HnZZzjUfAloHUijxnFwFFEzbCrkVESfDoqWjFLWAkRCBKhykefL/2lvC6Bx2pL
Ty39vpOpzJDw0vmz8hcEpACC6WcjdOBIlI/WOk29eUdZVg5AsaZeO2NuogvNQo+SlZ9+PxwcJC4A
lGjrsXi8xU7VaGHzYqy138hr9aTcyoM8f3qHBcTE5rluEJYK3uBwFVB+r2H6tEagr6XJaO7p7IiB
m3/83b5d0cihUBg7qrqutGP2Fl4etNs5vREMyBF97i3PYZzK3seDvN1YybjICO10xVoFZkeHrpRR
GY+c0gjoWu2vIq20sTuv8JcqcqhPH4/1zoR0ys5ciNj2+ESPXk6JdSUVGUsP5LUN1IUgIxKv1bTx
0wsb4pbDMuDuxV5gH6030AsTHZqTHqjFPK+mizRy0Wh64vWsf8rhXkdgR48JmRyLcp15dE7gEjmQ
DqmZzWwb552O61MzxrJLQa/cVbKQT4z3ztMz2BYgG63hJDe3w0Wnta2OUEXWA4lTEpWOveyo4ocn
3tHbWRnk4hCpkZ4i5jm+xLCtcf45KU2dbVkl+6mCwuXSgQMCn3b7efRpPe2zEzen9acfPkrSbfBh
WWPsEcQUh1Mr1GG0qcAbgSoGpf2adctAIn8YrGKnp/SbbOwItEKQhxqaNpukun5dQDM5xY1a39jx
zyBAU9EYg3hE0nH4M4bctGnZqY2gMNvujH4t5cqQqnA7Z0Lc6Moorhqt+fy5RSJihRZwqBDDHweF
TWZTV81yI0iRIboG/eiuUgLA+/jTeyE+HM7NhhrCd8GXwVVYX1fXqzscHklS2iQy5K12onGztYxa
bGkhXiU+pR1+sTvgLy7E1VD3cA6sloAmh+wn7pOSsjetkR4as6zV2jViY2y9Sq6a2at7S+j7uRD9
Q9+D73CXTDcjH34HjQpONJWq21opgo3RwB1ur5CAPSXmf/vOUARyePEX+VRuwofzyvquwclP7xEE
dq2HtuA8KoiohTXLe67etjtEc3IiGH37jTAmUAQi+VWwqh9t/3MiGrNGyYl3Vbp8JZbHClyenR9K
YY/PdjtoJ+4N74xHkMhrI09CRu7NeNWSxuosdcHAnd8bkIdtxyqUYDIaxplND+Xtx4vl7ZnAQcAM
mRyZOQqkh880EfDh8BrtAjxCij0d4/Mmpz+ZvsrwVELu7dSQGa+yfljesEpewDCvliUhPTJRKWdZ
Nm3/Oy8jzMX6MvoSEh95SYSR2cdTe7uJknonquKgU0ydfMbh1AZrpAgcym2QVLJ5hubFDEwjwgvq
88PA6iCsh1lAUePopMvJ5eO/ObWB0Yv8m0BU42Z2lJ7YNt9MxlS5PigKoQhHN8v/cDJ5HePpReN2
IHdVdE7IQsakVcz9x3N5sxoYhZCXNIMJFJMKyeEoKHLW4m83BlRR8x0iuXjn2AmdNBA7go+Hem9C
lCvYB7i8mugfDofKl6jFtUcdAxEa6n1WWPJeaopTgOL3RjF14l4d1w9i+eM10NEmi8oTR3mZHi97
GPUH0RTtKY7ce8NQ3iG5CRacLMNReE1Hy2DVkj1gJ2LovogSdCEiLD+ZrOeSoAHjAIgBNoV492gN
jFU2CBCPY2BGFbnasBlBs9Hl8PkXY60YfMZRdf14R0BjiS093o80zVfRLe360aaf5vTvz4/CMsaF
hX18LcUdvv5Zn+mWpH+cZHDc0LTVdupVlIh8++lh1hPeWCMcPCSPvS7CRSKqE8kYzE0kqrOyLExx
ESVWUX9+ICgR7AHcSMkwHVdSqz5cFDoTh2DR7OhSooFnmwpLnIh21wj94GQni0/ZjewcLabsBMff
p4xQyMbbPJCIuNNtpMVK6sdFWZeXIqrU6zySMSOeulE2XTUz6ujzH+162yfPhBzEAHFz+NbKETXS
hIw8GNq6gnCDOrHqxKls6ks6+3iatJ7BeGIhrufu4TBoqIUwZ6ZZ5Vp6pkZ68pCVkjJsl7iNb2JV
UNw07Pixgh7ht23o+EaWOCee9fosj34EuXsgBKtNCtH90Tc9jhn5GRP3PSNcqi8xrtVbGufCvSoQ
ItHc0EzXFqKX6UTo/84WvKakiEnJ33BIHn0YzDvky3TGoCzH6AL+Yg2WZpQue6RL/8FQcE243vJS
6QU5umUYhWMjKpLHIDaoX9HpMnU/YafqF10R5adi3/ceJ1lKh/fJyoFievhOy9V3KVeUMWgcG44V
B/FFiZF5vVF7pd7WScOL7uT8+dPfP8uIVNiaJlI4Pw9HtenrBKAxYp+OaeVNGg6TXzqd+PzGvF6q
IcYT3ZOZOnqQVhYJzWijCWb6RN8RXrTnUO5OZYrWN3+8IPkcOGKIENdt83AufAsYi7ct27/Am5tI
wU7RabX4T+o1XeJeKZXJ788/Prp38EMBkGrz1R8OKbS5QUu0jIHchNk9FUvVQ2lgPv4noxBlMwB3
62MITU+5Ad4Bh/SM1njvLHrjRXkenbgWvXNGE6H9O8rRppIUbYlXFYWNOgSgjkcyTtiT6nifnYuG
F8hqHABSinzv8ROjJYkezGQIqLZW/lJrdLMqg3pilLebBEVUlgLBBhZOJMoP30vO6aC2jTYGrRNt
6du1vbmEZJABmf90NLCORG6czBT1zuOOhzor+kbOBO+mx6ERF4Z+L9MXsfv4qa3P/nBpr8xQjk7O
UFy+tKPNIW9no7PCDNSLWEydFs+W7DWC2Aa1cjKUj7jyXYfFGCLQyKtTOLW3C2M1kiGystnliavW
h/3qXoIdoK6EMTGC1aGejiRIDcM8nUJsvulisSiovh7maGNPZ5XioBGNgY2UmkIk7s0xNHh3KETl
RRE+PEXmtPRJ9sUmXpYYBQ2NxQv0jO8fP+z35rv2P60IPoVz5mi+SRuxeJNwCLKwRgTn5PqNI1Xm
/cejvN3vuXwhO+NeRDD5xunIroXTytk8BORzpuwLfosQDubGnr5zuojzdIZc7bcGzcsnzu13pkf1
31w9Zai+saYOX2fXlkVva0MfjFPUXJl9KHkY0lonVuw7X+ALdYzZ0ZPEfnw4yhSnYSFX3RoJiSoA
kVcR8RdlQH9r63/8JN8biooGPXpkziggHQ3V42k/jRn7PgQr9ApSX5Agpve/HRX7s9kO8kbUK+k2
4hHSn3f0HYZOOw7k3Magj6PLJKPRXhLKr4pQE/TYJy33yKuQmkJYpxHq6HQ5rS/y1Xc30TJJ6kYd
ApFV9TYPa/RQzRB3Dx8/vnf2FuqVRFLrPYM08dF3h5grjXKdu9m8qJAA0rjz6aA1PX2U9G/xHHEt
rK3xTALffoKW9c5KXJ2p8FJZ0eKUaQ8nSKbdLB0kBQGwjtofi3L+jnEwWKePJ/jO+uBOSPMmj5FS
2/FVKs8X+uAguQVo/Odkr0p0VPsqyuvGq9D1PH082vq4jrZqan2rAZVMKPIGPmkUrTPmSGSCLtIK
LASXtnEtq4EDP710yosxwff5s2OSBF/rcOxZ1IOPe+FKtcNplYJmMLa0i5LsaYNQsp8r0U1nugD5
//Fwb98b8TANEHDc6PajdeTwvcV5bbdNQ54Rj3qyVYtVnVXkrryPR3nnlgOBfC2VYSXAvI4hr0kq
iVa2uOXgKB1AO/shizZ1gRz8iiLT16fkb90ZkSNy5Vul6J++yq2jk0ldVw49OEeTNCQpmohR2J/R
QP5uHbW7gMI0f/t4ku89SorRuIVyp6E0uJ4Sr75xYE5ILkY+gZSCrWv2qfC7Fe7/+VHMtYZBPETS
+7gUXXY9XqugigJcNKNzoBLOLp+UE3vj28+Mj5k4CMweGUzKJodTmVonSfuyaAM6BmIc0SrjuUtz
sQ1TPb35eD5vv7F1KG4txI+8nuN0UtJju2ClQxuUS5t0bp2J4s6ya1nbGepofS2atv7x8YjvTg5X
rZVYiCWPcbQakk4WWNPPbRDVVnrrJNA6EBcMc+0hguj6E0v/ndHYPqhr2WTxyc4ejaYg4V0KGWuQ
VjdaX8hz65lpNW/CTks/fU5TtSWqo3zLXwQ8h2+tBlhhA59rg7QfdLr1lPSenlCx78OoOTGrtxEP
zWyc0Divrd/VcQ13aNqwlASp+5ESSu22BTTVayVTh2SL4qhJr0qhys+THObLiWbsd7YS0oIUQbFf
IYtPAHk4y6ZR0ibSCbYUq26vZbkZLqbUM6SHZMwiFxGU6cFqqt2mGz10yNGn778Mb/OAGXoNLNcj
+NVXjhOi2uYL1CtworE/d6EcJHF64uB5u2jWQXAJIw1OFejYRAurDjnuzAH0RkyVsEdQ4w+pg6a6
OVUXfbtpMRJ5Eciv/Ccs2cPpKPaERN1cgHiBy9pGHbn2BuDviUPtvfkQOHKH41snZfhma+y0IqsJ
f2YVaPzorDLFFP9aJx3TE1vXOxOiA5haCGnjFam8/v1X76fVpE5tLM5PGquypwQDpP045YX/sof8
AQxf/xMEHBGNj/7n/6eA45X6/r/mGwftj/LHMxvuv3Dj9V/4h20smcpfa2SG8oMqG9GLRRT4D9x4
/Vt0HvO5rGIYzi2LhfYHb6yof9G6TJ6V6hUh5AuY9w/eWFH+ctaa5HodWD85Trv/GG+8BqWQl9ej
k+yOyoZ8tHPMqx6PvrrU01L8vzq9MX2YCt3OEP2pgOflu/k3dPxnLH4ul3zK7hozPlyGuBS9QCVT
rzEc6TIfEJOFoQ4Yq5uf1CzuSFnD2oqFup2nqL6G+JbD2+MMsmcxbnQjgorSN8GEc9i5CuDAx6we
2GgkDQHS920xVilJgxaqFhJYr7SzDjE4jDQtB09hxnXh5k61XJZ5r928euF/Vv5rSPS6IxzNTCeE
AkKANMRW9aOsDwwhE4QDwy+Skm97qv+ugtDMV40WyRpuQpt8QOK1DIWx/Xjkw0/75ZkyMm0U6xKj
+nD0aZtiGXuH8N9TlJJqPJcMb5FhoX48ykvX/NEEEThwvqmr8TtH9uGrqyZHSYaVAjtRgW+91pBr
PxvQ5MowlEK4+lrrqRg/5K6iROFPRE7RdyzpvzVTioZSySTz1pKWM7S7alAXRd9ukMlrv+PJTm4E
nmgr42hqBw/qaeQAgBjgBNlK+pS2wvK4Q1ZQpypTO6cno9+jVRP/xKn/J/au8RdS0PbXf8Fm7/4L
kMHzjx4e+v8DmHa8pl699RUDf4Bpv/yR9web2Ms//4fQrv/1ks+kKkj7Ch3FLLN/NjFF/wuz0NUP
xcZel8XPMfZnD9PMv2QSCauZtkqukjvj/yDaNYOdb1Wk0OmL/HCt8HxiD2Oog+9vbcsDBgqEjPiD
JuU3Z6k8RYUUZQDJDPKtiW1xw9e9wQhdkIQ3yIzdZP7Ra9q1kv9Y4mt7uB8qxOjpxpzjG3lIAy0F
kZBeFH3md90tSAd0vLtWfqDjeqdBeEuAOEYNQF4ouOGys5WbRe1d03hc6kszWWFNqLHrO1UEvQL6
6Fyqf1ax50i+Mu+ie1PcyHlgtXdVAQzPcmNR7vuIjQFQKtpYDD29qtotTR6YdWCGkYvq/6zi/7Jy
2TOTPRlKsAURFEMwee2vHNV+i8Bc7q7rCFKz/kuvrk04PPRV3I5sBVn9e5kMEFWPc10gT2/+Bgly
1cvzXlo5XJm2maJda2iXmVxsE6ndiOLRzv6mwO0mVQQ02dxI6JTxH/KUEHW/47ezBgf3p1rXF5Vx
KwNajccfQqseDGCOAiW+McMAo2NrV4QPDsg5yGbboorPoyb2LS3aKkLZS9XIQ+y3kzJuqwjgL4zn
zILCUM2eIn5j6R6gGq6tmzl50pv9iPpfr74PEVDlBIoTVOGsdef2CyxPV3NAOYa9O4U/4fEXoE0N
dZfLv5Tlp71A+/2hoLfvW81XigFDwL+NBYZGlFw7YXw3QNgjH0jBxm+zjIaK2RXWo5ws+1lq3AHe
pwR+ZDD6y3Ds3Jy2bYLamMMR3wunzN1owR0pGq4ExiiJ3rgquNFMU9wh1oJ5bNzaHHwCft8C1qjJ
5aaDA6JWvpxPfhxDMZJURIqNHzc/VuyclK5Cft2Vz6cxPkviLgCn5nZD6o00M9XYvyzVLZJ7kT6X
OtY+SHJLa0JEvUdov2nbJ5nGSrXK3ZX5lkNllUqT96sFomN9G7lfWpFrajEoCBWVdLc3u0CqZE84
Jco4CxbqeG4B/y1D3a3LJFjsq3plS1l+lEybElBXZD6M4/ca2EmRX0LmZaL8Br6EdcTIeFKGAZ1+
6hbl9wy7o06wUrU9hEVLTH4NuGXUhNfwtdm15kbN4o1yixQ+AySluoYubbtG2+rJsiuhr4E25dcD
2VOEl/TCK7WfRZbsymKKAHTBiSojt4/nbSOUjTkJj/SNm1vXZsvE5YtRueWyfFWE3qud8J3zfQ3S
Xh3wfzYY4hY690jB0vZ+eP69hE9xn4BtyX8nk2d14NEm3mVYbM3JW9TrCLYPFgre0toXepPuZ6vw
lTH2a/BeErKJKg+3mGkBW1G2YwS1g7bGMN6i+OJfs9xa+bsUX6HHLrBtfsUwtyk8o/B3FacEPJh7
crWlz3WDdBJOzHkVf12abWVJLkQOF+TdBo7txtKe5mSjamJjyw+k9H2Vr9kEbbnyYqBS2suFCRA0
TTZpKZ2b3fnab5N3+zT+oTmbtfgxZoE03eX8iNLuXK4tEL6vuvhr0QMhEcHHD/VYM/nPrv3qoR5l
ZgdrLrJK56Eu+b3cZ9c6AVRcZ5tFZCAJn2Z8D0v50QR7bAfkJvy5KU6815fr/79xzT/vlb6gNdtC
swun1OF7LUdJsqcug46hwKE2qVDEbia8qLsGW5uaf8NEKzp3iS2fRIVsu4b6VTf3pfTYWHsR+ll1
xVYhqw9ycsFXL817rMAiG3y4l5nJRjZ3NRQoaTiRWD7KD60PjlYzmbW4/nKEVIe/WmHFJIqTD5vW
+RvYiDfQ7rFYF3O2nHg+h3Hty+NhIC4tIMFU6kXHbwhy2SBPBcaq2MbCUs83ReTaqB7t3cn0CeHq
8Ue2ymdpeXboe6aCetysM9mykNQwpgogXdil+dUKlX3STbuoqHajCfxeX7wSTTs86Mepzjl/tUAx
9lmFr6K8yabL3LIgni7lJpvTe7uDLIPYNSJbMOfFNzmSvIhzPpbAscrFLi+r2zQqvEl7AEjLHtw/
S23ps/+7Tg6HE0aMvO7mEJPr6AutEYqeBL0xXy+K19nTpTDbM3GlyzcQ4XxNBdgz37SxskFY5znm
7xkPxFZz3IgPU7KyjZ2C0KXdQV644of101hoezrHL0DYb3SFrQSPMavNkXs/0JvMHtvsIbZ7Uizt
ALqly+9Cuo4yVO1xYHfg32zI1qHw+vELCDy1gixQqF6iQA/iQLQB9PThnQzAzK43BvCB8qbSZnb1
ejslSDotGJQ8Buv7iCHBVH+TjIf1GLbaLMDTKdZNzB1mNyyWnRO37qjf1tYMDxYej3w5AZMR87Mi
053SeOYywVe7m9ME27nn2YZnXfhmapzN9HVnzm9bebZ4BJrsS7BdpvLHkCVubF1Zyte0uBr73SDv
s/7ryMlhwicC0x2hV5KblxOgqL71g+M1tuHKSuINEF469WJSuK1mrgTfqMCZNLcH6LNoY7XZ45bn
mnytOkFbb5/RmOF1Fd2sJBclc3L17qLRZabuQNQSK/Vo3y/FnZ2T64ffuskTg7rQ5OWWvhN64nU9
RjGwsZi8Rmnd4WhbhoEl9VNt+O5z5XxR/ErRXCfZxSRPgYCkyJKs+WcaNx4YbV/jO6mAfkWcfdCQ
jOgijxyv0mNfJzZjuDI2fQcUSooy0WkfMms5m0xaYYJSC7oY4utKmDQflDDyxwHjFfOaRCZbuQV1
LSXkooIr1msvO3fZ7uD2urCoXcf8YiTP4RDeiMwPc4NvBgUswBc52xYq6OZloxr8a0O004Qe0E0F
nOUcBLqXzfhspM4erwHAKSbYIMxklmRDcnNTdl+pod3m2v1ojJcaDd7k6ZCHAoa8t+Ny09gaXEDN
BQ6awkbJVJio4deMmdjSdRwqrjLcNMPPSZDIbid3lNONLp+NMyFBiFEgdEy7O+uckBgGMFXxG2MS
4hET8zGQR3rrc4/fK0XoqvXvSt6Z/de6HfFh8ia+rRDm1aRD8M1s2tEfKTqwVlOYUdKmqtR97FwT
/k32r8UsXJtcQ+64IIp9VXlo7KvBUDxj2WlEXIXGIV44HNTSnZF8G8QdCfP9Sllzpvg2g2O6jBFt
+73bqlehLPlkXHdD91OqeF/64zTobowryjxNZ+CzbteQEj26PzilX3RkMeIRd9+fZfetzuqdSqw5
Z1d042774bucxPeUs7ylQzDTRD7xndbtpPCyc/zIfhgtTkr0Z0n0W60JNYFdyInlSopr29WGoHsm
IJ17uqoBMWoo/yZhsVSv84zvRbBW5q8L4ag9fLPUy4htthu/0XsNWZZ1ifttr2N4Y6puCcxnVh8r
7Dclv4b6NY+DF1d7GtI2odRvNfVa2WXc/XXKjPFDI8VnUcceW2UPzjT6E0kAOzH89SoxKPmVZUW+
2eAWVy4BbEkw8b2vzeVmHHSviHNPwv5P5PNGDrurRrHdyBS71Ck2ublHB7MR0HjgXnpd+xS189Yp
mj1vC+7ew5DeK+Xv1Z9EwknKMDEokfV9OBM7pQ+dJftLBf3oNhfPBteephp2osAbZP4qSWbQz8tZ
DD3NICsux+2N1AH4X/YhXTRwxzZmCz022QFv9pDpQKjtNwiGscgRvl3ecjRgkLjJwf/K03ncskqh
P9rnjfRDmeA+81MgSHmKdJ1NuWdxX4mi2Tep7klVS1jVkcz6OcEXhRYcSHKLenHa9DIcwNqnuxiw
kbRlIW1jotpIKd2BcyjjZmu3uR/h1KNa34z5ttBLD2NshBjVWWo/Kz10N/tsCJVzDvYgSoAWY2tA
dfZvezkbHfzDDDczLmmcOA/7exxShwkudxtk426Uv08Dx2Z/0SQtV7Byb+hXkhHgFp9NN61EXmYX
yXROnen9hSZuqfY24S4nKrCVC6utPbUvXEd2dl0je530qxOPIXcvYh+M770OH5NMPa8zTNPMYGqe
lvIBqOimLvIvRZs+SWGDaqR5Ivfv4qLupg9N1Xl2trC9qNtO3LVWdIHjtTeyaAFOUsRXoSjK7iCu
MmP2pgkkax2B7ATXzf27nxo6RRcaJKonO9llOK1IojkH5e/ny1bnDpv50AbulGpfmV/G7PtoPSlq
fq+0pqsrvwuNMHCBf/8Crt7kgnW6bOM43CwyF5NY9ZYnMcL2X7YheikuRHGy13AwkkLcirrN0Hoh
mCsUGxsED5uSLp65Bnh5s/DCVlciGhY9oXNqs1TFQJKSq2ttYjLkCYVDBiKy3fZbTJ1ca4y8WDlr
V9BUHRS9thuVe1DtN2plAFrDa8PMUG+NW9DKm9qRvjVs9egitzPXq7i+Fd0FGMSN5WCvEtYXCjhZ
TuVemqCFxb5jPXK5/6LZ5Ema+1D8kqT5C1UJ/AMml0TgZu6y3zLAiaavubDtwRqQleDFfJc0/K4c
xy8TPrwcmr1cXjpFuAkBroXZ4Bkh1/m7FUBeFAbphcHvNO4rLOsa2nKL3cU6f3vmfgR+HLz5xpR7
t2oizJvTu6RaQbLrIZedAWf1nB5e5Rj6qZB8U4Zwq3rYQbsC+yuej7yEfstiT6EUCp6uxgyR0nK4
l1h11L4Zg6rmiMlHA6Yo53kNjReHjVLeAbI867HRyerZy+LEn3Miuep8LDl86efJYNLLkzsnuHPI
4ovEt4zXOtZYvxtReJgE7OIy9AzrWjhntQnvUcs2ScZcNBefkCDSJc8i5YNDQlC0ysauQHcUywVk
RZZK+muUDcAh9iYramS5Ncj1fFvI9pd4jVK07ipNxL1WI43Rd8pcbGdqd3XO6pHBdMLMqUKdS3vl
ZcODCAt36FLfDFmp1JIkjXqq+JJnhJ1ZcVn3V0VG+FFQa11vraL8oabNl6GN9ipqv02B12A2EkgM
zx1b5mjmZ8i595EZbW194rrauqK5XubE74p0m5rLHqL5WexwoY98yyyeNQv3GLb9plRIujx1Av8V
0a0uMXglGB6uTZu5wLQFy6yJZ2QbhTtKWzbjXj7H/McTQGUjKdnq5vfCvh0gd48Rx1/5yGrWQ1cB
+IRUHieX2COT7GWgnvPwqaNsFkvIBmeuytXiTdUDTizbUuN9V/dLec+lQK27rbwYWz1f2MOow/6I
cisox8tikR6hYJ8NunLepI+R/VhkhJTTGEzzpSYqLEC7/Eqa2i+T1u0Xyg6JOgUk4YAkn42ETkWZ
fH25D38qB00KkL+Ok8kHXqH/ex6iwa9qdd/sjv+o9df8fGVP+ufX/d+0D13JUPQcvEoevMlN3yVF
1f7Xxa+u//W6zPY//+afLLW62oWCQYO3QTnkVamNu+Rf9OitHS+6QpV8ben5k6WW7L9eFNd0F/0p
wv2bppac1WQU22DqdgoFbjREn8pTv7QA/JtuoAltrdnxJ5IoJ2X0hhOTTmZt6Itcn6O9AegZqbND
/aolGyfV9TatByzoaihxdWoTtlt6u1+qNv4mw3omCzJ0zrasbPkR6HD8POl9d+dkavh7JIbUNxZ1
cV+pyxyKaZyPi9tjInoN3Cs8S8ypaTZyq2JJ7pRUwIYKB70CsO91hVHHTgfO/hOkQvFlIPHL5qVn
Pp17+VblyjL1nLq5rrc3hFECSCIet2ByybgO3PtKR6t+GBO/gixpzT/NKVS5jVZxC03wgSJjO4Yh
8PpZW64m7LCeE3ALv15+Sxda7D6tZsS2L095Td5bXm5mg/8maCO7qawGi8AOADDV8Yw/1R403Q+j
QcUgsWALRPWxXFq9VV0slkWJUG7H+FkeQI1toDsykcqIHrXazDzZrGziEAkPR6npmmVTLs0lhfZO
clEdz2h1GrjqFt93mSfq1yVrzQtMvoq7vlDr7wm+Z99JYQuMdwZpRvtqLqVxDQcUBpM+hWdOqpCn
1QFUbwqjHHx09rIHyTHzbUTWG7OuxFmasAETppfNN9LB3HE6NbzrcTDpvUlO5N3cQnPaKOOAYZbc
ZF8NuOjaRi2QrIVjEV/jBodf4NJqJCQsXXCBgI/ylNaytYN+Hl/HYuzuFCXEHiHMop21dM4+G6PS
D6md7HHFCc+sjoCOzsC7ujeXJ4PerOdkTkn7zwnnjTCNLZVb5zsXHvFFTPGynQd9urJKmwa0YZGg
ANvFNe5I8bOdzcZekSf1O92x2bUQQ0gEmREWmHOvupGVdx4ahhkvliFA0jQSkBnxF5Gk9uVSjtUj
BFpYyXE83ydRYV7LY4yRjM0/omd69jAudCYP6+3KtqbRHeS29ytouzj2FVxQJNsO9Hxu902Ki8BM
Qsd3RDv+N3tnshu5le75Vyn0ngbnYdGLG4wIxaCQMjVLGyKVyiQP53N4OL5Rv0Jv74v1j+ka7Kxb
5fayG9eADQMJpWIgD7/vPz5OdX0rcsJZ54EieNFMzpdsCGmCyhK9tns6y6GjRedURz6NR5IiQCKP
q/bVj1TONm/MF6+10k9V0advFK+MV6MiIMPW3Ju2sxQ7vaji0jtpcXFKJT6X1pKcZtEQLLtoceVm
EQ2knlNspd8DAwpdX3VVF16IlAEsyGuTXhT+vmEM6ns/QfOK+NX8lPWB+pSRVr8jct0E5FIvlBWK
WCwRTyJ7rr6XUT3d+HrOLokZBB9EXM9XPpp8+hNyk5IGUVzKuajTzey4T+UsAkFRnF9Sj6ChzNNS
ke5A8WQvKY9QzSFL6TOVFreplQwkWBesGptyYHGn4IKRQYc2KyeylxvKlbCYkNN+EX6GRHaywpMO
aY2Btm/OSF7nZtP2U/FgZnbzks5Bdp/1mf1ZV2N3JiW2OM9OnZ4adC6PjUrAr/Nk1KdeLf2xFYFx
KcgXu3gIUp6GtLSu5aQlcaDKXT41gy0/9UvZX7fBUrObDdahJLP/kHLOHKvEtPZTSwyHZ0r/i5f0
/YluzeTRWUHjlMSZLaGx4+E3z5z/ggX4AUD+dHzzqCKEbXWFIUP9iQUgWKejMcUqzq6Vlk+Nm4JL
RdjdSYbupYT7oy4ppSxjwIx4oPh1oOQrCoGDdP/i5SD6dCZhRW1L+7lw5U07msjEDN++r/IgfzG7
vDjDNpb7vG4XkGRZn5OgZbaLqib6A/Ad/fjv0FZcT2jkiXLCTgj27Zk/KwfAeymjddr23E/D/BzW
Lqem8GuIuGXp37L1M6RFc2L7/vHprp8zLWLcfetnn63fQqs6OkIMm2+GoJ87uxz6a3fK1Kdiys1P
E4+ly+CIHFBCWuZVlJIASF0RX7s9B/3RWDx9cmfyCFkEuUCW9VIhTKA49+vlI9YLKVsvKVzCzYtc
LzN0i1xxxP435369DNOZC5IDrD91lh6pCCaxTK8Xbisy4zKbidoYWhyovAxIq56o2RQcLx+RtDmY
bbZZqjjsbT1Z5tbzCUKR1XzxF23ukrbItnUTj11yzLt6Txfvkdj0njs6zcWxNwNSpKmOOtec+9Gc
bOnSOGfmWyHO+fLF8Gii4LnSbmRO184LrUEb3X73RGxMbyvw4msnXhfB6lJldzXyoumR4PPdVB3t
5jaf3iNAW6e8caiPahny5xcLgUQfWVtq78QzdrYNbRE/GmE2JTHDudiFxvRl8vcqLWZQxL0OHvxR
7bS4pVzRNyuenf3wTvSlSOLcE8ei2oO81PY5CLq79L0NQDqKTfHijAQi74fl1SifZ9A981NRe+AB
W1Htk+hraB/md7Ldz6O47aN9OF9mqwRtAazpmw3Z3XuI9G3pQBjb5zB71mazHSAsu3KMPSjkEDXP
xltRabcFfSUOE0zpphomsq690yCdM2cX3GwQp9RW+bW1sXkOsnhn3XTKsItLwiwi9+i7hrYhsm2D
IojRPLRhpp9pw2h3FCzz0QFKGEMl4tyYjSuGE4txoAaE9kB3bIjkeXEBHhZ6dyIULDOh7Ek9vdCK
e92zJ3TMWjol+LnhQg+Fe4kya597ZM7TC63dV99BCyhsB5J9fDFr+ytVrHD9zYe9IJAxnIcKGKdX
9aMU7WGS3XlUVP/q5jS2vRdStvtiAUXVzU3pKk47Yd6SnYmjFGRVuv0hsGuAqvsl3S/12XXfl97a
LfN4MhwVl34eW7Rc9hYWtmyJ2LYnNV97y1ifRmFnNkQNRNlSsbQ3SQhtLtUhCElyprgAxt3Nuhsz
TD4p8KwknG/MhoA6nJj5Er0X3bwba1nG/WwcRqvs4zwI7B31AvdlT+9G8p5Xpyn4woq4sV1Ix3cn
eAC7sllfQ+e6YVHMvzasd0ZUA8dw15NkVOfs4JuFrPwgQRnqpRvcP7c1wP3sxkWgtkgb6E/c0lBa
Ep/fMpiRNaIBgcb8M3W1XGVmi6dBvUbOOSnfvNp99rQHpQoOkN905ispEpKU7SqqzkFy7zk1qd35
BsSp6k4iEhsd9Jon8jDc0vC6Af1fm3dojz7m6Vk4r9n8SUVX9nNGcWE6BMcSPsQUxxRougflojAC
Cnxb5xQB6Ocl2k0s92vFsrZuwynf9VRHB+ojSI9ueXEeZ+sT2Q8b9YWax9jLP0L3avnWUvMCk6sn
4umHa9QANkZte7m08oY70Ov0oYneouJsi9uBKgZnvFdgcYybBzu/C6vi2jGh+KYxzpEB+JLyM3uI
1Xgpsna3eFsGEddebyuqgYXaO+MhCHY0lB8dDSoMc7Ggp4uIGmf6XGSHHOO5LW9cr7oy++96afhD
A3T0LQUkXWCcGpj2EXTeCR1eb0cGz2doSLqK0+vUCDYip+RTnsL0hkF9Z4vyPUsfPPUpSudzbr0o
ikBdJ90Y1Xd6PeKsZO7Nj3ZZ7zQo8rIUT/RCxt6wE+20Jffscz/LnZAn+ZHSWJJm5wYZbGcd6uiG
1qKmfKgJ7Kjag6L0kgpiLHPtsynvIzhJTUPNxEhuDIfRXzZOcB1Mr1ZXbXLPOM5meEB9tLPSw4iO
wR2/u1RoBNRamkdSbgGuv8j8zdQ7DZL278cElsN/frSu2kwilULyGhiv+fPf6G09K2tTx2rK80Rj
GL2+CuTIxV9bbskCtCiya2qYwNrW9a1yZ2CKNjCHN6DXiHlmYvNwqos2jfnUasFw0SRl4MWjxYdH
8WV0RQ0KQ8G8zgfFOikElN3uzc7Pz2YFiT8vRnjrU012q3uhDpoanBNd4OPW6QPa61Q+X6kh53hD
cgwoi0CjSPPPnNFPbQUqS/hrbGWCK0xToR2dJXWFhNOfZvOuLc/0Rx9DpOQb9hbC+L8FDS3Eu8bZ
FYN8bCCgm6AOtqRhtCcKna7rrDC5r5JDYgLgTN1wcKp5P9gZiCfKoG7RBDDVKVhov4w3CHyq/dI+
BBHCkuk2NQlS6C9+s/Pnt9B5yYHpx/BYZQrHM7AhTI0VXnR1l87VmeX2m11RA/NU2unBLPJm47U9
DP3Wi2iKQfbTHH15Job/xkb540BmuCBqPVJEf3GMg1EuRx95ELUuj5pvJ6A/YKfnU5h8XnT3sQge
x8an2f0CWnZsvORzHTyy8WSguTt78Tc9CSlVpQ7UyG97qc9LGNxbnbMpkRAMGeXT+UMjKexZkjfq
NM7OdGfJ7/7yREtLXIBmmtSEiyg0/0C5+cPu+I+ZlTGPbCsPkTmmBJAPTFu/vxYX+nJL5cnhnAcj
o8Nixl5bXivVvzELLRea5+QVrQhiN3b0nCB9cVETKXOftgyAP26M/wa4Hub22//8H1/X1gA1331L
uX9/C1P9yLv+1/rx6376Vr2Dtjb/9EO/4lo+WnD6DcmvxWBBbNian/6r+tL7BfEk4Sb8swqT8ID8
HdfyTISZwF14uxDuRXgZ/q6+dIG1UPEGa/6ui2gz/FPqS+dHVM8/LjGiAVxeA0G+DjmZSIN/vsTm
1stSp0/djd1pDoV+mne6SmE8mlJ9lW0bxVM7VgcK463PM9qH2JOGs8upt4PcqPJ4KGhS6RKFdFOF
9hUCkfApsst3bz0eFmvk5OI8hdXVXwg0/dIGyVOj3NdlquKMMN996InvaHwezLledd4AYBzAEHaA
6iS+X+vMi1Aep3cBnkF31Rt1lPYdp0UGIGUZtXrhRFyKXRrnOmK0k1nyLumIf9WWQhq4ZOKerqs5
blMefUtqBhcWPQdScl7r4E3qhAm129W6KXifXbuZ627ZhylLRdZU7q2ZwIslaNWuIzXSEIupBF1B
fRU482NYJ29pNehTYRefs8Qpkc7xKlkqB3mVezP4tEHYSCECclwpmESf/dnO8ulqqOVX6pHKEyH6
YE5IzSeWzzBb+ZfUCYEJq3dPjM6V0BE9zyqVe/Ilk83Y+QuAOMQMX47cSBp40BemCPiqdVPwwy+j
hoAcUMMgf8r0aZqq9Nzp8K3tVIpOUtnvjZlDfyQq8A6uXakzRWTdhr4faNIxeKxNjCy1wSZFRYQR
t7YJ5UJ1dGwZsLkzp2wVGtej6CjNlkreIDuxtjpkS4DhG7ewX3eZO1EtQ+/Ytq1hf21hX0qvy3mh
sChQPT51Ul3FOaaenNmmvE3OIf/BPszj9dHJWbfcdIYd770nv28ezCEJYV0nOKBseGop49gXFljP
2FnglVN/YyeCzUKTIMcn3QIXsREIg4bOhKZXN6nSTWYNz3oEQ3Rted9ZWI6gY8hkYY5u6hpxp4J9
Wsvy2trZe+srQADxJWkT2CLr2pOaVkOLjUTK7IZSezjRxH43Z3yevcz59Bh1W9d87X1nYXY1EO1m
dMB7zrnU0KCwx3qDlfhdDRBuZb3cGmn9iDJiXzQ+he8TA2nnPZcUYhAL5U/72UNgqge7i5t2os/e
ru1d5fTqYWzNA/XaNGol7kc6eiXKzfHZ73BJ5BQQHFm0JgQ1CBYi1b8qJ30geIyx2pDDQaSsEE6G
/siJKMt1bVQq4QFJeM1K3vrHRga0d/Iurb0g2G1HsIDa0MDQHekhgCwS6rULKOwZQ/SKswqSA7UQ
aaz0cDIJpz0MGpgyD5nbZueq9eqcUGsb3ZZW79o3i61VNz3TKV9Cmjnj3jcQFeDuezP79GvI9DE4
YM40WM/o1MyaKjg41SpaotWVRohmsAKBQ3nTRmBei8sH3XTBueit6DjQ33Q9ZWl76mp71ZhRuJh7
TbRxpmytoRVUPCV0v4d8r9hTTDQBxbOCjd/zDLVQg473jpe/kgIHREgVVGgPzhX7GmLxVc84kFpx
5Gy0r9yuCeLGC2kPoo9ooFPOD/ehoW88texm6INYL+wPWHJQyAiMg7IF800x1fCpFe7dHHTeQ1DX
ISMbMyX4GOKvhdMf+8eMdEUfu9ymsNTwxY7eekQ+RYekDSzdtJ2zXY+cKoZAVvnFHZfpTqblkcZe
OzZKVjHUXiQ5Lia6H1vfMM+/q2REn6AX9GheknxkqXA4MvhXBI9RlPeoeUcuvzSh9bJfHvs6eB+S
6rocCm7RBpVrkyPtTRL5XI4RkNyYHWrCk3aVNN+XlG+ZIBMJOpAnuGi5O5WeqBTvWSQCw4PWH5Bp
AXluLD2lh0QE3wrVmwC1BVpWZ7hM9vTRzHCHuaCvfeyao0O01y5IxvDXKeq/J5c/mlwCBop/Pbnc
iPQ//5cSv3eNrD/yd9cIZkOLNDRi3ENC9RlBfp1b7F/WjglUrGsoAxGN69T6N+eb8wtOcf9H4ia6
03AVt/7V+eb+AkNHqsc6t1iMGvzUn3CN+Da/5LeibjhHRAykmK0+f4DzcEVIf7OmwVFQhNvToTrk
bKNXszmBUDt2Y0bHpSTp96YN0hpRwSCK7NLrQOuto0uFYDqlBjZWrV/78WT76iEgPIKnVTGm423U
MA5tjLX9jVLEXpoha5xVU0OL8sYuG36iMJ2t1bUL7WiVCe9d0OSYH4LZzb24NfPGv7h1N6IHShuj
4YnHgwwAyeCpRI2gRs89gRdvJsqYV7GB5U50kjeF3vRd4VxcLzPeIGt8dBs99bMbcnhn2maj9K3I
hZPHHJOwEDxZW/6+ih7FVTzOHQRygRsDaC2rwNbGakHLSKVbjMYwUtvZB5zfZGwRgB9k9jl7XMWN
jyBDtOzgsvBneES3fImCwr5xM7ehITct01u16OhLRs7xS5Pq8KNN7EjF3ezRVZ2pbsAG0PeW/5LY
/Mrn1JIalZA7TtVltsuoOhF9sg4U9CezVgJjhyAt9YwlYsl9veW0HW0QQ4YFMKcgXHYwSQliEK8P
n5qmc6x7r8n65eKRzXcd+QnaNkcbJXoc0fXLqZSJ7G47HMuc0DnZJ5vWt4FifMoOeT6M00udJmG/
J7QsQzkxTDWzZ0YI7X6M4KIOXZIpZ5P6kkejFJ18V3MNPrbIMPia+TUPDdOe3aex8jTyPm0ASJR0
kdA11so4a+vwa5c0VFTngBTY4ZeCzhrTqhpQX1QS5iYkPeecex6KHRwts7dXuQ+kU7iio65g9oeA
frTKCeLJ4mVdeR3tDBslexrdGsP4yAYD8IPpVZytBB0/aHj3nXH+UYuUB1PWWSb2CR22DD15KO77
sakFH1BBzWVpTQ6cqFIGC7LtPNO/CIJSuGAMG5q2vLveHdBhDXmPKkpkJf6QofTBktDQdbhtpmp6
mWrfobBW9vVXG7sP2jdHW5CYvrd8lqXv8dosC2zZdpr16VwPS4G1x1Q4IKrkazJW9S0LkPUuTHoN
9x3FuWsVNs2jW39IvIL/ivGN8DdbbsyeSCxiPhPoUTHDSm/6qV6+uIbX3g6O16fAhGpiuhqaUG9N
lXiMJJlsFuA0kTcnWyun2wjTbgQEUueMCBLHGQWJWKzlpSxwNVYjmx72xcauz2tiHqM+cHN3X6e2
m20DumLFZtB28cmCU71L5ra4toxFJ9tMFeYHhcyoU1LhQ6l0Qx6+5F7qf9a+pjI+CFhahtYKxJGY
N90cM+zZt7JsTJwQFA/S5S2oNY0jHabf7G420aEoCVhQleNix50MZ4SVDtBdnExT+ThmKfIceoeX
/jFvyvS1z9fvJypzgapLU+S4pe+Uo28SJeh46U8Nk41Dvyla9FReiOirHk2b34YKIZ+fwJ+d7Hao
OkWZt+/3xZ2aXJVsHRPudZuES8oqkMnxiho8jz5LqqHLnZdDn8a9hCfbOkYJXtRIHyi8Fi6Sz4ix
GolQz0oDYtw77datLdDgdsiztRJ15UlSACXeXSQMKsLcZpC830FcOoMUW8YyPLcwr2GbbEPlJP5+
Dozh1SBS5ZV2Y4x142i0oImSKvetngQTX9mH1AaXfcqg4Qedf1t29fhOd7Q6t1OK/SaNkKdiH2in
dtsRKnzHBTtZuzmpygjPjpuNOzFL9J0CRyQUPzcc7Y/Oosc4cXunjmc/BPYOwL+y2yQzs6Mqeib4
xQ7SOyFZ9TZTsvT72pacycD9CSq40qjwVciuuiSLXzdnXZVQKnLO0x6VeJDiTlm8vNqHSaUjRF54
Y0RIz96mFykiOC2j4K5LjGQB8fIzf1tqnndc1pNgJDVFH6uuNsMtYbziAWBAozhMnOaUVLbV7QpI
TEhit2WI4zQ1zQ3PDJLCSf6DrNBGpTFeUZkst2XaQOA1NDs/iS5L6m2gaT2BxvHokjAns32yRRMZ
sQIVizaDMOssLuvKe82IjsPU2CQ0APj5ku2kRV07JoTA/ZgiYcKkmVb+GnoJWb1Hd+y8cXxK/Iob
mnVeWR+jruqbflkEncfWEhy9riCjKhF28T2f7PLGQ7rwaBtieS17W33NDM7CeG4a/8PqeoNdrTHN
p6nJgRWdTjXfqdTNriZyfc5Q+MubsOz+EiWWbDbwmlihWpmrZitlCYpPFIp1N+vFevZpLgaLDho8
WCM//ZJIHI8bEJblrhDG8h0X6HAChxOAp4L4oLHMF9yHQxDdssiIeZOTqOQhubVlhpkzA+rWGUI7
D1x23PUjvcabhZtGUN48Uldbi8F/KFLDLOJCJcGq4XS13Lt5SjqeO6kR6MErzEtWyuxrNxko3yfG
czf2ynIOP6fOAjvXCTK/bgBmEMgaaThCakx5XUVYxopBOF+KyNQZP7hoqz+PNlW0n5aFAFaCOf2x
D6/TyBqKaxo6h3xVbi5J/eCXAkplDHP0rEERTMmhLwxljiA0lWnhovRK87Mi682KkTCV1Zb436jG
EeW0l7CRYXmudYZekmJ562sQpuP4Yc1zKq8xyZUG8KNASjqVUS+Q0ReJs/7kvMTlnDnvaWnkcBPm
XHUJRxFZQlvZi4Sy20mbybHr5z57hsM13F1ndIhJ9QypglwQuIkVYkyxZfmc8lZcwUg6NxGtWnzt
Szckb73rdg5KpDpyDw2lxQH8CRi5G3JwlbTw7pXnDeY3WXCMbYw1t+dq9nNjxL4QeS4iVS+s3PA6
EjqZv+toMoubjgMCOtapQkWeWtooJBwF7gpyOKyFxD9miwn/IH1N5T6DHwzOaZE7kMdL2qTX9uCW
6XujDBVtMz2ZfE3wkDomuZ8Xamd9MtIM2bs4/qopddyPftI9hs1imItPAdGvS6wYp42rupPaPCXt
jJDcnLl2D2AF0t9LcynKmMu0cWJn8YX11JmLLa5SGTAKcyF702M45HW4qT1vBCTJbSmD12i0rJcp
MSabjqY++W72BBleUWXoY9CEgsaRm5gQH/bCxYxFqer1PpRDoA91qYr5uDaZUTtiDoIKcJVLfZtz
8MCg53b/zWCMvoRTErwF9WwGe4sadbG3VNfZV044RCtLKWgbWAIrWVim/ZTmvSUQIR/a0Ny0YQe4
OPcW2opmzXu/NnhjZRwYDtn2IaP2tFEkXgBjcTTuvYH+bE4VEwtu6oxDeAthyG1uhaXT7FzGDsm0
1qcOz3db9jsgMvO7dMyCCT4SNIb7xSKdnd/bEHMNdEfCUh8QUCzmQZdU01SAINKbuN+SyOPUa3lu
PrqRiPhfx5UPjcs0ve/nANOtGke3i6vEmvxdG4gcf8uc4XCgQTgmgb2vcCC581lD/8hNx0itt7Sk
wx03ipLtTSf9McITWPnhycpSPmIVmNmzYbUB2gWUFWasHZVXWIUxYW0GBFDZJ1ChtD/WXoO5i9rz
vjm79KWvRshkbuJlNKA+o5Hurbio88XFttEX9UVOCuCJvnlpn4uomXFFO8rIdkMfDPDujTUaW8Pk
W9gEmV94O7dZUKsX/GVYWXvQFIh0RT5H3s41MMLYEa825tmIDYSG5a+DAbKxWTqquNJWlNFOJrXM
39uydcmKkrQ180zuBFDL4ltds8SyCagVwd+sfYV5f9A9ftfFC6j3xWuuVxcC1TC2l2zqyUGnP88O
MjU6iYLgNuTMT05w1Lm6CRRuqufAw+OGKJ56KQuFDsO/+8DomcOQpqqt9BL/eWLk/07We9t+q++1
+vZNEz/x/4C2d02q+tf4wf2Xqvnyl/+ovinxlQyd39Ef/OCvKIIBBvYLkWs2mdgrj8G6/jcYwSCF
kIwJ4nCInQogNH6DIxjk5BD3SILaj3BE01zTdf4KJBikVnik7oFMEGfirs2afwpJ+B2OQKnk2plg
rplw/BZKBn7CEZSO5OB6Q3BvL5a9RZSErWic9a4oa/OY5Lo7/uZD+i90aD9aC/5BuPA+yadCiEk1
MJkXgJE/8cu24URyLcV5gCh1EoTtmoFa0Ud+Yg/ut+Ho2mDORbo3peugLnDTq4681XpruWl2ypN1
Cu0Fxj7OU/foCGf+Vrc92nsvHTd0d7h30NLlW2o4xVWaWMYtkZKDsXO6ShxnVLNfJrfAfgP8AMfh
M/vS91OfWLT3VvIU9OEUMN4s9q6dZPUH4bWASb/BbH596x5tejBbnmcysv4es7HspEpmxugHDnI3
FqGdbfvZeVkUrtt//ymv39rvP+QA7JqCgjVjCXncT99qRAifcrRfPdSB0DeiTK1jIDMLN4MGfHHT
FhHamNr7f/9bf4pyW98giBnSAdOj7BrU7KcoIfD1hmCJqXog39na26IPmOfBX1wHat/z7GLbYCkm
SjG7roPp6+zjj/r3L+EnXOzXl8BQSDgZaWGkoK242W9wMdNMZ8XAWj04srZvUqnE1RRqnixeddME
vOXUKUh2MMJ0nyHYJpatP0YjF6JZFMWu6Dx7pwvUsz4P+9fCbVgmXDZbCKjl5EevSZHh6srG5Zrc
5z8q7fv5+qDNfmU9STEMXDp7fs77S5fecUoWxvvcfPZtysCMk1380aXxe33HmoKEeJ9vCekkv+yf
bvgh7aQhyJu597Pqyhff9Org0dHVlD/9+Cr+FO78/+eDwf23fo+7b+1//u/3kqfCXz6av8BB/Z4b
X3/4rxBz+Mta7QPnbBIcYDoe1+qvEDPHP2hMQMb1WmZMqDFf4t+CiX6Bpibhj8Qi1yLRY00e/tuT
weOhwfQfAU+vkWg0r/0JiDn4yfAREn9NDiQ6IJu/0iddc71cf3Mr2WTA+blq95DFAI9pM6eXyGbv
uJ7kIuvrQbHc4XOjFGw3Rks2neA01Evm9utkDBQt46g3QjcGgJnz7YgSN9+mC/vVBhG932z7fJ4j
9CNNdT9XpIVhzM9lwz04iye77McoLtno5l1jU1WxdYos+V6zMqr9bPXuQxeYTbDps6C/aKfBb7iY
zuIc+jAiWSFwGyrgXHLgSBoIFjCUKUqnJ7ifqDr2Q2chGg6UnE8WPK/aDgaEz1YKyz3YSJ9S/OST
L+I2x5HJIqCSNwbdpd2OWQ/LnbeVwlO4KHAnE6fwsJk8KE/6yTxxiYzZY7C2+xY1koWciaHTKN4r
UvTeTH+wQRQdD4lOznLztIhcvEgUc/M+nSJ9U0CeAapEpfW90ZCveDBVQ6SD2/jHcRpBMxrRlJ+y
xgqbHdxXE8aoC2yxW1yjmXfpaGnynhqRTLEHtvQg8kkp3pKY3a3vSCPcuFCy90CqvhnXtZfsyVqi
UHpUvBlouNLwd84k+pDmQxJcRe3oN8rgofEivyaoJvHVTd37ttjKbgH4oZWNVYDSTMZ112yJE0Hy
lX9RkVJ3jZ+CGiBf9omeKseBgIYlcK5rZyCc0sSH7qIEZRfa8ujvp9ipqYTaKzOQ1ZUtfQt+P/Tz
/A5rhPbvlkqOOJoHc+iOc4+GjGWZmjjcPmTv7Vjz+4UWgdIyd1WkkhTr3ICdr2s7Upd8ZXjEQAz2
1F55vnDnnZfqxbiC5TD1dcGqrq8FqzCyYp+6NPhRBeAU2k4tT7h/iUspAyN/B3yzO4KP2CTJcojw
eNiWLy3woGLIDtDL5BBWE7J6/KgO5vxSSwsLqeOY/fVMxjpYoHDAKCV+8XYnWzWpg1GhINgHQw44
PbSDsMINbr3UeGiaEUNLarVsuDONavlJFaPxLCqpp30m6CgkByJPxbVoEU/diV52/aNX2nm2nVo9
j68VwmbiQspBi4fSyMb8UtRJd5rGYKjOQmh7uElBKcZbjn49HuU4deG+XWp09ANWmORF21Hhfud1
G81VNIuQ3BAuIG/foTgWWEPtpv3sjTiC4tScbbHP5IwOa5pHj/KDLNXiaOUhKRFqZTC2lT9LoC5V
BeFtWasF4LqeDOfkABVEWyMhv+8qi2bvewCESUBUIepiZ0IiUPda5OAFSlRls5eDn1k7eIYqO0yO
ppA4csoMY9NCZ9ElTQao8xIQvbqxJ5adfZJa2v5o8hpEqAJd15+IAvRW7zVjyt6TZp7uwDsCGF+z
bOo460oTgZyhfcy99fqngPskODmuK6uLXY5dfhhNKh5vbHxawQHiosyOHaWx7aHUNV5bm+soIedk
GEICkNvRivPOk24c9BaQc0FZuLH1mJOsbdOBgm3KphTuPUwe1ttWoB3ZdtMcPrlRwcvh2+eH6qAL
TwnlWXKbhU3+uhJu3+WceN/pe6Rhp6aG/Bngh99ewRm1xK4Mat5MaHfwzdJO7sahi5qD883kTwef
MACuIV3wTbhyXU/Dsty7xqRvbU/DyUcLXvQMtd1H63qNPFTU3yjO7xztYjMG4ptFIOtNMfO5bkq7
b54zv1HftbmYyQExhvo+T4b3PbetOtoUssmxkVudy82alc1zaHUhzpemaz4SuAi+Lw8ZJ4eRiem2
T1rMTM7iIQFvlxmshurfTdb4JoW/9jQhRJlSwruEt7Rs204fhkdsSCMWIOEpcVRhmFO0VCfT02i6
mbxG0FFgGGuy4mr01GgcByVQ3fLAIGTTSVznhUS+AgVliikd6bwSFkmiFR7DaxTUJkwQpVULdggu
tjgzq+GxIlHwmxjJaNn6UT/fDUEnVyW7mY4xfjHzIcs87+gntif3MKBJdHCtLrkMtut8qL4ktYAV
CxxfWZrcCbImpxnHfd80m8Yp9bUN7FMTnDVX9T7rwuamH3tIDrwjzkODG0rEg2MzztZEs9qxS6T3
ddUmool7tKmfFVI890qLqI82Aa03nEUzBcZb2DCnPsskWmtQJtN+kPz6YuNXtZftl34mVCGdiHGo
/agTNFEWrGSmUS0PrSW6z2E5+c9IL+xs40QqOKWJgA9JnCF7KWrL4TBTU/pmc5bzfU8KTVc7Sn+O
g0guOHCgnR8WU4HDmjKkjEHl6lWvRWMjUFy9d8qkuJGzrJ9brFfPdWnYL4b5f7g7syW3kWzL/sr9
gEYa5uGVBMmYR4VC0gtMoQHz5A7AAbzdb+sf6wVl1a0gxSZN+dZdVpZWlRMIwOHDOXuvDeFtFbGP
f+jdVgICI6eb5abtI28zRPGABjoV5YvR0btcWUaO4134pSfDPNJoWxBU0Go7e9J0zV7T6aORbHot
RZ+hMacYrlkJMyV3M9Ndt+yQv5tRVevbUbnDI7HM8kOTORWFNfpDMUX8hoZG5iv/nk1AB6aG5Ddc
glXL8tZg84eloRvEzlKIx3U2gsehoJmKp86M6rec6mLFOXOk35VaEEDXATRtnlBZRxnjykOy1Bmp
8WqrSnwrquVV2sRBP7i2q3GABQ6P35z61hMHef3NJCT0pcAakAI5S1tr3ZBVPGz8gCbnDllCfUcL
jicr24SWvpmjW45aR0CS0APMGE7xwSR+79pIRusjEup+Cbgu6u9gyOnXlkVK7wO7p9WygI5pu3WD
YmEUCcd+bZmH2xATzPKSXcO4QGcrtHXvm7IMzWXhWGewd7+luHKStTnWuAD1Cr3S0pwlHhMsZ4u0
0rWLmo5JNz5raYF4xwIIOdAfy4aHloqxvWE8xT8cWp7TFX7D5HMVK0qHGtqKAZyVlrMRnCY/DZ3O
lemq1326B0OJ5T0Rmv3QqVFn6McIw0DTtXm+na3Rz3Cm2lm31uMC0MCYz3NNfU2UV3WjEfI+qgZo
nKFD1jDaJrIvoiLIHuqmMxUyPz7Ztb4spyu9cprFPlspTLWFe91nJp1WEWjpuBbzlPk7oVq7WWte
nUFVxBoUrSxQ7d4WGTNnXwvx8i3itzrfGnatnmzws8VmyvPogQ5dgmytmhGi+rUrW3YhKYZc1tr4
k6bF1k+hc64OKUzTgSUlg58zxlr5wsZP3VdsC4aVzLvpNmg4/q66yUr52yILBciE3KFct8Nc0YRu
0shZJSXY4VUj4FmlRd+WlzT/VBsOBWSwFfVC70sTjfbHrM56LdQBliMI5In24ehb/iZIqroIl5A1
tZadDHymsnH6kXW9uiuzntJjgcfzqXYK+Y3TLB3JqR6HT14tWT6IlMADi0MUqBibZvapqWtS7Ryb
HmIJTc3yQUgt/ebbtN4MP6NlLtkz2GHOBMs+G2tLA7PTQZPO8LfN65q95mNclrQpVdlGGF8ICSDA
0mrdx1gm3mfkIiixWt3FXJ3YHjyubJhfDD2BsiBjSKuRcHD5UQcAeYLprvmOjLIvUM8rFqGA3MqC
dk4MHCqbemsA0JpPX7Jy6Xkn+A5r1rbUjTaOUyHl71nWVrGuD/aK40l+N5KgkXHxhJ4ZNedipmFa
sqFHmml/a0anpk3s1MOnrpUWnT4Ktt9UJ3D+KSQpWHE6s543yMYU9WStR7xCs5xSNKidcgm7npjR
fEfXXqnDR+4T/ZrkjQr68GWaVfzgdzD1Hh1XlkhQsHu5S4OQN9rrJFavbaerEDR3QDiKtMJ4mugC
8jMilehGoBHHvd27UJQcf8h3OMxQUvTWDOXYd8z40XJ1UD4qrovF06Wyb2iQdIQPUyFXQYCOMSQj
dbzptJ55ReZqJB9hworboXcotq6Vy2f6Lem3tDI4lEwR/g23Ef3rSBbAmzmMmobb1maO6uk3ooXt
8mdJgw3pIRarFr7bkL9mVL3RKmUMnXXPRvXRrgLzbkKW9bnM3VEixjANoro7f/iMXhmSzUgrLAZz
HdMMGlo2Lm0LrhHtjZW8BTVnhpWW9qDv4imgvjjQFvtayjR90xIre5My6D7FuQAnVmgGEqrec7Ib
QyATWvGnq6fSz5svHG8K9Em+6u8dYctPQZYV9NorEpj7T2gZY9SGFse3VeSUSIo1Eoxf8jFwX/Sq
1t70AFPr2pcpcF7TjzUOwCbDfhr9mcBMO+mfRJ2rdPH5O7eTKktsfOP4Og7x/OaNsojA4ujyR584
LVjbeiiv0FsiBmpRiXVQ/CIMTrG0vQxzqD58Ktqg/vJLub/22PkB6DWSHk2nUeLSFDRi2TWPLLeb
Oa/cl860hLojct1t1nBoAnBNJZIc2pxsRZWGBHWjp5rxPTUm+IazBVDgEfgagFCzHpxlAivBh1Uz
+0EC8/gTlUKioYRZGHdjUk0lG4aufrWdnt16Y0RoLaVuxd8k9mmB+jTJ79kUm+Zd30U846hPdWsT
5V09P4PfZi+Nxh4HYOF2C7fcnBazGtN2RT975sNN3CYCTlF7tIpZVN1N1NLWQftZe0DaWzaKm9Kc
6+g2IIMcmWje2f4TqYxy+ZvGRP88ml3GXkqjK28M67gju2ithF9HG2ueY/OVfmP6EDf+RFITiOOu
/Duo4o/qaf+vtVDQKL6r3/6GRoEKIL5+r+V//e//Fl/ffsj/eqlS/u/7Xsqvf8Pf9TLH/WtJeEHr
uJS9MG1QP/+XlcT4C2OJuXRMfhG5Fxnnv+plJiBvFz4KxfCA6j8+ov+pl5koOZdYO8qggecQH/BH
9TL+Pe9K7p5FCwcWi8HE5/47D+F9tcwNyrLlAG6G/JZhm7O4X6YROON3z+dI+2SpoP+nsP/3VXDn
BTZVQazAhy0E31KpxUTJ0NYpami1sr5ofQ8XoYPiiigFN+TginDuErxkKqsfTl9+v0L96/LkBy2U
Grz/S9b2fkmQsHD2rS7VJGXpQDFJkYP+m1ihJZp/yZZB+MQ/6iN3Sofr8E65FI0SLgOI/TBx3SqK
xDQ1+GXMUlubswiZa5xw2dmvZo+t36BV2CjN9EyP5shr5PnSxOAl8j9+ta/eFT0FVU2nKDXukJQ8
pAAB2K8oGnann+N+Ef7v5+j4vEUDXCwZUwfPMTctd/Yjxwl1LUlvprGovmhcd4We0L6hE9F/O329
X+PiYNzwvVA2dlww8/g1919c0KAE6pVnwSMbxrXhdIDSMscACReZSDi7Qov6tZuX3rYnKfynmssv
qV5XWEKM5uXMb6Hgffhm+S2cTw2XFgRNqv3fItOJ0ncSQ6YbhkWp44WUju6j0g2p4ERoOeZpXUew
NfjNl+ReIhWr3S9xpiDK6n27Pv1zjgzpvV9z0DDyS6mngQ11zNHMMpwd+VWPYv2KfEQ9OfPxHhlb
NMbo7BBFQOfFP7jxzs47FY9i+Xrg24xt/lw00jyTl3P0fngqNrGVjun+Qme8G8CFR3W8qkzeNF/q
FTpyC+dTllzkc9ScGcXnLnUwqNAvYT7LbAuNVALOz+P06PXNLRSLfHP6JR19cgFltoDpNaBvvD9k
LD2eEYH7VogjR2xqT2+vFdWfPx4K+Jj5OpjXiP4k12j/Knk2dEgWfVy3EdjUqpynSwTc5SWdC/kP
LsWRly4wvT5yV5YbfveWEl5TVNnsPEpVdh/LLNYuZr80P8ZYCW//9NnhEWDEsTLRknUO55qux8jC
1r5ho+Y1u6QGO0tzczzzhvY7zsuMxqthR23+WhpYG/ZvaHKRjLGxZStFpNkPlzC0Gzm7wVp3pb5T
BDy9ZSZW6tO39vsA3L/oMtO8e4r9SLcAx0wTupHhf/Qxeq3dTPe6lVEE7pnB/vsQXF4VjVOGoYPZ
4eCN1W072o5wJW8MWmA3Bvj+OXadSSP7fWGA0UNuEqMPbYTxq8P+7o4spFtlNDgy5GBkXFgSugka
Eli6quQxGppzJn3tyGvDwIIuhcxInLaHgwP+pZdYwoBuIFvCuKt5OZ0S/nBNAW66ajPA8EEU12cm
wiPvjaS15SEie8HIcjBxeDWe26CEwpsHlgMrhVJMUYsu9DNDnLnBIw8UigEW4yXjBQPOgYU8Sdph
pLbJDer9cF87on/W59QP8RaiRk0Cfzxzb0eWWlZZh50m+xaTF3lwcxLQ+WjCQwhzneIk1jm4GKbb
wjUuFCVm7Jqwr6mYO5iB7bzEQ9h3j0Stto84QP3hzESzXG1/4WdzyzNmSvMQ3BxKMuB45V5ZdCJ0
CitCg9kVRrUxug7WTlLF7ZPMJmDZ0+gaWGYyI7PPPI4jA4x5mcGM0ocHsvS433+iQyVNQyVcv6fW
AEeZujttlI7oBuMrEXjJJT6f7sw9/za8UBixhYBgwaSEaP9gtVA+uImuQ0xECyLbyCGFDlz7Gqrq
6sfpCej3l82liDhbBFwmU4NxcKmms2KfCksfqsrAMkmbN9r5ehRcCrezYKa1yt5NlHqh4HDuXpMQ
4F0iceqvvEK1aXj61xy5b/KIPQtxAGoyfznqvH/Wqirmrjc1GXalcFae5rVPTmEkH1qnzs4sKr99
Vi7yFA48HJyWYW4ezLxz5U+Rhpw3bCDq0Z3LiAHR4vElSqJxG0+9/+n0rf02+3I9k1UF4RspC4ia
9m/NRcHtiYgZQyRB8I2kdWMbdEK7PH2VX09o72vhMpbDC9URijnoHvYvA8c+SmdHcVtNHl0bMkBq
WufUOzEAmcbVZAuxyRfscTZayXZq42zj5WN6pRq/eyi1PKaUCUzgZva7dHP6tx17Ao7N1hE0KEdZ
/+CJUzcbNLciqswBcXg1WNa4nek+ntk9Ljd48ACYmJctEJdAlLIMsXfrT9pHWlw4M1WdPG1wDWNq
ugGvFUdh0/ZomDU9u5VMqQjdIw2bb0CI5en7PExWsTwXwZqFMJEDEtP2oYIrpqFu1KQX4ZTOzQ3J
hHQu6c+sVW06133RkrNTJJKiG1K9F8Zo8CBpEWxIzMtpRAjjotEpzJ3+UUcfCxx5nsqydz+cUegO
ml5e9XxZUZ02GFt0zgqT0jtvzWKWX1i1HC+iSIqtWWFzAeSnRWcmtd8mUh6Ly1LNudRl53i4/xCF
72gjBsawyYz2vuFpIN+e8sseGc9PqDnEaWizceYzN36/Klw63aHSgKZuOYrvjwe3J9aEKq9COWi9
2qg/6u7WJ5W+0mw6e9rasCHdu8AVEozPM/yZ/JJ+2iCDUOKuRmixLuP5TILMkd8ETV13mOp8bDbO
wZeQBAblOIFc34EnegMU2ryTjQHk2WYLoWWzuPcmr3k7PQJ+n/AYkkiu2EsQd40qav9B0J/EUOKS
PVVJL7uefuYSeVFTbljayj9dMl1mcIu8TdZN2nzOwTMvlV319BXnEOyieLSoHEP8qSryG4RDbyr1
b2YLgMHp+/t9hC8XpUpGyYP14xcW6t2Hb9iYolDcTGEKvz1MzCq7imcpLxCroGcq6TaCQUL0uUIv
M911QAcuT/+A3xcvrmuzYWJhAdNyWKGIGyxKHUxc7I30kBJOygAka/lZ0Ts7c6nfp1KLHaHrLoGX
POHDIlqTNct+bJ7CsXCi7yVN149Vb33+0/uxKZ1D29QRnFnYvvcHTKN6QLo+F1F6L54hZzUbrF3W
t3yhjJ2+1O9jk0txCkDpS9mNXd7+pdSUiNFIMpLoelFcAsTAHK0ZKXO2LCwA/1Pg//FitKyQOL7I
mrch5xxekfuqe71DugBS58ISLVxMNThnprzf39NylV/HLaIb2VQf3Jcei95qCj50jVwrjKkE62Rl
vj399I5ehf1x4BqUpEzj4Mue6cqokaTwsDDYu5QyWzq78XhmzB15R7jn0FMGyP0hCyx//d33lff6
QHXNZ6NojuZljZv0siQ74glbZkLvmRie03f1++dkGz71aCqM9lIaP9gwjXlPpgBG37D0U+2KgFwN
DTTuc4+WDmmRpy927OZ8Gx7Cok116BDv35xE6za4UutRcoG5xwO7y/T4J83qB0ZPdWa0H3lfnKs4
SSwz1bI27V/MiH3hthM+aAg8AWcmiPtd0vYXp2/pyPNbviVwuShpqNMcPL+aEIEk1hCzZXb8o4zI
MXBS63PHlLT7JxfikMb5lALt4SDXeiEQbVl9SEISrGBFRqCi3HWD0/bPZyRGA7aLZR13KRHuPzjN
L4fUj/Ql99ZoHiwETxvN05rnsRmtM+/IXB7P/j5yqW3/51rm/rVmOzFj3+PY3eIBRircFGJteTNK
CVq+0aPVycHdlvhg5HoIxAx0kwN5t2srj42fNcmahKPIQr7S0cac1xNUl24NlNhHBFCJsfqgtKr5
IZwBQueUlziw8JTk51KfDwwNVLUQaBMKz+djsg3Cybt/G5pIMjAE9RA6U6yTgGnJW2yK3acJmNrG
CcoAYEukAbGyZ+3GlGlE3Jbd/IOhuDxM21pykmlw7f+IfuJAO5liCGvbaHexyT630V0C0Q3DOXOp
Ix/yss9jp0Mjnq3VwaifugZPIjN52BZtfltZFgkWiEWaG2GWCuAYsooz89TRK9JScDiywvE5rBs6
0PvtIe8GNJ9yvEwtt78QQWxjViMM6JbgsuTh9Pd2ZPqw2ajQ32GTRL/ucPqYJXIkE1pXEix5MAEO
2hiTYnj6Kkduy2bF4pX92gTg0dqb7rvCjqZB2Qq5CSkomSr6qzbPxMWsp+Jek3N/5nrHRioTPs4O
yqseT/NgpJaZmblmTehoPKlhFU8tOsjYrODaZvUHxLfa1xIWihb6tBAfgXUGbz7SOucffPfs4She
shJQdnKWp/9umYvj2kWAhl9AdztjiaitCORhClhbqBduRrtI7q3KH64nMzGxuNbuqstGfa003Jlg
ewlOR4lGBXKyCc6skWQr1GTTQF4CLmh4VlVLn2r2zf7M8nxkul/6UZiz2EkZzq/57N3vnji/6Hmt
qZD+PcDhytXGiwBmxkNVKfXt9Ng4NgIZ8XzSwIWI5jiYGwOFK14vS55RIqINQE207qMTb//BVfiY
fZp9Oj7Bg3GutMCfzaYihdZoiLuSYEKaYEjOjbtlaT+Y6Jke3YBNID10LzicMSrorGxBiBorY/c7
7lvZr8s5CTZmHrnBpV7GQb82Key+wKFA7stsq98NEmQN2qifuvLKC4cdCfyLPH5w7AGuwESVA2m1
Pnw8/USO/lS2++xRbBP+3ME3OabOInbkuVPkIC+5SaF9xeSaxXMUwTsw0R8bjf12+qJHB5ZH45Vk
b1w+izLh/QfRBqYz1AExjuRzvwrkkmtdbxWsDrCRp690dFi9u9LB7UkqnJlec6VqqERYTVlxm8yF
OrPVO34/NgdhOFcYkQ7mmb5z44hS3BjW4H1W2K91kiC7mS/TDLL8zHRy9JYg6lH6+GVWOxhcWR71
raaY1HKVG1tIGM1KSL05c0vHrrLUTT14PpTrD3evrTeyYDiSPGalelLPgbfkzTidWeiOPbj3Vzn4
HnNDly3iVgYC57jnvnYGuC719BF4Cc7x00PhSFmaEtpSomXQYTY97HrA+iE/MsZJUU29CmMbDgLR
Y1JdDXHpvyoRGFej5YtPY6MXL3gMtZsI3vK1XU6+e26GWEbE4QxB54zxj/LSxki2/wWQJ2EFmi0V
uYwgPRCKpZsSZ/9oeGIHZuonMQthBQ3mKu3kvHLHNN4i8D3z9I++Y4pF5EWw0fa8gxMKpLREH2dw
FSJomwtnMBagjyzPrCKLZfu3e6WvZbjLZo2q+MGA9Rrbr72aRw5w1Lueyzh/zNm73rHWSj80I7e7
SmXsbTIiT940n+DBiECoTyYlva/TQEnozEA4Nuje/56Dr9Vuck/ZIxBaH87Rqhc8APoZMK9NAnRP
j7ljTxhbN9Yjto6IHA6ecE4INY5cXrMBnoBwcXsKyyaPz0xyy1dyOJiQei01SU6beOD3B5PolT84
KlFhxp4dZupckh6llt7To63nZQXNhFQJfUI5iPY6A2v753dJn8ekCswGkqVk//r0bGPshI4K6wS+
WztkApdOKZ5OX+VIH4IvBZkVeyn+Yx92cmDs5H3nU/QQOKe/FqYT47mae6KKobVcG/WCkB2zQd6h
1E2+OTlY0FU8II4h7c3QXpUpbToRkUZjN8WaWJx5CsdWUp7poijAYo4Qbf8pAJHRx3yAyq5M3boo
cYCtdNV5D7Pvlxdu7QAWQsD94fRDWeaJw1e/7CvtpSIEH2T59t5t0eK4h5lUMqdNeKY2aSIfeq1G
+uuiFO+0j6cvdmw0L8552hDsqm39YNIy694dgc0oasy9eWW1fkcIktP/g5UH3wZ2XYYzKrfl8313
S4OROx75FjCigabEXVU+zN0gnk/fyrFPxnPNpXdGux17+f5FUmgIbLHpDxSeJT9GXWDclbh2rypN
dF8izQ42WWQh29aVceb2jr0x6EhU1gB504hdHvK726NBN2Q1GiHMw1pMHVIkV22jGcmmdHMiaEsd
8fPpez362mggLRlHKK2cg/murc1+4BeN8FeDAKNdbofakGbb01c5NqtyRyjpHMpdlEH37ytN8Fmp
1BjDKCqNO0sSoUkrprvUu3w886Ude3k+uieErZSIEJjuX6oQ2IAcIwcLDODnDta+/QLDgZAVEZO5
xWu/JHtSfarwevyDR0nJFQQJUj0QUAdfQKN7kg6pxn4FR/DHtCYDvCwr+0wv59gLo6ZBPYqTkMfh
c//+5iJz8RdbTHTwcsIyUCW0YLMO/sm8DY9i6eAtmsPgYCg2LMKV23AunQOQeIEKSCGbmjY8PTCO
zYs0LdlIouDhoR08szZmRAp7HEMHMuktaK8i2SggzSuhB8INxYT7E1qnOqNxOXr4X3gRXNqjV3c4
ShqMEB3eToZ9b4Myc6rWe4i6Sb4wOboXBKUNlxIJ6G6us+Fe4eB5KOb2y+l7P7rnhIaLopAjFrzc
gw2APQMzIviFeUZF5rYwgmE3uHrzNZNRupvmyv6um7P1mXOCXI+F7ADMZp3zEEPw+gdbkfe/5GDG
yyp83Hkys6F3m/6a1DNzCwW2PdMqPzJ00YyzNlAzoLR/uBVwms6OCVdkez0PmAAHkHWLVagxzrzd
I9dhz8rumXo+u4LDxm9TGmZTyo6Q90SWN2NWDztBd+fMMzsydGnyAptY5G20xg6WokqvWoEx2SDr
BSCCNrjTN1xV1Q4eq6IJCHRwZaJ32J0eNAGf98GaznC1KccRDe7Qz93//DO4m8AyCyNUbWI+9jlZ
vJh2RtJ2gaT10SSu5iXdUo8SooDypjmXMHJkJkcmQ9URUfsiGTq4a5GIJE/i2AghCOgPJQehjVeJ
6dlT2s/Td3r0ShTF2DLSAWLA7N+pHxhzXPgzkiDpT9et3be4alrtWYfReWbNODJgUMqQIbs0c31U
i/uXSlXWqCjFsT8hL1uNnksgdp1EZ+a6IyuTz8kNgQVkEISfB6/OF04kMIaS69Z6KJkCVyavceb3
TRhVGkmMU94ld4npSHsbV1VenbnJY1vkvesvQ+vd5sLNJfSmIDUx8LXip172/f1gm91mToNoIBLC
rnZWr8qNreHQppg4Grsgcm04n9q1HxHJCYYUdGgsv51+0UeffqAvmjs2vxyE9n+XggOc1RRplwAN
osDHCXrb5Jpnbv9vGcz+p8O+GyUK5xBa5hyF9q+jewBSNBmT8UX2K7lZ09x+mi2S5Yz5szVV67zw
Rb5zBp/+WDW2yQd8TnUeSiMJUAH3UXUXazRU1l0d4X8Xs9E5H4hc0uJ7ZqPqFts7PK1eDLaLVy72
9au2DBLMnP7ou5exZWbNNhWE24duHKfNts7b4Es0NoQwlSIiLRzkt3OdR8k4XcxYzDnUd9KMb8j1
nZAe4lMdV6qayGUtBRHAO7ygFhxiJhqxTsWIgETPOE6HhhlLNC4SLtkofBlsDFWk88qA1o0XdYri
m8lp5hdVAx9dxdXM9UdQwNkKOpgih1uJiIQSNTWQJ7FYLPnCOQw9Q9UdpnDlUS/Te9jn4JBhyoYt
4IXPQsy9eVE5VlptpUFZDdp15ngbMSC2WUlTNv6uMCZiFmsbXywgVAVCclCZtwP+HxRXvujldAFG
w29RHtKuupaWxHqIficGLmM37nM0Ym/Bfd0pwqz8IFXrmkp4vq4x/+UvZAGMzkvuy/nRdBS5LkYx
zhY0BV1rt0mfUjFiWwgNMk3N9JVMKA8zkDW0t/jem08OCGgYKJ64arCAEpxiLJjzQiXWc0XpIkff
PrXalTawXyIqvJ8vGjtyDFy+UzCtaIP73tqJrWy4Bu8QE5s2SIm7FCxsiPGRcnXc0VDeFb2bA0uI
Iu8GsLcAvxzN5riT6ai/wmLNplUHWwEO/5RkqyBhrr+k8JNZa68zpbl2R9ivNy2WInNbIusnlsXq
2+vAitDX5ZhlkzDovRpjfTR47cXgw6S5N71K+xg1w0AwJXDitbeE/V37feW+TYzYr65fwTQxquba
L+eS9rOuTBJdhE7cyJCpD7pdBjWMdqHIz/RxeKCxAdNixPB2Ar5WnPsM8di/07E2EyWYgg36DGZi
AbtP5OiuVNcNGn/Etx4Wg279HCtbS1aabhH5oQntZ51ScllhrcnUVrUVI1aviumJyRIU5FzN5atT
AjlYVTHFEvA9Y/Ilyxofkl1a/qilSB+UMQ7ZfRR79muethg3iwUFtVJJkuihb1v4g2u/RKlbBp3V
rlUsC3lZksUFTsSZ0tdqgLaAUkJF9cNozloe+gTVYckMUoHVP4E1Ad0PwEHkNcMXCJ6quWg7wvo2
XhY7r4kGrWdnmDAs1rSRrPs8GQOHRueYbBP0NNqmK4JZrhJ7gQUOVVlCes6DRt94woOdZGpzcJ/D
uvWJVuGHpA70SvC/zVAAy56M74Kjzh3Z28NbLHRNW5uKFN2VQ0bIa4qanwgRDzI+QyBL83BEgyKg
ArA7ugy0vNOJofPZ0FWBRpqhlHP6YPItx+s2RpKyHiKsBuQ9jhU5NFlRXQZ2atuk21QW7SjRE70m
XJNA5WJsA5LboInIx14j1DUck7S3QzgHFaAn3xmyW9fUlEOWsQjcla8louf3DwIYu7QSEXJ0qT6Z
CuYn+Wllne2mQPB1mnri472HyZtfCOX2EFTNtC9CivK4SNIq6hB2BVb1OI6+8wyapzW3bTELQvGU
uxi9kzxVYdnLFgIGGlwYSosCeYVKX3s0HPy/u9EVE2HfbeTOV+UgKwPyUKsCNL+9I72SFMtRiwz5
hkwOys6jDuWXjMFOt1KteIGE78MRLsbIpLX2vwjNTEyYjXY4yLS6o/YVkDrQZR8cU2iU09pAblyo
TldZC9gjNnAfk0LarkXrmS9TYpC2AzREvHhRBYg/ghdRndkj/iYIJTyU8DCkoDYFegQ01v5KFyNu
HKoxsAl1ip95XOAgjGha5YJoyXogMMGsRAvNJf/OqoQvO8NyXCPIXQVwW4BGyJdfK/wfGXH//wTb
LYW8/zvxlNW+r76n7925yz/wtznX0v/CR8t/qZqBGKSq9W9zrhn8RQ0T3TZRfhyN0Q/8jzlXM/8i
SIV/ghYhJ0ZOsPy1f9Ps7L9oK3Km9U3a9bQP0J7+Ac7u71LCfzZMKArpjZlUVH3+SIn+sKZKhkbK
LN18nFBZP8oWgHVAMkWupfoV8KuLZCqImnS7jOWSfHX12fJ3Zd2tLXPcwh/YuM7zYD2PFiR0Pw+7
qQjWJsFqM1sNBQ/G1566+ZldzZY4LVLDr1u8QaiICEweY+PViq8s88nQvhade2F2eMYFCSB9P2gf
a+N7MxAjNl+3bDo8a+3IN60V1z217csKzVboGaJd15nebQUb+sToNp6frSOE0Zbr/4hEBYRCEeMN
uyf3rTqjwZmBsg+IaInvs4JIYxvKZQFPJCix22R3oy+enPkpZUJYNXxUCYF38aCoZ2tXNn53xGLE
nLbmyqAnTnrLwinHE68bM9yxDDx/CsFetBda1+9QhgDuKHaJo1+3Ml9Fw5fBG0QIF3lea8jDEzf+
Xpd+CKP4Vtm3Nakdlbi0+G5FDGGpCFgzZosYbCagtew3WeKsjSoOE4XiBF9BomlbhWOnl4BYTAja
3U+ElGQ9/+wTC8p1vavFix98Z20inIOYSjUHT4Nt3HVGy26NzJmdjLp1lve3ueO+zKPrXlhE90HI
AgK6kB4CcqIdElutPvmRSCJlDDcsHSVWuZd9zFS7JR1lVVXZhT/5oP/Jxlhp8IRu9TQlryOLr7Ty
xrS/5qPzyeVcsgpM7fNcvmXUITUPzFF9Oaic+LGGAJ6VYb5F/VztCgje1/SRJOEABOdWzsce9lbk
ksoOSj9xFvI2GYGxo39olRt6cfTRAEANv8zcJM6rm847Ml7uSrI7yXnz5NXkzA9BNye71L8mx4XA
7oBEYHBjRexcj/ZIyaAtrFtrsDdIU7Y27BOqNZtkbq/xBlOM6X+0UcGIrsXV6FYbvW6QdvPqE/HT
oLUb+OXODuhYEe1F3EC6amyDXacDwQhyKd0W/xb435XCWQRFB+R4bhew/wHteUgCFuhEoMc7Y5jW
2tSGXeVfeD2aKkU2sNYQLQOjUYyrBEIJdP5wzh97YOCcFECZzeXa96ed1vgb08Yq7C22i2FbDsYj
KsG17j/bRMXoQsFlAjevyVu2SZcw0dbCdy7MuG1xw1ylA0FxVlgQWlTJb7IGIblJ9I8cUVamPV5C
IdnUdhQ8GIGsLil0rXML5dmkXTdkvuFVWlf9Fw44K7d67J3m0kzYN1b6hmW7ubdKZOBVMl2Munrq
R2dnzPU9OlyAKmJl2ZxKsKuDdtSfVP0aocikWLbKCie0SVIL0lJu9fEuI8/Vp6tFVfZaZuPGUz+1
+TXV2WWQc9JE7aMq0X7VHMP0Xm1N7aYaLzvnKZdxQnHW7rdd/2gQ9Ii8ZGuSf2irZyL6Lmf5WPPx
pwPKbjerbmAIXaQJSBbv3hziDfyadQ9utp1BgEz5W+cRWg4LizgWThHYHcDZ7aIMoX8jVk2uPdT5
Zzcxf0Zxui6gXfXDhzFKP0UOX4M/V4yqt8pTbM0ZIlYdLsFo0/jWNbDbIyAbCV8a/Z01iCridl5K
sDbtYh/SwV22iszKH5H2s8rJL8Dv3zhPAOt2XfaYZRFTxN2A5+R6toxPTlowtKv1YMRvnMV6MJQv
wNOIvvD0DYLhG2KLSKS4SgAOcfyFRDglV76tHgR7UsIUmNYIwNASFLFekl3AntoWSKdCor9ALEZM
gJyc+pEY7YFHkz9282vgfw20JZqFJ5xU2xrcJOMu2MT6sGvbOuLH08pb8qSitVcOPz0xX80ERs7j
M2EqSbfTe9t/tK3mA9XPMInF54ZMHmSmFzlnHPKsKveyIGiX1Dz0ITc+teSQdJ474QBx7pyZCKuW
zGrpJA+ayVEWwNqDVwZfBr7atOoeqUnHK7p2nyVrjajy8YtQabbWSF+8wZW4aYcYYGIN08wmdAgq
3n1ZOo8muTgkJNgTN5Zeiyy/E1E5fQkyfa23xmVUylv2j2GD+XVLpvNwV9eQcoxaZSR/ki41d/pF
axs9FZUqJ2NUPrVlYqwnAWGu070CuKRuBXAQB+fGIpHx1RWp3MVBIV4sIJ0WeYu4hDX5Y1CB+YpM
gn3z6JJXhZAdUKCZfxLVVK3ssrmCE4nArYqw4RT2hlNptJOKNG1ucGvXw4Xd+t9IBouvNfrvl0jz
IdWoII1WcKmuisHrXyIH4bAPxAdyLTNRnSLDSLuOAT/4rwkB7JyGPNQ56UdJ3inW2XEbeOrRKQK+
yIToAOOFsJoNuuQ4W9WxV61842NARUMJ+4m4kngHIehhmH11WcxmmOn2a5Xo/4e9M1mO3Eiz9au0
9R4yzMOiNwjExCk5JZPkBpYDEzPgDjgcw9v08j5Hv9j9QFW1UtkqybS8bdeqTGZVUiqCQYT7P5xz
vrSlCZjFYVaXWSa+u+YcxnS27RfyxsjTg+BFMpQ/kliaRiVcCIv/XXUmkKYwtz6S/H9R6fFycUm9
jNZPqod3uM5fiXDEx4qqiaTtGaS2f44IRrUU6WigIDnyxiaRbbFHkwGZyjPUzidr/QCcKFEy/2S2
03Pn2Z+ELfYEGGF0a/U5b+RtI/qD0Q2f+mA65rgVEiK6eryUZsgkT5667MOsGoK9x+MQ0MuQfyRM
6Iu+B1Bx5xrGqQHIlpeKD7MwFJLHDHL0eKlmP/zehFF/CcFsSEwwm08iNcLDsqRzIplZ7K2RdJ1d
VEcE5BaqcNTR9Qd1pwwIS407uB/qIEjXQ1XkXpGYKh0fSeDK925ZZK++K3OPU7bvrZ2gNwUpAUXO
76gahL3x4QWDorOgO088sQQ7fxT2bZu6FERFOVy3UxUcSY537xibEZ5GXz4yaPDd/OyTCnCXQqii
FXNKLv8FycqpItp2V03tsVpl1cd2nQU1R2iY17BvUqIxU6MD3WsIKsptVlfHEO6ai0ryPYqb3Agu
+VYPHyrU9C8kFUoGMY26chtrRjQdDN5rS0YZ+enhWnyJorA/+NIYn/HApXs9KvrgXKZWdhgjoc24
5369CInSv3JHbKZdWakzZyLsCp0th2rNnYaslIBbtFqO+BTXS4yr2Z09cXEoa2mvAWUW8NG+9tEj
kpFLcnLXp7HdcCfuJA5LZRE9nPvOlTOn04Mx5POLy7u/IUMcmA774yQqo2AfDoN/161LeB0Nc3fH
W0nPZBDfB3WqkwZAYNGW/VO1gC0tozqMvWZ0kXgTk/x1nEC31FZwFim8i6gJ01suY5OsdWdIypmA
doSGl5VwjJuR7P4vLYimpzzouivsmmSfFaUdj0vI67XrkiXdIMZm5+R7xy3zj0NQTETlSiTT2I8j
gO8gvQ6kORkxLkR5YbYo5gzmbiRsflrw7jEqzuj5fdbWZb8fvBJ8sVi7i6wmbLlvveXRWKvuc0MI
91PhDum+oy8/DSaVMobbIUnHJT3YiKk+Bm2UHwzceicAfhYM3cmo+HVRWy2MFA5Rld1FJWClFRbN
tcu25bJzdHnv1v7XoiNJtlWfJl0civBulcNLnj1CfZv2Zqqr6yoX56ksOko4Kzil3nROszT/oNKo
2ruTfkTsz6yixwfN8ZVfubP7aCiAB6spr410eif4FDtr44rooniTyIN3bbGYsVMFV7acH/pu3rGZ
fq8NT0HFhyusfrgqmGGu5J9nBfEtovSfrTF4KrUJA2ZWB116t6k7DRe+dq/K6jscxDBZ6uI+LQd1
a5bcxGlZtElfGNW+zNZP5K58ar2Z0rbMykusHLvM3paDOrqvQ0LwzexyIZMrrp3pzvdMxlvqVjnD
cIHDm+5AIhW3WvsYyeHjot0XSGt2bNOkZEF1Ydmyh2Zj7Hx/qq41MZxEsbU0TNG2pc2ZXnd+dBGC
9n3gMKUo7q310AGAxiUzAiw0SOQoiBZuCtc+K5WTCxlEg0hWntu30ssZO+Rpeu4NI9iTzhBez+nS
FgeD2Nwzl6xXwCqOpgNf+uG6qsfxpiqK8si4qOziRnYV34wmSopZtknWB/hLuxo3fi0zsM0+IcI7
hlTWnpi1lT6KfJCrZVUdwmlz6L/paTamHfRlE9s5I6OJqOUvg5J82k7O5NcYhiulSXJl9ZqNJPf2
J2H06XgQlekVl/4wx+568hyxkre6VntpaHbi1ltpAgQYZZBUeQdS0vJfaIqRD67zZ5ygGgVfFp3/
/0RFLedv//HvLmOQfz1R+QEVkLw13df+v/5T/UtuAP+mf4xaLKYmpIwharOYZuBQ+ueoxbJ/2TQA
QGlxrqBN2eI8/pGD5v1CcBrrIh+RNjJkRE2/TVos5xcXoSjka7S2v4II/sakBRn7tnv6bdTCRhd3
EcMbBGysVdmObzuyH3ZzOmy1YczMHwokVGkSZVh06MSLRXTfeXYJGR/ICGyJPG4AuS/kAMPf6G37
RVAHwkX0WZPg8o6YfeN2B0uVkp551ipqB4beTf3Oe16LI6qj4JYtvPzsjyNjjMowzL0Dz45vY8oG
i5T9Ot++g/jrYqIVzbPnVfQaRehLPPxWDlt77UxyhTJ/Kq5cBAkkQ0ajzrhLZvuT4YJRIsK8rrlC
gJrtO4eU+52fZi52Jj2vxmGBMpqfx0krELb0Gusu81f/a04Owgsfugovu8qvDFxLXf0N7nzFCdl1
IHlNipZYVX6dE7jNqqZzyhV58+KvNV0rufD7FhWjprCU6UcmNe1Xz/XW8aS9sKBNg1ZowZsiW3no
ptQgSbIgD2kajBYU3Lr4yTxY9tFUtlrhKgj4b8AQyEj0FPd3NQuWMyoKZEynJj9Jcp3FngENAxOL
IFT+qpx2y0a3pmUXSW9Zjl2zksZuK6JamY5F0/PU4okHxFdCbaVIqV9Dt2usRNs9rxOAnvuOpWL9
ALB3yzav3Ox+rrF5nIinFt8DIzRIHK4KPZ+lWI32ZKRmsR4iNAYtN9RGs8WX18HHVr1nH4rBqPlE
wNw+mHOLDpyOwSSnufJei0ATVEnFEz55Oh/00e5KkkPTYfhaoVWlVw5m83Lt6/LN6TP9pB0S1nky
UnYYIQbXu7xz3W/BqKVFwZpx3TFrJhIWc5nFiE44C+kduiOY3B7HEIaoxlV0lyvguwTasv1Jzw37
AgHosJgKdV0RIg+gsMkIm206aYYkVofmASSkcI668YxXQvyXG5Od2ZoeLdHm7cnvRcbmLVUE/TsZ
6wZQB4uJ1R51F4Usmy0aoJr067i0M93Hmua6r2NyWYfwLh0Cif7TrdrevJLNTOQLHW/jpTcEyErK
RdPlr2Ek4Wq05OU6hxr04nSG4wARNxYpwfuvi+3yc0ZcgMWexAunvFzLKNJXZl6k6zntIwKyhU0J
yjuWY7WP6hYcvJSVja8kNPSwK1F6hzvgOcRw+2ldmddGu3j2s9O6bvawkkXsMbMcKbiHPlwnhpR5
bX7Ude2vO93aefpa20xCnkaJA+3GzBdfXMJmLL3ntisiuIsTyc12LEYpyLLOSlHe10Gr88MccQLd
mw1Bwjt2Wak8mvM8TTcCJKG+FBW9UIIfNqAEJ87P4CQYw8nZTwMBDg+uJLGV2P4SFVJLQOqHkl8i
L2MFYwnLUjneS83+JNuPjbSIZaLH+9LQi+YJuJHWf8kIzYYxgsPraTJspBZG1LNDxDra71jqLOHV
wp4PCImCO9BMtaXOVjuoN0xvTXg9BRWtbdagAGRU1s3Gh8hAQxKnHDNMe9PcGT8vubs+UDIFCvNM
WBa41iNRXFsS/PXe17IZ7s3WJ4257kL3Lpi6sDrkaCDu/BlkN7/3nEPJs3F/8eN41MGpP03fM3tV
BzvVfJuLuiQuu3D4lcbAIAglTqnJIAN3ZfPAfrS4L6reRpRDPPVpWsyw7Xe9zjQSToYS6YHsRu+u
GpbhK8FK47NLXUoMeGmOh8mbpy9AWnECx2rqG4Hbq6B3kLYzqDhDxVyenMq3hwRZUo/cwC94J0Sr
Bsae0QWruagtYK2M7VyZcT22CvbewkJvZ4wmc1n4XgreN5nAH3gGBvfIBg/+YSXd5jq3wVYkhp+v
wY7U8qBlm1x3HxRKq6pyYiGj5bst6F+OoLNDfKlZOoc7Tf4WOdmIQ8RRa7O+qETJIo7P001vqlZV
Hwliafv97NsculFq+rd15QPbbOvZKSjXDJjRWV4UZDpr54WYty1Vy7fEi+uXvreflpYVJCa5Qd6T
Cy2uvJWmfGdZjT/zC7TbDZeDfSqp+To/WZKwhb2l8y192S4m0tDL4AE8RT8kZBJby7UlsuqmEE36
fRMOANQOsxVQgBqmo7R48E6+oxv4BGGemUzdxuaRvTJR3sU8kpgLI3Bl6x1Yc7BzLS0gADi6OzqS
sKY4KLe3WtVDXezo5ovl4HpZwMPRRjxK0LxsgBmpqPUezGld73UTLndozZcXyfih3OdVuXVyqnN4
uFzDzC5Chv4+zc8gqPGd2Rt2eT4GHxF+jGLHClYzgjccGPE8uaDfjCHiep45z1iEblIeIg4UfzU6
E+gB2SuxW0YtY1m7GPydIvvFPxE1jaqzECbAuGadDGvn6sEXjJbr4DhvkSKJYtv+aHeQAuJxWmgy
XCYJMXTp8kvNzdzuphVlPbqGtbsdbCvFAVtazkctVieMq6mmZxel+VpS0w9JKIpljQc+jS9UNB6b
ikDNL3U7NV8I5ApybmQbruUC+WV7jB3jMR/c/BnpV/SNTPgJBATlgQ8nJuNNeHJhGAajyOTazMNz
6fe8n6p2pXdl9pJf4WiNlSZA328oG8Jp5blHs8CKOLJb0nYJiHsI+c5g82itfI2NTDC/GWasLldE
lmekjTWW8VZlg98xzJtKxFnKEOc1C9FJ4C/O/B3pWdGzjsruA9NPVhAE6wB0KqOu/2CT+h7uSq7r
Ym/P5XibBqlUx5kxb7GbFcUVsd1Zi/mvqLFxVhlnU4/ASO6dvBvRrxhWAz1HtyZTKeHwjxO3RORZ
240sGAopqFOqec7TQ4YA5GqKwlCchgqGQjIRKr8eV7x67Q2h0suL7h04yp7W63enDwhWc4cinPee
nNLmakCkNG/P3nrl9474RjSz8alK7ewxW0gaiUM1RV8ESfxuzBm5vDVmkG4ZeEK+pLMRNYdpNZwr
mqUBzDGpTy6b/6Y46XlYPzu4+DzmPYardj3aKZ7R0GTeMyymYIfDYiJe7CG4qfUoxl0xc5jspnry
xphhWnnpzFLZe1nI9MJkx+bsJYSjuxZA9LcpY3gZr8XQPAx9LV8jPZffMqIGq8TUDJTjmcHTq5wy
KCIkK7cfR2Kz3zqxiNtyKthxoS+MHvsgqi4kQ+rPlK8pvz9r6r9yK/d3nfBnSEidFWjqH1E+FV5h
fbf7ZX2IOrmeJqNBQlFIw37V4D/uCbpuWVh1NbPhJafjdwdFS+gOWfSFSPHs0xLU3meQs7AeCMVq
v4gVlcturJboSpFwy3w/T3Nmj1FPJjtPyvUMB8fdQbhGS1A6oLF3rUL7wCrOrscNPBNeTcHSrPGS
ofskwtSYGugLpPn4TE76HSSawIkVOo7HzJinU5PPTOjbbA5ve3KtmM3btK70tWv0AA/KK3bBQIqn
xZEPtyus4IuIzDS4esD3cS4HHWDp1QkomJxBd/vSrb1+D/vC+GRXmk2oBL+LLqbpkUwMaB6nQ4+U
7E3YQ//qGuXQ7vxpi3ebckA3sWsr41M6N9NXnM3mY8mJAYRJER4WFxT5H5ey6gnxX8uxI77MX1HG
pQ7FQt1FOKSzgdColDEphCpP6QAXYs5KJU3NvjsJb3Wj2J4Whi+F1VftHpWlik6AXyG3r7J0cnKR
qad3TPB9zvrOFeyIFxcxCvWx8ZiyBJ12Fm7sC/5I+iSL0kABR52FKbxtmZdaFSYDbChyca/nOm0b
nPgrM1SJIIjy0tf+J7wCg8XMTLMGCzUV+07DD7RjwGVc7ttY422etR/t04l6N7HD3qVkXSJuFuQ6
5WfFU8Js1Zm5fITS5isjDDpAnYvB53RoBi8O8TeEbIN40X0xzc4zv2dxa1WF99KHBnjpcSSGng11
/Zwqe7QhcUcq3JPWnj/lkOjDQ7Aa+coYremahA7MXXdtlU5vqwlSgLdkmeVODFJlB74u4yntIuak
qV2jqVshfBDWyFp64G40BfkAs0sDyUwSRWVTWyFjKFn7+QFTXbMkOsXSyeHbgKgxVG2LU2g2fb7r
PGUq4rlaBozuyFlzGLy6hKoC855fDRufPKk9C/LisMy9FVsM7Q9l6aKJ9Hw103WgxGND4RrMsmp7
Hfsbw1ODPNYMia8DnF8o2rPQ6nYSpQ+jJI+jLFHjgiKw1mx6D2NLuMMu0FY97Cs/bZnRg+XwH2oH
HkHiGAAg42Bai+zUOR3X1Iw1UcRT5+vy2KxVWgBL2NJctdP47VmFdQjoi3lwuS81IIfYhONHLb6m
EdNFbhYn9py5bY8UM8Mj3Jyuukh9M6xjpxYVR0ZlCT+pheCU1Znn3WB/dpjFZZNxPzeUtsehhwAS
L/5YRdfj0i2EVGfAjblwo+hb2RuCWViw9cOWaYv0IOg26l3u+cNyUaWWLE61q/RHWVejcRQ+Tve4
iwbbvrBzM8o+mpFU5l4U1SRjf6kJI+lzr4TtWQM4Svi+EF28Dksok4B8ZiA9GdcQtI0i6o6y5tE6
9L5GLFHrsKTsdGqeX/cd4zXUUPMSWkKZJtpLmQ70o9bWTuf1iIDEAspwwQgbTcPQ1BWYMOjk+dkO
8iw4ZVzM3U061X1J+m8mQIyRNFMQPGAWGd/vDUNGRB7OImy68MCGd1SZktvfVe8Is/AdZ2Z7BqNV
yuxpi9OOpP0tdQIhDsI32+YG1gj5Kia5fhLOgsNNadXNWh5Lb8OoiXekGm+w6g5Vn/XOfvU27Joa
PSJOKlZsIsk2MltpTqt1DLbrPVGdETkXMO2ofdTaeeEH8PNdfWNAm12TeZWCdcOyQOSKvMUdkYhv
cDhj3UBxTKaJAdA2T//dAA+xSKq6Sr2DCMvASozITLujayIqHZMI/iAzJGa44UE74zCdp7kLpg+L
AL9+U6tubC4tzoj6LupEXzymgazFThWpnl60l/E8QrQAr37P+inNr2DFeW68TASNHPTCEb8I3b8L
Fkp8ybbwvIPDsjB9HH9F8bXhWHIdE8uzHCQtbk+bzuRkzwMFx28GOWLvmiVfyaBTcmP9/cr9e2cA
0sOLMpENqNuTXSIE2Nu1ghkYIWuVyZAX1rD3/TYqv1SiM57DAHrAheiGFRCRHSJKXviIm0PIWldd
9c6wKG5UBtlHtWTOsl9xZYij7zR0mSGgd6ZR78RDskGijGq7IJ1/mhx+GfYKFHA/KNA/O1/OvjgX
FeLCMxf8yJPm9b1/LwnnKO/HoLUkZ/sqmmNQOdI6eFMBmVH/Sml8Jzaym4De6ESzc0Xi4LgkELHg
O6IhKpZY205/X24ASEKMPJRFg6jH3TJujMj+nReJqxJ2pC/q4SbcgJLmDLqHdVo9voYKyMc6D3Dz
sInDoZz7jUnZ8o67fbehKrO840ibWnd5KCyTLNsUb4iLq7yW/GbWUDz6ZhfNjAAsKJiMH9tlT+wV
pWZfBW24K96pmW6x1reMB0DHEH7snxm9EXkMy44Qw2Uom5dwnrs0NiZwnMXaNcvBoNF9LnpwnZFu
F8CfPk8tKpgueLUKt/qyvFM+ZRnCCk7f6Z+1LvSF5VqoPiqbz5nTcmOFVu/cUPaKbEzdnmC9xG6i
6LU2FJTR1fKpVqx3+qhR+lgWetLvvvHlx44TBRurVOsBbmlfbAzTZcOZjiOJTnz4PYg/KviZUrTS
09gxDcvI/7rmy7TtOhaNyvymFiMy1GPR9QOFVGfSOYMHbHPAp77BxnaODeHTtx3T0QJNqXhKphum
W2X2iDaf0uK2t/zOuRkMnF1GloyNW4lDFTVCHUx/JLwPSXo2iAezijBCeQyU/L2XltX0lTRDG8M9
vrwu65Mc0S+FOznItJHtOJvto9U1ntyHuGDZffqVWyQAl9rNVbD0JlLPAbvMUsdDbgvXOLh+yqgz
1zl7Mc0aaeQGiGr/hL81RWcrO19c0AvqFVkyDRzUOmxw3tFtLS/sj6UKVuszkolI39eZ2YQnog89
l1+2nwX3bYXr923QbkqF2tcjXeXlVARed2QwYNLCNDLzuHlokHOOi0pM4fg1j3I9XZuip7Pr8fpq
i+0+hGpMYUGT2TgaJ9uuYFPJZpFf0rJf0leFA398rNJGMbwszJQuIR47n8FY3HaDQjzP5tBznymo
8+HRy1YUfysh1/k3DCwTm24O79l/CERE8R0BQBN17G5+GGaYEO8+ZDwa3T0XUkrwdNOXAl+OJRV6
uVpelET0fOxza0azjmCQDXUIu85EUMskDO9K7Bqshmj9JVRc2xi9Hb84cvA79HUXo4GkLlH5rFHD
o+F/M5dUvomusJ5gCDHpKSZptntHupSHBdQ9weE6lwKYXQWfNLLa1ThvhE92gIYKrgKheuuiFtHc
xZMI02FHfAXsrZmgoPkYOgUmBVQT1MkWfTinmCGWh8EIWdJPg5wUENERXR3hEzk1rKxCqiLZWg3Z
TlFl05ZZmA1ExDSJ8ZApn9kB598MtFcRs6TKeBA5+SwsA0Rj7xcmTECmKr7Y53bu8ltt82/apZOh
rhkT4YiZWODy1458Xwaas3fb2p2NwEGp9zgUJ50Rrk/1ty5s56dhjSYjKeoQOoo28hkB+TSIla92
Wny3mILyIwQ5C2HymmeGAPYMtIjtRcZSvAv1V+ngMUQ64iA6wLNkWQRHTP0zdC6UWGGt7ftyUrNO
LLVYX2nTskMR1NV91c75tJvC3AAn68uPUEPLZjeuXkDmCN4LegfCWkjJx7ISJqZABkkkN4JMnma6
8dmxJJw7sQav3Tx5Ap6e3b/pYNzEgMQY3i2BqbDWrAGPmTZXcap4/u/TNgiH/cKI/R5hYNUlNHn5
m6JEvGccwqejVT89qGgZGQayiKz4SAbvFhi5aHlzc8qpS+JLtKN6KIuD6HEtoLUrNmYloJtPjWf6
9BjCXa+joJAIuuaVAtMQKZXoqku6xiln9IdSpDCrfVFBj96RuRV+NopomjnyRPMdhqZ609hrkpQh
UbJIDoor+LNc3wAlU3p0BtFcZcWCgaAB6fXiUg0viewypv2TsUyPIBqJLY9qA6p02hSslG1LlhPK
l2C6nrEldEw53fKNPqrw+HS78KqpysnYt6npJaUOMYP1rTDms124eNAQwBbfvdYEOI1mhnWNR+Iq
8xGnpE4uJ7RACRliAWdKXbllUri+dPcGU5LN0FAY+UU/Zh0l8qZi6qqopsE0K1idkrPRjFdpWI9Z
hlUl7soCCTHr+CGFlUXeXExkN5U+uzBou0xoWAf5YU/LKXqDwQdNLz6lyTGfQjQF66FZnfzO6U3J
U1SurISh+xXfKg53xiFTqARzHE07zhjDNS96IeTXaJbzR4tvkhtrHAk3iDLguQV+Z9wBiMP1UQbd
gr5gUGy9xtpOH3vXIuGrzRxr2Tm9QTMvI5YgN5SE4Z2YOywaM/kP22h+iHAiMfcNTqvf+GZCNnT+
HMkZblqjHf+0IkMQB9KxCBk0bSkZ5fhLU+2ULsfmTO9nP9C5BRfQ+DJ3P7ilhxcsFSzg+5m9XGzr
cgvF99vV3znS6cuXYe3U91JqLBZmU+tvgYtG+95Xg4oS29wGwIxhWASFYTfeK7FGxqUftM6Nirw5
iMFFlM9+U5t3rNArtE3C7Yurgfd3BRg1CuJpTNcnl7WT2HHVOSbznha1mOjWcYePaTXiwTDRyBLK
kd/rZug+Y82UVbKYcniC5ZbNsSnq7ldD49+yO/y/xh3bVuL/eu2elMWXblS/czJsf+LX9brLNpwF
Ofez61hEwf3mZHCtX/AIE+IURiG5XQQJ/fd6nc17wOacQFLXx/bpbyaWfxgZLPOXiEhFFvOsFnxC
Pt2/42PYVue/rdYDAt3YqxMC6fFvAgP2c1AdE7FspISxY2lN2clnv5mUaED/wnPzh6+C0tV3LYu0
cfMnC7EsC26uhVfBlLVcZdmQP9VWb8c/fOq3v77rf2vH5hblpxr+499xev/002C9xouBfQ18Asm7
0U/+61rnhWNPPmaeUbnQlvN+sRKmBOFtyK51OC5VgCWrQpIXzy76tQw1HXppFwmQwHFsIc4d28cW
Vqe/b0zP6q7BFdoOWYumq2Mn6+fgAADDYZTEEnG7/TjI4p6qc0hmjxRBt7TSgjHczF4zILW0TjLk
aCNTNzpN3ooeRItBNPXuC7aV8jKLhAOiipTxTf/uZncpvUl7MkcdqCQo2PTsfZysX10cclSWs9pa
ZibGMQMUJo7GWOHs61xUBZ0/zZcTKfj3XlCExQezm82nxba5FwHfVx+1biJzTxPb3bg2fsODyuTY
HowSr+QRc0nTEC1hErzGKKpDUkbuBW4W2DFhUq4mu1n+DxPtNmWeKyEYki5/mpnHPrWT0iELQaSw
R0G1JPZFHaWokhq/r6G9FK2+NDy6xE0xGLWguZfs3NvTqq4mr3Hdz25H8mmCMLNr2Se7As3w6spT
3wXLbVowAIutfnI018OCjiuwuQaxerTyc8mq+fNAofexDXvxXTcOToeedd9rpu0a4NjofaV1cr67
ZGu0LwZaT7kT9YwECqG9HZ6i3OixapRb62qt1jTtVTiJ8iRsqNL3ESOsmR8M2GXMHHCQl9By+zBG
UikAHVv+aL+qnqF40pHBzPLSprrau1hrEUpEUkz7JYqoX9dspLNHalzO595P6TJcj/ASBrSlMqu4
yqzpOUSgYOHSwCx4ksIvP3hrpn+Nz/nfffAiBfrXB+9xLNr/+j//tpfjZ9X1xef6Ry+Zzx/99QS2
LE5gwkM3BAXyV8RO/xQ4eb/4pGCQwb9Z6yHsWL+dwM4v7/80fws2Ibu1LZnwn1Yy/n2IvbfofsvE
ZMYE5e8cwc7PWQ6mQ6lpE6mE0op3+LP1vkAfIoYWH4toq3BPq6h9+pSVvVLeFO2zMRrlK/uyjod3
YXkBEkS287FpLdVf1yJDgdz4OPpjrN0rl3zg5cE+1X71DFsAD5Q3mTNq4cgYkYCaxmdPemZ96YIo
ZvjgAKZLqLiMcc+jHD6a7ZL6OGsm9ALs1vsPKV5cOwZCOcZ4Mtdxb9Q0PIfUzeczOze7vRoDw5HU
zW4/nn/4bf7Bgb5lPvx4OW2Eii0MgisS5xKWPv7+D7ovBo0zxSva9iidLsyiG58tVs7nmaHXVV0a
1rGMEE3GadNln/78lX++SLZXRsHGfUe2Or/hn5J3cmt0HX4u9kZsMEdfqJtltsRf0DDCn3/x1AQ8
dB5PJmsCEj1/+vmWSS49pndcaiXoRCdgy0YEXeVhscWC4pw9FkL6EqkHfhFDm/quNFpGfXEOo7Pa
D9goeuQbo6g6pl49DA92QVl/5RpDAVUdEtMQG3WGVptSWItDs7gsua02GF0MOQP7RteTwUfmL2g0
VA/tNl5pBEDcz56uExYNyuOaIEs80Iv7wGTR/cZWWnYkzWI5nu6rNajvR/zlL9h385sqx8WD6sQv
ErZiy3pB8J352TEDYvNye0FnZFsL9BV6WaZIixRfuNXqN9GyCyfGNHLkBXtrehJjmY1y39esWK5n
34nWBCnY1O2GXqMiYxAgX+iAXCJP2KG9hb5e1A4xT2jviScAxtyVKHBpMxFA7egHfBMnRz0sd2D4
utsoq0l/qYEIlyyNbet581azKDNGRjtFpru3ZrTX+aQnJMswoU332IiINgNNeI79rbSKKMlMkVbE
Ufg4Jaa11sDGw95auMO7jO4Ri8LMoOQLCge8NDYw9mH/5w/oVgD+8N2ghIKYulVTlG6b4/XnGExj
7ehIB+YCeXfhyd64YypHb52HJCZNtaZRI1hh5Ad+oYtljRM6N+QEbAipSpDJkGen9zf0t26X/50u
5oCT/1/fQcCoVP9WfP7x6tn+xH8X/6hXN7c5UC8kttul9Ctj2PF/oVrdTpjQhozkbIE3/9DWWuEv
JiF3IVHf+JUBSPGH/ln843CmiPYotlwTrKz1dy6enw85Dh3Iu1t6MXkHwf+A8RQeroXcIAtAhYZ9
mDLLB0ZlqL+o/bej8sdDHBrg9l9eh/vNJcnr94d4PlSdrSY2JWFVy2cV1fMpoLHHSDcSwB2oqUl+
+Pz/4Nb4+VTl1ZxoQ+66IaF6dFC/f0Fmy1AcOUVjZCoijmZMTKpgrgd0/K9i2f/HJ7i9FN9Ebm8+
QGITfv9Sy6LIhDBIpxll1b5yh4sd6fb545//QJtr/eeP0CU1L+Ax4UlybB6vH+9By18yhqujh5Mi
ErdtADSKCYnRP9gG0Qk5MqO3VDWapfpoOweScEfy0ob2eXD84ECAT/0X2Wx/8Anz7Jr8hw/Ytd2f
2rnBKSa23Lyf0vVsUi+C1CBoRg2fs9Eud3/+w//ha3kwR+iP4cN5P70WS2JiAsvJw34VBR+EnMZH
EVRewmTSsP6qgfyDZ5VACmTrmw4eeNFP1z4i2GXppq3wGkrnwuqj9NH3snDfd0Z3jTaou61WT17k
JiFbU28x4pQsPrAhYY/TrFl2jakZ+nU2WTelqpcDaczqb+bE8bT5FrTfkIkNU4Ofw1KRrOnVqrAy
y8Zo96mTyViQL5r8+cf+B082qW1ghqiEiPo0OYJ+fOTMthiDPKz8OJAEDiCKcDFy+WX9F5/4zxXe
9sP4dF8cDpTAdJC/f5kiano8yHij/E0/6q9jdi7xA3ztlhJPf7MQ+kK/GWGQtO2HP/8J/+hbxRCf
JEy8DTxb1vbk/VBd2q6YSpXlbmz2hOYjDPeDU8QGJzjoILU+eGVmrTGdpEcBGGJvzqJ+OKHxsQh2
R6XzBla1+/ufOk9dYPkkbdJy/IxBzML2/7J3Jtl1I8m2nUv2oYUajtfErUiKNSlRYgdLRQh14XDU
w/l/CH8IObG/cZX5ngjx6S5GO3uxghF0AvDKjpntI90qo4pMUG59l9UQe2slihP7ySuzHNCgB++Y
zm8QFsu3/+XBtdgi6+mn7PuGVpwNxWyYAT4SlNYUrjPvEUbCb39+16/MJuYrgRKobI6cNS4zlGgd
VRI5QUTJ2ob3uFCrsCt/+yg+bFODI9U3uVq/fC46/tBcIh8GFRUYu3omi0PaW+z/xigQm8GILAeb
WK2MuaDWYCywukhU3d+SYE12Qs7yBMj0lW2PfBJ6q2uzSf9GMtTM2cjrgpOFi4V9MGLAQeGkVduB
1rC3PxC2pljQcTYTbq03PdL0tau1hRPAfAqpUKI/pqRY9cRKX17L6hpAQMXVhQnnEzUvO8Evk04f
m6KgiolRlAu/QR9omzFIE4TutmrMh3hK6P63xG0f+yc2zFdepY8TEvBCxyOKXG9lwqH2UasRjeyB
NozaUcW+m3t3YzalduKwWg6j9UPSoISogO/H4hj78iFhJXnt0rMfACrewzNDW6SaLtbpl9NK80Iq
UlBvno0+Z4EOm9HBhWK9gTp+Jdo2b+E5TaBkJlWoLU3Fxonneu0V0l4ocLZnu9bX9xzTLeRsDh4c
srKnkprgH4ZN0VwPXWedWMSvzROHBgtMsjiCUVdevsLILobeHbCDHHU3OvcjYUJ56wZabU3jMrUK
+F5alj826GN7uhr0E8O/9qSIGfTCWZA8/TVjuqpau3Rbkz2kgIPiaXZ+5fpNe5UbUX3ipb42WRw4
rEjvtstlfnXZKAd9NnynX1Bcw80YlvdTEuLy3Mw/3DC9FBE4urfOFQq5cW9GSxFY0xA8vFiCXckO
KXpyZ5Q0W3tyo+b7JAFc9PZRFt+g5X6yyCfWy1HGzFZdiBk9tVL1gvJpzX2Vw/T78yi/fyfgp5RZ
IJvpIHPFahRHxXSPRDX8IKzvHlIK7r511dB+z8N5PpwYavldL1c1qCeSMSbJFhe29HK6/bJ1mVlM
8SbmTJwmg6dTYy7qbmsl1mxtE6N3bvyhp64pFkO/lE72lto5/CMNyJAqcBC1++R5DvktgetX9K4N
lINoG8cf2x+J3ufzfhwoRdykSFtmYFlF8Tkb4iihJS1v+33lN8nVRPMmbrRtP1gAgjT5HeYyVoxJ
rNMy7bFkRxL8pvMYTq2Nolx24E7KxKb1pE0S52voGu0PGmP0G8cp06dKDC7J2pq/mr/XdOnPN0r7
MS4drvTA+Eq1py7e/BxrM0a4JnUJl76HG/MmdmV0EXoizrZMaySWwVcaaIkInWPTWVTFb/W8sMUJ
L9Hl/a7eP3gtklSuzkXRXFva5WPqJfSb0GilHPOq6OpnMRnh+Ymv/NoguMizIolVQYu9/MjURlfK
MxwrSPsM71mEzTNR+/FGFhR6vH0oUns4T6OSsRRX8ymVCRXY4C+DeSzyw9KvIYNwcqJt0U/5KQut
V665HkhizI+JwAkY1h4iZW7G1dIvQGtm7X0bOgdwU0Z5zG0z1gPN81Teq6VHJNwYYMWp5Bfm9N2K
VXKIxiy9k5Q8n3jVx5v1+oNiGmiQQcOE24HE9mJB0QNpU4/CjaNuzfyirV2lNhSuO2caDTheAOBS
XEmH2Ub5YOotbajReI3Dn0+aq55bMwCUTWkyFT3EYbkXh3dyFPoph53f92e+NxIlEDpYc0g1L//K
SpiVKhHVeEWF+VVJhLWs1pwfBP3mXwOwyusoBnL19rnB5Z9oBMXeNtf+Vx5tEXA6Jl4NfoqXePVS
f6InxtlMI+QJEPhrzycQFHR0Kah45nrGG2lKfLWwyuiqCHQxu4HvjXdNUv01Oek1nX/ziQPolU2b
TAouuZiIsZLXG6kVFk6RRotc0g3yTNWO+THnX27mbqTH8e0vErmJhAqXCejtq8iyLDsE3ooGAI6h
7twYKGZ0Bqu+1OTc/Z2hmMo+mQp2kGN+55fzQXDa0dDLlWVuDcjJhc7syIncWvpc/sZDMRdtGKeI
Ifbq1BvmYkpxr+MqO+nWvuJcperKEOm+Ijh9qwMP3uAUGfBQnkP2iwd7Of9jrNCdMmRDGrw6u5pG
e94TMLtf//xIr2zupOqJp6iB4H6+RrYbUUEDtGJ7iqVR3GQUekH4UVTE/I1heA5MFHQ8G/zVlkNC
K1UUyyEKImucg/C3LtHu9bO3j8KthEsJzgmGvvb+ZSNDASPdF9Bd0d+NFLRTq+6bJxbusvGstk8Q
raYNe5IQFE3w5Ychn0dDSK5BJ6L8Pujt4kdodLdG4l1SzeGeeHGvrFl2IXKmCNWcHt5qHaWwtilA
YDAOGOuTUXli7+vxcGhi8+3K1pJqRfcm0rDxnVhtSKOtUakw0CHk6ZG4VPMo9oIG/BPh7itvD8wt
7SoIThTjrAVFRwFnTmdiGZHr3hnuBN05LY/2gwRZTBvpYJ4QS487zepzoaC5kEqXpI2x9v4ZfeVN
vC10phpr8I1XZuaTY9jthYYgfTfXxvw9yWbjgZQf/pV91PVnA3/f4c9T87XHtpb1xby0sUhZhaaz
5VIRyRUvkEk9n8kUSpeXwqOBQpNuJnq5TiyF18Zj58COkuWABftq3hSskRBkGbW2jV6eN2Th9z7I
6Q8UcM4BG7Z29+fne2WekhEhZetibYNj2vLzXzbhph8Rw486Mcyvveh8Y2v0kbtDavv0N0ZCPaNi
y8UexTJfjpSk1A56+chVWY/NzeAYIDbTvnyfd/3wZukCQ2ts5myO5+M+/HKoiPIsA08BtF7dvlVW
6X3UIjlfuQJv4z8/1PL5V5OUg2upaKCoTHfWm71De3tqLpCqxuyzW06FB+FpeJjbwBqD2HOLba/T
D02zjXdig3nlAEDiQuOyUPkpzlitenCOQ0ZyxaFrbxQfOItCmmHj+cT0eGU6Yl7BkYVaQkwqVnsm
koZPtx97i/AohhDa/IlsO2BEI/5LhacMdF4bjN0Zl0L0QYOatJefjb4dAjOTPdMFK8FZ4OsbJ85o
CKHpaVejppyYJq+9QjItSyaRlBfpvJfj5TNIa0I6B4a1HOlC8PLD0MWnVvRro3hLrQo7PWra+nDj
spXXZsm8p/ziA6nvbjekJ2ODVwcxMdwimYaJib664UD/rxSevE5QkaW/cuvOuW50CtX/PNtf2yxQ
/VFXeRrqLldzrqxoR9KkcIKJaPZgJ659MUoKDyoj1f7G9EYLwR6WvXc5c15+m9jG4dRvuNDPdZgS
Ko/+Zdppzgm5ePmD18uXWzzaDtk4NNbVbts0IuNeywwYkyo5ixqHenrlVbS5zfP5ICtnCznwstEH
JmHlnlRIXhl9gUGZFucW+8fqGaPEmKJO71nCRaZ/zGsVfUmoebsByh++OYQQXHvgti9bPUWeqy+n
px2tYfARFsDmtFFa0j/EFX1IowWM9M+T5PctkaFIvxuocMv+uzpRBmnGc+LMKNZaLyEvWA59BVI6
XxJt9NqgX8RyGniXlOH+zSMvhWCsMw5C3ulqPTdynl1NKCsQwgkPGUHwQ0ZX5AdiUHrI48pKdtz2
ku080Qt4Yr7+vjQWAhi3L4PNkpzz6qn9MqduiOgiaBMz2SyBGb1baXQ+Vd5bfbW48wNpx66QiHDx
9Vut9TAUDW3lSFqe1nm3GYWk52FLn/qfX+bvOwrBBSknMqVHJ/PlM/9yMUBkrdMx54HsKYLCOznQ
+3zaef7GKGQxl0sBa/2owvwyiqjgC3EiWAvIoT1zJd0jVlvouz+P8srHYeqzi5A2JWxfJ1Ectyos
oxYWJW8zZLK29wOfDpmNUvZ8/uehlgPx5Y5C2Z1po6pjWokgsdpRptgcwFChuNDTkDxGlE/fT3Hb
fYHDrt+xR8e7PjaNNx9kDEpSksOMRA2b88tvBUsGenszInJGYfQ8TlRFg36Lvv750V6ZEVwzKElZ
bMaptF1tV8YE3Mwz8b+xCaP3AB3sLUmh6e0zglHYkgmfiPnWo9QVmLa0ZZQGDtSOz0YJQ5HPJ0Z5
bUZQBUZotmRWyc28fGPUB2px1po0Eg40KCJbzhsLp/aNIazhxNb7imzHbkggSM8C4h3lry/HGsia
TRNCWSC9CogRxaTlTvOyDkI9F8vzkRPgczLQpqkMmkxpUiy+E6r6fiBHuznkWpzv3MYZ7qlqNLeD
M9lv1omX3ZqeCIoB2DmXdopfV3rjVpM9cl8OrKErzuwKcLcyMHf68+z5/XLHKKwHBB/SpbzMl6NE
TRgmfsYajLzIfbI8r7zIFA25m1yPiw0HZHLiE78yXSlQRyldBuVYWH3iSbR+VNO0F9SRq18NuTXv
gQ1MJxIqr43CZWgRFIjarHVCxQTl2s2JC1THK6wP/BmfurA7tfJeEaOXjRiXMXLbaFjG6ho+MmUm
p12yGFVtXxUp3l/uXNYPqoEyF3hJVD4VWVaDFSqrq0yP8u9zFncwgXuYyngNnXLYfmX5oDQslWJo
T0i8qykzwfPP6N7hYxJc3tuATw+VK9sHu53NE4f6K0M55IWpM2c78LlGv5w3du5FemNS25EWLaT0
VOWXoCMUaKCwObEQXhsKGYpSFKoECalWQ0HgwBxgScFRaiu/0hpP50saym0PvjV9+3Jwlns6YiCX
MmSOl4/V0cMYUgiDumGEzZmcx/QaGDUQ2t7V9mpKTiVoX5mn5EwRWtnzlrBw9cV8mwhEGIWNKh86
u7SCb+HqU3Nir1u/Qd4ZdeekSy3EC3TW1VNR+CxbDwo2Nm4kgmQbu1vcPZLHNNfeWkNo6TQRcNND
7udTYSf18gW6E2k/BZOLsv6s2miZnu5GBTzlz7sWXWEvz/NlGKRgnWuWQcbZW23eNFRhK9ozjABd
5BTOgY7+wML0YB7p22+83UyTygiKjH4YY+/b4Yeliply8m1hVm9+u/wtHPGo8pjj2GsFBUJWP+u4
8VFOkFf0wdh4qvWtOFS+1W7//Ny/PzZiEBPT5FsiCon1h3Rh7MExWyqq6vTCd2P1XplQPd4+CrkG
Eq3HDLu9ulGAq5NFwtIPpHLHZ8OZ1JO0y09vHoQp6dJ6woXMYWa+nCh4p8WYT+mLTxv0wTgzFfX7
yVuvLUh1BvsyLS/0BbKeV8ebWw9tOdIxH2SWkDuXe+17p4QYduJZ7OXF/3q/XMahCMEismLzJb/7
8mkoui8GktpW4FLs/K2iovG5L7z8eXYrrwhm06t/tEtrV7Y0eVmDIb/g7JCSFxvSLgGgmNKQFxoF
QDG5NIqx4TnyTB9yD2OGUfceswJfnY1b1l5zSMJCO4/mqo7OvKRubzuj9yA0KvJB59yBy0vMeADg
ufDQvk15ps07TAa1s7KvLBAy82TRQcxSAeJk6qbajUUDTYYWNnkZO4OsoXrF7WerCbnnFfnYRWf1
0NfNhjNEnOWN0r6ozs/pTwdoZW9G002cfannGWjJXExTdCZCTXc3OP2Z0c3od9l1PnnTx942wKe1
TuXcxCxctc+zMsUJuWhmXIPor2jOdTuXIWiloniq2i5+EFNSA9h15+SqaKT1qNNV9qUeTKj4Xi7H
IQAvVBSHkasLBFdnhAhru9kzzdZyBIgy2sa+wdDav5JpyL4XJ7Bvz1PYebSYc7OLDqEAPrO3BH3p
4P3NGSQgxNli2+LwI7a4WmLtAkBFiz7EchgB2rlL/3Pk9/n7YiSRj2tTUlTs3R14s1rTmnrjunL4
Uuu18dGiIabfZJilYLBalv6j7WDccR6rav6GGxMld8ofO1rpXKO5c+I8u7X7Bk6FApH2iWsLJhxD
2lQAFhvaaiEh1p7cOEkzAG8XubwyNcv+aFYlVjmj42Yfdf6Zed727pnSMhOaMVaf3X6mJ7TZ9n7I
9g9jXuXbFoQVFwOMAGJoGsOgIGzUUoMwaLrwN0rzYx8mQNWiDvdhIB3ViGeR58jvZdTEYPhNZ85A
MmrWY6Rn+rgzizR88uTUh2cezVT3Xt+JWxpKrPN06vzzJLabC51+mY1F2VwwUIv9PGmh+xEJX2Gu
4no0UwK2hLsSzlZKCgj2idxYaa9VAWVpBaaZKBvf9RGA27YuhpHJLgS8KYE56telnehTpoc+biad
BKkjKPkYN74fD/eN08/1VtbcOAPlSVlcoJ6BEnaNRR4j+s10eqJ672Ovqp8wo/xb3495cZhDMV6W
GEuoQLZ+epbTOo5VqGmD4QJRYviwROX4vR1z7+vQUtmzS0c9bPZWncZPI2JDuQXyVt26FNqIba5X
jRVMxijwOslLMC3BlNZdvCNdMV82wDrGG+oo3C9xk0AFHbDcknvQly1GvK1LhYMtS+FepqZIhxtH
NZb16OTGDApUTBGLQeZYPJZ2WuDf5PoDdkouUJ876iQwRVhSVAdaJxKTehynDz+nltKLq2SOh37T
aw0OMjYkSah/0gEGJ5Ppie4iCZIHm6FUPMtZm/eGn4zVZekWGDnUVB6WZOtU/7mJZ7Ai0ptghrVt
Cdkrc2qci9TYN586fezvI0wZx8DnXZyXVioSivqUSC5qh66kbWtEHnYfdW7DTLO5PlOvk49cvugv
GTCiiRKx2Be2FFHMfdhfOrFeGGdp0pWXlWxope3blI835/ZzAePggf1fPddtQbZEWNI5o76vXsqX
6vpz3U/K38OjlD4wB1MXhFVN1mwif2hv0gmaxGbUFSQ4Skf5oUNjx8c4yaLbfnITjH1B3UBiIEWd
o3uLCZzP0DjYN1T7yPbyLyBRotsslA6EmUKvpkM4Lhy1CPQlfFPCA3xWwtjGyWUWUBUL0A/hro0S
66YtJFa3cB7pCPMnnL1BXMJ837YU+0ZnBeZxU7Qb27ozz9FF8wjQjV8Oj1MDwzj6yTuNG2F/lHa/
gLud1ngOoSs9Nx1bwUVnOKP1BZYWofB5H1qkOmvhh1cT6xcIStmYnzWjBwfbmAkd5FR8Zs5OTU52
i57G3JRWo5I9zt8uL9sQRQhwAvBwgimUosgig+JmKqIbzNPgyewGI52u4SL2ON/0XEcXsx457iQ2
sNca8IfHZPZoEqYQznMu3Ljr/6KEizZmPbGGhwzaX1I9dSWkinPZNvaHoqDdvXEvOt0qfkxRA5c9
jJ35IgPkBJDaD2nXWBJN5o6lgTdORzwPTR2rCWuhDwsAjJaRXVj0940bWZri3Gk13diWutSfAbaB
Q0m1SXzVYir3eb6R9j07NIEvOyPeRgqxG+uhwqayN6n66YvmV/GH3KnAKg+WwGQpYkGhhed5As96
xu2D6ZPTbU/psXcPqrS/A+lpRVtK8sMLS9OzbAPynL8dmP7k7xzXrb8mMKm6g6AWp9xi00PsMRdd
cp7QvB3vLQDWiLP4oCHN+jM9fQuAFXPoMcwOcsiSuxbG27zjCKONvhWTc9b70n8QelZEfEh31AKd
/JOzNSK2jJ3NlgcoJAGOGGcdPD4uBRpr3/fmfmPrhvYehhsWvjUMtfzMgeJ2N4c9TZR6JuV1B9nv
ums9GyejeA53OnXwEGkq5WJdUs4j3fAc8N8M2H/hxkbF72k0pcrvSo1ZFd7MAPNHmHiQ2n+AEsW5
sBtrod/AMoSIrGgxsZ/HHEjiAYyv195gCJawd4BZNa9MN05NquDd2L1PbMXel7huN+0BsNvuJ2Vm
47SzgS/Jg9nk1FQlanZgfOXmZNz7/uCYBw27bfOckKfqzmNaPeu9ESeDs8d5JVrA5PnwpQH6291M
aWfdA28MQd2MGLKJs+rYZQ/Ol6lKREz3fbc04v/5EvlbkGYsIRq1AiTxCdfWaS8ryxTb+UQfwzTg
WmNiRoktQHbj4fdw++ehluhodVtdkitL0LL0irsr3UKzDOpGrNkOPKpMOZdcKGeQ9ZmWrT8Ccwy7
iyRS5rmqp3mnVFfu/jz+q49K0QIC31IIua4hGDI9zuJCEcZA0tjL1rE+yNAatyJv5Im0x28RE2+V
bDwhvctJy4X25cU8zsoKpyHKkivoc1vNsKeDrNvxjRIF13+B2gQRxCe9QrHby1E0UJKhN3BymarC
t8fj9tV1GILXrS5PhL6vfDvqORe9gDImsg0rNWQGGzq3M+W78I505GyL4lgcoifM0Fzrmo0s2adz
jYVG6tUXgxOKb3/+dq+90GMyh5IHEwFoNb7EP7jkCkdJucBLAHeyegfI/lSd52szhLYXVAtahyhB
WsX3kJBg6/oDZOkGBIc9ampne1wspiF8O80FcZ5kBhkISql+CxGb1u6yphSUdiQ+XhZkBa5c5Yi/
3vrallHoa+BkQ11at+CD1OEGg+IE5Za6arMX9DWPaXticvyui2DhS3W3TVUMTbiI6C8nYpIIqg8i
htFUPtwQf3u71Cn6DRXQtbZtVC2uRzXiIgf28NqFdr6rpgzarUOxyblQfY/QDP7L0/zyRDJkWQIv
9xwy+S7iE1fspRx0tURg+ym74gINftrVv0Q9NHidA3gP1aneCnrUQAJ3uEC+/bUDBEJaowqakoxV
/I95R1dxpC47nQEitgBeCZXPOrGf/b4meDZ67kjJket314ks7DOGlp3ThmFfiL0qhiddH08lLH6X
GOhNpRGMHmq6jnic1afFzF1ELucD9ft+ELdGh/WHWixpMu8Ob5nx50P9pwX+H0sTxx9a4Nvkn/+v
XrXA83/8qwXee8d5Qp0xyiN3Zn2p8PxXC7z5jqpPakxJOhx9p/hA/26Bt9+h8ZJloLcDBYaWqf9u
gbfeceqTEGE3R0E8orHe4C6F2L9aZkv++biRLZ2QHEv84b9mjdJ8GvXWxfAmyqhuvMDewrkF3is1
5o0ZNRcNTaIdxYJlBV0o061Y97Z9NmufVdMQ7DapbTafMDXGwqn03ciMwWR3ZvOeBuX0szX4fXwR
Y0nBFsFlHRk555a3M+LaFeetTPPkoukqjPXiIjXsA4WJ4WfPqcNbRI+s2JhZBjVbcyYJ0QHG8fcW
RsxzVmSGt1EZrqSHlLD2ASFCTtukQWjGViWr+60ragxe8nFI7mDNtbch1As2LZd7+kF3mqja8Etg
p8xyAGaUtnXz3vTbyLlIJ256ASTTxjlI+OXGB7gXQ33OMcaRCeY0J4+QlREMp6r1gVTbTRTtx0KP
CBt06es3EHW15lA4noz2WVhihzxHBBsb12sAFAfkBmmhZFNh079JKzKkxAZCT1x41HICOY2xSQoS
s20btavdGVeTbYn1RbpzqqZ2B0CmxhIWjqmDBcbUZdH84KXwFB/7DNV5Pk8qJ1biKyjocezelxAN
9O6u91SchxscyePUv+4GHTOTe1MrlliqUJSQgJXpR0ehaCWdTbvb/eymZtYRD+kSjSlTZUPwj2HC
4G9UV0UGbQqN7+1hr2Ay7hpVtrTPSqt+XztkeN4Dx82eKTKq0m6pOZbidphiA8LKGEMo1P2m7B+i
nPWC3SiXyoD4ySjvKymt7MpCdcoOeF5hZm3l0Mq3qGtzTENRR6glaEvHNgo906ELicbO87kVqB6b
MBtqzDoH6SdnOCV15+oIJuuOkLL0CCxrUsccdjY5dm8PVQANlT463bowp1ivrqoj+GxMkvLRLwtl
BKORAQLvgWhtDYs5F8wZADW8szx1aGHI3gI2GY2tQqIyA3dBVvGF0pvkyLHyj0yrzErGT56XDkSx
NB4t8/bIwHKPPCxkpNAkMOmwihYgtgZqyvrJxFqlpYQJI1ZsCMZcEOgNTjOaz6QpARSCsVYiAB7d
yff+CFcxmDAzpF/PCDEouTP8xrv3jXpIzsZep+Zb/gxN+kZvjA+gvfTiYB4jGYJroprsGOFAiyHa
gfwLPhrdbwmGnMlTQIWTY8SkUzdcQuk5hlVpC8T9EwkVgq7pGIC1x2CsnSHD4Ed9jNWS1odgvml/
hnLHsM45hnixLKJwU/0M/Y5hoIxiIkLZYz9jLXFi12eEjFQKNtfGEkdq0hjsDZXy4o5eYwLN/Bh0
2pXS3sfHUHQ4hqVJtoSo8hiuYp+i35nHIFbX4snZCij0YPqPga6HXvfQLdGvfwyEu2NQTPtRfBeN
VnZg1MUH5hhAd8dg2j4G1hhuYZGlL/G2dwy9s4z84jYdlpCcXv/6q3MM1JNwCVzxD0mzjZZqmGIe
w3qa9jCSWmL9GLqUi7DEwkdHUHGzsasMaSDyyMjuiqNk4FUi+pAuOoKiQj3biaIg5BoSZYx7eZQd
8NbN/+IaihiRLbrEeJQoqkWtcI/ChTRCcW4f5YxhUTZwv0DkoPoPwaM/ih/tNMpuE6oYfFB1FEjy
o1hC/KxfkP9CQmGFFFjMlfn7ZhFZ+qPeos9FGFdPmS+HB/eoyUyQlP7iao5Sk1gKCHeULgJOPNnX
9VHVcY8KD8mMDqr9Ivy4Iw66O7PT0cSFcJU4xEediORpc4fdF+qRiFuUpOaoKnGSoTBl7Hm3UAjR
nbAMY0FF5qJH2blvfKaRe2SfsLvprnHqSNuRXgjtFNCh2YmbSWMlyyDPQ6ARpk6VPfRxha0NPGN9
BFcKp51P0NCiDZaeTj5OOuEO/lOdRiMMw5bNK/BMbSwDowU8hBVHE404KQyYKAZ23MTofprr3iWp
n7TW3nZzuh6xB50Fduqp/tRoVEdduBMus4FrtiatXb4oYAuWtvHd1BuAFiT5VXkBpY9e7YWPg8Fu
2ch8B7rKx6GBUvPvpdLnBtXC7/A0Geu2o88/w69mb2HDAoNDK0Ns2uZSArUWXbItMei6kmYZZ6C/
ITT1O026IWUsSWN1Hwbf7h5CYMYu2ZFc3rIEeFaKpJEs/Ubrz4sk5LF9y6ieZpO5ge4bY3puqAII
F/55fvfe7ebMLIkqpZP9ANHliXPmBmTmgot9FtQj5j38kVMDlQadHcMCStXyj16Gy1nQd3EXPWqx
o9XXetLa8muq8LUl5qmqotpiZoDt966dmwyvpE4AUthSR5Tinxe3kblToh6LjUprTd+qlG16A9AB
XS0fqO+n5yBs0MS5/E7YIObTbcbLAxBdwUkONBjQ4cbp/TjDwjjLv/DfTR+9vvXvp1TDH97Mx+lx
wCzoelC50FGlpfzkGLBjg3IcPetiHnAXCOZm8H9oKp2jbZZ15TXdNsmDP9ntremHsKpL7Oef/Da0
n/lT+8+p1sxXKMUV+B/wwHcYoDSPFhCwKMDGK+v2hc3xGHQJjdfLFANHiSdXz18NWtsNRpFQQBL7
ysdDhyCVq4xVAWR2/KhSQT4WdrwbinG+DNWSgjLKIjrjRF2cit0+27sJdriH2KUBo+RR6H3MsuZe
w1oOryJ4WZdQvhvkJOFUH5UYmus+Ck2QH4iV9yKt1fdBKec+A7Vubw3SVtFuEhRXBG5IweimjXF7
zimSbTEhxM17LobBOyfQcmB2DrWBFePoFOVet/Lqg6Mn9YWGSwZ26Gqov7dz7JAQjcfmEzc0Ml2Y
PVvf2GBHjmKbEnIqqbJ2QkbGWDD2sHrcoBwD12ae5EVg+KFWb5hNw1lLp0mxGYh0LierNrlwilr/
5kosTckWDY0fNI6vRQHyGYTKQrrlI+l+q3w/FljCUaIiuPOUZdVasE4aVx38WEwagVTvftaNjAza
ZFVueRmzQGscV0F2wo7rmjgoWsOud7OeGTjk+fTvb5VH/iwggdl/7kgHfUotQ/JrixiPIJoOUXh1
LjAKSbUrsHOh46HddJjufG86AXE6tZfEHsUTIJSbhE6VbVEqirzcdhIflvGHnQJEijFxbuHKQj9o
GZL/AFQvfE4M2cHLxyDHZ4+zpIHd/DAW+wxdlJ578hrb1hwtuGnpmDWU1hbaVedVjXHQuA0mB9ef
uZvX5MnVFqN7/WwEjYGtsirErsqbUOyLQhvuhxATq8NE7zdmUIL0nQtxnQrDfFOmnfNXxSPpD8OI
dTb4vLH8WC1QJj8IbTvx8fBMiSMAP836/VJz5j02yvbxtagydRlikQx/um3rO601/ILHG5onX+b0
fx8SX0RqP81aw46ceJXm+IE71Ml4JfEfyeHflyFk2iljybcBZ/bs7DMh/btm9sVN1JTMkSTuxvvQ
VRgVVVZtjEGJDKoHOtdIct8mBafs7LrdhGz/BbcFvBD7rV0ov9tHfT19FDhW1u9LrNjiXREPZR4A
z1ZTkJJt/wLHF4eLacrh62Afnh9Mmj3cbVYaXUpiElbrTznnPyH4P5bKlf89BD/88/8UX19G4Mv/
8DMC1zBkJvy2l0ImjkxaUvjRzxBcM9x3qEvQl1BK+Bk9Mv8Tg1vvaDJEOqWHawm5l8qkf2PorHc6
3fhLlyO5IlKyzls4dGtu89L2iZ6IlofGbsHDECvNuSaImEj/3ZljQgCokS98LonD7ywqQpJAOmlY
1jcYoLT+o9f7KtyMSvqPhKjD97nOOUMjXaQX2L0VS4mDyJ8sbEXHrVan/nmuKuuJ/LypHyyp21s/
TuZ7eiCIrnUSs/GFbDRPu5T07abYkXbJhw4N+rkxBtEfZiZsu3eaUMkr2Pg6lQRFHslN4wjRBiVI
TjcLO3M7Sime/URUJdtrRDI+8WqLUI0mZAOiAED5jZ0MBUFwQZUDaiYt7Rg7hPbO9VkkG9FojYW3
Tb94MQs/D0nckMbd8ys5FWtp6WSzJJKrqPTwm5pz2t8HM/OwmUrtONpFpVGF29TqloJwMvaUMtg4
wbqTLPq9cluSsGE0UDjjZKqXGw2YC85GfZ9SwZuN/WOtt/Z1y65LCZPkLhRUXW/7m9n2udI1TsMl
psDFYcIaQmrpOQY/0w5nWa5IVusXTxkIceTZwpZPyAmQKQxfasnOxVSq39RNmhi7ucbodGtZvQSr
IhrvOsEoDyg+9wPcl4dQH88mL83MzYQbCRdWGN3jmZZTf7QJe0rTens2vztGjCkFuNwRsDawtjGQ
VsUVk5KLVN9M9YDq7eSZOZCD1L1oI7OOCjecbObHls5p3fioCPw4fOoMWl4/O1l7ZjTUsQT4u1DP
MHhdfpkP6djuvRAu2aajTK3Y5QVtVX2C5SipbiOnOoFbL7cRfxY7VbUc+1lqxB2GKwPeHcd1/J8d
7R+LEveHHe3L13/+3+pXquby3/8L6Gy/I8EBI3OhApJWN/97PxPvUAXZytiU2JtIhrBn/UtShJwJ
0hc9cUHfoEQiNv6b52y9oy3cpqmNXjCT9g0qx98iKa4ERbhg7I2LqIj2QmprpaDbufCkouopbmR6
Z1fwleuEeGpUpnWiEXwRsP8nQyAo7UUfAkoDrQR9GxjZS+myrcmaFxNtQgZuXJ4sKQXrZ3K+cdj8
lLa/jf8V/VXd/vydv6L1X+r1/xqJQ4A+TV4U4uvLkUSCZDFyNzVjfOnM1GZTGKdx+8sHfmWQVx5n
wWgutG3yj5xHLweJsFOSDVuak3jyjN7X6EZN7IECgMmpqmXadNfvjlJl2nSWaiJIupxjLwcLrZqo
y1kAZLSbsXJbGV75VHFm1F5gsLMl6vLRhGfl7vIIt7j3vo2XEDHjbPVBF7oFLpkgd81tXUZKBiIC
n7yhQoaCLT/DKPbB7xLd2oUTtrKbtCpNE1yIym6ywTKbQ6tb0Te0CT/aERkQb2qVVz35TjjRgz6M
pYHiM/BDM5Luj6ScKXxUtBf0e6vqnR8JjrXehl9hp3dTIRnYSDTju62NOPkhxREwacNAgU5W5764
CFPPJS4w4Uxd61BQOeB6frfFrZBA1yj6PmgoGfoGnd/LN70ZIsaN/5+9M1mOG8my6K+09R5pmB1Y
9AZARDA4iZM4bWCchHlyjI6v7wNVdXeKKUta7rtqlcoUwUAA7s/fu/dckl/oJRdCPS3EJD6mvS0g
95FoTpI9RHz2tho4SjAIqzqdUqeb97HQ+4+6mKt4V+qLeoWqvDyQa1n9QOHhXHRNMWfI1tLxZlm8
Nd8XCdnzfHA71UKftOlHryJkNFzrRnvtR8DUsV0V38kYl5IIuthA2TRSSCN/BYvy6OUkT+qRkVbD
Y+UhQkAmxJ2uvaJ9ZoRe35gyIRjNJJT4vNIMrwhnW+AnGuh3PEo2iVey17NX3prxJVW+Q4Ds2qC/
iRuznTY9Vf8C6ZEYmdXgmyHuEK40CUBVglBKFWzhQzc/bU5050BQterDVVjeE0co69K0ekpsgoty
bqZFMpzZTcXDYnoKoE2xfFvbOW2AngzFbT1KyNIwTu17Y1o0LTBGIr0y3x8elric77tCI5kuc1X2
RiOhv+3hI5V7UtzmC1nMyAyXxS31oFiT5dzzFzeJjKkE+522i/6hz3P+NiHByukkYrsK9EkmdATN
boxGu+41dnZvKg5xnRunXUYMFHntmXZemmVM2nJWt0a4cGyHOkgi6PWgw3wNide14miUygQl3iT1
xBlurdbrZUV0UVfG9FyQQfVKhzkRN6T/JI+ksAtAqcPW9qCG8dJQaYz/gm7UZ4M/N5t1N3UF7dtp
kDHhvbnRvvVdbzF5zMT4CEasGQNTzByFm6GeQ+S25cp5e+kIXRCNyAM914pLbdU31cLgcjotl7W6
qS0vPY9ppJqIGx27CSwP5dWW26uepzyj+V1iqLTgCDlFyYGx5C0ruWK5w8rQvhtpr8PYkGh6yJXT
ZjtKafx/l5Rz3wuWfT+Supu+j3Y5M13sU/FUWZ17bUpryyQuBXZffpmCVon05fUW+mGe4ZVgJj8U
RtHuykXn+ddbhmARYeCoc327cp56TK1vXu9WV6olw5Tkxpbnxu8JKA6zXBechX2rMmlEx6kM1maZ
HmkyNAPFi96/LTxAN1ZuPtLK5NsqBlL3aJeqD2/KeJLGjiFBCAcCPJlfxN6OLgzx7TQHOLghXhy1
qIsX+16yZD7LGFt54IzWTAQ6gc/V0Sf69SWrVEJ0kGvFPFGJkvmevgsDJSsmYy9I0zaHKtUqaVOK
W+qiqbqBj2lrBG0mWvWdsBP+A1Jzl2pb05YqSpLU+rEaPCoLSZCEWjZu30VLFmtWUJfA00kUURwO
yIgtdyYz8ZuED1DsmfesoddCWSRpxCSSg7amoNq15xjBb5Mve8vJHGKkFDP+w9Q7OemTuWnNgUuD
9YzR4vxkMOIiG7bK+J2o6WdUh+1gspiVTXHlxOQbn5g6ChWfeC+PHuuSILF1ZHWK7lJvsDEZso0y
DtHQpunNgLBkfRYxczGrO6rRIwB1MkTNsWRedD8wVOdcyYl8PeImJQnYPK1bpsnIeb9MyQSM8mK0
JvLxsLAF6einTyQ8ZOp0qZ3kA5+1g4TOyacru6xIrklyLPmhB474dnRtDvyIpTq123xV9klR+z7h
TktDol9mqYEq1Zj6txhCcQqTcrSqiDRdFt+ezsKJXyemH2RznXURmnn7obbrBG21IOQtzTT9Y4yb
Dj+MYeskQAv3xPJUCrdXmJWOQmGwTrTV7I6FXXsI3Aw3PZ/IxIVAH9tnanTKO70o/Vetc+Sz4S1o
6UkpSPpolkNy4VRefzkQkGyBeaQtuGu8rLNgJqQZvU5ZZt810eqvc5MtN7YxyyrktKoVB5jT2VVF
q6sJbWXKt7aYjYcknTgXDLMWk1c9deSKdei5CyC+onvVWdt2JOladTSacfNao/i9bqRu0dKQxhXb
grjsW3zyobaYe1MTENP4+YpubzoB+3CHUZ4U3kwvfXa35zyRbDJd7tSkHYu6Jxa7Sm/8ylnUXjIU
fy8YU7ihQVqyEQlprmy7gvUrsI1WnmoZyNIwceHdcOzZ1J/SHLwlHIxUHgcevteOuzEg6AczG0yW
WE+EmREdXiUEP9R+73xbjDqjWYkvBO2uwRsJP7W7RaEtXrKu6wUK8Wm+aG2XBo5mmwMzgyGvjuy9
/aHiIE6Sb5avDzybxktDc4eIv8VgA8lHRaSYZUw8TqT+EirptfnwtKoiISBMZawAmZzo89S+vXwT
9mBX52DLyBSTpsLl0HZ+9+Tw8BXkZzfltQL48CPVrfZyZKPgOeLtS0J/SrJnc9jej5zADZeGaiJF
KFyrfkAVkz27eZ+ysKN9ObHbxNlnVhX3EWdlpmELHMaSSeqWXoFT2f2ONZlMC/1nvkVJ95mBrCQd
Yy8wcVUBtDM+10w16RMyTEyGktYGbNTwlbASgRHjnmKCHIrdNKx+agQJne9rUt+b4hrdTTmd9UbX
IdInstO+NsWW1oEdhO+OsQwBD87PsAdW+O51wmNVaiuAcu9nLMTyMyKCM+cWF6GbXnEGR3V2jxJn
BaYF0j2t3TBn01WemGZzIKrK0s4WRV8+WGah0R/oknUOoCvLuzaj7qS9RieF0zxulmGu6pROpydP
2tpcCvwpAPUCGG6IzuW4te7Q4y6vtTabbqSQ/J2CkOzyLd6wykK7GFPrm5XzxrGRaOa12ZuEmUNP
UxJZusjNK8JFqYn6TrF36avpMeXVxbQnqzd3ozxB5HdJN7pUkVoIo0ejarjlJU3l5UXmTUd6DPti
GRWaJdIoz73pXZo26iVGW4uHgtJCfZra6B/Y5LffeVSJ1/FgESWNDAtNtr0QXbu5j+lfuA2WnyLR
iNHk5M6Gk/Syn0Pp61Mbar3r9uEysAYjKdePc1niRK5mUXrI7522u16Xpe8vhsnKgYr3seUj1dan
k3Kq0g2tQC54EZG/g1DQoGv2Kmihi53J7MXexaVv9nQKHNjw3zLi2fdk6pjrsVJTwYuRuuxAazbU
p5afLxph16M+VHsCoOl+lKM52SexmwzkX/eJX4+hQD5aRQ01hftiEJaITSLmEMK+rCe1+9q3gnEW
6B2P7WBKCt++oP+j8XvFZftoxNDJd0pnqHYfz83SvmTM3Lor4KuduGrNLbtUbxP2YOo6t/j4/57E
oI7vRMrpHDr/pinxM3Dqz02Jn3/h321W8QdCts0GCAQFApy3nTn/p83q/GyYAghEbkhcCw3O/1E6
mX9AkYJiC5aO7gTT4f/tS4g/0Ebxp/yPMz7/xvonbYlP3muElNtPcnVUd/xuFgX/ryfefFgS9vz0
QpOzfGEiiZgBV9D0AaSgRZeUVfaVY/QmE0epx+OOFsbUnGV1nr863lipYzH0c/3FkX/rhfxfB+Nf
v5NhQcagVQKP4bN7mGiHTjeX8mJVqr2tYNo9tbMqfWT9cfHM9Gj+7s+l/8gZ2fiKab01R/5yaTRp
3Aukn85n0Ek5m1o8ifyibnNtzxvpnHNy5YBqZvoV+bfp658elN80N353uW14A1zFxJn9mQllVQtQ
qjLHcFcyYEtTWb1hYKqfY69BUCUq8f731/u1mfKvO/vn631qqVs5BpSR6xnmyuZQ6O3R7Xr94OX8
499f6dfe0L+vZHIDSVOAc/SZtJlmsm3UWmAdqEk11orqmKdq+gJw9LsHxXT/JaMGLfz5IgyX/ZFS
+aKhpX5Q9Gp/SMb35wob/dFk3XwdO3eOZOmaX3y6X9Xj//50Hg09Wo0GJ4BP97EvVr3G1XeRAAy3
whYlNzHdc3LjrY53Uy/jdLaU/oQPyNVuYna7f4av+ff1MdjziG6E963V+Wd5IlHtih2K6xcNmQa4
MA+MF76yu//m4UT8yBLjCa4C6fHXixSOh3ypSS8IjnTeRl1pB2KC8+ulKNILs5XD1d8/MT8BRp/e
PbAyWNKxGHDRzygxc/EKx3SSC/IUmzM4xNpjA23oqtGt+NpDX/LkU6sdlMthUB8Lvd8LXhs6XnOt
9n//q/zmNeF13P7Pa2n95eud6olVM04uhrE0wgFfXRSPPSWI30zhP77Shp5D6AoWBhfA9hr9iRA0
Sq2oKzjoE9XVo7Vk+RF7krufOaGc/P2Vfr4Mn24voDuHbA/Lpo/6mfVYQbaLRW6dZ5CDGXxU/TME
V++19Yt1PJ3BltyLOM03qUBVvBB8htcLd+X8BfjyN28O/g4+rY1Dh53v05vD+JxTkWucm+2oysCB
ghnSc7UvWtqOpKuu64WC/nq/qrI6VsgDvpDP/+aZBn6h0+PFLc/Wun3zf7rf1ZrmYrKs8yYpvBNT
+QM6v1RwvlZyHxt1cvznN30jhcCOQtPMzPSTjnj07ZSN1zwnGLQjJBSpDxnpwsedVnR0sebJWs5l
6o0PmeYZJ1pcWw9Ii79iEf/upv/5t/j0lLHQx2JszXOJAfKbifrrkp6thQTPdK91p9evawDCB9X4
7WHg2PLFk/ebrQAuoA6cgIeO0+OnDr5bF8gqV+N8WCo8h4PpnMDgNP8Z2vnnksi0eMuRwa7B5PiT
ZWOYZay3rUHOuj7sYmcyD0Na6WFv1MMXLqVPyKN/XQrzgLXFc+oO5divD5FI1klzJuPcpwXvhlOq
hAxEmg57zZo8gbcykRdU4fMxM5UZ1TZ6G+JkOz2oK6e7A6HdXDp2Z10uDBXTwET++RUS+jcbI+oT
hHD4NbZx0KfHzqv7VMMnf04/QZ3PKEd2Ru2XV2Y2uwf86svNKmTyETei/eqB337yr6sMLFsbrqHO
xgh86tOVmQxrU6e5Z5rKim8xZBlGsjZS6Am5kO6Uc5iKzXuRCy3M64z0RcAOx9o1m71wJbMqGmrz
F1XCb1Y+Q0fPAOWTER8l5aeNzFrGuQGadzbJptzHqhgvkirzb7OqNSNXpMmNFGI88Q01ReT9Gvts
dKb7LxaC7fH7dF/oGsNhpJ4FFLV5J/688ORpt/pNLc5oLPQXjbGKczOJ40tc6PiJHFHfaHZrH5Y8
N08XAAZhVVv1lYveJvziF/nr3vbzTsAg5WYw4Pz0NubjYk0EmZ7FVZ+/x67TRqj/jwYToGgkaaAN
VbUMh2SQ3QnKiOwHUdTWo42sMjTwOh5TPHVwWWx56c1fsrp+Ph2f7pLJBrWdlEzKxs9vFub6ihto
nTkmvaTQH1MnGvFyHs1xGS+66iXW13JHkYWwdZlijrq6Fyb0IM/iZki7TfytXr64X9uG9JdfCTa0
y6a5sX0/3a/EHhatUPqZNWZjHFiiaq9wJEs8idQeSduWN8rvZTiO/UtqLptit/GP8dSo61TSwv6i
Mvnds2yCW+VkyNdI/flpQtnOPRJpYZ0l9NwOUhDiEcgFMMu4oOhcm6G9g1/X3CwQCSK7rS81i73m
72/JXxcXBGcOPKUN6ukiBvr1UR4HZHf9bJ7p0yD2WVbSszFGvYgGXApPo3Llkf7IE54A++TvL/z7
x+NnrCK173Ze/fXKWW2PeimMs7zuuxNbG7IDgyyxF06pX5fSN55BQ8gPv0pZkAs9i4+LXx5FjkLG
5PZEVeUPX6wtf70XDkUEqR2M9ClbPy8t5DwusVzzs6xp1heMBDyqAEHQMRN/0ofW4Cq00ZR4J24s
/1ka37YNgUqi30T2I8UFO9+vd0NLZ7ugq3TGoD+/GeZUHYj1KF6/uOd/3b25CgowgzWUmIbPFZOT
Da3ZrenZKlRzqdx+OspKK8JJThmfT9j7kscBw1GcRXGxwCFyWjRL+KKXqByt9YnsJDsPwHwkX5zB
fnPr2WqAKVI4s+n7nx6GMqZ9LvnFuDvmydIY1SUK4WwfL2YSejVSKNXEdchL+8VSvt3WXxcECJHU
ryYXB3f42aRcDAwQ60o79dzCK6Ol8eQQtiCwaxruTcvEZo5pZZtzsnx16vt5rPt8acyRhIviSKM1
9OkjD8DPbNT2Z1I4zbnV0fer5mwIYXPdY5ieQiAn3a5al+tk6tyzGbTG3tFUv9e2gUcLo+RKImYI
SycebjFqfIMJsF6vhiMvqm5CsT8lb1If78aZnEvYcPmupmMfYmjTdi7/+EWt8NdanOQFC8XFVi1Q
sH2qSlF5l6yp4tTstvejBMsRrWlsHaTT+c0OaGVy/ffP8l8f5e2C0M5YODl1ffbr87hU5mq7p4tA
6JAgmt8XRVd/scH+5lPxVupofHSA6ahjfn0rGZy0q5Y7p8gL4qtJ2BvrowY3ogyjVMG8ptrt33+q
v27ogkIP9h0v6LYefzrSoK2QVB3ydFBdFvkgY3Zlarh7OBjmFx+NUuXTs0+PipKXdiHfGx/wsy2y
q8txyUuX3ndBFDwjDyhwfaLXD3rtqjr0sgn7nQuH9sFE1W6Bt9akuWNIP9VHt4/dCxO0SYpNurfA
chWredIzokvDlan9uBvxgHxDfJ8x8ATUcyiFv8THqlfN+9is1Ye26H13q2yzWEN7bOM27LvSup9l
WZxPSA43fYBKI4GP8sVYbIEQxXQHnG0eRK7dHHvlm2xHQGIwZMY5QNuaX7Z8XRBPUhQge5OJUBHK
pXJ2vr1qCfG1ZfmGnWI9R+c491HtWRIrIHbhmA0XmUcwtwCnhL56ReC21vjGyy9/dOW6nBWNQEKT
NTMK8rEcyx99izQmSi3lfqBOyG84oeo/yBIyr7EPMi9MWylmbDuG8VoPRplEWgELBTNE6b7kjQuj
ZdL0+NmuUMUGTV2WFmwkPUdlbRfXY1lifiM0QLujCWCmh7gs0eDneOKWM9SgDcMQzNd4I8wFOWwS
+8ymGYZy88iqDODiNMd89OvQzDvtQ3L4+T6gwYmDdHF9nuBWGdNO1OVgHFAe5O6+TOWDOY41YYbG
MHf7PE26jhT2OF0DkznKBOuHhC40JjJD/4/O4Qe2LghWU+k+yroY5shio/QgvdT8laZffegoGShZ
XET49QK8WPMZ+TlrFo10e/tw0MtpDcsJZKXQ3Bbxh1Onc5DWTMSCvmYrjHrLm0/6vsI8OnQpuexA
sasmdDon/lbJCdsgtnNG2YWWmVc2/Lf0gHBjPh1yOa2M4VWXhC6zVC8oWsnv0+l9mewY0Dgb56Vo
l70T556IMsvt82Akbu6QaoX35uRmZm/UFp4tcpCRgfplPd3zMsDeWnRHIV9wZD/sLGmro9Vb1RNl
ldkGrD/x6+ik2xdTJ9oYVJkqjqMp5D1LI4SuRC3WXVUbKVqrbmF81C/Wu1uz2xLQ1Nk3srRMEcVD
k41RtSq0Pzyc69avqp2CZ1Q5tzMqiycvxeyyG4u0y8PWLeez0utK5zBlnJoDOaC0OUkm6WenWeoj
Q0iLHAENmRk4X/FNaJCjRKHeWjdD1Ub4GXglRvLGIZuxSQatWCtGm3Cm/Chp1lYPDW0LFel5hMYz
/JoNsWE5dtfAN2EEHxhNWXhFEGojQJYV5RLUv7wKW8LKyrCsqnGMOjUA+SraxsdykhTTq5tPAgcC
+IpnsTrIqA1llfrel1NybpOaeEDotLlJnSF+iv2q8IIEqcI3zAtoixjmYrJJMGGcWyV+pWhGOdEd
DeK0ThapXMZs2G683aq0qgr0pZZnDWaxLmz4kqdd5unxq73lNuysAlxTlMgen+1M2PJwYjbt8BR7
Xj58E0My3+DZNcuwi7MJHTQ3MqEt4MX3dVtkqJSKTS8xzHoLzszOWG7imZjwCC4fBVS5esw+M2A+
wPOyaSyotfQGT2LvimrHhum/teiV7V2JUVPs/FZUHs6/FkkMpLEZf0VpUPKvOSuPjYb6NelsnNaK
1vjbKgrztNI7787K7QLRCU+kHpArrFUHI15NuZOdS+hbgQpAhMbY9rcuGi0ZlZI2QTAQKGXRLKtZ
p8turClr263MzjJz/J6NhVOExtzUOT3vnLpkNGp1yeB4/Y68isUnmczqJMmb1eNUN2s/RGY7CvGd
mxmwHhftOo8XjlcumjsnhOlkEyBo9tPFqDQsdF3bNNeu1UtUMYsPFsKY5ifHhGfEnYIV5qZe/p0v
AE4aesNbMys1K/SqelJhldR6s8MKZec7goSACELI6f1g8Y203ptJJm59zrSYmAkvx22OSuqcAN71
yUfljSYA1f0YWBOCyKBwjFXHaN3qSdRkc4dFdfKY1iqbnSWc59h6d7w5u7DyOndCxSdsTxxtTW9N
22of+mw1Xye9Wd4WUY1E0KTInsQYsxDl0r/XEChdJlaM8iypas3d4Wd0sRzbCfLErJqGOCyRCbVk
N876tc7YutxSGflmfAG3MJQt9jgI6T3x1JTl2hVJdQMb4FDOJ5lv5Q+mPRkfNGTjq5JhGvA+fXFv
mpgFLSRZADYvta5+XuZ8c5Et10wcKO6x6YEIY6/E7REn0arr3Y9Zp0ZEV5Kik5hNPDu71ivdMcqw
pyMC4qFsonYksuuURIb50Z9719lhMRXlUacf9NjlfjFFvFfjcFSO4coz5aXandKEgwVztNJDOVco
OsvVz324dXX5HYmS35AFFrvfdK0ry3Cs2gTxBowGA/OE8MgO9pA+BVhcjXNKF9r2ubZA25yVxtrt
OKkkmUeLiUOzF1K6FwY3degQgYjGZrUlg3esb9OxXYr6dM0pJyDEF9+ymdHKh+NO44nBjjPi7dDr
8XQZLLMIsQw0XQiO0/sm7SZDdGIlLOlW0VrPtlYVXURJtDYA05CGRkXuTk+FdLPjbMJnx6JgoXxc
JkO7qXESJIEyzeIdoMSgwiWF97kHjCa8QNqGjAGNVuMNZ+41j7h4qYXt6FRvvTst894WSG4uZuUo
65iUvntSdyUufeartsWCVjpveMeTy2F127c5kwWh9ESBXoO11l4by08mGiq1XWHgb9HUDqNPD8iw
S0QzKu06Fhw/v7XcYbmsWOWZaVG1symMw6b5jRP0oitB3qc6Z5IVI7WYtQcSqpfioMepPx7jucVy
W9eYZQIwSpp9YbD+UBkqjhVXMD4mPbRwdKCN0f04nbFAj/mEcxUr2w4hi27ieOXRxPCPugXxG93z
HR6L8d5tYiqLieQqWmkMpXal68jHvjPyOEqESPK9FG76kJFQ9O7Gc1aH9UTxgzg2M9/tUczXDsNC
ouRNYnwD25Hu9RSj7oWBkSCBlqra6IY1dzCMParpwFlntnNvVa0eTCIxKIs8y3lMtSw9V4nr3a5r
om7JEXDuLCwpzlGrW9AWHL58REd63JIJPiyTEyJGa88GPUdaJJAGP9iqUB+OnIc2QoPi3C19utzh
4rOygGYm699qxgJbLLbdb1jjjXnvV/AbbjqQHTPLkjNsdZYTd+FsrSgHE9y/iJ5F7hv7rby+0KgV
2nDJ623vaeR0LcBOPFdaN0SDv9oXJNVA1TDKIT1Q0bOmzHPv5cFmHLvUCLJd93HnF6h/+ZNnDMhy
idIFL9UOaIJz4YzTdLc6etUdc93u25NuVtU1CilxYJHJ6kOuWnvdJbFLIyA2U7sO7MaOP+JUr25a
kjp3rV13YPcSr5gjfV7ZJy2WzznsM61yQztX3RoAzGr9/VoNWrpHXEv6jwkHcKXQHf0fRt+1XggI
tSqiqpn4+pRfDcaFD4422bc+aVmIwAcbRcO4wpRXa+zc1kAdvrcpf2sPf7UG4qf1w9OU4kQObDin
1ZkXJ2oN5ZApI6Q56rznqslfhmypMGIKvpPINbz+lXKXMCe/n5N6PxC224cTPi/O2cprxsgfbPG4
OauhSblrdad3lUOZNlGx7+CIqmKnu3Hy0GazccH4eH1eSFu/t4faOvXKEQRCa84K9aD0UIBOPUCF
pRDIvmALUv6oSR1c2qbxiTUBO2ly/2DBUjHCrKDYOljS1HY1pZd1sXBzrkeRZ/kJuefeOfstCAeg
tQjgETEPI7VQPlW42hluNJD75HRX2+i4Nts79lZvLobXCqP8kyprdVPxUJXIDYcNYrqMDcberh7c
E5ZXBIe9MvQiXPOyO2MME2skZ/f0IGLVSqxvi728gxfkcUjtfrlYEz7Mru3xAlvJhIgwNxLzfVFJ
wROND3ffdgrtORzw+FZTTlOGSa+KSybS5Q+B532OgF3Yj43pTOlOy4zcDBOjqQEu5MsyY/hTy3wi
ReEZHK+6Pg2gnvoSkXCHb18rsemd2AQvu5HVLtIOtdEB6pOmujrH40rOQDXFTrGPMfnCPi/jKnK6
PPmgpSWmkL3XHaJy0JZHV+ajfRCzHv8ojck8OpZC7V2zHj1tQ4lLbPQqO/ItzDvW9zoBTmgu92BJ
UNGVffUN0+yYhHK10/nc8rTyFjyP8E9E50FvsBC+XawF0aYhtR/atqlT9gafTF5TuckN7bZByOen
CDqC3k6cPvSNDeM7YzYGq1BpV6OJIjfoEk41EYec+cdaSG3cS2VoZYggZMY4V/viqeZPLtTc9Tf9
VBpXZcytwWuPHSGAkOA/9iOLxL7tB2EEE5hpVPJuSgT7mozaI3olhOkpyB9rP1t69QOCrnbX5V7O
vRsFxjuFkYif5JTZVoRuHgwfOsgSWlaJsQJoT9Xs8MeP017DYHDqSCa0e+mMVMwopLF1VlSlW81n
U2b3depMFxK6zgyWfFn9EOK1/wx9qQZ1V8VtwbaiNdiasQ5tRoMMUaku28uVNV6Drp9xpmwWTT0N
EiRSWCI+bPYzwN47OaRSArc0k+8/Gzb/b977T0YSf+pdRS/Dy398wO4e1OVL9fFf/0m/hD95b/7j
4kX+yKpfFHPb3/y3Ys78w8Y2hTeZjhYDTN/iX/1bMef9geLWZrvH5IdKi4bX/0nm9D+ETYgGnURk
YzaN4f+VzNl/MKrFTcxfxez3MyHpnzj5foa5/LkNS48NfQphocRbIGV3PrVh89LChtMpqtA4Ge6W
OMEgE44YhcY7Xgq9gs7cupp8cqG5Zs8jpzzzZsuAVbDZk86oBtDUyZB770sHTTXep23rNO9zZWGl
uVhir34k/SNHCM2urZ1n9SLJIZWiPaljv76aoB6+Jryar9Ay0wcvFfh4J5s0k+OYUdoT1UCXMYw5
j6uAHNHlhz94MVwBeMA1S4Mh2sguvCU7L2wo4Fi2jPFuGte8A/lgjE60wsmASzmjcAZsJo9t4lkf
IIwmtUuZcFgRN8Uovim9za27xtCM4tFEJj1eJo1vnKAlqp6dFKFvzOmDbStMh1n9SGuDRle5ArVa
vTF9tjsNzLqN2eXc0+aYriGgMbjEBT7dzQTtOtP5jMOtiwBvF3q04AVb8bU1GYV8n2AJFgP0oHtz
zCgAs9baqkN8D1a6A9gGPtCF4DCGdpnMD2PGifdMFSkMCn2w7PuygxsRAWAoENe3zZqEc+K083Fl
bU6PTF604YIVuGO/M/pcPFpWZvQYrlECh3hYyP1wGlqGLIeTAq4ADXXcUc87695NZNGj7LcKDuOG
k1SMU3WvjgAod++xSMZsP+KvOK8cKtJwJXb20nf7gnSiksZEiGl/uEORXVWhtbpdEVIAN+ulRgl0
J+yFrSdeFt1+E+aS2EChJhpoPuVrAu8phXLj0OAuohFvdRcIs0v7Q45wqQhWG4VHIIYx5547Bj9Y
H9LxG1/6XO2aQifnvcCrRWyCPg40XGx4D7vcGOsn6ZXYAQQuejcQvcmBsNcL/74Gp5EFhhHHxxmO
ixYkGrzMYJxHD54aBEtOLmzwxcE0eCgwbfRwRVyhee/08njoSr9E0p/RTVCRpBiH05EOsTizbShy
HGlWHzjdvL60C2CVUMGlp9eKLHoIyHbZTuutvTx7mrnckE8vXvoWoFvguUmWBVNBZOl+HnVKdmVZ
hYNQeopfcsNf5cbG9O+zbrC60DOxz4R2ws/o2ql/zOG+QYQrE3zyTV985B2ZBVHDhOU1WTL7Vs0e
2v55kgvC8B4QoOyRdAd4Sa1DnyEKOeHutD8IG6j5ZLiQv0OVq+75L9Fe65lMd2Iah1vEMES4+/nm
boDwbNJxreG30cnGPLrYdgIOhPYpeHk3VcGKk2jhtpYjRXnamj+MzmzwsPFyh8g68LTrtKlcUEfz
8JAoN19Dpx+cfF8aW3oMvsHyUkNP1wRjPvRvBdzwb2WPuSRSHX30cCpX9xKCajLvZVfoOuVJTyU8
agy1YsbLL0yTcm1HZSNJL7CH/AzeIAdEbenjkhZeNvNdoFSOQxPC16kravWkz/3wai2Ck4iF0uBy
tYdJMgFcUSjqBa14DqB69R0eUYsbjLQX75gkcjgvNE1/JXVgwnw3CtFFut5U11wUVFUpa85eTmOI
byZnigcz9hweOsADZ2ji3ddGdZtHoOPvYaRL1X2PS+qy7+L2lpPLJg1Qov4O1W64EbFtnS1NV5rI
egtj34gMwZWo0vExI9wOZ16i6u60xfPU7yuwPk8lIIP8GHdaTENWi6vrsajw3ZlJBazG6jzSNtpO
7y6E77YNVPRSu+wsUTRRwjnttqIhPEdmk8nbsW63A6czVGd87kZioEvpiHEpupzMr7U89HKI/IRa
VYzSpVffdxoWJGCE06xH4P+Jip2SEiKeY+TZeTuwYoUuXo0Bw1ADOcFqdPwsGFWTV82iWcdBJhUi
EvF/s3dmu3Fj6ZZ+IhY4D0CjL4KMWaHJsgbfEJItcZ42uTm90XmO82L9kc46VVZVpTsvG2gcFHCy
Ku1QKBjkv/+11rcU8T0TBQVhjnQUQoUizd+hclsjhD58KCwGuZeCzO9RTOVwa0TseglA81NvdJtq
7M0Yx/F33RnZsgwZmUz0ionAgi0brYYXKG090Nn9OFujDBeaPYQpMMNpw3KXgqsPvbblC/5j0mM0
Q9F8EUWqx36V4P2DacDx2XRxJJ0NWQv9wgafzo/crSZ9kzIKfO2y0LjnSmHtzVrB+OGF1SA4AJbx
cwQv8aEYVVhPIeS7x3zZoGdOy9pOz0Y12aTLjr0YGnYz+rJ5H3JrcvaaWbGVlz839KAGH8W6twe1
yezfoV+bfNSs9rt1yb/u+8119x+tOkDBKb/yeSqAh09XrYD/3yJ74zo1zYurnlBCsD1Vk+LFezCZ
+i0WW7SH0CTtvDEXSYL6GNQJWhNRKsSqWmSKumCaFi3DM7ilA0RSOeIrRoneYdU8DUdLyNnvVkVk
cKl2CVgZDufa5lzPbsIdrU25aimEWtFVaNZQnQ2LeHzQ8yK9OK0Qp3yRY9i8sT8ptTzkQLjqNoZJ
mm/rrnpOoQ4gfTK7m8e9u+o+HY1p7UWuqlDp1cZXbZGKWjxwD4NtZMlm9nLeGeSkhbeyik38hSRz
tY4lxxlFy+Hgv4pTJTHjh6Lo+TKMU2HxlVvlrKGOkbbkonIpeoHgVdIt8hquMhineSQxKMv6G+oQ
QhleNkQzfuf6XWg22gfrjvRe6xLnXaxCW9GG2Ue8ym/pKsXViypXa1J8OItS566i3QCZ8rZfpTyG
mjnczHOKxCeLrm85FLfzFQD37DuyO3Jgb7TWVltFwjAthLcjijBJMrfoiF0lu4Hfpsvl0y9Ko+ko
xrCVqwCpr2Kku+iSLZHPOBgWtXKwZHYFIMB45NnnpGeu/xBprpi7SxzVXb3PK8srzp50TbkXWTne
Da43//A0wUG/9thBJGVu3xh6zcREAKotfXQJBB7Has332hMmxd1GPN7A3mrHwOLuh9w2LZtTOy2p
Noq1Cc1A2qn6pZOQzU4y1mpvX9H6d04AAVqBRSPJDco8vKaEa8jgXhNp1ymLtAuJM5s7Ls0azI22
NtMV0LugTKd4aBqfZoDuRYeicBZV2n9NamdwfZDn6b4sZphqJVcMw2jv1LciY4AIuO2VeCmdeji3
UpcvLCPdhrtmNJx1JguHWatkwW2DBqwAG/DQ3Ef4NJ6KgUA0zmypXKWjriAM07z7Kjze1EmUWn0c
ofO+Op0Q91E5hnrQdyaQu1Zt3S+NNUVoXZXeik1lKrHN90pMMyi/2tyRsLOsM4Lw8FUTpvfhTSX4
OS/BUbc1RkyEe9OUPX0xrIG+WalkHz93lHMgLnf6ydHc4SWC7acwUtXlQ8Pd5ovVdaxa3NKEcGgA
0dvCfqMTR1G3YCQduZlsxT6qnZ6/G3WUPsiMBqhDZnTK04gg+wRKzjtjwFlKpHKNugme6JLzbWQP
KlrAPJwiAvy8FRkVZ21MHebJyFXe09pmQqihg3lBRrtuiFk1j2MaVxIB8i6bFH/EMApCZ9AQDdnb
yfsiismUo0PMV9DuojHo57BVgzjtiSZ6claJydthWEDpbqjriZvO3lH4R51pDSD3ViClA0Mcyt7Z
4OVj6PeaBDBE1kc24LLG5cnx/w/Vf6TPFmr/f06f3cn//q/yV8iXtvyJn4dpU/vbcuKFocUxlaPd
Ykf5g7MN34ZtEUQaEheAcZZT7B/pM2JpGJwoVDT5c7jll1jS36k45nLKtpf/XtWAvtDZ+ZfiZ8tR
+R9HaWdxkXiq5VqYtDTCvp/dMiHL8wl5+80Coafpz/BPR+YOI+46lKMxr617LyS1fVR6mb5702Q4
REChN4PAU8IBYIU7K95edSzioX4Wat308k+/zNufP8o/M25+ddf8/AFdogKENIgN4FL61c6jR05F
B5f8McbErbeGAn6EUxbqvq+RInb2f/5qvzqU8NhhudFtg9DQyvh3P1kr+3kUnIYy6MKRFgX0s+SP
SFL1X/JB/XwVdieqBcON7OFnD2kcTxkHjzLdRIvhIaN19JiXTv8bDtGv/rw/XmUJmuhYdiFDfEp6
uGrlRZxBMZ5pRbrr60G99sZYHkrbis5ZrHhbIN7vIBKn37y9Xz+yP14YCBQWr2Ud5H7ylTWN17eD
CR1oGqJ8P/GQO+Jgy3baJH7npv7VD/XHS5GNMvF+UgOjfjJ7zeXITDYL6jG1lB74jv1qPDevgzJ/
QAfWfmO8/Zc35rLA0hcbO7UlrL8+XR088XMtVSkvyqboqTMbdeua7fvEw/fnzfQ/gp2WH/sf30re
FuErXsJ0tIW9h03814s+RVgRZhODo9A0BbJTUmxLczC3PIMH3yJwdfZEOP3GSvsv1z7Qf/Wnr5gA
ARfmry8ammDuxpwDPIY23A7zUMsPtEDS7n/xO7a8Ds5p0gkYurUl2/vPTnywcRirU16HRXv1bIVY
UaKkTn/nm/2XS4OXweK2/t+SPvj0MuTsJ73TiY+bS56Ho3vOUaY390mUPdTCvORRFeSpuW+Rd5tG
HLhcDpndH2e1ukxATzeaqK4Ne7796++eAmDd0nU8kCjIn9498asq9pQYsJFVHjUqo3koh7+7gP7N
lYpHFlsuVxJh2s8pEGKCBWVB/I6LQQzuRtUqNopWC08UFgqz028+0n/3uyYvgJPUWR4nn22Jphdm
CrhdlKs0UnaD6X7TevfcutYJ51b0m3v0v3+xxXjs0J/HO/z1N8h4pOGd5cUGsygPxax2d1pSMWuD
MtC3od40v7uU/vXruPh9CXDxoNQIkXx6xdAaUzHQsoW5Ymiu09h9bjX35NE5CeTYBr6wV7rnxIP7
1OoBDTVzwPqRwgnmcIQpoCoRP+1Upo+xwiHxr15P2M/JI3BOZy+qeZ9utvjpiGO5nPskC+4NP5Lq
6wa58D9/lX+9nngVjozkZnhqoR39+jvXUPohoS/AKFwx03ms42UkxXRO8DWEcfCbN/UpirrcAHk9
SHB8vNwN+MX/+noG5ElqLjgc1CoH81Pf2xjTqjnOPkxRmeCPjCh6TpGtUl8RbeRuG9bFT2qc0lIp
QC9c/vzt/+utUTdoMlsGLtXAuLFckv+UWuwQC13qZfFRZp5sDwjycjyME36T37zx373Qp+cZqCfW
c9DmNyUlJIeKMWGraeJ3d4flev318cLbATa0FIkhzJifrhm9G9BvgLxw7O9jLRClocLmCQ37kU2k
TA4dZ/vpyLJRjJTCVmCU/vzX+e+uJpxOBnHBBQb5+dOttNyZEnwEm8xRZlBasbcrIqcLPCr7Dn/+
UjgiPr/Z5SnAZ6bh8kLK+txYpQJtKVMjRgiOBlIrKMNspshTtQU3xzJSA5m43oNuwmfZhFWLpKyP
RGB5OpE8/KFBuPuaFGGpLE2b9GFjgUGwWBzASu9Wb8z3TfldLKuzaw9z8+oLJXuxYd6KagikcxO+
dPUktZMC81bjgs6G0MdKNGZ3yqDlxFFFPqn38Zjw4ClRfUWxibo5LPfIpCRecE0OmRIAmZq7IKzU
+RqMHOKDTPmZfCg8C5BWl0237Ue76wNgh8a+cD1lMSmlyY9IQR4LWPhEwLUqDxo8Re1gp9qhy7J9
yyIJlxrVlza24QmqiZpUoQg6deyKvaA5tjnxPbe+MRAZxVUmcqGDKHISTHn4KJwJk0o/5PDf8ZFI
P+6pX0BpiKNEH8KLYDcc5Xex0k/CO6tVZIr0Ja1L+lI3Qx5nvQcZqeg98zB52qgAwCKEMLmBq0RC
Hp0q7F7JaXa3NazCO2ctz8FdXPVBKth5+01i1lOQLV07mZc10V5NQeD4cmnj6bui+CEE60wcYUtd
TwvItvB7itdu2cKHL8la7QM7DpS4XCt/9LX+R1urgNy1FihZK4LMtS6IboLkpaciT5znknAWwLxu
MoTfMweKZ3Uw0f3TKKeByMjd2aELDKP+4sezUEa62GxOIf4UZAt2weZtBGDYOTUrbDtfwduyHhdu
z8LjxvJUsV1YMd1ETKPXJsOED5g8ROuvVqi3twK+8TFNjyagLolBaEGAyzE0DxG2KlhrxkoJ11Zk
uMgKTd3UxoISl66NHJEuhPF4hY0r2uTepC4EcjrMR2uHy2Ehk9MsDaZcDCuz3FkB5ulPmvk8r2zz
dAWdhz+p54UziKdILjD0cuWir4h0gFLiql3B6cxDQNRLYx7V+2GFqxcGYtC+/kldR33sy0c4QMgv
K5gdhdQWW9xXioa1OLed6GSalVK6UJpsaHzHlEdVcuREU9qHgv4YLKCxpPN4TF311lHU9I2sQxdf
qpHKgqDscyyCmZLjA9EoldtglFuqDciEAmLUNHCdbTQDDLPo5gOjNbXxO9u3ENtp3I7eNi85Y+Fd
I60dpHrKos2yzNnbVF4PEpH7gx0GWV+jaHl6p8odeVMHHCI4zmRjR3SJb+i7Ry5KIeAtQonWhXzh
MOIENXJvdrDdTjcDvXXnK5yTwBIbWAJxAO/ZIus4e+0NZ7nK29ZOg1yaViKD0kirNDA4NcqvIJ+y
PO3KyASSWue0R7WlwUoelhQdE6AFJ923YXMpuDe6+RUtznrKwcZhhaHG/JhEBu29PdSVDNqXUr/E
wzB4L0hbc/vE3j2Pg04Ps+9NDv/rpZ+Fre/tyCy9cyXwcJ9AR9fOFhJWIXYCPTVFfSyMb33IomzX
0CHBTsFDbQ9CNPnvsUufz76YYvWAKzYpt3UqIohwTmaTPjD10du0Im2aHVOAY/sxixXET77QOJbB
FsQbN2Vbj48+acAoVuZz7sn0A6xjyGIPz7z0yUI4tFEUGhXkHp0wdI7odewXRsldwsCLH2/lAGh7
g/w/0oXTVUW3r+LMuqctPLf9nPWo5du0S5ggvdPK8Hti2/mZRXwzfSHmlekaBueuMfe6Hpc1ghxu
FW3XQukRW9njlcTDNyY3yuxAVFug/nP2ONg0L2QHhn6G2G2TSFHzKQrHkF337qShJV6KuLa6ZqP1
QkN9tGhyaXeSWV7ejmT2j0o7V9+GKMUlOYZWmQYOteHZKa4ss+SOs+w0Ic9RYEHHu+egkQmjGGxK
hkwHvtve0ycKcH/Ohn/JTnNTv5dfOvH+3l1e6/+1/NHvxFBEEsXd//71H9uf/wzgeLGn/PIP29Wq
ciffxXT/3sqcP/rzxLz8m/+3/+MfhpeHqcbw8r2SZbf8bRGc1F/sLiZjwn/e6V0lb//9X+LTUm/5
I//DlDIYqy2WcOweWNMtm4C/M6U03DNQZ/C66Nw2vCVV98daz/2bhbyyFJ6y0YM7u5wj/ljr4ZAh
zoW3ZjmAs8ogeP33N//Hjozf239cHyDP/TL0EJPGG8/fBz+V/kzWj5/mSHfKTal1WCdbwyHZr9jk
d7LcZfcbrnvgTlfZCevrflhxQnbFzbI29iyPDbK5bpNRtcSuWHfM4bpv5uYCcH5Y99AZ1awUE/Gk
uALDw6baXpbWlP3aeDt/7rJlNCs+aXux78MqiXctvO0Q/l5WefQX9YJpa1mOj1iWaQFZVuZVLDge
yWWRrg5yVJkwnI4Qzbprd9a9e6Er3nlYlvH5spbnCxhrC4MwfeC5WbzbZeUc3XWXX7DVL5b1/rhu
+ukycn173f9PdZh+EYsoMCQ19ml2McNLl+X6Cd8q+oG9agnVIitEoBNw9q1qQ7gqD+GqQtRt5X2E
rdF/HVeVomoGGkBX7aKabUrzklXTEKu+0S1Sh9NWqB7xqoAohSHuqf8wXkvGr2O7aiXWIptkq4JS
kOm5KlddJV4klpGYZrlPqFCoSDVoriAFvygyMjX6c9QsOk23SDa0Hg3nbNVx6P1w6aVf5B32OHm5
qVbVZ3Zkuk9XLahutcBIreE+pOblHC1yUaMZdeOnq4pEuX2ib0K3g/kHXRulyagt/WIt8hNNdg4c
0MlDlTIXgco2qMgJCK12Z/rosmdAzyIPrBwM8Klf1S2zGLEvdIDOsEQsApgW5ws6ehXGqF0Yb3L+
ChszB8qZPXqv5WSksB6pMMD8YlsIbBjS7Zthld3CRYEbFy2uV6fxLlwFOkzviHXJKtzpBBi2tksl
hAGcSdtQVpMb96GVlO/lkmaMlW4Ijz354n0dMoEG3ZJ8VOwqklsYygQiW278+iGnNeEQljmRSQRt
+2LMtSyP5H0IVco8ImA5Ddb05K2xS7dOiGCqWlE+TW5EMFNvFL3b6YuBsV29jBFUnIdidTjW1ki1
BK6Z6UWbKxRlmhrxQ2bM/NegwnFJYsPk81apkLixVh9lVNL1trUwLHwDbsL4y3WOlRX7ud1fiAcu
vTarM1Nm2lJg1cjGhcG7uDedeShP5erpdFd/p9N4eD2Zd/F9LspA5ic6jNLNlM6huVFXn2iTtUso
oHDCh3ExkgIH1sFsrf5SdbGaLu4yBYPw4kBtMN5phBcWZ+qkDB5m4MWvGmNRYEEC1IPrEENrtVhb
xWJypZ4eYCYwXMxz6uqDDcN6/BCrO7aYKYdGuMI028LAkOxBsdJ2q6u2Lksm7UqpNDvoZo1hSOsU
5TVlSvDLhrMtf93q0rVy++Ku3t0wxM14qIlalWQqcofuQVMeMNwSHkKkreqdMszVgwfaytpOZlu3
J0No6YfNbpDBmJM0khk16gCrkfPvPT2KX91Q5+5DJgHVbRMjZjt40TVKOmFVJu1931Fysesqt5a3
Xayb1w2jsHNHZj0Rvicml/0Q9xV325ttuOvmZV2eOaJRNzRisspu3FY8wzUXJ7sdJr47VQmpWTbq
dSJKwVwMOJNcgucmb6Gscc2PXsv3VWLM5VOrBpwDI0WiEmnyu9uT7dnCJfea+4SUiwjSWJ0f87xX
nwuK5GsEc9BaXxrqBRO6vagqTW+GoTOmG/J1+bTLhyZPAmJpNEERKtXmXZvPBX5/AlA38Kgd4lZG
FdXtlj1JmdwZSkWm0JvaJA7m1mEyz1vApVczJH3Yqa2oL3Vb2qBD+JJ9o6sjk4HSMRSdGNvrx3qK
y4YRzqoh6ysGSU9Ce3gWfYPjN0GdWYAZ1S2lUIKidWi31wCiqkcnGqS5q0TeBlCtuuwIWat6EaTL
7sJ8StRzmYDwx1QAGm/jhq7+MKW9XRxS7lsXWPHRfFvOiK17KGPZPhqj0t1wVuWZpxaZiHY0no33
9sgRZamYwQDI7ZxM85m1kQ5st+tC9ag6HDZ6H89ffWPNsxh2cV6a7BjcrL1V+CBz3+65pU11Skom
Tlop94pW9T+3Hn9pJLsk30XVVh/dr/PXOkb8Yzj7f29wY/f2J4PbO1dL9eukxx/4Obbp3t+QO20g
YDaLcYwuDHQ/pzbd+Rs4FzgihrWIoTAK/mdoU3TGNoflEdoI6AfXWXaVfxdjDRVMqLvYkC0V8jHR
/09T2p9Nbfzrn1fbiw7LyIZ0ZrBLB0n6656Ry9Zt1NHhIEekJ2hSziCyJHQZDW6QGVK9rgtxr5li
a049lTiq3m3xvZxUo/lGpdAxtPtD09JhBJpQ7q2s3+lCJW2hR9JvnDH2sfwH0vPuEpKJmYeh4bUi
xB8Rymqi9DRhocil/YS5rNzUZnfdq8nDhDvvRmmbndMZVE04P9zG+N4XOqnlAZhT0d2CkTj2Xfot
MrGRZCGtfAyf42PZld6GfJYgWCDA4doBcdV4k4Qet/1+uDHK+MxEAL/frK7KnFY3pb21Sdb4dqyR
nmrmI7kZcjoci2szi9l90YABU/vdMuZv9L5vsxR1p02GXaP0H81oDzsy9wRO57c0y2/sjLel1Hl+
MolZWU76DZClDGxD7Jy4/CCkW/lVJZ+FKG4lGrjvqS3WOO+7lVyZVnRM4sdRafpvqWo1i9e5waw2
I6YOkU6wiB+zp7yIJExUKw9limeXx9nYNThUNefezezEr9u08WmMqgnAz892TtgrH03E8jLIjYXz
DknEaDE2G7K9KZPhzuz1G4M5ddY7uGnVJfMIgRdV+cIdL9949XjyssjxO7W8WAtbRRMi2Y5KVYMS
1VUeYmG6n53iDorgltFl37sscKP5zgzziyEKomTGqRWscx2l/iJkek9PQIxHRal2drdUcSjOd3g6
t4qzMDpcOuqgQmzc3GDihG6xV3Jiij1LVp48BR23fFcIGrsqfaXVoS3y65xxgiFS3pbC+KK4ifIl
E160KcMIQvLglXtdzo+KGZ3NjMeNmBu6EynWoHPBt0ZD+1DCWmdAtIdDj5OCMPAUPiYUZwWlgT0G
57Fx1KfhJNN0pqghDv0ibxJ/Ei2ZZWuEK8AZ17bbWyHCD6bZiy3rpzIrRbCKBqNFopRSbgKq8U7v
HYf0VjvtFPQdP228SyKmw0RrbWB1zimm6WzTTfJaAxG2UygIX6YN89Zzh1eTFcquyR2KQSri5VUT
P2ecXBCOcNBnCSsDns5XmaQwMve+qkp+cfJ4YiWkCr6C+nhtlsUxny0ZTDJ9GaSWBaFo+q1q1I8Z
3tYNHuProR4cX2Hlt2XVR8RNXvDVMwY7drqlEfPgpZfcpDc2JKh37NDd/EI2CH7moOmEbKuzkjY0
kLb2tEdnLYKE1Rzp7bxnWsm/D1pSbMpEUMrRKRZPdXkmQvCVBUUfdENxKBoMsUMMzCNiiemk43ev
JJXbSVpMiOqTPlJ8ncIFZ2w2ijI2iyXsDVsaxtMk8+lCLoMCLDyvZR28ZBRBJicChvk2zm8SfN1b
ljcEE+7KUNl53rdUawg/Nen3aLjqJe5Lzo23sdnRbJLiQzRNUV4RAGSilKkTfTH0vj5w1GiucGy1
PqfWYivmod3pahQfOVscRdj333K7HnYTK/znwRNfsKgQE51CznOy2dCjYF3XnUdQfLRKFgmsqCTD
akAMJD1S2jP7E8Z90u7kcwuvDEqnumF5eaHV5dRQlnAA6p2deq3cciHUt4OnnKcaGn3u/Zid/iFN
h8e8sHxBPWpQjMp7YvfeNiGGulWj8Cai+4futJPZT2eOhhygLZyMtp361eQCfp8r5dB2mQowfhj2
bWUUF30yfAz89KFGiV9UwwEF4hZ05XVaZdwL2AIe5ICjNOIUKC331GYKPUge29GZYLkslOfG7kjz
Nr36nrpw6kEmUKyhu+lbVurFSS2pftXGMXBnMV6peVnu5ZIDbykCCNKWxTDn8d3Ul18sJydKfV9N
xqEcFBSKlGVCbubbrscsO2f59BDmx7laFDOp9d3jZOvtRYl0ziDzdpblKZ6GVt2wI2kJO460R1vm
sJOJbvF8oHl40Ob6u5px+5wyO7tkdnyjIHrglu8wV8uYxCpBsZ3qRDdD8apnpboEQjBeZtM1HQP2
ay/rH0nUtXvWaIZvdtYBd/chrhCnOzWowmre1O3AWt4+DdHsO1pyrSTJ42wl9hYN45Qp2TGhfaiw
KBIhlsrng4RLs9775FBh2ET5mWVjeNRtwtVjNKdkm1F7+nJbqjxjGnlJOversHkayPBsZ8MPVWsI
6FHeZHU+DaXxpY7Ud9HmXzUnnLeVCSqKBWK5ray82FE2q22SmA6YpA+zHSiOnVfSYN62BltfmrEP
cQxqyxAS5pQc7s1efRmTGSv9Uj5biddMpZ6g1LgBDEZm71olzy6exxOon4eXxAlB0zitpu2blqJv
tYOeM9Jeu5sEXaSpItkitjbL2VKZn8d5fnJtibV9oDTJqrG3G+Q+2NeBVxgtiLxsNdITnYDpW5JG
/Q6rbsm/6LAScMhmbSi3gd5iJ/JNjY3iOE9DdlBiE+SqqU+Py97jZaLY/k6lOps4rRMI68aKdpNl
cbwCglv36hdDMZ+KMmsfUrWnMdh5KlmTHitEj13cURkUDXnJ05ybrJI5HW2DhGjaIfzmtUT4nZqc
Q6QORYCnZtd61Wkk2YDE+g4awbhC4cObreDtJmH8mhLg7UvHOhaaon5pou5Jn2yeZc49CNd9BzD2
yYyqxLeEckH/LTckWsvToDHUG43WB3XL0zInOH9kR8hRmOakjDAYtWldmZ5iTz3KEZ2egHClU0Zu
lc2h4x6vq32gJZTBONVVkSITsC0yc+vRSZqrMFzinzlnUEJkA5ykKdTaXd4nhk/Q/DBl2kPhUaQk
iwGBfmmmDMfhBkbCnipqvo/0T9U032VT46sNsaIFCzRVV6pUtmMUYwXmy+CFN24sv4Bl+DahUnrT
yLMVkGCi7hLT/Nrm5EM1FutzqgQexn2bJPbGw10KrmDhXV1rmErKEHdSrgSpDT/T1N/1Nt9X+lVJ
R8/ijqBIk26M6GBat1GZfM/1+jy3dkAwAV1uZF6K+CI4ReAo0b4I5SGkh7lq9H3utgDeop207RPW
aHevAZ2BLoOlLJki6DvmfA8+85oWtmqTkTTg8DZ/ZT+AUmMPHE2BFhwaOTy6nNQCc1oDBvaNLHnf
lvoWOfZZU3metdP80dPLkjRVurMGIAtli14cHY1Ev+GiZuSj0wbxa2M3HhlVOugK89C34YVN/pto
7wkPfKHUJcjaMKiNL1WVv/R19FQC6qk7d9d74jgr+VURKUeHk3xjFcGopCKoKE0LxgHZg5zSjhZV
g8zG9FFl7rOV86ji3pDZzUvliHdTDc/WgOE6rK7aJN8POgfIxNzHGYUeSb3PKF/tyZQRLz71Zv8y
NweaK/ZVEzHNYxQuvCsju/bm4Vs/6VdtdKWa95E931Wjd5Y5cSyz3bmI5SIWV7bK7i+k4TvWuJFV
ozgLk9lmiuRFZsmrzaybjRS2ohIzM9Xlm97oB6S5oM4utBeE7LQaK/BcYDd1yV8zqfZHmXFhM02b
VxMZqG72Lk1T3VSGuOsVimTS6GJTOUZU/NYa8aCJe6NVRg7g9Nnr+Q3Zkg6eg34BVBV0VPkEg8LD
pFGpGuKGc/ToxevVXWjnT3AxLyaDqtVqZ0d3HhMz/gonHtdZRB3fpFEKpfHQSuRtpakvSWTlQV8Z
QBBwSE7SuHGm7/CqAgrt6N5pJ9BjlOiMRDxL77EDzOM3nTxNQt2NNPjtpaHcETH82tTPzmhfwez6
zpVETVKX3etojBtaU3Cm59Cshnh4IxlCC3ad7fTcNC/lRMVSWReHedSv01S9Hex5i+AL36NlZR7K
gZ5X591OrGQj5PSYKN5yooh9l8dYtFyWvfcyMiulPMrUkqo4AnDz+NVwWG8qFLFaXkLHrdnfl0kf
sDu8acYliS/PGc/AWFnqXnoeAXK0jiEqombbL31/A4fkeoKkbCgutYmomwIObQj3idsezwwBc1Wv
v8r5LYOPZinvs3FOFOtWBa1DQdJy27uDJnZoZ3mpwMrcEUT4MVaUBajWY0Gzhm+Z0xaMnT/w08Wh
cm0NyTZzuxOa4HZK6g9Pq+5G8ChV/aynzjuq3aFIy3OUqON1pFmbeAhvakRDYgzGiYc2pzXYZx1L
pyzlP2O4SzR51BJnwwL7R0nVoR+31VGpDDqjckf3laG95LWyT3ToGE18EEJ8y/ARidr2s4mmMkul
d8gVeuKDPXjNi+GoDNG1JRhJZ4WbjcExfZO0A7SbOHN9wjb075IMzIaeKFJcfyhpt6n1UPAxqfd4
5Nyto3E3T5y+C5xuMI7awDqfknAf08BDWMcvNQSNtO3lFcvi67ppHvsZj8holMOpRo3xw8l6NCGN
+TLr8ZkZ6VtXm18qMLP7ssteY51Z0qC9Ys9k+rXvJ4cy3+aoFGyECRU+Q297KTJq5RjgyUlR9OY7
9BEWHFohH4zqKawAus7SlZvEtd+iobpX29IKNOneipSIMiowcI+qJQYoAUfY15lJC3KaotDOgrBZ
3s7WloWrvUlbr93gynhRbG4DSmsWB8eNh30KfZiu9nHeq+hUu6SvINPUBdACbxxo1UrLU96qGLum
JHzStOghbggucT4el79N3rDFHaAGMSCzqN/x4VCUqRCqUGktptuZnbUB9Qxqwow3LLojPOiPg35f
0miMnLINk7be5PAIvap5Nxz4CgK8Sl5pQFOB9lEnmdU7MYTlxUl0DhNNagSOi3Q99lO3i+3K8+0K
alXSm4jIGCG4PxwnveAMGTGtjNV424WksSK7D6/gnuEzMmpFP5uyLHd1UTfYUAe4qE6tHXXoZBuL
qlAKR8biaCsJlfPj9wgnjKumu8nk2sgWeIl7NSgclFr9ZFvFh8uz1piKb3GouodqqkAKNengbEa9
/1Ykw2OYlkfFhF4FwuY0tzzagPttctW40nsu87HUz4ymdMJzrwoEQNIMl0ytmFeQwLyjo1UPUqtV
bwu7iGt8UIhkJ3WhkKpdoDt8mjqjcOXunFJLXrV81LZj1ud7j7M14Gp2MJgyAI33VN4ekzTHTKyS
ffOFy1IfnNpy9wjPaRReptYwNqKZbR/jjGCu0x9lGL9JDxfCqJ17p7w2uRLdNn6NuNRKR3lI3NYJ
tDrbhlQlkErdxaWIUCU1lBH6b8OJut2Ox3IKcQx1PxO+RW0O4OKNLqODrQ1nrEURYc9pV2vKGEgS
ln5llaxxjeuUUa3Qy5MYknfTy7a0UZ68xDjQQ3U2mzcSN1/H1r3th97H4buTLkEjITe9xDwioakk
ffstpNivzYs3mkCvmzw+59NL5Ei/Kqc7w4xu0BKf4RJd1VlzWNov7cryC7h/9Ljc0Y7oG8mE+UGJ
A4rBrlAFbg0SpnUrb6P+qRnT+7R2K5r95q3l1s9sFcyjw0i8+EpaHrFknYl5G9Eujzptl6dTcgUJ
8DSEzTWksw26ynQJx/4m1707vpZBbLcPuFOJTinvJnPfbMinIYYFhFeNlqHkHkXSu+5xJj02Uqhb
MKABFoRog54WwLl5obCIRKjCfbcC/U8R5ibkObXB6XBO2/RrjzfTn5thPLVxcrfU+24tFdhWVjbX
XU8HgSbnLzOUFf//sHcmS3Ib2bb9lztHGeBwdNNAIJrsyUy2ExjJpODoG0f/N/fN31fUj70FSe8W
M6RiGmt8zWogK4mCAo378XP2Xnsacizwxoe+su6TOfZCUZNlOmCcD6uu/ZjkpCbshPXWAPZNRVS8
F3VLYlxLC6JoKN8HMsNGQQaZxVAuUb/pvKvPsTkFt3glF1o5mT0cMkInujR/cAUNRQa/8zwcdO2/
B/L2TgSsnGNeLtfx6p1twmVoDDFkK5XLxmBDePGw/B6FSZEj0MkMkZMkZ7UqDojSe8Tc9pilxUeS
1NUfboD/7eb/l7Wp8v99N/+si3/+n+r5Qoex/Zk/dRiWjdjCQTRhIk1GyWqiNP1ThyFII0dgKgM8
VyYS6I2S/qcOwyXCC2o4mlDwJrhKN5fPnx191/4Hgd0C9onpkerjuOJXOvoXKgxUSWhA0LURu4HV
i0ydl+38pVscMrtIzvRqdQ8DgLoza+cjM0nNIYoBbGE2evfDHfobv9TLEQLSEdelqS7cLbE7QIVy
ofwYXEfFsWIU1+H//zKSWn2wJutNRaYY6xbRuT+/3Esp7x+XQ/7iIMV3cfuIC3tWz0qOSrll8odV
7agljQXyNIs9Skx3/x9cinx5izwkZiOXw5F4KBqTVqmOEk7m884LCDKVwwJZxaxlHv38Yhj2fpBI
//m7GAdJH2mUxeD25aPTZQfQ3Kp1xNEkv1N0Wo4pYoDPzGTKx95gmtFxfiVw2h26WwZL8pXr/91j
dHCjmSaDoM3o8PL6I/FH7syeGCWuX143AxGHft51N/06ZHBPAY7+/Pf+7fVcB0GTIE+ej+bl9QIw
gUKgS4mAEbTEaLXtrTsjLzHxuF8HMGb/k8shjjKFhwb80knVlkMwOaiBkTMa3j4wAH308LPo+NMv
xmJc/DEQ/beKqL/7eS5DOtyWmEMYrr38eXpp2MympYsWVKWHPnGtBxML/21JlPv9JOzmld93+Vls
GUekErjwkGRgk7nz8noF2XyrzOEFV9kqH3KtsoMWiCgLUBOvGCSt7RP7l5qfceHFtS68GYEg87ay
W2SH2PrPuTtgQy9IxDDJCt8ZSQIXKBEPs1XPb5ChDnfNNMubuImD18wLf/ejeWGxNWFf3awbL3/0
RIZRwUCGmxyU1X7xjIkWkUqvx6Gdvv78/WGFvvzNQoIAZa22QZTKi9+MTYfc2VW1FH00llIEvigx
rPmxX2ooPrqfvtHJcsoIKHZ8+PmlL1cGSdwBW44vCfYBkRVczGgbKw9abJtlVL5PI+NOinD4aBzB
6KyPv3ghVjo2N34L1h5WkAuXBsEng0HWt4ryCZgyricnhNDTqtCDbBCVmDvPfq7syICG85E0lOH4
8+v/5R5bFi8XPkDm1LiXtwjMH00vY+raKX6lJCJkN722FQ1hRlYk2quECU9iPU8MaM5opr1X1r6/
3GFkk5wB2aMZubMZb+/ZD26boYB+BCWwiMai6k5chHSnwGc+3S7mnvq/CkdGH8d2JDLHTuL2lbXi
r5cXFAYYj9jS2ES97e//cHlwNQHIQBTCnGRXCMU2QF8azUjJ0P1Ggszo0LehIO6QE3L8oryoX1k9
/nrn4a3YHDgcid/I9y7uvC6q1FR920SzRpAHCfQ5lUiQSaiujlY31vs2qGhAWjT0fvWRbxf2TRMn
mb/JR1/+9CYdEgs5VEPahFUyl0NvjmK+Oq6mXd0x5ZHv5mV868NAfWVv337RizXMwglpujDiqMhM
9veXFzbpaFsptM6IsBiSpOelOZh+qUOzFER8VLz/mG5esyH9zW3G0Ms37OHk8Vz/cr1y6c6M3VJH
VTsnN5MKnIN2BRBibBAhVj7r7eQj3awCJ33lDf/rlak/fapDsAAEXzkXr5g9Td6sGUhENihSYluM
+lNi5u+bRdonf5D2ebXoTCWm84ol/HIbBECAIZTn6pBe4mIMf3mbJxSJRc2WEDkt9K9s8i1O5o59
7S/2GysJjPPPX6ffvVUvHyubrUA1w4aARfuSLpDWhgjajI4wYs71y5imxK0L1TN8AqJ98onuuUE9
ttn8xkzdJGuQ3nqGYX+FhtJFbVpwIJOccJup0U+G7MZTKoLplWfxl1ePb5wsGbYRjLKAmS7W83yB
DIb0ftq7jUIMMTItkbD3Ti6RsCcDd0TIWtQfX7kz4vd94sW9EaQGgTXYai6qzMuoLc+PW+bhiBhj
b67K0HTGbv1s2UCkfpN5X7Z3pBRW8005p4Z5nfRpZkdEwKzucXSUXRybdRLZkaHBXDzqtF5RK6wJ
uNS9yUEf6GE8mPj98f5Zj4RtlEEoO90wxGk3u0Y+V0qfwPZUzudRLHV1Qn4KuA45RIdbKavNBPW0
V8TrFcEFJYNl2zKncBGNJmQvK4ryzp5s/4tu19L9EMNoSkizH5mVxjXk4DBP0hG7NcOar1DOF3Fl
qGR8vy5amGFjQPzbVbzqaWiSbPQ2IR+Ozuxs8x6UIifTG8k2vrdY1/FDaysQ4WVNcXioAmsxnwZ/
kt/JJZhPlVMtH5eEsIDQXzqcN8MYJO84IJlp6JW9v68x4flMWwOjeliVPQ1nYwOj7puidEeWd+CO
LYsAAQF9qb8EcgR1q5xuOpYBZcUZTdTmxFxHmL+rp5aPQynNN13rIbNgUBp/XqapHa+SzkBpNM6d
dwc52EjINvCQWix+7DCPCeKmY0EjiR3WLsLIfQ1jnA7YyD8bQcLOj51YtkleKvSXqis7K5Ke0b/3
h06LsMtKpv5GDwHmTD9l/jL71Xg31B5ip8no4/F+HGdogulAiCdZYAwtw8VqBjBGrm+ciz51bqy1
hYrAv68NmfV7d9Wq6t8QwvXIcTo/cM5gbxge8LuxjayTWpNT7Kfi7BGsVd1g4FfLflBm016pxDQi
xJCBQUaQQxy9tRrMAitBSnXo9IsrMd/Sp/OKgP/D7XoCccgatbIoQPA/7tUkPKStSvniMLmzl1+l
ksT0UG0ZSWz6dhwRhLw5dMpynrA8qho4s16m6xksH2hhsL/92YWshcTSahnm0HushzODAjc9CIT9
34PAmO5cbZp9mAV5N0W+jf+Rseo6PqEFpzuYEhmnSJ8Xqt3lIOlBOrpj/aGAVJ1GsuvB7ytWs+og
tZ0/2RVOxrDr+piWs477g02YfP1WDJlR7K0e6N4bc7J1JBzkZtfmsqblsRRZ79/3ZC2MZ5sz5N0W
TZBct5Rbj7NrGwbIowADkAlW0X9s+qq7aQjgsaNAeTVX6CYskH02DlZolUtC7xtkYXdEOj0dwd9n
9XFwZPwgi06XJyoIvEZFkxEHZra6pRAuGxN0F9teyVeV9WwwhZm9s3QQv2c/2zjAyvSJ0guwQmIY
hFjkMtGqdiWRNhCmGjGYOBmX+qubaPYoKtTNtTgFS3qozKxFdELQvflGKLj5EU2O4g2Qb9c4wr5r
UOCYVRkVKIt6boc5BA+wWNvgYWPsoYbTqd3cTp43P9YN8++roDSHmxSVBjS5Ja++zXmaT2FPgnO8
d/w6PiPaBa8xU7KhPkwRS+ydXOBXGQsTOWDutAOeltie4f4B+1uisqa3j79uGg0keW7ynOF1Ybyz
+oIsbIn5JF1JWIUbapIusfrmfd9lYZzp9IH4bwjEaYztjtWEw5MqpdeHKGHoAw7YRTE4GqkLYg31
8njALdLTRGy9Xt0PjZWmkdWpRl0xgWb6X9cTn7mq0bEdlooZBwO3YpoOztJY5r4oA+cOJaa1vMvH
nHkXvjSea9aDcnkrndYZ97Iwe1KrFsf/XpqbZzl1OSIz2G1je+d22GNm5kRl2NvN+tgzW0KjUlkz
7k1tVLt58gZxaLsJ5FiOqBXWVxUw22s81ZhnkWXZPWPHqtgXRZDY9wOc7fceGQLmKTGH6Q0h7+op
9hf3Y1mVnLDGSqPX4VQUn3KrEACtxxj/toKNg1ePwjDdT7B82oiRAtPKZa5Wdz8SwQUUcEyblX1n
msrQXdLqXZ7EzhKlcZU9QOxGJIp+bqHJX/Ye/YDWLx/JdFtYQAGrPHrEfH/TwYjDjgKRvpkLC+17
vlBPnmtX18s55ztPDlUSLPlxHfpRn+nc+4znlceertOB7chPk++ECsC/rH0zTY5tb3nvgjlV/V5M
FhBa4S8xWK4yhkYND4+kiaZYjrPuqyt3iBEKmHiRH5u5zhDhKGNCuCDhGZLRhtrc6lEAHZdYMKjD
gGR87PS6/laV9pxFsNBd6zSADA+1HoSzIVebZFcu3WzsaCCV6YFXimWJkKvsdg26SWPLio3vFpTK
N2VTLs15GeMmcmxPsqUylykhmmTMrpVhoh9bbTnuUxQHBcPAmEi1OIv5MCZto2qkOmMnGqoarOQ0
Wx7z7KlzUAC6QCJxxYwkHiUpRQffxyK+TqrQN6bSwVdHOXl7UHOF5zUei/awNN1M9kVdSkKTgnT9
mlgjMN4aO/u8T1zsE/sc2eh9K1oAbkHtjk7kmbmv+JtL03NyxTgWlkrjVayfExLB7AhrmndHYKx+
6mcir4ekUFfaUYi51qmWCcEdTvXVGYumpCyTpIFjhgSJyEzza43bWsA0s7bUgUGkSUhQDJk1S469
ZjcTB2bepH1LqkKGOvRWWun6lKBV/FQsmHNhBGm/e0TEG+M/xt+BwBfe07MxJKSeGQPm7ndlt+b3
9VqTmBtIsW46NcIddyNKqm9LTYpU5yakyMTYwsvjWCfB08JrLUHK4PCDkLw1X1YwPvvOHfNvcYwY
ExDToEDfYQKBSznOW51rU/p4EtIwI6zOuV68YSjOpZx1cZjWIL8ye2v+NDWLODU+/HzyaGaKhYIH
Xu7hf1ZGNFp+8o6sQ8TeRPo06Ati63vcm9MSAhJswO8XLL9zmjrqhDDRoglVEB2x04bCK99U3lLs
qZj8q7oyejNcOzN500gCjjh4Wh3vkIX6+Na1XI3maGh8flZHakkkKCYG+M6Edh8t1yDEe5a23Vwb
lq4gI66j+FI7edGG5TyzehH+V8lTKyxZRQEftLkT67igwx2SZrlCUBe8nzC9B7H/lWpS2rdws1JY
1Yo2FVY/m3+jqVAJNx9Ga07fo+TY3NsdOeJ0Dj08InAF53cGtsYIS7H/BBaz7YhEiNELK+rv54lC
lIaQq8RTZYzJ0zJVuqbAL8oPa1NPzTPRVjjNZb/aDFrnubytYhddN8wX9JZrAbCB6jZp+xtNiPnN
0GunuR8d+AhZ7I9kJHgbI9Q3GhuOtT9lHpELC5oOEjQ20z49o10x2jD4Fmd0GTGuyNVC12voLBhT
qxENzGnRHVTcG+VdN5qjOviGVms4ucgBTs3Uzg02qyJXpyXJJhi9rZTIiBsikMKknLbInWWcPhWJ
EzMKZizqX1Py9umJeKMV5ZVDtgXScr//EiyYugioGqtyl3ZFcS04L+pjnnQllQ2hGydgmraHd6dZ
QgUv0z4ZEzgBeIma0XNuWRq67WB9azDtUxeRLBKuqdMhx0FUFZDILcskpKtkPZmAnsg6Wg1wFMSb
8ImuBKig5JQJkrLZG0rSY9vpzmi3NL+583lhvaCdgh3uev7zlFAB/0LyL1h9cqrcUPS5P0bzEvsD
7dQme5O1PWuiaK3qJDQb46mZFfNsjp5cE9+7/9yn0lt4PZf52yY8RDDctax8npx6kjeI05t3aO4w
TcH4acGfJDUhZC1pf8C6C28CF4/fId51XmZ/tqs0+zLmNIOOGoMTMUmk9t2mRRx00dx4qY1jwS4+
ZHRYqn2fd3yhqT94OZ2qSZw7aBuUnZh2Y8pJS5LI5rkDoTBd6c076cNOOxiazAio1LlCoY1pvqIQ
rrrs7K+WdzRhXgcIHJCR3i/+6mehbPq0OaHbMqhCpokq20k5wzLWaJZoWQzT2bd9nX8gmiQlNqaz
mKrK2a1hnTcAXOcgw1+nIZpVV5jbRhkJSr1p11C97kY7bx9UOXhPyWzqK6+fO+MAv4SDHsky06GW
DjbbgU+7YxKSDshwc6OXezS9VWQHXXGqDI1YZjCG4X1OT8TbeV4ziDBrDHc81pZ0eKDcVl5M4m1x
Wc5r40ZNIsbnbKL7eCUNcriuwalr+9n3++UkSaIaoqxIq68k6KH/HOK5/JbxlvKlyAEpIbZIu9nn
E6O/nTTY6fZtbSHl1tKDyA3Ocz16Qd+LCKNuYhwrlVgIbNCwHioxoF5sph6R0OIWKy6E0vjGPUVX
RER41u06JFw8lWIMrpZ6Xt5yih3YwNeM4ki6fGUW0licpCtZVp1ANr6z2mS9bh1AwRSltjGdjBE3
ZoRTon4LL6Ln7Do5ARqtgecBnEFP3d4r5XoP4YEgG45f07sRSvz2x0mC4j9pHB4sCo/3hltgrhkZ
FREjZ4n4zYA40MM4w44ZpWtrr/sqQShA3Hxc3gw0D1BCM1t7l5cmOjAWWZY/+rvDjnMMZl9RFJzO
yFPxulOAvVrv1qmnpFN44BBomlAfd5Y/ipny3PUPGD7HQ8eRbth7hSjSsHNS9eiULSUD5mHzXeGX
yZ5xeO1Hw6LH9ShjLfnL1tBXhAkEwdmHPXmqfdjXIRno6XzoG9UdhmTGCQt/RgD7tWdykJzUpuXM
JG7K0IxPHqlfKl+ReLi65buShb9XARBLd5jVdGiV8B59PVY3qewJQjJLBRNfqWymwqsX7EfC8nux
t72UXc+mLZLcM49yn+SANnnTDNm3Ug+eZGETfQBYyy+9yDVoXFwbZYHuVaqB1EZC7tQU1UuPGLUZ
++ZOBd6wnJuGAIXD1vRpo1S7Fa98hTHkmjQABMQs+ivmpmqu5bHMXCy3RRK4EXc0jh99J8u3A2rt
EGeRlUgxnWZtuvvBNXT6ney2ZMPDDqzV+4FfxZxH2By2hnJpedGw6wbnFnvEgqQG+t0JYFCXhn0m
zTYqhOWsxwQfZUnfrfGf3A7X8VM7xlZKUYyq0AdMJA6OFU/nuK4ULLeZgg7pVDp/XkVjnGZLsSIR
wsieBGFi+C7zDc9sDCvLiHTS6QaZnbIQlYmqQgJd4zBPKTvmG5TOJdJhELt9ZFpANbkiy/BeJ3Vs
nBtfZMQ35GP7Jjbhv4Q1uweGKBxaCMDtwU7vesODEeWzkRF2mcEjPlVDwki0zY2gJQDb9kiCqgMv
RQjSLWYY67ykNJOJfRiHBWW3Yc/lb7IwvNsmEKs4IGHkkZidTNjxx9bduxyxFJmadKhDG2wm2svE
1p882mE+7iqLjZBPc8QzH0DPulritf0M5YcKbZbKcN/Nazk4HL2FdTUPK6IXQhjnNx6IMPU4K9kt
oTNgm98DmNzyHfyajnPgzuJbXXYSyWVTZBjlrLokFhbQth3yZ3Bh9E6aWWjK2MwJBDECcWC3IuuT
OMKME0XfJO9MKjAjlNXYoRnqdcPngoiSIdw6+epoOq7Su7T0e5TqrTEhsipNounXJVZelBecITla
dCI5TXnuJ5FF6XnObf7oHgfLcEsvwVtpI5CWsa8wLs5oryrI8qDFShGaA1iTHZO+9Mss9HCnKGr5
UGvbxU5HOw0pes9+yUG6K7Z81zV5b5UpZ/UY6c1Nh9TODRtTeTcriR95mLlN/FvKyvu17F3sE4ae
f3deo4pL5cjEZfWb7pFLOsvVGrT1extkxEzSnoqf1dLV66kJyKs8QfOGmbZqB285CdrePRXiupzc
MS3nB92tCQYtis1mn8kSI3ZOC4S1Z/U7j3W513eZTtSEnaruvuIMQS0PPqD7biyF99XskSvLFd/u
TTr7PtV85fYlJTVdl2sSQBnX2cpxbjL0atapd0H6n9u2Md93bDkf5LhJ9Jd+yt9pLzWfW89C8tu0
ZFRFo0p7e29K/uB5LSY0202buPiH2wzFfCIYW9MrI9J0ld8YGR4bthtBtIbtggPK2vQ4aJszbN1R
2BMtbK0P7pTJ85It+bMNJiNgZzAA/XLkaN9SQyNr0jFuFlSAFBB7+gw57zvHMZBzpkM1QmtoobPI
IOo50Vv0AqdmjEZ0yMzI0QTTRNoDDIGNyTU+a46GHJhRgi9HbyGP8TpdC9zs0sTORXACRRTG+Ebv
2chXm+MpsRynxVRm1AzAP/cmlA7aiXa3HJy0pNdA73EkE68UANkIqh770Eu9/mNp58YIVoTd+DBa
o4lWULJD0MJkLOagRHnMXMJ1ruNuhnspZE+SsZUVE28seuby2kVnd0jIT2US0ScxB3vAc+O+s7dv
FrfGeMXGVOYH3gVme3VTQMDDAn5f2CupwkPd45jLEi3io4AzYh9UBvmcU5nLKWqkXfyZpS7H31k4
yV2eB8l3zAwKXZ2p8WTShyYabWy9YTo2zJuIj0/4HMJBrgujh3Yxaub3JR/MSIUxREzU6yjnMYb1
YJTtyWptzlN2U8ZF1I49kSx5N1gFR+y2HWnfeV24tGP9ySBvhyiceJzeVl5JbFDFg+p2aPEsaBpq
ns9WX26IsNYty1OOWvH3oF3WoRzv//vEZPZ1DkYW/UcaNl1ApL3ENIHb3ZYH2Idkm3VJr+hUB3Ve
H3JQRSk5gJqTOyuFhRNSoiLeZaJP+tCNh5aDS9UkNhOBEZ0oL11/b9YciC0HchMifKs9kCC3okOP
G7j/y6o0nVt/RWubGkmJ5rx2S7h3A0ykUTnre3o5DM9AHBec5WP6GqaXTR81Tt+wF4ROwqMn59HJ
3FGFPeeQdpfYBgElS6EXnjZd43gHFmGkI5k09jNZLxVNJU8ux3jNANJ6jt8ep7xr33F3rCYkIVNd
N4yqgp03rv21V1MC7bSonCMLAieZcVrnIYRT59d7ZPkGqLF2Qe1YNBvr1WjcLmbeIjx8sgO1Qbis
7WAdZquh8w7XvuNE42f+HKpkRVFgrSV6bCag6MD7PF3u4drH+H4KzKgHFvoR907Non70V7K6Tnge
SqqaBB8X+RQpQEBhNei8iyLnBLS6jtgDV2tPC2JVC4QWaLYjLoriqc8WVZ4cJ/FOCvmPRWbR4H/K
6ebKEPa9foNb2qmvs8JMbrn3/bzx6Yz72KmBBpIND8mwyRWK/z4haSs0dSxv0iXGH+A6KacvIds0
j+hybUkYns1jgK7qBvhby1geCrTAREMnSf42SIh/2UG4mb4oNNPYAMH6G7tissf3G7Vs3a+rXtll
mQbt8dJ0H42k5ri90HeIo4S5J/grz6n0Plsm7CuN6xTDieym4nO3dBiI/VFX1W2frbyFQBDFNxyk
CpyOqPxvbt6KJ7kGsIu2Xi+0ETEH8PcSkR+SRdnfyewoRuygQ/vB7Wz/6BI5A8UjNgzmG165ZGyQ
bpweUmXbZsQs255RMk0f0TaMX+dpok8Sp3GNBh6QxrFsV5ID2epYnWNaIHDKeC2TECdV4UY1eOA8
6g0mXARBlOlV7npgAIJkbf1TqRfnbcDJKGMdHTA6K07KFu0gnbyhwb2+dQKdbXGeisTvRaKeuaX6
48RS0JCLryUOqfhtynxC78mmMaffyD8Lio5H6WnvHeOWwNkDo3Q4mrV8r9fGMmfqjSi90r4jDX1c
7vHDNMHbWnS5dyMxufefnTwAkZFbkGN2TCn1AxkGpb1j8Ni4r8mq/jK/ZkKLJsKFQ+tL6V0KKmXZ
EBVOibInrHs6z71NHjEC5YhFzj6IlZfy9zHt/ypv/+t3Pey/V97e/PP/fr2Q3W4C2j85Gs4/OMxu
WOkt1I7uJMKJP1S3wT/4P1FlBaZw+VvC4c/8Kbq17X9s0lTYwUBnbdgX/6O5tcByECi46SCAR29/
91c0ty9fEQ/Rjo+EhE4jCi2kk+6FakovdqkVvdvdPGIpCXo9D5FfGekDHL7u0evc+eHno/xNE/Ov
Ob4ngLYJtH4+Cy3CW3kJs3Vwx4ANVzhMSUjed5Y09loYX0cSl19R56C7enktG70keme0G5DD3cC+
FAahKSkyvyf4baUjnFjsLtiSzccmAJOzEFnXjmRaK5TNpPNiRjGZpu45XkNttQ5lR8FYkGWu2FGs
kCFBclrc3vbpMUz62dZyDmsC4zFJVLXp3YBAbO48IxbsBHRA95pu7uPQMww8FP5s93tjcAv7hilK
0Z4VoXLwpJg8BxGrllV/m62uwkBVT15ydCk/eCLCJPXrVKUad28FwrDYl3keE94qfbzvmgRxeYfJ
ttQPNQY7wSLYLPlt1iTzt6FJ9XWXro33paRzIm/9NfEeEieNbxsIJd8KuAZpWDkW0UeOoG05I6sI
qFog8Ca6RxsR5EV9T3M+vq3XObcDTFe5Jgusx6m47N24c6AVTBa2lhun9GBzGdouto6g4So8tDOe
NhidZvAtSUar+FQZqie7cDLKrL2elwEB64y+CepXEC+lde0r2rUAHBllUczK3FrpAlPEa/Q+ZoZj
lWhwiySamZChMs8alk4/35b1gV70x1ZlU3vrJEZVPflTvUwYgGvHAZebteZovvemOdcL3n2bQQGF
cYxSMaKPNK2wgE2nxnXszsZ2Tlti0q5sTA5sFOR5m5x+5FVWGqrhVNRT/+k3ZDy3XrFvkM8CuzOn
uIToUUq5jW1q5Xjrg9fTXM0JmM9sr7wnRXYw38YaHNmHJAuyVUdUOoJ9ecVQ96UgKA6jctD7y/KG
HwBejEA9PThVCBFMo0Jw2HnBebWmotamGeMs7VvPHnT5UKaGvI97x9AHbaUj9li5dh/aZOElake9
lIemE7WxDVncCkbEEDg4pamH9i6GlHy/9m5WnsYcvlbIuGuLIYRI+m3NGr1GPTjkESlbYyfvh66s
UczwbzNx8C1wLZJ7g7AyGtMiLpHNcq/rPREdJLi1xNuT6Uh7oWXCSnOQrmLiB8cYXdjJnjQQMSwt
I5iTEnKDl4/4y2DlcMMqWqL282Q5U3M16dKp7yy38O2bAs1GcU3Wm7JpHRGjTK0nV4WBhK4bupy2
3f7RYrazneCrEHeukZvM7eluuU4kfYcYJbgIuXki2RsbYoqFuflOsSPzExyEJbnW4HKJ7xZW95Wj
qkM16qTzOcUqaF41BlCBzQIHLGO96mB19EOkic3sLLBYJLuPBxKHDbc81A7dwLDPx3I8kvbhJfse
a4F1ZBa8VLt+IOeLqJilOYlFu5JDWJOjpkihHm59ewqpoTGqemc6rc4P1LJmOHWZU50gLrqcwvoK
3Qyx2wGBThz/4TIHTaBPDT72p5wE6uQ25kP2j04rBusxmSWvL2rXQmbv6zqe3ZPdz/T6Q8QaBEJ/
mivDKIBeBxAnbl2/IvvZnFcjPS0ae+p+kASn70w3Nd3QzkgSvanw2qozAKiiPWL4U88VIjaaHStt
nJ1bAEODjaeSzQSL22kGvf2YWgVzGcdtjInw+aq9zld0PMzuJmeMRlpAIwjfCl93bqXD/MhbOZH0
qBwl3wHKQK1Fr7VIMBrJOWCx/iSAWpdIgEhIz1YwCIie38bKWn3sX/681J9VhU9bfLJAKiCqBkW7
wWuTfYmeHdSbtEyBDb2mdzFMz0mLALz1ma3EgMy/jkTc0Tglyn005PQ8C6XL9t3/Fkh/pj4RrPQT
a9Ltl+cvyT//W3/70r2kjfGn/qiSHPMfDAwx4oB7tdi0LfH/qyRJKYTEVTICEpbJNk5J8WeVZFjk
RTk29ZAXSLwf0J7+p04yhEP6smNtgmDfRTgofqlQ2gqhf9UtFEmUaWL7T8CdQBHze8jyDzJnvwGb
SUeXCFJVzEws+Tgkn+QvCXuR11qQ0wLmWb6L2PUPUO2PV5GUT7MGaDg67bUy23fjMH4YnDmqacfs
Osku9sNjePjjB/yYF3X5s7gUlVggud8WOn1vK6F+uOBM9kWcJQCJ+sA171mc4mPgTa/5V/5yFWEJ
ijD8HYjUkb1cSIeznIErnbVu28ToV9AwOSIXk6+Uli9lwtw8pLOBjTTV3zTKSKNf/paM/MuCMgp0
L4HQTOY7QP3JIZfpDSr4pznLvg0zp7ef38CXNeZ2UYGggTfXw8IqEYi+vCg92qSftKFDVAkJvm+3
PzBJNCLHEMsNhWHzyhvysn7eroePQnIlG7OMLy7V/t6yqeBcGjc09T56cU1YarPAc0jy/pUr/fWh
2RLxBbUzgSguGveXvyymQ4zwaQaM46j5asGgE4pmKP6DqwgH9wAVOjaYy3iaMZ8yl4lvH6pWAYjK
ljY2eBlbEiB//qBeCpd/v3EOYVREePCwsGdcvOmZDMYEeQQgi4K6DUhEfgxG3MQ+q/6hMWrxm+77
8vTzi/7N0+Ksg0eSapDF6PK0Y3qxC652g7EKhByupMbvpDQOVYsQ7OeXunxcnAX5wHzfcpjHYUm7
ePux4bjD1KJIzACeMzjz7TMNp/KVq1zcRV4+VijedfIiNt/D7+6qH9aLzslV7Y/k4eZL/BZRqzzG
RKI3oCjmyjzjBUleeWwX39d2QdpRHJtxWmDVvNTEO6tZNfPcQL0dFlw1gcNTC7wrotPrc5urX3O+
+b9fbjOy8jbycZH58vKlb/WEqoAmcYh/EzkUWegVOUaK+pMes2HRe2bq+8o9vXhyXBNRG68HTk0h
0aVdvJl25Waa0wzKpsllvieDxxwp1itv4l/vI/YcXn25+V2JSbtYgpWVtNrRMD1QHOpzYpbyTCWb
RSpu4RFMdvfKc/u7H7UtTzhrbV6Wy+fGlIFFvyQhmo+eEHmvgXsUJK/l1fzdr6JR6XomuZC8+hfO
EILFUwSiyDrmnN42sRLFvkYgHtYo1ENoJFb0Sx/Z9qjYx3gVeV4bnX77PH54/T3J+JZPOg/XuAQ+
4GOkpd89/9qmzFV4RBQZ/G+rBvyLqwS48kZncbGNAYEHS643HqCuDz//LRdr03YVj7YiVgu8HIF3
2R3pgdynPtkpoU8ez07wlxFQ34zDGGqbX7+UQ/8RAwWJQrS8Xt62XpBgs05eEc4raREKQc2jtlDN
BGLJvvz6pbhzG16WrxnZwMtLDSt0CfI/ijB2kycChubrMUWA2yzT8MvvAkQgi8YZewrv3mVoQGyS
3jwkChErAwGkji7S6jmtvf/gB7G2EwxNpbv9rJc/SNk1kipmTqGbGfp2NczVuhNDGyd3JqiGq5/f
vb9+tdS522bPdr91jC+WoimrWkZ5QKpMmDI7vq7xlhgi/xWj099cxUcB+f/YO4/lurUs2/5KRvaR
AW8iqqoB4Biec+idyA6Coih4t2E2gN+qT3g/9gZ000iUUqxb7epkpK4MCLex11pzjkm+FAutxmb6
x1Mia0BaM68o9W0jNlm3PMHFdz54vH95EF4kdtE86aRP/XiQdNQypJ0cRCGiZEP9Z17G8GY/iDr7
xUvk2t8d5d3d0ZsY5WopSnTwMtm7TWH4S98OCEikc/v7e/PzoUw2Ebru0rfkiTPfOa8sqUyMKxEM
WFKnPcinMA9z3coeC3f4yIr2i2NhKCWZg9Rcii7j3R3y8jzXpanmARob85g7TnXq6Wq+UEuYH6wN
P98nE2cf3ybAD2xdvgWSfbekykhXYPJwqJp1dWOJGay/TmDL7y/ezx8KDHUG67ahW1Ryxrunococ
WbgEADAxbOLxXB/q+hN6Crc/jlB/YFHqRB198AT+fEyKEJuK0WL7RwX57oZJiitd1jHQUA1uT5Sr
OJuIHwiLjr6nadA/+v05autd+a5GZUXHsk8aoI2/F9/+e29ezd3RkppopnjwIsRwRuPRTfYaENe9
N7sPcBi8fEeveBBrE69D8Jg16hMN4O5Tj1bNxtgxwGtuKj3qfNtLhktz8Ep0bHY+FTuTrrKyHRAJ
HhfTiJ9//9P//MgBE2ezvJa+KmORd1dLoCIBRsPniJiBBkEUPrKGomCJPitFBGrvzx8NAgd+5bW2
4ZL9uDowoWwm0bDPQ3ncz9syt/R7wTxcBKvH6+9Imv8hT2HdVWKBNzHqMo5wGfi8+/7pZD6mAwZB
7nre+UiggBKTsJXHwTRVM8LRphbXvz/B9Z989yygOyE0mcUCO/pPFmEohYmSEwPZeTApB/ttXtQy
yNUkTNuGhpopP1iefvG0w6fhWDobFhguxo9XFEsMIpWWzyHkMQUVoPHIrOOcJISIKB1QfL8/vV88
LVxMOkVMNkkIMtZV5btVw0Ab7iiCcOuYWiX1FZRcd8rc5meZmRofJP3+6ljr55D2+rdZ2btjuQ1e
v3klplpuNyGJr5VjOQKAL0ra5L8/rV/cNcdlpL/O5cDor02170+rSiqMiMwKIJCht2rb3LnXmYgA
vMV7TAmZbQrATh98w36+cy5dNZvGCS/g+u79eNDaBTOOApV3we66cxr00cZSJZIWxHT+OtXc/tmT
XLOa2bSvhTFciHdvuqIr0APJNKMIn+TOHWsUPEMqhlORSBV7QD5dKToMvN8f9ee7uEZJ6WCFLJv/
8z5FvMMZXTuIBphCLWQGtnzIWmQxyOyZ8v3+UO8aUbzurF/M3k22OAwP319QI/McQF/4cDK9GmAf
zmZ51XoC8J9RLdVDAfL5NscMDN5/Hob6g6Xt52eIdgPPK5Snb12id4tNkbIbShukZw4+zPN6pWq3
Jp1LH4xpdoEvJ7uLrNL6aI//03ccOI1quwQ1s9DRg3t3V9GjznMFmpWJQumdTS4pe56RuB9c2l8d
hTUUIxbTQUBV71aZZVzIZMPqHuil1YQOjB+0HuQ5/v4G/vSs0PjiRViv4IoUeY/36RHuj5rF3lET
c7JZN2SoMXEvpmTg/G8ORU/l24gaINT6cn63kBXLIPrSQoevl9Le6zaiIVPFeaNmyrT7/Vn94tqx
wbL4CpkI1y1r/f3vDlVqqQujEYQlgnHHL1VWG0D6Rf0ne8q08rh60BLWx5+e1/ttiETampGvSGHU
Scx7apQUz9irYb78/nx+etC/HYfUY31VMLDL+vF8YmUSzMatMvBaPW0wikWjEriNJ/AGacrZBE6h
2/b4nD94wX55HVn3ED9CerHtd4t0bmQo5SoEBMLy2gOBPtkLUkqop78/vV8fBmwORZ/p8SC+Oz2x
ZALjehlQgAzAwRvQn4FCO+yDx+IdEYmrx3U0QJ85HIlhyU/n4+QEeyzcL/iZsTtv7CS+KwiXA+de
nNWqsW9SmjeVBGPZugNukEr/4CX41al+9xM479YOr5g6Z7DxlcgBo0vgDnb1iMrTuvnzV/T7w7z7
0OFunWZmsbgzjGk6Lz333iAd94NG26/PZV0+QIasu/8fb5uO+4VkkXWvNce52LoqucZkL3nqB7ft
V08/zQcbUjOPP32VH49Dzs2YDygDkW22ti/NSbvpTB3xq8GOzwSA1EYnLak+KjJ+eXpIeFgU2e3R
cf7xsPNg1Z5ac1hzSSsSjJdseSziwfhg+/qrFZhUHwojWvUaVJQfD2OTwUXHkv1dhJgIms1sbmen
p81iSoMIqz/7XKwCLV7ktYPO2/Duo6KngzlKi3NSMDP5S500KWBRAbb+f3EcNpEU8Ws8/E8VPHnC
g1mzYBk4bjM4zPgpCLZLP9jP/XztqNxtDToLQ0+ViduP1w6xrdnoZjzyJGAUR3Ayh2PikC6EX+KD
M1of5h+qDHgJfPDXLiUlDvfpx0MV80TEM6Uktscy2ma10u4aMZeXia3V+7wquw/6Uyu88scDOlTv
KNU0dnBri+/d2ptZjTXrygA9mADO7BJ/mVW/FOzIBLWVJ/rrxGrUx8rpPaTgDU6rByebB+eMPQMh
Pr+/nT9d5zXLinaMptIqYRjy7jqLSs8INx9JDXZaZZs6arlTaWZcJ1ilPnpCvy3C319poAP4/ZgJ
OxbfVfP9pjlCrBD1UeoEBcZjVsoZV6536cym2X2qjEbNijB3ZUt8IOYQk2QBKt9luRRj4vY7k09H
FmBqiu9aGPTpSzZ3ogrTMq47H0CtdVFQad1YTBYtaDfYirDuSW0CV+EYn8ws7+3j1JYeMcvCsMlA
FFMb38Pid75NR1Ky0f1xYbtnbPTeHAm+MKdaJzOltCuVW+NN+iAv0pp23w2BViakhh6/RPRQqoW3
78rEnHJiUfI0+ozvYLDLDV8pVzY+OYEpqVU62SmQ5eFZNMbnSMePOwcz2qXqek7w0SPHjxWt6PDb
iZIOnAfMk3zUPOYhGHrNxokoMQkZ512aRQq+GLtLhk1roCQ6lWMekbPjeQJ0kJ9ZVkVEopvBjfwy
Wdg4DmjbiygAGYgd1nAxINDhQ0eMkqqaRsIygX5MmH1ITc4eDQLQMalOiLrtG2esMe2JCDjGVT1I
wBbtbBvdWc8N1gPQe562sRuTiGGfaGjg+bL2snZnzoPtXeSgh6H8duPUnKK8bedLDO+Fco+8X++O
EZlj4x1QaQPUeKqphzFOKgsL2rJUb60ezW8ZFgiSmwZJUpebpDbh6Y5RLOe4PTJxposKuk+Mn0xs
MD+YzicvapFNswwSM+jEUfzFZFPlrvh/gOXI6Mj/ORpyIgwgpBmYpI+KmUBIRmqGwGskcGh+JYOU
mb5vaFGSPfO25VEYtVYV3UYRUboHzWpch8RnfdKfyklLs41RVcJ+mUSCjJwWSFqiRJ97vY03edW5
a5I42I4bMpMH3NeK6OzLKtdbib2iVTkfWXlfhe7pb6IuAPND8CrjvTGoScGGEHDHRuYOsvm4VpXL
joI095sOd96dMYgIEXhnojvSZyzpb20aqU+GkXQOvnt+Nh8DH5FvS5tW7VbklTyppGCQKqBLdXkU
ygghyBHpgGIqkiBPsOvZmq+JPP2kC7AWvob60/QxVA1tONBkHEB8x/BsQfWpPNtL7hhhok7GqzaW
yJQsj7gM0jIBma8W5owgRavOLrs+015VHTYCaKZ5MXBYKNOdF1WuOEN8KLtNQiYeJgizq80gR0hl
h2XRtNa2alT9LUYel4VEqzrI+CjELb/TFlzIkcz7JycrDfM8nnHlYK6wbUDePLOuX8UKJhqR19pd
I02UgjUMGHlwGouaSyR5kx/caFbnrSkhjciaMmWDtc0AO63Z/bOzZFZ/n7IZHvC8KJKKF+Wd2NIA
bm87hLLzuZPH5LW1MiHObQRxjiZR4PHJL5pajbot8mBr9osSah5JQmMZnSdN5BpBHPVud8jaITaD
GLrX3ZIrS/K4pHbFzQDQMuMGxii6zXrNvGfhTx4bLBc3rN16vubz2Nk9IPGK5YbQwGUvWTO/CtXs
n6yxFNORpkH25I1dWh5n4pRzeFqtPYXswSMlVEkZewOYr90nwKttnwlWj3IW37Wyo4nexoGcotp+
HusxVa/xdmndI+J79UbFEHmpLRrNI+yI5nJkHaouR8CQBSEDjVfvrUjkS0AvqL1t+jHH61kq7tcR
Tm99hoNkaHdeBrHj1CSa+gSDwop3eBoLZYcyKH4zpKY1/uB2njwrvZaINGJzsAMn7BjdrZZibD0R
eeFpB1Oq1qOdqJ3tK2j7PpEM1M4u+/1EaXnZJzc9zLFKPOc8l8sJ61BVhZ1V5wpC2dio8SUlYNxR
6yY2KU11Z1yVIG20MG+7cvTVfDHdTelKOXyOGOe3511ZO7jvhmQ0NqwljvQjrB8YPZRsuSbMTchn
oXbqs2tHMfY+9J/asegUG5ubmbDkt7FldIE3YLYOtIGAqR1ryahvS7dr4BnhKLW1MFbS2Qo63Krx
p0Kb8s/N2OqPdlG70dbUCI4OMqPQWBtSvgEABwY54vxajLi9iZSiK++K3BDeIxEGUG7gtxF0NtWU
IqQIGvqNoS9Yj3Tkx9lRizwDIkUiSkixiH6Jkm8tLKSCcIEorAjrqC5jQq2KR7sqiBLCJ+IuJydG
NnYPwQ//lGwavpJ5AvQ1zBkTujyImegDLxGYHPsRByzMKp7yJ6UYEjsAtjgckM5O8sxcuHkbz00R
dCLLwfQMa3LO91U5LfVXwbR/pmYayxeZOM5b69mugAwlcZbxRLXWBjJAroEoUFo2CcRikJOkTmtM
4QDqyrtmtUJGW5dGPB0a3lGgTnOP/x1LYw85Wo8LET3qrd2mBDsNKpaoybXnkFwRV+zWOf94k2tm
k9yWTdSbZ1pN3gBcIHcwy41LKEF5R95vjWm/A6vGU7JkaX2OFV7mh64RXrGPYxhEwbi45goco54R
j8BVMiyuXr+U3ujni6GNz723cucAqXXxTTo2ZfeK3X3iFUqjxLpoy9h9M+to5GOver11SJFtpD7K
+XmB2TYq6YawDgvBCuGNOYoB2+UKQyCa0vaBnVHLY4z+dnT2k11o5p2Zz6p2KYBbqo/2kHfx7cSV
Hna44GRxKcyl1baMF5NxB/wLY5ZrDMWjBJUP5mA0qlVBi9j9M9PWPg68fDaHMyvVW0JvFXeRBBwM
mEa12TEOVpfOIGkR0kaBrmUlTDKm8cdMxZK8r0gLTv1J88j4BWClgc7L4U7sxTyS56O5qdZcgiEk
4kM2knsedGb/jTWlDpXyXJa5IncakDhJKCNHOIFtk86WurLQzlHdVlBFwAnZ8DvIq96uonrIZvGi
T1dxp+T6w2gbykUrYOidRsa5/WvjEaBwYQI8o9viwObobhMd/YhfdpL8brznjXaF3zRzd2pvei9Q
ctTuwYkklA7Txk9e+BOAC2vD54mOqKJktalgKrZnQsZ6STb0SxPPkvi9OiZ0UZvL+f7bvv3/bEp/
XW1C/96l5P+//4Yl9PKXt7/s38TyFvMxql6+l+Ouf/0PNS4mIwrIVTuLJBQNrU334Q/Pkmb9zVmJ
8lQimGqo+vg7f1fjmtbfEPxQclLcIiDAtvRPMa6p/81aE3pdIPtUvkB+/4xpyTDX8v9f1ZCD0JMO
M/8g1imLvcNqnPq+lTkNBNqVownOZYQe5qeTGSl+hJ30XFMXsCXE/3VPfD3j3F9QZ1i+K5bBJhIu
nnjIpl5m24wIgiWEXCFfUHBq913ijFkYzQtkTCgDIttMSFbiTT9aWozdtJ/YqBHF6Z41diGHUB8n
bwonvn6Lj52xExeWOlVR6HWz+lXVCrnmO9rRtBnGokh8GzLwg4L9KfKJUSB5qrKA3vgRPPSDo/es
76mnew+eYqaPIk7yk/AGHMta4Vq3UiY2p2flBAJjxynPogJm5SayHL4cdaxre9wfOm6YylMP7gy0
7JyseXfZUSuIoztKQ/FHF7ckySrimJqFd6uWnnZOmQLMyobDx2DCHS8IX8wu0nl1TeP9aEq+lOxP
fXtY2l2fq/qGnz7/FMWxOBZlDZixtecOz3su1zyhZQZAVWN9aXzFyNobocj+a5dUZXQsTK57uOIn
1NArUy8NDVkIF1d25xn7xezU6JSzfcY1SgTERmspCxHwrLokp/HSZ6QIzujL3vEujSRnPNv2UGB8
vqXxuZJ19rMi2Hv4g1ONr3WuEstrNmQ+jVXeHntCEQv63Kmzj6FAQANyy6QlGzNK7iGDW3wunGpy
wlHN8wvsI/1Fp3cqtDl3nDALJXz9A2poOUKT0/STnTfRsy4GmlAw8vUHXSgqUL2msViqCrEvkSYT
5+cuSFqXnIRUXyvN9H4sMqLpeC+a+8wpYyLN1kQhYukgCrRluTyWriCsvYwJDtpQ1X87tKqy5cBj
DidHVa2rBSCDFtYNfUe8MoUzbWNT6ORl2gOLKoAsgAxuZGvHbF7TXxoBTQT+R4ahHgxjfzsuJj9a
C+nQN2DjnBXAnLOzZm6Hz0VWygsHAcbndFL7i8m2kdMx5NROiyx0QoYtO7rtPRHb39iGml8QmjQG
gvEuHyFAqp8kirVqQ6MTCIJrV7uY0NArIqJsERq5dJ474Ctgr0izX6BvlLMWLOQU3cLoABg+ALN+
TbNReXRZBUikUUblhR9pvq4cPRr31izcwqc1bCnBkMr82BCrpZ0b5IbB6FUiNQvrQsReOIGReLBa
xyawe+z6O10m5co/WIQbWDAPuoPQbYw1raGRnFjkTtZeeECBDTCwnvlFLQiHpRBTlitoBNVjOhX6
qxeV4q2SxFVusqbkss35dVdJ+am0NPmJVPH8xpCJMe/GDuhP0IHTkrt6zLGF6Vrk3kQj3lB2v1pn
+po1xSVfc8rJLRFmwqOxoPYjD1sBRTJlrE4FzLbV6W1fGEPzqHT98kphmoOhUlOR83OqjeNDK4rv
vMlig9OjgTsw/iYT0W0r84tscvNJ68fFCDtoZUQNudIhWHcETU9UY20EMomhxYOC8667ztABnjZU
Q4B/Kxo34+QY1BzagAQjNamfWMK4KxF77mlEHgJVNgeYxhi6JzSFBO/5xNtq8V47zfRG67u4XmQ0
F75FpqodEqdkn5x6mHjNwGmT5rXk8pWvhFKRQdvCibFUgi0Vj/hbhIga9BAdjBzwWlebHrtar1AJ
WqmKLHEmTcknjSGtTxnRpZi8J2OyAmXKMIRli9qXF2Usqlco0hmXkVLkOvISfPZ48q0b3WnVtw4r
o0rnetGyEJ0s34KlX3Siyr1lscK080R+cEgJAOOH31wJMNfjN6e3ozH7aDImZViuLFZ0+K37zpmE
DOC4Ye5KyIx40IiMdXb4SSliKiN2b4EfCo8eWFNYWwU59QUPFmhpW/RZc03TwaaK6LhJgYb05SvY
U1JLiUqwstulWUhiFzMguHvbU/jjCZ8rL3AUqCIbR3d69xh7VtyEstE8ZTPwyX72YIrSA5MpBQyS
rd7ZKjSBLlQ7X27qulM0kkOSgagox54+k35BrUI7eoDbETnHyNSKnti4bnjtk1Rejty99mhVDkBd
Go0J28lxQ9AWu+S0y8EIRuQKfyAB+nFuvn7VzTUnwjZQgtHo1N81d81KWqzjhIZ6Pcb4EhTIGV9t
J1Rgj2z0jFw9OB/Vcc4IUv2/LeHfjVkWPfl/vyc8f0nr/u37TSDxGf/YBa4bOm9Vna6TTgaeKu3/
P3aB/I66zl2JheJ/2dGxQfunJ0v/G2q+b14LpEB4Hvi9DgJi8p9/VTT9b/i+SZJC7s4ABHnSn9kH
/jR9+JbbxKSNWQfpG8Y6IvtuoK20GjVQTh5nbXjJLmMfexrsJN8yjX2lkP7IzPHT6ItxFwcxVokd
7gebne/3hwMlyj5nwLjRd9i8c/yb7Ml4e7+7/ld/bGK/d2T9POJYD2MhWEXFR3VovjtMUigLuQOQ
1DQq+Y0DEu6QQ/oKDE6LZz/Od1HXVRBWyXL0hWTfxsBHD3//U3w7yr922OtNdXE4oM5lgsnpvp9V
0eBXh6kBLFk2ov68Ik2uF4jBtAW+1pTRX7phNH2FzuuhtIl1XrRkJAq7ostSiby5gsKhP1tpxw62
RAa5y6J0fBNjWVwPFq3rwWJQudR9fkJSSMCdWhfakZwqzQ4c0sPdBLDplo+GeRZDbMc5rjC/aBM1
yjeZSku7NbL+FaOulYAldDg+0qUtO+EBB2glnxcxX5leE12w9BI/UiT1FtSSvHMUneh3RWRhObrl
woxEiv9N/Nxl81bd9uLtrT9/af5jLUxf62YWKb3q//rxl90fv47f6vClf/nhF0SCp/18PbyJ+eat
w4zxX//xh+Bw/ZP/09/8y9u3f+UOyvN//vW1Hqp+/dfitK5+fOd5tX63SBQvMv3pL/xRKhrW3zyY
5jaLBCadtez7xyJhsBDwscOfQdKc5lgO6/0/FgnQFxgpGeW52OZo0q+SyH8uEgTOIXZnneAv8cIh
WPjHqf/9/eGq/VvtJRKa9Y3517NsfXuOkQEyNWPhQVf3rlosI9rDi75MgFtcB3q5V7fLiXAFoo/z
qH4AoUwiJOcgN4lriu1EzXVG3dJdpd5gE2Wsl8dOF8WdDXVgO+WKOLSUmeAiG+3UeWB6LBv7eLx0
zM3A4/UH2BY1ZENY8nSVg0q2a4AoLeaSkG9Cl8uRbfgS3fRLteGHgwtdj25oS3bx6tQ8mL0685NM
pMe25qHg6A0col7KS0NMVgiHnIRaj1DaGCu6D/qGcJuZ7DGRU6tpyldQro9DDYxnwahOj/ZsBh4B
4pxI28YkxFyxm0PD9shPaMRtgGiz6+vccM5FdNe2LzMb8HxKrf2gk+kbg7I6Ni2GcjBfnlFf9IwX
t2hJ72iT7eIG/P8ESI5YIRp2oSdmIn5wrgxq7m1G2XU++QXACSVZo91CVIDJBt4+N5X8PlI2HWmv
Zll4l1qRPiZowFtQQLJIN3VugulqnukK9X7ZA5HPDP1N7brkSY1hGai9Ne9nS1OwdsO7H9rCOMPW
7/pT5AVg1TaOjMv9XOYGVVqS31SCRNI6fRWqUR5zdp8bZejIcm/hc4tBfTV6Mwl760vS2IdEVa6b
8s4iFNkqwdYP515fM1iR8kVYcsDab8Y3riYu2rw7NP1jlR+imQjWjG1RgMgSCoGsz2SvfeKJYrri
jkfd628qvcInR9lojDoh7YN9tVTzm3C8LDS6Cn7YRJ1TT2QIz/u8z9vQifKDHKBHiqX8kqbDa2xa
lwubMkHTGfkWfvssVaCEz/KrxbMVZGZ1hq6P1HJJKKoKmLk2h2w/FQU7KCvbiGyaKYtQvREwLrLL
TGVvN8RjQYDwctIrx9xR1qRbFBY3wi62HeKRIqPtHUVpvid78YL52QDjt32NoBlXtRkO83xm5MMh
cwhEiDyUlEKj7Rz1iB+bOLsa8vwNeOm1JpavcNqBCMc9ZmaNvFgBN1onq3xhzmkBIvSrLr13zf4+
z7qLuFFvTYU/QUHuO/2shbpO8xqQysaJkrN6IV3Drj53ABUZp8X2y2iKz+Y4fhqhK+XBlNG5XRGM
nrjzaqJXmWRqSkGJngDTjfovcd+zDVZ46e3bVEzVVctMyTcMBIy+Omh7YFavhIXph0QRwAWg/qJB
IaKRGIsDg9IXGp4bUS48OwwL5zNvaf0xvVriowX8mj19WKWuP2v7KPfIztW+2LN10CNGN8MBXsSi
TdRZVhyyPXd5+YkWTkGQlOVZJXbomoNyIeUeIM48CTJueGakq0EG512QxRhOhnpi8250tzV9CwGH
DDCjr6f87LzyQd6+SLIlC5oXzePo2l+SokDxXY8OBWmKPqABCBurjMlp6jbPkuYXVixR1QqAvIjR
J70qkcW0HmprQDZKc3u+ccFuzAcyd7ChG2TWWK9WNppeujVZdbLcBxnkmmdeNKnJs5pV32Rrs5NX
16rdmdWlo5FY/VQz49X2CWVlevBEq5W13zll4+yjWZ+J6O6NKD8y+M5tn15yrIcqm8iWJTVJ+KH6
2PgsmtK9VEnJE6GmKOM18fM0jzFmN2dTVhOOYCwlJLs+Y97qu30G0jNpTYO4kmLSfTmrjdh1rWG/
xkT2UBmSN2hsumwcWZ0zgl/WqIi4JcZWwChE81a0JMHHRjaGHYqkctMPSpFtF/ZNVtjpw+Q3gL+I
1Kx6QyVn1yjqqwUx/oZ2oLtLaHs9lV3qUw7zwrtWoGoUir5tjtV5JLozmBmhNff5J+ZhxUuHsavK
ikusk8p53VXGXU0OSsDsiHLWtOdbQ2tMH95X/1QLtwpX/QR5BRmC++ELeXjNvm+m8pLSn1eHUZOw
msD1yP3RxUEpE+/QLttZduCIc5pi8hxRiO+BcKE+DWjxBcPY7ccs28T5yIWvryTF5Oh5u5y0eIH1
VWki4LltMe/hoGiy6gOAMWRMl+cjM2sGS/0d/FqivMfoqTPSDVE+zkmO/Iehe1vMgjjzUmWjluxL
enFSDH4LESucshTXhZNvB8IiWlCIQUHjcCPx7pGDtHbu5M4YRuvZwajj65PBNIQ5xJYifjojVODB
BkwnUN0FZnogpCiUeUuo9cgrCUP4xoZ55DbxFpjTLVoy1W9whNzBqStP08zOUqfVZ8fTNUFf5ZkJ
3L0UeQ8/dYoC24qwZsiI/bbYDfXQ4CLs3gg9/4p6S/Mx8KT7ZJybUIOWtDfiGbOF42xEYZGp0Myb
ZuLdo39GUy4pr2Q5bxn3fxWDcoIcwRiqC3OhXrjJk2ES6BPX6bHsmque/jNahCA34PWl2Q7UTlWQ
vzS63kOiTKemWW6YcJJN0qwkTgE6XkUz2Tf5DuPjnlSSr+rcXznkUF1WHHiFAu06jW6rNimn0Rou
HPoPgci92fIHstnvPHN6ieRllBPybGWKt5Oltk1SdLXLSdhlSOUfjmyX+JS645fa6h9I1EiDBhbB
WQ/mmK4fg59kMrYOu+8NDcX73pkOSzIuF5FS7m1VxCfbWFGl+lVvxavIgTYCMVBXpYUNnz7+3ZK8
VGO/KdMBYqYkTElqcCJgCzbNIZqyp3JRgxn4lgLb14/awYPJmR1dkiU2tFP5WdKbzqpYj6FnsS5P
asl4tY6DtLG9o5InXx1j2RSm8rkQ9d6teZAabSNpDCMtDMANIOZteQCGech3eTo/NDohHnUcxqq2
j53yKY7EeVMn+zbiBSG2e1aqtwyYvyzB/I/sxUyOmsKNN6x+b1u8i1F1mRfUMgREuFsXwvuZYU07
AsUA7ExbcKaf+9wJzfSqi04J8uWmbX2apyz1LMbeXYfwZ5lU9jf3AGo2kWrvevnYGt0eLUrxMBBL
Uy+X3qJ6uxIAO9SEva4rkGy9AKQbggL7UW1fyJR59fKET/+Jyaj6lpb1Uc/1wOwYQ0ywxEj0GFLl
vtQwfcSZo+8IDywfqPseNakWt7yTaAQcvnI1rrnaUndxYX+1M2Oj9mxpWiDLgZ6SbGPAOa8ScZMm
XTsjHEhq36J7iZuUQHlt4xIfsbNqM2IPXYWxYCl0Z58dX0SwxkWZEWvvPds0efJjl16XKdPB0YIW
nC5JUBNdcQWF89Fy04shU/PQAjvAo+b4cUJCWhoNx5F+aafWLygfj03vXng5AvA2hWY7ZWKfA4hZ
ghj3CzRhVrANUVDbEt/pJ5mOFV/a56aAXxW3DHo8OW4GZ8eMOQ1G9cLsEciA0XP3kd5G95mM9l66
h+T0aSnt60IDU6HU5pPXfib2JRx0opJAnAO1dK4RbMtQNVRWhg6FhAkwu8+HbpvZkUO219o6nAMz
4/mZ4SfV9gUdmF3sLV2YWuqK/SrFfU2XzvFV21xeCbKHj89LN56MiUnV0E7LFjA70DVdyc/pSBdh
25h3QvCJ0Ro0Z8gtnha9W76mKf8mIWcgU5LzjGdoI4YrwNz3y9yys/YOztKeFVZEd1bHAKfRZSaK
LJvjk4Etd2zsLXqx0Gr7jWUWkEdKR7legOER2ZGMD0Wy3JWrVkyZj8xlyLaOBFRyZFhRqj0qkX0U
TrQ3ShD/vQgLF9hr6Xgnd0pOWcoQx8OUUrmPQzm9Nl12kVTX3mB9jlLiswgHaictTEp3Ew3EGIDT
3BCnYN9ZQLz3kFqJFzJR0sRib/f1EajmuQ71mdUfcregSZMO1Wa01FskuZelbLfEd4UL/hV/onCF
sNeKfYMs1u+o7wIipXxpOVeNq+wS0yRzvH8dy9reUz0kKz2cSNF433VZ0Ji1DMaGi9dZdu3HYz7v
NXe6N9SBYq50TR/2wJ3HRzZZcVV6dGbI4Z6N4GGoy3oL2D/z0fQdUiiAqvaIqt4LwLvpl1UHrTpV
DpL1K6rKz16Fjm0ooh3DtU1vXfNZubP4S8Jk/ofnoPeFMOnDWEzHCL06NNPwmBtKYKfDxdJoGdEd
2lcp0rd4UrdDnD1A+j2RTkdImpZ+Mrvp3MR+SBzPfua22NG+L+Dk1c+Rs00FNYHJ9rbObL6v6qZH
PxpkFHeboqge23rwHpDW9iegTHuTPI6gLQZUN+rlkvJFTp12XodPfRgb8tFujOeqMKFIe+lF0Ssv
7ZJuRFXeJ+00BxlNcWSMX4beCwqjdQ7deNlCcYiIVmhFqwaq0tLoNq9cJxG3aBG3mSigDOrsThun
uWYoS/yP0/pGKr/GC04yQh1rlghs0ugJW1/1WLFgHG/aSX+hiYTAZza+RAmU55rspkBM5V4h5XEL
3wRYar+F6TgyKKT4MJyxPMJkYpdovphOxTriuVT41nzrLsZnInXuKO81s0QMgRQY7HA/DFtynfOw
y52tWcc3cmi2MOhuZBZvRt3Z0Pva1JDuqk7sXQn2LGo+NWzcC42JYEeNVDEGWGPEza3oi/uoPlVd
ee14FqolywnTEfWH2a9bHL9JPpMnsEvl4zBEzrkAhff/qTuPJbmNtU3fyh+zhwLeLGYx5avaVhu2
2SC6STY8EgkgYfKe5irmxuYBpQmRPBJPaPFHzNFKEZRY3QUg8X2vXfXaz19Jp2+3rhVDcVDieJf4
g2JTuFVBlH5O0swcOLbL9GviKE3mbR4vEFxtHbmjDLHtc8UFZiChkG10jukQR9s5C+2HzrKbW9PS
5iX+8H4ll57f0szUU1WTceOB9x7LAGlQO7M8x1pfyYoR14WxXKMlEzvm+ZSNmhs4I49z4wdjt9da
dbwrzB3Bdu+xm87pyjQT61hUZLBLT04HGWTlvh3iV8NO60fgOwpSkTW+k2IpnzoUDHtkWcOOhuds
X8cNsdhuSK1ZocQtK6x1jpcekTj2PaICh5TvvpIkkaeh8+igmqXCgqCtgurv2b7zdJx7fL5gzTEA
mh5iXmWIolDPI9F08dAlNsd8OcRM9QgVeWn4hbjk1VLIfZDrcjMuMEdX9ArdYmrd1H48nqo6zKqd
ORbzFx8h6rqd5XTkBBLHpEvnI3VYxknTOAAx5K5F19J+EWX2bjYJNSfuf3oqIl0dKfKbnrsmmGgk
RM69UfyYd/40jR8x89Qmg1PZ184QH0wcuDeUmMxfCi9i6TUrjN6iLpt1V5PEuA5ytiDBbyYuifsk
v140et+nCaxXm4R7g/vhLVGdv4+8uXjnID8hOUq3Ug+U0JoIITa8qaavrhc2z/0weNHaLnznYfT7
eY0yw710nMlsViJ248MQiuxgSvDpilW9y9uKI3MJMdAknPMOQxvG+5DiIpTZdNPk3lVVY381E9rS
lKVMQKRg8OzVgi82HCW+cw8IE5M/pL1r3+6D98mu8gezKvi+EIzk+8hsjF1DAdHDMKbiQuSNc1nh
ldlUlnlRGFkhV9o36dtBJV+sR1P058BtzNfES9UL5J3JmUrK6TlAPJmtwrEq3xOEpcFq6ojStJlu
D4HsCb/OZ+cg3YkltvIy70ttlgOaAAkXTMNiXxwl3MAFOZHFyQO9viQbs33ui3E+5srxLowsSyjq
jiPfWAvbjk8On0pjQ09HT0nYJuO6kM4T+5NAlsZLJjaDY5bV2z7WRy/yzxYSYYSH0d2kxJsdt3vZ
xqexaJN9atEhRH8z+sue0Nbq2MckW63mJUodX5AIwzWm0PmiyQqOkZiCHWSPTpqT5VhH+zCjFIlF
fnjwjdFG4Ojgrw7Y6+uN3wceu0cd76LegEdlnd67C2Oyyf0gvqPCMd2bfCuzR2p8wzOwJ682KZFA
K5adZDTiPfGq+Y7aKmtD7jCK/TAY38JePA1DZN0a5uQyB9QXpTNe4VGsV3ZR9psiivKzpXVwZbjB
HXUniEBR/k/dsO8d3UNgkuefkEmpgqsp6GW1actO3Sd181rU1vKkjml/pCegc9fQ3dDnBtqIC0la
HRqdgiMVrWa7byb33Yv7eQQlCqerxEOKTQJ+5V8yIVvbejZAWyvHphspG3p5shoBcyz6eO+30VRQ
NFA3X0q672gCCvyEK4qRYq3q9jzSzgOAxS7FMKKGl5SeQigTVWpOP3IFV2RdyniDkJ/YOlm3j0YH
M74K+HtPcYISKTOC8lIH7nDI7eTYE+aDPtZUV6PdhFukkfaD4+pl9NB0qI4wuWCKQTyfsBogDc2L
pruaYvpxFA1Sl3YT2y1HiBXtnJENkWdLW4AqfX8ElNlmFWtgrcztkCgUqcGg3i2pCDQe2YZzH9KL
CP9t5A87I3X2So6XQtnjnd1XbPfKMafPQSnMlYe0lvaZufA0+3WYrnNe4kfWK/kVWijdof6gLU4P
Sbsu6dq7mqp0usCYAVxi2+nSNKBEcvJnceuFXsPwA7d/LiPHfk3YwcjEVzhi2CFdnrYcb4LFiZ0X
7XBD3c0nV8lHCnUAFvvkbA0WGXaG7W+kFmtHsNADd1DR6ucjTVAtd7dz39t73cbjCyn14rJ0QNrK
oDzZnLWsNtmrYxnpAcnSi1/lt9bUP1AE9MExsh75KhlL2cON66ENqKSaBWiNO26k2T2HM/044xw/
97FVbgmzHZET59xLItyYwl8bLpoyRjavTDR3Kb1TMnixhXsPkmTt41aiZCud23EK5pU5in3lBeuu
EMYBJvJTJynmpf+gP4Mz3aLk3GVgq7n54NB8dkn89PvE+WeVLXiv4bnyEkGoPBsENHMEo4bVMxdy
iaXdDTxJIXIuagHO1BePu9SO7dd4aRjjZeCTyDEEj1nrb8MOpaYyH2bw+RV9LjdTx+TgRdXn0kVo
4IpmzYStNiok4MTL513jmeKzx73ScCpvUMjemOhytqmMt2FF/10w3pe+2xMzXDd3gzJDQg6mS1nY
T7V2Pne9/9bnjx01XWZMl6senH0ZPIkSBgL7EJhTXxF2UpBIbXlveBz4ErPgcTSjq3ki2toAAEAn
uwZFpPyIAty9yrtV048bATbmJeJ2AOUjZ+QwNc2WX3XncSLEsC9Vb+7Ymz9Nc8B7vXKHdSzzUzQu
DYA5Mbx4Zu4CiZaPLoqHUambOFIpDiYAL3wamcm+kJW2uc3m8mvaIUkO++BuMOmmQS4eXII3HESY
ZChwGfLC0Nk5Rh3fEoWXr6yo/YrHiipEIWqCEMI74u/oBMSnxC3i3fued5oJ3NvILIi2vWmxJY8H
OB33WYmBraD5VPrpjr1IbuDAv9J+MO7LtOnR3KW5eYPA13iE/a2PYxT71d7xjReQgwtVg1Vb4fgp
tCmfCqbpYA7dWc7iS6MohdXxyIgmqo8uyYG3zI+ptp6IykN5RcIud3yOMISE8X0bwsCDqDyOGai5
mchzYuIaAX7WV/RyyF01JtRXl1WzDvxALQ03l2KeXv2yPEYJEau8V7rVWAnKpIWx6irzFFOcsG8n
113TIQh5BJlx9LDxCreTwcqmX+NKKJ/enMLfUFW6N53Y3JiW5JuL12KgnYrv2QPLmZ5nr0g29RBd
FkrbV0aHsKgwwvE8KarAe5Mtlirz3ayFu2UzmJEq9wW/oQ5552KLkOU5brJwOyX2Q2BLYgHwIb4q
Lx0P5mj61/RfU8seRXN+Q1wXxTSEz6xCmDVU1l/CtvOO2ii6+1kPxQsv8umCgrN3bcTZi0ujznXc
xVR1cbskhs96Ihd6JE/WCWXibEVYtGKKgMMMQwQdYk5BES3JpvMlqT7GznFsSpDFZazqvdINPdTR
2yQB7IA9DCApiLHIma96z1oRu/HV5lyWZfGcwsMI6KH1MBUHZN/LiRZjFRTmNk2Vd2X7PKfNZG07
t/iC4XFX4xqxGPNW1MHuSBF/lG3vH5fWF5f2XnrVnO1oGFwk6l8N9rjYeaTbhH6ktO/Ao/uPvJPP
uojSyyjIN3MSWKuq5aXChLFyyJ/b25jqejc/1WjlO8sD1eaITtlwM0sPr5402u0QY/jCB/WoR+fz
EGQXRp6frDw45CWpngVzFTE7vugO6VitvCKWl/TiyOvRtAijiRLIHJujOjJjvYHSmFfErghK2iIO
tZxfEuxKNJdS6aPdhSVTq/IOVnRJoRcF4k1ZoMcwDASWrrcmw5sm2+qJxrQPWCx+XX2DHgKjvrtM
COlzBMCkVEkHR9Uy6o/mPVlAj1NrOMQspUdXYk6Y4ou4tq681t/nkFgrWD9UuuOJF2MHBmxRlwiv
ues9ihrJMWW8gN3IC4STKAYvSgttnq29p0733DnjSKHg5FkU1EYPRoTZXTXdGundSwy7vRnwxF0V
/CY7QSw3FTx+vgo95jbnk8hfOjpOKA2GNeZLsTReAIpKv/aJ/9pSFNwG7mITsSCwagBf14kehedU
J6/hgbWTa2fQDyLL3oTZvpgTtEJFE7Mis3hMrqlZ5LJKf17pMnV3eRKGm4gNM7KQ2jqUQtEpjtPQ
o6YBL83K66zzIPOKZP3xlGe41hKajzBISNO86BO3OjQ9p4MOgRoKQaFpSuk67rqtZ+1GCoq7XB8i
mgJWHbayNcKRfsPaf11NKGhLz4LpyqbTRFLKntby8DEowJdHRCwkdAXdDQ7czwq2Y+iM/UJxDgbB
z74dpxuawfBFNfrVy8UZc9VYTNuKEK0NqnMWmFI8SL6FS11YHOCW/2AV/HwzrXGpJv6rsKgY4Ivm
vvMG88M3P+dDO7738Ic7j9JTo7g1fbI5OhFH18Ran1uPotvAucm/+Rmb6lNhU2fuRpqJe7jHqmcf
NLaJKFJvOJPmfEWxxCcHQDaXISB1759Nuup0H6z4z/ZgqpAaqQtDzqt94hw3LQSeS247D6tu80ep
E/LxR+fD1zs8czbGSylI5k8TnI35jgw1mEUbKVAF2ThNFk3E+i5mBHHNFN4ZiiSpPhJSp0C0s5WP
g2XvYa4/8Kq5kRzyQVPvnZCKVTTIIpqSdZ3HF8lYXTiyYv3UPu2YRXXAbXuMaEFYEWFffuaFQtFA
5DY76lH3IgNd7xA7byKbTiy2E4aDClPdCDKMRPSOXWjt+5ByKJDdTU+5GuLgEo1tMD6AAAN3qeaA
Y2hlWV8Y/A9ValzVDbt9HpRUt41Xftk+uQSocamWct5bGKH10ileWBzION82ySwva4bC6gkjwNGK
IVIo12J/V9mnyip3jp4T6h+s+C4sms+jU951VHGiKDOPrt8DPmYXUYNgwEqeCypD1o3VfFTUG7Ni
JPueV8jaMrOFKpsB/b1kXtlDdlWl1rsqfEF2HV1kiIkvzETR6eugZRjSbVSP86tvVu1TpvthPxqA
fwGg0IaZ8dDPxgt9ANs6lUB03rhBBzKu21zDvxYnt/pS5vF1j6A7mmlFHKaH1KUDyhzvhYUZ1O4/
wDrhM82YByueH8cwz17VUN/OLKtjC0DdDNtiQN2rQnlB48oFQdG3tX5JTL1u0OGZzeJkCM7Adnsc
0nsVZ9tFGWNzL8ZOu58swDsRzJzOXYgwejyWPWeSM3cIteizHHCSDzSd0ct43TW8mklfR65wAz1w
bHKKwYTzGV0ypx+JR/VgXrac8ZEkhqw7D3bHnImko07UjVPLzeB8qhRl2BB/kXtfB+LUz+YpTZdR
wKWii3c2G6C5CWveiKHxbGB8x9U8XHTBiPpn3lvOxKTUoUKOd7xlKctS3dGybWrXD2ZYMURy72Xh
vp/Tz3M3r3qBkV0IyBbJKGpSYRo8dGD5hYjLvXK9HcF6azjEO7uTT+lMFnuRbFNcwIOXyg0vyPTD
SThlFxvm5BdHdvxVW/lbrZE0JX1ybP35igIQniybnoUieTKN4VRYQCvVmXFz3OWwxBOmUXqb37yW
akvXeOgr4o2HZNtghjY0e4PDbtFa0Ab2hUJ4R2FiTz+oA4pLoxxu6V1lt9VGdEuv+JAdao0SYHJX
Yaf3VowMMEdZpf1VXFZvXuk+DcF8A+ZWbiawfb++GFrKbCgw0Z5MzwZOElyq5jxtA3MGp8+b+asd
szrFs/tBG/e61HxRXnNnRsW99k5R3W/m0r7PamwqkCYc7C0bVdNtpyjrt3lBlZsj9lCNpDRR4IC7
gDt75v24rWVxjaVFP3aMpxyQKYArcIqbuKfFshCqkj3U0p87BicU9vdRqenDHQ+ZCuHJq+gq16FE
5K7yayRJNA0P08Vka0ad+Mt3qro/pGu/kH5+E6rZFq1I5EpENsGyPwnVmmjQcVFza+AL8W5mTHHk
AdSq+FIHbfkkpxEgNavn4HIaGhpUEGbQyzyWUL3bf/OTLOkx30vmgkV5F4VgeIQ3I6/9SYRKC3nn
V71Vr5DvdW9RGXOlLTDBEmt2XdzJyjC+ANuHD6US3X3YO+MO4rKj5kj7xddvP8w/8uv9xykql46D
v1dU3qsW713FF/G7PvP45X/+D3LG/p/w2vCc35Z8dSfwl3RhbgS0yL8rrw0v/G3JXfeQBtsBwskl
KeQPVaWPKNt00SbTLBuS/uj+Kaq0fgtJbic7hYIEjzzIfySpdIIfY1g8wnI8KLMlxe9bg9nPCdXJ
AmZBBYWIiTIrZJzWQb+jmFi0K1r5wnQXgsfc+Dj6BcWw0/hEEAge+yQmRKor8jw+uLz9PqVFSGNQ
l3W15uwtIaatyQLew7bKv5IZUG9zr892+ZBScpiOJcn56IZomIVDec0RSgO4lIFy9mHQIWdxg8qk
ymr0MPGTPvjmsqcM4BMzPcEOUzO+CLulMqGLY45rZy4Er7w8Tm2MD6q5ISPVpOSwSdj+cjG1+1pR
AbwS9AXmUKO6Z6P2g2FYayhQkljC1n0P0SfTeC90au2UjzsMTD9gnB3MGRtdX9e6OKN30qjG4Yww
RIddyetE5GiusELAUIkyDT6PYZh+QiZJvpxJINy0ttIpOmObiz9cpZLH2Bu7x9YR/DoROpinluTp
O6I0Jmsle4Uux7Grfj2Eyyhg0NB7k5MSMXOgDyDuYV/BxtoTu+OxSYLprY3y/Em4rv8Kotyo9ZDT
yLg2Ir+RG2GRVbrBp0tDLCuGs7boeb0iO9DmhEviu9GegGASVRJBnBflQ9VWiEzMLlMPNY2W2L1g
y69lmrTG2unD6DnDrnwue1sysSVDtW8aE+FMXfnJLpnyhvgCYatTS9kaIraIcBsmdammrUYNLq/c
ELv0OqNzGfoi4sW1mojOvQ+tDvZVGkP9hqnP7i7tvDf8TVIm/IXJGLkf9DEPzOtTHTobye8abvPA
5ZUmEZzPm6AzEFMp3brTbvaS+kxsiTgMXEzSmWhyoLZ2GKUFvhMQGhw6TfbVhBB7LmkqzvfznAFf
aD8xkBGWKVp9vy9z1CplLRAidEMDweG4DEREm/hkEQRel6/i1lqyAjrkMIvvyAsuCFkD/Z0Soqrf
aksZ2Qnl9vQBgTxRBEB/6gIu6ro6J2UDqzH4ZXSe2bcx5Tu2hcPcaJ8nAiyTk+WWZn6klw2b3qAg
dzYu6LONoDLx5HsXCT+/mG093FsNprknVlln2gSZTxuy5RkNJFtrxPeqKqigVTT1okSm6YBdoJRl
c2f4ugry1QhPzwjjZ3o8wFYn10MM4b+iNSehMLgrg3RPNbPDVmSP45UlbOCd0TRhabuEcWNjK2EV
26hJdH8bm7S80qJmw3rkZjcY6Lf8Bef0RUrTSNbleb3rJaK8fT3nljoNieeIg2kIdAdFRRUceIDH
qDyQP3DZgQk2NO+BCiNDEcgEPBtLJpeoQ8VGUqF5tkRK23FkooaR7L/90fCm7sHvEvatvuqjL/WI
3XmTg6W8lWNd3GDHy/uVqLgWfJm5A/ubD69jk6YZ5YXJeB3Yg8dcFafTA4nz6KVMKRhMzDjQIN8J
dka00aLh323ZvLSOpeWaNFf/JRZTip3B82aiq8r42bSd5Ku0XPFRTr5yoM09TfCE30D6i16M5l7S
HTituihIL72yaTH1IpX8Qho04Sdo28cbi1J4utATv/KvpZvhVxM1+yeGMR2+e0RSWEtPO+3dNcLQ
/JiQVnDGXlJo4kWsihJ3L5M1xd0pKZe0NiNLNWj8fmgI7I+3letcFP1ogZYMbMro72zP23c6K91t
j+w6W81p0KGCJbtpK0VTXXu2aNr3UlYMmzMqHXdLSid8FPkUrNXSLQKoKoVfNU2JEYAR79YZRyCD
t27b19EhVWeFFF8a69mcwKpnpBSF71fuKu8S8zApL5HUwscpTS5TDM8TdsOrEvVkrnzdUj1dyjl7
j2mFVvQH4gBeibFMJTbuakDXVttOs5pzOct92LaIrsjvkE82W+XXwa/1FxYx88aB6+HMyZmul9HT
5c6fSC9BMV3GxUoNGURPNAfYwgurQUld4nb58EY0s2tVjZ63iblcZ4K3vdesjOetHTonykNC0olQ
2nN4Iggc58kfVmhLhwe3z+ZFKum79zZ/IavEhEILe6dQ75nybRSBpAi+k7XVMB+6qZ2vo0wDXhk4
HnI4TfJYAIvwp9uQEy55XH7xaYCxU8TNZexzCB+Dq7hKIeTGtlL3toFhH9jFTdTedeLqGadnZxw7
nBmHYok73RvpkBGvQowPAeK441mZqe4kZ3kwnwbf4Omo6C6x1pn20/Ds5spcGdXc3CV1hZ899qyU
ms/B93jHCeJwCDUG9/vvc+5hMOpV+/W/8OR0/7VT9Ze3Hh/Mj36c/0/tOb+aJf8Xi2tWlm8/zJLM
67/bcwwfyx2PI+HVETN96EV/jpK+85vtY7/h/PNCYhusP118Voj1z/dp+QnCJdxuaQD4w5/DHzF9
Mnc6Nmnty5LwT+w5mHl+2DSWGIdlvkW+QoqexT/8+XcmPvTaNTd94oKym+XGM7OnJHJKOjLFZxH1
72EWnpVESp/aRYMwiM19do1/l69n/TTQ8lPgXiJXj3wWHKjut4H3u5/CpXAlCEfwURhM80KFwyms
q6+8hB4mo7vIcLYRCheUnKrikoTscf/dFfurzW+xKn63b337/IBvGRCIIFZrcVp+/y1Ec9tYnZLu
BjSSmmwMl+DDbiFvmor2Lch/DYPvGBbz4uwHZrPJQmnQ09oVLF50iPIKG3H7JzKJmg3y5HTj01S5
YtptD8j/G/G7P/Af7WRX+GVEJz76nx+hH/xuN//Bjx03/d/vcFdvbcs92P343PG//PHgWb+Z2Fx5
UggoIdLdW+JQ/tjhLBxuvNSDkE3NtvDA8Uz+scN9s9NxDy5F0X+UHf7x3Nnmb0s5InmebhhS20xa
y082uF/Z4shq+fGWC3i+LZfkX1a5Zdv/uYUl1BGFuXPy1jJG6otqLuzqunFz8hsqqtvlEdULYfoA
TJXbbPrJwem7QtIedYYN7p57ZbYvM7uGBFdOUqsZmrpvG4I8bNPHQmGSX4B3A0Tyo5pmXcAAoT7q
H3LSSKIUO42DHPiI/XQiI7py6kC5K192kXyiSF6UjruJLW79dkO48wQATLgo799wYxNLocIHkrGE
O8DWpWZfXyFht/thp/BRqPs2zVV5O4OOes+O65X2thGAQ3hSM5RG2BLN6C2rcE6cXC8lSbKs1eRv
o2oSAWB7UpQ7gjFN85TYnbE4CXqTwWF22484NRYngGsP7b1HcFhzF6nR7G8avypfDAmNdgxGIlcO
ZjWYAuOgnywpFsyk7L0NslefHhIsUCFjCkozYOV4bGHtekN2G6Jh5A5x7BysPBXWw6627VDckCJJ
CkgxNHmwi9y5MA59WznlWeROTWLCIHEopm3vNfvMk96how4iWveu7BtCCRTDRVEWRgoI5xXPtIzN
V05smejW+3b6aIitUZ95/xf1dYN1Bwsuq+4DVc4+rAUj5mdi7rt870xZMz7C5WcRtoOE8NBim5mh
zt4qM3XcE9RWGX6VzZzmz6R76vYmaJKou4BAdnwIIEEOZ4qOyzlVIMbnYSybcOeG7fRe2VVFxA6x
MsyxuDfvDOGheHWtwUW0wNII4amX2pYmSafF0uKTzZBJi/lJwyO8enVW3+uqS5xNOyXDQ8+jRndu
PoSAuW0S3BIfMoFcuf5SdhIWk7Phj0hoTASFf4MNVk0nxjDcZw7EFcRa7ZnrIjXbmzYYwyJZISAe
aUkLkPI3ElkoRPo6JjQOekxKUe9rkkt2oPVldGLDnVsYi8xGLIo4Q1/1dQhZqYlRtlbzZFjeNs3q
qLjOFQlpO3qx58dGmc1VGuACPVUe0zb9zGGW3IBm0BCdhOQxrPrGt17p+CHlmZVYf5hDEzp7s3N5
YExpOP5VSX6yu5l7s7yriG0Nj+NoMKAPKBAwhyTuTAuMm7W7rMxyYi6ok74rgzHQOHXIX1klGfbq
nY/InNEeIZeGOCpiNkAq0cnx6PoWuaAHCEpmURPAiFE4GR5U3FgvWQv0z4USZClhw4qlc+zagGgV
QhdZFdY2QrIO/lPl8dYcBwN4iHAP4PHJldlxhGInG7LV4yMKwbRCemgXZ1YCtCKhnqRkR2oY5l2F
7Ibdwa+p8o2nERS3Ko1LYn/hRsJQTi2od4az16pJNlkV4dxRaD01wONSBNYDx21yD45K4FocKpww
dhyP7gMV5+a4z/Cil9eZYSrUNHGBjYP8EmWvbfSCiPUN2oifB8yZFr9AU2Tcj/SMbkhhst74lsfx
dhK+e877nqi8cbQN4z6SKHT5xYnlqOvwzRpZiY7uWLmE58QVwuCc3rhgnbXEUW4TEvmd3VATwQXv
W9N1nDdWoXH6dVPdHrJJDN0uC3poJbuXJbsW2kbT3ugqtJtXuxL1BQEwrnNrNyMVcR15ad7KnXq8
cJLN6U23nneuhoCT3Ga5DPZCNyMUIga/j4DA8MPAKd88VWrEyBOSGBnuM+l61mUBdkWA42hZyV4p
O3qeqUl+cCHIyut8BDK4pM9X6+0CiAVrprgQYd/kjdzwFRU462zIE7alyFdzej0OjWtfwUAE1Dt1
jW9/Uk0QvIVuV6inDvlBv2MDkc0mntKiuPfiKcISYphOdhh99vyjO/nTsCPt3xDXNd3S97CiEt1w
nfv5KcUxTclNGNjvQ+rgG4lIHBJbAlkL58as0pFrZzSd2LROUaUbdyYHgGNJaxyGqsd52JGK7H6V
c+qi5hwrdAbterCKZKKSHrk38htADDnfpjmG2mAdY+pTEMIa6wnPp2YJtLFWxgjhVm2qIF/CMkhw
HBf0qiwxUAgnLz1q5Nv3MCFc1yFHs23hwwmMGp214RH79MXup5DhzuyE+xlNsfnYAeAhRZi9IY+n
dWRUMQfLgOokuGkTNUPFjyUrZFDI3tyMCAdS+s1r2q5589H+kQ95pW4H6iDmPZwB78eN2w6KXnQE
A9ggmEzyYV4ToGHfVX5IXFVjjzRwTdC6S7Lm5OnrvEsx2bl5Zs2rOXBVshestmpNRoZ9dsMsGCew
GEcmRwS72tqz8UEkl/DdHiLgMFV76nHD4hmcVdtAqElOTtkarw1MFSGqKVme4K9V2n/NltzZi64A
vA62Im6mst7FnhH2b6Gu6gkTEk9YvbGGzA3rFR4ju/6Ul/mE6KXSoc+i6XBxm2OZ08NVQmrNI9Fr
aBrT+aqe4oBKm5Tsmgvy3rrw1Bnz6O9du8q4cDptTXdeB9UE6OjyluuIYYzj0N0CBC5FWMK0Girt
s4gMnHIVONbkAbWo2hr2ZJFPRG0VqjT1kVs34WyyZ/b+q7JyDP9V9t7cXQ1kNqmbsW5RJjDEZ3H7
1IBAeJeUbtn2QuhSqZWyTxe3YV+IehPJMWDZ8Fuhh9vGr435QcatObz0pJuxAhit1CCP2TRnx9lO
ZMALLSOzjgTvAE4MbjRxPkSLrv+CaGSj3rpeW8YvcUTk0rZKw+DBsq3oii8u0BsduPV7E6hFzK/l
tGBc3oJR12mczAtR7bunjGkAoUvapsNbMfTVu6z7uDmUglbUy8nnMT4SwkULbE3Q8HhbVA1SAxyL
gY/gTdTpxZw4bnWKkVrVB2zBun+uuNO5C01k0E9TlXv3YBL1i2+zpT76lUWRTB3OrbtvtNlkhwSx
/UDwaD1IjhS7NDf2gIX0iGAtMx7KshTj3RiRrW/w/MoMY4WbAmIOfWrxQ9H7dwd7HY/bbwP/f8cW
1PyHJYIsxQ6/2n1U+3/+9+fsR9Bh+X9+X35AFthTwiBA9+Cwzv4JOnj+b4AQNmiD83uk0J+Yg2GZ
v9F2siT8Azss3Naf/JXB9rOgikAObC3eUhH/T7afn1AHnqrI4yhhiaLMOLL/pThW57KsiwLTUl0E
1smQwfToy5xAX3aBaq37Ue2Y4TD8y0U63wudv43mGHxIiWHju2/uL3b/H1Ovvv0oFmwavxU5my58
6o+rfx3NnUExD0exSLqDZ/t6ExiZOlCZG+DOdtP+XIRJ/FkyWf8Onv1tNsrPAUq05rCEsgmyCAYW
8PaPH01juTF2jhZLMNinsLfQz9bT13wKd7jgnX/zYT/um6HNh3mAPNFSK+lSBPvTh5GP43uMTs0G
+S6IaqrenIZY519/mX/9IezHxM5wj4U/fUg61G1SQmiwJmbWEd/FwPnmOPe//hSW+u/QGn6VJdaG
K0Xkmu3SGrL8+XdoUdMNPW4phTVhEGfP0FjSE/kQBYSuWvql0M0xHKrbso1+P2/+9nr9lHv67YND
UAF6L1zYL8rFfvxgGh5bI+lRSVF7gdNXkVA/74oxlE9xWLj9LiblBkesMN+cxX41GSJCy8PCQr6v
iLFyo5zYxMQGlitHjuHjPBsRQFMVTU+ZMzQaup+YYFBcy9CrStoDLkh0IOuwm5yHvgv521roj1EN
SOlbot3jo6xnfT1PkM5HeuRKBiGbfsuVaA3QZeC6MDpG7ASaF7SrCO2rMuNTnTuf2Nckef2twkpj
9Sqwth60B6KGpmN2nX0PluvXV+1f7g0uNKQxBSzmwoD/jDSi+RZGAXiwwWJUXBlmrLZtFv0RJfe3
1+hfnimiaWkosx0KURzAn5/uwD6busrqLThhE744gkthbWOAc6fBxNtOANWvf6sfkcPllqAmZ0GX
vIADl/Hox1vCJ0YeyqHtNxR+cOVU7SAcA0hMGmSjshA0RMwIlX/9oX/xSwKWko5ie3Sy294Cp373
AERRShaUj6gyKNRt1zbFoU87dhYnuq1nmgJ+/Wl/ceFCcC94RGQNvDp+Akc1N8fQWiHaQJCdddWS
DaAilr5ff4q1XJk/Mdj/S92VLEeOK8lfmR/AM5AgCPKaq7YiVSpJtVxoXRv3BSTBbWz+fZzVr7tT
eEqlFU4zZ8mCSAABBCI83DGTPjJuWDucwZBht1x95awG3Ng4uHYjz6svqEbZHDmcBiULWafeozc0
d0S1brxbkKGCAgvCrkOVOiCygCqmeIQODg/TDl2jf/7834oy/r/hX+BgFDVkpO9wFCO976xSlufj
if9+2H/YPzzvd//zXx9/dP2PtvqvD+BLexFevGryz3BjTZoy5KKEj1wKWysZf6Va8RexpliRNMUd
C6VX7J2/Mq3sX5DIBcceSKShgQZhnb9LHGAuE3gzg7ATXiXWBO3vBBsIUV/srFcHfuouKEuxtihb
axuXEeQuOL+KLTfZp2i8vEr71AHkdkiQYxne8YK8x1PuOUJaT6ELtuNAwlOQHoPaojoWLQ/UkOMN
Aqir3wUQXyiwUdHlAMhbht4jN8LxG9vHYXI/srYDFg6MtjczmqvBgD076L7x032WLj8LHn92QM6K
VgdvvIPC7rip0IlNi/JhbNY2pjyJ3uNtnKOruQYYEHAesHJaeKCO1W6E/6P1xU/R8zLUrXxo7QSi
GJMFjL5Kp+M8ovmmEBZQLFV2AEkRWr0VFCE85wA4/EdUJ5p7yLSC+9XrkXRL28faYX8kbRoAFfKA
jldgdmi7ZRJtY/jnoGYiWOr0uffT9xmx7lCieZek9rHl87Iv807d8QFEEwNn487LGshpoBq+a4V/
dKiy90BcvGNN+ZNGWQRVEhQskS2+K9VyB01cAPMdOSN/4akNsAo/0JX4Rxe5AfKNHdQxCLqWQFa2
9aaWH6Yedeqs864LHLl7S4AgATzk097COzrp8lsGNfBtVPkfkD27rn0vVCD6Xuk5ph9tJ38ikOi2
CXIYIHUGc4pVoE8YmVikiJB8vQbwbxPZuxoEVSvuHecQqA5EWKXFTzW3SAw2eKK7FRIUtmiBrVrq
A0A4FBXxrBA7llAoBQJm0V1DIBMCKi1xAjAxAv5Ps/boYApRW3ZadDdNV3VniQ+j9VUAWbFVSQfp
jzT5kMT2Um9Q9mo2HPJCuwlrDDx19jFNl6cyEccujTHLyo32EimYe2RL6ru+RQZs4WBsGsiILuaq
+wySNnCSAPHrieIbElvy0JfRpkdPGZ6hg7jx+IJ+OQBzbpGsuhNQNDySYXoCv8K8tXJkcLd2I7eT
rTY1brDGLq58UYZgBXuMrAV4g36XgRgma39WKkXLG1aE9UcJhdtNpxj6LZM9tISQ/G6uISCA/q8v
qB7ihQ5kE0Eb+ly97yvriOT9ZiibWwm564p+BjP0xs+mPfhn9ySCLDPDYgArLDMO5/DvJ684ivae
JtNx7G8y8F5BognQncIFMRV7dlKOLAMEJqD2tyHECkF0a0PMIN5T0W6rYTi2T7+Ox9+6E87W31Yr
fxNO/t9gmHRwuJ4//tEO8FKJYP33P492izn/Ei6e9BBaswWOaTyf/qyiifWNaa1hluNQB9Us3DD/
PtoBn0TBG1wTuM//qq/9Vb3m/1oRkgig8UAVK3Xt7xztLyMTAtuIcwQglS/jn34ZSg/QzfiegjHv
wPCIRDau/z1dwn+sr189ia7Q6h6BWZvE95E/19vRidNDC+j84WSKX3l3nhu7FubkA59KcJJ7Yd4u
ON4V2kBUBPYwM+vaCyVG25eLRignBK4cmEeSvpPA+fwZEZ2Nsc8Nfb1nTyYmKRX4D4CLCXnnP0Eh
4glB6qX4/ZxtLaSFFo+LxLfthGWSHFEuvB1za2cyJ2A9fTnspWVjzlHeCgmljzyCsk5eoizytnEN
wvDXbkGC5KX1EY/CTOD+DwGZyD8muQ8wJWqiX3w6iUPtMb4vwPp+wKPHvkrlDM5xgAEvSE6+Pmm/
EjanC9Lm4NuXQFaEAAqkaMTmV8tgf3v7h52zrUX9ZeQ3XTRhQfg0hrEPvGxNRXIh6D9nXHNgmhPA
D/nIQmjQILW7rCRruIDNRr5+9GSborowe5NV2CGf3W8NOg+A3vthZlpz3t5CdU1ElR0uMVZyASyu
Ge3fk+P9ZydpvgsR4HiGlpIdgp/eOdTgY76yvezfBMm/6bzIOb2cFeqiaRXKj3boj/aVNcbvk/bS
s/Tcamq+i3pkW1RoNLovUWMBMWLsHOxJ+b+VW/p7WvRsD2eFS3tGACkYCx+YGl539wplmdhsu0Ab
58V24Qz1QjG0yX0G0B2y+kAAsK55envDaK/bf0av5QeIiiqO7pH4HoIzj3Yu/V06ligO15k9gxQV
QIORdNYPF1CGDSB+EOv0enc/Z+X0ofeQPkMyzeaGv1RzaYHLvphIL8MIvfhtAuIou2rK67d/6ZlN
4GkurYaZpsD4y7AvoDk5gEjSXSKzS9Ne+zFOXTpGIF9nfeOFXPoAb8gG5ArWrdnANZ8GZTeIGBqv
CVNb0CcnT7cAvEQX1v/crGg+rRZUT0k5NXhIuKDidJbIR+8oQ4rNbPCaV4PuxvF5WTYhMkHpDUqO
yRYYUfZoZl1zbF+mbgOAbx1W0ImBTIczvuMTmz+9bX3dGf8kfv52DaHdy2wEhZbndyJEeRqcEDGo
RVGC5zd4BSS7tz9xZvp16nG2Mk5F8+SF7ghErJMkG58ZLq2e+QOdQ9Q20nFD5UL+gPk50Mp2RYxi
LWiCvNzxUNy1oZIz2aEU9js3Ku5knF/Q+zg3KZqnVi5KMgvN6tCGdDkww1zNH9uokWbntVg/e3L9
emNRgDXOEiF6Oq498jj1Yv/2ap7bMJqnRg4EYSkQWmHqJM4e5M7usz0UCYDYynp6+xP2Or+vbUrN
YV3iNWiJ7bywhIAz2hWtDk3W/Yemh9AseKxTdzeRuHpOVwbCRf4EPwQ7ShTrnyC/a2/o3FjHPm58
ggaWCqq7IOTEhYhG6QQAqvdx131FpnUAr2r9oOr02ksncO81Tn/dytL2byZIWr39Q84sMtf2jwOp
WJb21ApB8jIeeFa4BwhAZxdW4ox1oR07kAOL0R2APqfehtAX2sX6XUWr6M5o7DoaeKwhLynR4hlC
4/fbMI53+WC/NzL9S+f7ZHMO6AZPYiL9UJDxI3he7iHZ/N3MtBZHFFVVohZT+6GiNlqpaBNGwjd7
k0J45aVTgbDKSbIJxmP0Lbm3o1VeuP3W0b2y311tn4D+Cig8GA2BeKABb4oOBLuoRGJ97X0/1vIP
L0Enj0csJ3x7ns54sa7jwnpflSANEiEywFCvikDo4S8934Kanu/e/sSZ7fkLe3uyyh4AjFzSzA+R
HS03jV+8E0Nh9ubSyxRW1fE8QW0xRFkI8HSQn31SUTsczEauHT+lHSFEZ7gTvRykM3b9pbGTCyt9
bt41n2VzWzpFDAL3FnIPAWdAA5KE2LfA5A0XLi3r3De0gCFPGmBnAQ0NQVkoPucz2G6ANkOrOThw
H/uK1++F1w5XZakib59YID6E6DzZjyjnXi1A3t2DZF/uoF3s7qcmq74ZTSrXAg30aRFAvCgPQbNH
N4CoHi23+WhmW/P6HD18LWcZIgwfdAW0Ahl2BjUBM+Oa11fgdmWRgPK6ylsbZKY0OySDfyH8OuMk
fF3DEydZrBFcY3Sw8NxEd2TTUh9yBXFkdtDy9asn1tlgNcSOUjtUSL7s8zkGTrWmlxAU58auRQJV
MtlisCI3BFwc3IJJ+1T4UpldP1zzwSxWTt5yGGfR8OCWoPdJW264XTQnRNN4NgKDa4dTM91maBap
Mnn19maxzk2K5nygAnX8OpZumDljcdtCOPyro8TKt+C02wzISYYGMkihOAVY40AMKj7Ui/jmo13s
EXXUfmu54IpI5Ayk89sjOjOgtQZ5ugegzQ1px5IXoQ2RQdSqAKx4n4LzzWydHM31aDz7flkXZSi5
e8Sl+xX8NZbh0DXPs2QOLV3HLaAqLkC804HXwqHF70Ei/n75OPql66OVAaCjIgSzpPvO89DkHjud
2QW15vJPZ93KLPRz4aUfokv3AyCAxyQud2YLui70iVOD5Y4LaIwXIQLhOwscXxa/MbOsOXTugNt7
ca0i9GnxdUkXIKlzw22iuXO5lGXXi3kJCaFfqxZchG0PgiCzcWv+DJrnjLazXYSTsyI/Mrs7Ag7k
GO5CzaO7wssLxrwojKYm2kGqW26L2ZrNxr72GJ6uplCuhdJ0uoRWI3zoFIFUMs68S5WI1VNeCSzX
wtGpdZoAvSsj6oWRQ3+giR6aIkVdPUjh1FdMAXcNdYHl2mgVdCXCsUHDygTCrnBGk9NtbcflfmJF
Z2hd81bfq0lR8DIPK6iHbUjUP9Ksu3Bor57z2ixpzqpAXS2qDgkKBY6xa1B+JKDWFIPZUcA0f00G
CEChnSIPSVR0kKMeDqD2phem5dwCay67dKPloioehehuy8AhNBfqHVcj5L/rHgT6QJKBhAmBVpKZ
eQPTHJnyZVRQY8KvcfEo3CgbKK9kbux+a7aLNF/2Zxk1ACdlYQ8qCHB0QYIkBvOwmXHNlYnl5aPD
VB7OcQPFOgDjt0PPpwvb6FwVStdupYnTZQwdcCGTqdqnArq7UOjJjyW0vQ8lwGE3cvAha2ehsl63
vvOjry1EfUa/zdZcvQWdSw4B2ywsgSfxVH7F/DYwM63dw7mUVNKpz8PYA5F14vyYou6jmWnNrUsQ
88ej1S0hqFpBVZbaW6XAcGBmXPPrZAE1slV2WehZAAXxKq7A7HnB8c6cGbbm1TaWzoZIXBTY1PlO
CrzeagkddbOBa149CXBb4S6bQjEO4AcHdSTIcP8NqfvdGpSOn8WBD4oI0IOg9p2UoAkFMcvnHuQS
Zg5saw4MUYJuhTmniHySY+OvPLr10WxaNPeFHnQuY89JQypmEDqXjEHBzUqJmXnLf3lZCshjFXMZ
I+M1Nasqtv9BTbVhgcvS3NNqszyJAbUKm5w/926RbysLrVVGE2NpDtokgF9HJJ5CMP92e3uGZG0F
OMPOzLrmo0mDzbEAShwWInO+TwIcg7IYvGcz65qT+oTPjoRSY1gk7Q/LlmCgunRurSZeudd/vdFO
ImXbQXsSejP7MJm79B4iamrT8LR4Ql9r92g2es1T/cJV4HWQfSjcPHsPGV93m5SlY3Y6rtwUp+Fb
O9V2OXOQsSarhERbNt47vCq9C0fYun6vTY/mqUkMaldBZRdCR8r5w2V+scvGrDnOcaSOUsVQiXh7
ktZt+NqHNL91wcoQ9W3dhujSczd504o/RFk3z5M3xw/o00bze62c+MI1fOZk1nv6wf7WxBLdr4Et
+SH1yZakhg8NqjkxA/X/ktBJhlSBpwYoZwj+8MG+ME3nBq55cYYehiwuLS/Ia3lXWx8s0K2/vQDn
LGse7NYOsAbS8YIFDEnbbpyOizMaIj10HBgE8UDZmFQYNkRht3OORrxihhaH2dDXn3Tiw04VgQGT
MRIQDhm0rtsiS7kzM635bsX8iYzUJkEm6it7IfcjqFrNTGuOm6ooRoMuRu2WoF0C1TIItw0nRPNa
4oHDV7ULTKvqA62BwBhKZRYfU81RaYaydQ3t3yABO+M2SaAO25dQ+DCZFADLXy4lWtVTt805CdLa
h3xATixApSejBAPQjS+Nc4WmS9EpEqCDYYQKoTxGDkS7zEaueSaEWdK4BuVOUJPxiYBtOc7jCwWB
113T8jXXtOMsGmZEqoH06j0A/NdZWX02G7V2s7qqs9zKw6i7Kj9Y/XNHf68p5a/UGXJwLyd7sJQP
tPlMAkrLu2FpDw1g9maD1pxy8Hg7L1CrCuweLBmtuwNlmlkMZvmaV1oUIjxDh2Gj7erd2ulcNO5P
s2FrXhnbrJ9B1URQvPPQsMjVZ7C3G53eIKJ9OdvclzOoBWC7BlUtmBmme8dWT0bj1nFdxQTNu7HD
9gOk7kGVUA+JB/DOmRnXfNLlLM5dcNcFq0SF4vQqnZmZR3qaR4Lksc3tzPeDaZjtzTzjraGcYTmY
DVxzyrWdH3I/IzZKPUE2guyQ0zYcuOaUXd6ylDgUVOOiQksI2QLVY/RMt3R8Fm4wu+NQIw3QARog
fiBTcyFSPHNI6R2lYz7GIFwfSAAyBr5Zb2Fg+3PDXaJ5ZTl0OLY74QfoQXmyWjT4/tJxMltJzS9l
7KAjvsxkuNggpLUUg3aeewnYtK7Zf8a1lqc5pt/HEAUAW2OYL/UzaGWKwyyWB6Duyd5o9Do4q2v7
zoeeNT7QpOD6tLncJC7iKzPrmnvyxkJk4rjA3CWrlgaU7iskeQyNaw7KU1BlDqlowsxDR0oVtwWY
PkazS1PHZeWQEmYzWzByrop94rfeNfjELxVYVi9/ZVnXnrjTkLNAp9y4lABRWtmkvkA+0IaoWKOu
7DxH21INfrILZ8GZ/aODtJpaTMh1SuAGWT4gIkImd98T5j+6LkTADD/CXv6aaCiWmUKhO+xAfXXv
LELcemn2tUoXfiEiXffLa/OlO3CTE5SNOKA2jgPBCJu54AaKnSxAG5r1INuC7CS6hQ9TRdElbrZ3
Nb9OvXkQEMFc70T2GPlRCnWz9puZbc2tQaKEtvBIViEICO0rJV1oOeUOM7vNdfCTyDhhULzDqyOe
/FsQP11L8M2ZRcGu5tINkkt4ascrkj9J3jVORB+WVRHYaGJ0/JMNQT8S+cuAZEf26Azj51Hx8sI2
PXPF6BCoGNhycM1mHSB/+b3M4vvBhYqp2bg1hx6rPqNV2XYhp9LeNHlzoNnyxcy2FgqjtX100KvY
hVAi+RZR+94qCkPTmucqhTzGYBdd2EEG8M6xpdwBAaau3h74mcPH1by27gafJ8QbQgjag9sWnalQ
0qIDOIdB9md4xbiam9bomQV/DRLZ0JNGl2Dl3ILh8+HtH3Bux2hualnE7u1ZziG1xA2JxGflqu9G
pnWsEsGNwse+9AKQAYPLXFl34NCmOzPjmo9y0Ke44HBKUGWHWJEDJQm0+JhtGa7duj3gq8MwRiPQ
J+o+X6IvorcbMy/SwayTVAKyd8QPWgmyd8vu3nPPMBdj6TioPl0U1AdKP0hSbJS5r1pwTRW/R7/y
93tVx0EhWMjA4Ff14eJ6d9Sb76KsfTRbTc1Jq3iwp4oRkFTWOFucmW0YMp1mh6IOgpLgJnSl9Nsw
4f7n2GHxtkYez+yRAzmMF2EOWEERorlLBYSVvE+RK82SS655JoLSqTFqrGZuZbhB6ej+aCoLDOWR
+1n1nXtVC8N8qaUjm8Bozt1oJviKQOUj692DUFBKM1pXHddUWS7oQfsIGobV0F/50NsYyrK6EDGd
ObpWjZLTCDMrhg64qQYlOOFCKhPs5Zsy4WZwBkTwL62XHfSFwaWQhXYi0P2IWvf2V57QbGK0y7Ss
ay+p6j5Fgd5/JDGEJT3wvpnZXufrJNnbgLsbbHA0DaclPS48+rYQOZodXzonDdpzinYZvDS0q+R9
yrOffK7NCs3WL8qik3GDqx5FMTGkYRcp8Q5iTNVnUK+RCzf1ud2iOSrYgkoCzax0ldN8oOX4HSpl
g+GsaJcoOFZzwtI6DWsJkYZOQfm7K1LHbJ/r4KaONegiYjQJC49+BMf6syq62uxs1KFNCnyS6D6X
cZjPgJePcXrlSLAWGG1EHctEOzS9D93aEQumQhBfxAk0OfxnM+OafwK7Z2cVx8gpmE23Hi+hKQ1N
M8Oha/5ZLGAhGrwhCnzIM2xbcL/sIdjWGFrXPFSUpJ5J2SHvlvlfbE/dSKu8N5sW9tL5SdwtRZ3V
yAOl7lGy9lEUlmEcqqOWhgHERE2XegHJON1nUx/v6rbKDCdFc1DHgV64NdcC6TH/I3Jwu2Zwn8wm
RfPPRnXQibZjEeTlWEM1D9SxaW444zpeCZgB36knEgU1RCWvQAR0JHNhVoYFB9LL5Wwc6EnKLncD
R0zelymb3Z8gVoZqu9HE2NoVWjcgJIWWsxPMkGU8gL/d2qvc/2lmXPfQpMvICLr3ADXZJzE3t0sz
mEXoOtOhvaDpzx1dO4hX+pUaWuigTzEbteabCkLOBCCwMSCFU+0Ha4IYZ1IezIxr3rkseUQh1z0G
zujdEme9iJhZNk8HJEk/q5whtsaAz9QP24VReSjiHmx4ZkPX3BPMb14NaFwfpEsOYn+kJrdF3z2b
GdccFF1UtFgk6wMGPccNY8sPf6Zm21AHJEHqugf22O4DUtv7KYkpNJ09wyNRByTJbGADSMT6YCz7
q0WRBxVdCv/PBCw6HIkDBtNMyCUHIGlPIGfEoBOdkEejCV/JzE5jxIRBGKz1iz6Iq+rglv4nPyGG
xcdfHVUncVwKTkvwJINUzM2cEuJTxQFt3Iahlo5G8i2mljwWXdAz5ylX+b0YSrND5Rfvwcm487Ft
mxKCZwGHNHa8AU2gdT33oFgzm3L75ZRDC88FYtBbzSffS4pkqztCudbMuOadC9CfIySWukAy6Bpw
sIZv5dJ9MDOueaflDXmGhGIdTJB33noq4Vu7jQ1dSEcaObxb4P9ZHUT+sJlVsQMHn1nkrCONMi/p
W26lNbAS9q5Rf9h43RpNCdUuTuWXJe8hChV07hQfynhqIK/LDI1rzgkmKqhuZFMVTH5U3pX5CIUu
lRdJaXaU61gj5asEtKt2FdjuHMldZjvdfES792IG3AHN7MutLot48CmEhoJqKW74otgu8Uez2aE6
/mCmpB8L22oCukTQ5cvy9yT2v7+9rGt4/59FGOjVvhw4GbO5xdMZtjnzbqKesW9rCFZDvaA2vEip
FmAsXkdnJlkV9F1yO6guqDx6oR/5zJVBtXlHLacbuMuroGBZl24swFfFBqwdtdlBQLUjzJ5iVhAu
ywCylKDtZe1U/QRFLnt4e/bPDV+bfWtRETqExjrgxVA/kyZauQAhIm1mXTvFWAlJoMSKy8Avu8ec
y+/KkR9NTFMdk7VATaOZm0wFcv4CjshvjiOM7iRwjL7ckEvHI1LksAzRxC2HrEo1U6NAl64U6ach
AOqIymnHVAUDbSGB6NBtFkOB3WxGtCMsc0U82lXUB5Hi1TckjJYnvJIezYyv3ntyUXsxuvxtim2e
eqAniNn8wV24UfLsF938qW239+LUixzIGM3S35ddMV2haHGp0ej1HU51EFLDFi9PnbENrNYFtWQ0
QO43TOuOXyKiOfMBHYkUlehM7dqlDbyY8GZVeOH7mTjsu9HM6wRTMwOMeozHJoBibVgMTbWD4IIZ
Hg4U1C+XtVbJ7Ils6YIsle/siYRplBlVdKmnbUev5KXKoO4UQALl0R/aI+et0bFCdbIoXtQLqos5
jvGMiC0ejo+lS76aTfe6yicbPcn6QVZ2KoMBImWbbGHXU/ebbPp/lXOoDkdaVLwkhMUS3L9seu+B
8H07Z018fHvo66K9cpN69suhC770YOMgTdBX1IcsQD14X+o0mZJN2Qu15a0qtlnpFoYhh6fdHUs3
ySiVpQzIZDnbqECxau8BGNvu3v49Z9h0qA5TaqEERp2oa4MmF0r8sViSDu+8Pqo+oXbtqafSlQNk
d8YsFtUR/HcgfAHzCG2eR3DItzeOqFm5TS3SNTfIcmfVBsk5NUOTK89WbSS2bHs/Q2ujlw/kMZJ5
XASqpY9T1/rj9RjNorxNSc/UcaiSGSItMQRnoNkFZeW3f+CZk0NHSSlb1HMz2U2QiOYITPendrr0
uj/T0kd17iov8gaWkEYGlVSLezP5NfU+c5Li+eNBI3jlEZu7p7qe8/G6UZUsDm3UgUVurDtmFPOi
FfXlfuxiKLZ1wGUHedQekLT8ijZSsztaL+nGdeINHdgrgyXvdp5fH6xkvPBmPBOP6sRcmVeNUest
MhBpq/x976mJ7volzSSeM8QzwwFRHQlG69pqupzJwFsg02BVYpdDePGC55zbWNptLYldKi+3ZTBD
u+jBKoTcJyruzNZVR3/ZrgU2wryXgcoS+ViVJTukROUfzZxCC6hdMS4F6NC6gM1RvaEYNcSKzWov
OAVebkmoVDtpr7Bv5CorzSIPos7EbE/qrFbLQObF7mdMegHFCOkPkOkoOjMOQ6qzWkGrVCVg7pbI
8PBuY8f8WpD6wpSf2fI6sktFfTlEkIMPoqXgW4q01LVIoQfPyim6sCN/ZedeuZx0gJddFA4Fbxwu
C4h3/pFX3c+hjKorHPFo+l3i6TMoV6NbQqJ6N03gQO/yUl0pHyp+llTJ+5INya4vGlQ+pwxy5Ulk
ezcJOurbjYU/XZiIM37DtdC/8htmdQ38Jk7yn21RDNs0mqaj0cbWQWiu6MscKgh5MLD0/cJksuMD
4OVmxrVoqxQ+yaC7jlNrKn4k8XzdSDOmH2y0lz7D2FAuCcTuAof7ewi+3IKI4bvZqNd1OAm2BAGf
Mu9qGdi1J++w8fwr1ZX9hT13ZjV1ri13sWrkFnGSd9n4jop7SNIZPfohpPJy3Pnk1tAL9GXgS+tR
qMQNichmoxc/1aFnaPacgOONkUGDdOsmmr1qC3aNR7MZ117kkUrQQZ0jieZXNYQREq/YKCi1XdiF
Ar//FSfX4WcJNO8hcRS3AVVI5JISmhjZTKubjvPipnRY/YzISl3oGjhzaunIqzgGz1LNWzyMChJt
oW0IfQsCKYAZUOGt0Wzp8CsJDTLRTk0TOBa5wbv02LaL2fOIa9ccS8qq8SmCo1QM/DlHzuH95Da9
2Vmj468cXidJXmCZwdVLtnWKzPdQm+UyqY6/Kto8nUYCr00HSM8WIyiPIYv81WzKtQ2KNKmTJlFZ
47kuvjvxmG2mpkzNIhcdeDXWcTTTHO8vtyXTDmQgKaS1uOF7SEdeoauHSBuKiQEl6e2Czna0feK5
bjQvOvJqoWWhxg4FgXpJPjUIprtiMDvNdNgVxDJTP5+GInAl6W8g+LxFeb012+c6n1QMdZQR/Xt1
4EEUHDTfH/OqeDabkvXcP7k9lqRG1ciDaRdwsV1axN/qBeLkZsY1/5RjLyOVN3i8UNCTTm78pVts
w/hch10xcOGTMcXRVfddfmU75N6L6vFgNnLtWd61Y+SXjFbBoKCjOwN/tUtTz3A5NfeE/k7T8HzN
A5L+q0ji20qKCw+vM9e1jrkqeTYU0zQ3gZ8k7DiqmG1srxE3RrOio65SMoK8bkIBxspxR0Cx9rqS
zYWb6NzI1+vwZCPOMh9ZFo9VAOnCwnE4GuxZZLYPmRbYOTV0hyCRi0NlqL4VSXedzqDJMZsTLbLr
kha0Oz5SixmbN+Dhgb6SYTz6H9xR6bC4kEauA9WJZw4VvS76ZDZozTFzICAHqxqwTVwb4m5b4bi+
4XzYL9cxasa4atK0CCAf52+aPiqg33LhdXgmWvmlMnayR7zezu24crFHYh+RisjU9LNVmdyM/TI+
mk2N5pz+JJCEaUUBIFpf7ImXhRMfpdndqWOukEf3IR3mFEGFjBlxomsVjR+Nxq0jrtpkqWab4m4T
Xn7DZucQCfn9bdNnpl1HW7V9jGZHSEwEDV6b171TyW2GtM61IxbDwWsOmtVUTXKMELCMnb2HCKLz
LmsaM5oWqqOu6rmlJfLEddB66uCUbQLkSJGanbg6FZQ1Ewt5tLgJqpgfc3dXJWZ9t+g7fOlJ0MTO
Y5KnSQAYEN0UVfehz1Oz01ZHXanK5QM6ZpqAyFltPCiqdxYxu950Dqi0HzLHanEiIofzCcRE79K2
NYtWbM05u9wWgs9FE3iFelaz98Db9Ovbm/zM/aPDrdjgsb5u67VE1A8b32+Q6eYXZmRNfbzypNPR
VqzJRwiCl00goYO+dVnCHoRFs6Pn9v7O49EIgnpKthJ6sBfeLr9OlNc+qV2nfFjKtBNeHRSynz/N
3Yje3qSMsr3yRXoLaWB8fbDaTUP6pdi0pZ8/+AtF+FqL5mPWetODW/Vqi2yCCnMrKo95kc2PtHT6
XZyKBwY1rm2dQ2mw8/38rkc/+ybPG2gOdo13TJsW6ibj6B2yOfpSdyU50nmCMpzZUmm7YKARt+Z+
LgPuuu8L3/9mRZZRk+MvsczTKMTjKnagx9cEjEL1Gj1IatNWrWGsoCPM/AZS76mLPdZ3eEzSBZrA
WWvGlUN1hNngAz5NweoeuHEMKlGoUc08z3dmU66dRUVWxXYE2fpgnq29mO1sE/nQ5jYzroUMdT1A
DiOdisAqwVRJuHfvs/SHmW0tkBeZNaJ/kpdBbMlPkOe+mu3GjFwZUnsvD2hPtmXueXAakcXfYlJ+
tUfPLFDQEWAz+j39SGFKMov3h1zsJ6QezN42OgYsFb0VDZ2IwTRl19c2rYs7a/C7C8555qyj2lXu
CjJAfqQug8y2CgihzsXVArBAA2GibS4csiNOxTfjwM2I+6iOCiN1lScD6h1BO9hDslcKjXK8tHAW
Ge0gHfekElE2tKkqHAn2kQn0yJCmNoOFUh35NM/C7aMST8EhTZ+IM3Y7mSxmsl1Uhz3NUVPZYEbO
Aoe2DNJW0DVPuVl3D6WaYy0QOkfDc5IHEinnTZTbBei5xXuzOddOeNdhbV+UyErURH5KJ8fe+H1l
lJWAGLrmtiA9Jgx46jpIsiHCs/5ucZrpwmZZr9f/uHZhe/WKkxdKB7CGbSdxBXBcNDs72ql0i24C
uZWta187kG+8rePKKBzC17RLPoXi1OygTwaw/PRDUl47Lv1osACwrHlxjnI34Jt9GUDtON+wyh0h
rFM+vG18NfLaJK3vjJNJgixBNZfCBqJt9g+J7+945h2pX3y2IL/79id+XamvfWMN806+UaU8Zf3i
4Af0Hp32o5t+r3iV3pMCjZdkSKzHZYzd29jyemeTDzS/Y2B5UJtSMXnvRAIjaawxhSBvlEzfhs4q
LuGGzw5Nu0tBnWApCpRZkFpLJzdDg9u0iKPmLq3AObItWVnTQ+vY6VWDd8oxES27cyCp+AnC8uxG
yHy+ImORvKuFcHcAfkmTaxhrrl3Dvh2n5SBJGSxi5ruCFmg26oxSrzCuHRc9XVwnc3APK+b7Bz7a
xXb2gcV8e7nXVX1ttbXzAiyfLunrrgaPGmTEySrRHYG2zcy6Dk6Tre0yVTVIO1jo8u6XWG2mzujd
AaF47cSA3C/rgazH05eOYuNCPAL8quzCcXRmXnRoWhUlanYFLQO2jNu6oD8jmxgJgGDg2hFh+RmS
AiWyAkUnsFUqyK+Dte3Ci+nVlAOMa0cEHZqWuHWF2ksM+c0lsadtNTPvdipKI/gLPqGdEEUF6j2n
dvOg7D1v1/blzTCnl7bMufFrPg4uLogNTkOJzj1vvPbAHLrNpcXgzFKYPFUwfs1d05QhBK+zMpAu
756KMb1n5H85u5YmOW0u+oc+qoQQkthC9zzsoTPxK3E2lJ3EgBDiDYJf/53JKqNMu6u08SKV0qiF
7tV9nHvObL54GZQLS2tA2dQSEBVf0I0MAX1LvpQzkCR+izvWuqETbo3ZsPOXyQnRPWkZPHst7aLB
KsvWURZtkKMKzlNFVJEKOX3/+eJXHne3qUwPs9EpNM1Fz9awrOwbcsfDSH3pBpCELILvT3aJ9Pnn
f+2K7bqdsKKdREVX2lyKfWmzgYyfJi38jslthO1dpaTCVN9l2asuw8OXZHM8e3oGtxcGxIDhu9pg
WYxEH7cEFQXQpd9S/7ryFVxQnm5RAzIjTAtKb+dCj+/lZB66SJ5rzMpRXvmEoDxxIWx7PyYxKWAB
TVn8npTJU2JmL8Qw1nZcJ4Sd6QaJrpe1178ZqR7KJP7081tzJbZy6cvWFS3rGEhEFPYGlParqDeP
BBCge9MsyW8lk83Hn/+hl2j5jSfXBbAZcEdDiDzRl6SMoZ6jOZRRoNZu7ueDbI9mHyyw+bYbU1mQ
Bhigab01iPIPAfYbf9pthyaxMRWe+xZV9H7N7baTD2JmIDBaS3M3z8GSAv6RZLWpwQMbl0FGjao/
cSPqp/YIvFqE+IiuiyfwLhvHRzQh/b3WzR9N70UTiaUd127NAq7MBm0CJtq7psUsrxnZt59/tytu
xUXYJTsduu7A2kew/6qiOUr7rfOSocDGHc8+hIetITQHvyK690UZq5Os+XzntXMXYYeSdbeib4cQ
cmlJ1izzN7R/vWo5PHGhdRIseWM7SnWpKwrEJF/nNKr7G9HMlTN3UWtLqKqmK8sGDd/9zy0c5+zY
Gt+dO84E6G0ahDP8oZrp3ToH3+d69WL3xqk4YVhcVcPGLb5nQiQDg1f3+1TGPi0IrP1yWP/K0Na1
23o97M2ltCS6KwoeZ2Bzre/9LotrnQkNI6HgI/ZpDD5CseBdF67HDd937Xs69tnbcN9bhgeO7Uf1
0CVSP6LEf6tbfSV25I4R6aSrBqQA6lIRVp9jDoblkMfleW86r1oxT1yMWSREeaxiaS7RAI5Lqz9g
vsTPv7jwzz42yyTtWqPX0X+yY/N9X7oHr2/qYuG1ajc6bGNzmayozuvULRmmeEq/eMuFw2+m7qBq
hBuz2YWnNUveaYJZCL+tO4YE7dgE6iJIfynr3sNvVrjrsRcBEb6mY0kE1VzaQ+/pEtdACSREpWTB
2++3c8eQIPHXrYNFIQUghPhJUp2kpAtuweCuhCsuxm4ImwEZUdyAyTlMgzX+bS6mExnbzypRm+cv
cEoPe8U0iv6suRyYih1rUOY39Ve/w3FMFQM1dB76BHakzOdj6U22anJrdOeKl3GBdnEMLHxSzgij
B9WnwCXbtChmr7I2T5hzaULNAjstQFK3ITtBP/XzTpnfqbhkWyvrKJ0k3CM/1t+n4a7dhJ9zcTFf
W4iCcwsiwouyw6Pe1KdGb7fmSq8EtMy5JqOV07zSUYF7vh3b90MvxOcyMtWpMwbEpERV4ILi0RSn
wlT0u12Wwi+TZ84tklFg6aRsC6Z0BijxBKJn6Gj+8LqiLiJsYBFoyZIIV5RTcY96B7ufu3Xxsy0X
EdYOiYZGjW0uQUAf1rEw6Zr4RjYuDxefgQlhC0HY1KzRp4Z27ESndb0RIVx5Zl1QGC/HOI55hSRs
sMkDr/byOQHa+sek4ZQyv8N33L5kkyVLt+IXjHpKzaJR4TPW8+wdC4YKNhvZiHi4j6u/20JeNhAv
em7c8frrhkZ1PU4N+r1ob9r+XjXcixycJ/+h4+rkwcd6aS9jGfRnyuldKJjnK+5CxLb16GndIkYY
5Yu6Ni2fB3P4xR+RY6diWfW2lTClLR7BagMyBPVtWAB18LosLjisY3s9MoXUnWJSM5v4knSpoqL0
vC8uQizmezi1rG8vNWcfSb1pJO2JF4MzT1yMmMArWw81amNlHzYZo4FJ43K41VS+Yqv/DLf+K1dQ
Wi7D8hL5UfBmPFbHfDwETUuzuKGBX3bpgsSimcZq17O+EFYN6QypIRLeksK4tn3HUksKkC86gQ1q
/KM2KeTrx/PQWPNrXfXrDWzulbKYixarSKEBwx9R6idHf5ZHs2WLCRcEa7hAmxC/L+XgpUmCj01f
p27xvkHLOgLYPSmJ+GWvZPsoa+aZnLj4sRGstFq3SMVX3d936hsf7dnPwhwDXo8mqPgWK5Awxct5
ZWF8HwzFZ6/F/wMgG7cYaipI24pZdBmnpTzZ0PpM6/PERZBhlGAbWgvfUFDaZkTM5hREy+9+O3+5
Uv+yLtPuOpHFoS6W8T/bft/A2pV46Zph5055ggzz3LR8RmEFg+QPmhXzO6aNX2HFBVSNgEczAzn3
Sz8VW7rOyfcqmjy/p2O0ADrJjQqiLouck0cLjYPTTirr525c0i6lRyHGGDBjGtsPA93UGcpVnu1Q
VzlQjOQYJUFaAvKl8l3Fx/Z5qpLJc+tOoLxDsaqfCBpn29T9Jal938lb8ggvl+KNyu4/g/j/uonL
1nGiIoVrPtBjRqs1QSf8CKHMBmnp6cF0Ib8Rc/9Tj3jjT7ngrfqwBwk4EFa71jrldVmkjSDyYZ3m
5TEeQXI+l/bvqE+mNmM6YGlLxJRiWnt6aCEP9DQKyu8gJUXvi1HJLIxJ9RzxhZ32hSy/JiBJAi1F
ET6Axp/fdTNRd8WCvCiLJ1CRn+h+bOeyKKK7Len12SRrQdJ6mNmDWDaMP89g0T6zY/9cBaa9G5Xt
2F1ou95maJ8XQ7rYDayApe7pp6amUIe1c9CuJyA8g5wWBzj9IKhwJuRldqoG2d99O6seOPnqEDKV
Vawfa96HBtpJAy9+Z0vYfoTuDhocIeqfXySd9mdMw9JHIRHoECL6Z1C+mhtP1YsFvXX0Tsu7Oni3
tw2eWpA3XCg9TmY0N0K0Ky+ti23bwPPCg3BE+2OtpzuOoT1IzWlxjoO1fPTyli7AjUbTaJsad5TK
AxMfA/mt6+db+KFrR/Pyu/5lAIFgSuBLIe4WIskOG3XnZmt7nyE1nrhQtnYAocWAVPPSgg03/UwY
9RpVwcpuviAPcKbsKChOzR49tN0OKTHcTr9sxAWyQWFcdtBARQVnnUwmQQB53uTUnf0+qOPPynFV
fdT3gMnRzmTREv8yYcLcL0lzRRXjQAiFIitCv6B84ImpMtRb/CJ66SLZQqpRm2s7TMPv012k1icA
eLxA1uDSdoyUrMCsxwAQX/Zyh7BnQMrPyVqyTz8/83/euf/6AOlC14CujtGaRHe7ZqV4HyEu/htt
6OhkgcVLj70gX5p22rO5J919BGd4ZzYSVdkQ7vxRmc3W+D/xf3ldMOn2rWIdKMJlWwP+3qknVtDv
09isNxzG24+adLF0PCyilWF6+NIGAUTIqdwpuFHRcToN80vrlA4QQPO6bjJx/IeM2o0jvVAXWRVP
XVw9S0tCz7WdgCiJ9EZfRBEuW3k0CLZapKedib2sULrciwZ1HoIETGGOZrIpBvYYMEXWq9ckXWhb
1dslLoWoQeQTEdDFl3j5WuYVD0kX2lZX2zZrAe/UJV2YFUbgFbXbrVzrqqU4SYuAXlSixwElcrZP
H2tl4/sdUKIzkMiTTEcU8552aDPlrW0hQdBq/WzkOKWYRS7GrI/18osdt+jGXX65R2+YrQuF21gr
y2N5yc0S+cdUgZ607E2AEqmdbrxRV6zFxcOtaPIESRXXIJxo94xgBhcghtJgJEfGa5NVXe8HjpMu
OK60YWGPOEHBlx9PK35aWuvoxq94+x3HqOOrd/znPvLaGo4ti77jI6QtYct8QylrU4jcmsWr2ATK
nlcb/F+8oEmcLMCGQzCIn5Mh3s+iCT7/fOdvE2dx6XK0qYNvFpBMdQmncMsQf4Ino1pX0BBBJweI
cT09jMmgVXoItqfQaRzzoAFz6c///LWDc8oTFNIH7dLXcCUx/abK5h6O60bacG1pJ1Yw0S5nzpHk
a7b8KnaIG0K8z0siGafmWLoeBsSqA76JmSzI1eb5s+1uFtP/qUO8Ybr/gcZt674XAcKcbicaooxD
wT9OFtNgqZKHOdLNxN2fWjRTkRUbysmnOlJFnzUHmR/C/mD38VwEX8q1gZ2MujjRIqLvdsCYgPuf
ZQqhvOH7WFDiVfHArPDrCwrGjE2A0KO+gA3vTs6dBj9G+ex1QVywhzggHNTvRwkWoUikCdtlGhxe
xRTpYj0i4BiOKuIVjnnJ9N59ZkvgufRrp/K/HuDXWddhdQEJ0nGa50E9oeLkRR3ApYv1kNM2BEIj
f6wSEz3PNp6/60Y0fv7GRe1ttKdjsOzqwtflk1QGLLxWM8/wzSlgtWUUV4h8gTmos9piqjGO6a3S
8xWLd7F6Yk/YppA9X5aN7mdL6QoSyPKGo7y2uOPiZTj2zcAw1Ru37V87en4Fxhn9wjUXoIeo0y4S
ZIUXFvRhymX5y0zIr14G5GLflo0B6NUhpN1V+1jgkUKjwtM4XfBbTJPxUFbXl0L0ZZbMYSaGbfO8
KY7/FpA9sOWS1Je1nL5NVK1pVEbr2etUXEQT4MHxhM8J8HHMP5ayfe6S4YPf0tFrb9g0hhrOLJbW
ps+SqJOnKZKefsV5LyVm+VGu5kGeqLbPbHvf22n2O3AXMx31MVVgDA3yFZPmWRgUdcr6fve74y5U
qhKksYiRsHM9h08xrOiTWtbZ77F3UVLgeo2KeLUVCp3NuepPyeTFocSlC5JqjgivZTVWFyaH+6Hb
Hna2ffe6KS5IirVDVK50q8Bhv4sT4/OOCXNp/eJaFyTVtcPRkhAbbw7kGCxErjPWzIsqDMfiuEN2
jChoanzOpdrI08YUySTlhV9Y6MKk1Ijpe7WqIB/buriHEOx+WgAd9jt2x0BLIcUM1Zoib8r+OTDL
+3XgnrfcBUlVB6YVwecDG2oM3jaNKZWgHz0vueMR7XJQjuHi6hJw+hCHXfnQ26R68DsVJ6KVfYmX
vu7ri9gPfVakllls9lt8mFdeTxcglUQtVOU2rD5tv+zJt7n44bVrd/ICKrt1NYYIJ6LSPnC+5EN9
a973WmbkTl70q2hDHgYID5uJ/RqDJTttaFKehq6R77eV/ygbY/KhqNZLsCxrtqyDX19VumMZM166
CiiX6mI7foAT8VjPpTXq5Hdoju3u3IR2n3h5iXFoU7U3abOUfl7HxaoFIb7ywCSYUEjdZ1FwvLMR
KT037lguN6XeyoCVFznWp54tGfPTKefShaslyyZQCAqxdMFVqszxNaoGr9andOFqZAB3ZtBg7Wbk
T0k9/OgMKB/8vqVjtsvGqwbc4OWFDmWdGmLVw4aozC8VcBFpamsD27ARq8/bmoYJP5ti2f227gLS
mobrki6mvLRqImmlAp4tM2RKvQ7GRaRBdBqalhYHc4ztF4iKfU7myov5kEsXj1Z2SQv4n0aIB6T6
AyvM54oJ7eeII8c6ZWjGrSUrbguN0GIM3m3AjfmdyYt3/lfLqkOARHsi8axaNB8KctB0k4tf60dG
jnXGpRk4dDPKiwj2OOu3CEFkNcY3bP/l579RE3GhaFDkaMDfkQS5CsIiRctwTAep7ekAfZHnyTvv
K0gMkq0JaZDPkOkC9LgER/zmmeO5iDQZdAmftS4v3Rqb7Ijqj1M4+AWSLhyNLiH615omeYVAZlfr
gwwTPyN1kWhNVPaqQ/s9F6D8w/xUsjzMYmN+lSMXitbWct2aak/ywPY6a8dQnIZi/+x1210kmphr
NqDRiS67nM5Fbd+Pwtw4lSuVbxeB1tIGRGX9FuRAFZg7NnXboyqi+XHlc/w7KlXqzusnuNwyIIJv
i3IdExAIlKfA7jvYWDzBndKlQ9vrTcgDaV4ObbHlnYIs3QPGy85eO3cxbrJMZBv0CLKLvSXneQCJ
3mqC6Mb5/3P93vAGLqxtOURZ6wWmigKvOhFCunfNrni2Nes3u41wP4TaHNyddboVy7Ng4y/akOK0
Jy/a7En5odo4v7d7u2ZoywLP0R0fuyjW2TDE5H7R1W960eXHuB4ewnn8ZVKgkSExUJ6xWKunMGwV
kF3yi99ZOX5ns3uJPspR5BV+ELUDpJ358MlvbSc+4JRSKcNA5ntNh1NVVM8A0tziv355N974Ci6O
7lDa1HbZkUmx9klacGQZXM8b3/ja4tJ5rMwAtRISJXnRi6eZyRd0sJ9ncHUvZxNUQctVkusx2qZU
WxL0Wc+m1m+GSLpIuiTZ1FjRMMlB8Tpn25L8gXa/n7N3gXRRuIzhIlaZs5KU/DSv9VZnoQnEjQj+
ykPrkpOFI0OzcINPbppyzAqQszxs8aLO4Vwefs7BRdTRytJ6nHmSj5zkejDA2crWM0lwEXV7XB/7
qjHxAcIY3qYYoAc9i036kvkVJ0LHXFXSg++isEl+zHwA8Zw2dyYw8kbb9tq1dwxW0GLRDFx+ebnY
D2NAft9Z7LdxF0e3HSt85NHDouh+as2Z9JXnO+VU9Y8DlJ1R38GgGLuLpUww6BDeatBea6u7MC6A
GUyzKoUvui7qZOtF3k30mLK2sP072lXNCW+k/oZWEaGpHnnxuIk+OA8i0fdK471coSV84+q+LezB
pcthVvBQLLyPilz0ZHrXy8a8SzYU29L6IOW5lZoNyGXK8cu4jUWbAUYerWm8AQ11oiGv36FfV5+a
SAxLimHj/V1bHvPdSwu2TklVN/dhAw74n/v+ty1ZuGgWJMnhUo2DzM0cmXNB5+jpMJZ/glCS8Hpe
hAtiaRlY9/kWybwu2Z8l7b8NA/fSs+AiebGQf2UrhWrBcjm2eLqqjmWkG+N0tdwr1hcuhmWyB/AE
UyPzsqOfYwxlZgvpv/783N82YRAivt44KJVmUGtKkQPcwc+VPu4x/jOdfBaHINjrxS1YsaJykUlO
WPA+mZb7MNYf/JaOXi+NkA2gRoFoczjoZzPOUKVZR7/5dPkfYGALSzj0lOTRwj40/fbYwlj99u04
5JVHdGTdDJdZyOeipd/WhPp5YxcTyBWdoinE0hPd36lC/giU8FpauIhAO1cxeKRgOlFsmiwWM9gK
QYvlcyTChQRW9TB1q5YyT/jWnIoFOGk7NDd84LX77Xh7FhWt7VBGz60EOos07QGCHeF1CYUL0Uqg
/RgRoEjz8CiW+wLkdhh5ZR9/fixv523CFcdkK7UWLWiJfJOv91urSMpEcZz0dsDDqDC5kde+nMR/
A2PhYq/AQomxWrZIRPMLSgkbpPYqsOSH/Ylz0jyQZAV6tYLyxM9/1pUP4gKxbJAMx970Ih968kdi
1C88DL0qgGiNvPYJEvw9tApGkRs0HNOYL78ccfPst+2Xr/QvBw+iLGBLITmTj7H92E/lN8jmeoU6
wiUl46Kaeako3qWpK74uvKo/Q+g28nI4wkVkccqSwzbYuNyL9QTSud+GWPhhN4Haf30qh1ppXxRY
vBkOmT4lDGCyn5/3S+b01q2kr1feIlbRCrq5+aAi9j5STL2rlVrvI0h+pjoa6rsmXII7Q8r+hr1d
sQMXfNAUc2XlNoi8NjHqmEOd1m35Q9goF+jcnKheP/38p12zAOcJ0HUikYcuIt/7Jr70wRRmOhB+
KDXhor2iF67piq8iP4QA7nl4YVG1gd874IK9jmZYAOFSHBU2rU/loqfztN7i77xyLi6WR3XVOHLR
8xxAiidtm3szFn95HbnLuhXX1dqAcJfnkayT06GS5+5FPdpvccc1NMs0HGzhMSoL8NbIEKuPwN+U
NxoyV1p7IKJ/bQkxSDfo3HS4LgkjXWqqePqtSuLoktjpaxcO+7lrjvkMY1nSwa7zewRbfoxiwgX7
LJJMFpRicY5RpfI0m6i5Y1Qzv7fZheQsa0fL/RBxHu5FhEefsF8O0kW3UoorD6hLSaVpNUKiVvA8
GStQjOxcncBRjYylGIn99UCryC9eFC7OH0OyB42RfuU8ZNOHmE82s7HubzzQV+zChSzWZUhapRjP
4yqR5xG8iZb4JcPiP5DFuQz39ZjjfDXju7KP/iqXW7MY17btvMaa1JgMxvhzTqZ9Ocd0jx6neOtP
XkbHXaPDlV8A7H85crtkHWvZKYYysN/ijsmtQcSHpmU4lW1rUlT2gseoFYfn6i8H9q9QohxNP64h
bosIO0j7Nja8RwH6T7+tOy9yvdYYklcJnFEA3eSO5uj6+c3uCFdacUkOXTYVHN3EG5L2x3I3tpWn
F3URXeMwY2i9O+K8nAJyKnSBGQAoSHteF6dSFQ+222tuceZb/UOsfMv6EpMyXmfuArq6AiMmmre4
i9qoKSMzUKK8YLHf9I1wYV0axVk4R41zX/cPBPW7dGbMMz50gV27WccubEyc1yQoHuex/+sA77Gf
h3dxXeURo/MEuHyezPv0WKyyuwP9x62pzBeDeSNGdHFdgjb1TDG5jlw6/IOw8MkO09eff9IXS39r
acdG1TRjjlUeNGdNQ381lpjHfizGh9I2ys+tuyqTCBG2gUC1CX25PgDjmEghP8+zn+//2tE44TPD
1FMYtwHLoxC0P2Xc3cUqukU1fm1xJ4CNxkO2ZBuweL3NKagf33Fz+OVZsWOoAUXdJYirl7tOoFqw
od4OrV+/EolwoV3AXxUhWLHjvJIgLWp1BkSq38ZddNcSx7gyvItzSO78PSr1taHxjczkynm74K6i
KsNo1Nh11MhfDqvu1/CWFv21pZ1ndD6KyvRVTfNId/HJbkOfDl3ghyMQLqOqLqpNKNbTHHptX8M6
OE2E/fC64C52i1oTx0MNgZ4lgToHNAxM2pXsOPmt7ryi60oPIIA7ls+h+S2JNW45QG5++YIL3+oX
DMCuSG9ztANs2qiyTGvA6vws3wVwxXLuwRiyshwM2H0K+d3vh21/9zsWxziPQZTjlGws71rxg47k
hxziz15Lu+itse5kUq88zPsRiqQpOCr1F8Pk6ldj/A9+gIzdWpKB5lPZxSnryPsmmf3M08WGjVTy
EXERxQtKTtw0JNNV5YeZEy40rJu3mhSlifK40H8xtFy09rOg/wDDQHQZMoiq5+RgzyCPfZ+EiWek
6OLC6Lqpohy2MJ8ZCCnEqlHXLWXh1w9xBSzNkNTJzsYwb7TO2A5WR+VHZSBcXFgHwEEThQOWZvHf
SVl9aMGQ4XfDnSfZUDT6AM6nOYcgAAgxgr/7xbPy6dKTyXFc62jbaR6qmZzbTt6tSeW7uGP1QZuU
amjKKK+M+RwdLZgu1fyb16G4aLA+AtfOOmOOspusTu3In3uUof1coYsH2zsLTgepaS46br5HDak+
lmH1t9/OnfT2GLTYVbfQfAx2+xBtza/dbD27Fi4crCgII+Uahvk+BPtdNA3BSW5+8yfCBYSxaI8G
BRr3fO7Np1UMkPmZvTTXuHChVFVft6ixzGG+ls2YlVCaTI8Q0Ay/M3dMqDyKVs09klrddD9sucGC
Oj+2W+HSg4HkqeWHoiSvVRvfi6Cds0hiws1v544NlVNZl1XYk7w9zGnW9Clg6rvX0i6wqQI3TU+N
JvCGR17F8svabl5DHMKlB9tGOgw2Lo68sdDEzTApyz7Piy0+/XznV5IsF9rUzgz65hsh+bLNVXsS
auxQwiyi4I+yGsyNassVWn/h4psAlF21OUqSR20dFxmLev1BkxbCkkenMwl63dQyA3YyJN4hha4A
tChtADd6BOX+Z9xX1fnnP/ftWBud9dd1H9I2fTKw9sglxEbvZcC/Dov0ox0VLtIK1PtVtCTFnvdq
sEM2jeDgTUMTSkhwFNL48YsJF3DV24iLiSRHbnZjQRix8az1DrtdrJXpi7mfJty3dt9+gPOtzlhT
3XhpXjKaNzJ6F2pl1iTZhQ2PXCSA8TNF9ddqKel5J238bhk7FfuZugu5IjiPsqbiQJUs3r+KOh6z
ELTxt9oBL0n2W7/D8ST9sQ61VPWRJ1GynjHAov6uB8n/DIDie+Riq/DZyTCeu/UITzyGBAsTYQA9
sENFfpGMi80q6VhNIFEk+cH+EnDF6Uhqz9qCiyIuQzt3aJ6QHLRkcdZCBz6qm/HGxv8R9H3j8P7D
4xWEosew7pHvEylBZgYCDAt286e52rtToWR9H/cYDNxsa7KCHWGqE2WyJuwg0lUnTcqnokOLn05V
KscgOoPGFr3UaoUOE6v2/V71JGpPhRlbr0QUXebXPmNb245OurG5jablPCXoax9k9wvTIazxevW+
7vnLFDpWN2WVojO/3gkmN8+9v1jiv+rcJBjbglhtX1A0mOfcdVrJ0u+5Bjv968U1BQx5OuSWbw06
U0aDXBKCEl47Fy6ID4jbpJl2+KEghAhxoR46/OPnHlxMXrIfc1Un3ZGvbP9j0LUGnjR+9nlhhIu3
MozLrQzNkUNV69v6fDTqT7+Fo9enPWPYZJTHBMds2gFaABzl6HSB3qXngdPX62tyaEx0V0fOQDr4
Xm59n7FxuaVazbDKW1bv1CuXYjV9X/RHztlMUyjXmfNOu1tIhWurOw65mQfaDQNWh0J8kfJqIOka
N14RGPj0Xx9MgDmAvdJ8z4e5jD+pKdyf+TQFXncRnNmvV+9iyVoayD03VafPesc8asJmv5k58Pm+
Xj1QmnUmHNZ8ZOF3Go7q1NWhHxcpCGBfL142CjC6wWJuol1VNm26uAdusbzxULyNPgHxoLM6OyJq
qtnmIW/EnS10pE9JTcSTbmL1LRZ0fGdFCSRBMs+ev8jFYRUy2noQui25reBshhGz3mT3qpiAA+j1
70Exox7YVC45sArLYxGF4V2MQWG/wNbFXUVs07wAy2hOxxAyk7UQ9yF61J6rO8/I1oc74Bt8yhvD
HvT8EfB4L+AViAFen8oUJXQ+OjblU1P8ReofNWTx/CzLRV2x1oq1QGaWm/i4g3bamM4b+eHjjDHS
+XrbwXpg2oTOE1C170Vj+xTgq/rGvl9e/v+6Su6qP+5mVDFG9KY86cfxLu73+QzAR/QQQdz7nVkL
+k2U662p9bc9J3fVIPUaIimu8EOiQ4Zp3Cbrr3aa1B9+x+TYsE7m3h5zNGImZzkegW9fU8hZ+YGV
gPh+/RF23pWYw2rHHCrhf28FyWPMS3tt3MVBRaYJp06wIce0zJc4sH/USeD3WHEXCDU3a7KGBlfe
TFOXK8r704vb8TNVl9Soi4OoCIJ1zJMOs2oxIWliaz+6Cu7ioIyqltFi8CmHL1PvxQEoiQ56L1Fz
zl2kUzQ1gS3nDYRx6lBg5F4wCGHnX/2+qGOxAMt1RwLd9Lxv5ruAtDqFeKXf7Blqbq9vokCqz6eV
D7lVIniYVNLe73rytFEXRBUFYVlwWg+5MfQjhhCy1tpvPz+VK5UZCAa/3rnFmBM+5TDkEZ34Q2HF
w7CteDq6rIi65yCMz2MivvJyq97puVTvmQH4abftrT7ClVfeBVbtlUXJZ7NDLkO99xhp0ex+GiT9
01SVfYIqaxmmm462b/VQKb+r4AKuIE4NcTeZ9LkJp+mp68b+bAwbP/38SK94VJclbsG5NRKhbk6A
4j6twfxbr/1yAO4irsi2qHDSc59P5otFgSPtJrPdeHau7dt5iUUX0yExrMsh/nkawxmTEbfqPteW
fvnv/8pCd2t38Fk0OJJNfrwL8Y/fUTs2PfZC7kpvWBcDP1CYb1IWML9hVe4irfpoCpKY2z6Hmxvu
BNhKz1HIisxv607s3MRd8U9wni+iCNO+bNMRM6aeiztG3YBjbdFB2OVb1hgi0mk3no+Xi7MCVmFG
fBJ1+VgR88SHcX2ind+cLXdBVi0dpkrWcZtPdfh4rPPn1t5iar5yBV2IFei0W1WIw+SKyz8whlam
w1Z/8PqWLsKq4W0BNMje5UzST2tgn1SMGNxvbccqO6BaSY2+XB4wrnTa9qp8ApFA7ecKXeKsxC6M
aMp1Lu0yZLVWe2bJ7vksuvCqSnZ7YWhicpYU34K6ONJlnvxs32XOoopWdSUjjbsyhecjCqZTE9bP
fqfuWGdXzAxDjy+nPpIHpChfxiq6//nSLx/ujejeBVfVEatVGO86x6QD/72TQXyKD/QJJsik3pjI
vnLXXYQV+H32qCg6eHIWfIKYBQhnk8AvX3MhVoGIqLL80DmzqzwF/+fsTJrmtL0u/oVeqhAaQFu6
nxHaQ2wncTaUY8cgQMwSw6d/T/9XtuJOV2mThVOl1iM0XF397jnxVAIR7fwkBYVLWYVaGFKSsrsk
nd1PsR5fD5iy31lKN0beFcniSyW2LuiHC6Qc5vcLi9ZzXCRj1hag9r0+rgtbXZ3XUVOo+kt0YDkd
81KfxNhXD2oLDy9kUbjQ1VDaY02WGmtK9BeYJj+bQ9zJuNyaN85xWvXhgRtyoy9bpNUF5qDFQ73R
7c7Y3Go9+jkIqJtlG4ptHi4aYsTNUMg04OvvfuPurNdEUWgIBb2+VKE+XsqVJ/kwbMUZvs/3HkVu
3MpdJ8cVIiCh5YW+kGAIPwTr2qqUNuucqToBbxzU4mGvInFnl7gxWO5L+FwP8zRCUO6yd/tbof6e
Dz/8UvzvWeaHWAyqDKIst0FfpoP/LoP+PW3uKcjf6LTLj4VTGYFNS/rLHM/twzLlxxj5KboLF/AK
WpjsIi+NuKPv41TX9pWQwvOC5QJeiwrtKFeqL0tfQQEisE1ajoFfKsFlvOBIAYkuSMFcOPm+J6AN
rRKeyWOX8WomO8zRqoZLsxdIb8moeZmN5Xd6fs3u/eKochmvJYrprIKxvSxAYJJXFvGqPoGaXGGx
EPPyn5YPfhoZwmW+JoBqdh+6FiK44VO82A+D9TNvQ233z/vOOidRQ/u1uzS6+YJs2p9DAAkgr33H
Zb76FYD00CMIqWTVjqdW1PvHZi5RHllDFdMvmneVwLRpm4IQxGjbvNpT0h7wuCvuKSPdWLMu/IVI
BGUwe9ReCGXyRITRD0MyiTvjc2PTdOkvpgIu9TLjPJfjmK1r0cFit4enFV7ja3siUTw87boldziT
Gye8Kw/G5z5cj9F2eHsjPUwP1giYHIoYSav++e8Pfmu4rkvlh92TlZy0qFHFERk0aRLBuyLipZ8u
gXChsH4uZjgPo/G1ZyzXxDyNor6nE3NrbK5/0Q8979ZZbks4YBlAzeVBVuM3zRb12kRRe+dj3xob
J3zQMoZFzUz0pY3W01zAfYBt+qPfuDuLeJHrrgI9txcryn+qYPg0B+OdgOrGHHXZLQOLnqPcV30Z
+br8JoBZ/jGi2rNMm4ZPaa/GDr6hiR9LLFycy2pbTHg4x2fgijyJbVRnWbDKb6twaS6bdIdAwh1b
RT3/o6L5mUAl2i9+cxkuK7Z6OPahRca66s5bRd+KZukevL6vi05tXYuqOfjGXdo4Ss5SDPFDA7WV
OwfZjZnpElNGwZAkkqa98K1+Q3FnSeW0fPHruTPrTcVIBYilvfSbeOlnUaUlnN09v6cz7VV3hHFf
DM1lZUm2heurXozfzd9FpMxuaoQmpL50YwVJs7HfUjIvfjcJ1+wxiCQzTbzWF1j66BNon+BUksPv
CuqiT0jHbYs5iLpMXfF7g3vi0S53mr6xF7jkU7AUaphRnniBQXmIbLQaihc2TMvrGvbkXRkEBG7c
bfPZa+q4JJSEAlNX7EZd+sTIZ/hGlifkM4s76/XGhu8CNNVctoI3h7qYpej/Wvdleiwjsr8u8J28
s3XeWFcuR8OLei/VtqhLpwqU58z1cWpHws5+w3P91R9OrKVoEyjblmid7y+236qHbRSz3wUrdJbt
Pq/bMGtRoqbDvh24eS7mw8/sR7jSRURsS8FaWl5qEI+nthQ0DeCh7LcnhM5dt0HlbGfjvbys0vzZ
VLAQjasPfiPu5I1j05o4AvkHtpt/Kubpjabdnz5Ncxe8LVg5LIlq0fSaPJu2/yNqg69+TTtgBUyl
CzuXY3lRZoY+DztwhRN+eB7/F55Ht3Eo+iDI43Y+r3p+sWT4w6/fTiwZBWuIHBqaLkj0KTrEkNYB
LNH8Gr/uCj8snhFntRW1Ki8BUnYPG4BkSC4oP6yI/wuJCqzpVSSDnIfdO8W2S2ESr0iAuzxU2aE6
rNyiIE/UEL9d9j5+W5rC69DjLg4VmbXUy1CVF9NT+zap2PowyoR55V25y0PtQbySvecleChyrT5X
0IkNyZ0449dHE3dxqEph/WiKriujgiqVARvfcug4d5D7j5YngxftM5HBvZvtr99luUtCAb20CTFr
kDdjoPhpC3p17kuxfE/aRTwi2dY97sMYnA7GK68tGaqPP09ZEsC2TsUqyPfD9N+DJFjOuFAUXtWH
3AWkyGZJuc0GfxAZvsxV+S6GyJnXWnMcAf+vKnquIR2Ms0R8h7x+f1YRj+4cgre+g7OOGZ0RinRB
eengR3bRYhgeD7I0r22L16CWSpNqlPW/4q3WL8EM/PDnzyAKI7tlmYO82zCLkxqWnc3gV9TLXW6q
YtJi9iK3RrbhARKd74apvBO7Xfv372wVd7GpQi60Bococ2P3T3qt3xz17hXnoATl5yGp7KqCDiUL
F1bscTqs+x9LwT0nj3PmhusOabkOZy4L91cai+9aTn44I3cBqSjaZiWgPpWbbn5p90KnESGh3wnj
IlKGQQuZl2uRN41+aWf2eUf9qteCcgmpuYrpYksa5GAmv5FhHZ4isvgphXAXkIKdnB6nY5P5Eurv
FQEvPCGf5hWccReQYi3mdlRMOAIGyDIkrf0rDo3fWzD/Fx8lh1FNayfzvd4/w2jmvR3WP/1GnP48
w9myqGILeZGrAzKhB7Vf9omXd7be/73J/mJpunhUO3ImShwkOcR2ustO4uXRLol5U9YmNK8Kl4in
ESXzKQx2i6e45ME7bHHdyw5rSnhDTmb9k8ilfBcRmBilEDRip2VbZJIOtlm+MZTBfIx72nytxcHK
NKoa8d7UXVymnRbI45SSmu8KfOCfNGRgm4KxaUE6rtFDWybtaUlC86VKhuMRDwwoCl61fltVJDDp
Vi8rjFkRCKdDIBeTVpgyl16wA6bZUXQSZdJBT6kN15RVFR7n1ynOAF7Un7ckqCDPmVj+GK1Hk5c6
aJ8CiOm+iHUd0KVV+kFzkA38+csNrIIvBKWwhG5mlR71jKd8P2dH7sJhO5/B6U+yyDlMXPpV9KmJ
sIn895T79esCd8mvIe6qxlw7PqDm/fuEy94LbEn/UbEu35RRvzz/98/cOBZc2GvehomPTBQ5GcOn
Imk/rAjp7/wJt9q+xmo/BNlKtJC/sVOSFyHedYJ2f+Bs9DON4S7r1epEHEAmilwYmquCf4I+oV+g
6vqBFhb5mVbOSd6SpEhp8CEg5F7p3a/TDtx1Skz6uA+xeGReNCiBX+hePunZkFM3H34Gx1w4m5XQ
djZ6hAv6IuYuFWy/1PC/9fym0c/fdD0A5zaBSHIkZV7IUZNTb0ntdzy4AluRBQcdN0eSL9zu56v1
1Wls+tHv6uRaJpa9WoIKeu35OBffVE++wun1t/9eRTduHy72xY8FAlXhUuSVZfqsysg+xBT+2nUC
6x7ZBcfLAfH8Oz92Y1m5GFiLtMwGtfQi34Y6QhKue8d17JUK5i4HhuJyNlUKu86+yPk0yu2hXGM/
ZJC7IJjlbE46PqPjRdg+DuHwppwLP7U97iptoTQlghEzvq7tEgYpgqR+4EIn5//+wLfG/PrvP2xl
XG8CqgGIiuZZFKeAjHUqj2jwW1QuCDYPMWwfYy5zNuDZDx4gNj1Y/cmv686KLWuirvbXMhedgQ1L
+E2xwm+j5M7haqptanaNUYGa8XMyPvfx6HdbcTGwoYR7XHAQmcPo6YISWwh68Om914C4/FccTJ1h
67XXAgXWYdGc4iTwKwHgLgCWNOToxvqQeQ/fmWoItpTB08Bvnrj8F6ZdSYuOyXzr5ZtOm+lchbXy
m+Iu/6V2OkNToIzzTXVPXU3tqU4qz6Xvkl9zUldto0qRq01lVBcvyeYZ9rvE11Yp0QteiZyu5ZR2
ZH2KJvmX31RxjtKBVATOBrXIm/n3hXVvm976beKuwpaGjnYY10rkrcJql5F4CVnnhWdyV19LY2ci
yT7AHHEJ8sD+RZvjg994OLfxrSC6C8l1rAMR5iSog+dtQrrNq3UXkGo1vMumXYscuTwOYYB1OzUJ
uRPo/u/B+he3LBeRMrrdYPUA9A1ixVjue2fC01aL8gU2Lgjfufwmg7hK92TjWci1+IK1rJ/3GXtP
VYxUpWUTrg+CLhzPjAGKC0ocaG+3IaoI3qjb4rTXI/HbWF0whELGXKyy5flG0uuknr0eHrlLgIjS
9Lxu0W4oxAodkz5Mu/rONfbGEelSYkU044IX0RjrsMlQa0nTKI793Mu5S4mtQyd5RXaRI93xVYT6
s8Fq9Jt1Tgqxg1W5IJHk+d6F61mF0/pI+XEvQXlrVJzAoanqfiZlyfPRsg+8GeoU0I9fHsilwjZJ
YNYDTiZXWp4QX36V2+GX8HCpsMDAQpsHjOcSl2fI0Fhka5rE85B0uTApS0RmM0QtIKf3j02g6cao
n9cvd3Gwo22gN24B+Sk2BBDMGXuoRtylPG4UhHEXCGsjOvWtxWy5QkipvRpRxAK2RSnB+XbqyoS+
K4to+hgWMEw9FYucVApfK/nU7ct6Isu4+03bf+lvzaMNA1lEV6O4N8Ex5Kis8qro5y5opRTSC9Nu
WD5XNNdDn5Oi9GzaWQ6J2o3ohoTmoQXrFsDwmS71PZzuxlpzlb2wp6nQdDTKB2XOVLRP5LB+N1PX
IHEZ+DADjoxyPKQ+KF5l1cbvNH0jI/AvlpkpPChIjLTohw42qft3OvPxfDRR63fxdZnmMVJdu7Ag
yhFIvxxkfvVebS4d1tdrHUIkK8oXjTER4fuhlX5TxUXBCAIBudmd5DQpTBoHKiNH6be9uSBYyNUw
DITs2N7G+iwrE6dQsOn8XupcFCygQ4RypCrMhy36tk8j3kXUnY7fmCwuCBaZmO2xOY5cVXLPBn2d
5IutUyuZZxTm0mC83Y7KDNGR92LUqSyKz0Mt792jb2Q1XfmsaZo6VSbjgdezwX7sWFm/b9ex+sw3
VT6zsZ48bwWultaB5COTfN/wGCA/oL4SrOjiF+i4aFgRafCQK1/zxLb7c1D2/Sk2sV8dCDyrfs40
hBKPGKRH65LG5yWZx8dWhcxvZrps2BLvR1PaGaNi9JoGi3w7Ip13J3y/MTddOuxoTTMduETmCpvN
SZOufZ5VUj7Zqonu7JU3dngXCUPtvpFJh8rnsgfLAmGv09RH927Xt/rvACdBGLTRsIdrHu8xXLfJ
oHOoqqi3tmCDX/ztEmFF1Yww4ZjXnFbj+DwHkLGukck+e0WyrrYSxGV6SGRjdChwhLSNos80Nn6x
pguEjW1fw+qr3VC0UkPUQMbpBNumOzPn1meNfp7zdWTGCbY9Wx7y3j5SOOA8hRp1y37D4mSpdChJ
MjSJzUXSnSc1vV27+c52fKvjzmK1I5XFoI3Nu2B/l7RVcopKM3tNduYyYUjXzQsbwilvl+Bsuq/w
hfF6VGeuZFvEuLDtsc05kwRun13/sNrG7wGZuUiYHdmyRXsw5SzoyxMrk/dBXflZ3TLXg3OMmU7q
sJ/zSn5qQm1w7Wl8x/u6L/yQ4w2kDVHAgLYN6z+rcv4N1a1eK5O5QFjbDM3YVvUMriNQKeQ8R7q0
XouHuURYpSnSX7ycccMEHVFF4SkQY+J1YDCXCNu3TpeTvXa8ssdp6ItXsdDowWdhYq79POBb00MX
BK4+OUzGLk0Yf9ll/cGvaWdhHiPkUjeU2+UF5F3Smi7vlPQ7/5nLfpnR4BhN9JQbHf5TWPExbFcv
5Jm5jBcyx1OzLmi6mNs3xf4ULrPXdZG5fJfhRTVI2ETnFTHluR0UOcGz4d5j9a/3QeYiXi1MlccB
Vqr5jFewC+2IeLym8P02QlcEC0m6vuVlMOS73D5GHblUQ/PRa564NBcLa1hs9OWQi10cj60OvwVH
7FfMwlya6ziGsalRBZgv5fZ3BDDFLHeDrVsj7hyZcSFld+yqz7d4vYhpOO3r5pX0Zi7OVfOqge7+
1uUGFoeZFNK+hET7CUAy1/xvAO9hGJilHKGtOqH68Mw2GPV5fU6X6KKtUiRCoj7voIz8MLDePMTJ
SN75tZ78vF8VawuHhi0a832XL5zn1Io7Icqv34+ZS3R1lkU13jC6XBZNsDyMtgfZM4em/xrD2PY9
sVXyHK/tMfitKBfyihsJS0+yYJyYCB+K2MhTM09f/IbJOUcjrqHjK+I2j6fg69jFOk3GQvudGS7k
VaBulByB1Hk59Z8IDIqVJF7BHHPdNUUZHqNaep0HsaHPZubntjikV+TPXMaL70pGxbLofOZgkpcA
RcJJiIyh35A7Jyn2x2ToTa1zrsPh3NsJ1ZeQ5/ds3TlM7TZUGpraXX6U8Rfd73lhoBb43z3/X3Lu
388yzOWcwB8lEkWoXY7RMc+iGKouHbtpPxum9Rsoe6lHPpLj3bTG5rLU8/6gSU9eeBfU2PviBX5g
qtXn62Yo05W1xXyCFOOYFbWx5IFPoL6iUe8YbahRn1qGcKCvS3uB46wf7g8F25/3hdDAsGlUWL10
j79ZRp5Gs3vlGpirllVFcb0TuLfl81ik/QBzTW6YXxqeuQiVZsc2khp5pDYq4MA1vi0aT39y5jJU
iiaWYi/bM9vr5xY+uN+rta++/fekuXH4uRCVPJrVGlIfWaDsNz3L8xpJPxaDufSUYcWILHVzZFVI
ITtFZmhaoTrJz3KSuW+c/dYkW6IKkQFCeAOOck3rvv7db1icmCDsNwDYuz4yCNSPpw1Vl09zzPxk
4ZgLZ4m1CBJZLHsWmy3KCqbrFIoexgv4wKnjrCG9JMmgOc820x0vhNbq1Kpj94sLXD6rlgUercsm
zgJuP8ZI6qSVLAK/7dHlsWKYEw0VLwWkTihPV0SSaV1yP905ODL+PDCLxovkKMyegScfH9e5ah7X
ws+3Fdf+nxufOETW5pjQbOXx57JTj2we/AqimQtk1aHBVs4bmvWQad3lp67o/c5SV5ULzwCJEF0S
ZVRi7cfVRE9IK/tdlFwWy9IZAQYMA7OgNllh4LEdxp5FAcxV5ao7UXS4rkcZKmf38yxjdq6pX4qO
uTRWksSyr8Y5yo6RTKetR4ahgCjunYP6xp7rEllJhzpuYost61nV/qmjZJ2fqyOsQr9Mg4tnBKgH
g8ZGS7O4Qm1bolIdNn4gMnPRhCruA9wFDgy7GKaUrFBCvAppeu26LpoAA7hW7N2wZeFqt7Sv5vg8
4YDy21xcWG2zEZweYMmVNaRUKSQzX9vkHrV645O6rFq5wlLkaANs5r0a0nWYn8fQfvIaFRdVk3Zn
FLrQUTbSij12AYoArETSwa91Z99KVtpAO2/ZsnrZo1MTLS9FMPtRyMxl1Tp1iMOUcZSJU7vTIRXl
5DkRXVZNGxrzo5BRVm7sGXpZsMvU955fbn1N+vNeLvcxTppRiKw18uO6FI8o6bsn3HarbSeysHqI
m7Jb44xU9B0qij/wPfY7+F1YbaBdO9Wd3LIpKNvyNNXRVeKf7/Dj8JsrTmQhyE7IFDOsIMhy4iH/
j9q0f3g17epLhW1XClXgIEI6BuYkSy/gZimU31XX1ZeCEieQNTjEZTzCJajEs9E7tW3m2a/vznSp
h4jSrkck1wfTnMZD8ghx5t/82namS9lCLT2YTZSZzWZkWZ/34/DcbZ2b7nhwscvdRhkERbfHgBk8
YSZr6JnIdOkhuWyAYAnGfNgBePQFrT8mMQ38xtyFh8ZDQsRbdFvWLjF9TBDyPjR6a/1WkgsNkllp
yAuNe7ZUhKV4Z1/TLkQtl9c3ddFBSCrWMINVW6bFWgP1iKbnDo8Dfjkjl2ZaWLy0a9XTLAyrN2a1
r7uNfXvu5KPkFPbRLoI14zaUr7La7bMgG/NL2UfXLfOHVyNt4VAEv7k1qw+4dC1N1X6K2cTPfqPu
rFIi2YBHsJriwEjOoggf4ArmVerBXKRpXmPF1Kz3rB7EmAbI65xgfuRnq85cqgm3FjHOOzoupzF6
kcmuHwooRXguJGdPpyOXdckw6CFv1AtRZsoKfdyTJLxOjF+kpFyoKbZrRVvc4LAJlMsjCWP6rZVC
f6C7me78AddA5Vc/kfw8a8JlagNIipNsirvkbZmo6dyKSTxsOglwhlA/uJW5oJMcYVY+rjHJ4r76
zOLxXVFQvwjPpZzawAbz2DECFK4J39KEdmm5COGX+HJBJxsxXOvUtfU1fh/KQKdmCv/2WlQu4TQp
PkDgat0yuJY2n3RbrW/XmEJn/L+bv37DX31bZ83GuwljsNBrpoNh/zAQmNqkMHYeHtomCs4H1dM7
NZWof9BVpX//79+Mf/mb9F/yFxuOKgh3maxvCX/aA1xdVRA8hoDc/oCj7/5uISMyof/9YzeiQZet
2hfa783EsKFy+xtqAL7EUvmdYS5bNYpq5UOHU6Zbk5Pp57/L4fA8B1yyqoYr+AjXJIu0QVud7GDx
dpD4+Yowl6zicRtCxn+0WdQI8wLrN/uAu+boF8O6aBVhbDDQkLHZMkF04voQBUs2z4XsQlW0jZEm
AG+TtbynaULwn3K7My9vTBVXZYtHxbAFI0HHyRqctyvJMsXaT+uJuThVHcagwULMel1CB2cNbGrC
dXvvNctdmmraYLvRwj45wwW2flZxUKRmH5M7L343DgCXp9rmFkUuQ7tmFppqH5cIanNpW+MdlywV
tOyW2lPqiLlyW8ES7AUqIddMHdHnhS9pYZHX9hsjJxqfQcs1XSdsZtXMU6iiNOBoxz/9GncO+aHn
Lajf1eIIKDsY4MrLZjavLB912SqLtaSbdTSZjLf2Ae4mPVKU8TefjlMXr9KmB0hgzZpNJZuf5mFL
oKEBqxi/1q9HwA8BJwwJVhHTcc3GshSn8LA6DRM+ebZ+na8/tN4XME7HQ5zNDjWatJmh/a5lf09C
/deRFXUtMc1sZN9CIT9DApc9htiR85L1yfMuisbrBKEuagU2ulptWc7ZGtA3KAb4vhLh5+hJXdSq
I2UtxgbTPRrq5YGbcE9R5ez3zArbhJ+HftFyKZaiWLKA7f2baOjsc7Pw+E7E+eudmLqwlZRViEPq
WLN9Gvp0i+SHWvEPXlPSJaKuB7YoltpmKwtfav2XLf2qXKgLRCWsiQQPozXr170/7csRpQc1vdf2
RV0oCqKVVJMVY0LD1j6E+6LODLVnXqkK6kJRpLFRMEpsvGG011lnKojhwzjIs+/XJfbDQl0NJfFs
G7QO9fFHdczTaUxmr+s4dbEo2chmC0JlszEhnyAy+SY+Qr956EJRmOKma2qMeR/p7qHuinddGOyP
fhPRWUKsU1C2CumSKRTRn8pw6k5jd6ftG3uXi0VpbhpQG9JksDbcTnqY2qdtmZuzWmu/nBx12SjO
WKXKRS1Zjf/3OCPr+qRa7he2UxeO6sou3MYjWbIEXEseBMcfxHb9HaT4xui4cleHpbjSxuGWISPa
NM+Q+WvfN+FYv8xlJO79yI09zMWkYtN3sIMmSxbVy3NH2B97XHlFexAS+3k5mV2z9mrwkfVkouky
BVPahPudxn99I0SO/+fGFcSbQ3gHY39UHPX1k5UP62bg2gqa+QNZou4UDWV4GguU+3otBBeTQkVW
BDVqa7NpmKKTEWH7EJaHn1QAdUmpaOU7gVTIlNVqzjeevKN1dyeddmseOStYsXaIwgVpY9FF7CVY
R6DvJhrOI4SE7kQIt37CCVrDBBVrbYwHu6SKtn/6UNYPq8GqS6dO3gujbtzHXWmoBHJYfbTgHivH
2nw1dRU+mJn251rt5KUUM33me9h6BcrUfd4MDL5xe5RNth/9t64e6wcR4qLlNZNcPkuG0GBNpsFm
miZ/lMOq0qlETatf49cF88MhVoFiDcKNz3gl5P+gbvwVRUPf/Zp2wuS+ZkjjLdcjDDxPn9LOtn+P
80D8TFGoC081QlVkkPGaRW3Uvi2LCq6ftveqtqEuPdXVg+KmmOcs2dL16NS3qS3Cr34Dc91cfxjz
GF4cVhs5IT3V/6Ej9X7qk8PzezqpLwqrAJABe58Ztc/pXPKXsYnuZARvbKKu4WC1XItNR95nZUGW
E62yKOxUaoeGpA1f36q4OB556/fiSV3aqegEUssQj8tAyakTJRVPRdKqZ79v4FxtZSg1NKR3kxla
9n8hIRI+WwJFbK/WXdqJ7tL2pMNXmOEC/rbYm+KJ2K26syFcT8R/pzepizttITM2kMRkC9tpn/Zr
Qk8xHGRKgBU4yXQcBX6zyUWfGJ8TqA2Gc2avQoM9nKXSqNi7Ozm1G8eAyz4JoQPb9MeUhWIvPqgO
FgLt0JHHJYEEyJ3fkDfGyjn4gz7ozJGUaya3lpz2GAVRe9QFlzUy9bmRVfnYI/OcJiuJIO+IW6vn
yDlrHMbv4dKImbzyrRgeDnhmPwSbHx9BXUJqsjYat8OS16CsaFocHDyzZyUJdQmptWV4WuRovK3a
LoW8X88TvxPB5aPERMVACZqWAronydLpdAHe5bfmnBXd7Ye1fRzZTB4rQgkKoeZsbOLtzmPdjcnq
YkC7UqKMGbDm1lamSMe5r/Kyi2mmt4TeiVKvk+MXC9vFgZogGsJNIz++CfUdb0UntUDd4r+H538J
/F817hzHlZ7g6V3OUwbktZIYeFDM+/XtoILb6AOqBIfnomyml3Wv9WkpB/0YWl080F7rf/67C7f+
PCfCj5tWmxVfKeMaKqlJ8kUU4xe/pp1l3kTbtnT7bLOAbPBy+q2O/VSbqQsM1eMB00S2IIrRzTsI
fVDrRwtS5hzVKwcy2Uk8WHAevEfu8wsr/czo6L+0rbqqQE3VhLUQqu8iRi3ynDR/+w21E7x3toCn
836MV3f1L/P2PgoWzyXsWhi27dqZJanIq5YaAd32QLW8czu+Mfdc6rsgdGu7vcTWo4E1xMN6Ymv3
h9eIuOBkI+ejYgXaLo0Cfzh3KIAQfkwJdeFGFHzUlPSqyUzXfaaaZ4qGfsAadekpasJgKGIZvlZm
/yBZ8Ck2zZ1Y8UaM4qJTqhdr1y1B+FrS0TwHByIHNgzJG21Cfoai0fHRb+ydRYRns64/4iJ8hWpm
WjTFG6hbf/JrOvo5TJ+Req/hRkleC9n9U8/qbGAte2c3vjUdnUVUB9vOxZqEr6iB+SeM4z/3qbin
onCrbecgDIpBlF2JISm74c2oI36GJ6548BoUF6DC8sQ8jNDxUQ/vVDLCRlPOfvJB1OWnJngC12PB
w1e5Tm9Lap7N7qdCTV14CvJwUicNmk42dUoo/1KK8F4F1Y0Bd9GpfmJ2YDNDtymehmX/NcA1yW+i
uEpQDR2SUiU0fBVJ87Frh9+TvrsT0dzq9vXff7iGqjWCAtSEbtODvFgln6aZ+91/XB2oCX5asRqv
I1J96af9NenEndTRrU47izLUXWRbgvGI+uYhWU6bVo9+M9tZkrSogxGR73UnaX4PmyPdB78aMurK
P0U7FEMnheGY6vJt1zapoq3fPdYlpcrdVBwGYDqbQzukid6O81HN90xWboy2qwB1sFispqkjuDCW
H6tgh37asXteLl0yqqqilYaTil6lKT7XVn5Oms3vRHbJKJOM60btddWMxZtuVSfRhX5T28WidF/J
2a6YJoXBfW4pFRTDivjsNQddLqqVZbOXKDrOJjWoZ6j307Op6b278K2v6ZyVLZD3MNAEC16az7ad
HrbB+IkmUZdISpJD1X1zNKANaZJSzf4e1s0vdnORpFpFoghKTYCkBulizdOxas+mnbOyq7dCJTao
swh+SKxOt/mz15d0aaQ46rUsNjSMog5ssP1Jm8QvLnFRJA6dSbjCm+PVckvTWkwbKiWhPuLXceea
uAVRU3Ai68ya+kLq9usoRj+Iiros0sKOJlZF3WVYQACoQqC0NIU82OL3NV0aCT4Xdm3Cuc1sUx3P
oqT6LKxvSsfFkbaymSWfmz6r6+GviQ5fp3j1E/WnLozUBoVu9dYdr7AiEeke2TCNFPOL2Vz+6Bh7
G9WxPl41Hc5MF58ore6lFW7sKa7Z35jocALa3WUBbT4XB8reZ809r7GhszrDOUn6vjfRq1m2rT3x
qY4ht19bP2/pyGWQCquwWZGpzYqA/xVAb6MO6//n7MqW7MS15RcRAZKQxCuwx5o92y+E24OQAAmJ
ma+/Wf10zz7dxxH12G5XeW8kpFy5cmW+DeGTWwnS2kZxSJSw6CRX8Hzsh/VIdfancdr0H5kicmvx
tAzxACOzzN1tfe++Lw2L3wU36fdqzujpLQcBuTV6kvAIZXKn9m5ftm+t6R6Ijt+k/YKz738iz0B8
XCUYM77LXKcfWC/iS5P66Q/b/W/9/H8zXYgK+c9fL8bUrOvS2js4e3elWDt/pI5tR9VuSUFSNhfK
u7jKEz2OH3cu99OCPfx9iZbxC9oC6gvB/V6VyDWvTs1c8+9rAMXBk1DbEzwqxwIJOkl1IHEaSqUH
ftyH1L4JAZBbgROtJ3gC4rlf0XwqEdjX5GFtyJuKCXKrb9qo3lK2wDtVTntuuv7UjH+aB/zbl/if
HvoNfDY7Q2BF4tydjnAEFxpq6BLOjJM4G8hk+mJEOkxaxMbD/Q2pX2dIXqO+iKJqLeZMscPQMLCC
6WiikrQyMTlGOoYPtE3iu0rN+lSrOS4b2JqcBCbJv0xeikcMqWOQXGdZKKtkw8Ikr6jGUpZ8Wqaq
PsJYNzwEgvZyp4f1ArdCd1d5/6f+xT+ffeRWdFUNujF+wOPk3c+wZHfx9LYAGXIrJhfISJlsPzjA
Eha/+HlcczJm4k29TXIr6dLjPI+ZwudGeMwjX740bxQyk1s5V4bcEtQHmE6quCox/PhVRunbxOPk
VszlGoRJVmnU3Pk1vM/qCrla1R9OjH9byJvzqBERaTFEWN/1ZmnyUQZzQnrP24blya2UqyOrsH3b
t3d75OnDKtwKA5U3pq6QWzUXZEppVtWZvuNGPPI4htSkfROGJf8VWBivtGthxnUHXeRfVRQ+7gl7
4xa8OS36GfGvkdb6Do/+WURgNEW3vi0SF2TUf57/ndGOIcdI3ynUJPnWoT3WK/MmAoLcarigRE9E
1C3RlZnoWzOC8cGczBsP6FsNlxq7aFP7GF3ppj8T5e5Y+zZlG4z///Oh6LZmjXIo5ccwmIfV6ovv
KH9+E1a41W4N0dbyWs41JL/DY2y7OTdD/7ZWKrnVbk3VmjLBenVnSb2WU28RmaD2N5U75FamRa1i
Cvll6HYmujpgBnIrus6+iSsgtyotS5FIF4GNvevaaD04Uskc02Dv3/bMb5iwfezlvuItuoK1Gi+p
3PeyC+RtLWZym9q3Obm0U53I67gz/9ChMXOOu+xt8jVyK87q6g1O04gZuwa2zoUzKc2neo7exOSR
W8GUdSFpFhhEXocka4oh2cvV12/T9ZFbq6lNiSERfJPXyDmZGya+pf04Fm9a01uzqSHAzwcpwPKq
I1o/VhH9FvHRv2033uql5Ji0XsawDeC1eV85uhzadP/T9NXrVfkP8O9WLyXrNsB6uuJXDFWyo2C0
vkJB5UvX0/mNy3oD632fRM1ax/w6rlNSJp5sH7I1ZJ/+96P/e1z4n77BDTtG993TuG7FNYiBiG+Y
5BTvlzaL83rXyXVEjEjBKUzjZl81z8wGxDMNyfZ+q9n8MiJo9ueIQIj2yFK4e1ZtS4+pGZZ3glTx
EwNYPSL0K/6YdFlzmvmeFRMcoi8YCUA89o5s2v/9Jf4FyNzqddJ6Ttjsm/Sa0q5/hFkZfRgch5XL
m379rQAM/tyQzlQ8vbKl+uIj9z4BRH3br74BBEmELfOKZa5Rm2zXXfq1UDz7E1L/t915gwiszGBU
59f0CneODmOfnu8F4SF5l+jZvg0Y3Gq+RpIiWWudUpAVavsqJ7kdRFv/iZZ7vab/YXfear5cjGxD
i1ypq0ZP/F3j1XoxODxV4adsoEXcB5gNcUb+5E/J/+Xfe/3z/9ccQvNzmt3u0+uSyazETOt2qmnU
lLA00UcLmPLjD+v+ugT/9MVusHec7M1oFvSHSDsl83vHpAlFH2xSyjZ0hYMLeb7R1L1XXRqzEomR
BCNuiZuwgkNAWkH2qrslIWUX3hj2Waer+tA0W/YC6dfgcuZnivexi6Hc2Be0/5BA/wpqX2Tc1k9m
jNQJDlzLhxaGKpfJhnrIY2X5HWiDj7th6uBq15w6DNSENpd0Tk7ZZreTp5H92FIX3buWj0ueCmpy
1+rhsyKI5PzDw/mXZ3Nz4llkDLfaV/vVThZOioldD0LTP5Cl/7bCt+ddmAO4i4ZfDd7qE4wIzDHt
mDt0TejfDXozf+hQ/Z0s8U8rfANU6m0w3mY9rgb4E8eXvls8Aj+gl8gXRBAdoHGyn2FV4H9gOCI9
NKT+lZCG5Um3tblGI+Q01Jv8gyzhXw7I/1LzMJ80Crrh6+D2nwNcafKqw6N903LdCnoi7+D9xwK5
sol/W7u8HcY/nOv/sla3eh4aqcbwFuA9juyaz1aHIo6XNBc7k0WIs/1tG+7WCghB6VwnlSdYqoYW
UTWerHijXpv8l/pvUB7WwyK54l0Sv3shq2OAW/Vf//vh/7M4maQ3R/w0bbDnmhJ2Tdss+yTicb1S
w7t7ZoQ7DEq549LL7SqYXN5GkN4qAkM8b3xuPLsa0K9Xhq1aIlOxeltJdasFTGq/1fvYsavPWLhq
a5M86CR7/7+f1r+9BzfV4OY4jbeU0qvdV2vz4IBI1CLJx//966n8NxL2NswShHffalDGVxfzWrGi
NvCHDYWLacRInsHoJH63LzMffmrw2JnNzW5WOA0Qs0QwE9KSpFXI9wb3QZ8j2s4a/qzQXJzbIgzJ
NNfIRecSbbvdDVvSFJGgLfs0/v0K5uOKNupvNflMrTnaCNP+aHiTqh8wM2hATa0KwRFJ3u+dsY9E
L+0hbBk5KbioR4chdrgs1nnS5w6DvvJQY5bzy1j5cEIb/540m0EUoUWg89zbNC5YV6cl7BthDJfU
uICzESNwZx/J9L6Ft+BLouOKlfGu6yWfqqY+wjD5t9LR/rN6tdhpp9HkPs7Gz5VYq0enWv61y9bp
ydc2PtYCrujLXnXm9zZsweXtytvqKcA+40snZRydakxpt09iGrA98gHor8Mm1ybKG5r4p0w3oRy6
2ORwZ8Eab80syzClHWpd6u91omskMfs+b3j7vm92dp/hO8Awuh7Xoh2SquRRY4rGTN2LCCviGUnw
4thjOZ9jWMzMj1lbra6oUps+wSO+eooqoc/t1CVRPsELvGh2OAKf92Yl/XvIsZHRXnfZl8jA0k0K
xUlJO/KRKR3/qBj5zbfGXXujw6c0k8rlGEeKdQH9WFNCwZ2WXT8MZWDjdDRSDZCA6KgCmSxgKBjm
of/UDy1BBkhbI+U01BmZzku9k/gpi1aI8Ot58cvZhGqlH73rvThEzuLnpy1dX3loZptiFrw7e82T
CxbA4VNaA3H9pV8UjGH6BezPmGtE85lPlZILnMeGJtvqA45NZ8Yisq2094nEj+ZUu7nYg4qfdadi
VrSYqDpWynXI0p0WNkXlOCxOXcam1fWTXadw1Njv9+2GBMSJ9gMi7kQvSjtomqcoSmxp2y70L6KR
bXxMBy/io80I5UeTrlmoyr7bwQnkINFd/2RFNMmH1Fe+/mS95/GTk8k+8rwCcowLW9vGN/gkvo1O
IA/Jbgtt0Uq6cman9ki2YQlHDNAq+n0eZ70/R5VFLoyGbL//QuatWZAM5ihZfE7QsZjzpp9ne09I
3NL7FY0p/UPvKtH3iR7wVzs8k/QFKTZxlG9YjPRY69TyIx1CJs+LrYIsbFxBYJb3MVJ0innYMvlQ
WZGprwLa2HCE0h2+PNLhB8q9cxFMCZaVjdULMiBg5wWxN1+Ote+Z/gWTrwG9PBRns3rqKTbiSU7z
zK/O9QYpb32nwTf0akKXe0TA7PzcyEkdTIgqNHW98rPIh2xZ+OeWUtp/9RuiI18k61Igllji9WRT
0tPzbplYfxtSRzOmLRftYei+RupCO1gxlEltTH0Zed2Pv2gWDH2QsWnGr03IVnmGIFNHH1XHegBI
N4hVQpFhKCukWPrqE37KTs+9T/dY5AuNpH3UIh6mEywX+XRg3RDbD61g6/QgEuxr2AJ3kTh4wrf+
M/y1phSVZltjHyMmIzv1zZT5h52qsT5nxnT+S7xL0j1srB9UUszBx5PKEdJF+UXAgsD+DJV5nSdx
mCo5mQTeJOd27TZ110NymZx5nQG5Q8e9tvtlzbp5UUWTpk6XY7yy19N1SqL5s925G4/95Ht6T3Aa
benBaVeZa6MxUvV5ZpzDAYjbjJPc2qViKscoHWQ7Lc6K7rLiO5mXgNkjd6iyakgvGFhO26+22gZx
rREzedShTttTu+Dvw4R8d9UBbqDSv1QEEVVtbpKGuDNgzLZ0ZWrnuD1j4FCv9rhnEpbqW4uFeYw4
QzcQCbNTx0+4iDA3kGRaj5fFTYv9JZDyyc/EYTQy1zCuUPkQeAhlPzRt8nMPczSdugTmdSYPQcxb
zus0KtWQ6Kgr4s756bsjYo2fbWsbi+hyDEor+EwlsVegqThopKHNTLzne+JwQWVpp6u/MMm7RO+E
T5LpauHMs55Y1wp5nzTJLH8YR5Lk4whLI3s0nI7VF5qEhTx0gvnxHTPYpL9nEs3iUqN96+O8j0jC
/oI/yRjOdGdRfDfYebV5CsW//yXmed7qnM4I2PwsiB6So9OQTT80Y8zX+8VTFEd5OyvZfJ/Gqcoe
ZdIO9dcVL8Jc50wsQ/VRbrqKjqZaCD8Ssa3qXmOAICo83ZK0LjvCKKz3oiU6NWHy6d2CLrb+Du6I
tB7TS3NihrLSJAPPEuMyiX8gCS/WJf6hrmnK15dj2IoKzrvbkhNLQiwOhCdpc68JYr91scORY/65
d35ovhubmvH7uOtIoDzbzPZROtnUH6iDSuTX1Gq6uTLIiE/pkWsKPukwjn0i7+Eg14UXYqJ4qM8d
/PDkUmCWdPTnqfYrVec+q/T2q4NcHdeDTimrDhj8zDqdy5b36ZrzvdMphzEypo5ZPpI+mu+J9LrK
bVYxgdu2qgYY4fIwhjQ5QBfA5VDW1KaOncQ0j9PXQcNIJz0tSESAHefGoJT7ZqbUj1vBpxnN8m6r
MAiWy82qmefcJpGcMQak11PVSjc0pwojkyopNc9kZK+g5yf6QmaYBy4FXTPuv5vOTn2f0yap9dXV
r6ZSBdNJ2+15KxfRYHZp7ndeynm0oi4y9CTjk7ERspTgVkdNeoHJ5NacRWST+Xca91ycFqKj/lSD
epJluvOwFIPoDADTqoc61cfEiUq1aMrM3B64mfft1PKlIV+jqrbDYZ0k+212YZNfoptpc+5XBLaM
hJGiHbV9JtGaxjlvEsNOSFFW8i5TJF4R5JbKdTune0KvEq7XG+7rpWuOVYjm+KOljdoPPIuq1JwU
WZvofhuiOfkhOxKfGUuYOUnk1JoDHLiHdC6yGSl9D7qOE/Lg1g1eQQVYOgI1kV+qZ9Upi6nxbp49
BiDodommYA9qmWBX209wOJzhIXDKAKPCN7RxIVzDV6aDvIQmW3yW13bNxEFSCeVTviMWwV4WIEuc
GtroKc/ggPkiocGyPgeqWpg9bc1IyLtk56uKjlTEfr123GnzEiUDLOxgc00A1/DqJvDoENRm9V8q
oj6cpRbXRDJ3qQkMpnDCZu7r0mdwJ/PD3ujSiI3IS5oMQeL/DTYa8ggsnP6r2SrMX+xzHdVXIGtO
v4wBN9cTRH4deVf1e9xc5lFiA3LoE9DYGE06didkkXt8EtmwfTpj/dbmZecp8k6HTv9E0wmXoan2
s0K84m8hhnoa8mW2c/9M4cs93Yu+3swTxVhS+rStIHffbxQy3DN0ip2u87mtU9hTt3TbjohkGNyv
LEmi9NiqMZZf2SSm5X06Qej9vlJdqH4YfFbgnUaIvf5WjQKR6RAM7zV/2rvMOIxOtu0Y45vF3OZ1
3GoMVwxsw/sbhnlNCjC2estdzIS6SPDbR7M6KJ7g39TrE2lmMeCsWBvzVPFJRUCUbYyUS8gadNZB
MnKYpUQQccpjZDwWse5C9H5yXvfLAY2JKu3PbWvaUyYkrupRVDKri5DZiAKc7an4WcGCjfqCz/0S
P/J5SfWFrHvqcgKf69PeMfNemE4hZLkRqOOOzjimZb7EU9w9MBlsX+eNkZ1/JFXTuiSfOMJ/cT9H
gQxYuEiZ/QGOpfXkCtNvW44/jyCuatN6ehlwQeD4g5C2CmuuBm1LuoW1/5lWW/TCd4bqvYPN3p0F
TB93nGgk7ODrWKQ+YNfC/1TA1nK5DBIgOsco2RY/JqOXaMZWWZqpe44wQAbIMDs5HfCL23MDI4P1
Qy36bFkffJb0/nlx1SbKdmrb+AVAQccYpWy2UR2jLubi3ZQBrRxt4JN8CVlfL6dhEtU9kyPGhrNU
nQC5VIPRk7jJuhMk2DR52gEDu0NPsK/cIWDGePCXOXVp74GoX/m9OpmjBz0ZP/8eFjOKvxZYLXxa
OJG/UJziMDtmWwej4ZlU61T2sBr9uSGiqdBoJR7HAV4zVRFkpZgtcPjQeTuYBQM8/sQmMKL+ohDo
7A8o8LNGlmyi3fKh7mu1jCU6sqNXZcR2SZEEMAUyPafZsJBnhNlGX7VfJOQyCpWBLOhmdSM/oTKG
n8jU9MgQRAIVsmlFYaLAI7hGgVplaVkzO8K8a8zGh3ql8feBcl/3xWoiQ6qSzH2UiLwzmAT44hMW
LWVEVzs1iBxfqvnBr4tBYMtYAclOaHfFLTkMq6r6b1L3cjk0eCPSdxJfYrpmXixpW6DlM5bG99uU
s0G6Nu8i/hpdZ+GKS1Du9u383dE0SU6bfE3kKcQahegTDtmOB9SuUbMd9hqxKEueBbKyNPc9jBVP
vKnT+mFbA6XnBSmkE4LLYalS56Pq0G4ZdnQm0vdI92nCfQdbTJLBBXDCTVrFNBehcbgewRFcefua
WsrgzHiQy5SWlipKytDE61e9yOgkCGFPdtqiqIxW/De4d/rLY6q6P47GmwfsFX7HZJOhCTVuUTHO
Pb10dJs/mJW795NImzWHn1mGcg1E5pgn6BZteQy7IJd94IytaEPY/hc1A11ArUNy4sO656vK+Iuc
UWIBksCGLkFZeNI4aSFF2xlG+JbmeaABJ/xa7fSqXRfu8HYNSeEQpQOiO9svDaw1Cj7uI9D3Mp/T
eARAWQOCvjfZFVBRh5PpZ1Um6T6cB5pWJ6Gq5Wo0DiiZzK7oO5c+JAkIm6TuDQAbhHGSVQHu93t8
EENIcnjyNYUkdCmQeehO88z6r8M84NCCs1hpKpEc4EXFARGsyKlcPocxa1CWMQCnESX33g7xoTY4
MyYi9qIZ+ZJLhyjTjYLwQBj5J1oj7X6sIHzHQVEdIvAnBM8gqo5jEwdUTG68bNH6A+GcHKhRoWDr
BD6Pds1aJOtQ4fkrkgxF14z+Dun2BFUAm357z5OPfYvjg+lo/tq6YSk8C/wZ8W3mo6GmuiBssboa
6S3OEz/kNPK86EyiDpumcG9JeKcOUI0DNtWZj86YNJ7KzRtAOgRijN+mzci8ryCfNtCJfMDUGLpN
nKqjRGjxuekBAiG8W3dWpFFXwbQPZfMG7dEJGi9+B7WJ6/MUR8NJuZkjX5fSsT6sFZMd7KvS9S/m
AwAwilv27BunUf6Ltf8F8WR8Hli0vWMY/Dw5JeYGIw87HprSaamMjw8t9f0POy/ybuJ8eK/WnmDn
E41mCgeTXGMzHH2q4LttenZOjeoOMMvGRg+dPbc6bHuxZeNy7CLf1Hnsq/qXajv9ZDKqvril4TmZ
o6470Dpxn1pbrdux6czArzp2zVF3I5/KhLX2fapU/9KzNv1eJb3+jTy3CNFSHMAsk/Lj7qKIPiC4
oH6ag60uC6mzKF/hPFFiMB0YYGsmd9JoAn0fcQ76M99Bc5WmVtXJpBUSD1nfxnWx62o7V1mi6oOL
o2jJRdyYpOydS0FuDfMWQB2ZyZYNrq9DtVdb8nXoVtzLuW63+C5hYh8/kXSE5X6WzpE+tKhjhgOq
dcbyYc/qR7oL9UAT3kwIbxUtSKRu+xHHW/eVQ2/wwCOYvWHtUCKirJzBJ+CejA6jkOE9XNTg8Rkm
RJ38rrRp+iIGhnpUhqwcktIRUeKi2YdnlQBijruZrttEkPhlE+nVI7phffO4A/6qQzMy9cRIZrNy
V8jwxacHvigkrvrvnK/iAp2fOxIehd/VGIcdnOdSXaHtrUVugVXTArvDqKKNkV5WEIjOn6hY8Bot
82uQmUhSmAC0IVrSI1lTEfIgsgzGsIPoO8xxGuovrcDtd+g66l9NyXsNBNmlLzXxA3+Iwih/xkLb
uuCItkKNhxDjr3HPBHYxOgDxAYIYwBSBVXWHVm7jN2C84TNi36pfzgea5omMFCn4wgCN68nOUIOv
qDKLbc7mCS/LEH/RbpkecSgk34Ovl18BbbnnRWJ4MI/jBnsyWvbxYVkyfl1qVf/g7Zj+BcgmPtu4
E6jJlJ2juw3u57/rCvgtJz3bTKmAkx7nfaj3gq00u0vUQHCYjwN514xAb3mM/V/n+9yqOwIEUhfe
WDIcq3XY7VENbHYXnrju6pNXCkTgH8ty/Ao7And2IDVaX7cFxSSE+IyUbtaWKp0gNCYYMkiLaUEG
4eOYxg28QkWPgbTnYRU42STD+fe871MVfVmB6q5pWMdDA3M7Xu7xCsYV3kdNdoDAY3wPm0S46Mds
lSmiaCqVvezotZ7BeKA2w6EYVyCGZOvu/RjHvhB2i6DM9Tgvauc5+VyrPnvayeo+uASuYuUuxioU
DIk/oRx9NewTroN18O9bzvYf4wgjtjWWAztEW2ffUcSQf4tcJ04uyFHfTZ4C/qWeNcN5W7T+xHdN
5zJGPfuywEzzl9mbtjlDYrdPRVhB7R15h7FNDES03dcWcugnDF/Zx15gaudQpa4OB3AWfC4sahB1
VWDlpzN+IrsSSIzsiYqEm5Lx4LBOsfaqWGUc+gPn0BgXdSxq1BzQfIzlGBh9yZYNC4rfXftc1HZ/
ijtol3OHywJhHnTFleVglmnvFmWW7zodhpD7rUU/g3smTzELIwiUbQMIZ8MCFfKsm0WAnFV1WSOR
eT9ouip31XuLN7WBVINc8NwUP6R0NBedocO32DGJLwSP7ns0LaDeWwCTh4xiMuFYxf2wXUTTOHax
GRNfwuTm5llwjQj2qdktXgjcbNxfQB7UzSEIEGTnPVpnXrCpk3dVvW6YLEFOCWhtPs/JE7DXNqJK
mMe6kPMaa5RwZl7KytPX+5dULsvOalTNZ6bjun/JxqSOXsSWkK0AQHfrKRp6eLQ3m0iep9ma7824
o5BO9QY6E5YuDXorCUt+tLUAAqEyHdQhGXuIsOMQ6PTAYpaOqGnneC211+KpN9H8VxgnDYeuxmUH
VHggVjDa07cIgqrb7+lsaCn2yRBs9W2uS8uBDAIKM3eU2VKfAsYtRd7oNPqxz0I8gJGQ/LRRv11e
gyvND9qH+N0cVIdaKFTdfR9PnX8WNY0voCCf63ahTwnCKK9whsOTdZvDbGUglQDZaLuanuywQrJq
9aS+9lm7mTxO6Hzp+GhYQfSqTjuBg/2XEYEEh9gPAQDfLfc9MwxV+rJaX6ZrquJTJJL+s+8HkpVA
vcFBu+6m/uS3ucGVPKEwy/uGyIMDUZnlnUsQEDKzun8giTRjPgBZdjmj3fiutjB8wOmydCeXtPvP
mk7oCrc1DF4fezKH8ZBlGPe9ph5HP1heCXSRaju8egZFAGsx8TAcycdUs7pc+e7mA9LlM3NueCx5
AXaUdkfYMXVLaWOus2JRGOTnw8LR89j45nKuwdjkSbzgRKXMZo+pjNYiYlL/WGnTzKgxdDwfTRyc
QCrkCswTb+rIic1MHmXIQkHlABO+XNWuGy+77TdfWrfVMm9bZBiWnYeEDRbufXMRE+VP4K3T0rRU
PcqKYZ8QLT7xkYCvkihzc1hfVN0nFY3wRW7WrAXUM9nfsVzMNGWKduPrV4EIJF+ySfl8Seh4otbu
cd4NtD2sadp9raZ6PJJlQtFfDx36LHMW3k3Bbd/SeEoxWd+hgVAsAZD7MGmNk4DIVMbPNdzlP7T7
3sCDq+qbd1GDOKZHLxEng2J9gdGHQ2tiO6RVtIIdhUS5PznELNMCL56w+dDDPT5HK21755TfphKc
Pu4BMoH/y8c+7sdLrFrxXWV1Y3/vtF9MjvISbEHcOzwki5zcuypQQwprmYUet6qj/dlzVTWn4KLZ
AyGP2T20+uNzNcE87cCtlrLUEK2N5SqyZi9C5dW7FZMdc7HBY+EDOmvhV5+IDaEpJjHntE3MCfc8
biblu2sHXgxDTqgaXzsLc/2kF+wpmNVtbXpX+6UerpsWvEdDDTzDeVJZtx5as7XfPcjug3KV/rIw
Pn+FJez2c0NhcwUBj11Ht/UD3JswK9hiWEcem8qzpwmlzQWvll7KjTLfFjZgYAnVTSsorItoNHxI
HBv5iXeu7S+vEvmtQHNgebQMuoA7NLBs9m1b9wTduAD0jQMjdL/6Pmw/wl4TdVziOflgFLpjSvvk
AuUCv5uWpELAaJ8Op3WvNBA6mjG/Rh6wC5RcE8hnaC/QGOYedW+FpNaUg/ibMSvyQS7LE6lSVnYp
a+YzAILLDdlqYAo//szcOswPSFu15GC52u8axslFehrux6VLT3UsET4MWq5OwfkiTalEpO96cVho
EKTw0b10YsAFBzSnh7xbWQDtALoUIY4YlDhBXk9+1h5NlXyO0JwZtZl/z5j/0Tjq5yZ3Slefttav
AttrEK5U0f9xdF7LkepaGH4iqkQQ4RaaDna38/Z4fEN5EhkhouDpz+dzN1WTbDdIa/1xWDh4Vj3d
pGXKf60XMQRLEt8lXQoeLEuQl+utnzqtzmoK61djFZCcmMb+M1xtXMbjXgJgGg8iWIfdXdZG9stm
uSQkFpZIl95RqS3gyirOGA46l8nQDYsgxUCf3+393B1Xl//eFlNxHEsF5hfVXDItJE/cBWFxBBbu
83gNllIfZpC1l7qO2MSI2YR6H0R260vFyLvUZvpaqlofskFKbhWraeM+dPZjVpLwB2eVZ4laIue8
Bt3yHph5bpJp4AzBcRLc1jboz+6WdR7cTuk/soHBd0OaJV0jB0CALHd/jk25HKc2z59RDoSHyQ/W
g+nl+mO2xu3gQDm/6MBqHlvqUhJgTnUugsx6521HLirI0I9Bw+zTnA0iXUcABO7C/NS4c80bVGas
JSGFaEnblryX7d4xwm34Pfy1+LJtjf1ShorVrZwfhha9Z5gx9yY21NbZGcEAxJCXt9ntnBhI1LBy
ToQlmsEbYhquyFyOPPewtfplQRVycFysVNIE8tyqzJw9GzK267btyrKxHQ1vxNMirfKMJElemkaF
x8lq9xOpI811amSUdrr63WFlS/irmLL6ISvjWdVUrW6q3A4qMtFTXUnxvpbKOUBMikdA3eahL1v7
Nw+7e9i9QiWuu2TZwSgBy5E7eazcQsRZt2dpVi/Vl5uDGbqtyM9jaReHIN9HTnHL+kJulgFoll/2
5rcnalPD4xKix+K58P4EWA/nIt2JRs8PFSXZz0VQTkcQaWjRzJiDOwTzKZi2wIrLbPlF1B7QTDXv
F628Pwzcf3W++i/YdClIJlbgwVRwVis4/ZvIRXCC9nUOpWWiSxgN1sO46i+/V31a6wJ2Jc8iGj6h
9lhBKm7LKvDeQBbGE6BVfSckpjVEh5qLfKv+Ot6kzuCQ/nMzTG9j0JTvjfCpZZuZAXAojRnxbHV9
T3Jq+GI3ZXDYB/CIo+VHbVwXQ+TESm1tvE2BOGSd/Rtf2cjPc5GHPRpa9CvF5gdph2t3SFCydHG0
ymVNCtQTBZc91oWDrpE1aTPlT8YqfzoVKWJfxdq5hqTQQHS+l+Z0OyZzsRete1qnmYuw9i34mCe9
VSK/tvPouNZx87FWgUpNU75LXoBWLj+WPTLdmbFtM69AqZWCrNoGL/qvGBfvt6w3VTyKwgQ6VXa4
Df/Kzd2nOjZrLftDMRbaue0RccpfYamFuuPHjV1dOigJoLmHvnh0iIp3r/vQ1gcvX1rnx+bau75z
aruFbnSntdAvEZaygWtvsbklRaPt9b9oHgr9N7RWX29x15f2gJyX32DaIPByjUmfnotk9qocTHez
o895apihvSDMH6A/azsdli77vxuxSp1gmt6KdS7beB3DwUqzRVdbAqgbMFp6E9JxbkRKZtGQ9sop
vjZde3BemeX5zUOZZ/qdhbJnRmo4btqkbPbtXZANPjxHZbgWR4KtbJFEje5vgCoOcoY6q/t/C+q9
7q2v5Na92AT+D0lUcvEb2j/WoYpLXtbqqsZet0lkk7DJ3gmN5cVcy1332E3Tzk8630Fr43oDsE6a
1R6gGlwPycxdFLnedsXvmeUfk6W28JFpS5Tv2yr3Pt5nr1/fy07zMDkO1JOdutvq/IR4De2nGpAl
/1cQ//dvDlBiEzGHUL08LFKEbLMKhOGihtl2E5Cm3Xpi9JnydAwL6y1aeUrIv/XqQguECWVQZ9Rm
S0l5tjWXHY1uUwluPMmFZOckLMLZvE4F5MyhHFE9WXGgEPqipVWTaaF9RSbmf/bao+BL4fOUJ6+m
KagLGv0M6QP3/jSkdBdb80ctrW79GwEphQ7BeYOhqduZyXI1ieZaB1Pmeioh/0bT5z/cyoIRJx/E
Da1L2xdj2B6qHrnZXeMgOaoh4ykbuEWbbO0zep9hu4yDNbbqEIxt2DyMZjDRKSiqsNcX6qNyxiJK
d/dPb5nbPFmFi1s272aYpkPbkoL7XwG05T4bKhF6fTBjMPsZYRnUr5Obau/ygSKPaIa0dlBoCI+f
0BLLDMFAH1tWbq6jTcp0e89OyrYbdw5haX/kJqUcj+7ilzvyn0IBWdxj7M3VcDTlAgY2i9xvbho+
rPkNgdXtP0YOLPmvsicBMemXzVqKs8AG6rXMCgFaObitmu/9MDltGdrpbvtdx+5UTNZEguluW6AN
p5YPM28unCcscNTcKWf/EPkS9Ad3nMKyfoEs2Fb1EAonaMWB9BG9//Lt3DdfTTAXNQz35je/DIjA
rI+l6+bFsQ9Lo/tkdOSub/kOgU3etI+r2AAPtKf92zv/0u90DULAL5NO4ENzNiPiJAWm0Ap/Qkxy
ovMPvL8OUt6+JlwO4bQNN1TpTXezJauZOnKXBiHNv7NkP9lczgl+0m3T/+JlrrybmJxSx3p1V+9o
V1PB219T0Zos9hiSPzJF//JClF8L84+Z4LkKGY4JzZlRm596L9+bl8wfua53QY0Vh4lfXSC3Wvla
h+WcPa6iWaab1aNOvSOogva0bBzaA5p1mdI0L5lNFh3+KaKqjmLjVppXNGesYGTUk/XecmarlO+/
mdMSaXSDfz50U9sX+/yQeQA6XzLf/f4TxZfzR7tmD4EWIFCBtdfQu0pIanYOqA33lPkDgitbRc1L
2JcRDWLGF75/WBrhDMQJeM1HgchmfoxYL7YEYjTQt0JRPXzcXN7ftI8ggWN3NnvvJLrAGvi+qml1
08gWZozZH/bHTal1V/GCwWNPqgr89clC9SKPUMwUs1TuJjcGEqPvtaNnk2RZkxVnMuMKWMlioy+H
lwc3p3LMi86t1fshVl+YL0G9tX3YZhZywNFlezeOvQwMx8Q2/lzsSJ2mFcWam/vBJXInYD+JtjRx
6oaCn9ARvEoAGRUvehmAYEe0aCQR99h+UAoVQCz3IiBCnwfAectqCUrUN1ZDAn3VPI1eqP3HkWmX
oaWYZgNbWLV3dV0G+8XH435Bvu7/lpERRYpgQ3w4frC85nyyRA+ueiOztfVRgwZieBnQCAR/fLD5
X1nG23I2dbd2B3IQQAYDwSh4CWDfvTtECcuzV3obIH/bhZQtSbE8rLVV1fdVXSimDbedv7w+cs2D
MFH/CZdn/rRZ0NZJ1GeFF6vZ82D1cnwiFurVZI2yJUyqpSpaLg6aVIAZ+eXMJAzVxIeVx+VuNbe+
Cf20y9vlJMPAVGTNr8AQ4vtFVk4EG7L1w2exTjueK+h07oqlzwOgUKd+d8ZF/W0gCv+QgKz2192T
+nOzsB08V1QhZffDUFtkDG/WEh0zGPIhRTi594eoG1sGk9Utuge5EYeWdCUgyhHPV2W9+Og7MHvt
9fALSu5bZ/wN14+xMWoG0TdFD2VX52LIYGLyyk3WckYBJzc3UlR4hW7NhSpF9giAi9crRu9aj//o
lsrttEDKwrAlojmqD53cWvtk9YPlfAiVKf3OWxWs3/4HAK5VUyD6GAFjDzEfXBv8HaO+/lXaSts8
Q/tcHMnh7P17NGRc1eWI78uPah0ku2U7ZwRK1Yi3EmBhGlX/vPiOBtwckCqUT7mjvPwFoMp/AYKt
8z/+yE4h5mr5UGQ3PmMxNV1i+5wPWKbmkbPfmhvrJefsevYykwdJECwyTH1T1MhOA2155f3a9G7z
o/b6juMyLyx5XlnAgnMUAhkdAx945IjCq5wPuViRqLRbiHdH5hqNT9BUYnvV/K4ZYvpmPM6lwOvC
bUxpHyBuw81z7by1BnDXnBqn3d1DjXHvKZ9oEUg9VEk8V3u7tklBSS3w7OpECFdiguED9VhsdZF9
NrKp5BVAaMnCxO+z0IsBkXadutoP5C3MGY0f6aYaLq0qXQ8SetCcS3MVjXdTuK1v/bhryoalMxZx
pFtYBwXFeWq3Ob8ELSf9ednmcaWMEQEfBAfn0H2/jbSfIx8V9aviVkLU3nkb317eA1R+yH1WXrpG
vceXsazLcFj3ku/CL0lA9eese43MGryJyI9+OJonOaHOTVj/NtMX/Fp22V9ncofPUCyBOhoYrCUu
st7kabMDHScWY5n/2+Hss4p4jkgZeQlXX+7p0hajfvdw9lvHhmyT7E/HmBH82Hu5PA+509xbjDov
Yx9qNCj1wOfVZHKDY5jnIBaWV40Ax8E28tTPTaeLJ093jXhcbHSo1yabrGvfomjh5uy2h56SeQd1
dlXXD3oq4FRQfmK4aoumSWVgFeQANNMuYcvt3H3r0M1dlD35+VPXDkWysiXEPcv0Eq/Sj85Dh75z
6Sz9QX3QGMVN7hSPvU30zpPkVCwOezWpn2wmOQIA7TF1KUCc7la3zUDnGI1GDbqluioSEXqGQ6xz
ImJhXONwRoXF/tPfbJUgWx7nb7m889SMo8if26Ua1GtIoWd1GYpGf8/+vCrxvrnAS9viyhfjTyXa
aweB36lg+m+nOMi2He0LWOUrG0mkUj04y4PndPKW95m+RMwLCC0iy3FfULQY78CyNY7ve+MgrwxW
v23eyj4TXVrmBsWODQcDIrhmY/4g6KN8rG3RSRiGeqyP+Zq14bnrF1leEfFVAMSLnrJ/UArV9FNH
Ta/eMjqiZcwgNfEJ7O14ywBkvSMa+CkEelxmfnOclD4NCOULLiI4pnOkpmW9NCh7X6rZqZ1j7/RZ
c4Aa3vIne8+gugsLMeZDCxlGwExrs5vHrnLE+rJbM499X+fThEuCm0/eILj5JrrSQahY8VbhlJej
H3fZPumbS2R+e/bqvdghWCa0nGDk+2lUVnts0Phc9MpREVf4LZaEQXV6GOm8vhtCInk6pfLnKBjV
3bQ4tOtGlo8ayNpQTw1wLTKVtJvecvivRM0WTZp6yFz3g4li85PA8pR78Xa5/6t63qK3dW/KW2Mc
/TliOcnjStFwlrCur9ttmiIffQVXx5RAxKL86zdhV/cz7NCattoaLysph3yZWgVPMvuOwrVmd37Y
mr78NUR+fwrMJPAnTa4RZyT8cjhG6x6QLrgzJCfdN8pzB5aZgeNkxX7yKDRd/oaRlEHiLavdJXM5
dRdkCMOLVpZXMG9u3hYdpOLqSpCBrcXTMu+oEHgTJ1a1QPxDOtEm7aScOuU/1x50g/bde1dbfXQZ
Wz00B+xg9NtlNTv4b57q+TPftylF54UdwfMzNaS93bLbe03rLEcnH3sGQss8Sr2Exyqv6i1Z5plI
sMnmsDooLaaT3kf1hwmrThdZr1fp2e0Rx+R8MIx31zkH11R4Dj7XSFU8kH1NENLeq4M3Tu2TXWV9
e2rKrX6EGmnPhW3aR22VbspZ5sA5mm05DsxCcRXt0Vn21fbET3maU0bCpkdN4ospYcNFXer2+XHO
4Queey6bgQ+QqudXYegI8qJ+PiCpIMzV5DNiVW+IUHSrOhiABfeV+2IcPTgRNdw8uec/Ze8Z579q
sCfbO624iJyPYahKSgeqtbk6o5CvTuGHPzKUb3mCxyhb4tCCJA4wr47x0FbOX4M6ao9FtKy3Qqr1
3Lg1Iph2h6Dthm/YgPT0ewLUw5yf/eD+dlXtqyPkKt4B6O2mTZaOaPpLvqOfaG0n788ik5HLSOCQ
WCVy78onxhhghgxhVW1rco2F95DRfMzr1XvWdJS4cx5NsU03/pEPZFsEmxBEsL/iPcTUWodDbSdZ
MYvzLlEbpXlTWyoZ0MvtpDJxV4T7mF/y1TJxz/p1Rj4+vqp6cDMwJX/ZXoKwA2jYSeZTcT0E1vaA
YBZdOEOf9Z+/uNDh67B83/W7OtmODKcTRNdm0o4rUfwVYv5uaUDpVCcAE2gMV9dt9sPEnrs9ggsj
VuNg0bJPrd1uV9Kmbe6KHWOPOhnRedZBw44WL5BL9CbNVsRiEUPuaQbLSkRWdJdVRTYg9mnYjiIU
R/I+mGYY0o0L+swxiDBr6vqMBXNVyxP7vPcV9aOP5chbCkNxtJe/+4jb7kRg6SdJmpeXevug7AfG
zTk72AqJ/A9R1hawoLDCNFgN0zIPbXjWPBPMbQzYRSJZH6HFbPrCDpi65i1uA18NT3u3FhlgnrE1
yPeYZyg60Na+MqksM3+3zLFkNKp7I6Y0sO7Wno0vHSNb/+d5yhw4UPI3+iMYbQnWKxm/yz3yqWiD
kipidNocBMCJnOICEuCBdDyGLlj5JeUztr8Ei0lazJ6UR65KtAo5siE4r5pJOh7WGuXJuqGwvS0M
rH7CbWrGK2H0ujraiEC2J3vWow1pQv3N8fscpvcGWlKEsWxQMSR4SewizffK959Wgzc87v3e+I9R
K4P9ESFfsV7QRXw3FwjeqlvFq9reLYEcvfOW9yW7nzCrd4pUZhd/HSwH5AVaJVBHAeG6xqLOwp+R
Cj3/iZbd0eOltgoHp5Fq8oNfCCrrZpPVfjJxKHTJ0E/YTGKN9k0/bxN3L0d/3iDCSkhrFF0ycoFA
RszZhJoz2VzEttdo1oNERAuYbf3Hn128i8F2TDGuG17bQansZg9uk6VrZ/J3d+6KL+xhwN1eIdfg
MAybBL6NPC+c32Fjve6+XQNIH2BKZJvIWTW6bFePx16wQccLlikHXBUNwKFGHQ9YNI7/OZh2+mM7
BqU4dWGw/M2LPjoW/j7258llX4gpRt2OAarPHHZmnh+0mub2uC9bOLx0+1xbiF7KnKKIrOiHIl2i
rv5tQeKPD12Rh2PqedF28gNr3eJVNYUVV98uA+blNj9uWVliHsGsnPjGD/+gM/NedNaX10IFMKBh
4bDZhmuJ2GTfp+04MEqYBJeM6N/gbfnRW3kgQOGJe67ivFnc7Dyrvs0eXGsX327PqXMRlAvUYjeP
gMLup1rH8rHrumCjJNiXb7KnfpQdXYTV1ZG4Jm/rCDnxN68DfF57VwSvw7eMC4IODvnOA9Fuj04l
d+goy+w3HiSbSbpe9/M4yuyp2ZFWvrYs7E8ely4aAnx1h0yOZr86VVkHxxCa+5Nhi0w9p+MULWN0
zvsPMclowAs4oLwON3cB6p9LL66dXfLgKP1zjHR3GGB+/vq52BhVyLM7W8ta/CjWsXvjbYa4lJlz
nmF5f+tS7q/GSP/qdOP+ayur5kgmUnUNRODTqIGmAfYBgWE5VL8Juui7pHHkhulamquFMG9M5kEb
WL98+GgxNLCa9nPw0OIM5Ybg7rStrsWZWAORB87U/4xK34JOa/Z3RIzmcYd9vDRWgHewzaIyrYiy
v7eMKh/sZmEz3jML9CvQROOwijkBCvN8PmrbWU5IR6ZPdGXW41qUMOwoMe8xluooxdDW/UEaJRIc
M6D142q9hcU6vKitN1+kcpurjVnlyQTmruZBOjEr6VexaO4uEQzzCfF5fhcuw3BRloO62qqZMYn/
Eqktl9/gErhxxqK6ogrDBeYYm/KWSP5EONyT4mOi74uxRZRD+6u67LkUZ2fttlvAKYzgpFU/VI6o
1uIT+V0spfrXNT5mFjNZbwbV0At5Buu1Xsx88RCBXF23Gv7Um2tdAPvWC/8Umw1jdXEL/Tq65su3
om/M7AYloY3Nc2AubpZ+OHCShQCPdpdDhokthTOFhUSQLYHHDJqbqIKbxEWPCyaf/f6FTCazIAEL
LR2zerbPjoPAUa5WlzpTuX60SwvkCrhVRIdtGYrzWJiJtZjM+mSoWPoW1ysPfdA6XKkC0SnFtCOZ
NxKEO8kbetqBvIYZDWCg89toaaQIQ6aaRNT211gH1oWCiuwuC03w01ieCygXyhscyPRrq6wZ0Yao
3lc7gHWZV+cKwbJerGWf7zHCdIcsGsI0J6Dxrp+t8mBV1J5DixLEGgoTT0y+3+5D++SyvJJFao4Y
pL4C9LXnaY+WM8us+xXqfrofd6meAQ1BX92RWZvkusTqg6WBbhEeR15pndDG1lgTRHQ0mDAJ9Mz2
37uN06zCDP7Dn7rhV46D5hlqHMPzClHZW81yoqRt4obkMUJ9PMwHACxnTLYu2N95fhGtaBX+l8Fv
1QdnEfm/re6sFCKAnRXO+sHmnYO8nTMxMZWK7jZutbQT6Xr2a25JbaDmRXu35XXPIl0Z58YWJu56
CE8uG+KYETHD2lC6QO88OLt8L7ZhSmo952VMxRgW6XBlgnD28VA7MyIgUJXtdbLmPjx69db8CH0P
FBYILmUfQisXLGP1hCYMVAegwLpsfdSelQsHSE0fxiHO6C5m8q8PeO7m337nlx/4M0ZIj2AlaMyr
b31etC/RuPnqufVwERRF336MHT21cbSR1hIXkxey4OCLxlHXoChypvqhr10kXAjLTo2sqru5zYC9
ab43cIBmuyt7T9zj0B5OFtxLmzL71m+GoRD9Hy43zBhWA8NIEZl0evdHq+rPLvQ1vuNp5iKc/YpW
AEJSICZ910nsFXH1udoGRLrF7MBA49o+MFUsBx9MAfnQ3J68apNfDqK8hxEvycEJO25aPlafW2Rl
BSrgJhKm4jrhKTPvApHZHEON4b/zaQW6SGEQk+uRDb2wuvK4oobA1w7fENzhh3Sf1eoPz/m+b2dt
t/UCu1zMqJq0/Y8K3vYOi7pAz99a6A4jjwUMUZaO/mqQ1Tzevq1/ie1SR+t4c30jAWcK7iF3K4k1
n9XwjER9Q92EtqiKGXa6LF4xpZ0ZBcObLoYsBQxGTjL0btJSEvALXxtEMkqwKRWjnv7L8GDaP4gy
iJ6NvSHUyHU5N1XsuyseQMwo8zFoJ/vSDkh1sHzOx23J8XwVus3mZBFTcKebnFQ+FanO3NlkEzCa
TXZ3mkZjk44r+v1J+gztddQvyyHwm/1H5hdZ0hbksp5q4ng+c+WPfxkq5HljpTrushEp9hn15uyh
/ba7i/23V7hX5Bxm3Es7lN/qNvlnMSxOgbzH8a5F200pabDIjMFzZB27OPcA4FbiYKPSsu9QXKzg
kJP1OUWY8QCYg/o/vbbepZ1K6wuIwevOGw7oe8xlhMTWbXlZhR5uMrc6RJ6R0tfaWng26BB6KDa+
t0gy2/JGAUmRUlvgYRrXKAb9Mv88vxxTHAeSr0nIt5Xk/TKG8oaXQ737SgZYdhOIVx5yt+9OwG09
fiS9HSfgAy+28qUvUuL31OuiNMta1QDFFJWrHrayU7+60uqerMi3zjLQ+5tG/YX/EzBqT6Zo7iu8
LhVIpe9HR2eum+d9X90jJdsS8EFFf338SQQY7OJbjE1R8ESKEdWoU/TkDmF5rbNtff+WxDw4MPv/
BYG3fDQF0wd+qv3PYI+IxaeF3SFmgW3ugNC2xB3m8c5C///8bTLE9mLxUCQ6EsvNjC1mmsnZfxfC
dV8CpNaXzA3bp8rZ51/u4K4u5g2/Vpz2UA0ofUFZiVmrIQFY6kYsEDYHoRfM2dEz2fKAko+QQ2LV
uirxxgowG3GEjzIqD9V/4YJnNuWm2R7zaa66dKRP8NUXXBM1/tZfZvaQFpkIIvpB4MWqvsrMhmey
N1TiEdjJP4HSMPWGudn/lkSRHcfJm8PHcLHRFU1WM1+HHN/FHc1J4n0cganSQgqNBHDqg+pS5GhM
FKBwPtWHbKzQ4JQV0XgnnNdh+0rUSmSn41aoG0ph6z+nB4Q+Rp2ni6MKYLCTGr1jfsRMJP/0Rear
06ZxysRFyP1NGJLTivfa9n37NNDN5iRbw4dAoMay7IOP6q/DlW1mK7sbt8VEOum5Bsit26SdbQkL
36qvqOw26gKjATsVcFK1SDw/xbyxg2KSPnqz5VbgAchszHGYJnmxgk07ny2EfDI1mb28cAkG09u6
hnlx2ZWzes9Eq+0mrrXFm8sy594H2//l5WO2PSL9Cptrm1kNaW4M0tX4IEddGcp+EWMcSepAEm6G
0gsPVq8XSx1d6esDInSHEp0hEH3PH83VNovDVgRi/Yk4/5suZNO1sBz1KiTWhJCYa0P+nvvewSdF
b3CzteJkbOrtR1+AwJa33h9dNA2dXu1UtEQJbqdx39h3oWVreSMtxVkT0B2NNjJClL+8mKlmDap9
xC9tJrzeJJX0xuEGjRaGuE1aOeToyALUd7HMu2G/7+fI7V72AeXdo/AF4u8Eu+E+PLkhezsqZymj
N9GJYYrN4s3mCtq2fUkVIQaJ8cnMR1XAc0bxkCFnY6AOpL9Qa4V5hdCCaTggplDPGQIcbEN0BX76
JsSfAUBo3AT+rHxpmVE+4An1HR/h+BrJOgNGsDzMGoH0fmn47s8c08rdrD1U+vZKhIPqWlClCMbs
F68LwPhAUg3b5vBY2FOZ0CRexzIckKCsk4+bAgPfz86dOvbEqLltRR++cStEJ6+fuJjKmrvXCcfT
jm6VHQEM/MDG7P30G+H2+BqIV4tRMthJNXyrYoAd26QJWbQOJZgJ3Q2qO/oNUvZxrBoJbpo13gEF
kvNUN7m8n4ZF3aFsUy9I6X/RAFxi26vGn4yN1XF0/Crdcl6NyGvtVxH201NU182bmZfseSQ4QCao
iMXNHwL892Icl+y1/obPE99a8uWgd4ubBt5SHe15I/Bg13n94UWZXt/XrAz6U0SVtCGphNOeSLYh
59rzbG9BpemR/hCu6JsP3BoLZSLKdMWpkJzETOTl0B/9ynCxLhl6RRIMQmD2/yOj7eqs9hkWPnzm
86iadDehHT2oKnQJ5piQ9R/qJizUn4Kwj+xYktziP6AZareEdp6hvQWdKaujU+xanyTENSeDCaxb
g3sFbRbW1U9/3vH6alV+jQ4yuBTphfskMm2YL33F5wSx50Y/iVmClXYQ2PRHXc+8yiYipefiZ8E+
XeDuwB3WoRu/VoT25QVrVWNhcDOUMdn4aSPibiq0igGSuuau8/v1S6/BgtwCqYQHHqFDEbuDwPWG
7Xioz0vbcSwgsRidp50eoPnJD/NqOg3S2YK3ALXb1Zm2vky3jSCQM+DRAnk/zvWUIG2Z2jSXubOn
zeaU7YsDqsDSjcAJAwWiDvVRt1SwX3WH1fywFNXMHC2VbcctIkCWHGaB/kqFLiNTICDF0hoUITFr
a5anTgR8lXXVW92hz9Quj30glx4ZTT3uMQYyh+Wmmv1/btNypXDFBO+z04/nyZT1ZwhaI79huoVT
248ugrtFZjG6X3/GgFrL7BYsWCt+ahHh3hEG4uJllMKprgN9kyLeZjxCCWKIZXzaChj+si3t19HD
wHbAxbydJixUAwLVLvzu5EXTAriF7yxVxmqDxDF55yAhBvE4AtJYIbUZARaPJRdQwajHTPWIC6X/
9CnkLo9L782MQmQcmngl4AHmLB84acaFAguGgWV/6/Yq/6zqceV4DDpwRhRAPik4dtnjPMfZY65F
1QQf21p4MqnpdCgvMwH5aeWYzrp6fV2Pp+k7geSEwrLpY4Icc3OygT6tvwSjL1Uylvnwrc+Jqvx3
w8u20smzOBvqc5tg1i9LRj3aVeJ4uvp/zJ3JktxIlmV/pST2iIJiUkVJRS5sdvN5Ip3cQJykE/M8
43N60x9SP9YHjOhMOoJJb9qqRVIkheGkwQ1QVai+d++5d6PrpUyltonBDbSeFVhfujAq069NKunw
U9iPk7MRcAFbFG8AjhNUSdBtXKPKEN8pVeHomIIk9M/HoJ4ToAF4Sd4OMrOLOzfTAytYWxyfumNi
9b3c4+RtawxMeW3vzbCX1QHcQHZHJ8W9q8g0f2j6YjC2FQ8l3fA+HtJLrUnb/pyaSXSbEWj3fuqc
MVmTYd2HO9NJe2+XAKo55IVVnIdZTP2VYz8NFxAU4jgw7tZBXKp3YVPhOLHYsH4OCV/2jmbO7uJD
BBDIwRkBdhSd3jg+j9RtSzJS+voZsTcIta5li3luV64n9xScbW9bIlW99GMRPg+Yke5NbbTeN+x9
aJAjd2FRsoPQOrZAFcZVVbQ6CCR2uuqe7kFf3kdevkYMQrkp5T1aKPfcgy2wVVGLu01hyxi2MNZQ
8yMvae5yyrc7o5n0qxEowSWNRBsliOY38BwhGsE9o9TyiIAhQqAa+95uFlWh/4qQ7nA+s8N12trt
WeQJu131vYHMSE+yj34yFy+nTvXPlKGj+6AdkpdhoOe5ZoahmGvYBG1YwNIDpRtvR/BnnOGv9op3
LTiyfScD5zz1AEhYrqFduT6vnbag9rz3Rd8jrdXoxKV88pXbKGnsk6mpr2q4VFg0a09eDA6qmcg1
6mgbeOwu17Eexw9uq4mnzE1NKL9GK844yUYc1v1o2Pbki+sb6vQ2/Sck/bwiJi1CtUOBbW95pr1x
laCfXpBNDYIDE8pqKlKBGSptNI/2bBVSxiN4fRXXwAmqUup0zabxzMZ4CASntKa9x9FjBXe4ey5l
0WO1jxu3P2vdUe4qtp87u4qya/RQgHiQuSTHPCLrhg5ff5Wk8bxT8IKrLI88BDWN+ShTTcTHKEnx
drf0KK5UU7p7M3K1TWW7t6NuiaMFg4f2nBe7R87CxZeGjslBRkPt3GSl59aXNCsffY4v20ga+aYc
B9hSrhawMtEwY1qX0y2/hX1JGHd3RuG+BirbN6DCEC6AYkmP+FYt9qeZfVZz0GuuEyAzmNbgBPug
CRQ6YC8M0hcNWvN5PpTxEcNZv54c0raduPY/Ix1tnlSYVej+MOmDE6hBijiK22sD5FuJjqI0rYYK
Tyt5SPEF473ZJ9A8tknS1pwX8IvOJ4O5gdO3FXZPB5XzxrNMm99ARwGId+M9lAp77ZjFl9QoxFWT
AdZjhcFoHHTpPnMn+6EN9fozIdEVHY3GPavC2LzP0bbAN+ZQ6TMVBBobJZFxKFHsTY2iGIUZ+vKk
lpRsNXA7OiuoBuO5WQ89ew52bivmmLAoF1pWg6AyqzyKginFpSKPKb46U3CJllQd064c+DOIxGmN
lzN7N5Si2HrwWy6CwlLPRdzXn3IwRRejMzNpnBEVFI3kA3Y+geCL9sixdkCDSMPyr6w+ce54s3ab
VFBZBYVh33NK0S6cpG8vShEkzcbi6WdHBIDi6Fgk8DH5QYrk2FNnGUDrvsvQ14v1wDs5vLCSpHgu
q0ocikBxW200BVvfaqJDCiD2PPbafrZyN/2hI2jvjH5wu/H8xvjE9mB80D2DVrcayryiVOWXW2yv
zq7vR/yYUeQeDOKc8EN5CVsu8N0fartEs19iH1rZKIn3VE2Zjp4ui3FrcVj1DyqPywdVif4daRQ+
krVMg4BXoBYYDAYmMgUeIFKZYtXVHdufGrPwxFbwDlKifaHEN51Eb5TsuTQWVdq1RrFKGz27YivX
oDuzKQR4E0ryJKjKw5jU2aUduN62sbzmfIhorKPu9Y5WqemPxENDThl1DetCPrPgVnWpfylKjnd9
ghdEOCK446UeXztOUG58wyne6XGbHJAoOJc0UuvdaAysAQV13n1UNu6GWlp8ZGGjXeMEIXnCSG26
bZNODtRKdh0e6rq5HcRcpf38QRej/b6vW22nDVZ0yakJs7Rok600kV/6ueqAtUFJ+hJj+f40zevt
KI34mrOaGDcqTIdL0eZ4MdupibaAIgTel5xzGiQtmJ09WQshxFTrLDFAUI07l4iECMhCCBv9UxTl
RnER8VILcCP1dlmTVYPEPlkBDWPHvKo0aXtXesCmjeo58TjtHSLL0IrYFBcpdc8IEg4URjNwVYrW
E1oY2icUQemNwzndhuPiBQ0La+oUU31F2ZvzBUeXJo2veQ/jbl7lToLG8pL2OumguwnEiP8ypgCn
d2pC7XanITHLX37OTP13SNYFCLvxe0Q4krhhdnNXLpLKEj/7aR+9YOPCcUhlPxbGkZvzoayHY1bp
b1Ck/81vvczVDmtLyCTJxBGLJJawfZ00J6byLGO1NYE6JWYbfRyakaPb5KxqvS9OYzWbCwCur3nU
PqrYOPp1e81x5z2vvjeA1//ulizQ6aPHIoYszziCucOs7d9rMYLvk57kMrHb6XW0IgY2iTz1PlnN
+FEy1E/87Pn7fId8p8uAzsWU7RGKTcJaLc5C7cTsCXMJGzexZRpUvY8BmvqNGRomCBpVnfgwF4Rx
5PMqsnVQCGwpMTnFO8RPp1H9zUUuQVoWgBlCuzhCBV7lT2Y0vnG352n9Ayq6uZiTFS/QgDNZcXTQ
XmjrBB0c8hlEOCEA2RNzVpZp3Za0MV7kFRcR8VezSK/xAm9OGonLrO6B4gDv+Kw4Jq76GFf5DZWM
r6d99HJulmYTpzImNhqAsW5t8bielvazTOoeyraioRSORx0QvRpu7DE+DSxvLFZvoHMhTml/PPpk
Gm4sMaercLg4bYB/yyz5bmrKQuilUWsD016Z16glyjMUl+2Jj3IxOYMabXGt2v7o9N15Lfy9nke3
pz3KxczkSU4lfPrumBnNlvimD7VsTrzji5mpTACAjai7o0cU5hahjb2V5WiceMcX0xMeFm53xDtH
MUbeVTVwxAVbH5721lymdsfAG0rbRKtazz7xonVePM8+7TdfZnZHLjqGvoIYawd0/l0t57CQWvEb
y9a/ebmJxdystLTwUmNqoErKBkE2NSUvEKc90mVst3LrIIZampL/IhHr+xeVlZ+2BVrGdmt+reLO
r8ojMgok9gm26lIA9DppmC9zuy1/sEFQQy5nAQcSofmP0RD1p72CvuVqfDf5SdKcDDtui6MnxGxH
k2xmY1BKp/3qixmqBFKSSeb50c8mBSiju6Ion5+WJ7FM7s5gIEUi5FfHDBKvIIPsBCbXEz98MUXb
pA7TtuPlFurJA3QXejFZ+1Z8r/3tRfyDF7Tuvt4OYeHSzTGyuTF4ZB8MLdrnVvuOLiLEtIKcRbg0
+SxYlmeFnI5DXq3HOpsubOWm0w6ehP8OQ2N8Ftnk2UivdjnrVPl6PujQpq2/2AMKFyRc7Uycr9a0
um+9itMujAbUJBre0mpEk9iiMrRHwz6WI3j3vvssB9CouBdXFAPUTZ+58XWio15EuTZc4cYIjxKY
1CoItLOkte7Dyr2OSKhq++79MAbDdphiimQc86aMyxYy0/oHlWXxrnF0f4usxt3FlTt3VYvbGHvJ
NvFbgR446M4EAkEbiQLs9PF8GKS/m3K7rR8JADiYSdXnK2xd2hcQwJLKgd2hgIDG2wFFQcRj7gt6
7Bc4UXOKUBEg2SC8dkvPu4aHudX9uvsQjQYOx8bZjITDbtHznwtVPU20a8+sNrnWso7mQ1BqD7LK
h+fBZWfg6OdpFkOS8Qp5EBpAHjyVQAlUOJN+pegAOwwdAkytHlbCzBCg4NXNMOhYK0oMF6HfItjM
z0WRnHFoze4H5Xl7WwN+7SBjvwJdhrVtROLXQQS0jJvONm86Zfc7DoEpplE54ObCEL7OPK3ZmlHf
rp3ITd5HIbKqsNH2AonITQzgCgbbFc2qbJPm0eOUpGrN7iwbd1OhHeCVPBTa2FMWwULJfnPj0hEb
N/CVbyxcOGtEocCOqmE8wA0AZR8H6gIqY4/KYLzQ8FrifbPXwve8teLpl5ppS7z7zrD3IIseHFNg
MsjkDv1V/Y4qI3KEjo4yzH+qlTJ1XGg1CSrGtQF8aw3YRN85vWY4a5y1eNEcozpXJoR6aDZWCWGZ
vl1j1vZZUY7Nhec2VzmDcYbTbpULpm+vKnZZcHR6e51246FtnIvezx77ZtyLWLXZNu8wN1muk9zV
dOovRlu/jCBRbmtowetAuliWBOjMDs7sOe6mZt2U+qNAEbLToWAz0CI3XdsqjY9yohkr0dU7Cqev
5e8B5tN7rOe+ruKGFu1XN1bjJpX4sSXFp7MWS9SmtDBI+o5KSbSY4AK3+stkTbdNQ+zUjevLGox5
XcEWEsMF5LsRnnPGFHaulIGKhsbLcDkShgYLZSwn/JH0i7ALNp159MmpeLLaFhdkpfR7sBTOhd3n
GAlg16bve2gv3ASrXxN45Y73wGsubeoaxqOXtwQd5Gex6egXIUjXp7qs9V1ruDelFhWHqac7JIMN
GKMzx6Sv7w7drp57zdjbxLa0q1VrUb9UaLD2KvTh48ArgJfAmF7P1h48MMNtDAlol/bhsYnNczhm
n6TfqSsRGdCbmoqZPU7F9DSFSQIWIQztPeh/Y5331Ey7MjimuknPK61HEBMgbkmZcBGQO7YMp13Z
heaFbcjI3xjtoO/gNV/aoWuoDexxhGnQuLaoKjxtk43FvLP6GASEWkA5Idw9cvIX4WUahfO4fBeG
tLxFnVXbAL/nRTd575LQmf1hU5deW5R+dkaaH+nBMzeA77rtXMPKLVSDiOZXcHNYZjzrgMvgGYOk
eOdqHOKQrJMIS/e03GhUONEAIp/lz51+bQO62A79qNGHL2Zxk6w0batwwzwGuKW2qq7kRsUVrBzp
VzyLAHPdGOrZRT0m1whrvEtiG641lvAiowJomhribDQ0ZIn0IMZYDgQI8Q/CKQ5ZXB0YYNq1j2Vn
58kA6DENBjWg08qrFHWAXULRwujHdPbK6UuRIYyKazO+R8BloCbs/Sehuf19pFvOU5W12qWeo3xc
923juh9pjrefNeC7FVSdrHzwqvYF4Zp2DvsOreTIo0Th2h59DSTdyBPdlI2c7thUTLsmDYppgwQY
CQBdss+dVXGe7hzy2DQMKHqKA2i0ko8UxkciTbsY81xhbN2pKjeBW2UQ26ubpseIFzdE7ZlW46Mz
qQaejJU7Lmhw9yMlRf+gN2X4HklAkx87zerGdYMC7yLqO1euTbf5UNXoQE1A4scu7ZHTxbUaaeQ4
zXOL/mGduc2ELMOyH1xzFpM0GBA9Ggcb8CY4ymAU4/4AQSNAh6xrsE4HtyvUfopz/4LGCchnUR3x
AQd4q0vrBolFujFpN55prk7LwSi2pg1Mej2m/g11RwKKJqvte1A+ZkBLdfhK+9aR5xrU8PKjpL2z
jofK39uFBOflVg9dkIj3Oo8UXV+K2wocRW4VdvEIu2lqN6qscnOjIkM+JZ1Lp63UdXVVptMBHvN4
sGy0PwPxD/symjC5alb87MeBk24opGcIzsyvYDXUXV7RMW2S8Iup06pDVSfyp3bM9POCUPWnbu6Q
l/h7NwkLMpyJPJDRij1Nsg7CtsH2EcK9iBLRXWstfurWS6FTyUaZZ0DdH3BoiTMftSA2Uxk8yrIY
r7UotfZzmwNFsDWIrWtgQgNAR5cJ2N911HTTjaVPHDxM+8iC5oNMTCDQ74o6kREpFog61pI+brlO
9aTilZWbaLFdQdMjLbL6HDUhuCqCmdrbHtPjQx519YWSXfaIWardNrbpv0OWWrBBQA/f7EgFGg90
/4f8GAtSgCDxBTZpUzVtujbIWIOiJF/1BYdnbbIwcFiBtkG4vg29Epa+M5qbPrcue0C5KyzTrGp9
8mjVXk9UgXdbouEWmJeqZG/wJmVfB6vGbLlC/M1bEpaPHhuxNVqy7Gb0I55cKrXTMjH1Oersu41/
kyNpAxVmHZvcKuN1ZJQ2yvYaFc0bR8V/EyunLw5zWE0bIAOjCbME5e8KSAJ33gCHA0zcAOA89v1p
Jzt9URONAvztAbucI28YdpFtjYWT8iuAi5NOMbr9+laB3+vSqMB2VZvGNN54zpAgxmm8IXVPq+rq
84H4u4eR5LHbVviqj1lIPMd55TIxjkXkG+9O+waLIkwMT8dE9mcepT0Ldkv3PCkIm3hjKM334UeH
mcUpz2W/YUZ+Nx39FhvMmakhog08F6SeURhhd9oxWF+UZFAtt7lt+4wnZeXvnCob3qP1rK5Pu0OL
854UFcPV0cdjO9RI4UiT7M8xYeEzO+Xzhbs48BVRAFMHoeExrjRyKVrOVwFNpiI+aQQJdzGd6TOa
ZoelkuoGMpsAkh6OrIQdxUlzQLiL2QxKrvetnr4DzUiJdMgEv66NOdqf0+7PYg4HmP/BY6rhqE+g
wMo+bC7cznffWIt+XFgS7mIGI1qqUOMF4mim8NbXaSkhDIccCU/87Rfzl9xrD7hCNRwbxJ0hfF4/
34SBHPMTP38xf32pNRNiGf0ooJ5zUsB7F/OQ07cCgP/d/VnMYIv8GA9t6nRMdHTlqaqRtZAQ2Z9U
qBXuYurWYBp1keb9EbWkuDH6OPc2yAKlOnFyLSdvgveoNWAS2YnXPmfAFIgEtPW7k4amWkxd1deF
2dZBf8SQidQrD/m9lUqb03JRhVpMXcMwKzftuTvEJrg5kB6h34GeHF5O+/UXMzcpTavC4jIck7RP
NkhLOOe0XLM5bWyqxcztbKcprNrsj96k/PuoM9txG8exnf657v/n5+G//Jf85s8XSf2P/+bPn/Ni
rPB/Nos//uMhT/nff8//5p9/5/W/+Mf+Jb96Tl/q5V969W/43L+uu3lunl/9YZshZRtv25dqvHup
26T59vn8hvPf/H/94X+8fPuUh7F4+eO3z3mbNfOn+WGe/fbXj86+/PGbcJhn//n95//1w/kL/PHb
5XMLUfF//lcWUob+8wP/+a9enuvmj98063eFItHgLCBtiqlKMrP6l28/EvJ33VG6VC6sblt3Jc+d
MJwm+OM3Q/5uCss1XYt4bbasDj+q83b+kbB+l4bOfzYQhfNzElf/7+/36gn964n9R9amN3mYNfUf
v71eTmzcE4KLKAX6wHSEseyIGQ7nJpJOP2Iio+ZHAOmqHQb9jUn/etfx10UkOUampeuOvcyytVJ0
DRilPvbUrQ7Z2IDBDzWNJlzv/NII/+tKQHAweBFrhj399S7Nt1Gku6P7QYxwoleid7u7Zszy+M+B
/mqc//yuoVM1sbo5DpISfblaTm4Gq7m0n8yyS6Gc62n7gHGDYuN3g+mvh/X9ZeZl5V+7tfnbcBmX
+ARLANoDTfP62xiQ0BSVjCcINvOxzTPfY3TwIMtBJnPx0lI6kMUhzsb08tcvbJuGbptqHoPL7XTM
AIQFqT+ZaeRtTIQYANg5IqAxm41vIGQ38B2iq1ELyzc2d/NKvfzKtskQcbE9SabL669MNKRmVGJ6
Kg2/iR6H1Oq9de9g70RjbGg6Ts4MRIgzeDKB8GY0EjZ6gf7n59//7wPWEBBDuP8MWsNcqkOcMSwS
0BBPbRRYW6f0H8pCI6oKms0vX8gllMgUYO8YS6a1eMK9BqcM7vyT1sTlDuRDue3i0aew5/tnP/9K
MAaXt9Zh+eE/g1CThGvJxSsYSr6GpS24AlPkJ2tUuUGzIeSNeaKw1tMp6GMypoPYhWE/dt6R3FXA
F7oz84Sxek7mKqI+EqxquKkI6cnw/OSxqcJYWTnmM+rNKFv58DKz9ZRB4N04pBKBEmSOoL8bJ0PR
0giVvdYglzuAZqiYwinuXND6E/jHFSQjEvnoug7bqJuoTlteZBork8R2nNczwBXzjim1veaYZg2H
UkyXCnDWBXDKcdhBVgYc2KNGfVapZVqYlV0vu1WoTt+bTgxZI4Gvk6MK9GlvWBEo91UszO66KB0Y
kVbVKxBOsNPmABNh3TtdlhKAYIB22hak4TVrBOexuyb1I/8ibAlDKNGjBDubZVQPY9frLhiViqpf
EpPDeihCvz6DHhTo6wkHKZTQyka6bE95ePB9+karvvVAm3Q21BqsDvFknk+ZQ5hAGofdR+ykwZcK
opNaeVVoxOD68bV6z+ixdf8TGT7e3QSFubnqAH22a8LylBOgCRw0buxe13DGHcvGAJl8bymONvrG
4T2j3eatUzu4Rb0hq91p5cmqnOIbzyYnGnhKqiV4voltIpdLaFtCfGehPDTXrNautMnWqupDUZA8
SJQkoBKVHoihT+u7SKfjXK+otWiec99jB22GvVuVFWU9E7dGeJ6KKi71nYCGaaAApnxS2KpbEW2f
W2QDjPhL1EOa+CV7DvKeZ4PGzpchD59OgB0MHPhEnCemtYFHJ8v3Xsc2BvMWzkCsskmZ+5Z3Bned
ED32TrbdPMDaJ3UaK2hafZ2ImiB5ydAdOB0dDvjCu+hMn5SvG9sII+r/sVmYVbR3MAT3GOiBFGTZ
I9LjKEcWT5AQpuacDNsC9wWXApcZ0hc8w4ALN6ylOZFeYeWN9fOu8xx9X8N7+IrIF4uCja3y0g0c
vwBllqr3ZtX51Oyg+75QmTL8rxRMW+uKKvLEcRNKhrw2/E67phERevuBVS94N0LMKNdCZbqxlxWA
lRuP/totrwXbvwY3C6IaCHj0AZlCJPegcuhQrRqobtwMox/y9wA3inYfTI4yLxrHC5wDNNhqxqgN
1rSKMh9glciC8smJDYyh6VRn4RaUpyDeTIBF22v9IAu84XPJBnzPMGFldVClrCz6mAMQF7/1n3rs
hNWucemFPY49vZAHMYHwvgZKLZId8Avdfoqwv5sPgLn14IubNqXzuQ5xfxDykI4Ci7vdpkb+vsyF
SydgYLq7l5FeOuRLeU2EC7hzG6ANs/cYrveqrKsueownsoRbiBeB7OkE5xkOYPhfU8taA0XoQqv9
iWc5x9BnInJuRlUkGWJnrSX1su+SW2SvMcRFEk7cVWcbYJ8BnFEaJQ2BvIKxLYwLsIZUNQtRJbeC
JN6btoowZg5V7bubBtjLsLFsz4ahY4fia1tyQ2HWRwGZ1sCs4RoVEmC4TgcfOH/fBZcpKwsYAdHG
4R4YEW9YaphpvDcQxN76ZjK8q4dyJK8ymwXzKGI9nVvk8Bqq/VAR3mR13YPnS/sx1yYAIqQCWeQG
5xPZ4V3khOTvQi8ilQtGcEY8exVc+rkMP9QAL2H1BNFwIyDOmDRN0Ceu49rTCFAjS3Ym0dvpdW9a
LO1iBDiQ9Yb/UTWzBt6ONe8DLqX8cwsU9WGgr4XfODCilwAMC5XSOqw/OpquXxYlSOQN/kGyktu2
AVTa62r8gJE7rTaljfJtHZhgwlcSQOxH2yXNcJNZVXY+jT68BT/r6/d1T74weMj0U2D0BWaHKis/
NSkUa8CIPZnsQ5aH+wB/+RVApCk9izVLbwGxpIB5I/LaPtmSKKquHJNHAXONxFttcNYdNAG67vQf
7snYqz8Gg7AecfT2n1mhomiLuZmAcV5zyJUjWUHGKDqFsHyEgYvrOZBfB3+AXDRxmXaFucikNa9X
tH5DTK54mJtWv5sMEJVcpKrotbJXhGxiT6AMVA9NeseX9gKmGRHae9qAcx6BbEas3lk6Mf1aY7Q2
WWSCDQL4g1d5qvtzwLoOPDPbMr5irGouahgx9wlPoAfJEaqMPhYhYZdMHQ/r4GSUG8dS3kSnZKIW
SpKdTIlG4Ri+wuTauivshcNnMytkDEVugMuFNMD/PEaSlIDGDUwy00aNtdBwEOTPHej8KsECAyV9
6otPVW/X2ioQhJPSNhzTZ0dVpdjkDtuMnTlmdkf/ShLpO+mgLTb+VPTenr9d0XtQdRdv4zRvL4LY
JpsoDfEd7uh2xU9MmUzsey8zAsKH6tReVQkyijXpi/adWYfDtPu2L/qlM+tl+LnK6/xrszyRvjrE
Xhcv2X1Tvbw0l8/F8m/+f3l2ZQf4k7Nr/j//+zn9FJYtVYrvz678qz/PrpbO2VUaJodUw5SmbrEZ
//Poauq/G5xNOGdZkv/jaPfPk6sm9N8tqSsdBPy8hbZm3fZfR1cEA78rRwlDF/Dh2URZ9q+cXV/v
0vkYU0rdtpXpcA6GM7YouelswTQfiuAKqxnoCi23SRtQ0W1J5Er2xkZ93oj/61zy57WE5LDHachS
+lL3FnfS7eqEsa7czuvWXqU65AODGXyuc687N1Xsv3UIeX00/3ZJBSmOQjE+GZ7AvJ//ruPAdhaD
jVH2K80hkqcjFXl2Zr8lQfzBF1OcYA2Oe4Y0DbE4FZCWY5UAXftVAPg/OJO2oJvP/qHdBUambHYI
QLXeONf+4MFR1SBc0DIsCzDg4prAXgsJygSU35zR58PB9YiqmiIECMC59t+N6h8con/0BWmgKsMR
9DPUPIi/v42RxypqxKrHspMVVybUpy8WsTYHKLrFsUUf5b4xVObn8v1QQVrjOg61GZthwvxZFCMZ
kEAk4nxYgfA6py37aYDEe9629rs6sl2iaR3SkOrtz7/lcrDMF+VIxxUtrmnri7kQ0OrKnSEaiCrB
vKljyV7XSZ68cYj8+1WUruuS7rNF8Uks66xdWaRszZMB7WTRXeGGDy/LWn76+VdZjg7qKo5UnIYN
amPsghbjfsDSPBVVMa7o51WPbh+PN7Hh5Gc1+rPDL19KGjYTGsCC/ffvU1t+FEQ9uOHIj3Xi0iiA
26uQrIonsw/a6Y1nNI+01wNDKU77SqcnbrGILAYGYTdlmqMRXGmR8g7A+L33QdG17ysCOEF2AlLA
t/Zm8W05/rmdyqHb7nJ0psqwLDGwmSrLApjxKhFOcxt603AeKRdpBWe79YhWwH5j/P9gkFDRNGwe
n9BZ4ueff7duDaTngsrLJ+JzSgV+B3afkuPwxrT+8VXmsiXrI0WBxbQObYtUqrSYViYdTCjOwt9A
cXurAveDmzeXXyn2KYhcjMbX3wXroAwmHcN/XxnlPicD5MqDHXRE4lh+JY20vPn5gPz72qFcik6s
H/MXQxfx+npjVRNXBo6UU+N04C5jb5yoVsBmfMIUfB2pao6qFG8oi38w41zDMim7CZ2a39LL4Vi6
kdKsnVaEWcht1do5OBr42p42tY8//4J/e2zzGmWAvEDShoRWzr/Kd4MDHiEIeRP1JaWq+rKf/Gif
ERf1q0NQ4dd0hEmla655uYvbOGns4yELm0TXhAjVNLb9m4KKxv0vfpl5ldKp3lnzG9pd9iyjUnFQ
QEa3Gol4Wjm9Sy24IirgF6/isvGQLhsuXtAOzIvXtwz5XCPB6RtghSINxpwXrOs8k5ufX+VvY4AZ
Cz5eR57HToq79/oqIIKMjpYZD8ZS2rGCqn+jJHGVkVNHu59f6m9j4Nul5q4DGyqgHIsiPZ2AcOwh
564qOzCn1Zi2ugWFLpRvmTfmBfXVgusCbbCJXWGtpbluLV6KVadAExgTwqbC8QRrOklYh9BKgaIY
csQo3xgjkGqnBDpPhRFPE8czTkW//H05mTGzhC2IozHl4tYyX9FehFKC8+sG/zh6havvDTNFVfjz
G/v3Z+gYEuHCt64E11m8OTUvIr7cduUqGWDoEFCODrud2gOYMePh55f6+zN0uIAFkYQOEvvGxfIL
vscugcIpSChTcQ0wHZBFTATyL1+F6DkOGXOfirV+sVqM5O+AehshdKrM3+axWRNa3Qdv3Db3m/vj
+4GiOMPocy4PO1t2Nsu2kQ3xEW0q8R0R1UdCKXl/1VsidMsvUhF4/EGjlIOFRiKTbFElFB6YVJgS
iI39Og6ye6eqJfTYoSTeHtkocR+VMWhiY3hpPEt50+kL8BizgDU5xhVmnySHXuZZNeyLsNare9+s
O7nzeBtX2ykqB2JdhS/i6qgPZJMTOB6YZRIea7cjgHk1im60qR/nQWy5lGVbf1Rn8LLc8DYKBqvb
YefyHUJyDaPsbu3BGwkA5ccW3FsE37cznideiSJqu5UsYtclGtUe5R6AcRWct1FdvCM1XN9DxonT
dcm3K66JWNXkh6AC+Hap16mcyJ11pb3uOsfTURfnjXuAeikyOD52Pp4NIAfiW82zwnInsK4Bn+2K
MaWGL9vBpuwWFe6+Axk5kIImyNY9GrFNMmwzGKF9l9cDUXhB3SgSJSk7W7cxtK0QwqVX3hIPLegO
hHRoVnZRU2MFSwN2rY1VYe9auzayJ8P3fP2YN3ZsPhoA4CZ/TZ01TJ6TwHKCbaEy01xNQK+hrujU
HDdNpsrmABYVe00p8pzYRaf3P8YRnDMqi4MBDnMQ4aMehNp0ptxCMzakhIOJqYwqD28kOdSPlGlR
I+YTjJezrpLm16nuBh2BczG5FKkl2WYQGkfCs/GuQHMeyJe99ZFZ5OtUBqmATBknAHtTPv020DqK
MlrqYFE3UzuB4JA4A2L8Nk2aqzjQHfeYFUZyg2HfdB5GSxEOXddWBmgI4FfvgqLo/Iiq4IhBBLdg
P9SB9kmB3bLMNRr4ob4CAZtW54CYbXNbaFRvv4TpOJ1V5qg8apZQKMiJTjmYWazV+WoyQscwd9TX
muq+AA8ZfhrpapjAx+C+VQCxzAJfAKHBaAv9Te3lOiF3WVr6stv6ZeICuDZKX+++uGauNxeWKpP6
pUUFDUmFWhg4fLy7prjSU0icR5Klcax0lSPKA79E/TkmKdPee64Mb1Sql1+12gEn7uYYLc793pWw
GNlgE49eCk00Fkc+JFefp8iLeKptpbnamTtMTvdJ7+EU7v3WhVhhuGUM5x45BMETedT0GzeqIgpP
+uSrNRFh2nBWdWECyy0gQvx2SExJZbRxO/cSan9R7wMS2b8oJlW3D2g3658JEA6sNUze7LyZfH28
SAYAeLteUUg8AzYi9O3I5OnBQNjdFYlWvn8+tKohKCvJHWs3JwIY20AroXeiZ/UBt8+diJXneoig
BfGXBEpG+Ce2pRmnah9EXkqkhuXwBhvagtugjS6pWE7uOdcwrAXRrrnekSenleBMao1hX8uAiHC6
bV1+gFJsgnU04SUAVSxKZOfRnCvrIWJ6mRq0/eS3JPT+ijS3xMFu+6z/YMeAT88CTjzuIdSq1Dwv
/g9757YcN5Jl2X/p50aa4w68BhCICN5JkSKlF5goirjDcXFc/6m/Yn5sFpTVMyKVI069d2VZWqZl
ZQUCAbgfP2fvtfsqsW4GfK/OI7TBIbtjKFY3J5hH3now5ARYYjUSmFR+rfzH1lbZpWh8LdkTCSN/
CEZIyWWKp4RXU1lMIEA9E52JrM0rP7WdB8gDPI++/UDD9M1iFOAyLJPpvZzy0icBePONFLz+V8Vc
T10w6F62HImrM/NA7y0DmJzDgf84Faluh3UPowVebdc9SRf+FvcMfnI/kCqDlrvUroqlaD+x8MPa
KInxSw6mMbJq1DXyw11aNcV9U7QNtG+Sf7tDMgMDjzCj5M31Ehs0vJnQOz1TgG6LbQTX5O0bm1hS
AgQY1kUW8ekd7iSiYZ8SNiuO7rJN9Qu071p3hXQBvgjrhXUEhgSQGLAGwA6VDGm+r4fVB6fHxhlA
Ipyc17ZdUvr2ul6rczDXDHbiJZ2ICIbKAJ2lFVkXenVZOmc06QkEhDUx+AGb+CJ2ggTfYQ+2CA67
GEd9DdNYuWPQ9EifdzhUQAwnQqr1LOVt0aNOy0Uf4OGZ1VmLpZK+sdOAvfGW3sxxnIiY0DLMRMaD
ovkN+hdij38GOh+m7jwR0rCbaQpRoziL30YmtDpnXxiN+8yy1gLmA4RJMIdtQa8cvUZETRbbBZYg
ablfR+atPviyShRnpC3hLOCXlPQ70oGmBD4tvsmUDDDSGgsyeoAvhowjH8j90xLrtNJgBBUigGI5
EUPRuAROaNMEZSWZ6a0Hq/6TnuQ73Q+pdeRAWNlCbjgPFK63xTen4zwSpsc0m3HcTpJDmkSKPeAr
saXTJ5yOwHhIzeBVxDyjXTfkd+sIbPNxAtTlJg3mgRHWdVkYWkdkjpYxOJNWl0cu6TxGOLYEJ4e0
GvNXozK6Cp+gDkGyH6rl2WvanowKy5wI3+7agbXdSTxtNwliA0O/0YkoMkRplEdRNdtc1Bg5r44N
UkQyMzDwsOj6MSvy6DySvJnWJ9L9tGGP4pJkMVlPMbE3Mltu6fotYPv7BkQXaDYg0hJA/jkgOY20
LKe3PuPAYUJQ9ToH0z5hBh7CG2ZSVRUxMC23keo2JfkcPpJIbciYJP1mu9Z1qoLxRuEvpHytcPr6
qeDEKTA6PBlsfbzy9WpioWo7WJjgXsyX1AWBs9Mmk7ZWP9aw5Rk5tluE8dhqoDrZDHBY5XUZZGtR
fyM6Fvp1A7jifvT8hK2gNNqzToDACnSNJJa9A92Q2Oqxd6/MXsdLRm9h9iiQyjagSUI4726wDWHs
m9Yt4CkuMP5vkli0yTUMvsYnzhNRobnr8nEkMajOV5OgkURAtRG1TC8BTc4Gs+gpnz8ZawValagJ
UGJWbq3jARpfPh9XYfHsVOni6OcxwKLivKGWUPc1ULEt0jOz4uzMMYekQb2b9pbr7aQdz2KNgER7
1km2q1TJhWEymfveTZQK7K9G6zL769hInd2I+MNiZKUxwPtK2QJ+q1v7nuk3cvI4tLRqOGZsiP1h
dBLHPmaJhuagKSsUDgmHw2Y31ANJVI6sxznA/YMYR1sScpVAUCo+rNPpCkt3ufUGWNVhBi+u3Nhe
WRF1sQNJFpFhJkMaP10TUnSZpG+0ucHtJ9lW7fll7DPVk6V3GOAT3goNvODO6ez1UaZ2IqnB2wGc
UddZdx2j0jO7L8wMY6IxXCSxCd4HTKGjSMJwCG+MZd91+0nF/vg0JIb5RP6e4HEz/EGPiMZAA+2L
qsC9ny2kyPK/W4mZw1mIX9h5odfvODs5E9cWLMJsb1JLYLxiZN80LIBsjUQ11dqV6AhX4JGvQeDl
cqFFPtJTSPa9nuVPpJKwgmhaXAENNykSd8ypUE1Uej5869jUp2BoNUhTowGdNejKeHpsc4+5ewL3
s941euPc9/lKBFqt64CVjbJQoP1klYmAwpVAnMXAinVcKh02d8m0994mJYxB46jZoPdI7bvBvOuA
1izLOQnMLM2fDIMAiMAjCNfcQeCtjw6xNQufznBmRxAmidFTroGqqPKyJUw0QWKWpu34o1SGk+xI
XOQ1JEy+78IhHyDzJaarPvfDkn4n0YeWKY5lX4Sc2aZXAvqaR6x0ztGKY2opsgE4LXEWkH2QaEV/
sbgd76rdafO23xBBtKtymqAgCl3wNQ7HoW+TBtt8ra252htJXjqkQ9jpDcSOqnkgubh1gjl1ex6l
YSmwtiKZQ/HjCi3qUsQBEfKZqg6gN07DLpfQJoLRaNn1iiVfb4c6R0IEGNS6cKG8JmdpXmsPrZO4
4qHxDBDbZESO12trmTdzT1ALycGWdpfliOz2jhidCDgogDMxwj5X9tKCoC8a+YydSN6MA0dGSmwI
rTvws+0aWEMaY37Va3QKbAcYig1ryOdT7nDQuKXnMf1I2rp+LZvRtsNK69k9M7swYIrrc/1ttiD2
s+Va3dxjKx4XPYZubSuOwe5Sr2DSmq5mmebxkXl/7rLa+F+0Za2620JoqB52MMEGwl0yTxQPZg0b
nfGysSQYWH0TE8V1CqCbt5KQWFBcAQUQ/4RcdPdz1c3rA3BLRwHBY4Qb4bMqSTdXtv2U9Pl4b3EU
JCeAUygAH9DTKDCGfFEBch/PixZNH8/nlaI9INeFYwhva8ZDJwYnRelkWCr90RGIZu2gNq/f5rYf
XuCSpSPRyew6PKekTe0aQiZ6TjxJAf+zLQCQIlhJo8r3PBXE+D3ifdn1VMBrZZifCT4Sn8ec1ZvF
FnviwXfL4ZjXtVns23IWV7UFoZXfoXFI0aNSf0lIXQEU6aXFU2OXZhoqVZdRgUPTDBxj9Z/sedCa
G6MgOZ6Tl2PazfOQcZC7LyuGZF+5tyRIFxoxC/t0pvTeFfPgPKRNR5qnHBmC7pi1qyyMTSKlo8Ra
V+u8Iknk3nKMYT7MlII13lC6Cf6tRjsjP69dzXNDx0W/sDfGHv2WUbXfoa9ZrG0kp5OCqYbY5qAM
oGFPs4mCXCoLHVHXNpwUxn62jzYpdQ6KmKzrt+Co9X5dNTLbHL83d7IQ+pO32M5lvfB/QpiIYqvI
Jmf8DJhYkKXbCQAqPHHUDrRPEdB4qF5Ambv00Ha0hxsVth3hR4e2RzGwA9Bcf69wQrPyMaWdd46d
o/8YlAu+vZZE1i6pj8aDAhTR5DTI4RvW2C67mADwkoSxeG53YPwZg7hsxHDX9RX6Ul3z5qta7yt/
b8hW89nk2/luVcjADmuNL5jTs6ZlB9p+Jl918AiE1tfJObrwW0d6ETSedzain/ZKZkRjB3DAHfdi
rPTkqe48PA2Z08ATd+3KuNekg4txGSl2d/2MyCGoyrw7Byoxz6G7avlnSr6FAjRlDw262OblbyeA
XkFn1VW5s5VeCUyyPi7RcbC6765MQNaityZdK3eRlhxm9uom5LlkOZSzT/SrllR+EpZJLoqAHKDy
Kz6aHD30YlFmr2ItH7TWW69jklB+dFVLYiTZAZ06m4hPeOG5TMy9ibYze8VLXrcHIt4KDTBIpgiY
UivcbjJwdBCA3aBIFnB9ds5W9wYz4tQrxNeqsjYGupmDzOmEWp/nNmPdGTCO3pQQdzGfa2v3BaEq
cZv6mHVYiKGmL1p8qS3ebFSf0mWweL/aYckPuCozb7gSjbcQPtWuyJLlykn1O42DvPoq0IvqQdLp
vTr0SUObatcS367uC8q4lo1vgonwVFoiSz8xVHQJsQBMWfCeprYogSqape0HtjMzcGkJZGkuvdiZ
XglM0xYCWOaCddqIOS27BeeVzHVIL1i9+IeNKvuV4nb4ggs2NR7HuBnKV6JV8hHnLiX0TnekoZ+W
vsnlJ2RhTXswSk+l945iWE0XoM0fVaLu6oI0LA4RighLMB7niGUodnPgHPiXCH9qbAO0Qf21r3Qg
0911La1XzrtFmDbuS10a85fcJyoLurpPVBbulK3k1Br9QN4JES76ZFjfE89a0vP/bHiV4gIY9i7t
NL0OcWRqN5pTm/3eJh6RTbKx6BnmWq++0JZA3od/3ea6QSxc/6cn5xiKps49repkBs2YE3Oiupxs
7cHUP3Eyw+zuDSnlKdzx/qbx5cwe0w7Fw587tu9b0B6abSYiOm4hXZj2e0tp7Y82TyZYzIy7HcS0
KIOZvJ6wB2P5bzaHORgyd2GGhJYAsf97Eb494/veVEU7uB+Eo7ANhhb23H9z5M2nMBLBU7WJWXTH
e9e877EzKLI1tN1gud0Zh6AazqdlfvApP2UWbzrQ+BUA/SLhdRg0Gu+JUEAwoIsoFFU+KTdx1BXs
Ort4tOp27/bFcpUpAnUmV3CmgHSqPZB6lLwKx6T0+fd/QOToNNy3gaflvhtSj3Zs6ZrGD0ihPAST
gkurCRKh6lb717jif6RX/8FE5Je7vtmS3tiGrv7XfyU/ujeqq+1f+Ft1pdt/bRMcZ/N9GNiFNpnA
36or8RfPH+YWCh0Q/qAYN4PtfxuGzL/Qf+suU7VNi+xaTKr/2zCk/8X830HjY7qMOXBW/DuiKyIp
3kzVeDCwZgiEDIJ4UJtXfPvnv4xwqcUX2CJyT46OMZ5X+SrNgF5pUQYTEvcXNDi0q8i6FO6RdIux
DWTfKoGvU8bawWTYTiO7GBdE55o/lmcxBZb1khKL2d5MnslhK09hFMV5U6+hNbXxY9nQ5KLLNNff
bRquzz0Sg0tf1brHcb0kNsvpW/NsIHgheZ4QOicXmqGvZ56h5IHlHM46VbR7vhC8UQIEr8RMB7Hq
XGg1SLZz/0TnoOkuF5Il+qONFhf0bkfuRkkLCPljDhZjv4ImAziT1On6CiBlcS/IM6W5U5AQcPRy
x82ZKfhusp+dXKMNkjNnEIcFnQvpQbY9ih817e+2jmg5jxay40ESII0Ss/YtItCpp/cqj+cYna2B
J7UkR968ciSLdxCPA21LKLUpIuh17GhBuoQJvGC2Hh7bYiGBETgUQLAFfXg0jOMIB8TxxrvFTVBO
inZhBCCoM29A2Nt1aFLdXkhpcTqajbaFETJkNAaUEISbcp7WQ+LojLsGUWekMCqcI2iP6Vou5dOi
a6a7k5qfX6lF80RgIuT+LkermAJF2MUnHyPmrpoLn8DvzoATTfvja2UmpBJNpT/AQJFZFe9EQ1Af
/IW2CgofLCBp7cJhV5WxdVWUad+EmW+aemjlwxd9mlQfjBRFvZFO+2LBWZBJphBdajh3hIY134ld
pjnUUUrpWDrqJxKo0uPK+wVsaSanDdqS/YIo3NeDOp0cSfoFwRWRaSU6gJA8pg2up8anyhxGgdxO
yjU+onnmXnEEIMkH5QRxVOWokP/bzOqpqnESFxdVIifvorbUhvkYbFgS8BMSpze/Md6ufH2HDrJf
rxCOF2RcknpN6Zg5/LCaserl9l4UkqBVS96vi52fY08ms7lwLkY5X66+eiXyst75DQX4EsMJJK7g
lIzkLcEdynZdZhNG1/pqP3sD4TeTQNVd1s+5jRuloyniJYmAbS+YPM2u930CKhASbQ7bmSoM/vlo
Hwld8aLOng+JQRpKmpYEpiUzAPlU+6xKsoYA1B9InqavPRVwz5amPIh2uJgbP9QnGj6K7wzGuqEO
cT/HwtzLOjv2nqvtyCHEX7PopM+Ibt4Xq3jp5/qJeO3n1inPM+ns19lh3DNZ3o+1tF40uvvoom44
yRqfABSTbT2tUJzkJvCMq33MQSc0Fzr8C0z7sJzcFzpvHBHp7O7Qhye4wkRY2BRz3qBzmJ/zII21
nhY7id2rmrLnkd/7fCZR2amSCx+4Ekw623isZfIIbOPM95OvVut+mrap3kRt7tsqBhRVwS/ShisC
npIvTbpFLHonxIrmMddhu5VDd7YSaEFmLECfFGFXXD6mCe6FKlnrkCbJ1kEW8UOhV85d3zQPdjN9
0Sp1jZ2IaYU6FxyrjrYcLudYVg+s6i3tdSVfnRyluJxkEjASZbEg/HLhIODc5ROH/HIc5Z7RkEM6
Ep1toPUkOpaWsafziN47I7V+N4p1U5+PaxDPIxSxpswiz5Hs5sbQHPNSfTUz+AO57bwwFiwuW8R9
V7Xf3RDTNYUg8jWGTY5/gcuCO+IaZGETUHklagd03GBzatMfy0lEuTQFAUJWcat8dUS1Sn9NQu4X
PvGg8ZfUsZ5rvy2DhgTEEG7Mo5pjwq2Joo4A4Nt7x+zTSxwAQVuAj7YdkR+TkRYaY8lwwEV0xpiX
WUdmXpqZ350nzLrPBpf2H9aDjfc/nntF/8kdKGy1nCWkydJwcNfv+BvvKsrkM2ckhAuezFNZJtUn
0DtzUE5zG04A0cC0GcZRj8m90cf5yutKM8R5RJtFiDAz2ws1W3vS9uS+J/6CsCHzwEDhuZoG636c
rOuy6kMEWpzfGPfv81b3oddnXpiqseFQ3j308/BCyA7t4ey8bmi2Eoz0uZLml96jp85io12BuGYy
DHMrUFpzCwBupoCeHxTemkiQtyCm9ZLQAM6f5YEoNODvPeOKAhlCyhvFZDk+EBV8KAZdHp20j5Qc
xwCn0kHafkjII09nq9GqGl/kz7DJ9srU21O/Cu001tYt61t15a58Z+XhRMkzehi23bxwyHqwRf1q
9As0/3S/UHWGs5QXdFP9Q4fLNlpr7RYrSLJzfYj32qydqtY6a8ZePafjtIcWOgfIKjewuo3mgTkI
Pc32u5TLTVV6pCA0IJsTC1w8QPpzq8s0NDiE0qreiAqR3K1EaoVu74TV6L8QbHutVGmRHWFDq3Uv
V+LBaUF4JJHUR7b2jbQdGyXLHbpG1b4KJYp7JXkYd23CCNTa5aPgF/Cxt0SmXKF/SZqI8vtMlisn
ydQFouWnatU/W2m1RBhsFO2KFAVxk0W9VO383TXpp2c7+qR6V+/JGd9EiIlrDk3or1627WMTA0/3
3huKYrpQpHecDF+vNDuo1WBnzq3hVZLZl9DYceSroQ+urE4tSwZRRkOJV4wRFd02PciA9+VhzsX2
VE6c9YzzTJ+S9aslWjW7+xjVnqcfZlH4pXEwYTmCPYxN4l7rQ0+fVWM03ddHBmCj8cCPZ8jxakk0
cSboztzMSzvf9n0mnlvo+PTq2SsIw2ZjSOdPnWuToHZ0New1JMuOZtTiFEzsx2Ii+3bLoZ45FdcW
z9BtafAeanupmZNQJyuXCeMGdl6b7umaA+YJNWE1SfUUL7gNQk/KB2ATU6ldZ6Ij7eY0eIX4Mtek
4akwzZUXrGx8tlGvSob0G6x2vsgRYlSBSXRWat3hSaCVk9kVqXOFBkXt0JCpxDjQpANzIEBoBUuG
vrIcwjI2uwW3lRhalHl6aVdtyNDERb+PsqS2zS3g2tX3HrwUfH9FZdrkA5Uu60KxstFckQff9Tdk
j3cssh3V9e1SLQvQq76tDsSS5WWQcMrPvtR691WxEWQPetJL99Os5yo5eQaZTc+ZxYO6p4S6gS2T
s5+sKF5Av3WKgXevmTKEGTYy7CO0dEq3SVnapPV46HEpIaQ10G/QluhIhf+B0XTJbiaiM9WTknjG
TkTczmSw0i/L8YFy0y0rw02lyZImoMco1YnGXoO5uXqbmGqfdZ3nRgpz/A6YUZweiokge1pWYz4/
Mkzq7+LKTlzC3R29Y2rTlMYuG/3WukrHGRVIVi6Ayeq5FGQi+rmi41dqzjH2y9Y9pLHIBa+3pZMK
CyJzr1VEAocodmi2jbFfBFNKRRPypldV2Jg+1mccDiRfErTOZL1lDkGLMF2uuyWBWBkzvSlPOkw9
63M60QVFOtRh6G/wKPp7uGRSctNG8LKJiXVqklnJ+roqFXSa0z3pnslAhS7tDgBweVYpo0chtJAw
NjfroxGbzRcCTxlhsWGVHXHWc28bh6nI43oXQw1mgFUNoZnO6uTnMMU4HWgXs+/Kk+MUFpHPw3Rc
rZlQ495t78jsmgOikyFU9v0UKm73mbOu7gWBbsbRZaJxJjyWLb6ltvdTJrf02ol+lTCsjyROsI/B
FT33yqGCGVv2kZk58r4vNRX0wisDjNrWJTqq8hs+z+EMrFb+OZ9JBALf1r0S3EKV6FLj/yhj4bx2
DQ7sHRp7RD8D0/Ud6YHNFRmt+V6vEEM0WbECCUW6A+vMG6h7MiNK3SqPENqJ58XOtnA3lhFSdJmp
Va26IjGj2/aV5wafzw42RxxosvXQ2zjFM2dWlFWdpnatLPLjPEtEMD17JaE3Yo7sdHnGozOduqJa
jnbn51mAlgp/7zATiJSwMGpJ4ZzoiIloaUePyXX9xLZTBhYg2idrGZO9T989gEGdfm5ENYdeqc79
oVehyRx6p4qG44k7OHrk4wpGazaa46Pfx13YLZkbphyhAo+U2ePcqh8kbSdRj6zpdpram6oeq4sk
47EnLtUNCo+9vFhLhCOg6DmQVb4RGlNrPczZ8BBPVnqCvQggsnIiKwFiKZPR2SeN0M/0xMdQQHbv
96rbDrJuJS+rWkdwN+h5WOQ9Whaaojtjgok4WWPzyDehRF38YTxIcKmcJHPn5Mb6ejVVfXMiGt7l
i48zApSFUVPmquLvrs//tGL+w9jcRf9vF9y+H7+Vz9+6l2+/tmN+/kt/t2PMrbGi4zAA44L1BVvW
f7djNqObjbNIwMlwPBwIaGD/1Y3xxF8uPRiTLgmtHOxA9HD+1Y1xrb/gSYAnEaBdGC/DEvo38C1b
N+7/tg1pECHBRVGMZQCJ8XaFb3sxmjYPa9ELfb+4/XTNW7ysNAcM1BQS9J13QZ898cDtMePfSTjZ
ChVmpbuPv9yym78/71dOyU/32/vLoO+ENNxCr4us++1l1I6t9z7j6T3MIF6xeJ4t/0Qw6wozNpvi
rxAaED3g+S2fhtYhxG9gqV32OXlxwIHRm11bm+3oFDNkNgOLouXMgcJG5hbrAOgTl0nrB04L/a2C
mY6YQfdK13XSUjA00U17e80ofhlQO9Lceyn6A2HWyyGLSSeAKd2cj4lhEycVp3eUUfmePds5VYJN
Jm8t/ZxXvUcEEqOvdtOYEckHt3MTwP96O7dL26Ag+OFRjXNT317aILh1CBhBXE56RZiug04IuOR+
Tk2Av2q9zdfMPNW90YcgK/VjttpdWOoDq/+fr+StHeXve0TjG8kEXTuE9O+a38WEsEyn4Npbq89p
y6ri+scC4uLGbrUpwt7DZhuvKxr+dfnIerPd/99uAvm2dMUdIQyPBumvbcYuzijuY5ffxzFXsduk
88iahlxExehxwPUam6gz2Q4fxWD89B+8+2REi6j1Ufb5AJrevVQoAGOBVNPcE8do7vGOIHTScFfR
2Mjhp6qp6k7kJaIa4Ah4NxFlBSJgrm7dIgYO9udf4N1gYPsJ6CgxgPBsyxK85O8eU2f1UMZsmiQD
lZCIiMjNuzDXN9y9FNI1wkQhWj3rcmMZiL+by28N8mgm2U2bsOb9n5Xx/+c1Z9Wy+CjeGYBW/M27
13yynJohFWWX1zK02llj30Yu2biXSJjZbSenjL9kFpDfZGrKK5RMy8MIIgiQrCDrsoYWYYxL86Wz
ZmqoHMo5Grj02K4q/mBB+v25/bkuwkDECQk+6d0vCDfQTjJBQK+2pIOJPxiheuvMzYXqkkujjMsr
i1PFp2VpkuMH9+i3d9dkPyCimvuE/lJ33j22yLPisWMIT0IYEHXdaJY0IPaOdtCE3uJLVvXGIxFq
62vhp/Nxll56PltzFhXkaXzAUvppgH7zIHMF3oZwMkCP8d/tWn/p1A85Y+Z5SeaIYqQkzLadHV5V
ybJ2QWm63tGjrBe8bFN8vS6WZ5z8EUnGTmWzB9TC09fbHjYdTYsWYcejHiehrBNbi/puzZtglQO9
I1Ms+gV9mmSjQTPWPPS1dEsC2wHJBAQIMOf94A5vP97bb7W5J13eTjwhJhOzt98qL/GdIwgYI8tW
6kgBPhz1GhHglE4ZGkppRmZh0kOvjfz7PI7a0dPn8aM1evuQ9xeBtYiJi87OxF+8vQiWZOpVOQ+R
4TTIGDm3kJk1ilxnMOE+IA+wDn/+2v/wY7K54njHQYQoDe/U2080B04sOjViNFvL9EWYEiI4rZB7
VJ+1F7YZtJOmb4gUX2Vz4Te2OFvsNT3bGFm3taxeemMuP4+rw5xgMfLPjXSSvTva56m+bDzoqq+O
TN0TFFY2Im8qc4wmjqm53//8PX5OMt/eOb4Hc1SqKhYS4z1I10SXuHhFPEaqR34XdpZQewYd/ZPF
Qf5c6rSlY39IQZ4kzbEhUinsK07TIB5vF4sMbT9F2lnG9P4ttr29nTELbwvTu44LcwwbVtDwz1f8
08v07oodSizGssJgPGu8f418heBAwVUB2p29mmjVObFNw7W9lOhl49Q4GrwwJ6Sj1Z0LRcSvpX9h
yD4P+6R1Mgw9i3YBiQNwoueoa0OamIg0s9Loa6/L47qN4q21nq/zWT24CObwjqC3MPOcnqDLFiu0
cbwCcFJ8UAP9/hBvrxFHYI991uAHeftIARBvkc/qI+QxPAp0NwdwXaO8ppJbTpvU8oNn+PfPw/VP
HWcJ5pEMyd/tH/bAICWP7RmnFKMAU2kvFB1ZH7bd9CwSPEkfbJ7/8HmYDPFlsg8AUNhmor+uf10z
VhiAhinKetvCnGMXP7R1dkm0blFDTK39wYL7e01p+TbjSlRGADCwt767oYiGay8RyRI1nbSDwQR7
yFm4+sSopBXBMrpXWsq+0w7aSKisS1DBMGywIl8K/WZwVXJvKksEHLmdD/al9wcFc7sy29ERZW4Q
hPdv3aSwWfRZPEd+aXImXXz9cxKnTJdKZ6D77Pn7ynH0H0phiTCJpdn/+R36p49H6kwlRzXLu/9u
8cL4bqVGL0k7EcX8INDAgPzRD9iUPLVXPWrCWVMvXm83aDOBp/3509/5+yii+Pb8iT9vRy6ql7cP
AsLBGps8qS29pGZBCOPb98x826CkVTSE+drfI9pyb1TinrLUt06Mn8ZrcNwe2HWaZtCgm5jMVCYm
h2yok4c/X99vd4chOm5l+H8YRBnub+XML/u0Uw5ERIjWjBxKATxouXENiDq9QL/ePk22+d2bqvYu
5a2K6rIXn/786b/Xu8h0+IM9FSaHwyv69uOzvpWriUowyjMU/3eaHOTDJEx/usp73qqw7KSDjmt2
GiJsC0RTQZbI7qjrKay8Oe/Vv136c0HgLBAyWPir/fenWsKyB7p+tcU6MSEKG5VWEdMr1eWsFdMX
V1cXg1Zbpz/fhn/4EVzeEQp+JpM8DO9kDRVJMwAEdCsqEoI2drk/6q/oXtfDUjnuwRqn6jspEPpR
MXE4LGAqP+K9bJ2EtzUFkgrT3KQdrkXp+h4QPjOaNtLRcSIVmwuIPLWu2JmyieTjBSrbWSdFXp2W
bGjTkJy05QKHoJxuTKWPPbSott4e3pg51Z9vzE8cy5v9bzOGU8dzJtp+Fvv980EoNLq4gV5s0TJ4
XssWFRJxuzVDfwGpcQ9eFr7hwo2p4UI6lXnIxp5m6Zgp5zTXgla7Gg1vOfq6XP0IWR2nB3PUhBsy
G7c/ZQRCYfTIhjU+MOOg/V2n2jzt/vw9fl8FbKQr9D6A3eqewBX+9jnvZFXqja7ohxR9Hh+3bkm5
8/KWlkM6ppjO4jqxnA1LBu8qxhoSSnz2InALyy72y6JoG09QHa91BO8MMwG6N0ykicv+4Ep/fxQ3
vKzP6ZMnEdr0u/O/Kx0iPSpuuEbzJyzKxT6BFHtsjdK/NLAkHb1WX55JUjssjpFFf75Nv22aFDgU
aNAgwfNwtt4u7pfFyOrSNC6yzI2YkWlkwiTjjZP64qLQOTyILm4/iIT4WT69fbwMDieCrcE2DHC3
7x4vGgzMGVLTpfVcD8/4VuZDyZk3ZJIrLmJTs5AaWfZ0ZE+F6p34Yl8AFj0ZJQsR1PXqSq5uETL9
6c/Nym4OFUoiUEkl3RAm8N5T6jbWblp66qslUx+UGD/T995dPVs9uAmoHWz87zfWlBBXTZDxHtU8
4VcmOKF7HdXmuUz0hBRxzrzlrKUVmVoLvPzFjok8WRRjhcale2QiSQVumHyUyvoz5fHtZcE78PkP
rFfDBC779lfsaJnIZjVXRkzJpuBn32N6bMTNQ+ZYsXycrVTI07ToyKcsY0QTUw2dc6FW0z1TgAxx
B2hagktryLtLf8FOHU0VgSDnU+uDCDS7bLQvGmNKPyi2//HCQaCw0IKG4OLfXThPAm67UVsi3WO4
s2vhrtf7YnD8mxr86ZdatWrBwFfWtA/NwdNJQNOnrwO8Stz7dEgH9N+jnjKoqXXIHy4BTANsJGpt
sVXcvT7Yt6lraeKjC/999Wa32lScLouLh1Hq7R2fGuWmECzXKGuFhWzb1NU3GF7XemkmtzXj5ajC
sPcVB4V2mxhpf+9JpguTmAmHV7zYf36L/2EzoS1MZhAUbAv++HtAgzJHTh3U/CiepyXCODXuiKXO
ziQBa5dx7zRV2KfumScn/0xqar4q9bW65C9OLlaRD2JH/mHpNVlx0SBuUl3/75DFXxYV3Mfki/Uz
FU4mD6UZL+jSqma606w03toQxjkDZdChqhUXidMNDzMO3HCw+nG/Dksf9Hm33kicHIHfj+UHZfs/
rECcgDydm2Wzy/1s/v+65Bl1nbj4H1b8a0RRXUra1zvfibPmRpu7VOL+JSniUVs0dbANIMqRpy3m
/DXzEwqgsqo0GaWzK/VL+mf0ksFuNk6IJkEsgVYA7z5bjZoRb4Pjo4F9GacyKteMMjPj1PLRrf6H
5xDsyVZN0hxhAXi3nELDLpD3j3pU1z4yoBR5f584XjTnhJ6DXOnXS9OgjpjG5B6Yn3cD9tY5mn7c
H4qSjf3Pz+HP4ON3CxFLOrw/wEIbS/td5Y8fsE8HTgYR4VUrM7O6vqoVv0ZIMCIMCWXqjMURXdQQ
ivbxvCg6Sr3A3j9DMGlHiN9qaqFhsFZwMkm20MfU7PBddHYZrBnRYDvy48iEtEdj978JO5MmOZF0
i/4izJiHLUOMOaeUGjaYVFIxOeDggAO//p2ot2lllUmL3nR3VUYQ4HzDveeqtqy/DvZw6It6+l5h
rv4i2sB/+/13+o8znxYWTAjvLR4v6307MdYYIprRjw6I3KzH0mqce38sxkPUiebbEqg6LppB4n+t
NhYbefSzKjQIU+yQu9rKFzQpf0o1+c+PRIMFDJHHnrn1u86zJjvAbti3HAoGRXcj/t27ivs1Zqy8
p/ZibUcfhdhnLCgF2HZ7S1eKuNgYLWR4fJXH3YTH8/vLdPtlf/3lGdOxBuaH9JiQvT+BFuUMq2mR
+dpvnv9pq9sqZVHU31PTL3jje+OjCzXlD63ef9xvjHy519iLsTmgpPj1GG68epmBR7jcPIV7ZPBp
n7B3BcdatevRKtv2imWx/4w5sr5KxZZcO803KAx7Hfud1x8b0Bb3hoiIV7EdvGe28h9I2mviZoeX
G3dRpG5LWpw8tSHOO6bKD/1i1x940UBk3QF8/P4qWv8MDf73OoJQo3DlvcJmzaFDef+NxGjfXolm
Bih5jBLYy/6eTqwNPmAZZh+MHmDc44mNRJFyCGM/cYiMPK8tJtvY3Wg5IZLfZCR762j51tl9QT5j
V287YofFtB9wvho6Ns1lHb+uloC4wToCvxU0smSpbdTDTed/8Jpy+5xjkWD10jVvPSz1GBrBkgwS
RGRqDBagdNTNN/EKcHfcCzwmTTxRH8/Ubq5Gfmw1zJ+BNFeJX7rrV68LlYz3prKYaja5uGAKJjN9
6RdrSPCLt0noDwYqcGs1ohT5yy2kzEdDBnPd1A/oEQ0Qdp6TP3PpcO/VaBh/jnPl1AcDTx6dK2bP
5YpQW+YnfHV6TFtMFoovaMzNmQqheWaQM/5d2baOYsAjyMz0touU9YAOk8ESe1Yh031wy6WGvywV
Wvd+JUw2mQE0LPEQeIOV1Ksh6BUgdF7nfBo+57kr/QQxFbLt3bghkqE3Rzjx556XfbuNEa2GP48n
hVXprMQ+jQdU8028ozdzMxON92OkNnRaFuIKMBi7KP20LMLBRObTmvlRIya2jk6jxAsXj+MQuDoX
Km8KWDxe0EwIrf3gRzt0MET/eEe+e7C5ITnO/yGGAoCiQ/n1EZMAgbqSIz1rrcq64GTrDgZW/di2
hure2Vvy9rZVyIPFS/zi9k5zpn+0/tCu/2vWxh+AI3fbtGCKoNh9V29hj90Jrd/zbKvldBZNXly6
2jOBN1UPBYCSMwbx11AZFdPUYrwiNvVOWxAZR5YiUVZMyCYxsKufv39c33dP//+pbh4N0HAWUKn3
14bTH5lcnqGe1z9FswL5mYMR6WUhPntIEA+//3v/ql044ejUeMHa0S0Vxn/XK8pmKVHjEqwaRmtE
fGbegDwoxZdwQfBbeQPPRuF2D/vcFug926oDlrHc2iwL+oTfWB5rCwwXb/42ti9eZNevXgtTiWRo
/55cE86IgewEAO+apY6pLPNPd9P/AyF/OeAoDC0f9CyTF5Py690vGbmrJ22kRJm0SHHNAH2M4KwE
MnEijycMqf5WlpdccKAdTeHsoGC6EsHpvJvRQXuWvl+LUGlkbPgtUS3T1Ca+qPovlap1EFtBe57K
Dreg1SmTGM2GuntBbSzjIRw7YsBMOb2NnXsFmF60CHY0Oq1BKZIsKugyK5z9sK/i3p59HBtEZn8u
/V1z8E1KduC7qxAUsDSr+qR0MamsR/MsMsS2/Y6YSXTTU5Tn25jUbehdbv11lNomFAVggUW/nBuy
C79LWVfyUAu72TPwK+X3YB46cVpV7TSpH40UjsId8UX7lbW7l3rP7TEmHnu72xtGY2lT8HsxtBt/
cECI6QNDmPF7OXY+v+RclLRTMDbaSwcADAzLwlovDZE6PojQkTwIJmpjpLE7VB1za+2Du9Y1UarM
/fRx9m8LJpQuXXHGMlYAX2dt62aClCaVNEMkZuzlJgoxrr8n40UQJnSyZCW6SyAid7uvx3Z20k7v
8qhNnd/bNkf7Zsr9dq3tF+zYFETgY8YGhaBw/+IACp/ACuFHmeqKXNa1wwu800McWrN1TszFhlfX
mTrjlPfYDROn9hoPbINQj9po5Zo4XqPIgcDBVKdlY9pfwsqInlRdBJgCiAk1M15F0cgxrPYPyGZJ
0t6FJ56MflpGivZluYcgNI1we/iOvfY7dSJR0sOhCitozPLZ8NdMGWZno9DnOIg9ElW7eIb0IV6D
sa0eqPOD8rKGBdglayy618qwhxbTg1DDBzB+iNWDAMbGcXB5MWVksxo/mpre9Vx4vDOzbVeun/kY
ez4aBbCpA+6hzkh6yDDqwLQc4E25oDxkXVuN117Krc/E5vr4JuymRCDRq6gy48qPULc58KvQu1Zb
9zGqmS7drSEXIQ3yxsTgatbzsaXRn+JqdMPpKBHbLnfL0lj8j4Stjkz1ij4/1Nh960O/S/HS8Zpd
UqerttRrl6Z7Utbk8+YPZ0Mk5mrZHdp6bl1bw46471zXrjPQs9ULWVUVKuw5zMnVVs4uX41d+khr
eTb1uQKahjJuJ4f5SPIBASFuOAesx9amre92QvymjAeccGK8OKu4pZWK8mj5y5JqBvrtT/wfpPuZ
2izdSysXlNRMR8OB8F9BSLtVkQKAj2Cw5thm0ulmRigbbI4MZDFdCxefUqtBB5ESK8ZDYQxbcABs
j5BKWaE8tUY+cKjTtdDkaYKMyXAAX0+YSlpWwXjHD6nYszfzep4bg3CDHELo69ixRn7iQFm2tJus
tUD+e1vFaLagH4S2R95eoVJpUcyw+BeL9+a9tJAix4Q6hN3Bcsd8T/etdJpkKzDMxDkmfJFA+7FQ
pLpb9Nri27cuXbt5r5Oq9A9vxDvE6mlpI5gPoFYPQIDa8kRgMls2otUd1LYjTm/XlsKDtCQwmi5K
4iA2LMgjMa9TY6SojCx9Ju9hhqukx+qt0XP4Exuq8+Y2YzckHgCSFogPsoDrIDrwoXOrQy8rtq6j
ZJ5hbidwFaI5dtCVfocHp6dsd3r15rPuHY+IN/TOPM/Y93QpDDc8ij5oyWRG8Nw8ldwxUzK7nZye
g5IvekDsQsUI1aZSWR2s63WIGvFXbZFNnZFk5pEiQMyC+2xOEs+8m1PxCXe3NNs20Lr3pVuXX422
QcVjzxXnRO+VVCss1scpGzxfnMjzCBT8qplHnUm2jtJimcwp8fCHP2N9mj7uaoSUQ4LBVN/jpFIS
ZOHq2h8jR7l/c3W97trSYNmZokh6MzbXIAzcdvc7rZX66TijYty8L6HIAKpM5pkMbkERXJWj/1J4
kZGnZIFp+7iuPPrHlYp4IaJ5LT7OoyQOIWRr55z9Il/PRl2L+dzMQ/+qmAMgYfandrtfK0PN3JRk
mhyEYeklLqK9bdIhIJuJo15h4xk23jMYJG4y6aXEo8gM6QZTG8O1TB2v91J09UNxqiYT6ltezKGZ
ul3IDVyqwr1AEWm7i0F1mng4Kbn23S6n42aT1xX70rQ/gDRU1WtuQBA4z4KsmUsPUHs6ddSmVGzT
/EFGQl5ZPxfPW8MzmhEoZj01Zet/hsjQr8fGNLf5fuvV+oopoywzBe4D+0cD7yGx9gCgTgMeqbyQ
POITUzNMGL4EYetBOjVjSe1X9yOSqMFEmVFbU34p/aDVvKMr+xM4l/xGNgBSdOU+UHnWe2J60QtJ
3gnBZBprKf/cyKG/WkFmrY4Mn9kdrP1htWT0s6xDrktoD4wo4WBLiBva3YkLKS3+Ld7Uy/NKsNN1
BxQ1p+Ht9CLlquAtCEIKOb25jZBOdFsxfMOhHxw2jaQubWCKFIca8XEPWIzN3wmzKDlVWGusC5QW
XLcdIL63DSxLfdXMvbczWn4sgY3d6jbVbKYv1SRuZAQBCPKc+zvqD5DLYxLNGBXjgMv60CAuDJOg
dWBDVZRY1y3oadUWNOVluoudsJKxhU/V+wYOvLlQ0DulDNnN7mKcIbKFAJyjlQHzJW/w5WYdmxCq
goqBl6N2DGrmOi2J7wkzItOp1OZDy9oMtGgx+9/RrpH5FfX2BOhhHLuaWUQB7ayzh+lbObkNsIXZ
4a/R5e9fAqMNZLYs2COQv+/KSwmaUeCfnF1s8UJGzktNOBnAmt1Yf8yI4b8FlgCqOUo+1zBbG7y4
nQHT7IjlCKcZRKLZm85zjs+QgCCm3Ej62EBZ94DtIJX5RWPc253BvDyI1sXgb0CQOjWgUBe0N70x
xFBFgrQdlo0svi0ML1MwGwbMGcG1wdhSfKyYvsbMN5v5pF1VFveq6JAc4PtZ28SSfYTHihyb4MxM
ZgXzV9jTy7520oiDfXB/Bh2RNBhGpWE+78YIHZTnHR9z65TTsxuxiCImTnGnUlJQHXU7DAsMB3kd
0anvILTKYYqIO5fuhJc3b7t0RQm7nDqzC3D7QVdS2SgWiHdBFFXwsBZGcqdcb6BO89lxnweyhPEF
68Y4TZ4e5mTgIMeBrTXjdSFdmeaeBEYWdLkFHdUY8TZBwjZO8xju0zcGn+Z97ysDRBVLSxEX4a76
p6L15/xoSr9krWk5RJopz2rJAJNVR1tdGtGhIttnP5J8NTGAIA4Y2Kd0fUwkrEXrM1+Q2LN+rm38
lzLf7we96fLRDRdvRNZnGeax2Wzrb4ZOjr6sUphG4prSyBbhtnYWTCsLylZF3ZtbmaCgu8ryW57R
yvnW0HXMiTLQEKTTKvbxQRsblSWGi2I4uaoZwzQfrKBPedjB1PZRkbTFjAG6xWCCsUB8K3AKfBRR
2OnU9mdoXLYrBvspIjot53cpkPj7xhp8aUCyhk9SdvV4kHnDORSSPb2cSGrxi88mq7IC22BXPk5E
YQ1XTnDmMBis1gccUFFzcTSOorhjRbgnAelD2DX2AiZbBPpJ39UuD+qdszPmeNQwjQSgv6LKM5tN
w1MJoBiWohxDO57XsWevXYWlviuj2S2vQ1XqGjk0+qZjr2afAkNVRjr0G2dq5TjtC7c8ipYKSSya
KxekYRxUg9tjH9nE1bJpNNPF2/wgcwOp72wLIHXKO9iywHOYS870xQm/TVh2vCzfzP4HVtmip2hs
5TnvrAEwTs0I/WSajfcyOIPdn0oXwVhGw5Jbp7Ir8RCxXimgH4kVYqk7aT7JGpDelWyQCL6bVWPQ
h+Cbu6A3jaZklTWX0Bh4ZWvCYabEROE0xJAGDSOrWAFnmowr6p2pGH4W7sLiC/Sndh5qUgZPOV7a
786q6UpXLUOEUlMPTbAz2uHnSl5ifsZuNPdHr+xgHa3Dig9S930lM3BwRXuIjKW7meS2uT+EoMpj
F9OxmyxNrowXuFz7fGn2my7Wa93xw+1p0MnQevOU1LqQb+wrh1eLO7pKvV3iVZT1qoEttCEpEaKg
FYvNsKoVpne38pJaOdNx6olyyqYSZaC2rOJv3YxVcx3mAZoWjHTnMomg9TPTlbK6GHWk9QH8ueem
4INv6xlnsVMR0Frd8TzPT4XuAHtNrdl9s2r1T1aZa9ZXzt7pWdNK+GALMNcPnbYMKANQhV+jxW2v
1VR0J+bcHZQjcMosIB0z+BZ5u/lQrVTecSvG9QCnRocfogmtX0roB/sKBWvfzpjoE9fkr5vqMqWs
fDxWhixENkPN+0DUnFzObJTyu1b6o5/UtjW6aYkMVh0sa6CfHYtKhJkPt26Jq2gP6kNVcD+kOVTh
b3MgBy8JrRG3/WrzzziNzZduIYIhM8Gv96OajeptdtsF5l8h11fmduXLOPTmX9wVTZOVVEhdrD1o
RWdK+al8KOTQVenoLeKHskp1crdA3GIBDOoDyND9lrqBVusz4PDATG0bWnZStGXbJ541WPYRywMu
/4YCLrgr984O74Ju4OP0mwJ4WmGsitIxYCcCoUwD5q0jytRHp/UjmfA6ALVTs3z00pWx3YuLpgti
8LKHnBPVAGchjhTe5CeqoAZcQWgQvBXg2LvR4Ox7Z5uDmeq5jaonQ9uTfYOYLWtsV7Z+AR3LwABS
gtqOPa+W4CNbnm7MItSIGDMKA/6AU6yD8yibzTuu9QwAwjTyqDrxxERfHHSgWY6cnJcARct+jsB8
M0G3jcgnR7sci49lMVAOYHEkW7FrAzCz20hU3i3RkdQxZeYZ5bXVX1zwYUE6oiDheGKRdwqDdQ8Z
CzMFwv61kKHY77gB6wplUtKT/6YProrI4AGO+w2STWgkM5XOBeWRqS/b2gvsaWyy725jqQLXbmVt
2RDawn+JNib8BKZo1CrS5tT3AolT3zPzpT/u0vEfqbFGnJalpa954O+wYvtbyGEJ9ompLypKvNlL
tWDp3MEXmzFyv2rkddiEc1ILRs/kANbb0Jzlhnn36pEJwJg86mYGzuA4nkcC+cJDXmrvPOqA2I86
z0kF3ZkvHAYW/ls6swkYHss+Ev2HaJiN6MERQVShZakDZu3or3lLhvrLGHW8rKixqBpgHgdpV86E
FhYFQIt4lkHePYUGBfN5rLvcPgebK1RibB2vlMFS5XBa99uRaZCx2VF90C+fw2YmUDD2W2W+rbSy
WzZpKp9ssaTcD7IGbQXWrcm/1XXIMYiF0qtZOSC8T40wr195x/j+idWzPUNLL0xsuhZTs6vhVY75
yEUOvpN/6ucJ8MQaaOUg1/rRWjF8pO2+W3+1FkP5RJjbvjznMq/KrPO6tYNoUHlH7HpOfd5XfesR
1SQutds1kIzZmyiActb6mexL6NArYAhegwLTH5ZvbtZEWmWUgLY2oQeEyF/SKnDHT7tfVtttyeiN
8aoGjobek/SuM8La8jCikePVBDNwepjmHdE7upop1XZvVPdrsGiLcrEMh3Mw0g0/dsJs3lbskd+c
BeJ4bA91WZzsGl5LIsj+GM6Qv2B0lEqXn1lNTcnk+At/Pgq3D3snCvYKNN3rhUZnZoHXz3nWrb3j
pAyqyksVycUAyVrCjemGQeZxUFjAvgtyDe9x6uRXAg0DeUcmKn17PizSvXi8NwBL1xj/Zand7xED
vyIj+bmT967DUORgk2W7JaVJhx8D+tkZ1jGdXK9RtLr78y1AYD6A3oSsqhjIf9ZtACyNG1NzHhv+
Enxx1Nh+tjaA2HHHI+o+Vka9e0k+bbM+W0UPG6E02vBtnEgpeOr8cryIrgGt3VPJtgnRa4wCfb+4
xS2iERX4oiXWl1X14ie8W+A7qxvWf9PX991RymbPH0jVZQXb9dr5vnSrCd3Es0IyWvnXxnw0Ozxa
1c2qSsZ9k4Nc9YxnFIDueGRyVGUsqEHioEHQ5r0FaHhL+VGow53AcJ47Zj0W1XERAS4ZZjsr8E+b
pxq6BVDdJRBPpfQ2xZiCK0ljqGfqXTgGtE/dch3b3WbcBX2d99kW5dMhsjYAHgbfaEvmvsEPnA+o
w2I23wrnaRW0PxHaEDpAUuR3ZoPIWEQeYkEzdys16Lewm4K9/0zgQmPTNW1V/rSX0v5Sj6tfpj56
RpmuszJIqs1bYKVoYcF8C2By6lKayq1S6au/GXXr4Bli4DoevFAb44vDy8nPRuQh3WHcA/KRLZ07
ImUmEbkXc95tcSt1wzWJjLAt751Ok9OrxVgYqVHR4ZDC6uqzl/P+SgOCutGXw8OHAE6z/qo25hmX
EKRCe5El6O/J6atX7UgaMhVuNe1ODy162g37ONpj2KQQTakwN08YzA7lgundLRq6SLqa8qmQQWvH
UoXwIBhjBPeQsqrhwnoaCDv5x51+kCBgxwcz2DwvFvMGpnG1II58m42GfKwt1OMRBLH7UUjT+Nr6
QBsRXOriSIXYTUxEpLxHm7pFZ/y/dU3FYGyg7IGS96mC+E1Crzct7m1mEYQJw73dOw7IrYNHs2tw
4Uw7IfH8U+vmf2KGKdtscPqWUUvVDsOJb1yTNYuCUWU5PqvlMgjDM14JsDP3ywQlojpVovGjc1Av
9ZIWoUmEaFgBEbmr1DI2B09rECE5J9p+Jbx6+OlIb6HSxqk6UEmQKno0tp5UzdiIWmE/yqE0z9SV
E9PU3R4fNVWTddKtHSBgtyJq8IjRp/o64D2PHrRwtLisXo8Tu6mD76iByegsu6k0j74YrA+AForn
JcePkZggRWkZxqberpg8QVGqAq7CCKHLjQdTIt7ahr40MVcTwXznUe192k2fd5MunNpOldeHbJf9
nW/IseY2qcvc7Eu0D+GnoFtvEvmcCVTa0hBuTCzVljVUw9/7pi2/m/1cfM2XWm2n0NDgZyGyVz8Y
8c1nV89WcBjNnFAoCBygMEuiBF6xCxXwM93WrxLNL8PItySuPGQbNN4mofDu3cEbz3ZtBRC3zP1H
A5NzPCvp9RqtR2veEO6l9I9FxYQ8tZbJWU8D9I/g2ke36SeDYV3eW6t9Y/bwrcJjt4zmT4asbv45
gMfkf2V3u+V3dI8uoQS1Bb666ZoufJFokhwavWBdfvr2Fi2pXRUwUSztIlytuROdp32A/puAyWYO
TjGn3ANEMnGvmoX9H+vh5lsflciNvK3sUrG6wVFUOuyYQzqjE9+sIUcuBn9msHJafNsbGSWMEhxx
XOebGuOOHwcURuDr/rCzk/5KhrbXPOEUqsrECJYmuFJKzuktay4Dj1oZB2hctvZiZ8hz/+QRtfBD
2rjtU8OV3fSDvJgZgY9ugbHsY7FAPAlN+vqta6EyMQZoonswxfNz3jW+ZEeG3iOJWIN8coeh2u4g
S87RaaXWSnlF8UbQTNrc7y037JvKrVlmplOLU1S7kX2pZmAXsVPBB2e0687ASuvRFH+v3l7Do0Ce
KQ+e1/n7ta6istwT5uOkidfmqE9Vz7Is1cjef9BN11u6WbbxN29j+imyzJRIK9SK5mu3c/c87Jj8
ah7iSJ4qosn9u24knYwdKgN7uPdNHwGZbU2ZTv6kPqiu44Ftu4o5alVCucvI77ajFGiyXSfQOkk2
X8eGWzgPnXY+GhUXACLTonHFopYOMrOFfGe0RcS/AIIauCaW86m31Y5zrInYbhMT1WSQ1j3r7yTH
z1p/1uNeEpzTFk7+kf1b/4haZPIAa49Tc50X6YDyR89dHQV4eqBrBFKTlOPbRqKnYiRmYOXVA8sa
WwJWpggC0eqeGmswPgHrI94BMkdDsomx5jltl82hxmzZxJ+HouOlgNZtxcwCnLMhtNdDs2wdP5mV
U8C4bMlCWDaSl48uK5EV7JnVAceFJ+/zgIVM5xxy1BXEk3WZE+FuDDqV36Bz0XM1I/11N99PmR0a
IC4WJPFpzx54TneffPDDYq0A50avqug0xrYnGFpZ7cEx9iX4tlq++jBw9H0eLcC8GQ7CAcxSNTn3
pe0BMhfhur9t5RBCYwpdolNcvTjwoUfHNDLivUt1DmfwYOkkm5CMlGrv/2LMwLWSJcnlKVd3aVNh
V1IfW9BHR1WymUtMMYroOKFjpp3qb/yJQuXrGwlL/V+58jT7VJaW4GbyACgd+uIxIQWedmWAoAyN
VofudRnkzibWYF4G09UAFy1JAfGPPO2ze6VaxWenYCP/pBMa1mQKt96j4xA6vGDAQkKS9zX7tmAZ
e2bSdYEUZrXmOmOrFN7Gorb1SPpBSFJahayZlWKJyODWAN2baLfNTGoL9o6I5HYoRb6U8cr/5Rnw
8yIIlRBNeda9KO/MoFrKOw+C10+CLtohXhZhiAuVm2BsgR3/0HASz4euLcP61C7Mb5issUZNy13r
7rGE1KRBWZP6cwyQsLqHULADZIdQjXesD5kTdiSv/E2Yp8PnCcTqvYoRZNAh9yfkC47b7ieLvAIW
nYbD/BpEzJabqU/P6sTVFjKIsXzh0FNBLciGeeWKt6uXX9QqTWj/g29+rbpFkn+w6XX5k3Ttppt5
p4NAHHFzf5BHitfznT+haEx6NmuOsj5npqSYqaTT4s0X06gW/IN9AfAuX9lUW4E6MPiwDmtPMAl1
mHPZ/DCPS73bl3nf/VPTk7PdLVP5UfLMUsAXxRfLFF7mqj5q4xa2zMffC1FuH+6XDw+GgqRRov1s
B0mK/07EIdpNAFkDV0bkhRsL4gfOZRBErHUW50yOFEuULliZm7K8+4OEJHD+9bfdm9LScy22w4H7
XkDCkmoP3abfD4tnq8fZQ6KWT65lx52IQH76vLGIRajZftdHlZPAno6+v/nHNtCOc8DcAMKhsltf
ncihMj2U7iGjfbpsJHJaNS7HDkV2deVFVzwr3eoPdWDr/YH0h5DojKLWDUW8RMC8Wvmcs88AMEih
x4guc6H8j4dyycMwtln+sGBhSQNqPV9b+VCIrfxUee7Noz3s1Xk1IDU9b8OkP1aYs8nV2qcfDnKm
hIFu9wkR7PzEomPMzLBeC2QtCwkrhZoCqGNISydJl8al5kfyq2dKlH34BqDeD1NzYgtHFIZdf9vX
3SYzh2Lb6D4zdMYZrlzPgMvm9c2P9gZ0K6zNMZ/mJUf2wvq2Xl5KYij2o+Uiu+KEzvuv3hriOFa9
Nr6iXEFdbhYlgPRQurpnyCoMBtpOk5PSsAzDl9qHafEnxf1N2vTrLcfPDuzcvgEibrZG/vf/EZW7
zHqZvgfYOwEkHThjw7jBjnS2ufyZMwkr1WTVfAfL/2Xxh+qnm7fBoSv2ewIHWTe37vKoKz7z7x+E
f0lxoSbbHhHoYGtBi6DB//VjlcxMbEaH6wERinzgZWa+RUDNji5wltee1f1x4G6ImTCMRbzMufPm
gRlNHES7iW2XSwMZqP0TYPq9GJcPxaPBNbIDpDigRX79UJMth9nEpH8whCwuY9TPt04BMl3JoRhr
ms6zh+LmTy6E21P/60/kYeW7JW/jhg3d9w5jH1KRki7LLCUZalejovJs3PEBLT1yEvzObNDonl+N
W7rh4C6f+Nd0jyLs9lPhByZhU1b05DWmyvaxoVb6/U/1X58OvAdnLWGW/GDvbiASFouGLShBMUb1
qJtOgRtt2uGeUD1gmr//W/9yWVLtuT4yNzwG3BkoPn79BUqWzCWxPhzaxuR+n9XgQmIVm8qmxax+
2Bu12gDXNqtcud13vclEnJh0ttP5n3Ko//21A7BF2D1RTZoBmIpfP8lUT1K7ZrkeAP5PLw2tO+Om
ihTIcNjrH7//2v9+LQBQZ7loItPEfPz+aGY4OaOuKPeDE0ga8wB56I3KxU6wJ0Cag6cpP88hHf9M
MfCHv/0vLSYK/eh2xRFG4twP3v28ag1ztk7c83Plli9Ej4EetBdSgUMlVGZ5sA3/cEPZ9vv7HS89
E20byxWuB/P9Y2bN5R7a0sqzea4FvyCAIzLKFrPPJqelpneqeTnPRPUsiP+aoScLzuqPDLBo8WmJ
zHMXulQknTmTn42ke/KeTKNpFMkY0DmThnKAu4ZNgJPl1IppLsDApuSOjeqCjEwYf3KTvL+GXgTD
BKb/jYEfctO807NOzcpdNJQ08Eidv9PvkEjR4Vr8wPHfXYfC01+GkFSMuN040wix7FCMRUwzxptB
ltevF88O+WeK1Mf7eTacr2tQ1He/v8n+60PeCg/8ivwHrfe7Gxp9eNuy5j4CYQ2swyaqefto9kZQ
Jea0WuqC+W2evv3+j/7rgebScIveUuMh4YT42n/9q8iXzNGF+HOUEHvPTH5IpMGQ8EKNlmc7C/N7
x8+X0wh+W8W6uzWMOnCKE8voP9n9/jEn/+8565sOICvOl5ttFPvPu+qrMOyqN1k/HXPLRF7Xow68
9krZ915T7MGd9O22uu70fM0DT0RuHXHg1cF5pHfCSxywxYgjXPHQdiszWu4QvLLEQEM2WtdFWoxu
NqH4b8xRcYyT6OQ9sF8R+8F3QjWctc1xFvdFaZYnW8n8LqoQcMT+rhgbSwJdx/sWkUNwaVzOuUtt
EeN65+0M2FKlme/Eu6vhI1RM5gjiFI5RgIBEy0tBS491h/heffZAyWxfir0268eeiMbbLH7br3Kp
Iv/quKPrPNgTQqbKq03/ruBWAxs4l/jx+luEFy/axf8Y4PHOU5JRPf2EtA3wOONLnBEjRtjjH26P
90eBz+vWvBk2sPRTEr8/ZTcxdcwbV5KeCfTJYQxEklyyacVmVpgBRCtnwPuXDJ4ZLhifSsdAEChC
nUR5NYuruYYazc9gjssflPPvj3/OYdsJwDDdUBDI59/VJ9g8TeBrxXbcxXQLPyokxlQSGBmN4FT9
wwHCi/TdkQh8Ay8KgBFaG+qP4N17r99qo1X+VBxRrgXDTQBm9Y95PzR/t2ShbBkI3A4pV4067HmO
lH6L5rAKLzMDQmL3FgwpYI0Lz/xaEGNTx6uH2OiZ+Vv5ELXI6oCvFot7bdAkWV96oxPrh6GsBpEN
lMlrJqUazcwL2XGknjYp99UGC+k+75m3Y2T554L3QMAedjMvlmTm6tdZsOpCHPNG31JsPe011v+x
dybLcSvZlv2XnOMaHD3MKt8gEA0jSAZ7itIEJpGUo+8d3e/UqL7j/Vgt6Ka9FEN6ZKlGNahBpuVN
XQpEhMNx/Jy9135UsRyns7a1svnBFci/V0NtQb22AJqIMz/1i52lYWlbL+PRJ1+E3mtXhnRRpHAB
2Um6chR2Bdj8DZy2/IuRS7HT4dg6h4wYzibApBXqALDxLWG0h2hC7W+2V0i4G5vxObXVjolYHq1b
InhAPnMqaDfK1PrwoWVov3Pou2fAR3NgxqbeF1s0SA1BZVFV3/uNgSGlrjX1vSpzd0Uc8ZA989ag
45P7psqfGNMYddBFsbifxjgJA8ohs/lUQdXdS45P+d5Sdn9rlpXDay0My3BvuuH4YrKzssWXWOQD
M1Xq3jMLf9gPTA/NNVPq9ml5WfmrGoVpFCwZUaRNWpGXrRwvM78L4uhoxcbd9Fqgorwzs7RxX9LU
Q46uRbVDqoEiUi7B2T1IuYIVTBakYLFcTDQk06BoBwDoroe3dIPcJqsRYIVqa7l5wXy1GekrMvzh
FIP0R5H67gEcXidpDlN+Mksw0w64A5PXKJ84/hUvkTuHA+sc6EIVnwmHpFPm5r1BP8upwi+8IGcy
Jv0M8OquBHC8MRKkN2dyTCbjEfMsjmNj7vqDJZp47/ba7G3Q9Xn4qBnXsZ+ppPLOMmhH+dqOvPZ1
THrmjsRTcY6soTloKwRwzB0QrnUkTPICirajhLq10jj/lmf0JdziPAJuek766FQf6LG7GLJiNxpX
pRnF37qkSCqsxgMMOCHinISFRpRML/rZnQP2bL6GqLBJiJz6qTDWjC/ltREjfqevY2dgg80haaH2
2lMVmE6b35ExRR9XFGN87vWphX2gduzXOTFo9ONM8apgKMPpKufHk3XJtupd0SNHCCNn7Xos3eYr
p3/HXzpTEysgb79Z6WwbW8oozjoujvOgsqwxCyYLLjMD4qgHedQLPzCKnPJpiEJDbpLGjA+OSEW6
KTpCwM60vLj3nWTaF8gIXtCU1Hsn9WLGwoRyWNvKhJeyL0y+QQAmGZpLfDIeJGrOsTNBqiVxekwK
zYvYsH3e0n2BELiz2wqlDv5Yim/YCodeq6NH2rGquZRdNd7qAtT6qs8rcYGkc0lx7dy6gPHdwIt0
Z9cNbwdjjvzzpG8Te42yhUXqNbPxuRA6HbU2xkC4oqHGx10gW8RTJqQ+rhvK2BGQ/TgyvIJU1zDz
DtNrLcui6WwaaW0hZEsMQgwlnQ4sPPgUCAkhnILJ9xwjNPIlu5C/yHnc0Goviiqehg3Uy9ikE60V
N6j26yeLJhn5HbNt38b9CMTf9GR5Pi/u+ZVOiQBpPUU7siKIdvhEhkVYHjyvt9ZEr4mnnJq0CKZJ
I5eFICw57vvEywD02voY0H2xZDAzlMkDbFsJTCdgwDwVtASGirSORBTx5yzF8HLm53X8GRMjFpqQ
rOglfGuuHmWCLhBomzuy8zFNLFgVGWubv957GOIYOL10wuRT2YAZgndmj9lmRvmznZMxJyUpT+sl
69bXw20RJQTk8VpOppuOgHN/E2aOdV1UkhFHYUXlbRs6trFu9GKRh8xopYNllkMkAVCamP49wVxV
St2+6fPZrfbC6uanAbD+k222rNQYmpfzKUOQj9wEyVKypoWPK9HoNB7ynuwQ5m3VRCRhahrbKaQV
GojRtzca/0cZuJWLIDfS7frZiWxqpLGMAX0gmndvhnRk+ymiLvyS58zqAwWiiO3H8xE6doONx4RI
y4cZsle+Gq3GuKNuK5LA6elE7CGFLXp2H79SMNtNuR4jpoi0rwzNWI26RXRZZOhuds6saQQdzbSU
fXwco1tbtulLM8wCmj851MSFQuBkw9LIHiPaWtifBHOVauU1UIIO8Bc0fJWO5HXEdO2TSAtc+j16
vnLDqNNZ6xOjHpmJsfrUVBFJMI1XoEpnm2LabMEkhO8x+dZ8XRe63Go+wqVgnvU4Pps6SiVCdGOh
b7XKzDmcMgUwdlmPzW8wR8/ZRlYXOYROCK8OotYoX3G8tQhisorPOarRRCC3yRwPSaK7wcJ0mBr4
C7grFc6w2YiJaAXeVz97DGF1Wr6GOQTONNruWe+YoXVftZ45ordWvbgejdlzHkKHpRfg/eWlBsqJ
3pbfhzU5gggw1kkSylsjwcyDAxxKc0P10LKRY9UivcVP+EQ6Wp9upWZ5nTH3O/otAqA1H636Yk6p
FmarVGq9u43ZJfiZgQgJngwt2zTuiDdUHw295W1aN+G+j7UsPo9ySzyIYfLzPW17/F+067vnFJ1W
gfeiDvUbT8+tjasA+6wRI0UNEjAB5J3Q8U+dHafWJioQs20FAPWc0TcgLPSt6eLw8HOGZ5mUtym7
8jPa7yTmQzQtZze0eDiQ7xbxdopH9ehGevhsi9kfz0K+0k2U5tXXlIPivK3jvHx1pYfIr+HJzINK
or/CslCCUyfWcCrYnFJ6YcMQuzpqD95d+DDsbg56jJ1qNQz1eO5y5GEaLOZ+ONO0BixPx+GX0zBA
r6ORget5ANdL/ovSxhqkvSqduy5Ncrl1iA4ayRg3W35e97MHd56GltePPxOvk8LnBAZU7EkusEIe
PGI5m66QqFpL27moQliSAfHSi+JztvBMjrGH1c8bDaTPWtIloHmrbppvMPNVQAeBnGfrPh6tfL3A
zZmzOz4hWAKQ4svYSPJip7gyrF0ypm7DOm9p6s+6i7az81gHvqzuRJ4YEjmaah/6aiILR7q2FeTG
0iGKeM7igEhexuF5QqzDxqJ1Vqxmvx7rLSuFJ0iaHPnydJ76C8Y59VcAVzgPxEhi3JXGUHkIvHgS
xxlBHVsPSefjuihEHF0UXaEa8jzn8IvdS/u1ZjuxV/2Q2OV5MfXGNWY4BjyYn7vUOdcKsxjXSUW6
zsGLQX2u05zN+gIuRlUtiNOk2vA+iMkxHYQVHnnoZw/dXD9u/I5N61JjBn8pqqmwz1VFMX9jlVLD
8BMB8zx4BV/SejlKIyOJvJ7ABx1l2dZIGvuCKnme1n6qW+hwktJ70uQY6WxOSCBWBWAY7yySaYQD
eIpnjXIDGNBm0lD3FiuXcY1PlAPniLUgHMwLCIKv56uUdMly5Zmh8jZU1d18RoEetmodlQrfP+gH
sSa6uhYb9JKVtu7HjEJR6phVniokJPY268ta8NrSNHPdGlZHgL2p5YechubXWVcGbWBVx8+hw3cd
4K5R3UUpkMme17mZOVcgj5z+e2uHfb9JkfH3e1LFrRstiS17R0XVsuujcBvVakL7AZI+tfzPIrKK
szGKdeJ3c86+66wFenMdt5HHCKI3Cn3j0rQgjEbTcLeRwUVieGxJP7nNnCHStw67V78fvExG9y5m
zMUOWZlyE6eJnl/FM3qSyxxabLbFHSKHJ9ET31kyYfCiAg006B83i8J+xxCvlLcZeGzsAXVvCsXQ
x2mnrePkYYLEcCQUeeAUju0SKaag6q9RqSDk14Zr+KwNLa0sKW9k1yJjd+HdDYE5MLu6kAP90k9W
ZEHndxu87nOENIDyMs6f9EnGfvtB6+7XHhKVPjoW4bmO6UPReNvNKWRsIw+QaodUrTwCgfhSYeAj
KnTEdF/F40dw3qVx9nPHBnIIcwI4Ih7ADohbJyZ6n8N3NkyT2iVT2j+2ZhwHvAmS2yHq1JZpRagC
vxiIMx/VJfXuR77x312eBgBwMVpHdCpPblctKVCyYSqhxwPyJVVqIC5ay2oeiDZoH33Ryu9ZV6Kc
KuP2QjO17++3R06vv0xs6I8g5uaDoD+7dE9+mt3QPp2aBrPUjnYNKdI4uOjCUI/tkT91Gyge9Wb2
yn5R46Gpp7as1+//AqdtiaULwnyGYkfQlTaskw+goprQgbxP4MJQkyO5lgctrvRPPrd+4Tmq/2zz
Lt68f9FfaN7LVWkFgQtzGFdS5r+9bYk1z2jCCNS8lj4ysYkP/VB0gYFWNV7rCSYHmXjeeSKAa2TI
vm9BS+Qf9H9++eih4Nk/4AmuxUTIX/78p4/e8wbMwnwzu4gytDzYDlC3c31Q/RAAQKzn8xpyVHEb
1VbzkvtSvwKpQgLc+5/Ej8bxz+ufogqoCegC5rAOTbKTTwIuS1EKgUw8mezJ4hwVUn7rTTXML41d
D/0tshXDDRraKfbikeu+G1TiMVmOhewuu6QV2WVmDYZ2TWpu2X4fuirDBBw7rjyXlpvOZ5QAU7/q
/Q4CTF/N2SYMK5dsXD1Cj2RFDhuu1kxqk9bIYgKtE5l+Tk4LgtqxjsphW1lkR54lwKzyB+wXVvmE
Ttwzjl6iMF7YUajkGT1gkooMBzzVWeaqwQpShy7IVpW+lWEhx3G4GjWrIFYwtO3yE4N3ssOVMvIX
rKN6R0oi8sGgAhx2T/udtDwLakp2nuZjaH/QJf9lMOkKBssAZAjtXHrE5slHriOindx0wFkG1nk9
oozZhuSwr+3aiB8ThCAXdlaOB1Xm5aqkur6CJm/v0mqZnaspDkq9Ks/eXwbil3XAIIwBnAf50qXL
Bvnt7WrsSHqSGhy6rd96cJ4GnGbaoSuIvnvsphwugBf2OCPRUdaBNP252CiXyujY0C/jGSlghT6O
BGU0e2Rtk75DvSPqldXT9HjBW90+etjm5dkU0jDaDIVWf3aJeUDtSVLSU6Vsj+Ciya0/aW2TJYcx
QQGcAcqttzLXiYG0DKwFK1UbkGBHo0CcAScDxUseTtSGkrbfJovDCt2gSpeM0Zbn+UD3w7ZuBjMZ
q21mQZe98zpH1nvKzo6cvIZcHEKrzUFbdVriXaTwD601KHv7k1HPTYbQtx4bmuUqLD5XwiUeY+os
xUkXgEezLRPaJysyZEOOyD2tp0B0nY3mQhhdcj1RqLoHjj8MvAFPz8lmGpNGXTlGU9BBLOrm1koq
nRcq8pxp7wACch6VgJtF/piJeAp9hvMg+aIeh740v7aararzdqT9sokieG1IYI0w2hYz4xUU0sQq
rSOD2O9thrwsPg5dM3BAbmfv3uqtibjiSs63LQ9WEZRARJx1Qm0QbfNQo6tGEPsQc55TPh7iBJ8C
YgaGYcwJ/f5o94lfrsE00DGHD9ls+BbmcI3HcEq3re2pr1UmLXI6QK4cRiERxaooId9pnBKHBDXF
LUQqclAwDfA6EQhYBN2HudA2LVj5+KpPAOcdSj1nmdsIivrAlVU5PMM7Rb2/YgHAZoa22oHmYRCm
mRey8Zfzq2g1riWdbId+1Zuuq7TVq1Wsue0TRzIKYaQvKOHalGzTK9n6tXMrVJkdEDMJlOOek0XY
dmK1Q/RUCjJpUxntCm0U9jlOQG46BhIXHwEahE9Y3WGg+6lnNSAZoFHljQhfrajDD5VNA4KxAWrj
oSVAvT1M2hIPS2748JinrXJXdIJ19cFb7LRUAnBI3Wsv4TdLeIp5oiWAeF7pUTxL6FrA8eToNzdz
Q8oL5cy8L1hofzjHXa5HnbBAvfg+yDh+u0VQjCrVG1zPzDXzDn7x84TPJQpQnHyL7Gb49v6e9MsQ
l+uByvZ8giPQLcBgfXs9V/NJk0sz3HCujXHGbcarSPrbBh/k5ySHLAPUqs/Old+XKz8eLEEKmjHu
mLV7nw1Hfk1dveCA7FjrYXZBzMKOTrygCIc4XPso5QLqofIirfriIsIWjd80tj69fw+nY/flFrgD
w/AYvQhPP9lVOZ+FkUqh7skR7AtuA7F18UWtHXem5ypJSNzptAEvFLaE3fuXNpa5589vdvQ4BDOQ
esTk34fFdjKNLUuFLlKFzraIsdwgX0wB5LZDgYMs1G3lHwujx0+E3Bipa+tItB6E081PY1eTaGt0
UMADikbITi1nbIx6pjLOOGTibQC/NT87mcNac2YaEzg9OcQE+Hv8aOvZCjGzrIV2WcWuDzaH/lO/
ev/ufln7DAH4bFGNsAUJ87Rs0Yo+lEXZV7iTp2Tt0O/5LhN4rkJgNEWJriUf1KnmMo57+3FCGgRi
jwqNipGa+e1qlLAGwQ/JejdMOl3vUBI346kcSh3OS14EVjPE5y7tiHxnyIawxoTCylzjADLVRu/i
dAqsUsdgAp3DZ67jNPlj0WZWhwKBBF/aBAM+ZDcyMRnNDKsftVyND9KoY7lHSkSzPi6jIONUrJ/h
5ss5s1pJt0/RcDxXnA43wzI9ZvdtH3981H+USXZVvRZ3XfP62l1+rf7H8qPPZUWIlIy6H6lZ//6n
y/i5KTGFdqf/1psfav/jxx/L13IJZX/zD4wNGDPdqNdmun0lue7vC/zr3/w//cN/xbzfT9XrP//x
XKqiW/42GZfFz/FiwmdZ/Vfyzi/x8DsVF//5vzSmWe1X9cvP/R1LRuvhLwfG5yIzQW6pC59qbnht
u3/+QxPOX1RVBgc7h5LRdRe95L+CyYTxFxMt7wcYlqfUNHg4W9iQ0T//QZwZ+wXMaTY9DsH2n8SS
vT1cUVrygJDYxKmKwTlA9WWL+OmIMdZUR5i/r6SuARlw2s7UmLEX+g4du7GpRq15QPcstA8ezpPj
1d/X9Ti+owpEhcPh4u11yfArsbTFbNcbS5SXPRHIUU6jrBkunDh/tTKoLCGBGrQen376hq7/fh7f
RKC9fUx/XNpAXecYLjFxhL6dXHoK3Tob6uYKmEBzTuRpDbXFL+YtKYeiwz7iQoHwZkpuKCC6ttId
ZxigSzWG3H7wmyyv339vGD9+E0u3ofpA6IP8+0Mt+9OHP3B0xx4aXcWFZHqJeBKXFs+7ziQNTgDz
mHYWtIycQnyj1dK6qyTHIxwIP0srSmwCiYxE67qVA0S0/uAb+s3C4NRrsV5JyfCxvrz9ggo/hZs1
04lLFJuGhdCvWVOr5w/T2OEiFSYH3/PeQDrxwTa6/MWnH8qiZOI7QtrCK/Hthe3Js/IIQYHOGvhW
2qr8Npa+sw4NkMiZyMWnPrfda82vy0fdSeQH4r/ly//l6hy/ljtGaXhK0M91q6WV5x8T2USPsTN2
38ioiLayM+QHb9+3L9+/v3yoq97S30P45i9fwE9fvhlFCEy08IjWUH/wRFufiVyJDy7yu9ux6R7Z
nuV6i8717UX60pYlROmjhHMJX0mOD6PU9c2CE3p4fzH/7nY8nmOEVnSJaJi9vVLWG3aHjPhKCUfd
4zWor1w/qffvX+R3t+P51Jbox9FenypUqJNSo83iq0L4U72q7Sjf61Zt3SZlN30gh/nd/UCY5uzN
NuH5p89mOQyhCOP0Cnjl4oVEVb1QRNT4wXr77WVcFI+chFluS/zkz6ug84cJ5W3Mh5XO90leyQsG
zx8Gcb31K/xYa4xaDdPkabbYb5Za6ae1NlSlrOgIXxEsaXBCd2tEJ0XY4oCG4PhUmHl3xzCcjnsx
dgY7L5wPL2gqKvydE4JU+mBv+c1NI63l8cJ94OnW6U3PmVPa+GpQXBfNHtmbftZDgd28v1aWezp5
ktla6aAhpLYQVZ+0bas8M4lAEEfDIJ6eKlehfSk+IUX5xjHo8P61fnNDCAsNnG0OzFY6xW8/X7ez
c1jqYF+wBu5JfQeKYEr7o9fF8rec3JHDScfldkj4+SXJLCnQSeiZcQR5YBxQahXoZipcwy7h7DXE
TygNkLlxDDCdN8LEfrKdWdsQUmNeIKkJ92hHwvu67pI7tDB4f1BFwl+ETXZLrV98sPMs29fpL4uc
jFBIw9Tp6px8/Fj3qtowjCOHTO1qpg7/5ki7WlG2+ihQpX4G+c++ff9r+M2rg/fGv695sgfhbx0Z
rlrHBHkbIsUhGYNoHPNzeDDzKgKfSSR11rk9YphsunBaR7t5/xf43TogMdZ2deF6JkLqt+tAVYAc
2VSOwA9hM2tNezlGUfzBYjvpDv54mnlsCNvETWG4jrP8Fj89zW0palF0+pG6wjQ3agR3ujYiYZXg
GP3+yc7b6LNWte2d8icqGqxt0BkbxysYRurwW5ZxlsYgNtc+8vecoH7//tV46Dw2Z4K1GFq8/dVm
gYnQJ36cdQyFifbZrUBY862MEmOhl8eP4KqKtWhbs1zxHh+fQEeKTRT3Mf/L968hVIjv4GOHD7bZ
H/Xk6XL0KWSwNlBmk5D49hfD4A3jwNePKobPxiQdhXfGuPTQ9q11VtpjfKeatvzsQGg4bzinfSJa
BmhSXLcc4jJq+I0jG2M/VkUKvFGr7v984QCoN33WDK6rU069U6kWXbx+1BobAXcB7xS0nPrA4/Gb
HZGAUp1KABcFB4eTioPjqIxT2R/RRPVABjsresAP7aziGQ/WtkCc88Hr+kR4/WM5uGCCuSOWKrmr
y/v8p5VazUA1aMEdR1115yBtwE7A1PrSOINxPTTF6GPrj1JnNelA3axYjGdoiPq7cOZI/OfvHB5J
dL70WNBAnGbXpLTJTYaux0xqgPRj9V0nZfGDmuG39wvimmrOhLjgnx4tusIwwzRqafwZdjDglgyi
poU/QhDCbTw1A6/eCBxKLhe7FkiJTgvmqYOJwkDtg8/+Ny8LdylbmCHwViCv7O1H33SN24B7Ow4R
Z4XcEJ+rWb0Ong7Z0w9Iut+1rvnRC+o32x/jCgOvClweTg8n10xpl8IDqI5wzxIoGU0NWR61qSWw
hyKL3YMHHbht4wJs2ydt2SdNdWNP5MqJEtEwNccfP1UkerPyWPJ015Yj9M/Lbza9mqFScfRn2exZ
3sWaWB/3g7v+9ab9JYWJU/xSAVingn6tkM3QlPUxH43oIdbj9l5EpfPHd0IUC8NnMs84MxCH/fZO
SjFlOfP4Y66s5tkcnPRAw7v64E5+ra65iGdhCiUhibDJk/0BcnOpYXA7dvpg3FXd3O3h0BSMlHob
bdf7X434dTPiUGJib+LbsdmLTtbK5OgAEaLm6GYLtgrPhryJRjt+RLU34uUcQZUYVWI+6GGuGBjJ
8eskjOgAOuxStpmNuMftaZJlHaAf+uoTsK/WbKth/cHvedot4OOmQ7qMwD3eWb/uG7YdTmZo4KIY
Q3PVDQoeC8aL+Ny2nbgIaIHGaF98H7OSM7Qa/02OwplsoZT+4RpYfhPOCTxhxNGjjjzZTFMTiUZU
T0cnRR68RAesUeF9BHk/XQPLiVQI3Ra4czConFLxYWRKrZPqOGB6CpohGS4dfVxZ+HE/CBP7MS78
+Y3840rLuZcKxuEccHLyUQ0ZFx0LgCRiphKak0B6ozF/APlkEgMaJ6BXHXfXDNFNU0CNKexBe+38
2j+QzjN/8P79paY6+W1Os3hiV8JNKDuisNv2kpdIcV0DxL7W9eGy1qB7w+SKHjKoI0iJ5kOFOHY7
eaM4cx1a9AGQNJq376+802L29Dc6eUDGaY6TJmwWUAVudzbbF6zg2c0wwCkIFyl5h4UJlVFES7dC
Uvf+1U93teXqGLWJpGaOY9CjeLvhqCImcsFuj24u0KPVHQkFrZ1/cJHTM8KPi7DVMLuBAofS4u1F
wKXUwAlYAgBqbssObipU3UujGXcsbxTbQzF+NFlfPrXTVUc4CNs1dkqK9JMefaYh2vK7+ti2HjP9
cTCMixx30p3nY3viU4Z1wtCnlJQHXoymo2EUw6HZAo/C/M//aBdcPsbTXwc7AI80R2GXsuTtJ2Am
+AZF1nJikT5405xmXtxbThWgu3pifxMrAhncvV8A0hl9J8f15SEKE05xXeZV/fX9L/2XTXn5Qqhb
sEJRJeEiPtliiJT14BR0x66fNG1tlFH7mdRfEEkzVSWcEwwjl2U9tfWGvCAYH6FbOa8VKXn1Qati
vwzmhfC60kKFWipGEYVHTBeYLPI6ff3gd/3dN8nGzJbIZkiZc7J/8NbQy7HMj72LUXxjppYTBR54
Ab6vwYXJRZKORhNDwsUjikzvrpUt3VdzHjj58k3mzgdvit89McuxzOPb1KGOnXyVYEtG6fTVUWjg
AYJK6cPOEbiT/2+WjL8kJvFaouxwTh4aYiCKxIiX+zYLTnzs5jDLfJOggAwIURCmeYnRgvHbqnfU
XAdzlIp8XdVmdoxDpJZBWAzqT9umLBzfQhkiDLgCy5n07TpGhCdRX/uX0MD8C1lY2U0PzO5LPFfD
3fvf+28+Zh8pBxF1FCn85+QBdqPQIn9Iuywnd9xbOYDUkUCdD7aJ5dc9eSzpMpqmgxGO2Yt1Um6h
QO5CZXiXVaOssxBN57qgXXwDVwyWIvnD2dn7N/XLOASOyDI4ZBrLoZ1i9eSCC0Qsb4b+EqJg+4S2
qrOCuRiIZho8oPqrFnKPvm3RICQQp/oMQgqS8hdGnF38wWuHfef05qnJmDf5HuuLw8wpFYHTUzQq
VV2a4NqjIB36Wm5M5gxPYzP72CogXiATYxoRpVRfzxaBu3qg0Vdqr0daVwx2pRXZl0kewi/LffCo
6PnhFu+RqM3pDkDorH3StdbFSF1n+oGghxbuqer4bFVjq5npZo7Bz3C68SjmKr2rE/wXzAMs6P5Q
u6sAzUqDRX0ukHFbWCH7jQ3i7ZsqVHrTY7SqVxHvxOeu1eWxHMbpGbKcJI+uzlrBJDpzz0a0bOZe
5shiLjunH2HrKjt/njozg1BPMxSDFCCn2xZ/WBj4GSeMlVAGjjXdlWrCm2CkLy4gdNxTvdBu67kv
i6A32gK+BsXLPk3K4XNVYBoASKjNJQaTFDyV25vmF2FKTJw9DE1Yq/PsXcUxFjd0JqYBx1rXC4W8
yVcKcrupCEVjWiVWURK54H4gZtDoGQVb2g7Lgqg2A5CgMl53TezFz12qF2PQSt4i66ixeJ8YiD2w
GKYkIQal33j5LkdWj7Wp7yOiWPgp6CerglOzRkgrQZ3EWsMZu4RbuKD2/DEGPwCzdISP3Xs7M2z5
132LuJ+z1gzF9yKJdfA35jDCyJihmq86QBH1Sl+2ZygjQy5h9TbzMTfrlJdr59RkjZXC8NaNk418
gWlWkr8BbD176JIhw6aBse7e6O1GrX0gmw6hXGWRwafm4LmqZ8euN2Yn4ZH1Ld8OuiPZ3Gi5yWvT
cDLjBn+lIY5WOyIeQz2NIyu3ESFuEPOT5CX4ciF7t9ILwOKRAAhUrAhBE3eMH7VMRdCX/Vi8AmGU
HIC08UupsD0dCr0k6kRaYfNcYsaej8DNsFCRb9BlsLG68q4Dkd2uJyhJ1qozEyGgMAn7eiLv71bO
NStIn7IaTH9decUq9EfXD0oAH3LNKJRV7YdVqwdmi+wTZDGaNPL4CiHp8pokJgKtM5qgH/HMr9Qg
JpKxUEg1myjXLPMCDkai1lWZyK9YbjqddMHCvSvxytybEwLzLUS0qN8y8BqBPuFuuNcRhPF+1AGK
BJxa++s+HPobUTKYWyle/fkG/LPxgtOtQofY+8Ymn+Me/YJZ7cwM6EE29O1ZKc3I3Ic2f01Q+6Gz
GoYqeXDcCS0LXrzoPq4LceGalnZe441A349HBG+EVylnjwm4u++UH1+BF0GXHmMHxthBs+ixw9NB
/ssY+bA35wEs4izrVq4rq0dh/2P3/SP5wn8rSngjZHhX5PD/pHyBlsd/L1+4faWO/8//Wb5VLvAj
fysXbPsvxuScOJmjLA2BpYf0t3CBP2H2QxnNq8IhSWp53/9Lt6AZ+l842ug9cRRHCsb57r+EC5oh
/uJE4WDUJXDSYv5v/ol24cSwTreF6GHGRxSsS8gnU8G3VQcaw85J2pDQIxcq7dEdUohG3gjGH/sH
9faWnD+eH6oEbNJW70NRDo1JG85FY8F0QfQ7s5OEPjHxOHpHghDnwm/3YiQ6NugZlGQHV2j0rCo7
0q0V9AwshwTKkSnRMvSoVqCVjeuicbUCPSOZoisLdG67Il6geZFW4ptBXivzFqMTNhmrqegJtJnf
OpSoCvS4HEwV9Gb11JJX9iy12P1mFU358v+XdzftX/75D3rZ7y5v9bV44Qj0+kMv9F8/8PfiNlmm
HDlJMbeZU1DkUXL9vbgN7y+PWSl+C3LuTJ/m9b8Xt/hLZ+Eucd10oBmnLyLpf6lyNOMv/m2eFZ4Z
GhqU58afLG7rh1jypyKUBw9DLu1qShqCAzGyvl3dZR+FU+e72OQi1DGxj0FHl6G/r6uheTSMztq0
vgPq0/HKm2KevMtB2OO3hUSz2DsxCEdECRFk0x6brh8/G2M43E0GiT92aVZbNbTT3s6y5HGeBPHC
csaliOJxJDboJszUfG51ur2JJm0k92Nh8zg1/1wkabc3leUGbk84GXHL3iHvQoLGSbkwScTRGoUL
x7DDDWrc/in1ahJoEsx3UGYL1/5i54JyWlqzQWoFpr8rg7D486S2G2dFwZgfHDWAoMdaTcrRCKTc
2+agLIgqI+mV9CN6bOuJR+VMt/QqXdHRhJBmd1Z1k4NwjPadrtQjMm2SImprsm7yIXV3/CrtJYla
dlCXobi2UNcHnSWGNYG31d4hh8lepQR+Nbx8xnhVJHLdVeLQMjHehSbyXifSzxNLrAGCjteD+wSJ
4bqjRQUyg2zGuv5em1/sSBtu5DAc+tb71qTThVnABya1pIwPQ989uLkOcUc1NDddqqPmTo/CF/j7
4IOb4akqw3yvqt64aiwvwBbBfNYEzWskzjcDxMhFyyGbj+rKi6y70QfeavWK6NwBQG8YyW9JYmdr
yKTPNmYtAHHu+FXPuxekQWlQ5b74PNrt57j2QcBoh7whmSCSYXZLIZHs7HosXwDH3mEl/m7NAjmK
dcc7/Qxt2CZtmi0oPggOGv+rNlqLJoRpkfcW81fPYdlsQSVUZ1MeGptGs24JLL9vclFfJMbw1Tan
iTFaeFaTSNVVSq2HJp13IN1M49xUyLVxVN+T/jgNKwar0lmJQTc24dDo38uB78vQVpyCgb9q0YhI
Cugj/rWUIA8th+eq9rXZJY/kh02H0XWCFPts1j9xQnLUixaruwb0kiw+13an7KBj2Efy9EQDYPJa
Y1NXEfZCjaDHNfkGVIu23cBGsjWTdLU4nNSh8DV88aNZ5/2FwAfyVdNdEvR66Ww8EGF7OzJEumoq
seTnjnjz46RYx1GbP2qypmuH9ACRSreqaalOMfNv/B7XblL7cCnbJXHok8HIviGwxRymdS6Nu2Sm
AiIdcA0I7oYo0nhrj62+sv20PVfmaMJSjT/rMLep0VGIUaetGL8jKud+VKWga0bRWaXiC1MRS+d1
8xTkFs4Fpherth/qLRaXbdTS2svTRj/MHAyIpJLlGoGavSJPQielBdoBvHh3ZaWVu8shNdYihcCP
WvCi0EeyGPLsQmNAABGXOKhWy3tcl4W/jnJgdUkp7/Io9vbFNBr34CnkDSK48H+zd15JbiPpvt/K
bAAd8OaVAAmS5Y2qVHpBqKQSvPfYzVnL3dj9obpnpojiIY96Xs6NuBH91N1SMhNpPvM3dhGzlOAR
x41l9Al5dNP+TEL/OQ0rFGZ/UcKXHhOTFzktdeEp01Ve4tLaooryXGSqvElSKjyDIm3j1HBa3Wzd
fmA96CNoIFawiOt0OmweRPlVTUyPDqNIawDnWZ0WuLpVB8/cSLifuApmZK8SBr6bNkDZoCoQfRgH
696Ps62HUeRKKyIsbIZX0sM7pNaxNRUx9Y2cCDGHh7obLSxs4o6upYn8EfRJt0VRwayjHx5L5yAI
WzuFp/1AIHCHb4STBMETWrg/MJeJX9Gu20YV8WzVy1g9tLaXzjyFAWtMWbsJ1fYaQZZ7QUCFGIkA
QmC13Q6mSFGA4wgafRtii5XLfIOwH9AK8TAYqpJtlnnadWQkxS3TmR0TpvA61cAVR1LkbQW17de5
qez9ZvRxquy3mA0YWzUIwdBNTg7o58UKZcTBsGnzHvGI8/d1KsH9CGV6tIjJrjqyui/YQjxHpeo2
YoCNgf4CHBoikITW+7aQQ8Vbc9mqzwHv562iFMqXokf/xjP9VymUObsqXIp0RBGnBIGdTwa01NDX
0Fnu1B+UGfALk0xc2hpN2OE556+UIRAu3nkR36nmpReq1Dav+aD3A4r9mvYDLm8GHcdTMYCQQshU
KzMWSycl13JDKeyuc2oB5pWc59KXNjZKe1Dh2bqpiJsqauLXaZfN3hiVp9wOFUiJpqokaOGjhZ/k
WO36SosuDHRCSTpnmdrcqpPrClu3TZ+RVApxD+FIq0UnEnwo8Z2F9gqSxdsJvRd3oCn5jJjrmujz
WvWabdX6bpFu86FLtsAksi22aF2LlVu8ojjR7bq83wLM+EUXrrxQBlF04OTqKH5CdNvg3SRszQbq
bS7G3sZgLrXVTVgUlNJtLQy2r/csAXNALOSpGeDqw4Qv7nFhE1de/R3TdLR1u8L4IrSjtxmMtHYa
sWmc3K/7baRiq+eZpf7ki3H+XUB75tE3jXA9UJa6Im2PnoSwD3ZjnAmuijr3vo/yYB/LlnAtJNV4
h9to8RIiMoEqDqEIr+doejuUg2Ue7Ea/byohu0xDMXui05u9BpI+PYSD4jmiPtROhpDehu6vd0vj
K3Gw//F2tTROP/5/HPxXHDw3nf/7NO/he9bk/1i3dfN//qtsw4N0T57/6F9AdV3+A6E8SySGRZ6W
qieZ4F9AdV35A4lEWg2wezRAuXNf8J9AdeMPjX851wtpOP0Jb/8nUN34QyXZo5zI/0FJ3JJ+JyJ+
R099CIgh+OnUmQEyzpBpalCLImkaCmMcZZJEMdszbBxmbXX47g8+XpUWKqA1okbhfsQm6DnpUw0i
hP5AROHIasoRpf1vl736VQKWgVSE8eonfupWSX1LwLFCj0JwTCN/kPFwcJWov8v7CR4alja/vwlP
VhEO6w3dG3W06u0fcCrqf2xa0pkGhsL/A8SJOVv573fk6g3LOxo+HzIz/v+/tqHJrgGxQrudmISm
4KxE+tc2NK0/qCkgQUWTASjEvHf/uQtN/hBFWAvMOBc92de/EjOJMoYJ940mm0TjxDJ/ZxMywsfO
wNym5BKiKUodY9Zm5Yh8hJS0ODpIuiLW6MAHOzMwSWqqvY9S4IfluP1zU38kKSw6o38OA2ZqBm5r
JIGLrT5OpWXJKIC42FVe5JTzkvHVU37yIN4manwOtrRoNf85miYyEpAM2rGL0WKmJGGgV7tmZVz7
kKps6nBfIUlWWI/iS1ypBV0WutDqyPtoBrdRJ3yTvPQhM8KrAh3nobonRYqh2davomU9NrXwdHpB
3pGDHw//+8JTM6JDwuJzER0uvNQDwhisoXapm6L7hA4UAQbCYAjzOVEiPARS+Yg/21bzhXsiTeqF
ApwIIRpuqcNcAvbaxQKlGUowsjMLD62E4Vw7+53gtfyNs1QDVdQZ0aAtWoCBquVTrCOVg6hjizXQ
SMsAEe4IPC5OmHsBYrqKupFZlAhwRcMVOtzNSiFYGZR0WwVkKKLQvgRV+a3PsocJX748n4aVIZJZ
nV7OY198xndYMzYMs6q5ufoBmCcA3TMSg9X0uR0JS5CuCekOrshpVlhfEBrqEmaFAC9WUy86pwef
P9WnZaJwRwXuHTc1/7gPg4utWegxtW43qcJZKZFzJLycHmJ5THl0JLwV2M8Qr2bM++EQumkiJKxE
NbGeedGSaoVa7Eq5fqZPuOzbae/jUHikH4meMFCmxTiNhC1KFtRuhVWCn5kFTi6YOuZKkuG2biCI
iVChE44oDKMKHK/KqLo/PdP31urH1Zx/AlgtKlksKIIVXHwfV1NLMyNJ0Edw0ZuJL+Mw6tcVfuqv
Jn0f7CDzSiDq78fnsAjRVhU86cWP4aDXSWteioDIAltPk/Ctg0lbrC28n2wtVYbdNOr9VtL4qza6
JtTfhsq78krrGqhJeoWyp+VKMWoc0VQ4AbxaMayQBkWB1pVa/abFb8VVfF/EJci46WK8mKPJ+5Ln
DQzcyL+0RFnZ8jMuBbHCTzoWNJjVg/9IyUm1B/yH7V5tqaZ6+Y1ZoAxG84JIO0aoqa8M1E/E4BLH
22TdG/muGUV6erIIC8rw7aCJhWehF+KNaM0KW+rwilYhloHYz5ge/h96t1XkXl4rXWNdaijfnf4c
ygKW8L4jNFrh0DkkIpXlzkM0y0y6FNBnArEX0ckAK6+oR1Azn+4Nbq2sD++bwArdEohb5hRF0LpG
Vqm7oFTENzA3T22r9Dd9ixQn7FDVVqfUcOuUKpfo44s4dv4VDiErv/K5kJmy8Iw97LgqEK9aVaXk
f/MjAHVh1G55RDTHRycEJQ3z1+l5HjtgiBcrQB/ZgPTjD3cdAH4seeqk4gKphS848zVX/lQ/4lHw
dnqg+UFdbu8ZH6PMKA9RXSJkSC5RYaA37BZiEm8zKFMtJf5EGLH95tZKWmzquzp5idgHZ6AWx+ZI
lAkSkjqwwfE+nKOo5JVUNEXl1mEev5W1eRXog/RCkyA8M9LyuWcJVZkAm2Izt9WnkTzStCYRPbjK
mXGroWOwKhL1wSfMUCcVUHzx87cXFTVhqE1Ulk1Ky/PMP9zAElK0WR+LWOg16H/VirHHcxFBZr1x
vAIkdizZTXIO8nlkORl0VjBCWmf+moeDCnkdJUOIcxt+RrGDIOil2gcj3svDWb7T/GUWm0ancDZf
i8jncEoOhwIpaFplXFaubBRv/hh/V4x+ci2NbgtWDo7WD7senZpSrDNqWfGP06t7dKJ0uIikZpjZ
csvqpdkZlcW+oYC7SjXtSg+aTV0Ov79pdJk+Gki0GREztyk+fkSrTfTG8zKc8Ca528hT9hRWCRXt
Au2uRHosMGSyT09sSe+YLzdosxpYZ518Tl/iw7DsraahEtABbSztGdY+GN16F4QWt++Y3I/jgGsY
ffid3vvy2pSr6MWsQSg0er4BWTztgrHQzwFJj35sgKQiQqDG5+hVbwXa6X7Ax6aMgME7Esbm+L2w
flQDHTljmkX4xPaWpBdZdzQLfjNUf18Tiy4ozU7annR9Dj4DBuYRyhZW6Wp9dA+fz/XS8VLWs+tR
piqfUAw5/RE+7S4FfC6CUxwkgjfA4IfjRfJs0xSNqZuPsh3kwqWOkkDZZmdCm/mvOThCDMMFb1AQ
IOH/dEWIkyrUYQxaxK/FWHfMQmwezYh265ldfGw68ItB5BnEoSzh4XT8rMNC3iIIRYHxQQXXLfXa
reyFZ3bJselAs4cQBQSJzvMiIMQDOVESQ0ndKIor20StDxEY7eH0p/l0jSuw8kyyT/IUYsIl3wCF
kK4Ymgl5B2tca3J+mYrWZTeWCF5jcKpmr//ZcIs5ibBmPIL71KUJtImwhTQpsnoiHrklDtd5fSam
Pjo70gWSbypBZDiHXyoLclHu9I7hilmO2HI9bXKDTEH+zFwhnXTmspl//WIDIvamKXMvFTEqbbEx
RqsOaAKlqdtjRIJm0HeN1oAAWMXQrkMg9hhEb3F2ODPqHC2fGnVxmlsdS9oxz1JXQmm2QJtYQg9z
rEM3Bml4+vN92pIzdoIKOakDwYW+fA9HXfApnGmlm0zWXi7z5xJz8NNDfPpk8xCcXR6imYK53PU+
vuqJN6HbDJtd3ahNB/4KJbUNXb+vvuhfILR+ekDp01c7HHFJs/It+iZVNjJiXnjryBO6m6IqcGDN
uu+1ViCdXRl4e6m5qTlGX281crJWx/aplq8RbscGUhtcz6BinUL0KIWU/x+HzsgI307/0k/3Dj9U
RaUA/SBpruYst1ctZWLWtaWLlOOTkQxXvVJea1Fw958Ns9hPKMwFOhKFpavXqFMKTWz7yRA7ntif
c7T5tHMXE1IOj2eeVFY4DUwonKYfodKt0064SVq6Aek50vqxtBdoLAGrMWtD8B4djtUjFBfgPV66
kZIjj65exsgXr6pYuq5NDfpEshPiZIu/Se4izHR/ekmPnRtoUCimIGylfOJC9UMY9mLBFktn+VSk
4rvXOh2Kr//ZKPOv+BAi500In4sUyx3x+6botx795MwTeyS1QZMB4f1Zu4qLerE3BssrvboETle1
wxXtnxdrmO6lOrqlB/cglmniaBaNpdPzOvrtTO5TAhYUs94r+R8nlumtPEyFUbjeNEiukA3+ehrv
M/JTBKqJYnDVsEW9lrZRloDsk9THMz9gPlkHVywblcCceYMyJoOcN/KHlY0GBM1lhOBdeKjfgOQ+
C0Hs23qMR4GffhnK+EUtwl8NotHrBuj6Ks1T5/RPsI4cfoININ4zj17khTn8CTnu1HpcZIWb0/B3
EfJ7CyfpHvdxY1Xhr7fqghEDBCO5K/tK2aeYULhNJ8NTVo31QMHJoSoa39UAL1ypzPZ+rUd2XnfJ
Bj13B5754KDLH++wPbWrLCjsKp+uLTSbN+jDPtRVUF9Ifv+EBFy3ygbtYhis2G2aOndKKYpdAyNM
W1I60Wl6YZeU2fS1xQl1zWbwQGEAlEz5Yuiwjo4uzEgFwqWVUcS4sCrxQx8k9NBy9baojB0d62Af
WFrvEOmhuN6nV5mPi4wqxgls8XDdNv4jHcmO7ryyH6rh0jdDxcXapLQVrC7sdKIFCVFcdFSKhCqm
8PU6CsJkA3fnQQ9HNPMFXwcnq9wEAw3YOg8z1MX77AWxcXkl5h7yyVXv1pOQ0os3kfTWkg36WLqt
F6i/A78HoFc30j6uTGGuOP5C3uUVaMm1ko073OcTB1k+OE64CVy0kiTscKb+/RAeGQrkwhBEI6Ke
UWUfd6QXge5PxbFwmx59/gnxHcAxwR047ttZiZk/deYQHnmXgdCArucWBTC2rNlBHhmEKCgLF5lK
fJcS08dDWFyjLrg3pw6JSmzcT2/5T7Vp0hQI2MS/czSvws8/nCMYlwRfKz0nWyxlp9TGeE0FO3rI
M6NZdVn4vS35j3oXW+vC0rCETd+KvLnkp2VXoNXVlVcEyU6y8PzWwmG80Zose1UF/CJaaXYZNvGp
PrNKSzr1nG7OlO1ZSwh3ON7pw988oiQ3Wkiuu3WRXppGsW9x5NtPaXBjKkVtV6YhwDAGqm+V8q9O
MB/UCiX10wt35KoAgUeEQHrCjbU0A8TuSjGa1sh5bVJbS5qZbKohyw6a+/RA8yZbXIsoPM/3IVww
SoeLO0mpi6Ltgcy7qHx/gw25oXJwJgk6EpzRpAWYCIZRQmlgsZ6UHcs2qrrcjXv5qe6rGn+Z7CnJ
gy0F1nA1Rz+6r9wZoIPOTO7YUwcTnZiB9rEJI/3wS2ZxlFhgGnI3qsN9bGpvSeE9anV6i/HxrZZr
o51F3e/JHbzvnlkdEhndmZG0lDuIMRifRPAGbhxrlT1600OppWsjjK2N6vVnBju2tDPdno4GbctP
Zcp2TLx8MK3CTTT9Voja2FZbDH0U/aIw8gtBNR6UUn+IAvHb6V1zbGFpQ6LcpqMfR+H5cGE1rE5y
QZUKt4MqKNXrAuGXVZKHcAGQwtdGGShlHD+fHvS9tLTYq3QbAM5CEqXW/YmK3NVprfGwud1kxTsq
BZeSRN1FrbVXJYYHEvqgfMwhfQ31Zkud2Mni+ELCYNgWEMa1Y8MC5WUk6cbvR3zBKkUzVw1STLiu
cN1XEaSigqK+UK9RHK7tTMfXTqqrByPWXq24ecGhUnEKgIoYWeFpJVnXkxELbi1YwQyJ+14ocrqi
/QM8KzYvKLh2qxb/Siey4mBd1bg8GEYlb9LYAikelg+nl0eez9Gn5aEmTjUIEPwnLSwtgcFpDV7u
Dthw2KIhqCt5TsCgd6yqKdf2IMGMTeGJ+3GODgJBLr8lkHTiOpke0FF3GlgoayNPd9qU449u5CqL
UaoYI6svuhmlToSu/iYHlXrmnB55mMBxIOGF4Sj4D3W+DT/EZo2vhUFcFbwSOlrSA79n1WYT9rz1
4F+aBV+1LU3zzNk5kjTO5QSKJog1zDKJi1wswf5briYth+ytNpt2GAxbTiglQp+yqGUW4iacsMey
NKxoiySUUJQgs4iiDIlmT/mimdrr0DdPuCD3q16c7qJCV/dDmZRrMbeEMy/pkVdpDhIgB1IdQ1l0
eeSKuvFLA1aeK1p0XJroUck8aLt5Xtml6MNdtkp+ZhOsJAyl6aiW6baXe+nMu/T5wqEqQqwCb3D2
B1zeqENUYl5q9pkLKOYiGcVrUYSsV4/rJpCcDBZmHxLCmtS5Tm/uz/kDjEAEzlUKQRC32SuHW0Sr
BiSPuzB3kxabRFx/3SKY4hX+KMj8viKZ/8AuxfyvvUqaM3P+9BYvhl68ImUdSkEqJjyRzbiNvWE3
5jQCi+7MFz4zzLK3ZXZyEhgzxji3uqssaemS1K6Mw8Lplfz04M+zQWdhJiBwTyxlnHwx1bFJZCH7
Qa12nl7mF4mkpuvToxz/XjLSfNRYkeJZalJBywUrK0U5Dcd4A2vgIdDRZwqD1w6UZuunAX4l/kVZ
lVsZa5W/MzgPPngyibhzKWSP0H9DMuAzeCHss1a5a73o5xg3mKQU38um3PlRkGC79piN+e7M2J/y
zHl9P4y9iHhBeobYtDC2H7YbDR5Zpc+QC5K+UccnrXss1ejrYAqPQ11cWpJ25qB8ukrn4ZEYAIBA
q4T25eE58TNjmPrZbLIzXwPcUqsUJ8DyRk6iLea9Zwab53Lw4iwGWxR/JgFVoxjDQVTO4QiaYG07
kPaaTPsp+Q+Hmrf1hyfCE0EBkBoiUwVSOu9T2+f2k7p7me7a6S94fFLoEfAswPTSFzeNorZFCZEj
d9vGUNeFjuAdPd+BVHYar2VdO0etPzoemBEKS9hRG8uSYAq0QAOckrmjVQG5lWN/VXVJsfGqVHba
QUnO7NBz4y12CHS1DnsJPlroF7eG1F/VVbkrzcYW5Wb7N5aSewZxHyLiTw3RCJ88KYm8zJVCID2F
qWJslttVkvaEh+dQMZ9i0nkz0iCkeI05CRLchzukFuTMo+PDvEZk/DEYWoeVft1azboup12UACwS
lC+nJ/j5VQaCQz1Qf8fCIMu+OAFqJQpi480fr8X/YkTmEhf316ZM15Jf7AQ1vSyDMsQ5d1xnjfGA
uduZ5OrIq3HwAxbnolULtRcHznsZgp9L9K1KqxHT2vvTEz3yarBFyeAoWdM8WIqMJ6U+6eHA4taS
FOyJzcuVH7fntibIyc83CkVCWN8zV5NW4Lx5Pxzzupm4tmNiWF0WvoWh6GFGkeobIgI7qbN13YvB
3VgM/XpUxh9jEYHCoOTnxNAAKH6JD7FQ/jLzolyFpty5hhlVu6alvpaUxUOM1t3GmKrtKNcXSFVc
RYN8N2ZFvoqQ3N0hHdFt+lADTN7BB27hctrE+ILtycUX6lP15Zj7lttQ7t74VaZeYCjezNi1FixT
E8PDbz32OagXdPQKJQ7dGmGTX3kn+tsqCbTLvAu3XSbcdq2SXsSM5OT6ZNlWL+6lVjGdqVMuvD5u
Nl1ttbdTJqz7zoq3OJXIbmYw+zidfmKypl6XnvrVp77lDIA34LD5eNA2nWuqwhclSpJLPtI3LdGH
h4bsGPq9j9mlUkzbwa+01YQU9VYvcmxptARv7k5oHUFoclsuo4t2GrZ5gdKDlQqkK0lb3gWRarpt
Zng3qppKLnBX3Ah1wFIq1C9flxrHDxBlCT3xpajbx17w8JPM5BvDk3YxRm4FTXpZ21R1oQMcko2X
gHHtUJPry9RQGgp+wng1xrD5g3jy7gJP6+wMEaI9qBfTLjlh+6AS9RVk72SFrlz8JkxKudflsbjG
b3ykmOitxtav1lbUaAgmytGliQCxLabqDuNHba3qjYjjsH8pCQq9nzTpd6EqdetMkR6U0f/upX20
ivqHkO7bPpSw5MFfLrcbM/6Bpkhx3U0V/A8IPrFuOQr1c4QIpsZVlCRa92K+7QEJrVWQnbyB8bia
EXtbvAGwc46kbVeYNj7bqN9Zo7L2Icw54D+ULR4cN1Te+Xa91wUuBmLGampz7etYqHQ1Bj9qL0DZ
4feK+9wmiRq8VenC9+u0CvZ9FdZfJNBqKzC73coyUtmVUl93jEnN92pbD9uUWiIiamW1jvz8a27W
CeR8CG292fd3ZtN5ZIdKuxNq76rQR/G5F3xt78t+fFt5hSKs8zYyVrWFls6oepe6KaiOp6r9Ny2r
Ihd79bpei8B5lE2X6WK57QZsFXS1jCvKx8hJriRvXFkyvBrDDzY4Jtd36GTI7ru/BPlYbCedBnlK
KCE+TUVxkdKq2AnisNbqOnKjPNf54/mTITYoVPf5dw2yMr5w2j15dPxEb1OUVx1Q5l3Z6c13ZFZx
s4OtjdbqWPdvWhDION6o8Hv2llz2Jm6iAoo1UfuIy+HWoGCxktPAbrxhXUC7xoK62SRYcu6h+Lzg
QipdlCKyJ22R4J9iGNMN6N7K7n1h01Z8kwkS4Voq67ZypJaMDWqfl2DIbXVuIpWYvGJg11/Kvv8d
WTt97TW8r6miRYojV/500xTgRF3fHMEJk/agd1V73BlVG68Kaax9W0kneSNOOWVP068mu5BrsIa+
X2IdabR9ZBfVYODiF+XFjYDpxJWRwuisJc7MRorabJ3qQv0QQkTfqUmOI3AP3+vHkHs3BrbS9tTV
+jrv1NDuRLxAhY6G7qrPucnGVM8uvajfdX19rQR+b3tl9lPDP1OziyD010VpwfQSQo2aJLbY+k6q
sYZ187jqr7VMu48VqHkNGbRFFebiXSgsLTzVKaELibF6E7fRLZjjOyQ6N4FXPBdV9LMaCwH5C+EC
ZvC1iUqvEfZ7dSrGlYEPq2MYQWC3lfQsTPT72Xu+05oRleQk2Y/g5dypzi/wzLmbREiWZlhl66kW
Eof84yvAohpuj95sYlF6NnA6XGNcUdijr9yaNWnI0CF/PgTNLTW7n6nJvhjqsXe63t9ho9jbPDlP
csK/thrjFwO1dgImtSm7C1ydvmQtJi7KczezEvl8z7WePgciOXlnCiTJYnHfW81DbCpX2FFjEtTk
l3hxr3tBBb1Y3neN+qoaAPt6vV9700hTOtz6rAxCG3dC43HEsLuvahx7sK3EP9ZEnjXT/f3seraS
MILF7LzVnLGkkKpXwaWXabbXpG9RxwJaTwGqm2VhfclwZKXWvcNZ/ZeHhzkm21d+ElwEWruG6PUm
JtmXrke7pccMd8JIhWIpUbwO+jNSHlAjuOD1t9GVcqGTuhTPrxX/BcvchGMePHeFfqXEhmyzMcvZ
GP5WVqatpXMXDH6S3QswxO14Sp+UboSBaro4ld/QK8aTuNFoRQlwFr2O29W/VhGNQpH1RVDrOzUe
8h33zKo1zW+cqW9xN9qGEa+bQcpeLQp+fpBeiFVlur6FHZy+EaTB/J7m8VWT6lcVhm2ISLId+0rY
jom6bzxN2ir8Czhg+W3kB4lTqtrgGDiexlq3DglInMxqIkcddTwZzMlVy/o+zoY3eLMQpundN/uk
7n19cAO9C3FzCoYuvNPSWUDhzsuNIUCAmV+C5O20p4L563QYdiytproHugJ3SEz6lvqq3uAZrTBS
KQN4c2l0AcBeALvYCvU3kOxvgNU/+Wq/bc3wXE59JLGk5065F9YsyP1lmlJmQyewjXK3rivbCnCp
R0Y2Fh7ypL9GgeVWKYTdjAICccA+199gRmKrbNw1knEx1d/FRMDH6Eyq9jn4BW6vs90oCs3pxSLk
79Vc8H2zzVzf6+wenu+UZjaunJvTq/45KJWYNKaMgHKhoy0hj3Ese5bXJRkbv7G9UF4JArfEdI9b
GT70gZOX5wqinycmgp5Bd1Km1EU3Yf7vH8JgvDhKvZmrJ72m70ypswm2ryZBc05P7EgqOPcrLFw2
mRjwqsNhcEEXM1qnudvV7d63NDcNBGDNGEqX8pn8/djOnRMzgh9wahhtLKpoaq73UWMwloF7IG7Z
G338LmdPal1MNpIFNIUUXB4pLRfmub7n/FcvyhQfh14iqvO08rKwYTXHZLzwQ/oHFv5qjVfgcBuv
UMKq6YMa+041fz/VPhh4sb4wZIUq7YPcRe3lUarqjZYhgVFiTT00Z+TZj+0YSgizPDvpExCZw085
IMyLSjhlJyEj1VSkO1IUOzfbm9M75sgtgDXobIhKe9SkGXM4jC/nkGhp77tt365061lOelpOyjao
Y9wyjTNQlWOb5l1+lhtnFomcqaEfz4Got4ZcYDPrcv/udbHbp0gFbCszfp3wIFgBZUDvaVS++GWw
141zgO4jazorU4KWU6HxGUv19hjXhg6vSz7flNIRQCpgE2ELaFctdoyn1/XzFYN49Uzhm5XS6Tsv
TsdY1LiDV2XuBmjGXxRaOm3SVO5oPvThNtYAceHtOKxn6aGH0yMfyew/jIzx0+ESF0LG3WAwSaM2
d3P30DNV9/QQR66ZuQY0izNxT8OxPBzCn/QyQVYW9Yyxucj0ralcK6QTmq6cGejI7gRcBLJGApqu
Irh/OFCqW1WAi17umnH1VS7vqzH+mQvmGgmvC6PWz5zuY9vDIsNAoJkHGQHjw9EmwRyqmOjapWVm
V42OAaCM2/i51Tvygeb8ELssMMS0XBdHrgqTaZQDjhyQhG/VDE3EO/T0Bzo6BC0BivXQLKloHc5k
SLJJLESGGMLxSk9TJEQa8/E/G2PeJB+eNF9G9yqwuKCimSQ9ZqsmPtd0OPJB0CviAtQAM/CmLSqb
oF76gnJG5jaW+GTm4c+uULcBgOUzb9nxcWZiL4kq4P/FcnWDmQ7oFmZUZaanLo1eOyULVtA/1qeX
7Nw4iyUzVL8rtYLaHlAdYTXF2Beb5mNJRf/0OMc//7/nMx+rD58Gd10FDB7zgat7h68hqobBuVbB
0TE0eIIzMRK1/sWataNe6ZY3v0+Gt249eVtW50KM40PMiqZAm7lsFrXYwkQaG1gCBeBG2EdNhhuq
uj29UkduMkqNgDrgA2vMZXFZih1qa1wFGXCm5JfqtVdjGryWdXo5Wefa+Udng5GCSliL6teyT4fC
JDIcJb4cA/HJKpiYUvfbWBUgMaBjsIzh45vGUutLslDk7GI9c8EhXVtCXq46s9uoZYi8jXmmUH1s
PnPwBzcWAyZsEQ43md43iWblImM14t1U3/veuRvm2HHBOY5rHyI+HerFx8mlKsfsp+PjjOnlnFXm
XkyJMTyDfTk2zLtuLtG5xNdZDJMAIDF9j0dGQQ1dzQdKlGQ9yjlKgHwkauW5NIjO6Z5ARVicyola
uOklbACK0Dc5Sk8YwiGPuCoK9FwLbYODkkO/w2kqbadRzpF82e3rl1hHSUyX8JDJ7PhHOs0xxLRS
y3Q1yZYb54VDPLzPevUhy6e1YMTbSmlXknLdadqZB/LIc3wwg8W7X6P3ZNaWkrlJg6JQ+dqoshuJ
+ZWsVmtVrtzTZ/PoaLMJMHwbvs8yZ/KtVgwRBuf4V6EjTjfCOCKyWqL09Su0zjUJj20CIo1/Dba4
mtMBHq4ZMhhm8Sveg1WAl7KhP/+dKWHPMweGoCgXEUYWxE1tDizgoI0rDow9iAFasJeAiO1cN/7G
swZA+1+jLU5o11FzLnJGm3JjYygjYmdPgXwm3Dy+cOA45Bkdh17B4TXgddhgpgUwFoSB10J2h7aU
E1fnbCSP3dNE7P8aZd4rH160pJvE2sC63B0jbyWicd8M+MQPawTmTn+hc9NZbPECcHQ3KgzUKblj
pj8S+UUrZfv0IEd3NkglRLrJoIk3D2fDW2d2mDTOcUDtCv0vRS/dXDAcyl0oYFtnkq6ja/fv0ZZc
GrALYVv3jOar9XrwLWeC2D3S3A9QpDo9sWNvgjW/psBE6CsuN4NeigWCpiObQZRtqAib1DTOrN3R
D/RhiMVOqFvfFDthYCcYMvqnezNvsT7+W/sN5j3BJ48bGP/DL0Q/J/TobmTkqVeItsLcyNeFSFZ8
js189OPwwJk8PYi0LNN8Xx2NDHsCQlxabkgPrsdZQEzOVmr6ePrbfB6J2hoyoAQH9Hs/laAyubDE
KCTUyTR9oyjlrq7pkJTtTUTifXqozy8dQ0EXAyquvFPuD1evk4sAkXMuU08wNih3PgF/cAMpuBbi
wE1Rma4vsqg5M+jnjcGg1Nh0EX9koO/z/D9cEfFkJXqaTUQL8bQWjWcrT67T+pwD3OejyyiYk5In
EjeSlByOYkktmO2U74WB+RpKCQ3AdB2Lz2EnU1XQz3yzo3MibaYiCrX/E3K9hFSm+SXnqRFiR4Jo
kgj0C/u/PC5/S7n6MU/5ZykJdSAj9T8Tt3bf8uvv6Vu9/Kv+F+pao1rwYWN/suV+eBt/BG9J8lYf
SEzNf+hPjSlN/wP9gZnpQVEXzZSZRP2nxJTKf3kPWyBmoeT7nrr+U9lawaybGwW5C2i+gFVnKN0/
xX8lkT9HqIHuB5Q0gz/991WmuFJm0V8q+1yX4KuNJUUqG9uKSjetrjZRhc2YmxVBByKHDTKVZ67l
ed//uyT711BQ+QEH8g84q8Nzkal9msIU83iVx8AxBKtYFUgDnTnjn0ehDQxaltoaUEDzvbz44YyX
mMaAs04EeCJK6uhVra4zwTfdD1/59s9f/VE168goGtUfinYzQoYpHc6lFZmDl5AEsE7TNvUUiQZo
HW5Oj7KQopqXbPaswndGIyvQpGXuSayj9VOSYTdjjD/L9rLMKrTEVTSeWoABKpYOxr7A9SAfk0ut
9ZwW/TlgEE4uVisRkMCU38qFeGVMwcPpX3Z4x80/DJX2GZGs4p6ANYx8OP+GMD/lAQdskEqeXTbp
Q+5rzcoyg95hJ42Io4Zn+YSfF50SH9hSVNgBO/J4HA7aBVnfeJEH6zyLzN2QC0jyiHJtj4NRu5qZ
Fk6vl/3ajOdWttWJdiXp1xlKKq5OsWYX6GiB+pp/Dnr6Xsc43NjEnRBUKdkBmPoE0656GX/FOsOx
KyMBcXJr3KgAeATHiFogDf+XvTNZjlvJ0vSrtNUeMszDFogIRnAQSZEaNzCNGB2AY3I43qafpV+s
P+gqK8WQSmzVqhdlaZaWlldXCAzufs5//mGyZjwyM0tbr9Z6efAXu41XIozehiVBGYxP1HVYpv3F
Shw8FqZB9tUoMsyEaydj7jR1bfZhWj3jKnRt5k/2jJePgcEmdAMcVVI4cCCRToEM4c+v+DdPmyRD
6oAtZwdd1FnPq/xghIsP1VtjbJE4TlFfSOaMuz9f5WnJ8f1D2lB2myMZKBwG5tN3ulaO9r3CyRPD
M1fG3Qga14zEJJoSmdhV+Xe14T/X48PE0C/kP9CUn17PdQvZBYvHisrrIFFyNmITo9id1qr7bzxA
BEgO8Nc2yDh31utRwZlIY7AR8FeKNdKpNm+2Zv/nB3iGGXy/Ix9LdxZEgNHZd5/4n4saa0IAUJo8
wdWNmpcIlpfbgJSkfYX09GLsAvNgWgXauSmAf1OHwW1aWvZh9ZGFq5s53edzoE5E35CQ18W5HsVd
LqKFEDbDO0q7/ICPX4F5qzEdXCtd9/Ssw5XXLHATSmeO50yShVKHjCyjtH5m/9s6qbOFtRVQbOc0
jVQ3ZwvexM5rmTDjxiLIqZIiYGhnY6+xC6Ia4gFOBzvshm+qangumug33z7yELpi8iM2z7Xtq/3p
ELF7B6NcElSTXDv5MZJqjY2pbJ/59n+ziXLsgovivr+ZMW3//KerqCWo+8ZO841G7XBe6eVi3axq
mznyE0zV8kPKhvbMRX/3TAFKKRZZbTRhZxftvNGcOR7zROQuztVLWV0bUVhBU7XlscfL+O3k6PoQ
wlA5/flL/c1D5VymxKD5Yzl42y/76XYr1siqdFEketJTYjT42Q+BnJ5ZD0/r4e/LAU83KMHbIUER
dbbAw9FF/xeYbMaMTvEbt5djIE2967BOfubz/F4c/fx9Ur/h6kDwyCZh2rj3T+/I1jkFCLwuxMTW
h67AFX9adr5hlBeqpz/z2+EhC8bhYIRdcaf75jGHhwhkFELuLML6opOw8Ra7JpwnbMq/fNz//Djm
mMA7YMn22YuOUlcCMvPj1snL79W6ipt00OYzRd13vPjXZ/Dvy5y91RYyvY//OXrtHCsaS09ov+fO
S9CMr58qM81Pg5cO12Y760dZb97WpF/tiimf7hH3ekCZ6eeFEIy4KFzn1NM9HQwt3nNkhPsgVNn9
HJUKRiE9lKOq4iBKAdF6ir7++eM8s/zlr6OUwS1s26tZ+mjDnr5LNmZd93IlTykM92FUyC+LX0dv
WLiFuSuC6dMIoYB6x67MNm4DMkQVztEmIcPUWd2Q1++70cgQjLF4LU77ICMxUwQ6hnVsPdQkxZix
bj1LJtDTXbhRhVJTYrlzAadpLmoX92AIgd6UzVki16p85jT6ftw8fVEUT9DVt2rte3zI0xuUK5TX
YNBeLCfLjmGAqPfcVr1fijy6pOpod/QxIMeR2e/pitSrYmP4Rg1MRmEkqDCfm39vq+PsBwWAWzb9
OF8nIMDTHzSQaBZVgBvUPO3ypvacb4aEia3linG8W+tnNr4z3v73NxwwV4FiA6sAePVstQpY1EPD
YiY4akmW2SKpwJ+SaamMZJoErpYUlPE6pD5yb1nt20q4sRMtzyzLM3n89jNYEmz6G/gB/nW+LjVz
6q2jCAmhEBiWmVX2OE5Qzyi3p+sJU/PdYq3ejV1DcDRWEr9w/OoT7DXDfYfKM8660vrY2YLtoxPV
ZdHLMa4NN3qcK4ztR8/9SuLeM/jg+aZKG/p9asQS2dz8MDZ+snXD3YNKno4GfEMNM78xPteZpQgy
aatn3tJvr+S5ONqC0dD2nNWDo8TyCSq+Ad8KfwbG0hed1yjIZ6bxzJW2Bf3k80NpsLWK2LnBG8Ad
4ek9QbnG2rePMhyILe/44bREvndohYJhX2B18eft5ZdvHcn090RtZ6uk8ex8ejGCyCYZqZZKZljt
CzeHxUfS30Xb7cN6fK5R+vXOSBRiXLn5TMANss8WVtRh+InWIEtSfyVJOpzbfm+1UNjN2uvvq7Be
r6y8Kp85Cc6IO3zYbKEAE/TDAcPLXygfxHhg8280VUIs1i40p8dZLDcQjuOyj65KcFgSGy7KXF1T
1z2zqH75alhOGE749KUAGsG5o0GtPSLuFRmSTj475Gx1pOwNBMkEvnruTf7ycLkUQ4xNgMMNE+f0
9E2WaTfKwKaKqbPG3s19RLzN0gX7piMuqMJTKladHA9//ny++088+VjRdrMEecD4WUITPNu7ZrsX
Xjrh6VTQlF3gfUpEiNVkl1KpDDTTJsMzSoLS6W67bHSvZZ+Ot1Y2Rac+q14/81u2O/zlt8BRBHAM
LLLQzr7lsJjluvAOk2VciO4NhmWIsXvAmHFSXVKT1HvREdN02/kH0VBoEhMZj+b0nJR7+4qf/Azs
72Bj2FhrgcLzRp6+CFO5rjkwV0oMqus7tpLuxre79tDTbqHYyL7gxZBe5L0qSDZarFt/84EelaV3
IAfe50X8YCL9FUT6/4Z//tGW//9HEHRb6/+1x/7D1+Zr9rF+goBu/8YPl33LeuFskPvmDrcZv2+G
MD9c9q0t0QFXGtBRZMl0JFTr/7LZ919s5vsuVTVzfQi/nDn/CnuwX+AGjA8n/he0ERxIf4OAPl3Q
ADfAsrQCG1C/Dd7PrV9ayrqFRKl7vzCsd37v1K8BFxXn8UL4VOKO4YIQKEgvfnpCd/98p/81gPjP
VX22SWDczU/0vPcLwkwzrY/uZ9fFv0KL4kHqrPg7ks/3W+PB0nHhoGExSny6RKSdyjAbw/sqc913
OuiHxyqTi/6rs+2fW+G0pizgyEavvz3gn/q6KUxlP7nhvZjy2o5DO3PvXTYJQkOVeTSb4O+4GN9v
isaOTwqAF4f+swqhKi0VrFNwb1WWvDIX5yFTlnc9TOFzpkBP+9Uf9/XvC52Dr34T2ZOpgntVk9VD
p+fHZm9Uz5yav/v6tgAUqDiIH38x8PAzBIN57t+LNIxe8YdmwiLp1S7rtQOOj1D2JS5pps/UPmed
6497g8sCDZzZEYDY03dWl2uh8zq8H4TT7xSWTbQFo4vcK/ecw9pG1cPUR+kew/fgLYQO/+A5IvtU
ZH6Qxk46kYpUduIK72F5iQuYle7qRvytV/U/bxqQDmW9x0Fjnn9YfU/RVAb37SQHYoWr1U0IvA0S
nPaLb8hNorsOqs7xrxcmXGqYCg4TBOgeZ09GT3nu5sq+X0qcwmzsdpmFp/nfL0w4sSx+OgG2neis
iOixY8v1ZN5HgmPUTomiKvpnLREwg+Ut/vuI3N5y8J09ytbLtJPI9Kdvucuzsu+74npZ58CDQ+qp
dxH2We0l2cxhuyvCiOC22iqDaTfb1qZuawiXhjjkWBMRYKb8BoaaEiiAp6YCrHG7MFYNr+SiX4cA
bxiot9e+JI59h58UWrtijfxXlYJzHzMVS+/WsqFpIBORLIooKrrXgS+6170rfBXPi+y/5fOAQwOY
vDlvYXhkZmfrUlmxbXTO22Xu54b8LYxPxg67/lC41okG1xn3mTlZFWHCxWDvGLyt+2Ek/Rf14ISv
nKGc+24JU3vXtEX10bNKhExusJZW0ga+dRFKx3lNxHMTwiaPnFe9I53lMDQIeOPe6sU9Qr51vaj4
P+xYq57krkF56oOPshXLIyRBRATITuDCMnShQANe8EfkmI5f3byRSGSs0fic4X74rS9L9xQiAy+x
AvdQuYa9kT/wHKMT5FgRnSxo5u7mnpJdYcuBD0+r8/HRdCq7PGTNmJ4aM1BG0g1208aDl5OQnlat
yi+a1ppbtLhD9S3MHAFXyLDsbF/IcW2vbVU4BHmyhel4zD2sHbOhN772y0xIeM+esCm1yuAynVwV
Hhba1Q9NitwrBvld250rsdaOiV8h3hz3tejBKTx5l4lMvmwFV0jKKqgfm9KPBoRIRviaQyW74G83
keJ1vnofGmq6DsM6RKHtVP0d2kMPcWWUfczRrSK8LfPGuvD7pXrXFENTHgq0WH4yuMt0XYTDXO1t
5Lg15medSi9MM6u6nQgiVe3ySHWk45mkQnY+UNshCHtpwSvPmo+FNXdkOxpA17G1qu4TCsuAWDPt
tS8t3x3LBMuoRcRTlDsqXsug4fWuVfbZm3H6jN2mAyLPml5/NpXEZEoMBJM5S2W/DciQFrs1L5cy
BmNI16SVypFYH1vpy7YitfuGShwxgvBUq3ZhFaqHsajGa+m0zjdASl/fVZ6lrtDaqpdt6UgrhjtC
9mLVkCEX1zpfVQzfByt8BKXVeNHUXkpwoUot41B6a03+qKtcE7++vi/iWWhIiOs4ma+kRZEdS7Pf
0KRZ2elujtoZkXC2qZczMw++qbAxp1jOIWq5wWTdDNIDIHX9Igx3tTTLcp860/K5WCz3tV3Vwwc1
yuIhUIGoCHj1tY+X7+R8VFLXr91AePeVsxao8UQ47wo3Gnrsrtrq1AJciFMk8uWlXFh6F0XjtqdJ
tMhAudfuU7GRteM19MQn00yz9/yC4W0zByMWjQ2jzNkWhBiGVht9iGon9WI990Std9EoCDVeJ/0+
bcaVrAuebRaPwEcVc2TTvKlJGPhQuKuykmYR5VfNaygJem/mRwLw2s9+ZaTvwyaUHT4idvahGyz3
zeLg/hlXUdnclk1GrqwZVciCvbYlYdx2OQmTgTd+Fxoe0aAGCUTvUyPPb5Dl5k3iGKnnx5j95/4h
bddeHZQgu2/XNk7HgC4LvNeti/WLSUM0x4s5vVkGIOhED7R5sVV0WD+OiwSQzVZXvbEWP72XOOpX
uDoMQAKrNWEnIEBGkb+qOb8xnQL3w8AIPUaMw+wSBZ82RMvPMrPKQ+UV1jfVA/XGOdvystP9AI+L
A6wY49y21d3YZfW9arXOEeIb1jUt7pYSOo+OuZ88W+p4MaIsIq6lqRSPaa7vK777EKpjh0FqP7re
3aCE4STZuEX4Zm7jXs6lqk7IV4LwZmEn7z6ICQdSfALsIjU2oMhiB5JtA2k18VtPFNdh32cDUQzB
2oxxpzwxYfwV9Mp58EQf9klr4s889i42C9pwcrEzZib9l0bk5cPNUFelsWswhLSJzoSulAT87xTb
/74nvSgKOz6IaJXbYZf1bJs2WaehWosaiWZgX1lOEXxr2ily9zU5MRero7osYSbYDgjHmWQpRKn1
0Stm88poSnuJTSfz3/dera/dzsTczcSlFNcHxze+zJUxvKnnNPIOw6LXcd+WZvFhwsP1zmzq+auR
e9ZX6m93ZWZf8Oq7Ps/VaUozAj7JqKiXvSFD975D6dHsHZI2TesNnhPmo0TbW+86ROHFUYbEzu1X
r6jMpHNawnqNvNdLnBOlVCOvrL3sEDCK++ItJb0tSVrVciQtxiuThTBbkAGVmgt5j11FJM0Wu1Xj
sBYcx7AusRp2ZDsn+IgZxX7ucK5PyMuVb0tke8vOHiPxNjVDjW0no+zxKo34fHaMizgooXPwZbm+
9JAbiw5mquvkqb8jddLGC6LxPy49suB9aqugS9xqmGUSZWoq4p4wiTrxNEm3hwWvV474ccCb1cEo
19ibpZsTZTlNPp+iufiQOPM6/ewsLtA8MZhNnKc9a8fqOYgOlB51utcM0cqYaqZ3kiAqGnS8pZen
OGQ4WsVeocSQVPNKkmY0tTM8adqKMQYhU0iXC776fVClk72jQa3cmCFNJpPSyDnmSewc5I1pY/p2
GCwVzhfp0HJS+XWoyyMEQN+4xiZszi8XjoJo3xIdtJzE0DpvYXaEJx864LwbDb9/Z1IqKIAQnaWE
MwdhvpuzYthsdtM+ehSMmJrudrVkXcRC9N79Kqzggy0Vk/40kpr6ZEV9G1pVymyAfIGaiklVcLyl
RIFO8CwtQ8xIwri1CeXQpMQ68B2YW1E4OGpGzTaks2sesokoKbTP1HsJYQ4FznKB25Bk6yjk1UEJ
sLvrndT6tkzONB3tdCAfdYEGcmHr1FjuCu2Uy4GWPWcoSpS9cVRWKR58w5nCY69VYCSyCAP+pSFq
7fmyR42av4YuU2Hb6K0RUYgRGeDJxCHSHOqxn8gpY2G4O4IfONWGvgiLz3Oo27ZAnI4Ty15Z0WBe
SGbNbgvUhP0XjsJjh8vYhI6tutUMMdulai7nrDXm07K6/cQgQ4gM9wbbafgcsu7rwIOu+Ak5hijt
hA11UhgLAQOg8bWVOJO2rqfOL+cYjirkcWpgZlmj6DJo9IakERvH1b8tLc7XWKRr/Ro+YRmB/q0G
+zLkzfxiMaizF0LGHhfP8vsr4c/zeOowg5x3a12UuCvPwQ8Hnf/Bnf4DwelPzdtvyHd9//F/XX9t
Pz6FnviX/gU9wZXDXgZFQsTI2WaU/2/oyXkBwZ7p06bmQ6OyDW9/QE/RC0SLjAC3aI2NggWy+AN5
8l/gXoW5VQgXC4853I3/BnnaEMqf2zMXvQqQCYEuHkgmmP3T9qzXY8N3FJ6mOrI+auGSrYVf3fiJ
L+k5i7pzLINLgTTRSMNVBu5yzsBSzIFKKeVy6j13wA6GcavpjX9J7cZLbrsIkT1EQEArPKd2251N
81Espw698M6zC7U3SsqKn17xb4Cz3zw0bNoQfG7C/ADs7ulDY1MiuFuoEz+GzHmvNo+t7aj7xZXp
36mXiFYklYYZCii/z3D4fOhFOLBCWdqeSprgNjayGu/4rmqHZ7CY81fzz2VweNgcwSH8n93Q6Kuo
CzAOK9LReZzyPk1MLCeeQTW2v+TnT43nRUoMdEVOfu7lHKMro3VatHIxQlL6YlIjzB1n8McaFy3L
PGmnk89o03+9K7wTGAlB1sM4ArHZ09dkDxHoTeAcUf2LZGwoc42uf45597u7YmkzWttYNMjun14k
GGmEQbCOc+ECo3gS3YdyVewaJhF8ffXcm/rz5SAKPL1cLfp1Xg3raAhKPrO0vWTsxHibr5N7YB+R
93/+0r/P6c5eGqMepk3oJ4HBz6MzV3/wp3ZpjrVWDfEFZvGpm9aspJiyyhECgaXTuBJhdbf4s0/6
MHWET9jo1L8mvy9bd9r1Zui8TR287wSeyLuAIaBxbKpIcaTBtXs9CClIKkW1dZzaypw/VjW9wX2/
2DaXHQaMnf98T+erF6CdzQ5OFSN/QlFA7p9gxRSUKdX2dMz14F3Q0Pc3wg7doyaH4JmR9a8vC4Ns
sPVNqR1AOdr++U+odEqpa9bEcTbZaO4NJwuSqdfzV6oKL8G6p1v+cl/a7ozLwNgmMYTk2LMPvpba
GrqsPzYF5kOrmvVFGC7qWJtL9fjnZ/jr0tqsvzH65KMnFeXc9HAph9LPJnn013VNhoY46bopnsvz
+c1Fth2cw48Tg/Pg7EVNVeOjo2qPzhIQxB7AjKCKtg5/vpPffA1w0DZHccICIDGeAby2w8hlCsRx
HtsuwcuCcKcsU3EpPfkM4PrbK3EByO4QTcNzZa2X0bMYS3ssw764LoHnDm3bdPta5c4zbhm/e3BQ
PJi700Dj2XP23dHQ29iiCQwH8eLOREWkS5BPfzXv5ljCONRGPYUWkaaWSf/Tj5uIWYnYrTqqJmxi
/GKGi3y0OEKwprr78yv67e1QmmxEHZCt89tRItMy1fXRiAp90SqHuC9XPEfKPR+CbLdDMQaFjiOD
aeDZd+BjeuY6Y3lsg+ij19X6pgum7kYJ23/V2LP+YnVL98wU6beXpKGmgHAgeZ6PxnIz88AGymO1
yjzBFqo5mMoSR/gtzVHrsesgoIg2+fPDpNTixTzd0qlFIR9Rj3Ji/ULNCAJSUNy+vhh8Cx767Cvz
M2Y8PgAzi03t0ormuRz1aMcRvN73jtmXnyKAhIbAlXboaeBN8yU+jlg/qWrVceq3PaaJW3sZhmWT
hGxBZpzz+8tYwSc7zLW1hsSkDKR/VOQ2gVl3SOnvB7zyXtKG9hMR27hUHixgn+GVXzRhHY/SNOGf
r/1Iu5XaYgQGrub8owfnwHxlFy68dbBD3018Zoy3dm+V3wovksNlqnnc+z412keMcLruMNuDCd2v
UkdzHXFrIlfcpJ+ezGA/SB5GEuD0d+nYayBjK5xEth9EOu+tqFqK01wP4cvWKtP3vqNJGxDWbJ+a
pUq/4eE1uBdLNep39eQGI8HcFeQ1X5aw55uyQX8wmRlwbBFUhyyz5mpX4ApxHbZjy3QhAOVJ2maZ
/F0mFimPcGYqEGVJuHKS5QFe5iyv0EoyqdnEiUvDHq4CuMTGwg10mWyeMDasTU/l+xQDxndA3/TN
oBziWz7o6iUoTFcnqTOmD1LqFJSPbNWD1lklob4u1heMHjIjrgd/fm9mVreiU7UXAK7RLeMmavQX
LL96K07FUGJJmAscNs2yllejtswq0aoFHsWmb/SPmZ7aBtXBWDZxY3g4nCEZ0a8m15/eA5mPn1IW
2LBr3QxHTbn282Opg/ZV3qVQwEe1CM85ysXQxW60FYaosSw80nOCsiiPmszSe/wlW+dmzTG78HOL
mIueWFwrWRGuXPSdfPTJUkiPoebMg/qCh770FAOebh6mizxdgjmRrLVXkJUI0XPGxrnEZrN6o71w
/VBnwroJlyV7S9W/VFhqltWwp8JH/dxPjXjM/NFwsIuUwTuhNyVnwIleJJMe6WS6AHOUg11CWuSD
HIdPOs2CebfkVl3snNInayYvvS/gqdpKsKIgAsLtWiaXpahY4sLroVxaaqm/Zd3AtjbUtR3sylHk
H9cla60TTNa0eN3hmImJqudr5l/jWBU7t+7LB08JvEwNesmRxs0J2mRiSxkA3VVjIjDA5DQGaV9v
ssAGDpFC0xtljVx2uMYuyy5ye+OCeigzdtOcG2+cQGTWLp0CnDJbQgVwlulHvR5CI+0+5HNUsJDM
SV/k7GnDPmdIXseE4ZjW/cqYwNzlod+/9S3GSEd/afsUUUMdvqklkWWwc/XqHvAwnfL9Fr3zhvHj
0u0cifl03Gam2yUeY5YRoWwtXqPLAlgaIyLCYqaD7rKXeS4+V4suHupi9Ya9Viz0l10QkB3GUM/9
VpNliLEWUzT+W3Q9nqipJyGV8i6y2BfhxnN3KraSwmvSz/7AMDnR2JGBqY5tXR86f4AFX+NaLqBI
5/O4c1t7+YyMa1wOXRHMa9JrW2PFlGZ9x1DRq9WbZe6IFd11grAnB3vRsUyvMYcKtvlHbjPDsvAu
hhc0jP+cwP8DugC6cGj9gezTiv/zv+viDHLhX/mhd7ReQMjywEjgbgKtbMZPP/SO5gt8Wmg9kSzC
0ftZ7whDaMt3AVFxcb6DrM5p/Z9yxxe0CmghoXrBFgZ8Cf4GcnlazgSM3AP0WYgtNrwlRJP5tHDy
20gNUAjtOMh1/6lQTEnLycQS9KdH8huQ4ukx/+MyGx+ROh2d5jmJwC7KIU1XF3P8uhyuDaa7p16N
1g5f6I6Fq4OHP1+PUcCTwoKtE5ArwDVkS5iEgXnut5VWIzg/s+VYRowhCNceNCS92GyEU4Boa4M5
fGDKieh2JTqOFNKSc3lZQOiAJ+mOUUsd1Ah/vO/dRoSXrrW4pBe5M5LQiyrMKdySMWoqfGDnEbtn
ytqiVKO3kQjYjxHi5I6Z7pZAp42TVFkNcwImpDHNPfbZVunWjFonF1vD3pmCYEuR42xWV/1cafXZ
srp5xl8RjhHMKwHLNJqxqXWYJexqhg7BuoFWwnfe943QhdrJwnRp6RbTNIh284Y68iWT2SDorcSO
ilBERyKZM8a1edU46TtPq3F9E0irZkSwDNBXj2Nf8Ocw8RrM7MJ0pe+U8TivQcQItnJagu5m1egF
QWVgMAJLzJS2K43bNqhIMPc8Ji9xCD+I8L2Vgm9nIhpqSO5b6gDSqV0Ib/FgQRSRnWCk7FC+uHmP
dWxVSTtk2hzWRn9PO2Lml2KajSiuK248jUXR9uJKeFb91hWYsBNcEVXFviSECCMXIuus7MNApMdw
wt9H28wCCA1ov+ly7B8tMTb2yeDgK2K5rHaPS6yTM2tm9hwljcTr9tGlT11ABbJm2m9lTPmlzUq/
T3zTCMwLnrlhAfe7YU9sUBfln1WFnOArxjFuy7R0XDGgsImxE1cjNBFjt9IKOxDlG5f0iQp6XcVm
rcf84NpCVz0b+urnRjKvjiVeFq4KPOYNVZpeLe4yi1fdahjt5uNngM0Lc+5gcchMGvW1szTT9LDV
s/5N3U2NfKVLzQUrg2nvy1qZyrlqLQrFZPAA8iHkVnbVYO0IdWQvmH74a6xtNbsO57xZtIdiwLP0
yidTx79dSOcA3R8EVvBXRtlGpFcVnjeOJ0szSwYiqEmJ3i9q8juMa3D8EFNcl7gWbASQOmixg1+G
9X00O1BVYjzhGMWLauDkHvvQrW5w7CqjO6eVdvSyz0a8jo02rMSDUTjF9BLDJMd6dHsGNwBXYWOc
jHSlZ8SiI/ZIdEpya6yyfYNbc4ZzpkprlH1zKIqbudBYfq+O9rqTXCgY5M2MKpMUsLpnjNcngSrM
GuwBJ+UTVZTjX5b+SIoFx38eMmntyJRUwzRPzH6zdd2qRSlVaWGhMxTBsbM6v39PKT+oe2biae3s
1qhv5gcKWrfOY9OQbTnhC1JXH1qvFOOVMVdV+LrMgGHYfVYrHdEhO6YkHF77yGWmJJ9cIddXal68
YWXQNFFazQ+ucI2+e0A66xTRS/YsKpYELW1WT/epEVGcXyHV1H34aR3l6K2nxmby94gelvbjQbaL
28Vz4Tgortoe0klczkFW7qW/mjmGR1EvCbYqfcRDQ4A1coePvJ/7yWx1yhFxy1Ya3cKaxJVh85SE
BhCD6wVDMlREKxFE6XTZYe0lwtxgGAPzNgpKo7xc0a0Ze2cYw3TXQ44yjsuY1TBBUOPinGyYE5H0
bBzWa4NcAg8eRxHU8RQGqXtZjV1/1WQmoonK5XUwzKe3oaNwbR3uiI0bYUuva9dE7rF1ymyO8Jfe
hrXouOkay/eZMWu49LOOZmb5URP2Kr3JZpHmBpbyNTjDMw3r0+OSUwUDQlBj9HLkt/qIWc+OS7uY
RtiDeexMzNP3QkzMKGp/Ld7++fz67XXAMcAEv7uCbPDNT2Ad57451q6FOKzqZBZ3xFk9lG0f/dWx
/OOQhGcJcZzTMthcGn6+DB1NKIkoYIQujcg/rWKBlITLSe/1127uzvbhz7e1/X3/7va3xwfYxOAP
Di5jEcZGT6+HN3S2rD6G+A5xyWi+mwncFX7Jrgmsgc4zM+PW1ebHKu2eMyF5Cnh9vzQ1wcYwhqAP
O/7szbWmnv204hsbvbTew9KoD6Ns0QJDFNr9+S5/fXncpOMyWMLmAtPKM6iQw9oTs8elLLR8tzq3
q+t0Imf0z1f59VluN4IpJtYXNJbnfpUTvcwQOGseu2odJKcbfaaZCu+d647gHi29cqPL/DjTv/zz
Gv+n1v8POOE/vYVfBqzXH9vh59Hq9z/+T53P7O3Fd9QWNBVBGzX1v+p8ANYXJgNS5BcIDjcE+T8H
q7b9AlDZQX1MOc9gKeJT+hen33lBure77TW4XYBshv/9Mt9gyVHr8aGcfYpdaxSoDaFVuutt5u4G
85kFzeDvaaH977/6rHOo8qxR/WTUpw55U9zZk2BbDt3wmFIU73snt1+1Ue29tOB33VhlaV+NRWN/
aYg+zo6igIKUEDNCAq600c7ETmdxaqy9ow9BgMl/1zdyjc3Fcy91ntZfyabQd4NVaw1/MczfjmkU
7ll98+06jt1dKDL12kGH80EozutSFu0brAbyh5BUp6+rgPuqugBuk0F+LXzWMXoIqQJeAcapd2O4
LrfaLSFrrlP6HorJdILkBq0EGqdj4jFVVN8GY5WvClgdSUu5/OB5k/wUidratZsEKW6FaSVFVJg6
9oeBeaUt54bA3NLWaLy8/iSwE6PknZca8lLKKWd5fbUTEEffjiYuiia4FrYLlYgOi6W8uzFYg09N
F037yEjNQztNhTyVhlXsB1+LWyA75OKDp78sq6gAUJbiSjejvnJhHvKMVs89bpF0R2kM8m7DX3eD
1buMl8ryKlobL9vVi5N9zYZefXQzkn0TUun6fVMFy0ucsNwsrtcyfVmOTppUYobIhEvyPhplejNI
t4/dInBufWLUKdh8vXwmaDF7PxXu8g7QYb1jkl/tcxF4rwYxBeiPRu990RX2Q1DmkEkkivVjpOf0
tlo7JnPROEPZkUF2mgxTo8E1KshUjSQd2woJ42S2EAepbdGrED+wKOJ7itoRYSytcfhmgw3mMTEJ
1mOwivA1Bg8K/956y7bgDWYP0+SlF6ld+ce5ss24Nl3jZAYIRA+CBfLoTI3fEvsxO3eda0w3RQdx
hXyTsj2E8HEfqoK4Y9JviiO3UF71TmVeTxMa593q1cJNiGNUL8e8MG+90mD0qjtKWwBzlcJF1uMh
bC3zwp07+D0FMjyiCXK958NU9z0Q1S6Lcm+XEQ9PZRsOZlJ2dfp6bTVkrGbRN47vNUc/Xdw3BZqY
u3ayiw8lCsobIN/w1lYklkJbHKrjUk/2IdUKnmsKxvra95fwkxqGCaPhHA2i9KruJtNV/m32CnfX
9mULFa9bTXGA9hbcaUKeT5AwcjC3TO50YVH9YcH6RQxufj/1/5e9M1lyG8nW9Ktcu3ukYR7M+vYC
nIIMMuZQKLSBSQrJMTsGhwPw1+lVL/op6sX6Y1VWdWbesqpby27r3GSmKRQkQR/O+c8/tMV9lzcF
0e1tQnBL038bo9y/LUvkhYYNkQ5D3aNP542TnFTuyFwhi9NNLGpJ2WXDPkoIt3fm9RoZxef7iKn4
j41VzEtaxDZQ2IA/87ZTdgeBCOL4QPBO1BW7wJS63EKi69OpQeq3mmL+shZGfKa8zM6dXoNbv3fk
a2FDxo4yq7kvY2WxZJvxDWc4/zUZV3FXFmb6qgOvIpFoDcd9yJM5aSPsZ/wKg4fe1d5XT0eNlRZr
0R5Vr5GjoqA+SS9Pdj1yn2fRod+MwKvv/bXx+tuunqArT7HqnyyF2C6oJ+vCZY+Xk7YbCtYc8wo/
XcsArWtcd+7D3MrolqUQb/KO/RXiO/zo2j29yFgl3rvTRPjXjDHhUf6qm3EH73k68hvZUklivYer
tbxmljUdFijKVP8RX16Xa/h89YK3zoRDekb+6sEv1nizgo/e6dGyd31VeZ9tbI4/C8blNDdX6bQe
8E2dxsjslzCvtnz08dZfmmgfQESFEJ7XJ4r8fucAbXxOenxPHNM5eyT+Tpgy+p9v10EWHI3lpJ+U
ycpztyhypLiJ7GfgFvtlxQ0G8euSQXYcHcKtiQeJjoR8xglgQbQwbHG685gPVyF3YIkfORFFP70s
XtS27sZyR5BINaX+sjgH0ZTd44KkgsQJEw9PxL8EAB+uOGhRjhDRrPGxSiJN2tmqbtrJtB98G8X9
QjV20cSM7UNL67epntE5GNGtj54jRtDZVo3dxmBDxFQCdNXR2wS4ag+N1x82jcwGtK2g5Cm0lxL1
hKuHDaxDnKgXa7ovBiR7aQM5dkgbL1wxK5LhIesEofamqLp8v9Tl8GiSZaBB9YPnpVz0jfat+Hwd
yD/Yve+++b0GyK2Wpn6doR2cwRZY4FZt9kJZNj3a6t3bi41UbdbCnHFjWB+VR5zfkhXDnq+W+m+u
nig+CIxbvbs1qlamNAasyygd/AwtKIrktFQEIzXJCzTNak8GZ5J2/NctXjNDvk0mjplOEwHdddBy
mcvpfabK5j1f6+TVncPxJKaScCq0CuaFDLL5Ie/z8ahB1r55cLkJJJLJZYLbeyNamxFdPInZv155
8y0U9uDg05xyABcJm5U4tl4swz4Z4uKNUU+y0/3QP89Yi32Dns1hwnLKXxu/crdObxkopksszmqV
+mz3jfmh/RHaoy0yxglDlGynMLK2Njli73LxLBzWm+7ditW6m2O7Ad8pjAWwUfqHzivBo2Bh0nxU
hWjuYiK87mG9Z5Qxc5fcyVE2aRJq+zw4rXfUoIX8YKd37qjxDcJu4M6z5/KWyOvw3amDEs68Abwn
fJjL316JR0LfNqvdQptzSACZHru4KLjEquq56Kb8GGOHcvSsoX6eu8W7hL70T9fQwU3QrFDyfS6e
g5PkTD0BRswuEi2mYtLLrDOIZP551MP65KH6kynznUpyyLSEfBNElmFu0iVPgfLKR1877Qtnc39Q
mVTuZoFHv3GKdei2GSx0vEyNrqIt7Zd9S85mcgnwHTqNWWKdo7VRT5nlrzvqoZbhoVLJJfOndhMV
FlSpKCBEy82C8hSMpfo+uLa5gaS66zUs5LSFGLZbkil8y5dSk1AYejit+P7ZUOV+8Rjp6bTRjmeo
gbLlxgnX8Vi6zQ/42zNy6WncWURmbWP+ylNSldh/MOGUz7aFIrB1mnJv5VOwq7qoP0qG0vf90ESn
dYzRkAwEWQDEivCLL+LuPC3KuenAd69pfTH4aDcOb1UTlntJBMAtG9ccWlEWVGhrflJl4vyUjidl
GsgESNaJMiDVbpjOGiyeoU0w2+/t4pfv0pfxHi2i3EmxiktdR9lNdLV5s5bRuyzQc48KKVedAsqW
G5QqM6gcBBL6NDzNT3UQWOy3qYMZThlzmvzB+bSSd3T2Bmd56svZO1bd6L8FQ+7eL9LtHocsQKQk
HYOzW2dbb4nxFSWHNZkDtuLJIefseFgI/H1qkrqCjYVEImVN989BDheK0Cvi0LvRE7ug632xaQMY
9Vnnq34LW+orOnBGSI2+GygxDpxg2ZGMxAmsyHj+HsMThxSqJntbHHv+BEk6frHHRLzMJE2c2y5W
X+rI9Ls5bINjlk1Nv6+68EcWa4oSf3zr43lnOvQ7MrPh8Rd1FmwoNKMn5GrBQbNQT3GhGK7bw5Tc
zaWdkWgyWXdIO/puJ1zNEY9rDjGJ0/RaQpnmaebN/NJCVX4svKz6HlSu+GpD38J7yFTZ2RKuefQo
Bndzs8R3sdsmP0nf6nv+eBwXgpchtQMtwvl0PQvqczRz26cyb0IisjLCHyuB71oatvO6D8SiP7k6
kp9siUFMSUePOzyQChl4cdl9H6wwu0B4KpHLDSEpr2PmrjeuykMSLPvmDBWBrJ1FI7WSatQE0zm0
6IhBWthRa5JvsoZYxMIR/Y2ZSNObsPO7c0Q534pFhSidImEdcjdzCGDLGlJxIz15ONDl4UssY33b
tUF82w3XTxT1TG2dlXYnCxbxLbHz4YEJr1VsliX8KOEGPOdLNt4sOKIGaeWRFbAbhWweZ1EVd6Bw
WERlJcspDsQnpvNsVW9uoxfqqupo12a5tLlrdFp7wXiepw4zSe26LC3u3QMGQcRQ4m6OUMCjJN6B
5F4xcm+0P/BKI8jS0r3NMJMktnU2zZmMF+tgOW1+KhLVhps2M+EumTzz4iSFOI5RNz8Ea+SRo+fK
R2KE/DtoqYz1AbubrZcN6uBgvtBt9TT2J5xGohsrV8WtLCK8eiJXWjfZ4MiX2ljrj5I2bSODUpwT
y283rrbcn9FUENsXev3nogv0rVTwAroqcz+QWLEP/Ta4m0UOcM6xuZqdXrrmzLhjPti9mN7yOF+4
qgdxmjs3ehimsXseQghVfqB63OQ8ctUqv/QfOBfFh4vM7ZNrnJJEOOa2Dl3Iku/7WEf0STVKrYgs
lW3bk9OXjsT47oDhrIszri4Dq8rVt3HpepepHJODXyu1YS68tpvRJGI/lQEtqEdY4ya0lPfZcQC+
Wx8B0SaCRb0ZReTvh0xX7wj05KdkZGUnpW97qUMmVSrDwCINENsXRuE2UZ2miX6ICp/IuINbUci8
vTPCMQynmIgs4dIh7XHhTMK1rF9MXE+468EBPZhYJz87XwaKaLBhSBMR+2/ujC10aiXDum3XoH0Z
dILoJ8mS10xCLhjhbq6bnkRAAiSzsQGk0EhVQhVMP91wZsywwi17WEc7+t73OUKbykH9F1DpkkTN
iknnsGseAMOOlbCs7dzzyNKAlUTBvTTqk9cU8TcxWeUAV0S4xD1eQ16TWIRf3bKqb0XkuA9xziJv
mZajkssBnyveBbFKC0f6aDJEmG5VXcpRUVhYCzmDuTLi4qJ+O9I6BniNRhTS3OU4niTFnZnq8L2a
dPnVkfWy76sgfLIzIhvnJhmIsxQiOHpjXD/IXtuHKrPaj9hpvH3nUmakcas/T4LRlmcmEgEH5TFf
aNeIRFg3e00kI47Q+NFlsiTcp8V29uNsons3sFgVcJr8+9WbENYN2KMbaTuvJm6HAzLAECnGND6H
pWWfkyxf3pQvCSu0iiW5zO7Qnly4hx1KUhKtKjyUynovXdZpeQxk56TBsCQ/IgS2X1akKiC3oxH7
gabpJUvG8WhD7nuOydikz0wsrmJH7w3Y/ifP6szPLllwGxFRfrfORE+GES5NM8LHLzMCFK4eav/U
GmGihNzwWxSlxYZ6oD5XGMHdkx+GY2hikuCWr8UwTk2irwtNgKb1XlHUKUdUty5v5eCjLNwzZPQ+
gTEN6AoFEwl7eZlXyzzHbe/fZGoa961u+wtjzfx6qU/7YaBe5PaJOoxSzboTlJW71RDPKBy3uJuG
61VoD6v4RpryexT0QbjzB3d6z22Hw6G37M+gDbSrrbqu/XiZGDRG7edpzJ7lFOkdk9b1wiSTro87
jymsaeXNGFpImRFSgqGEas1nbNIs8y2KqtfRriQs3cXJ9yqcrEfEj9ZFyrF7054z/iit1v/Asog3
3WuyCGldsr3NXbUjRbSFMI8yr+uM2q/damhOktPijDmhBld1Wfnnz+03msBZjOe5C5Iajl9oXYKI
TAxGoQk8auOCiLgy/DIwwrpfqoVBOQlnVG5Dg/M+pbtYLHmn+rA+lOU0XRB21Xc66bH884iolmlm
S7NnmEYSedHMHmNfhmAPI6bQPVhLTApxHjon+nEKrrDOm2flVeI9ryQAT6/0lk3VPtU6Sj4QqYfl
xs27/Mz0AEuIgRjWb6By3rIhJz7m7/e0X7DYonuvke6BGq+7wObrd3bnvIlrJGowXGWoWulbT7ZD
n5aSSdJ+AYJyuE5W9+SsPiVTJfUiKZBl/+Q1XXCIMw0Dd6ToC3A05rE6ixU3+154PeGgvpuve7oc
zkKXoWO3VXNU3oylPXxDRbEccPvgYMaGKPdTQpm5mpWjHpcGYun1nINsVUg/fqBzTW7J7Wq/24FN
PJ4z9MOdh0rurGbbsym9PNK+43LaUjTVPonBXoNLSldM9d5rl7A5maVxfnZFxYzcMNA9FKKyVDoU
2fgjjBYBuFB3/QViV/zgTWPhQAlTJGlH5K0+aKbecs8BQLBKzwShZIw4D4jkIvKdNmURiKcpcsBw
XFSXh1GXXQs2KP1P5ELPR0TiCOoWhpi7MFTqTWTwlZzIim4Dp2pOHfP2PXdoXKak5uq7rs/bQwJj
UqdoYwK9b7k/3BRnzgZD+Ap417W7pt+IoFX7tietNE3GNnz1fI6IhyzQ5tA4ZXAGcYiaHcO4eduY
an6EKLpspnAeP3wzzrejF2cibccB0mOkgnYfMoR8XYLJ2tBG+q+zhWAVU5bsEHbdQN6X01QpBZh6
6ZIiOkR+I+9VlM3v7aoFuXe2BQN1bcxjh0PhY2BpcbJxI2mp3+P22JRJjKMCI/+nXsjiR+MiFKhM
VLkpXgzOPulMuB0qmHHHwgnCr3FO5bOTURH126aVYg/gAc/Sicxz3hExMOBBmKe4J1s/ew64Oh36
pD0FC9zNpGHnNxU2H0TxmWYj4ApDrsjNrbSldVchej3OuZL7KRrtmojfwHwhEop9FwH2xdxgFKEt
yh0XGLZIgzU2x6m3sufFquX7hE75BxBl9Dn0tbhRdTt8mMnyL3ZVrl+MMKhJwi47RPb8OXAMifQa
7f65xQzxi3TH9YmRgLPuoqnxTvVg1W+jWadDFrcVlLRMbYoS1kNKayPG16yEYrJp617el8ofvvth
xZWLsFLdqzGpt3ZGTZoatCx7r5aSI9SNP8WuJJcd47TLbLnBTtuVdZuvxAOO4j5zJ/AR7HDxJ7lx
mEyoPPuMNL74KGXs7yPUqs9ZaF3t5iJIeYTSA3LB7Ct2BdIfuqM6fgM7Fz4nVwNJJI6RmKSLlvFn
Objmp56d5XVt2gmCcdBBIB1aRequZPlCpxEn156RkIL3ma/TIDhy/Madd0mUhaxMCD8XcNLge8HG
1Ogt52w7ZlV7dB0nuy1R1x3KcDH9AVvsYt00fI5dXRHYuRHNPO3o9mYkQ8S5eyn203W3a1YV3yLC
4nwpcNLb99oX7+Mkm/chEuYZN43iKWG1AU604oKnpTw1QEOHWVnWoaPzmdISkf0HnRPNTL8iL75a
C9epCaPpZYrscp8tVngaqRuByyzQEt1O/WnNdPMC/RQypggJyoJ8fSigRe1qewzvx35Rj6tn7I1r
I82ONDlaLaa+e8Ups6szlGkh1cJO5AadrPC9fTM49D6Znk4N9ol3M6joG+QHyCjRZLXHCo7JhiI1
/9QKQLCmdaNhD2d52F+1QKjUV+l/ncqiv1HLuu4qX3Xv2FnEW+Txw86uWsEgo3VyDKensseHoG5u
HKM1hXmWPBdzUd/hSDBvZ4GJj4LAfueKYbgR41zsuBD881KgGaoI0MOR0y5Ak0QzpNmwtPuB0clt
vTTNYy2VfTPnlaAX9pZd5cSy3ArPir/V+GlkG6gEI3E1gtT4STCPkoziL4q4pHLrtkpM25gz7ivG
QXret23pfK4dHb+0g6nLUysXuR5FLkMblXUEYT2w4/DTGkXzGTWFJqF71mdr9GtrAwl89T+P7YzH
W6+XpN07rpzbI7CSfjXasi9lFo4vsO6sIu2A1ijiMHnhwIfUnu+o7kOdDuzRr6SmT59AKoctBJvs
XOpqeCvDLLgM2s9BorP+msstIfdGZMcym/Hi0bnSV6N4r2ILYgwdk0q2VlDUN+54jebm2rHGbSLW
9bmcHFxFfUdl1jYc1fxSZIlzZxpjfWl970raUwagMex97IZk4ckbTuUJb9LQDG8DBO05jR2Xnxj1
6vgHewH82FlBV71If8jwnOWk/a6yFQ8LtYRVTuMyyoAMUb12nF9etm408z5OkkQiFV9g2mITAfT1
2Ca5rPerHDx9w1mWHWRdJeKWn+3mr6vvNNmXIFuVvhlHnJvTMrcMHS4rKxlhAJoKakhdhwPChOZ6
Wvtz0HwtZuMNdzlM9PyQJ8atn1SumHOYNoxGrkpnlJBVyuWHNVhuiV8ycPQuiAeaND8xXnKU0Pbl
5sqfiTdzN87LUcHU8za95HzBkrDI97Gwxic4xdO841dLXEKZB4NyxmJwCOrDPGeymSPh5mI5+Mew
SYy1YCsbNmt+U054L+znohjOPX6R9Q14YfMkS7j/WZ1br0XhWvdOlVTzhpJbvrVRXJrbuVHd09DV
5YcZJnnAQmt4QG6A0IJO4FAWHoJ8L6L/xjIoWm4DC89GDIhK87Mp0cmnVRYpkOIpd95Hb01M2kH0
61M7HGmU6lBGr4Fom2g3LCay05aNyzFkXiOz1m3al12EHUk3lTfRPPRAlFMx3dbuol8Kj/z33B7C
o92aEi8KocmlrymuVjug/s6VOiB7IEu6zdwz59z0ZtQ67EsXv860GZPydhR5/9aowhzZty2sbpHf
yCGuHxm4ilOe9IAyNQKuF4xA/J/wZZt3NWuJcXEYkFngAUkh50+gZSi3dy8u2a/7HIONK1fOHX4o
Tsk6hZNT315Vcs8Fniy7JGE3diaYmSEF6rmJyOFx8COy0iYKp+dhnYonVfqkvxspn9x8cW7ZVnrX
xXlzEWHfbLxM6Zc6giq0qio8j567HpfAMKCDNrrBLqzewwTD0aLrgp8B7L67RLQrsw7jMX8rBKOK
0sT9pxU+/N4r+uoE4xRm8IK+w1YElG2Kqp0/qaKJVYrpZXksV8EUxMHbomT04EO+H539Yqn+ofDG
HqPkVVlvClsWWul+IoeOYC299+xx3mvpl+Aes/9J4HhQbUe4cfcZk/1L7Crmg/YsPAaIYX9nNygb
wCYn62q/lgBP9LnwUgXtdzvb8XLfF+V0Xqc220StnnYx1sxTGleOvdPzBEney3MsbOPiHaYpZNZR
1vpLma1VTFzgGJ8cft2Qls1UM+kPkIXeTyrDzLe2eudjaB25dbzcvESi1r+Gm/5LRJr/QojQ/03x
QNfAin9Alp8+/vQ/5G8pNFju/ZUq78W/wC8MocLjQBBiD8yf/IUq7zq/QIZD5O4lcOHDKxnmr94E
UGhcF1Gw7UIoYzp8FSH/SqFJfoGAFSPRIyXFIfyAuM3//t9IZxI/5K+U9fEP//9bg0r0fb9jr2Gt
6Pm0PCTPOLxgiLvj79lrPibYyqjw8ziYKXzJe91HMYKokm7vHLeNADOz56HMt6o1Yzd8oWSzXLAE
lv+KordwCGAxktB3e0nw7+qbJiYMo/aT3CSH0ccPY5N1nqfcOw8fJGqmrIgnQPw8oHjcNEHojjdV
07OkZTEj6bIyFY7lZULIFFJLLp57Vy4FpjFbpp4tCM5KS8Al1NPdEJm4jHH4TWAMQ4R3LNeWPmPG
aLCKbqKK627bj3UUQ2YEVt5ZoseFrV0MbihFQgoacdIylDOZqO5SADgGa412yQimjlVqXa3TqtAS
gOPcurCsB4EJS7Gtr9/lyUJhF3yUgNT2RQZDMCH7gluAjUvugwRH7tgE+JOhT04BD8oOIRppMaks
W8AwQxw36LwcHLXtWCGKEW2nLr0UzN2Rm609JmNjWXU/gREaufVM0IA9YFMU9d/KyeT9XSgEpToM
9aBtN2YdKrwdl1pPQ9oScQui0cedgSy/xPFRjWVc/aSmbMkrYLScTLdMFaZqZxFhjwOTSxx6GnuO
fMsctUAYGvBXyTOsaNJFICBKh7ruH6art1i6JP70zNcVTK8YpynvtocbAjenbCdmRE08UaRVDAhS
t19oASYxhhsMaCy1Z/Yw8/bc2mhA0dE2w6HG4ukjUCR9bDoso+pdxQLutvWUU2YrDWvj1Ngg+bvc
4QdF5rXRps+kF2+Q5xXySuEX0ylAYPkW24C8qQ8VmSotcDrl7QsQ30eZZzmYwQyrKW1lWC0YIamY
h9nOC7BRogwf2EEA2FHX48r2hjubTwIjbGB4EpWnA2ABurJl2wonn+QmW660hqbOEFn00q81FwBE
sfg+7KoCPyY3BuHaVg0p1XPm5fOByYAH3KGdYPG+Csx8oCwQ9yOjVPdWh9KfqddV8Si5ssqDrhg/
bRd1jRyfajPLzSI6z91OovDu22ShRB1MLMXGKQVvyhQSBaL0Ia/QMBNWBQiVdCtiDvzM0iUv84cJ
hsKHPw0MUgzxIypFJo010+p1+MXNa4jBk4NM8YEdu3xi1fIYZ3tsBcVuiRTSimd1P+QVv9rNiQyA
gY0FwU7qdUz2jDXoTLwZFjYMnuwwWzhLbUU5qC8Mde1noBj/i0E/8QnVJS2GJvP0TKKWdG6u5kEz
VvjXfNURjBg0B2/seZtP4UKchV+y2OqupjcPINCEadIoz2x7/DyLU6RsxBXxHMojtj6UXcpe9BN6
kOFzHXQwhzpwR2cDsZx33WYVSyXK0WBSeoNuRDYz2Ru8Jld5HoxlaKKDOv6CZhWJWjqi4ljuFelC
auN2IsdbiqkAk496icf2pMIinPYcVau3LaVLUSNRGtUX9IqwpqsZNDLZCIZXYEFuWPrQ6CvZlExp
AmRLhsIBpS+0GkYxBRmfc4Z6hcHJlTo8YG/iX4THNnXS0R2ynmmQS6+pTReIg5uMqAFZpZVt660/
285wXHgczZYqzaPfb5w+pHm2fHWsZNCPF2xOY+uWfZtHp9mXOONt56Rfho0VSTvcWK49xGYD/tcC
GRNKLcV317Nz/WVJMqCyYM6mboO/k2O9tbGG9JdDXxkKHeLcidEI4dV+1DnfMLeITXVsMb5zQfCE
N9jlTTIjpHk19hjcQ0cYRoz8IhAqG2eksxjpkQ9uqIeB5NOJyPXm85VZyPiQkHdvbVBGmDW3n0PB
PRH7t+5U4MZYTZV6K8eqss56crvpqS1C9PA5PQ4UBTZM/txQ6Q9cSBjVbhevAN715BURinI1Jfta
eO7VVzCxvSfRMHvZEGekHmMHbcmGvmiqU7eBVHJI1i7Ltkysm7tMg9BsW992v8Z2nQ/7BmNclD92
3twBEIXyypSn2RRk1RWpXQTS3SAw6PvNyOC4vgTILoip84ERIaR7FaZceV3dAXgbLtMxUAUEOeyj
gYfqbD2giWnmwwg79CGTBSMjPBfn9UgHaMuNHar+xxiG3WeMFM26TzBpvWj8BCGLCIgCkbbtUyOa
oMb2zE7KG9p0xgX5PBr7WIQjt6fk3mWM6nCo7PF7CMUekUdYE3nSaaKIDF3gV0s23YdIiBe4WIPb
h/tyars+ZYIaEs2E8YyTomlHVlyLkeQBN/Pt07xKRoCF5AKQ2JWM5BCMHjEB+JbJJEZk2pBeLZiN
4NkSCee28PqV4UeE4SosY/zfliHJ633WdugBuL6hzeW6FvYmBxCGe+hm1cmPhM+Q26AbTgOW602l
Eopuso2DLws2uBadCGaG/S6OHNVtMIAfzA3u8co8hf2IKiTxPO+gpyKUJxYU44w+WUJq6WEOn68w
PvorotA+wqymJ7UmtZ7cOmvjbTe4sYSQBo/ojop8OAkve6p7I/mVzVzfJQlGZmlsre3XhnHpy2yN
Ybxb4Ob3VRq6Retd+kCwxgo4L+vrilQq33Yj5ok32ejCiQt9QB8aH6e8r/PK4Eak0H4z9hT5IyeJ
9+5JfCJvfD8ofgR8yzzQpvRcSKmuP722WBxPByssZbsZ4O+4p1j7jOBagKr+BltawxmEYSewBniz
s1Nh03fWI3Cfpz6KFvf9mUlNxMB7thNzyYbC/Zb3i3juPR941cod+3u25Fj8FPU0cdtI+pbdyrN+
YjgF6JjNA4QQN86Hl3B27I8BYz8gl1xEfK+2Z75DynU4ZoOmKXGsq7Hly6M2+lotWDag9ycRllBB
z7u1VVDxDY8rdAOLKoZhO14sID08CFgLftGkJbDcJRcMfvjeOvsVuJK2JpIJRYUoFXWiBZuvSOce
Dgtz/LHgOFY1bx52af+tGQTs7MzO1dfEYSaDFXz+ZulWPjl5uLq7aGW2zSkn9aWQAS06S5Eyy09E
2O5gc/SKeS/Uc6YhDYTTID+Pkcp+jrjifp4o/brDqr3gENY2Yq2hMDB2JXCFe1SWtn/Mkw7R3eFh
9Mku5vFnHiQye+sBpyputq5Zdomucvd9qd1Gv8gwrKIWp4KpjQ5uMTj21qrpFbx/IrqAxP8bAcu1
BQDIcohDihHmkh70B9J7onukdXyoNO/dK0kMJ9B6B7l3fMRXQdFb9hrB5W86pP+CdtZFL0LXgVkb
1k4EAPyBw488OdAxUrQ0Yp5y63tdfDCVtezWbDG7qtbj7h+/Hl3W7z8jr4cpkYPnIy+ITdbv25yA
+TaXAgRPuYrHkPt2wzOedg68m52w1IzHJgxJd2qTnUeN+C/ZxfCE0aQmNlp5VjF19DU24beSJFP1
aCWdiuoZwHOXMFHaLG778Y8/4u/FQNcXIaLMcWk0cfRBm/0Hu/FSdW2+cJinlvbDTbcCNHIG2+5O
VPpqrve3BvfvfH1//7XIxMYzDbVOdF1Sv5FyZU45igFCFSThJtkqYTVv/ZzAHx+A3f6JnusPNvZ/
+WBESxDZlSDq8u3rm/nNi1lOTzzq0oX0NJw+IUHZ1K0N7LyhhxjdqHredVTd234p+1PUePE3KyZA
O/d6Cs5OcC7MMDYWxq9fgbZW1H0dxgX/+IH8Xh7163uMIjJjwGgjdtTv36MWAtfWmYfPVEbuJqK+
bjC5yP6iTPmXoJX/R8NHPHbk31bgf9IoPQOw/Bug0p/+57/9+LeH4U//q/1edD9+B7lcf8FfVEvR
L0j+kcqHoY1nHOJgdsJfIJeQP8F4ABIb2m/2yxUN+WsSCUEkvudgZ3A1aiT1hj8a5aTy//h3C6mT
4/xZToiBAW6E1zDgfwV1+XPe6f+RDEbEJhHJEBJqcnUhgAb8h/OgxgRmbfuJfDZ/k8yqu4K647KZ
fe/GrovhAlkLctuM5ISutJ6yY9TEAfJrk3snPER0fZXYNK/2IvqHIKOe2ihcT74QUmehu4jlC2kS
8Gx/88T/zp73rwfI7941lV18DVvk37grBH/Y9BWkq3qI3jUjCTfNtOM85IUARlXVWD6K68Qlp5V4
pH8CAWow8LgnMbT/GbswvLzagw08ussnC7eje1j9EaBHHzu30DsNBbql53fddO0LCVC2v2N7rztl
F+HZ4SFaaVzU1nfoovMPu9DdExKSZR9Mnv5Wkq13sUQW7XTOuQdXsS3Pq3T3YCEVBbkZGPdHphqZ
Ewsz/gwqKHuA8sHZq60Aps1o/TMDqN+7TkHwd6NrAmZA6EYClTn+w3mlyMKpo+tzwrHIs5O7fKKH
qwaU5m6kVlgBw69fzf8/F/6dAuE3q/Q/nQsv4CS/PwX48V+1i79cTwC82ZyEFWLbwd+AV/azgysh
e51/Ypv2NGCp//UccH5xPHTQNt8fYlcEjH87B/43e+eyHjWzZul7qbn+R+fDVFJmOn0CYxuwJ3oM
Bil0DoXOl9Pzvoq6sX4FdBVO2Kbonu7JnvwbRCqVioj1rfUu9x/DMC3CgiywQA05lvzNSwD83cvf
EyXXbEh4UbGwQYPn/fJyzWh5xB0v/4rjx3YP9VRiUc9re7kahoaDFvb/bn1qvWa5tuiQMC4zNef0
BIoguybAWH31MnMmYli6CaUNc/IeI6X+mE1Fe9+IOtN3pjlYjBwcaUHTTnU6id1g7J8azZRWiEfL
JcluZqhYgSGZ8DFHHN60UD/ADeLS9zh5eTVDYdtu3lolrOUzU3Z6u1s4xT4Yk7KXz3WydMYHENNJ
dujUGKDH5iKbr1y/EEcA7fSUwxxw5X1ttA0dfDRn4nnRcB3uWkPz9/ZSTDIey6aYGdP2cL2iGk+e
tfMmDHBs6nGCH92FwocDs8iGKYxbG/k7ZbedzRsP4S7BxuFe6mnKtKjNC+ZdXtND3xiXTapkWP6J
4/wq977bI8SQKijeNA7aw4R2Kd6OBvFIPIWJgfSIIGNVKwPDblze4Hrd3FUo55QyynWkH2bIkKgW
XI/J5SJa5jK2xFJA4BHbdGByBsMVtqCbheyhR/XcYC9HpNPc9t5Rs3Mt6lkMzO0yAcMEnEY63HiA
bJ4DkGFIkvZUfyXinF6MlcdZMO/saSf71i8jaRcYIVrkwyokEPpsJwneQCRoVXBasDFz6AQ2fca7
rGYUt+TdrV+Y+FbBIY5L3MmGM/ooAIoj+ARrdgwSZ9UPS57Ly56E5EgxaUsuUeI62YDtSfp1SFTa
hqgtPAXdUhIVcpGz5tDNA2bjjVzls2L3nh0mhIs8VD2HMlS1DCATgg8Km5IquM/LDncFtSm8vXH1
rqiP6QSKrZXJR4xbI/ULZW4/MRe5EMFctwd+kdg062QobuXY8MFUYQNSm2Ceoyk4HgdtR9M/cBan
NHM7I5DuBAozY3afvHvXGsgjTAvKe5j0kH8ii2HzsytdxcZ+ZcsfgwaZ6bFmCI2k77buNZMA8WUV
PgXkNLs3N/BcBAM6tTafSj/FqZ5lQbEjPEJDgVU5PUQsWdYfZ8fsP+UpxvIIb733xRypqDkugMI/
pQGK60LfB4d9D+UnkoW1yUqZhtdqbN0FQ98IGiPMW1tYYUGM4TgWVMAT/6oJsTKvziiOcNAlI6A2
YN5rxx7iYM7pOMitfjrmqzmiZHVI2JXO3DcctHmGw4YNJuJAr2shVlC+Vdm75aMVaMUDDtqGA4co
OHdbICbwb1i0ntpMPGN87R5oDK8i6+EDcq92QTpjWvcFCccYXzf/1F4z3Vsrt+HbuWvbf0J/DuTO
s8fc2K8ohYdgHjMn4jN4WAsnvTOjJdCJWSZJz+B47nvtnoQtlTnTKJIvJbs2uYcvn3aX66rDDKoN
q29DYCDVDb6s7AoLnlbHHNjyL3NmF/dZGWRa2PLcd2HfVtW7FO15QDVe3MOam1D+RlJnTwPD2Eee
GFrLdWglzVnNGwW6Rpq0557C1giXMHXvzSCXE7ANf8at4dTupkDU2oU9Js6X6RssCjncvWwMssmh
XRJvDIXK6nTH4aFTZySYyXQ03shU1g06+4C7ohxja5yzQ4ksVRzdBuPT983Xv1f4/zAC9k//eucf
PfVP3c9L/Lf//w8MmQmGjB5nULwcd3UW7P+70Xf0f8CngvY20SM3lDvntR8LvMkyzhkN5wG4EzgT
WzXvj42+af9jexB+QRdwStj6y/9mgT89EkJK367M+8tCWeFf8nJ5x22pkT9KVKy61r4yaEQ6F7p5
89PN+N2m/OUeAjqwvmHlQTMwKTV+Kf+C1FLQFbPVu7GbPXc6Sm43EuXx9aucKkTbVVwCPdxMLuFA
Z3txAs99NsmGzgiUn7F+MbvijvB/uhejhpleB5b9+uW2v+7ng8a3y7Ex49bBiWUA/vJyyZwCbvGw
aSV98YTls4jTLmjj1SdfAiZ1QspbxB9Q5qcC0fdr2tsRx3E8l6/+xUds+kRfWkvnmuVYXua0Vh9x
hyxMC5giY62DDQ9BkxVqARWvluj1T3yqp2xX56SKUAuqlpbibav4k8SB4atIqpKrb70X4TSNVTy2
umIP1qd/+KC/Xspg54rStz3h29Pz8lIiZcwxKn+IoZ42FPEwCMDnhQGvp/Xl9U+F44+/7OU3CRnP
5YgGK1vHaHdyV6uG/KnCTIyiOtsT3q6hOheml+IOyhBUtaTuHn093eye0jJEtPjTcCydoXosZYJW
72QEr/Myd64knvb3DJqyJu6WQnzdasfCua69j7MsKDMjMrJPTJ/qdh/fT2fpWLPZg4FaapX6uKxl
+oE3/PioGZm4S1z2XvSzrBgyWaR6PSboYCdwATL8t5k9s+NCtV2jCpjJJbExkbD0Jf1lNSXuZrrc
WBFGrq3vqQ82PjNkGewd6E6yywZegjkcMzP4Ojci0CJGD0se4xxIUb1rN7nwcjKx7Rj4V0FupU/J
0AXve2UmX70mZSkbyrZ+xnUvsTznyjHivofVKbJyLWMfVxLVOsN6D57Tv1ucxb7PusZiCcWPy57Y
M1cGcIatPeS+sXw2l9EQ0OTYhcOaqvJr4U7gSqsc1TVEkqTxKd0cDrHjs4LzlzgzWwQafyP0CNXH
Tu9Sa2W7qxpC5uviSTFL0OPEzXRgwZPLcDHwae2q23753Lp1+kX3NFhlRS6Hg97J7KPu5OJOn4Ty
oFw57t3aW9MQD7lXYlSfGDuCVdKv2CjJazMnjAaDC4dgSiM9jKwse9MxrDuvWsYcoa1pGqbxzmf8
BpuSTsXJXTXkTnZF+3EZtpl2Yzgrm4ElHhxLO5NV6V4bliIaWVHi8owHAE1b10V74OSDU7IpO3ml
ZWvGbKpcayBm7Zq/Z+rp5js+E3E15sVbMWBei6e25ZyGBjk7F4UFBGlvUFymR0vdzm8IUXtqx3mi
2umClOZZRvw5ThOJk6BZhuKsn+b1ealyBhtbi5SKaIHjhAFgdf46+l3zvmSi/KSqbvyAQMJ+t65X
Bvi8k5WMZnBtH31Hmks4dtS+ASYezQ9ey3FwI8xUe9H0LhTbzj+kmRg/QW6w3nFWUwzk1vFrj/8j
TidDEWLKav3GHAxV/wHE/43/9PKXDmyTF7aB4wRYkH96mB3WxurtRRERWqnlDkK5+JwP7ut0o1yT
r+8LBvzcjgHRuL5t5WfIfjQ7RzK4doLLuXoz4WRerCs/uSPfXpraflbl4dsL6d+7KHQSth//ehd1
N9T/+b/VCc91+yM/tBLjnw2WhhHNdoGJfWP0f1dMt+pmdlzIJGC/PAZF/7WPsvhPmzxCqQ5C1/fN
1499lEUhD6Im4x0DaxvKxl951E5WZnY1lo9kCox8K2wF8vxywcqpnJ91Egohog3rQj5l56stgjhL
hvF20soyXrp1fuvVOkQGrVPfn5kXlrkXFrmXSxiX39QZx/O3mRTr5ckSZi9WL0UJhnCQrnHd1Ovw
iUKv+ZYjZvdd3v+fX4oB7mYSdL41ZZNsfflJKy1hDrwVTFp1Xt7Nfe5GDepvDNA0+MOn+uWm2mD4
dSwn/FYt/5ddgNXVc9fNG3TEUYKkocYpvQhGPGsZ7DqkDKO8c2FRGnsQy8EXNanFOv70BP5m62qc
bJDNDZm3mR/hePk8eJsI9/OmRwkyZnoHU2hNxrw5mwKieJFTl4MT+6uwA2xZbbfvlnY9Vzh5HpzU
BnMEXrp9jyDVg0yQ3vrsYj4yd2C72ur7metffh2//vto1GZEuW3k8fTpJ680UDNg9XF1hbW3qqtW
y8dzjSqVP+zHzJMNGbeB0aTOw4uHBMH49AGTQ94GUL2KsNBqQUbYnxcntMa14WZ0pv5A0k28wShM
nhJo77Qe9LENIEF6lf08VUmX3YjOzG6krFkSJcqJtvNT0ZXxUOX6ba4ab4oInQgGCk3p7dc1Vdcw
MHsyN8RmukNXLKYFR8Ua882Bbn9+/Ws+OTtwAHMxXLIJdDZELNPCl98y849q4UdGlnAoir1b6P5e
8nMLp6WadqrPprevX+90XLhdkBIsz2G6g6Fj641/8VihwAyT3xDlNTL4VA6xakTdeEwGunOKRz/p
biH6IyiqMGjsh0l3z3Uwn7VPHatbA9rkJir8j6//q7Yjy0/L4/d/FIFOTLu8MX3v5C3iIVwhoS1V
SC+duG15k+2qZPmyqsKHkYuTvcSpGr1+zdPn18RVvME2uQXbgnz6OlnHrJ5Tm4hjgBhyxLtX7OtS
jVd/fxWSPVyI0guT8+HL2z0Ix1e5ScRcsnGNrKm3IuI47h/u3+8+C6sAnTt4FdDnTxaBZbbdZKy3
q+AKOhpsTIG/ogj+9WdhjWOUxknMpKHk5NEhj1iRAW74KQr5RCpteoQ5YD//4SLbCOHlw8BJiMuQ
8KcSBXjo9mF/Ou3NhqvodXY+dwFh4FDPJqc4c0FAtV9cyDtEGfT0g0pnWs9S29aAY5O6dHapQZdE
LKe2nK6H3mrMa0cIeiQGvfCa62/yJOFr0gvRvPaNPPa0q3IemjuKFMyZUxgyllc6NxWd3OUF9ZG+
dZmaKX+W88zSnmeJQwbWWgh/R4R48+GMbkkyjmyAUee8rLbfrBKjKKVSLW0fCaULZynJ/OAga4Hr
a+QLkeFSsTPHKp3Pn3qysnnc9VMNsLnq8pQfVjulb9oxtc7mpZvLD5ypQQD0jaepS8LSw/pugHeo
A1HIUhOrVtevuykwus/BrGnk8rsKxJjeu3l15sGYAbFLKfeIJUcn4i2BjMm4ByyjxR0AJwLNreOn
h8UmYKW3WFPjgULiHgtf67ypZVfoO8jD/nCerO240tLsNBy3SuyEV3arZBZPJjG1GKwcbU82U807
wEUD8SsnC4y9tuCogTWxJBxsOXbKg9nj1ImTBv8TXm2psXxjLTRotixBFyjoQGfIojohc3q5rKNv
2NyfQkE99gtP489A/H5slqphPiJskOdt4Whyb8w9+nPabncQMl/Z7xbXSW/6GXAHkZXKuYam0UGD
4pZuwnLvq01318iZ5uv4MC9t8aWbLDw1oJMLrLv86++7seMhgEr8zqBsRHvDX9ZlYFIMt9p1ZFbn
g9nO7bJjcLB+IE256Fdzk2f9zphrHePvQlZwsas6OZpkcvRzE2cxATYoguVbbVSy2xuQukXs5Fu/
eG8M2kejC5plp7WyksB/u+rBt8bqUyIw+oXsSYW4WnCdYdUlM5pfG80qH7D1ln5c+UKJsw6d3iRg
Xsnn0ZIDBBlTjGfCKMoFLcNdm2hSpTpSTFzn3HinniOepcXYJTaH/mj0EbmjkYpPyR6i6nq2jQ4q
QC1m6xO8KF/bZRChiMtUoJj2mTcb5UVrFCPusnzKzydtKD7JhVUrauCGUGvs2kx7Zg+ITEQjacN7
r1Ys0gIg8NPikTU4IyJlA1ReNPOTD2wA8KDe4FbuqlnDJU0G6JrjZO0dW4tC8vMcvuH41ikDh18K
7SJmZBZmYjIm58xLSKE0rNgbid5y2s1csUvrFueeQ9aVodPaav21Y/n2fKiXYfXeDqMyH1xiCu1b
agLS5B6mpCPOgUomx7QyKQgfmMEANYTdk8HDnsk9C+jZLS3y2vyAY1nb+nRJCse0u4C9UMQ5H5dA
TDdWVmaQo8zE8/udP0kHtksBOGtvq951d+3YGpj+kSbXQ1a04OZEsfblwcwKp4kF3j2YiBiBrTMf
nl1PBN2n1SpVRX1Jx/TMFoh3ZhD5fqZsMsUpLfXzGnjDzqo7H1y4AuZtltUmEQxjTdNxuYlCdkPM
d54qe31r+oNfhL4p7Wc9x41wsKk0yfZuPmfY+0GDRW1StM/C6r0rE+t0s8MLzzo8zEG+M+pAaRGw
ohZqh0SxcLzkKskVPIa6qc0EDHyprHgu8VaKsqOEXc+7ugxHRgm3wurso+Z3+NhdvbSv4HnVE/wB
j1Jgl9KUNBZlTscJEkRwbmZlQ0qf3YxHHsbqrKOpt8ktpdl84rGyUoaDg3GtwS+Sx4p0yxTRJ6AQ
q+wAQlZRBkCCLKed5NsxobUWFlv7DYI1BYDlXAZ3YeUq+dQ5/nKhAwOgDb4pPCMax6yki7wKml3L
2wqiX23YBIpxTO1F4KshgvlOCt9K3BD3qPFmnUnS7VrNIb6XraxrYWo6FVZ924BxRTnjpRto2kUt
J3PlRgTtTVnJrSOg7ph2kvWeymilHgcrfW6kIs79vMeqMZvaV34LyHPI/E8NRKcunFZpkbytwLhH
I6MjhmEZaYnQ8xM5htOcLgWDMY3jYOviuYbRhOUW3qfnPAYwIE2ikIwm98xn+jx0VAaTSksr7e0y
ak0R6ZMGeRAkuPps1xPNWXQNC0TlNfOHSImq01F82snc9ZaVfsxZnOpzOzUzI3K0RlJq0LjamzSh
sD2uhqUheS8I2eaGyHhwykHcFf3s3wdzm3ytBoalOPylqV9ympr90CoAcB7WrE2/KvQ2++gUVvV+
YQdHdiMl3xdnM3Tr0BUJIrDUUt8Pk6TrMAQk6hIoGsurwOD8ltHlxI4xGc37knQLeS298h8A6LdA
HMr6vimUbUQFcQ0nImPWSuruazIDTuKSJofobPk3m3oEpm6Y7eKwTGB1DtsNwWrgNdN5pqBa0DRE
hpH3i5w+V6Nd8024uixYPbUWh34hB0iLubPSvICqlbg9ymg1VqPPNQNeI6Yx6NqZxa6fZQqK4mKF
iebRFEB8lJ9VILZvFWJNdW2vRi1iNyhmGt8H2JNzWHaLxry/1b30LTPLer7VGNaT5jAwDnmwS1Mb
W/9ipAuBlNpb+JWZpZtSlj578+AfJdFolAFaYxPesouyvg4ZQed4limptp0qBCnh+NvG7t/qEuoS
Z99X1KWnev3P/4UE+vOc7tuf+S4v2fo/KBvWVk9LVQ52G86IPzKQwT8WwwH4ZpyLeNMFDMl+zOlw
6VDqiS0ZXcr3PAw7m6b4Q2HSDOMf+Di86Bzb5PjGX/L/PqrzN4a+i2nLDQykHvqeT04XuCPMtNdK
9tKAXtAqk0o/E5LT0x9Ul5dH/e06YLd4nweejgmZic/LjT8bxkWSH8lDkeNWAaEzDZ/tdW0+EHD6
a2A/17K42d7Wwcpp+OQsU5jstmTD+AQg26YFDH4M86v8g+778nT//ROhy3G29xy8bMbJkDNTVlDh
sOITscm5cQiWD9u+LHtT+LzoQLNwUvjp0fqNbPTLPdxURR6Y7WGxGWCdXLEwbaCYHapMbvN2D0sh
ZurMcltwU9P57P/vYic3UerLOi0WgChp+Mt8KNkt3BepRfMwO1X5B/lvO/b9t0bAvcR6j2yKBKTT
rM1z8vLpyHoqoQdOT2AGpXYDC6BGtXf+TmT8fhXL3CQI6meQM0/mf0a1uL2ZsX322yW/KNgEoQBR
vaRwvf6VAPHjUtu1qHJAI946An4+5xqc0AaaFYuQA6RxdPgwET/o6Q8/qt/dNg7s8EEw9fKon/x4
y2pwAOgvYCpb2zgUA54pY6O4vv4kbHbiX74dh/5udNPNWOidfDumxvFB14uNoUkmKe4UYEifm9hm
/YEzL94rDyoxOuHoyKe00/LlsqDPyDjMcusTqjgBd3fmzK89qlUga0A0Q8KZfCQkttTGBuHqk4Fo
FXmRNOphZBIjIa86gAbYEBKJBwop7CYj/TopWAwxccgGw9aYB08gVKhgX2tLrDBQK/UuyHUpj0KA
MYnrofEeUqyIwx/00e0Tnz6vWwU8X/Bmqt763H7+enkbpCoj/csGvmCr4lBsRKKrKW+ari/euSN4
+RLkzV7NOuwCh9aGv4pVfHu+KK1BP9YRhrYH7OU/oFcjbnzEE0JGGsjTiTOwbgGfe/2b/80LxwLt
Tf0JeiIDj5MXDvVJ2ohrpGAAMCyROZrOBTarMWYv5H5+/VK/vE031clhosLHolXjNKWSu8QByRRB
2C26+tmbR3x5tWPhAienJG5rJzGdv5K8vt1DLBaszmizTFqck3uotbNohM8lDYMViRLIcS+Ev/xh
mTj9jTL8t9F+sdY4OHJ/6f6FXtIJy0i236hmUOzgCGaynTeN/h9Wh18vhLdnszWwIKF74tN/8Ux2
BdJapgFrw3eanRurQyrSVvPt69/T767yfcPgE7sh5fnyKtS105SpEUP0g9kCT9/C8fcxNP71VUxc
MHwxXAXO68mLjW4NHKEmiCqmxNVFQ1gTcFipvX39KtsX/POvmAmetS03Dq2L7MRO/SCQPQeZCnRI
kCntjTCqihmtuTwb1bO5naxA4+5evyLMmNNrsmfzdTZb3y7rsnl78S0B90txDyADTBWYYVSRGqdx
VtUaoBPCe/XRHwIXv8ZICtdMZIUG8u0kh9wtD/SODnZILapZnmUsXwPANEP5sXRTn6RtJ4dqJ9Bu
/Z2a8p4qwqFaPqnAmAAVVmZHALfpiq+rnEo7Ht0edKlPvDbfu9aaz2Fg9arj8A6a59wpbErGrJZi
sRCyt090LwcaBMGgbnFIeHZPit6abp1gth9TtaVpB5qRJMFY2OPhTDD+rDNr14KQDOc3ov4u6XYl
A6svCwVla6RNprtEyTQ1Xbi0nlVGgTECBcXQWejRnJB8wvZYZh9LH4FrZwR0OqIByLaJS2l0w07B
yZkRDwyy5wtdJeQoO8sozldGa0FU1qxjjyV6M1WzI9jbPdqvI7GyZNmeBGynX/kwVz/ZLabu+0Af
YP7n/WSnnNQaDoJNBCseTMe3Go/1XA/wGAM1xTL6wcy2A/qczLxzvbUWbUT5rtMeMjSABjPFPCGc
VKqK7MqdRORSrZyQrafKXMXm4JPWSlpi4oj44+wBJrMywt9tbX22eAjKWPNH9xOqZza9J42cPHnN
iFBEcxoZXws5411QgjqcC4OE6VBV8m6ERad9aulAvgPID/ytV9KvzhrXmG5T3xnTY5tPhBsxfFcU
+WiB1O6lX8+0O2rC+AhzJHtEGiNk3QZm+yBTRnEgr3tPpXE+TRv1yqT2IJK1p2gNN2H8RJIUtY+q
hBqWRaYcpHWO8XxEBhu08bGvR7199ApAPzsSeQkcopKjwWEATrbsNbekS0uq0dL2mkpR8CqQvEuo
ITWasPwkGldAV+MjxjvMN7WLkouhHbRPHBSW9a7UMZKjUrmyf7YFRJYLQOaWdsQlQteu1Mt06yym
b21fgOOgn8M38g+knojydmVS9vd0XCh1NqBMkNzFbmtQTbd4HzH/Jni0xza/rSiLto710nJj66CU
47FaKBsDKjSm+t7RpwJYF9U+6B9KtN5Xt9JBt4XKsvPPDBpm7RoTd+6BpUBiO8cy3OeXchgIK9mZ
O7af0BerHJwldiYZkCjP1jOHX3z7TBJWMO1Pp47qIKo/ViD1hmhvFgbE9Q7wDJy3ibCug9SUoZqA
Tnap8xzgzRNhHWw6YZZK3htmasvYKduqvsCh7COnB6sHKt4Sth92Y8oeuLFbUV0xrDHVVSZEUdU7
LKMg/A7KonPJiRUHWm2GTYMfvQVPUM5I4kQI6pg7XRTngR1A9k056ilixmvzCFnTBJ2JCPGWV06m
9ibh2Wyhmrl1CLX7eeJ0D8qzhr7/0omBgwxN5Q5NKt5udkFLF2cZlTRr8R5ki8EoZ5rFm3Es8yY0
2tyGfExiNk/TYLeSKp2mcDQ7aiQvVreiz3DGJPYEbjr3aV7tcN20rRncBemG7UjFMG9T116+n/2R
/j0Y8il9KLjH6n0zlSPEWNvtSC1vlY2RzTEhwHNlGfjdnI6dapB1Hr2OdFBPkc/UwjyDYuEAdocN
NzxPK0mByBrloC7ozkYVq9mlkjOYxzS5slP2qTsAKYsTtaRN6LiGWw9pZsx1+2x2NSCEkGPza21u
WLIda3ImLEMp/ZfCV4SgZeMjOpmTFbwtKXYCNAQd2WGVx6EeUqkCZ3d2/Omd7qYcY8g8yPngOglD
3sG0idsyA5Fz5LatfqOV+pqct/WUQGjW2/Rt7pbVG07kBMWcMRG3/B0ACSa4FMyEOqGKi4ZZGaeK
RTUJnBx3gliX+5lxXJXOGIRwi3/LnQJ1ZmlT9ZGIsQcesXHLL72UVC7Uk4lEXq5JICJeOrU4txo/
2VKqywBcQLGHsMDVargCtfaTZoJQDHvmJncWGPFhD6xR6sfeoPM7TJgiX1HBVJuHnnJtSNopTR/8
WMAd7z3eKu97r9fbGE3avJuZLdRxa5CMCzuKSZA4K9c2duuyuk8tSyfl6LopgCxoZvNYNb3REE0x
5DGgaQyCj+IkRDJv4G2NeXV9r3nsxvdUAGRTJNx+uuDH4QAdhu57ZecMcLAm6oO+W81EbbQ6mZK3
bn2riOauUnzI3knvYb1DlakwbMhIn6lw+CLIHXT3/DOd5thVAEJ4gLTc+bhmi9te9JXuDRdC9VWL
HdOT5W7oBlAhw9YU+mjzx4aYiQKQa0MZUwoVwF+nOHAHm0lq1hNMyKVuprconU62syr0v8jrTPAK
dCYW+pUqNKZ7QE2gCjEEGumbl4XZnPslnUaR3jJp2jWmpJsoQFHR95gFk/W40EY/XtYFDZ4XFD5R
YDab9kI7FCEF59ExyXTBDhidYjpWHWvynszDIt4PVBAnBHtM/neiuDW5JvTf10VkFXUHv1x5klQT
SQjl3zgp9pdPSda43dcpTwb8CVbhVMyEgTOAu11acbYqAwGUzJdphpRTJcZZAEjuviuwHvKtutMS
rcpPml0p6PACIB+Q8SG0KXilThksIIAfA6X1tgseSROdo86BQrIaeaQY0foH7MIhg42aBZW9k3Un
dIuWBpMZID/wkrP/WW3bAQ4ibVytqDKdwTzmAOy4u1oxwd/KpgnKlsU7VEhOgzuqeVjDOCRTkFki
AY/nMBB43YuZTdkCT3KNsjqYoFmh/113wknyHaLy3DEDYt06DEWTC6baHmXIvGZ9kipZeu9h/OKZ
5E2RXPiW17l7fvsEUjWd4FnMShdg7HBN5moIRUSKQF7aMVS8/D7TjYn2W0s5IGooZxa7dhm2+1tK
7X1VrfxG/LIEUJE75TdUUEo5dik0in+6Xl5aqZaQmcmgPuyaabYGIknW8n5QowY2VvpubAadS2Ga
TazHkcx9d4zIEih+iZng9kkQDeavhms6D4kGqPRuzuZZO+gJ+89Iy3zQ0WPqgN6c2Pp9sJiyfRaO
3taXBZRIn7hVzWiQCsd5OafSYjCxCGnFoXGnZqAQWdQqIutI97dTbr550q7ksjqwkSGRGixfahb6
x3zwtCDyWErZf86dWe21emDWkEDaurWryuqOKRA5AjcdRV4xGWAO9V5Vki5U1Ek5Ya8wEIaNNvBL
pxLMuSthkXyyIU3nBwl0HoWJN6oeNYwB4Sk6muvtCMnOTCFqdJ29m47Ku3ZqYLqzUdAlaA2ioKi8
NOX5KuaMoLTVGHdu37Qp/rSifhp7r+b+9NBgt4W405h2SGK1IM0R67quK+aQM0FNvTf5x+dBdqSc
amx8NeOkyrBCmMLtx27aSr7dcq0QD+siWCLhdzBrDBcmOCeMjKWI43/hwWj01c1g8ZDH5jgseuTX
mQEnRBkB02SeSWjJrrLft4OeUsHt5uXFyNnG3zuq1cuwpy6qjtxGLDevH6WsU8WAgxSZVA6HkAcw
k/gnZ0Ts1dNkrEA64FMu1TnVByLDIJEkyyVk3sTdi6zXggNDX3uNPQoE4boW6/J2NfqZvTyp5GK/
CF4mcVaXK/EtMO4ppuy2b96WmNbqd/aoGOmQU3PWDciam8cUFNRDT3PiuAOeJpIbjtrp1mxQgxKz
oJY8kCXJvDtj9ayjQwWKF/tDm763zXx+T31XErxZSsCBBwKbqXvQEoqgQ4Qk+KNVNw3jw+v36Ndb
5Jg+rBEWK2QVcIsvD5vUebVJWm/NXbVh3Gv4+M+SAE5c6OCPuy/tZbh7/YKnghFFXqYP5sPzKE01
rW3a8bMuNi65pxcL0zAcPOXnVYMQy6GDfXKz9n/iqPzmWpiuMHh5Nkxczz4RpwrXGulUhm/mdKTm
8QD6+xKH33F1i/oPx/ZfD+3gSwjrw23ZXKOnqZygToRyKoKhid9+DESxXC2+6P5w7369iAuY4duc
aJv6eNt//8kaRcy3ki6NNGGVDTlMXTN721UA+V//hn53FYJfDKT4zbjeqX5T+R1HGw45YRaU45kh
iPAael0dXr+K8euXs/39SCoU/5kUjZ08CLimi8BRXYubs+fFrxCQZ7aIBrWcruocLfIHXcm3iQA6
f1/gcKIPm6PcuuPITsbQXBbbvGRlku5xGYzFO2Y0gngRboI5iF//t/7ujmBI89EAGalhAX95362g
1WwO09x3r39HqEA7Evny/jBN+e1FTM+w0VFR0vUTrdEYg9Hs241WrTiGsK8lsRAvbQs86/VP88uN
t9CjeUoZsjFwI///8tMUG/mqozEi1Ny+30O5JHwgpK9FoP7ln3APv16M4eY2attGEDrz9JcXy9YB
4cqBs4aA1O3WEttMOfjvO+pL/vAl/SLV8f6yPZQ6HRutjuD98kqm3XmCkdQQ8vCSh1maCU56lb8R
UDyvsCIEYT8E+t/+7LeXJp5aVPZthHNqT04xAZjKZ3ggqjaJQXA1e9Pmaf72jf17dv4fvJ1/enh/
IVjcp0/188vB+fYHvg/OLecfcg8wznyb6TmzOkYw/zU4d7DDAgBGV2fSwhP+Y25u/0MWhAg129wt
LAGL6KepOfBgNgwBvw0s1rYF4uUEFvwaPJgfLQ/cz9oxI3nEfHL5Fusdk5GTefZULrlijvmOU+5a
HzsBJD/k+aTzJ6NH52pJu1vpToilWgNFgPIex7xyGkLpVNU12YM2eciHCISE9TrDFeLQmwMG2Gwx
PGgRXgB7s8w51IWqSgm2UWmnmjjL1+mjXjbOcpz8fPHgumz6Rh+I5G7s+3HemdJnb8z+rXpavuki
aWqv8lLausySg5XpPcJJYaxjchOsNEMYZeRNNZRv8JB120aFa5LrzhLUE4MEBjur24kYBK1ajkLz
Gt0KhwqUXv6pE/qRG3l0Ndx2EIs7Um8mDqVxGnHTT8psst1crBgJUkF7WkTRk45nEy/Wx2nQPAv2
Qq0PUWqCw4gow8u/6ugVH6UrJK0nVW3xnxJyYiPkwAVNczBhb65gdSKMhJ3c86KYg3DpXNeh3BN7
Z2hS4kkXH9tOmqgx5hwSNy8+o0d1mGLbNUU6S/rS2I+Tbj1auSnv20GlBE3BCe/9lcQa7Y+EGhGD
2vxApzT3Q/qqDS5yYXjmoSt9QzzAeqWeMPk/7J3Xctxalm1/5cZ9RwW8eYVLn0xDqxeEKInw3uPr
70hVR1+RPC1GvXeUonTqSMXMRAJ7r73WnGMmGUTQpV7ap3gcR+tFFoXqJZmyNHWTUJFld0bbSdtQ
gmYxdbn2RIW4fDfglgsYeYsZEVMeS/MNfzFNjlBlVeqOWuIGo9wlrpEXC5lNuZLuG0PigHpr3Esc
DOsldEwZsKRXL1Z7NzJUhs7MXR+5MOQIHsjVedkjTpRxvNHmStcckNTJHWpGrHTikLCyBbUKyk66
J4KNG3QCRikVZExzd0m9n+YQVAmxIgPRrayBCFJdUxdYAiA+MnueNFR4eYEz3U6ncrQQDaIzspO5
jX5J7AbMaUNmBDb2mxpkSzAQ9GSOAo1MK6QlQB98NI+NLMeAOgmSJjuPRk90KJQkfZWqQjpx5sny
FT3U+CfpNiPoCKuIYm9oOSHGhClfxluOj+LCE23kyqPfJpot5USgILaFL1oHLzN5YtlbmNeZJjAb
1Zd+E8YhdweUpikt0U5q+q3jYVlgPrPU/BGa/WigJucItYq43TrHlEChZApyRC8EMa0daPipdIvK
fnhu6IMdrDKX8FIuqLr9Ag2X5hm5MHROYcAr9UcCp7dybk4/OWgbdBn6TpMfQyNOpJVlVFG2RnYo
aWRytvOKKUv3Ci/CuI/Iwe5oW+TZWSGAcWQTzzpUyyYOmF1HO4oME5gXa7mSQ5GOkxUn9qJNR/OG
CffztErWapY24yoH+HQ/QqoxGK7gx6XXlx4J+VjmgyGYdes2CmCLTo7HF9L5Gpau2upnDzNN9Dgi
qg/cSMZk4xhq7fVtXSI+i5IOVDWBA/uySOr6Uo4KKjZFZ3LrJWZRvWhaKJfwTwblBbNv8lTnwMCc
HAAmCKhUN0rbDET9NOoy9x0HV47TE3Bft7W09CG0ApVw+ioB/03TKNuSQ20SuMyQafIz04B6kwkU
3o5EYnm6krpufqtKsrLaW1ZfP+i+oaS0tG2yf/MLPBYAFn2VjniMs/IO7b+OosSIiMPs6K1BYu36
/JD0KmOjCVaOulKKer4Lu5TzZNCLY+1rVqGoNMqaNnACzUxEfnRMQVuQvNqeVTHSBa+JOULZi4nK
mH4sMF1XGGlBr6li+Dk5Lvrh29TQh6dbYE4s9WoQj6+Wmaidr3fR9KNmnX8Gj2S8UoNLF72ITJ9A
XREmz9Qs7anUKrVonBaeyxqddcBJOoutH0wgCs0tYXuNW7O7NTzmsCVFI8oS1IBKMFS9ndXaspas
ASevFlRcjmlKmpD4wQGdcpL2y7cOaW5iG1BTF6cPs7JwCbdqRxv1EYrjaVawHcgkxYeAAXqSVkfN
gpBUSAI99z6VJKctxfHxlqxp3rx05la5XQK47A3oVARnrfTv2vZ/K6X/S13yt0qJAPXv7f85fG/a
6HuW/Sk1/P1//C8nqyEhG5QpbmAA4nnSqcb/XTEhTv2XpdIlYSSDXAPZyH+XTJL6L5369iYqM1Eo
Mpv+75JJ/RcMEROMINI27sCbdPE/qJg+1Es3NDJiGfUmmuG1OKC8L+BpO0J3FuP80kwiq0kt0cAz
r8PIhDiaavOL8+ftlPNHdfb71RRQdJAesJV+OuXq4JamDK3uxWCG4edneQnvRiWhmdYdSgXPOz2F
eP3HV3L690//0y37D695szEyV76dfGFev/+EOSgwFAtTehlm426KrXINTWAF65jxTmmsSBwF9vRV
E+QfListEAVpCQ5hNAwfLuugD1ZfSll2IctvWQ8diQeT9dQJ5i6DEP7FeQgxycfrKrO3wc+gs8N1
/U2o+7NHQbVQmEkm6hfrjqg/U3MVltL0J2d7BsKwAn7GVGNFQdzpFaBz0h/N7k4p1uiUmsARQ1dm
d5O+kw2UBG4f/TTDn2b5MNVPUX8Sh003vCnqxky8vnO7yM+Se7W906NdRtKw5sUDjVpGdCuzRfDN
9JR+DEB3+b5vNm3kqvuExANvVn7OQCCHKxm3WXS3GBhBVku1Ms1VoF0Uw63ks6heTFIRW4mNmenB
WJ1hR62IKO+NdbyamO6FEXN4w1EuZrBRVsZWuXVfCdoz7qzH5bseAZYAK5Vt4xf1KX0l0SwVTov2
IxPyQ6xXQBbJRzihVUMD8MsUX2bzqpnf6ySwZ0wTRXWW69c6ISSnBNUh/xqCb51GdWbZYe+3ymYo
CfWkQFLq52A5B4XbRv6tetFAS7OdOML8bIBwkJQnId4101Yn0DhDKWVJO7Haog9tT0wt8GswVytR
1IWWz71AAm2T7tTANcYXYhN1dYWnLi43jBj//iD8Zvq+e/q4S9C3IIvFII927ENnltAo8GM4MS5j
TPIjPX+IW+0cuLPI4L8JAtWHf6zsi1tLFvnFPdy64Yv38Om54GEQWQZ0tNUmQNQPD+NsdB3RHLp6
6czvHbgPp4MEzxB0xG+Al/OL7sQ/vRoWeZY1BNs8hB/6rJogd325NPol662HgFhT29DJDyiGZD9h
Ifzi1T4tNMBTUZXSs9J47s2PvZBgNAbmDRM2eVolNtkyrtoZDwbmpm4kb9eKUTgUyRd9JelDBwYG
MZ1dGu5YJNhgYNu8X96A4xWimhrpfTNrL52xjrA7PFiwg+zYTGtw0mBGm0gnwy0d1/SHuZeriIp9
OHMMJuGiN5UNFVHpMdN1cbld/n7T/TaovrvpqL/pniK0I2GNY8+HbzyWNSFHy25dmcga/Ypvm0Cx
zlyTKmUpDlh0IjbndI2zYiNCTQ7cwSC9xBN+gUqFuEggyKDZ6rVbQ65L/PzQ7KRtvdG2BkWoTYh7
VDvWQSeq4obesxsyBJmTjMTy2RLjDWCUtrDVfRFtNqN1W/gp7Nttudbo+B3b1/AabeVd8y3bkjqw
YgzqkR1bcDgxoOa4wUX7ovF/Q4W+3wB/Xw108KL0W+B4u2P/aCaHmLo0iI3W1XxgEKr8CGvwQHTh
HR21mepA3NmVD1lnyyfGNQbGP8DwzOPhIdn4WZvHOiCywamv1WHcJb/KVz6HUdkc7P/+rf0mWHz+
1v7/+/zQF204lY24ta1rsqn2KnGf9AI2jV/uyrWwZoZVvzGYV57T4+IH5+FZuiv287b3DCZ0x1Re
BZETHOA6rsPAkS/KRiHjOIYJs7Z6r0RLVbsc06vIXdJ9ohIf/tBFbqFAyAfNZ2scGzV34CDr0bYx
1sYu2Iwn6TxdZkiCho13B0YnOqk4coH6QLhWljt12i2wLAMOgKc5+C6WL113KWpHaWz1OTsGdumr
a6Cd5+pQ3smIz67NIVkJ/hfX7bavf7xu9J4AZSDMpp31Yd/H7WXlAXava/wobqU79Bh3yR64wZEI
ibXwpD62dn7uMRtCN01t9DGoMJbWGSxfkJykc8ZvEPezwmFa3U6bZjyRR0LgZCE5DYAeZHzNqjc9
I/YZjEU1RCDXZMhMCnayMjVirQDZgOf0MJe2+2SnYZX+xr5jmJ4QbeuKh87PvtVXYdtvzKfkm/4k
HYYjw9UTG4+CbOKcTE5+C9ux4yuuYk29WsQuaS7PQ12uFRV0kC8kq3FxrYHYVO8W5Mcc+gv//u/W
/uerSNVicC01OPXvnxKUDLoMHNG8YnM8IFHYKpvoIXCIYSI4EYmGJ4h2WfqwOXQ0epzoDvqm97Nd
sYtXtWudyw0dN1/1RVyoT0gKskO5/vsXTTP9wzcNPgxpNIZoi6Ym47UP626lllNNb2o+Z+YqJqlb
2gJ2NIlL5XkMiapVpl1aBXZreXm4CcNtFW8y46wP56TYiNZWJzu5elGtB7Pbtjcb9EGj6aQgeVsj
Jqh/VKaPlKYrt93bfBcFLj5E5VwQGyXiYrPVnzRVrO/hqXqTda8vH8L52WzupMnjz4mbyTj3Rg7u
TLP3NMOhtwiqtsHpKl+X0m2hGo3bMsGh7wHlCOJVFvkxMcQ3zgsXmKRTRKd3WbkdxAcjJ280OS7p
oapXUXJbZKn+YlR0S3Hs1NjpDYt0VWCnhI64N3hu/4s3X3crQ/SSC8bv/pUTp6Jf036XyH6Zngdh
pc+vM7WiXqzBerk9k8naULyUGLZGs+xM5SPyZlREqCYz9DFx6GUJrJEK2hlQYKBJxGRZd2Zoa67e
ohwjR7gx9vl0MaLTQEi6GfuD+Rgb93JBPzfhao3/YSmjMcqhwOdRR97JEerDox7kcqsDBBMvhdph
Ep2SDV5GxasDuXWW2vhi5/hYygCAR35vEjZAC+/zoEXMyesp47S5hKb5k6xg0OspahKxNkhUreQv
xPG/eQ9/PoG8nAmy5OaBAwcN/ef9E9jFot7irgqvCcksdi/VixsXxQ9FV291/jZKaLrFxqYYBogN
de2mY+iqS9isrcqgR0Qu5xfP2+0F378hhbMUB1VKq5stgHP5nxunMKKSEaNJvEhm8NSMkeZTOJLZ
ou/DG802CoNVp7CpCvnZSoVjXBtnTUddW4Ti2ZjV/8J2/Y8gno+1HhUeZQ0WNqoug8P4h8qStWkK
Eaotl4CunrqAaVPHztbr2rcWCUptjiyPS6x9sS/fFpX3VwFFPDNo2to6XoybN/HPqzAhkDPMshcv
fVy1IGVb0RmwvDhgEZQvDpWfPyEsEOaVgIBuh+aPxkACnOkwlXl/IWBGsMvA6yaDJhI6bU6W3xQl
0VG5ql/sn5TKnz4h3mKcO7dYA17249QXrU+lNEw5LihZS9PJk02k/rQyBYn8cckcNVn31hGaQZGT
ejtYNmm4tiIeiTzUrBS+4otW36vdJageC/E0TTtsunP1OLevdcddMl2jbD92r7G+U7s91XJa7NJl
bc7roj7My7oSoGd4CRBAGH12rObOM/KiLh+cZGPUa0R4LH6c8Mw75qoxcR8JPu+zEfPUn4r+oOnr
XHwRYevXqnCslzXo9FR4KzlzLBifWznGb+wbbL3qsx5eeutilI+1wUlobfBGzLtbZ0/5kZWP2uyV
0xGl96iv2eMG45yJG0vbIdyQijeLbKOmxeF+Z2ICqrBHZCtCCOwh27LyL4JnCU9m8iAvRzm6cMI2
dJfcP2a0nIe3svor6Ffa8F0qj4Vyjuv7jOOt3m3pgUdj5Q7gRLlWAhtt4xrCPu5QhOam14AkUrTD
TOT9j6hEKVB8lySuqfYNgrgD/qnSV5nkROC423NBplQDH8MptU1lerK64fysG4ji7yP+apzqTqNc
gZZO5iMxaADWZWVNjyIOODjf1mqimdExjtoXnrlPu/bNL6di+rkZDaGNfdi1a/I6Q0ML1As5Eai1
mMU5DPuxNJVKZc8aKuNYqowvntpP1TRyC+TWSGFYSHnZj7VCtIRIdwtRuSz6T4zpORjPcvEQo9om
2PD6rRWOYmqrxO/14VnpCPPaBsVKQqRcP3a5z4LSTi/Q6TPjkE8HOT8yXAE/fjY5CmjnWfoWhI6q
Iib3dYrGZjtmJOzYjb6dk1NLeJSScGXnbV36YOOHrWzsEfcrD1R1yymAI2qdLdDR6CeZ32ihP6Co
DVxRcOgdLwNYA3FbiNup/RUWvqp5HVFMPwN9JXLtxK11HtLDEct9M95FCUpjjSS0xq4JxpL6/aKe
yQuwjebRULYh0d0N0xsfi0QR7/6+Q4BL/rR03GCPN+e1IiIG+ui9A0tZhXOhyJcY1wMGD6J29tlG
OwUeA6+3YbDLA46F5pksTal3cDYQWZ/McC2Cs7hsJ+TFfs6RdDIOVbTP1Nfb/yA9gNnoIynq+eDS
yUfmLeOdmRyLiv06H8tlmxiHqDjcAVEBYCL2KJ9VdQNGB27Rr2novFR5BjVAdAC/7ctpw3zKVwbb
yr5Z8fc5OdyArJYTlKs5vjJQk6c1rpGT1DIRcqVwR/JzoT8G88PQD46JgESev4fqWakGDkoHdSFl
7a5CyEwdIEq5k+NtrZq7ef5u9nvEwRyYLgKBfmK/H9yydoLuIgr07Mg577eFKdv1hFfARkXY6KsI
cEJ432qlF/SvUjy6CcQerbnHZnO7ZDPnQcChIttAQ9h2aQO/QWiro2FF3Iimbn6U9r18qElSBC4i
HtX40nwf3VA6QduoFtKihUOmq3ZY36EzDpIRkfNKa34qrG3RQe6ndYw7Khi1fdGcWu1RCoN1GnIc
r+7qzvuuocDU+tdy0vZ9F28ihR9InmI1vSaSC/Re1PGv5Ax1lsiXyhVodJugBaP7AcbXyAPWdV8x
yttRCEL8vMie3rBmkhQrqPd5tQ2I8U7dqqev1/enUIFKq79W2U9NuZcxZ7jCtNLSFbO+JlsnAH7I
dm0p8/3StB/4MlfFt0f5Vaj8aFnlgS+KbnIRHmDTSj/DxMefm9W+MnpW6QDwb6ZDGpGgZg/n7jgt
HIF9gnJal40mW0Vouf3AWN0CB8rcIyAciET10KU72qp+ltmLN6lsPHDkN6K7r7IVzJ0QcaoXtoe4
9yLD19eW23qsD9FLGtrlt3Bn+eUx/S6csDjkWHovk9dvxjVK6/aup5eqbwz6LpfoW4hIkLnjur4y
xBzOM9YF1Yk31S55Um0xcOZzo7rqU/HFme+jcIOlGKk+IAaEo4ScANh8X9qU1PJ5ahXyJWkS0xvi
CuxRPTgcEMnZU9TY7SXLQ9cv84DS1wozIghKa4euV0VIpR9haTy0grFvxfSLPeNT6Un/0ES0olqS
htVG/lB6WnWTxwIRmxdsVQgjNLmEyzXEq7+vX5/qLT46LCQUkxjGdZDf7z+/0sUBGpFZvCQxVUWl
9Y9iJJ5UceCQv3zvRBxTifXFmkm008c1k14lTUuCpm5XnhnCh1fVDUFOklm6oGXAqS0aLpwJGlHx
wkrg1wWAFntSPB1RPanXwiriPl0eM9ZYuvDVxvwFzPmV5adiNF8Cit4Z0iVMSAgWXgwCR6fhGGus
Gbs5+tXrp2VEi/BstDsxex36U52cyuSxGN4W0zdJBEkcqSEYya4Fm0kDILJec6g5JbrwtlH73ANJ
5CM6aWZE4V5JJQW/vtkAOJtGV+7RwDs8MZgVeXSZPEQZFi9b9rH4r+UdDY01hci59ThMOvQLXVpX
K2CiTu1BkvLCo3kOvpVvwUP6Vj2XHnPcHXMU/h5TI7/2dG94SZ/yV+ml3kkb+dt8FvhdO42BE4u2
CfaHU2jp8qsI14vkp8tlENZzsVGM/TSei5WprKv8dUh/zPlhknfi4OObEZM7AjQEqF1AwO24Wg/a
lRQUsXzO3eKm5d8ssh/XWyndWTRxwk0WrwvFt9IVSO+b4YE4ncHhv4eLeF+/pKglXxDnGER50+8E
I0RuMV0jHJEv8evfb1gOup9vHjCpoiLfOiCfTyNzh7XazCDkRZKr1Him1kmyV1Vfmnym2xSV/HsV
u0G8YQRni5XDja1+s2rIWN5Q3RfGa18e6cWbywFtKV1GYAlDbFeRFy0+cnew2/TLQwJ/L9mL8Izb
qjy2DsU1HYLMRieBY0Vyk9yT74Lr/KxnTjr7+EG1s/o8PEpv0aV4REevnMN9teYNbetD5ENDc6xv
GYHWjV3ug7veNzze46Z4rL5rj8Oq9NMCWZeTXlnu3zTCUbjhQKvrbiy5fWVjKarW0Z2xRj0gfi9a
11jrm6pBLXav3+k+0MJvRUnavJ157aZ7oxPIxkl48ot2SHlrB+WgeZYjePkqXREn74d73WYzcUS/
8TjBCN8TGjQ8UImjfKPXIl6DfXAvjvQ76PqIP9G6r9A8KKh3IE8eyu14VNbDWv/Zslp7CCFf5adk
N8dcBAzM6j12XZ64heGWl+AdS71x3mr0ULFcFWuRmdXwszLO87CZlSuo8ZU27S18oa3Dn90idNgU
sN5cxJfiKT3oL/1ow4oJD/kDwgN+kUjOryZwdWGtl/4kOWDoyFePQJZCv+PlxrXV7gZhZw6HchTp
1j238xYntMH6/jqsjZWZo/2ga++N0SpW3OGcdo70MP7Ufg0H4mFijJH8JBPZhrOkHh0kYVg3ukNA
cDD4VbpqtZXcHdPsgG3DUF3+MlStQrWjX5Fqk/qO0GlKXHN2xd4PtG1guU2yUyRfk/xA2UiSb5bb
aDyntFjDtd6/qTH11FVhRAzKr1616qEMHAVNF0eTxOs6l3/ZI/GrVviFupGlDq0PmEJkeS5DxJGp
BeM7JpFfnCI+92R0DF8S6n0AtZS4t5CSPw//WB5z0wjy5ZKjrIGUyxMexBMatIF5R5QaWxAXUrPX
5f5UlJ6p5bILn15wclGjxaukX+zYnzpSvB22DQXmkcx87eMor1EadGZ9JF2kZ6uwZk/U0OVVRENz
pvtin2LU92mpwUhPZYBijlHep26EmAXKkErVcpncfF1v++O0Hx9lL/Hh4Z94NNDRLJKTR9t+uq8w
jMqeRIv4QT6p9+DLzBNd8mQ4JSmh0i5KP6PhJAxYzm4LR45XJrbPH8vDLNqO9h3MHLg3vXMyw85K
l15my719kg0v7+6ylsQgJGW3DapPvAnKH8eyzhZPydvtQb+bX/phrST3oXqcB++WdnaaT9VOfmnW
4Sbfd96yDVfxyrqkK8HrdvOJaLAVvdUn/t4dy/tj8X3cV0fZH1mXlKOqAEA+GtySgdsmnrbYZD3P
qFLTw9KdpvRAtn2fuOppShw6vriLWQ4DhfGXJxhn6J4V3maD78YZT8LDbW08iCfefvitpAx/EE/M
18Rn5U1gjcx29IkRxQUvy+Iyh+FAxBqjn5SL7sK2dTDB+sue+tZXbfZbV/aXtwZct2ULD8WrlThV
6/B+04eR5860619c6NtSs162+nN0QQQZ35f3HIWELTQ+RIG/huK2a5KCcAKRAh9OQFxLSvcrCruc
URJAJeBrb6VXHOq7+Jm2ydY89ltrrV+SXyH787ht9tm99mPeyof01VJoHNvGiaYwvwvTNnlQyAK3
XLXnCG130k5Tbo/qou+z4dxiy2uPo+UKflpu8VzM034azn13ikm8V/248XvdFRTMqn5ssuiwPLiZ
sLLalaXAo1gv8QqCIwgHuhhq5ejfaFjrLQu3m4PJTrhb7PTJKuybsgBBpzd3p6o/yPJ67n15vsig
GElTATXB5y5g6R2y7k7oAifVDlb8WIXbgHTsL/q6//DMMqlAhITSlaDcj/wOsycGKpi65bKArLgT
lLgg3U2aiM6csOp02vwfrxE4HSRo/fQ+yDD6OJxOSn3GDSakl4CGstPFJitmU29LMf05m2A2/l6R
fAgxhRlPc4eaQ0Z9DsmDxfL9CmkllTL0kZlekjYgnGfOXzW56E+KkTbO3P0QJRbMmVNS1JWehfDB
gG4IkqJgS9XZrvCT0ntqGdXPwqobsK1VVt/5Vtj++Psb/fg1cOXpBt266yIiXVn+0F2vp15MuiSP
L9VilYx2em5TXSfcRFWcZZT7zd9f7ia9f9c2vr2eiSVPYwPRJHID3l+XtLLypWqz+GIS/73L6nk/
JYHpp22EzTheftQ6J6o5UZCxmguDlsg0fFrDhVOqWbMbSE2x+TwNKAg1WMPV7GnrVca+itMv9jjr
05UhLFy6sbnYVbg22ocr0+ZCHaSNslzlbz2vJ9nZYGf3wp260q7BytzmXnlmXhpdw235S3liqWco
Gn/LSBJExK7aTQz94qSWPmlytGsyBBD9MafhEvtC7CMCpyTRILjQ+pFi9v9rrx7VYW1d8mQXSjsy
FLV6R5WHRjpp7GJm4ORbpjMsHnk06Dg3Uuf3DUWEz+jTQgiMnDs/FDLN27MQXEbK/cSLa6TBt6pl
3vGPimDHr6U3n4Hz1IaNxYtVgk7GoNAicfAnttRy7EdP3c1a4PWGEydOBKWaIhA0wfjFJf4tevlz
hoCsEGw59x5zBKxm6ofhaqpLxHuSBn9dqmZf9HnqKsakOVnERlkJk0xetP59KNg/q5TqKhfvVCl4
S6y03DAUOf391vzYs9MljdRS8QY4J5KMPI/3dyZHYcAbfVRcUZ6DygizO1UdcQjEPyS5p2p9mIdy
nYyT9cVS8bEP/Pt1VZN+IQNcCIsfVopCqXJLb+PiOliC34GFo4uULHasA6iVY5lmlv5V3vvnW5vR
FbZpDkxMOH4LRP8s3zCzda2k1Pk1KZPBa4zdrCDlL2qq+SRP/b9f1394sduDRAqdatHs/u0D/ENn
MoWTFleaxnVN6uc4KiiwFfMXAYIP+Fy/qkw/Fmf8eJoISBsoB2/byofWjVIrIs3tcLwGhBozFm6p
tWVGNn//SL83i/c3Lrly9NEZDWFrI13v/b2SqMrUSlgxr+aBphutV3u6B2M36kQq8/hT9Dkmh954
bWYnrQVm7WnUOwhai4c+3pTFLokugnVXTbsKaXywKi0NE7qfaZ6cu1Xn9ZM71keluSelKAshOKwm
wQWZTdhbF+Pe33WSZ3BQtHah6s2q1yxrK/AseD2NK71xnGRqPVEqdY4OVPk+v5cejckRdQ+hfXWk
9uLPs8d0sEVszpEn1U5I9Tk4feeUjAyzY6l4Xbye8mNi+OPvQ/zNVSLAjNhgrKkVLzRWya7L12Kw
SsfVcChW/RcX+dNOwR7BfxTExzev8Me5ryoKeRRnYn8V08Wx9OGOGZ+9WPLkDF3z3GvlXUQ7/+9f
7Cddoo718hY7zG10u1l/F/9/3KyFEY0FTgDxSmZHwjFwcufcAIyhAYayBjKiRIUM0X6Y1oXQhV5d
Vl+Nlz9/bINjlYJEm+RCFZji+1tLDJeQyIOpuGaC+pgRueo0ahSA6Shqr0twDSXlWw9H8ItP/vkp
ZQlGjwliE9vcJx9428/AXIaquc560247cyWgxQMgBFUkFL7oL/7DVcYR9zvjATcz/r0PDUahE/tg
bEpebDSvtSit2yKDdlW/ReMJ5zwIKQnawmIxQsqq8otC8B9eHeUpjlTKD0oz3MfvrzDUK4xs8dxc
BVj9zCwWdyjCg9Jr8JBumP39WCcJQ8Dwkcnc899vsM+XGae9pCr4xAHwsfS+f21ZjatwMIvm2ubt
rm6hocG4Y73oobhb2Of+/mqftzRejbYYzN6bqv9jI9saxQaJn9ZekVZ0axpZY7eZbkYrnHKP2PkA
cxUVmetKan5xO33SgiIB51MS40EjF1WKIr//oBGfxhAqJmB5PiNya0RCMbE+9de+A4XeKDzFMiPp
CcsSCSzQZVCImp4ab8A8IcGsMtHvFtE3oC5dW+bsf78wn8pz3p6GbZTdnsE+mSkfNvukAlfS6KF4
mesbIXya36Khbn29rFpbTpnuUwwYSNcZZQLeZmXuOETX0VMXywy71Fz1O7MvvVyn3KuUi6xlvdfk
KN6q5Iu3+umOQa4KefmGb71xDD6+06FYRn0q9OpqVei3MX5JtlXVJDPK6Y+oRlH29yvzaQO9abIx
5nODShKlmfL+e7PavpUKYk+uszEpSMrRrWQYpL54BrXbBvluA5Vv2aUYTjD8ELd9S6D9swIZtUYp
WzmLrzVitZgAQvlFkaZLGy2bCLzSXldRq4XzwhBYrcka0Hgf0HmUw9TrdwEYkRMsodQP4GUwhNG2
g56Ox0qLlR3Uu9zWl2fVhP1XNIl+ZwGjtPsFLMsi/zAR8gpR8GqFkbDhbdAtpSksZ9PRqjW63YWF
jYyIREMQKVQ6VdgKaVBerJzI5RsSalkWdVUZIsATuqNBZw7nxfCyQLYuyApmDTKIUXfzsYu/KE8/
n5y4ZMgQ8cewPbE5ffhm2lgljKXNkitAk8QJTUbCg1iXrpFJpSNCu3XjpAu2fZ+eWMzvMf+Mdida
v8ROPJCU4SkkKT2psuUsDX2ABvKOj3v5K6rxb1fzx2/233Fw1GH4nj88+LVchMReFvFVG4V4pYyD
cgeuQfDCoSNKG88bmW0lagLSdBiQIz3tiNKpyRAI1A6kIo2AU1i85FWWb6Hg73OiCjap2q+ID233
qhDuukCS13+/6T/tudyCOAFurnAKcZ6193ej0hfNLTl3uCm6rJXCTbFntmaHItJ10wLZmJlT7/7n
r8kCeas3DERGv6/jH5XGKGsodM2huchJ92PJ2l95lD1lQUqWRcAmyNxLECP/768p/Tb7vP92qPd5
sZuWzrqtKO8/KXDERsYwOl2IFFCKg65eDbLCpemRFKKw6UlHfdbyAz6krt7mOpodtJkxrkzi5uLQ
GevaI+vCDvHzzDnGZFQUICsVTmrtjK4gWCACIcWQXw2S14tXHYpOqewaGn54f+ThbgAsk6nrpLDn
/CJPR8gfHO3WwXzqMteYPQKV0OIM1mOb1c5QPeTS61h7oKKcXtuoBOtEb8h+s4jOoL4K6Kjn6oNe
rs2nQnfH4llRdiNGG4mkBac9aabXz0zCEPwwJtU9HVh0AsV+ehOqS0p3nDykYtqkxkHV74zmIaB/
pz+pmeqZ6V3IG24uMz2z0q/gphGXQ5JQ5c6mLbyw6jLwirVNYPjGTWbKj/LSAnMF2zlCyJVUfbEs
f94FAB7zWOFUllBffiyGM5EUil6XWSEVBeXERHMziI8hstpyJFHq77cJa/Cn5ZmX40nAxgkaiH98
f5vEWp6Lca2Ol171R/lc6naw3BHfY2cicRmtp8HFNLVnw/xuVQcc84jyrlH3HPXbVnlR1F+S+msa
aXFVp7D6lQmHKLDrxVPTp6VfoXnry10gMoN5kMyHGXusmjyFpLzB57CtG5WJMZmQOB3RUROiigHN
yJhugv4yRodSXoXmc28hkap+yiQzLwr9C76htgdTo4MGrCvu5ycr2M5RA4fA4lSmkUNLX51OytR2
myESPHBgznyLRLLVsad1MtKUo7Gckns0II9glmaV+BkAS3YzPUlRRR/MrZOHBOr+krSfsYDNVzpZ
zxOHqQbfl/D/2DuvHMmRdEtv5eK+s0AtgLnz4No9PNxDqxciVBq1MqNR7GlWMRubz7NrgM4sdNfc
90ELoCojMyOcpPEX53wHIf+FJyBe2rrcar71iXl2x6/aWJiGGGO4/4QqZmGm08KUvE1yFtz61XvD
OjAwi+8W2ZNGrFQs7fC2a+6y/MtleZzb5IiM+wuDOhLAKokzfK39OxPFTPJSo93xrwioRgzEAnZ6
LLO7mG/GjfZRve2bV+RTyJjHVeGgnuCO7bcG8ZHo0plEt/vQXsxPNe+8ZQxWL4Lyc9mj9Y/2D+t+
TFZswK0Lpy8/2jgVcHrzDSfrvrk1btkK6g/naiyXzOfTbV0tSXIaOBHUAkCWZF6Des1e1Sj5eEma
qzz8GOwnA5+6WLMLKpOVHlagAwXAiGTl99sg2xXVNqI3jg/ATIPhLZKMJPd2sG+nTdZtAB9wxsC5
M47Zz389TmfVIULHHyfHZzOZ2Me99vXryB4XFe6QrIKn4WsOCEFb9+EWcyELWrCPUX4gC7myD0K9
iHBfzG+Bfp+5M0PMKyHlxmVX3SfrnHOM+4StaLStSVcKV+EI5WHJUch/K33sjPscZVS+pycb7UNe
IBw4lv06a04+QpFKfuSXffK4yOW+sm5dvnmj+dLWrS7uSUjNWDZKb41ZJOz2Pm/0On+soBzEJ8fa
2mKbwCsT2ziDkw918ND2l/bemXeoI6v5bFVXvrWq3E3p3U3DM0Y+Rz/2xabc9/WZbOHR3TTpQ5dj
Dbyz+puexX/8bPN4zOPei9ZReETIXno7u9oRh5Qggzr4LCT/BNf8S23yT8LWb++bABUcPZ5pW5R7
v9XZuqpVnapJ380sAFO0pUVGFEClps1kEb+ZFcN+bv3h7KrWvXBMjtVop6s4ipNtAixk2YLXWaU5
GI/cRjHX5pS/gXbUMvBLdAxlzApl0Uf6IcyqBxVf9rc2PMfARP1wEYJViLVUmYxbEimYwBAeuCG9
Dy9kZELjS54j5ViLJihb1LIa30m49lu1TAsfvedcb3ONNOvfH65/bT+piXAcXvrAyDS9n+qjf3rx
G40nMysxins7Nocbn4C+1sFX70JUnjUkIUtjZgnFx9hLuTBN0f9d932pwH65JnwDF3/gxft46b5/
G155vaUDwITFPc2bexTNDdOAadMo90cqkQ4q1YMG6BgOd8RTLKt8/sI0zs6p4Ub/95/F5er/5TuB
d2Wz/okCRD+/vmaGuQAxlunyfi7MVxB6vLsnOq6aUnfr2yRfc67/+7/xr+Xp5Yf3HSImkdzS/v3W
gFelU8jZdhl9ykGtwroalioPPp0mCm+A+2GcgNHpdxX0+lrGpON1Z5K4Hhxehoc2hM4l/fJR2PA0
VTh1lECVXqruErf3HYy8tHA/j3/zKf1Udf36MeEyCKlOKfrRpP1eUqdzDNYibXNkcNwf2qqSrR5N
G3RKr1fWkKp1U+iZlCzaJR+1bhaV4kYhsRCsG/uq0BtXRNZ2Ms1+a0OH98h/WuawpjcilsBAqzra
hsHFA1NmiDGkkltpNf5uqlFdJUn6OcH1Pk5WuR0m+++wXe5f7gHXwpLJJSGk4tKQ/3oPyKkZ49qd
83tQu6h+Q/kwmdnub676X+oZYE7//Jf8dtVjuDK2nccIaaTJomMOSIW3ugYdDf/nhjj+AmFvfL9g
FFsQHujL6KXtz9VYNBt4hd0GoPzSGuzzGOIPGqAoXbZOSxMpw2rOSFcB3kxVhncJhDDmPiPcETaH
LaExgk204uo6f1fK//UpvgzTbaZY4c+I6t+e4iYN/cRLZuPOVwibasAl69YEUx2FYtgnDU2LT13Q
i6M3Xsa7QnTYakEjVWII/+YG/R3lx8N02Vz4iCUvKwy61F+vIdybGPx4bdz1bbH1lKO3reJTNGZ3
X3s2JgW7mTYzqjw3J3PNmpxzlCqKBHwSa6hRBbBJNi0wkv/uqLsMEn97ckhDQhgC6MF0gFT8+o1V
zUBWeNcZd1BU5qUSw50zt3vqA2LRxwHzb6VeNRniY8w1LBPjymSOsAwmVFIaVtLSMZL7uhxf/uZ2
/F2tdvm8aI15kkkzopn/rd/sep2SRNuI+yIOq9NMP+s7/TYuwuFqJjPUj4EeNXkI4NwFDOvyVSAR
G//KIy41M67G+gjJiKi6yiAcQJXUCv6PCszupp0qkhHwRfz8hv8/VQX+HLfEv85uw7Xd9mn1/h+b
d1n/M1Tl5+/7B1TF/oNJ1sUlBAWFN2Vk0rv9A6pieH+APkQCECI7uOBVLR7iP0F0FvA6EAg0V5dB
OL+JX/ozvi36gzg3l7gkk8iRy4sx+O9QVdh+/3q7Bcx/UfE6/C9i1Gni2/v1KShyoL59a4NxIxLJ
UrqdsVtGzrcyUOprQq8X7kx/5FeRvy11br9WqMRbneyMiLWwDU8Tbf5krZNYrfH7xKuBDFgOGkJ5
rSYKruYYhL/Ag9vZk7vxSUHdNWCDF6De3YUiSGOlJELcyn3sOnWYhrZZFjb+AqBN7a6XtDC1zO4T
Y94Oo6T9ikV8TmvAHSrCLo90vgMtQMS83a5DqxnOoXZZ+5OpubCMlNV636m7jlzZVTPFt4RdPceV
xi8AyKkNNmUSDxvfisUzCLxqaQUVb7LEX5X5TJE4+/YLeZfJtkGFsrRbhL2zZDgd+7j2Y1M+ljrz
zoOynX3hAKej7PxRFkG0jttB3pgET/wguumNfN9iZc9WAa8jz/Z26khmw1Z8zqLevarCIb8FvWPt
ywRHLBGq+jENyhoBYzxaBy8WJvElnufduaI0lq3wbhscD1Pjv5GpYH2NWcE8RWZjOawqqzFviRfW
YtVKNz6G9thY/K3ufN2q2blmD4DibhCZvxFlHP5gsuatE/wJiA0w7HUMj0vxWoeSiFrmNvJG5Hbw
XLSxExIuCfu4bouSzWOe0jiWLAc8AadYkh7Q3sh5rK7TLvgRqQKBQ8xHqNe2GibmnlGwHafKR+0p
FfDsrS8CwQGbVbxy4H2jI3CqwV86fWbp1QCQ/8XO3HD8kFLgKJateW5KR7pLpQvbemhNYZ50F9xW
vuGuy9kCS+4XRa7QfWD2UGJkCQfD/FinuN/qzLnYkYuxPIzkXJ51xNVI8rRZC5XO57hrTq5t4g6n
0B5PpBU4kAvK6TCL4Am0oZ0fUtut8E27O10DZgH0N21EZb+VoAFqFC1LNc7pcxrbYjXXMFgyxHSN
6W3b2XNWMT1qCPbqDGgwOVy8HIIvccRtY6IjZidwigf36ObmkZafYYYmRQY6S5tdMytbizC9gkwe
rlDGowYSa1QQTNWw45P1soP1CNGxWTSQZuakQwIMsfs6CPKzo4NtwZgrzHl7lfIhuMRfs+reUhgC
ntDjaYQ6rfy9cu50fd96HSLSCWDiZ+7g2ZgmPk/zBUK2vOvz/hxrxPVuu+U46jcd7asZ21dFh81i
iq8F/clYo9xu6GGbzF4rLI/raA53aZrFu8JMmSm3XFUjugrTptpzqTaEgVwVzbgk/o6s8tyzlv04
WUtoTnso3PKgXW++8RL+3iSjUzNKEazboGjueWyOVnYzCZth2luah1Doq6UDZQCiMg1htHfKeRGB
1JxUdrapKpo8WE7dfAUMdJWkP1xOlWC0Enx+6fg4dOQFWyjgcF5v3TpgjkHMUJyAQylisHOSLtiI
5FtMA3tMskkvxzz9URfFTZGxDJovFP3ebF+advgyaEzXLU/j3nb7q3EkMn0sTlUr3wla3FrGiA/c
sT6mKh/FNYkWzmpIZb+dsiom9y03YwiMNVmMTOuXQ9RiS4e0TBRzcyLRbllndSr2spoJRMia2Fhl
Ok9IrklgTZQFZDYQeCh1wNFvRJsvVZKvDHNaT7K4FzlBEYb5QdQ7Rxyys9tyHpYznWQTIxiqfJfs
p6A37shjl1/O3OG8MuO7rowRmAjbOGWJZuUfF5Fm3mZG+tqjIlrZjdHthqYO/EXQF6ADGusJFBi2
ylLWL0ZN7wN2N14b1RzdVRlJNxdw6HvekSjgonMSMTSnQNlkCjXSoqNiAAEv9Zrd6H0SdySKpOFL
YYQ9MPBs3A9Y/1BZmccuzdJDQk92COEuLkGjN8fYZvSaFBhvmnApGyQNxXBD7s4qUReV7awAMsRV
do4rxdmfPAYTT0ZtKiCD8Dbyd3J2aPjFfZBONqYE8ztM/Z3w40Ml6x0ZpwADUc3Wjj/ic2uhvuTt
J1P06zDvP8sxlctYunRNMAM6y/psja5YTgKLXW+lu3K0jOUQ2OvGz9dRN4FKIX2JXZHbrMOAzNQY
riOBBUjBowk9auFg9nR68smTGNYIirjP2DJztozVYTSj7EsPoByIJf6KOmT1bE83gciZ17jLptT9
knyJSwzraSrTc0tgDLleE+ntFVMrLAJx21A9ajCETwz25/kV+zy2uHSR8Gl3F1U4N50M6udID8ei
462mXNTkWN484zU1qq2TI7317fk5CPNtZryiCCALabgO3PFBGANitI7GkLtkMfdkQXjBtjer2+7S
Z2IqnIXP40BeuhvoG6GaMzjmq7ShQU2z6iMImGSyNLi2Z3Pfy24/VO5qIuUxat3HuE1eyKM/aN0f
cm7iOiEtS2VXsERJNLEY0AjzLe6Sk182eyimyzK4noP+mXjVg204D0aEriXojFMQVd+zvm9lgP1O
o96FRIsxZXJ/+LGHm9fbxva72+erMEPYZwLAikfv3nW8l0n+KINip0tx7eMFiDqYDY6ZnerC2jVx
B2A2TG+gQi7sPrnBigIyJiHp0psI80EirAOpNmSzXyesIhzSOcriszXTvUDnY8tmlSFM7ydr5iMf
NtH4lobh0uGy4wf3nPVkW9dRTPdUGoRVmXJfkNRuxBnkSIbG8LwS+ZyM4sqZnicsCiG+qHGcloaN
+Tkzh+Zg2mxcCL6502200/N4S7gNQfBRte7j6IuHdkUmLY0GmAozwGRI/APt8GB8+U2zTzCS8oEt
uTWWU5Hs63LiVRhiXmS2iiXQ9B9wJb93ibl1MlRCHBuCLQEPYHeKL+LtSt3ZJMhdktoqo90T9oXX
ET8pUnCrRXlUm9bSzvLrS2bRYi7K11x+h4V/Giv5Qle46dtpR4e48Zp5NSf4NAmZWZlYClW2FwHD
2WLG6OsmXQRo1+Hymj55X/2KUEiOKveI8vc4meicTUvcYkx4BEBqrMrhdS77Fat6sDG6DK5GaWT8
oNF0UOUXl3Kf23wmNfHXAD8v0S2jzFY6dw++jAEH6/zUteikquHCTCmxhfVDtnZ677oJ2nwxp8Fa
JvadaGIgvba8ayk0tNI3Blb0ebRWXjLsO+AcJJaR7jbIrTUCCmHrMDjyfkQpwph8IOIlLJuVrNp+
5RIzSXaN+0KITvWgK7dCfySjq8jg9vO1iZtgNLyHyUlfrPohmseTwiVS1+PK0/amN9RtErZXvm0f
AxZSg7SpOF0G/hddD42tL9pbt7MR4Oodw9a3wQxvQJ1ujOhoD8YqmU3MoDHrOyJoXHksh/DBdVy9
mU31dTnQ0bOWvA9qvS28i3RFPbaVvTfnnIUI49W8IRbJ5K0dJTFGffT5RImzxN0E0zP5cgvGksUG
GC78rfAAUZS1TLpDd5mszSC11pPncas3DOJxDxiR/Sm6jwocK6AfIvVi13VYIPRPlVO+Eu7zxuI+
xkRUrMkY4AiABCVskmCqap1G/p5ka65bzjuDc0HPFSsOz+bNkeaM0oP4XXlI3nRxclAXUJ0sA5h4
TilxLQwbmSPJKa9LJz654hSnWKkoSNxzkcutroy9J9tXSQ5dWWBLBe9nNOabI0iUwwKi2KcMYl7n
JuY99LfNjOy+ZYxUl+FKodzAU1C8t76zzUhMC1MuiGc8BMO8v2QFNn66pf/ckZezEnbEzcNSs2zs
bVUZ8TateWtkSOSRqa3zOgA2AtO2deO7oH3LynBaVmEVbGb3zglLZ+21hL8OeYiJF/+GmJY69ax9
ZoagEoMjDR5GpAsEgSz7sMifWo2paIJxOEYnpEPh0ig+wLTiiHiXgXszkYdoiU/wjgSIJSxK2uzQ
W89ObeOInrlnyEDqcqZgUHSZx8WLzGCFOrqyJZKpdd6S2IpfcY7zIoUSiblysKft3NFIpjarsrbr
7rsxiJ+SOs4u/05M1xIC8EalDTUEETd7Apl4YUpyaJiYg3hmaswx4V85bv5heM7LwPmMmz4mm8a4
3JK+XkuR3tiT81GOQboa0/beGgO8ecN8iAb5bLfJ3eC53XOGEyC7vEvj/Ggg4batYdvN6a03KXNt
N+kJ6O+XbI1Dl5YOtCd/4bHCy+Lui9nwcroIVMYQL7p9Klx3LYvcWEayDhjh1wQ/YjMUxlHwKr3J
Ito9mOb5daVx1DQkZ+0mEuOoTosugmNdZH1kLbKs7E50usZGV5Gz74fcuy+ULRGBs/pTfpC/xcac
oC1HrpS6NhAOkp6XqjHmN0Mocpy0NtaIV8NrPRvRDkwgmZWM4rRcyHjwN6qYjaNjhxgQHaPHkWAE
5BesrHJ2f+gmwdUfwAo+5ZnTn4XXGSxM5hDPTFW30CSF7CEACKtLUgz58UCCR2o31rGmzh3abZUb
fR3tsnokWj1WufCegLv7HWtjLbqtQagmoQwC48oINUtULHdGSE6EuFKC3zQstUl25cglZYtFd5Q6
A823ofaq63GqS41eIS8S6xDaHcpUVYgEktmco2FvatdCW+9ZekE0sajXmvEHIw4Ki+eecxQ/Ym7T
irqF4e9mkmklhVw8jMtiloT8xuSL4TEQ7kTqT+H6myGn2BgsDm+KVLXzs7RxT0HbANYaMz8l5g6T
wkKKSeymLuiuor6IHmqQTOzqfaOiJKvRREDY4I7OSxftQzXWwSlW0iAnLjK4gvzirqf6XegOfkMv
Zn74PsybW0ZIxRSuBwl06BxahudvulzO84PnksfIDNNDWMOqKcHpZ6X7kvwLUiiMeHpqqzpxNr7L
s9SBFaDsFBP+Q7ORV2I2eYEFQRy0AnhEYFifIa9lQvSCOmtmEKZelzu7bM7N1ll4Vms114Z2KmGt
0pAPah9XUVUckcKDP4s6kgKWELDI0cNTMAbdqZhUO7BYDXy2nMSPW980cEnwnWLNW+pBVu4h8WJ/
fCmxgByVcuedafklHAySXQnDC9OdPaPSvGvdnrUtJ4F1FYNh4mRKx3baVipjTu+psGOx7hYMKlpO
E86zpgqvM6T92BqU3cPtg2cNbox/RUkQCZb3kKu4Fv6cyWtf6gLDV44OcKnz3PuosRRALlCR6g/x
SCTSxpyneN95DvJbpx21ty0FM1pETF5mLUAfBQi4Q69ZAbJmDC8L57vCpfNBKpUNCWWU37WiQimi
3MNq1CTbsZrkoQH1+9pY8OAXY+7Z834wJ3Y5fRSThVgWk72uvKYizs6e27uE4MWDzmJxm8VxDO6o
nX0oF6MA7paOCMAnXIBem6QvaZHJKz0W020vzY7Z8BBMmBgUYywynegfcmF9KybLe0/DfGyUF961
mKDwtfbeLatCTM5oYqxDJ5u+W/ulByN4yLzblnzGS9udMRgvPMnK3W8lwWvllE0Hvyyby9UfMgYi
qYcqD9oyNtQs24POxWSCRPsSrJcH7mZkFfk8eon6YXYh9zqaCCLFiLa9rwLHOUNONzZtPtlXrOHo
F6wj+yCmXkFODQGopNz7JDOi4OhMKM1eIez7nOPyBblcAy+oFvex6qhH3EFGjLI00zaPYvxUpnb0
gryZt3eZxlkE1m6E2VQVLNFKeuNMSuszDwqXIDJtlU9ZPnmMGYXhLLImgfTkWN23Jaoz9xG8XdVk
P4wstLhRoVLW+H1JHWDO1PobP0xPZmEyJK04XyjaRdPfZW1pwVuXwn1F8UjMR+FjKDiqJvSfrbGh
mhGBRMviaIvRj0X7NrvEAHF7BcwtWm8krrFSyQBOLBkmogpMIpmiC6W9dimS3bPj5xxXhYMq0XTi
YOH0yAD6kfhaxnAkjBFjetOha6NZc+q9M78l3d3QCcgDCIePTD6nIBjv2amnh5an8OD4s7NJA1V7
LI8wA5SGlX5b+UyJM1ox9saiEzdChO794GBKCt0ZxWyVyocRDQbvQOcimei98brosS4Gormbc3c6
WV4b83A54ZVHhiU6AFfdOpwwlB1dtR7GBydnQoAZqtkVUWsvEAMaS5F4knB3RpJcCxOKISnp6zbs
9KZwsnjZOpC3QMdCHvNiJqrq1KMQMgtep1625bEqVmaXv7STd99hWx/qrTFGiFbEVwWFTV6cmZQ2
gSSEI5qAebkUFTFlxxyvzXjujywjgXWydF2CWLS5OVGmhwEDZ6vu9LVbD/HBBXVL85M7X36pjGdy
PZJyY9aD/5QXnE6Otdb2Tdyq9MWXeOHDtvsYCTu7LqfR+TFQOGSLCbDGVdvY+UtRT9N34TrFK9nm
LhAYYxWOSbfuqphYDCYyQbfTSdhEe0WOEvqNJq/GLfdnmew1fsSXIqiyL0d5yTnPZ+fTnf0WZ35g
pOsgd4tH9njWq19HzcmRmGSIaZXGu+jaoEfuOu6TJO+JpSPUGjhOpM8TC+XbIVAxY3dT+R9Z5+YH
trTdhi/a9t5g7szR9b8aqwiOCRWStR7sXL93ymU8MagWrndR7sLWM7fpzCJUBsG8rQBmGk51O47M
h/r4ihgv5BgqsfGWjMnL1JXWdkgINY8AGC3L+ix4BZKHTaAz0nCEfyKN9mbsbCSHaWsiZudFTrpI
dHkkx1TBvGmv9YDxNataEMNaXDHWQq7mCH/tFmQSaMGMdyZD/WmYx/VY4Uy2jeRLBUiM3FpeqTHN
oQ71alfHPp7o2XNXIziXIGJiL7zovjQkzaySeociCcSvgKDKQBSCqI1NO370bTfbkuKWHWurhC3Q
KMSH9TTfBBJ9Utp9Z3rEHC3pVVpiEt2qwisOqtHWmLjJNT5oVT4ZBeqjuHXeicFlsJRkxsYn7b4H
M0tIawzKLGMQM/iPls+N3+k4OPdVxqTFKLsNMy1iQBQlXQijlwFvd/Yb714PAgSrOTeEcATxhx1W
VywjCJVR89asjde2YYJZg/NwS27jqNHd0mA7pPDqrkP9lRGSWdFo7ZqK7PJJ6dtY+O3CrfhcdFEG
6Kz08yjyjufYOzG0yZ4oPwnc9LRec7zjpUNCOAqJVI6U8tDJMJLXG1Ek0MB0VK9dktp3taO9vcnu
m6Ddnke56vTrZBeoUv2OYQWZojeF9+KF9VZifxSMdtfTpblx/OnWyiO10SK76icHiOg8OvMizOd5
YXYqWI5lLlZ5AQdUuvbZ6XzGxFj9rJxnqcb3WHjVymdQFw6f4Tx4DDxMGIoj2bm2qxcTc0Oizq27
IkFTZAawPgRCAMOCfavF2xTW8FvyhoqpV89uzui8jdoNYT3s0lwPCewFH1pQhy2VQeS8GZPiNFjj
Xo5qR0hhj2k+7W6HgTsmR47OSkFx1vnZpij74lh2ORYAVJNRJK19b5QP0pqOthi/xjE4tE17Fc7B
kXSUp+jnqG9QMDS0uShrkmIawuu+BIM7O0u6E0EjxluW5sHZN3NsNmPX7zh3wbMWRXEVllVG8cEP
MwAsv/Xt/EP9zDvlSUvYLqIdRBQYylyw1xGnskseXYb4ZnbBQzHqN5p+T77Ecpb5LSvCHaCIXZJk
xZJ4E95OiAR9p9zlsltLA4WFh3hlzF6UnkF/tP3S6abqNpOt916POryDYFcAGuCko1oyi6tICcqK
0XYfRjqBZVFouR5mzLZ+XW0cwtXXJVuWLbpidRzgvNkM8ZDJDycZy/6JNJ/kHBty49kqvbOqmZGb
IiK2b0YX3dUExTMCwt+yVoQZMtnXw2Ax1ZE63ps1WobSWqnCfJvmFggR0QBhGtkMAoft4CCmqXvn
oecoWWF57A59VaqP8ZLA5StYOF5f3TlIqM1qPuKWvDOk9YHFaFtwJIYMAbmiB0dpGAH3ecXWRqSo
9wd7P8XGlcjdvV1Rn0f1W4PkN6301WCUikK8Uyu3qfO1nBknNk3BaJ2DPSrGnBm5+eloEq5JxVlm
WftlOc5d05HX7aTnIukANacjPDPD39ItTTs/QW+u7eJpYvioE9t57Mvo0DPIq/KhQPv6cyzIgzAm
tnwaCTd7HktjnbdsXcJEgtRBHbSxktm7Crr2NRPJFYGrLAvYcM/LVo3gbcZWrHkvA0cyh5dABs+y
rO9pZ4tHfpxyIb2hXTbhfmhAibhMjEcSCfpMHB3vMCRwvxgg3Qy9mW76yTtn6ZddDMjTM8lcpp30
JiD5eqQhfE21PX503eiddTqor1QMvb+WmTOuxrG/TNLTNoqXBo8gajODISl0CDe6LatYUQaHY/Qk
aEGMKzbkxtmZwuq1Fp73bl5mbgXfpc8XXZ6nsDE7Y0nd1kkye+0WOqVRlDCIJ8wOblVI5FqmtfXs
galzLPXZpj1ZhU1iXqPNyyHdBSykXDLXP4OEEoN5TPlNMSrYI2YIywKQRiQsWwL4nsPykmHwt4mm
XVIHpaoetniV7GWi/OzV6YdpuI7RDDPclFlnsECEgVPUavqHhu6/pQY5N9/Vveq+v9X1e/M/Lr/1
s2b7l8Ir+J+//iOZeX/+yZd0v1/+YV0ptJ+3/Xc33X3LvuC3/kNZevnK/9df/I/vn3/Kw9R8/9d/
ftZ9pS5/miCV9xe9xkX08K91Hqf38n//r4/0/S+/5U+Jh/eHjQvVMfHdsKYn8Ob/Sjws6w/q8AAB
Y+hZZA26SJ/+VHgYlv8H0nkTwR6OSkCfF1uJrHuV/Nd/GnbIr0VwF7wLehdNmPff0Xj8JnO6GNf5
D5pSi14fQO5v8rYGCYo12RcBn+6sW14ob9KCnOjnof03sjM2cb9KqjDlBiQ7wP4BsAz9x/9NTCLb
zpo6AeTGLDq8ED05WIPJX50V5WggqGKRQnc2yCXdu38ydZGwFRuHe6iH1XujnOpEJNQl7iwp92Hp
5TvtAo7NbJYNRWJ/R4aPfq4Zn9M6cg6yl8ZN2tucctS3N3kR00ZNIryvw/qUWCQjeyNyZunp76nT
9WKohPOZGhR5IUr8OJoLqDEN23pg0cAHAdtN1CsGqz+ITViKZalutN2q79iB9cBuMvgIvURu08iF
uSsNCQk1g8gyOVAxW0iVKAcj3JpQw+Kqr76mkFE40kZCzHTXgExHpnlPQT1lq4bkd9TylCa0MKUS
37Mg6hCvjEg3HKAUeo6nTBukJxVNpygqIyPH1V0KAyBClKAht8JdXaYUoSu2DW7RHszIsGcKnLGe
guEQjKExvFAawTJL6MAxA/DK884dhKQbEEX9ZzEK8ExGX8JGL8zKeZdjC5hdmCw9zJDDdOlyPPhQ
cpXxGsWTfzuXcf3Vg/dGNT5Bm2jiVLsrbUmtltkweW8KuXaEK5f5wIJYMD5za6gjcfASJ3iZEEcY
5CZkTPOqwRx5e2Cy3FidH+/mWMtHWQ8Wy7jOT/0DjWObsxgyM2hrSTfj6IhUSH6gZabPNoogdSDT
DhCSKDS3m2jLIDrUiCpYPoQRkQVd0ffeGlQjG3WwTwa4u87DwKBKx8O004rkEPRMQ2HrZjGRlnNX
PQHintSGn0E9ZKaHOcSNJuwKqdkTQz9SwmF+14B/hCL9fGmFiVMtYrccQP8xz4oXrilteOeTmQgE
+4HzLDOdgNG00uBiD6kMknpkVwL/KOyvsGG6RJifZJTiBAY9ux2BMHOyBNCqpjiCA8sy6zAPKQuD
MnBpPh3m80TkGpc7t3bs+jMrreLsmnHbrXjPjUBEB+TqIG4hKPDVqv2a4WiwcgpiklOMKmixQuUF
cSTEdLZ6o7toUuJWItPhXOBQmhr5nXehm6xM5gqvdE82I8kSSFFjF/m8dvwkwpYsfbtaIlO/lLdG
X5HZ4E1dvSM1p3z3MyenU0sg9hfYNhVifs2Hg6bMpFfMpYiwjDEGhpOfjvGq4z1763hZ+Mk9kbr7
RsYmH26hc06RIAOS5BXj9NElRuKulZ3bxSYj0y4Fwh9ymnD7sCqcTQOCBNOg1eDyup8tF61RKh2S
n9xsnO1tVHPPLIgiHW5LnfoBeDwf5J5iw31psh31lNV9/yirCsGOwurjoXIPGTBgVJ6oagYPnqE/
1CSRj6b8rnyLNnFKgZhWVdRPO1Vqmh30Gx4gFVPb2Y2px+ErcCTmsKTWiJOSmk6dsHbDuBFWm76Y
4/+h7kxyK0fSLb2Vh5ozQBppbAY1uX2jXnJJrgkhyV3sSTMa++VUjWpQq8iN1XejyZeRQCYQgwLe
m2VCIXeXLmnN+c/5Ttwnr24euT8mR/afTtmVDy0JHXfTjN7CeNQawFsqZrEOnp0KwUQjN+I8XTEm
X0SVb/Xsm7tYMf1aIczRs+FIZNND0yftgwOCCFAKMQNylHjlvwq3SrJtXlmeOuHIUdOmjzGRbNuu
dJmvVVPT32JKWnhfKpLXq6GOqZUP3axPd+j4bbMVo06JKsVDIE5Rs0h11C7iDxp65jqHqJMNs9w8
F699GQp3PYpo2CeTN9trS9eXF0l4dnI165l7VRCNsw/bz+6m1SJsbT0Jt00+u4I70YpzEKq5P0XD
ucgq8IlN4o6vjMJEeXCKlsqVCRsWhERhcekfq8qEL4ZjKko6AhqNjg3rAO31dsvLWw7PdUvTxTqx
nbm7LiNZQRVD+ep+hq1TV1+aGPX00cQirzaF0JpwJ0rA2D5E+eSF96aRFjQuIWsmKCs6U1y5nUtl
j4+RNSbZzVxnzsCzRcCRUrHKENlEjknrQWFvAumEUGcay933LYypW37PNIRXodUgTdv+oLj28OfH
hzSzKJ5I0tnjR5o8Li+QxUQSu1/AjVWFd4gzYY+BbrAYsyDDz8yptGsxHc7nmtlkZfXOojdJZ8Ws
SHagzbcxsmfUCJS0KnzGuJxjGlBJrh8U4pK7CWchlkM9y8bbx8ZlUDq6emApYQrJ4keeJjslcMb9
gyyBld9ZaOtaMpZr2EPZaPvXykmLZg/s1mNIjgrsrJM483ijdGBH1BrlPUp2RVGX91AY3o5DXbR9
cOQYHDGNrebCQZIaHR29zMZnkla3kYxhCFPQm38uQye6J9X7g7gGtMG8VUrl0KhDRy0p3GnE134F
LirCsDGoKv5mF8SANnjQB5DFOalw/vWmZdJqVePtOMKx2aYhI4Fr1t9x/AlCoLrM8pNK3o+F7V5N
KevreVz0OGxMkbqC3xDx+ociiqzulKax/6kcL5lpl4nyfpuZEqRrtxja55AUxIekb7n/amcdp+90
Q1T9tdeXOrnC2QSPpaCiE4ZOY0fUiY0sozblqvWs/T2PygRqR7UXwZCGhmTxTowXfkwSOtQ0cb2N
8qy68S2L4wKnFEJy7ayinDV1kYe+VCn6QIVkuWlmvJSCBlA8RvmlpEUmB4kxJxd+/X0sNCT3uJKK
SoAy2yZxWt5wZpi+ZENjKJKNoCbA4Qbs1fbCmxwi5LdTfdsWVboTmIQZPw+SNddSTCyHUR8JdV1M
hUQR61jLTdDN6jgMzfJcF3lKUg7TPVWpVLUIQ488AfiMJDHj7OvamYjdiQkUXRaNG8aPN9B0oH8G
wcFV7njlOGYkjRX8UHMxHNKuoyqay+G6SGK1071Odnk3/VgwNBAGYtrWxwXeIapMX3Q+1XfRxEQi
D1Ln0Ppe/lqPafx9ovEXTHhD9SqtTXXEh1wSdCe9KtjkxMwh0yolKl4AxNfP5cFjjrDFPt3NG1P1
hON9VPRLby7hjdiLyp0dLNYnodQPHhNzN3kYvdwuoJ+o9frrlksXF05cH6xWZbtN3X65m5sSttfs
q5P2tdw7srM+E8+7CtOp22irqDbV4lq3sS+AummI2nkAi2Tw+yahx6S3bFaxNqfaJP3qaw+0tBs1
7JM18PwkyiRWQa6cwgPf05YxZS+X+b4Z7Qccg8MGrAyJyZasW57W1SOelPk6dkJ93XV5ewRtw+Gn
YihF/MDepTbtBrbP8alrYnXCSJixs3nQvvCGZldOJx6nLkq2TpMqJu3AYGJL1VttWr0qpjp55eWF
SZz03XcbfYLE+iSuaR9UX3WDEzueDchFF1EUl/xdGtXfhKpt7J6WdSi7+MubZXUYo2wgT048UDEB
gl/UEAbN7Pm5jCeI6WnkvUmOuKALgcHUtcvM2bPLbtyECy/1hhpL//0yO7tzJ7b1IDLy2mfj3Ctn
BHnUVt/nAX/DWPTuqYTWzVKlmx86gnXkGiqNqAsvj+gPj5GmaRv4DydA3BvtaqnGGkp7FQFVzDxr
XAvhf4sylPyVx1jop9NQYIyTzG+/hBHkVj16Chg6NtEGZYC2J1NEl0We9stIWfRWhMIuCl67vPu5
VGG/qWtjbfXA8RSp8zUvZMAdp5Qbi1nkUXbRhI3EHXEedHP/let0+D0K95eu8dfZZ0sr/Ff35zv7
r/fw/7zQ/7e77PtcWv/1ZX9rTP/e/e3/1tmfrvuXb/rtuu+KX0g+RpQcQXHkjnsJ3P2W6HDtXy5d
t4BYYHGQ3rx0//xx3RfyF4AXkMfAJwU8DZIcyN+v+8EvrgNcyaZH178Usom/ct0nu/GnSzhUrEss
hBQR/xhHXKBxfP0fMqRuMriC3JwFoiLZa6WevMnC3V1jTJr3rUTwDsGkbaMEx2nf5/WtMrRcjLlm
yGQX0dtEYOHTSlvkeN4FyuSh74gj3vfbobeAQDf4XYu6w9Sapy+hn23UkH2EaIs7mXunuoNt7sbh
lksvJwn5xN8lCYETfJgvqNK43/SgyXLRv/atvsOx46/nkLYebxLTVgzVk9sTiHen1nuuLF9vU+6A
JcearrK3MYfxfs+xvkuf8krEP9qMUToGl65sSKXXnPJSh/PCykPJf0TdTtGtF+qnLIm7iQJhfZPU
QbVmztLdWZI8C+v+VIk91gWcL4zxdfIsGrdm1mUZTIaZbuds242pM/zwtO7NipkHNqiL2IXvnGu5
tRqm2KGhlrF9ajZzNzrXTeroK+bpFj9r6RfDS4/yFm05Bvj7rBADXAuV2PVWkB7FkKRoU0mZAlyn
nDoAhocYgxAMRtYM5MVqq6w4eVqcSPc37lQT04yxsWKYDJPLnHF6FvFAeB518Hos6cZx9D1LzYIL
D6t+Mtv0FdqWOYixSa54dLZjEfMpUpXOfaWNjha8LbieJj5oLPTjSJFsnm2SPj14GYmdNFDsWDrw
zpFErSlKvGrA3driSWMRoTC95RzcqV02LMt94BQML6zsZZGXogyk/X2bcXrieMKNcdMxzlRrDXvB
eQlbK6pw71eC3Akp7CZhs4jYaq3ac3Gw//oS/6X17N+uVH8SKf/lyvcnLfO/hngJlfLfrWePf/vf
zX+sGKs2ZVP97P9xUfv1O39b1CxfsHZJomoB8XO4ciEh2d9zanwJDicpVDx5AT1iAQLj78uaE/wS
CUGsE16WsH+LUP6+qvEl1kHYVBwRaJgEC/tXFrVf67Sack6a+vjjf/4PsI20j7OaSVZcRG/YlH9e
0wzGrgA5UdABnCI55XOHkmRl/K9vrq73diJIlQY/ozx+8jM6Iqous7Zo/Ig8XbTuRPZEGgpnyc6b
o9cxF8HmYpurZ7w6ed89dzZh8qJqrqOSCgcLdSfrLOqsBlarfFl4HR1r2GNg0rwcU7ud3ak642o9
FbH1468/qf/y+fvTU3o7/Gy7vv1Jsbsy/0FW+8d7h7L9z7v1f8FnVvgo4f96D3772/+q/llvv3zH
7xuw+wtmILaoC6gZ9eLyrPz2qArxi822y1N8yRmjubPJ/rEBh79cUGkuX+c/AO536ff9YwN2wl/s
AO6RTYrn8qiyOf8xbLj77SHkVf9t+PD7///HHneHfq5/2oGRAC55daR/wprs7f/0tHb4F3uLBMGq
LeIu2qRVVWenSKDMlcJkNZnnNJSoBYhXyZdpIdJo8BQRdujMSbBZZ2Mw/phcnvJ9HtbgN6LKtpnX
wHoOf8q69zJ/1VZJlVJRXhXIK37QNM9ZFIemJNgfkbPIc995E1yDyrtKWh22jNzh9hBms32PdEJh
R2TV5EDieMFVmGSW20J9KZZ+W/Xjq6fqmlC21c80niRlpReYTEVFw4TIHcqI6m5y/U2iIrs9M33H
CMGR2tACXCUUct/HFw8uxmG0rmpraz8J6f5sekbqaVBTJ7HYXCJdjQyzsP81wo+us25InxbLGc6p
tLG+t2EHrTybXrUpuX1ENQeK3vSPrVnYa+Lmu6cusS1eijLgSiVmZzyP/HJX7DEg761AvwcX/wed
kcsxjqrykOmx3cupya9BHdxamQd2WfTzKsCmtnai1GyLdEKhGMb+DM2o3mS2+33uMoqelB2eUXaC
O1HZ1DN5ZKl8en1iW/eHGsLcdk7dFwaZw5ni++GUEr7+IrPRnUjbuHsEK3utIgQXbTBXNBwuEaeC
DphWGNNIM0tQxjH4rDW+J7xeKzk2XnfbcXJAZc07pZl+WiGy6rfJJ6e3KwLDB8URwW7ae8ssS/R9
JNZlzlFh+JZVXeeCew1KSwQbhR++9YK1YLqSX0boyXCbU1tEWDI5excQ3IH7vS5xdDd3tbbjZBtS
Ph6TC4NGPjQ9ZgUZ4YpdMf+C6y9qzWVHKERpZklPhe/je8ptaLHs6Lj7vBkbP6ILrOCUwwECMbGx
Dr+bx3d4tYftGI9WGD1kGXHMnW9FtKDm3E6nWIz3C34X8npDqKn5SFuBWU/2w/ehjUMPYYAZzWnJ
Uze/NvjEsxMfeBFcYTH6YD5te0fLjfviJJWdKvxV7ZthyPrY+LUMdgmZfibqCY7AA+UUOMnC+l4g
hEJoUly7ZCePBcO458LDtJar2bmrpUvUYYaC4xKBWUe1U51R7sK1sNvAbCTnRAqix4xwSmIxp1o4
nZlPg3WOE3CRYhwhgLB3xiBnzABWRa/Gcm4vztyCMUkYz0qAeLnU+mUO5Ejeg+XKG5IHju83ul/K
vcd90DUK9xNe35VA7nux+OOaVxMuujkrU+TBxiIcdrLmOa4/Eo2FY9WXnhoBpnmlv5mKGlB4CSW6
3WRBaYGr6uSYfw5lUURruw9urKbBvN2OA31RXAdAX0EtSUnUSu9tziUGbuZJn1mDgDUYdcUC5QSE
0gyfKUkSslcq0Zk5kn6XLx4hW4+fs8YX3dsfAy13PlGWoc2oNWDP/MFagODZLkHJoJtZ7WUyCMmC
NPJED18yiJFcx+IO5pRxnc55Jsyy4eKdth9DOcTUUhJ8pQdpiC+Vbnj4KcDwbAnn0AZDd7DIpeds
+xY5RUUMK+HgctXVjnPPyzttEYib68Cn3V0lGT6WpFy+z2hu1FT4FDsEg7E3WN9+eHlJpAyv5Npo
zz6mzMjIh42X4o3yljMzIpyrDON1Z9nNfYmxN5jPTMAt6git4BzmnQv9OPVOns6sz7DPqExGdSH9
LH1tHx2vn/UOa7RHw6A2cgdl72eRFKBAimx+0139YqxB7rIqmE+lpkBaG4L0Dj0589LwcxcXWKor
fyDvZNe4WcLVMgIA5tHwXkbMTMC+MrosMtyBYzVM5IKRuxkteUNxBfRnoSyrNyC17J9R1qQPrLfx
VRQC2NEkzgnJzAQQW1oM9oFf+UdZNd2qU/7ylncJtdqIXm8eTqiSeAMEqrysy6Mn/eI+bL36RA79
lhzN16QrZh5BGIcnP4ybq6rTy2mc+m7XxJLW1AX1WPuYFFhpw2NWDMkpHFT8zZ3KhDC6cqntoav2
6MxmvM3YYtqtGoGDAOeS78UgI0a9NawqkY13A0heEGYkeMO42gXEyQ5TmdUHLOrWlUIzWan0kroe
fX6JOJIN/xIKeSk9PGdZGdwEo3mq4wr6mQsuzdt6i/xCkHuQsvaOeEuHfZvHV+k8MDEZ+F00zaFR
4l1RNegwgLEqAL2S/bLStf0ocKwSNb2vJn1OQncdBGbaLdE8ngn+L2R3VbNO3e6Qt73eER9hZlCS
77Uzgiyigb7Lx7ZrvflBzKzxc+FvmNTR22sHR89ZzJbfv/cceSN/1NgpurO9aJ9m9HJPcWjv2PUv
XskyPvkTRUQJTMwPz+n7E2hSsZczzQLpEDTXDonFoKkgOEf0kJVy/sQLOd6HpIzaLH1qzUw3iiVu
pSK4QFnOU49rhmym5Y/kxGkOjF0KT4bmvlBcAQ0Bv859M227SfL0ZKDjFSnpz3wKN9OSviR63Ay9
fZu1zikQmHI6P6TqIEuuc0aEJHvyhzTQV1E+ntJwybd2mzh4lZtnrDGH1G/W0lgYQSWBIj8ozjnA
luNUKMGA3NTzXjTLtxxTOBniudrJwL7zx5CfZdpFjWtv5Oyz87btd981eEGnwd/IDmTiapm50WZ+
CrCS9/whLeLoqYD0SjY6m4keowWEus4QdT0zLztHJYxF6iH3zEaRZXAxVWVdelyywcKEXKZEG1vj
l+/CXW4VRv2tn1YM9f2WUcsAjbDrF17DOm/TTzEm5VF3Dhnka6dweywPuMNWg1uW65S5yC5D3GGx
LuxzusTVSzhSDEU0KF7NLYFFytKCKvP3vEFq58yVewznDsdy3le3ZulTQtie6k+CKd33thb2TrZz
VKJamIAYbmTdWzWry8o440KDORUf/h4W8vQ+zOgNl+CVxUFyyR2h1wyXmBoQnnGJ+osheBmwdUZb
pxtycnSDSe5s0XW3ixH+AWOae9u3kiQfaTI8cOOsmX+lasjJb18Cfl4ZNETvneUuymfvRqXUeg6F
W2yXqQDqmTDhmno+dFE5EcEfH+U9hrnZjRkMiKSz0RSgW5ZV3jLpHfrnhtP0/TiTu8Zbd1vAyljP
Ls/uwml/P0AWwlFOCegs+wcE6O+a2ur7kCM43obiliPgdOX1OizJDpPDmMja7nAvPCYm54HuHCZ4
efts+1O7gdZyJeyFnIaXVluQGvaGAFJyy6mFlrOgvhmNPZKEmonqN3if6XYVcB9+Jr71XgZOekqD
IaHxMiMHZB2Nn4/vkpDbRiIFb0d7gb3daKzMgo0T3X6sn/hYh+9V2psrK4k+Jw/Bm+h5cWiMfFGW
aW+4ArnHEamHSXr9iDGCLWwOZnLeCgOl17C6EjyExrFavAyYRLqkV6FkP1kPUoFUnAb3rtXl8gjN
rji5qcvASITXpTPLvSRGchxc9hKZzfNThbb24sQq3o8+8pmXO/Qvqyza4WGU2wgc0lZG3Y+xd+9h
s6jX6uIdDSpCj50Dnmi0q/uY8cDWqabkM8pFdNWEi/1K3mNPeTdnP2ptXrNlYbxRJ+EDKJFHO6ur
V1L3P6zJJuqMHSVq8/m7bYZdPozZoUwq76MpTHOSuEofut5pGR/GyYfqguCjcWV/26ae9y0COBCu
nJgqapXE8rEeecUSv+kee3spzxa2cJzdQ9R/ydmad9Kqhn3h2GZvdQF7mjAWAyYdvM0i629Lzbg1
8W0AWk2m8WB75dMs+WeHZTM92gPJJgxJe1t5DjlIYkew9ixcFFP9Zgq6FJo5dLbF1Oe3g2JAil2k
ui3D2f6eVZXY2X6JMSOsXwZ3cvaTOxBSw8ncjCnT+CwhaF367bH3on6tAoE4GS+0uQXLcirtoNkv
xsn2esgmGBK9CFiRojY+I04Oe0WG9z6iCwwNpF9jCqrald/Yy12B5QX/Q5+dLObP35YivfBFfLnn
RX1IVWFOs40LYlbxfYqSuGnSztlMOXHMMUjleeIgv2kIygwZVlA7oPeuz9Vr1trOfdc2T1Bx9Hly
k+uk8jHZ+D2gVe6aB7eDostQXDL0BANiuUn0Lk3K+xb230NvSu9oFvDPCvrVo2Pc9Mpj61gXQOU3
fgasrInnb3ETnfCejsQIU5cmpYgzvkXJV+5M5cavWwU3ooVchCk/AyIQz0/DkOMhKXoMS6RR0TYd
jwvfzEbzI6/xyXK0ze6aiswn13RulzEToxsqhz5hkBDCyl3Vr2SYJmfdkIeuY8s+ZRoOI1cYsi3w
HFjv6NUtlbfcZcM8nC05Zle9ox8GlxQXyjB3n0QiA1iVvCl0mVyHOUJtwiWL/dG5RJh1s8JHGh30
jGk2JIuzyURndnmh5EN9Of9kIyl+T6hPfCG8oZrcXRGR3o1tB+wvr+dxHNlThdL2zm3Nc04qbuWn
CffQblTcvVVzmLGUsxGRrlzLyfupk/qVcKv4tqRQnmu8eZA65umDz0uerO7Xi3L2arj0v/I4H+MG
eEwAnnGXV56/t4ZBaX58vzp6Ki+3FUIByn80JxPXwZgMQxth6nVtitVkOpVbmr3cE8XTdH27lBPD
SbpKhjDcx5IicWE/CAGuJkdFvqEj61uTgTG0m+gIhPHaRf5fT6AWqWykpZIT4H0US5Lb/RBvF529
o5OQTWhKpsJz4Z3JHR4IPiyrXC9HOynfhuqSqtGdMbeDHZGjyMR6cdLgduYYe4bgoua1s5B6LT9T
YOUHegn6C5LAPzBk7t/iAHJKVuImm6plb83RmTycerTIfX4Ml925c6dtb6nikcjnVekHoEnI8u4S
L6jQy4snhCPzbPpovO3ZBzZzP7g/uB+8h8q6aZz6szYpxXqToS9uLujxcHOCNE2i/LVj13JlWQVE
bbGEp0BBISEg+oLJJdsDh/bfc8eXr9Po2XtgWFcliZk1iwzRNbFg+wbiBK6FFNuBS/ibezGI9V73
6nvTDx6RmNfCbZgECWs/xaN9ldUNyAQ32TZuk+9kV3pfhGRH1FUmHlE+YEqPcKhA8WIc2lMBlwBi
PXSW+zlUpZ5WYWWyjdC2BEo1VN8mHFCs22l7lxvVHbmy+Rs2XmujepIqSglJijwh84+KQrJ/xjUn
y27nV6CB7Ma2LqR/yT526X6KHP1ND0gjIHUu7Vnjci88rzypQnADtr+WCbAHynSyw0xKUYPKLfOo
5uVHHguGyDORQVPb7XVNh8y2CKm7mhpRb1tLUj/ruoY+a/x04TxMZ7FE9j4BieYQyxvn4IXjEYdy
rzI3qiF1iH/Mu4IZRZcn7iBaCbs4eKszLsCRSr+mmb38wjHbmMGvr7p8ooU0joIrGn3Kdajookzl
c5nGcJWBQKxUxagq6qOATdeld9XU03vZOdON0U15kOSFKPFaXvtFLzt3BtubLXnFXy28n1YSW2sb
b9d92euJt8eNKWXvKkZRBoco118Gc5l4zGq72Rlhd0gKl3udu5Bt7kPuhFpZ7Z7Qp8e9mjWeioNg
S0HXvVbQkpsWF1kgwuowxzASNV5GGsYiqkgz8YUCBbVG5o8Gw/mqJC9PugXocJDWMEaK1tmgbn6J
gVroenD9QyWC7iAcvDC6xfJfRe2dj3kPpUXY69HPJHugqU7Yx+KbKOwETBqTE9D0kTtw/1MiioOE
GxMhMgANrlwbhmL3xGaAv1cRvGrVRsijJe1IJHAbFsUo3izuHGwGM5EEloTdyOytLWuGfhRjdfNi
KiEjH5cCNsM3djxrK9Ron0MS4sdEjO6uAvQ219VRpWF+dpJJ7dsGrl0cB5wdWR8uZLMw38wexoCw
IKTMlOBiRgidvavNhK+MJlvCcmZbSfOtSabnOUFZRF4Ub0nZfpSNfyuquMX+Icfnrovo5C1bcxRO
1u8RwW+nBVJe4Xs/bXbZddekVNa2frGDIQpNv5yndeuP+iTIKFzF5Gy3qs4DPNEUtTXJsDfJBEyZ
KpP10M0oiF76Pg1x7J64s3fxWcwpULFBmxSssQ9k7Ep0BLR1Wku5A//QL3dxghIPJyu2600wiARK
kHDkfGvcJb/KXJvfrB+7pHaLXJsY3Swa0mcdEMctCCcn+HfzvH6dIGdwg7YnF2CYX4Wv42IaYh2I
uC+lM6qnbOB5W+lakTnsGXRSwpyopifCN3EnDFPHxv9oXDOwWZZWwr0yHC/hjkqx5BmbEpBknPNH
ZRsizVaHXHcf+FQ7nvK2ERabnnsBhPHXd+K+G2wu3LnGmLNxorhX1+7YCnHSGNK4Nkadk57VLN1h
K522aDYsms5yAjInLpS6uWxP5Ik5/i+pX01XlW/39HZasbjtcO18DYy0cCQNNjgkyPKonxnS8h3K
f3QIDLhrv06eqqXPd8Psc0yrruM++FY68bI2JQJcMpbtQ53Ik/acj5jUCMkvp9sOVYG7bwp+DJ2z
PPMgjN/Qb4kU2hMZNJ95xotjZiIyOVIHvvFpZzDAeltRVHJFCF5dR7mxafSCjldfjuWh7jZWOeTP
Ezbi7l6YvuZ5gLRxoNckF2TRhvohQ0DKqekgs/lYt6M62whC8NGQLU2bVC+YcRM6E0aaQ0e1MJbA
eQVxRa9NCrGuFIu1ZetsnqdheGFQ+VRpCCttWHgPfWbJB+XMVIyl9D1CTiJDjlsN7BRni04+EvPh
WsAiCbTdwryje1XfVV2qjkVkBcidSObPi4mDo6tCudP00r+KJZ2/XDog9oHIsJC7yocn1sSvQBpm
AtlAHNwhcUATphJ8Q5x/RW1v4fFhxQiZGTTGuQ4nuGRECEYYi8LHwLMsSs7vlY//7lBloAi3HMW1
PLi9l2K0MHGUP2eZgVhB+mYyxywl+uMy3tete54wJIIOlk6s1x6uAi4QgsEPV2RckkwjmXnG9ElE
+TbKWBDAQAyGiu8mqLB69yRbngpPthOaWpGxq0J2KyqoNJtOz8uiD0la1YZjURKM41Wox3dGQTGY
Ej6bXbdEKVjjeNku/fIypc0d0vQJYwCJcYz5FIc37cFZUGorOw8xPFXYlBVx5mWc7RMzioySamgA
K0/W4x62idy5CTK2ZLUjc04BW5+E19EACIt5x2rkuvI9advbkszrWg9TtRejl+yK0vgHu5ms2xaD
LqaRhpqnPASqwuruyLXvDPoYKxXSTWsqccaDqN6IQwevCfnVK+142dZZ3PEt1WF6mpBIL/V0qLKU
taHyVgth0T4KiRRPyalP3arfjQq0Ap9PZsDPCHZ7lSaFtSl5ZNZF67nVNkhtgWOytikNjosHJtpv
C3yYRwYDV5XjHMc5Vf1OTun4tTBO3pPlUrwRFDtxBK+3g/DjdQkTOyA1NkOkz0J1i6eMSNwSWt5K
oVTt4Bu56PFY0tHwkXxeFhNJBYIGGXfiePsdZsJP06Axl23nXykXZB1PE/nXmjNMrkRzDWKy+xhU
eNuNXLjyPut2nNAjUD3TdAqzlEhcUon7tHFv/IgsbdvN+3DIbnRhDq3yo7OD74biPzvXt1E44Bth
OrAGhjCu2wJKx6pMlLNuoN+TvMI6b7FFP1lBfMO0g02Ry/Q9+MV2ZSMCPhCkvPZ1thsWecoY57WO
yzPvpPV3bWFGrOfgXSp0ao8+MzKTefLgzKl/QAVI70taM7bR4Im9PwnU25R/dES4dxZR8aEWyBDR
8F4rLNAwSw6kq9xxhRoQE1KolD19st5WL0MbjLyNOt759nzrWUZukqCjMsFCIdi0boGKRFxrPPSq
lY+ufwG/2XGFA2l03IObT+BTl0I8ocr+HP3kWyVtxl+8d1eS6P0BNumyoWCW4tQquvHJJ1BUwmeI
9ZazQin7lgRkFR6pxy1OLdiGTQldlW5iDKRN51o3vSNpWnRUdZ4sPW5Tj/WZFzq0Hsuw0Y/DUDxk
FYdY0ObDjs4pAG9O4WByBPiRlHA8Hfivx7oPXuocv6k9hxCkyP5eV5bgEhi3e+zY5iNpO+6sfXIT
XH6prdMGWy5w+cau3HmTcZojb/ja4ss6YGPg+JY3z2lB9L0InQs0bnwfcweDocXJfTOnOYZ7lpBz
7dbVNWQ+fwOj/LMOJEMawm9PIJnE2i2Ga1/C7loAAR3dJN7xAyJH+/mvUtlNbRdox/W8JdRlvQUe
ZCvFonXCWFUBAlooytJFmj4NJK7MuQBC1N7MhmMSKQ8T++cKtT9+awmsy21XEsc867icV8PgeOy7
LpzFcUwmSA3uGaIdV49IcdrFzO6f/JhC1G8MPtJ8XURchA/FPDbdhhthqj/iwPbPbezjfLq0RqjT
/zfThvpvlo30/2028i2rPt4/+r/9n380FonL9/zdrEHk4uJFdDEiXkxCfzdryF+EG5CYlJTNBh7j
pP80a8C/9kHGRyASI+EH8sL9/8OsgcnDu9gqoF9Lvoz/46+YNcDh/5NXI6BpgzACbdPwqikBv3z9
H9ySOoQ2AOvShtvhy55agz7u6sdE1SyG19Oy5NY+BTnqXOeXOgTtuM0ZpE/7NFGMsDIxDI0LXHvH
tLJZQ0wdm2M04YrIFIyhulNTv85s52EOwhem6OfAiGlvADjvdQg+MIhRjsJQg+uwYNTWaTKAVEUR
6iP5yT2dwaYyT0Ezhru+n54JRgfrNrZT6z7MkwaCfwB6aKW8uf50bSCs+OsujvdeAUKEgYt1KT/w
hgyPyguTnnhHE55FQ6hbxKyJddyA/0u4IlF2SKmz7XDT89Sr59DCJNMzIFIEUJCCQ49HD9xkzFGE
KEpIHcmZv/QOXvMOeNR90IY32s3BOGdpfw7mhBPNPBccv5ZUxNmXO9mQ3ioIxsXKNLEDzAxRF/3R
dKfWLvyr7P9xdyZJkiNnlr5KXQApmBW6LJvdfJ49fANxD4/APKoCUOA2dZa+WH+IJKsyKUVK5a6r
uaBQJOiTGUyH97/3PZbMjw780zoyarbG9h9rgvZsv/TH6iAhvMPGt6+rujykpX0iUEdbEtYAwRx1
rg/9xDx++iWYull2MMv4vYr0dN+6c0v4O4E/WeWs5SwUO5APAx0qKIOFip+JDEM7bls4ylBtQiyR
AJ3KVN0tUrcX6BnmwrFTdUtiC3+oGptLC9AWuGLGFY6nk4t89W938K+exiium0071vp7PzEaBu/r
vC3V6F/OYeq9I4NZRwYX1Snl9buIkGR5AzNSL2Hm4tRsdd3utM8KJWPf3dkiuBpQ7Das2fQETXHP
lp+u0dppmk84b9p0o/PWp5Fbcp0PYKg+TRkEykg3qLa5CO6rKLVOou0B25ER5fDTFpfRmmi0deAf
k3LgNaQ2DEiUKsX3JjLNW5RX8BciklRLC0LKx4T0lI/CAO1jay9Cgk5kKptzmrj9JckH54K9n3MY
f/VNBK8UjKufEDxotaz2ximsw5A6/tWEhHMZgmFRuypRJOTLOXCOcV82H/NEu8McWDYH+4VjsUul
5YmunbVxJ2e/nWRP6aKMyfn3mnKnFHxYvkSQChRgcQ6m7LwEfjYeFLLv6Wh9ci46inrmCkqLi/Ui
S6cGoikNAaVGfjS16p4tP/UfeXAWnhRR7FRQmHvwIsHBqIYMgtDqOxkc62yTm33oi8XaBn32Wle+
OAZ1MJDhidTWRsvcgHlKryZys1uO2x638cXZS+n1hyCxrb1Bs6ENzlbUbhVeKn52uHyOUtb+pcjn
e6BjFN+R3bqvA3Mc15PxkIIvrZqTwpx8Y/rw3OqqvyJ4ftJTVz+KxW2ZTqQ3Iggfc1l/cInAjdCh
7IWaKnacCLxgI8MKaV0vTfLgj/7nEiTgmnK/P6bdXKKsecUj6WjRbLzMuYl6501A6oF/4eQHr7aH
E9nQ0yiqj4LZ1sGtG+fGlNRk59by3eut8XMay9t1Vto0zRGfTLUj4b4jU32bLstzJRVhsuK+GuaP
yU3e5lE8xwjCCrntEGlETNGA96C2nPoh5kz9T/LvyWVjB2+EPr8LN2Yi3k3xHiMA197uNmLq9p7R
k7hpllIw2TPpjzhsH2Qqbjg1424x1muTUeCpbHoEoLKrMLvEUHIRptabNU7YtnxrppuwY3bJNIrr
TOupdNu06R1j57PXCutQ1/aZJGt78CF9h1FwBCOokHPbg5Ula9LSY7kQgoN56z+G2lXHMqczZyOc
JXsyXRD8bP2uPFgiefT8mPFIOF9GJa9fOnGva2t5k9AXimJtarRzfFSEtCn4ckyIJCENV7NoH1Vf
vle0B6/L+i1rxnU0D8hXlizPc9i458p3b6gmJTdjYRwbW7mc+jK4As8EMngpv6OR/ICldAwsF8nf
T7npd+cM2YWoCZV0Iki/A0w+L13yFI31KbS5naa+2QPuu/YaNM90Yk/RvfgRx6g0ZR3ep9P0VJUS
nDnqPbIP2U6Lz9OQ5bcVOOOTSfEbCE7xk+vtSQzdlU4ofxYJ4a+g0OEh1bLYNECX84zdMw8Bwwi+
ASHrysB6aYjzSELcC5XloP5arpgkfghk2hQmiEtm9VRLpcuzXQkap3LEYsAV4J9qrR7TDsbLDLNs
UM64j/OohBesygdp8aZ5PV+7dRuoGGTF9dHBfPk96qXZZD04Fy5w/deixmVHgF4fpWt1x0ZYkdgl
45Tml5PotIQSHPKAL4sm9OprOR1cgSQJqwn5ICYq6Gw7BgWfA7bMx7bjv3e9XZcD0Odh5PIxI5x3
IrwfUqrTrLWVMNHEpAY0gw0g3RpamorBgHYjWYmcEINbYJPJkCMX+O6FJJcfBkjJvNnBTR51Rxev
1tGqu2XLYL6gS4MTv6ON+eiAZ2aELTwb6wQxU/iba4VqiMHMnKlcENZuzNRonipKnOQ5axIaYtwq
1NCjQ8O84s7kGe4DsrzoaC0hAKc65LVHxjHOTgkpiWxoPgKK70iP7XAVwHRh2NwW3+wOy2U62smW
ccurwUt9wQtzZ6tgK6AVy8bGukImevpFzQKV6xc7Wr161m12gG1rsEb6mXNpl/NnO85XIarbLjb2
fZszA0jb8M5xMnosbXZWHScrtr7jb6Q1sYmL6mdk0xogmqzYhE5tdryFNgSBRZJtniez68ryIw+x
AwxxSBKceQqHoT3SbMb8z30Cd85nM/QsVpWmpADb+pwbk9+GjeqP5NXfGhwym0HJZEv6N2FMCWd0
bsLnrJuv8djok+w8hBwBIry0EJ1ju2rh5POU+rhwN1MxL7s4mMcLFGEPzcgeqYUC1bYr/GS6Lqwk
vXSo/wBq1xdHvBf8q6q/0faFBiimEBha3GQZxicdXzWYm278nnKiKLDyl4lJwOU4Sv04iuBdpF13
6OrIuppH/RPr1aHr+FVsHkmyr+MFx7DwPVcOqZ/c1xQX9KCmm1RCX4CUxcjF0REJM/NazHF3KKci
2fcJsc1s1pClwzdKrdXeTub8qar4wPcNbQVRCrwYwySbYNBln0MXZ+e56uZiGwpEkg7b60eHT0Pj
uOZww12Vja1d74ZM1vCsjRBhQXRw295aeql4AZrVIlwkvB8UGa3WYXcyBT5i6KRWd+90nKarjffL
buz77dJfNnq1IXvgNPEkZ3NXoj4jX+BW9orGRIfJ4KU5uMnwlszZPOyt1MLmXKWRVV1Hv+zPI/bt
5ALsv31v/zJIM9FU/aGyl6y8s5LZc94V2vZFF0hStRhosBC+pLnKSShpHK43TmvbuLFJuYsfLfVZ
uLRxUhCYlKWY9BEBZvpqdCJApJNTzSWzERiyr/bq/DZO4mFRJoxkEVlIRxI5JE7L7EwCSsld/+ui
yrWYI6G13l/rX1fZlnLxCeZcQOZ++XXdZRy9ZM/tegtuw8FsC4v1DI0b9OcpXm/Ni638c7/epIdf
l2r164INcJTLNhzz8DLD/MMdvPx1IZ9+Xc4hNadPKmvVjglBtldMNgZ4fNgLzkNWOviQvKg/uakV
MCKpZMVfjC+dbb+podYu/IiPiJqFDhF6Jq67iroFsd6lzdH3xiqmwS+cR24mrtWPFx76zBPGxuBT
5lVis/s5EUUFS5gPew8TERzcZVb1OrNcVpSNj53tLh/hSJE3zlc3kFmFQ53W6r2erRBuOsRNckcU
4DDiH7LWfZsSZTEG60NCZVONnWPnYWlGTZ8gIrWnxPTGeiiAjUxbzHuRogYZp9OrIwCOccmbM/sA
PpLAMZ8xm6hnOExDieTXaAiUbG3QhV3MDbt67DvrWDdNXXME0El4LZwKP5Bx3LTc4zGgzti1ME5v
SlaO/gtOx8Tuk1oTif/SBFeFF4PN7WOZvPi4Vz90xPILIzvun6OsnKsdW0M1neI+frC1Q2B3mUVm
rrHxqFNmmsX5irwxUkcmAjbJUO04XFk23TzMl8uYNzeWZhOku8EKp3PDxJJxQmTlRzgr0fhiKcIw
uzw3pKjtbsJ8XFcz12MvzzgS6BapE8VtncnRHcTY/Q1sefiQ2UV1gU0z2Op1z+lVVnGbHbNtP5oC
N0YOZj1HW1Peer1z3eEiWjz7TnR2cYebmhHBJHlf+zbGlgb5pvsmp9ghxu373+I0pbu25/l0Bhvv
RFrHBMr58G0HR1Zv0xjmt04GJX5rawtEDNyzcReheOJQno39IcvQn3dUXTKyaoXGW8FZ/JUbn7Z2
fWeEOrcMaW3g9jN6k4HdnbiqO2BT0O427JwYIHnca3mGylIDJwjH4gl71Icu3PAaElF/6GIHw3Dk
3yzuOOxL3gB6zq+ZaU4krfN7+K5b5oZtfq4EnTDcZaG2QFn9OXe5IvXWFPIwI01vJy909l3nM4oj
i98A34iGD8un0Oqvy1X/Mg33/2JmSJDm+eeZocfha026fTX/9jiUfxKj1q/7mxgV/CbX0BBBIEGk
jLnAf4pR3m++D0kvEiKCEBIgKv09OeS46FRrIahDBI7oEEG2v2tRfJEErUWDm+1EdhjSrfYPOaF/
lRv6c2wXYwFSF/1sfhihafm/x3r/IEQlKZZj0Zff4EfbTwHb4J6GyfLcgIvbgbMPydOMnf/7k/BP
w0piFeD+0IK4/lhIXWsweR1GizBc8WF/+LG0NPjeDCOl6cno7gfQdebYzEFMBihrmTVgals/7IAi
8XtMeosjUTy5ba4/gQGTJy6w2l0EuA/LE0Cf3Dm2gw7cF0PYlcttqMwXZtrsDB9JYUjKfb5F7nR5
sFeDNsmhHQautGQmwmtsUOMbeSmfQNM898E1ZVQgO1RUzLdJwstAP0gYYMyjY2NdKYvoO8BRWVx7
Ls2hlM2bAgmu53ehqsdq28ACeRZY5U+d4XD/Joi5whTioLve3gWvttvuSTwZyDbcwQWwdt5ieL8M
/jjypJSHrPhWsJpERCDtBmC7IneQ32UDYWVHdKmt792ssT85LuffmpRyq6NJGTk8RPQJXftTNCUv
/JOBym0iuVgHzq3Ux00D55WN7+TBIy4c82JxT4QIMqsF0kc6cnuRqd+HCqV6FDYx7ioZkmOV9uah
LQnCYGtREbMTAXU+TQf71PFQsY7IhaszJ5AgOw7Gah3aICrrOssN8LLBNV7LjQ4pbYcRK7xtpn6q
YPX2rXMyiZXKbdRYzK+dkdDdvhK/fBHB6kbdkpj3kdKyNXSdiuqTftt2AicWRNMOeAf7Z7WE723R
QNfI88QC2cCAjxQQFwa9TTHHDTtn0WzPhWWYnJG+mRv0EAeAvNtWxVvqh+M3LRjhbai/maOdLWPy
V7V2qEiyraGHYO96CD3a5G0LqRts0KUNbPMQskE9Z/0YsklEM1HskNeNsDljGMhmGld2E5cpYTmp
aHE2fI8LmUAQx0jEz05F/mNgrvKjGgoynhInTrJNVZD+UPYM2SzBE7cVSc3QAisLMFRc/6e2ATNB
01JTUuTk+smANlQl/daNq+lqHdCufsogLdBLQ4OLnRvUF9AfDISdF/eYd9IAHK2a2q9EMSXdhXbW
ntliu2e/dTnFwzoFIhZiFFtFy2nCz1dP9bHyuRnR3unFRxF3PC9LlOMbSufWTvZlEVf+zh+SAGZR
q74qKbOHiT6W1SlQ9TcZNpgXSNIcfBb27qt1TqZphyv6hwZoDUixYtJnkXUJ7fQ0Zh3y1FbcunC5
M/HUCT+4MsuVpNOPTPpCaTAtVSTPt5FY+4Dkws9DtfQmHIgYpcMNoxgujQVMMNpMikmR1CNfz5zL
M8VAWcwafsTV0T9Ffdbe5wUeYLIF/XLdGUzPJlDBe5PI5dXDkAfsyc2Hu8CJsse8oDFvqawl2c39
JH+OSyPhCEG59c5OUq5AXxS2Nz8OgMlM+O9uHOBhTzPHgI7FQMsHQlHzC36W8gPPLyaaONYOgm+D
yrOJRvgHG0I+FB36lTtvI8lpaI8VpbA4fzp5uImM8qGnYg10dpzG0UklHkMX+SEoqLcZIlJpO0gd
RbQt4yC3qWKx3az96fNheSyoS+x/ZB6IWCAzi76W4exo/EMNDEMvqGra6vKaag3uX2Qb+oHHfYvZ
rwepiyEV+1/q19lhASToUPsXMEc/kO+K7Oukb4PgqxLMUs4k47iU74KWABylSAuUF65uBsMkdgBA
YPRSm8TPkkOEoWGicqNb9d1xUNYLbzIC80I8z98WMAbDPXglEVHqoVfLSx44hSA2Mtf0WFmoZqY4
WJOKws9woGzkGIJUE8UBHHcxkX1to5qlCNozwZolXThlXzd0ptQ71U+Ad90GcuAprXH0l6StkD7h
KXZzDei09Tzt3hR+RHGymUdKQ5llVhEGWYwkYQFvxk0Z/rqNjWFMimI+xZY2Tb+VaRP653WLcraq
YPIrTl0+NIDGokqyxqUkheye6iPKJa5nJYlbACdWKnxKKscnrePhM+YkmA61OLYAt0RN25VbjU8x
dXvut95uK0PAjCzmztFdH7+iTqifc9DFLxPBYpBH1mj/aOjddC+Y3k/dRpQ29Tmgv5AU49RnrwtS
+43VLv65qCnFFWhXP/Miji7QqbDiJJZFp5NC7wHsRX3aigiPB6TAAsZP2nuMzRNINA9h1nGITRJA
iFQhfAyVRrIjhdh9+jPiO8QFwx88ksNI9vHSOnAmaGKgj6JZfZvky5j4dERIn1k8+nQ7Q2u8YcWy
ICQVqyljtlJ10Qsnn/ZsQi6JupFjLsMqz7usnRSoYGm8iASOqMVHZ2KS9IFo4a5VhngHYkqzfFeo
ZDM87WHg411U9pcXpf3TUGP53XpsdEQmy0I8JPRHDvtwdnW5dSn2Y/ggS/t77/mYo2VbJo8SnyFs
fJ7pzRwidbNPtIapR2eNPZsuHR7pocV0hIukLmADVGlu7oMpil6WotOaDDJXk10LG1nsOSzM/dE0
HgWZvaKQa1fmyaT2Za3Gb5MnWLKafIY/VyqfapgSJSXmDkUnJK7tYjzISoXtfuVx6p3MsHYQrxN0
WiZRA2h3noJg68nE/WKQ5ZLsJY3zkSAYj5vKr6W7BYHeGviokFegZec0T7TQuEpiObm48clrFjsb
vDCSU1SgVBpaxIGsJ5rbF2KTfSlTA5146DPOICzII7AgmbXhNbiVkl2ozYd441osXxxxlpDzmrX+
7D7EsHWRj771WlDNIGjrIdCwW3q4LUiAPiBHwptNd4qSlLkmbgxW9LCfSw09ziVN65UhbiO8dnSs
LBkL02FGzLk38yIIjpOXLi/U1Iz+PgIyRavlEgx0anvwTEVVi/CcUQYHiiwg6Du6MZpvFkNdtpOI
FbefQm6KKXHCKyZ8Qm4KDaV1E8/xSJeSlfKkjoGIgxNWfqm2NM3mr9PUZiy+blZBZ6wc9TVoSzgH
4ywjcveUUnbEsFAzmqqMf5c7Y3Q/MmHB52Q7ijKmgPUj6QCK2aEV3BAxqN9llU7Xvg5Zu3NYlzc8
muY9cILUPVC6NgG+p1mBlOIobm0T2kRj8HD+aPVi7qYFR+oBUpv1yl8eChLRyfhkoUZC7JsFRh9H
0beCIhv5H41oarYoOpbhFLR8Ov3YyVEqdMVql1Zkiurceo/yqP8+9zllHGkzgCnroBi+GU4Ld3FM
k8Wk5uKVd2u4aMdVNBdRh6UbyBCALZI0ORJDhsTZLY4HQ9pgpDSl6REakPuOGFEZTw8B9sDt2ET5
N5QMQublUDkMoqaIEd5sWeMCzo80E5NhGpe2TVfj4rDJxTyWOZoWAmJIaTJHfOiyujAlKbV6ApxZ
sMRQL4Mkgs2kw+droO6yAtDNAj/TNbRzJBj5saRA30VaCTrwOeSGwquJeqOHoExJ+8SOP6L2LXIt
tULhvaMX0voZuIl1XkYOjKg2jnireeDvVJn791Lr6IKpFWmVKC98Z5umCZ0s+FCUuugk0xYUlYQi
YwJ0FFf7XpzeMKKQP+oq8d4r1poRs6IVWgdoaiwKAUfwAhbI7GPmLqrOIX7pFVfoIuvWA9SuPlQN
yMONzJZopLyexWGjmVzA2LScqsOsOHMK7aCngT0lv/rgoI/AQYtpAN5POlj/73gZsy0ugE4fB2cY
yN9bFS436rK5z8imv1VhkastpW+0vi5kVDaC7qFbMTnyrWr16G9RAD08hoT0LhoqefxDnqiQxHDl
WD9qEScVyIdkqK4oLlNMxvh5C3jyMp92fP7S8DGiLQPLMsdEA3ytWm5DO6SjMCYYSykM/mybAcqo
gqsspH6KvqUOAnufd3cloiytCF6iY3BmYRFuC7cgHUUXr/xy4jJ7q/gQPKNCMvjgcgOJoBWAnrbQ
jKrPJBLmG+lBXu7IabzPaCHuusEXptWOz7f9XqeSc2u71sSxAvjPvevE1D1ZcXM3Qj/HxdQ0/D5F
nuWfhW/zS7hjLB+cBiILv3EbPZWdI8Ru6ktx9BWJN85Ck8Vj0dpw7xWd59jy3aUPTyKoe8qnGafK
LVxPZs66s5arhDNytZdQ/Miks6ziHbaoIwc6Onh4Wz0ojhWB87XIJcVwwSdRPDdTFwK3NusyRYJi
pZD6lo0dcWA73kg5u9WOzZjZuA3K+W2oopnyJk4hez5RxbjXsF55kaeW7nXOVMAIOSLm8yFnsJUh
xHktfmVYhiSriesfPQe39MYIOuu2CUcXguD2CL1AWKl5U1xF6s1fF47+h3Ca/2U+J2gt/0peYiz4
b08fU/YnaenX1/xNWvJByAB3w+wk3F/a0t+lJc/7zQn5Dw4ooLe/8+L+BqX5nVdjg+CFqwQL1v0v
m5MLOt4NbGA1kfOLnyT+irTkAJP/o8jjegHPgx9ApUOvQuZZtac/iDx+BL8jWrjz0uGscJPz/+He
vmD9/Bm3Xtrhu+HzRueIkxea2GuQ+AZvAmpxCOEBq22BERVpJXj468/T/zYhUri4xHCzEX6RoePi
RIPz98+FyX//nH/8iSX4337970+Ry3f6G8oIfJbnSiFd20XIgcz1X4Kk/fsDhWLHg+bYAYrd38xx
8jf4XEjVTgie0FvL0//SU8Mn4I9PjecBqXVsoFvQkjDJin/AGIFIjicCxO+YFlrqkcYy7Potdn+b
e7YpMNYxUg1ruoHXvEfvzf2ZOCKde5C02j56gMicACH1+rFs+3dIk32DMygrerFjUaapYkc7tS++
////SAX2v1x8/r3W/+c/ep19/amC4tcX/f7coD7//cGxfv3vv1OvQvu3gCdVonWHjnTA+fzns2JF
wW+AsGgnAkgpULH5t7+gXjtgtP6MvQopQGBehnHTo8MKgpz8h+elnQEwt3m0+pkHugd7tzoXhSOz
yIHE7PWxC/RXYb6ZqqpiTN2SgtH2XewHjnUfWh3dPB3l8X3VT9SU04bp7htkcGVde2nSEl0qIzng
aBFzvvjxjZ0Z33AIB2OMZVrNaH40P4+Lbx6VH/i5hdbVDWY8A6GpQWVx1QD/DoKopyu+J/afbvuJ
dOstU2THXLfcYOEGSJvkChSduf+ylR6r/VzRAvBd+2OELTPRc0XdNarpHiZM7x5bUy5Vw1BRJ2g1
OlYWjHc0q8imZs7nNI0YGMuC7DmJf5wVJvW0vRvnyikOeDyXqzIZu+KGfLbKzior0UxWLn7XfFfG
q/Tr0pj4gTePlPVUDiLd4dt20+tYNXJ6LRQ5ECdKkp2fThIMbjJLeJkC7RuxPmif+Qn1h5Rde2Oo
Ie1x0HgpFUtuHDanIIYuowhUMF+X4IZx4+nxq5Repy/nKg3v1BKD0Eb6p273yl+s7IigEo1vWpbd
BSK9s19U6H8UumdwlWFXctfkcri1KtK6RzRlG6uL47yMmLxxX2EFxt/QFwSn4ETkelsY3FXb2i6n
dFuMVNLE0+irs0775nWqUqItw2wVHJcqWrnlYIKttYhFHSZVxVTYU+kU05loc1rGUXHKA0VPGbdl
6IGPPWmh4gUwlpX/VCSTSMLiJ/C4DSSZuLVKatJZe2CEEW1gub5gbjHkvNPE0C/7CG/Npz341THS
Dmo50XwC01jURtcnlWVC+QjLpCRonlLrtUkZHeyYbVu3cCsyjpTkELjycQWcaSBJ5VTcLTNiO7XX
afUeQSg6EDfN/S3NcETHfMK9EDMDFBdTuLhYAZ8SouSgC+Zr9i4MZQ2vjCMbmtox/BBKZ9F8riI1
3bEFgFKhDz17WnpDMNpqe21+UrTd6n2APjviKyQsuLjNpHDBUnzBSdaduybee1hf0n2dqvmk5sSl
eBqi4bbE0epcOT3NTelS9cCFqhIWUMgpwL6sC77FZUaLLYV1qZWsLKlUSZwchQWQtd1XTKlrEqFj
8xI2VT1+UE7hHeByLad4ImlF4UdK4ID+y9j9wScYJEVNQTfRSmVd4ZHy1Yn6Ae40NeOaX6pv/1KJ
KkzvTFpg5uljb69oVDioUi+Mblp//DEB4XqVS1ad3EBbb+MwFDFS/MJOA4e8vNYwnB8lgXwqWoba
2cWSNoMGPwQP50A6ap2aqFukPZ93niJmUM5DTOA9GVqKCaxOMPWZJrT3vWTaz6UurpNluyQ5gjW9
lt5+GJbotKBG7EeTcWGMB6+Irv3WSXCU2ANwHR0w5v8eel7/SjFl2V6SAYnMiTmJKg6zBW1yP1Cg
kDJ/TpfTtPott9B73fjK+Fl5TTI+e3AI/b92Y9I869mdXudiljtaBQObaK9Otl7vcv+qE7izOWXT
flTt6ybo905hw0sbjX9ccN7djSX0z2MyqJB8fZRgh7JauFdDbkVXaP35tcsplWRwLvtrNcqR+zwW
T7yMrS70TqRjsRNe5S08EDPUJIy+CEtxaCg3G8W1SlXU7fwqqpvj6HodXo1ZxNsRVy+NIUMfbeu4
TG4QfCoghY3vHmijrt333l/A19InvvJBGtaO7agsUlTjov2tqtc8OLo0pVrJhMUiYFtEdhtzcT11
Y/ASRyzfmGiXUcEtn11nYzpXke120CCMoXDom9s3+d3SJhJiH20oM0FA4yA7lHqMr6zYVBDiZnWV
97F5bIQsDqUiYLKzy8B5oETCv61JV78AiOqsn0ulo2KH9x8Ncu6qJKxZb4kRp+5cxnC1sMxuGW+R
l2cny6gTww3SLPGLqryM4N8s7e6uC1liKEfvCfhNk6unexEwWzi5NU5olWXB+4IbpN3yMyb0KfzW
8oBvrzvVqWl3Tp3w9nlIsBjBRrRisBiWJzeZO/YGDn8gsodQG+ty8dq6YC4GepIbd8+YJm7EigSI
m/swaNfRhQcqcbTxPjURY/FtOQToKFweXbrL5uQbF+PpGW6AS7y5BhTzQ+H5eEtZlzrCv2YF7JTl
EXsz+cxCRtVB8fEEARKlcPsCvdbb5Vrlt23AtXofmzy9TgYfLdgKx0kSnhO63eFaoWRTdiXUHNUI
PVGc1zM+4yt188l1ev0RumL3dYs8ObnFOrFUI10xm8YbYFJJ/q11NlYdoNl25MrZ3lXAIBe0awJW
Tj4BTqbBj2wFBpNe+CUmc03ZOGknIAL8an1cUdJnN8tZiGC6ZXob1TvSxbiBDQNnfiPos5hYWp0S
/q+ZyrHyeSCrnVR7B85Jy4GZt9zDsXSQO/2OumpB56Fz8AtnPEdKGZfXygqTi2SwU5yMLjDrT0p6
7KLb1RUbNGHmNJ4P7PHOnans1caiyHLecmaaWf7y8jgtmlcrKTPOPHngBR9jRajjiDY4k9R0KiqO
NgiHzsmjHAd0raQpBwpX3NUoEcYqnyXheLPvwD0rUCRxDsUHAx64LK+4saaK5sttSxsFf1RNiqCP
s6K+cNIcAYjjo5qObLnThYUGXW0dPCl79iTeJlkmiIVABfH1IBSr/tzRI60v2gB2y1pR7H+vmTIn
p0TIHvQZosr4MBTVVF7btizuasmyt/HcujWn2vYoFm4Yh98jObfBNqB2F7Mr7QavLp9zZjo+O+1z
XMz2k90u/GrY2uWzjaIXbdHg64c0zaJ3/OnWtxyKSnsdj+CfbqnUYMbna5wMbZWTdNMLQKu967rj
XTctFZsxqrhgnFmI7BX3cvJJHbRPD5geaqzYRZz4V4PlkoyOFgtL/9j3ZFuhZRKalbRBf/Gd5GYJ
TFY/RE3QmaMRCacSFzX8jVG7DR+zsDVEw9ae6nIfgJIyEBC9mYiJHQDSUgvGSUbD9DozUycCZMkl
Z1DMLvfeDoLsXU+G3zpMtmUqeDI6ARReRWZ6XJjHfy0ZxLLZqVkh69Fo5oJOt9JPV2MTkzgZ3sMo
YwSlUqc1z3Ou45ZitEXy+JK6lIeYAlyKlaZeXvEWa6CNGNROPR+q+4Vc4gfgUZCgMOAcKjiGpgfO
ChWe388ainIXTFhPmVfCO+TBFyzhme+P4Z4WH6jwg8xFe+4B0tF3X0Wyuextimu6oweULsSbgNWr
OZatO2FiyMPpaR784ksJpfAYm9LaKaVGa1vWsOG2UKpbjuCTjh5HlzHBuTZ+ke0KG4fwYaxzsrOO
SwztZl7WOvZSpXiFpYr666bEhclZlw6ua5wFzcfQgzrYJ/z5jL8cN/mEVZHou6Cm6eWsgYgeGX/E
Dz1PDwD7AAv6ByTWjNlzNUT1HvqK3T2YEBzHfbmEC4skEDMUxtGNOmbgQHaD546x5+oe7tNLxfQ3
2o4hBr4jjn+DubenapK4STR9xrUVOGcjXa/eth38xs3QjPJZE461DqNTu1cBRy7wAjl2hE24WE2+
d6YR4LyVd2G3nfQESidkSwI2kwR+sWfkDWtsLKU5w6SaAPYFrfA3Iq6KGoVyXB60UfRI1NYSXXQ1
XIUNh3pgYQGOBPvQ+az4vB1jcBWXuRPwWLgTtmLIsT+zssAyTYtJ8IQLO3QQNtvkJh8GL/sWkoDB
WuHXwPyjoE3du6JdhM90bOrSs6jd6LMC1o89NYjjs4Dk5jOG1IxB2JXDDG9hnr57dT1Zl2y7eFaK
BNbqXcTw4AelQEXNACEf8AlwT7jApS8GONxW8mFIc+Bu7MP7CmNjdkB8TUemlVN2zbUTwwbfXW9o
AXP5WODyTrKLcqHJ78qdotq5nPOKhr6Boqav1k3pA4mGxC4+fQhS45edxFBf8rb31th+NnHinMLq
k5nuTKRmLC/HnoL0kPkjB7Uk+RRFsDbNMbF/9Uyk/T0wo/TFEgtTi7xtqnvGXeKFv5l+qrBlPdjg
tILS1FZqBBpSFQImYtzo59HWbnxNL4sUe1YlaoBpA6y8a0daAbnyzJTdC55BlT1B7xlTHMaRUzwQ
tqv6M0UuGSn7JuHOt60JTJUXJpls+3qCjTnsW6NIxVUxODjoUF765uWNSo5UOs7/l6Pz6o1bV6Po
LyKgQqq8Ti/uJbHzIvg4jqjeqMZff9fclwOcIEGcGYn8yt5rv8naOs6+dcXMxqqP8unBW4LkDxqi
hjIXuYMhemi0a8om0FMLcUhhvvzMjmkVhOICbwyONfcW/jAdUWWnL6MNnV9uFHnvxKSN58rJbPtL
MmTfYU82nz73U/Sc97UlETVSM880IjmyXQtLQU1ADQHdpsl6SGgwgs5p6HdiA8lCsv8DoLYEaXEK
+zo6ZqwXWafpEAN8kdy7S0KYbFK4v4RTVTyVQ6KwwdTdwKEzYu/JJ0q4nQqreGTcPqunwOIj2Pfs
VAwhGdK3EHEyXBFFsMDyQMyN2AZhW0xSA6AyylANsDMom5PTresdGvcYsURN/GHK3eUR0NVgTNp2
UR+E22Q0UD24BHmj61g15W/Ns1Dft8qlpVgGWl6IG0TLbBAoIrQHor0eYIl5NMIsSLdM6/JjUg/L
uRJR8d1Q8+8SFjyvi1MnzgMys2GPmyZ4hFjR3ePhrGkgliqkIV+RvgahUyVfkVvSuSBfGR6bYGYb
MkZZfVGNXB5mt1nGz4YEzQtpfKBkyjXU1ygaputYDvav9csw3Bv8Xg9lKqfjEqcthGNE2MM2qpn7
7PDS2ZfaAzDA+i+L8VXGi3ktWBazUUb+isOkBmC7NVoPf63S/Xvih1NwGWDpyG1bOB04giyM3wOC
z15vCIeb4ZwluLUEx2GEInnpOMp6/VJidV/FLN1f2SrSbdpbYfclcLpjE3msZFgAz5S2nUdR5uX2
AUIQ36iN8HoCKRqwBpoAJEoARJBvJJhZnHZLPmGu0fMjjL7oGAMtjndhZgSxPOsQnY1e/D2ZoXq5
G71RJdsMdM7IU+IhRKaJcLdZ3rOvHlnzbZ12wGY56EQUHyoXfHFOxEh0V2TU/jgZqGKfaKqj5Aec
aPqRzoqec+EpvRAa27zkXoLE33D51zvqQFM/Ni46DsyxZeztPeM4F1v5To8Rvmq/3YCV+4cRU0B0
0xgFEmBk2d5aVe++oGtdXrjR1B8Mug6Y0MknpMhk1UcdN9F6ARuQbb1Mxc+RJ/uaOPi+eGUb1wX7
Yl0adu4DunTWjFDR1QrIB/UyGptzEtbNh5Wh6nD4Z8lTakcSvLNyoOP5fwg4OUnBcrLxFL0vMS/X
fpjlWl4LHZqJ4IVQhLvcE9OXWpR/7wcCUDZ86weZzdO3lbItUaEGGlZLnGISm9LfaYu9BiHjDGcD
08YCNM5VJyiDjYWzvarXavZukOt0Yb+P4H94oCQOD9z3sXtsgtSiRAvBoWRJhU6yU3Lpnx2c2N3O
jr3I2GnXPDmuETNrtxWyCHdzF6iR8XZtHvXINGEMUI6/Zm4MMJ5HzP8i8RirN1R+YqxyFYYXt16j
Vx+l3Z63JT+CYS/OMg2TZyWi6MnxcbvsCFqsghPagGJnlBtfYoXoi8GB1xyWtSnekVJVp6oaMfja
lKb3gNyVhDVkBd2fKiHw+ZcJwtm7tgNjYA4LCVk69WdzHjmqKvB0t3EESrIY+C4BL8mRuzJ+1bkV
ADzysgHEOJb2OTE6/yMSxXl7Gzfc4w+h+Y9xSSHuMnHObw7EdBIwpPi45kh8UlKBwGIjVP9tucx2
ZT2yj5y8nm5diB7uvbcI5I9MIakc4ia5AEQOvS3jRPceecek9p1qWuAo0i3r/j00ZTs+Yq9d7L8G
OeFTxK20PuSWkA9gFIzn5opIYNxwevqNcAs2X6tnuVsRJHX7XpVZke9sFcyEq/WcUQ9h7uOtQP1W
3rcGPd27rzOJ8M9fbjmEHFIBuP9yWKNtm4mAma8X9Lh24JSy/YqQEPUoNQ9aDjdCJIR0L362pGnn
JGuzHnlqWmkASqyJOaQFTS5GPfhta4bM0Idg4296NTntBkReXW8xWtd3QdWy8XbnMdn6TCn/5kxZ
il0U0v8e5tGSPdrkgGUp8ttT4KFxPmRMqR95ldf3CpnHC543JgF9NmtJTx5OhBLotQRFTGTjWkfg
LMEXg05PBHRZHHvyYwmD4q7IxtspGAy4gdyVB2Q/I3aMTm2LwgIuJgyUM0Z5cg4zPZcfXYqdYjOJ
yDz53mredTk7BbLOSBbnyF/beNvJJHur9NRjggdaiDnJQojc9X0VTHeZrvG+TI7zpxyKDFovAQSQ
FIZ1mt9XNxr/TG2ET6NBsFVpf0g3ZJpTrLIxQru2KOZJ3Ty+69VwZuLwcNY9/u/olAUSFXCDFWo9
cpzWzXNSiBjS4Kohs8oyZvwGGpfDe4m76CvXjFs2DUopmJlh2T56RTsfq6Ct/0CkT+9EUK27HJj7
Hmc//J+A+LjtMAWIVpmBqFOmwTFtV2bhN+1iWPwdO5isDNM0Vl8MPZFvxF2NaP001aM6B72rHqcm
dv4U/Tzd8e9qH4mMFKdJW3XNG4Jkj7V2xQiJUqifOmpKAiegr2EMDdojQt70Jxsi+V50ttb39dIs
sLTmNfmdV2X9nNYiPyWGyGwCHPrhAgWVwNPUE6BnHVij1aYZZuhXtcgYKPglwombSj369ksr/+sK
MZxRuKB8IRqkwxuX4e0uVgBVnbS1t43nyeQHN7DNH49hPK9R2LjPfQLvH7GCbeQlI54cdhsUmmUf
E3Ea7SqTDycTTURwxsgRHYBdsfUPxiMa+FjKCe9wgjHa35UINrj8m2altneljq/J6ge/awKx5BaQ
8czoz8vFHUTVLvxh0AiUJkEhn22FB23sUKG8v+f+hSaomzk+zgs1ry+W9iHtSiU3jGPT+UD4rWGe
IHzL6kAGMCdX0fHKjUH6PGFE9bCJEeaxR+UaZLQRxmPcHnnlU7OO40eyeukbEsog49jSLCJUP0eA
wYlKH5+kRpwXTRR9y9a2smK6Vuose5oIX3hWmvvigfgRBLn9sGrnH+de8oHgLWguAYnF9xj5vCcm
7HwFfiVOfdrIbue5foD6KZHeRWWYjz4J8Y2+RhWW90nZhHtVFN1H3ILcRf0YUaFaMUUn169mfP0U
ntUBCRpjS4TZc33ioMHrWQxVvXExoiKyNLp4DCCXPpeLXuuL6KJKbrKgjb4IWvHcfUmYBbcMEKVd
1ibFQUmm/iya0CK30NXD7ZTVKOOs6YJlUxRFxN0CgCTaNutMEtzAb19eTZgWx8qL1AWz5fBl7crL
Kwt/xDIViGgXa+GfVCzI1owCkWHNT5oK4dk4/NE4TBtoSNhc08M0AD/DBWvyM8aIG7du7tdDG/ni
Z/RXxinoqJhqZT1DGdrsEapUZeBMUO+v/0UUOXeZMwhmvaJdHt2plN+pNzYn24nxhXNlAQ5eVskh
mURypzwBlTZkeaOPQ97hV7VE4eV7hZt8W5QEob0Qn5CH+8mHLnXoeocxgS2XfLtETvne48XcVYMf
/3Ny47ykjWp+l6kFfptPcfs7M+7EzKoSVbFHRKWeh0gQpMGQ0vnXy2C9Z3TuNxd/Qu7M87iahdOw
lM2pi1M0dTQ6lmSRlckbuI4YXwjw9PQpbDV8pHKNh+WqYR1q0noa8+gT8R691Z7vd+jhW0RPKb8U
PGFtio+MO/zouGZhR2vfqPlqpEL5mUYArI4R6L5tLtHYw1eHYbHrWbvgVDdo4o4m4mXhEE5YdwV4
MA/ONEb+p46XLtyjfkY7nONsa3eNK2BAgiHM3R0TTzMSx8D1d+0zp0IrCC65RBaMPIkSc22VvJ+p
kb8TG3XZQ9lPsHFkC0sKUxFc611Y8yBy5BX6dyy7gQWMmMZXv80n0DSlCHY0lHRdBGzCqOYykVuc
d/mrLvQMUhT9LTVvHk27AIXBnp6QBCFiGDqia6OqUcykhZ8rbzOMZSJBoCCkwm4syDuAu1ky3d0G
sESOM2//q8UdiFuQv3/arFPd99vQiJQnGaRsDCUjJySmCz/4syMxAX57XiJmr+yWxi/rGe+3Ew/r
W5Tf1lQSdwaQPnRxgLZb30oqJLyUlzzobPkLm+Ms7qKw1t2zkilbT3yoXsCiLmjeyHkOnoO+mepL
kUtYWdYOIY7uDgMgNWTTPtfkwoenFmOHOCZVO930FG04fiZD4jV/ZDrY6sfCe1w5iELaf+lmeX3o
irYon/14jvDPa+LoufULM//t67idtjYZZbQnmiMPtgsbPLaZIKrFdoWG/M2cinEZBcv81RofOX3D
x7lxZTjfJ6gn9cOKTR3fImsGOmg9csP7Q+3uIyDy5WcwdMGXZ1aasxgYzAnjVP8fGQ0m2sh8bIcb
c6cA+tYzJk/P9OH+Zcy9MduqwGPJUXvQzHDUhPdlUC/I7dZRoa6LpuaRfYMDWrVlKvLGRRP2THkC
WKz8kDdOD1ON8R3lQWIvztRURzz4SwCBo41ZUxKOBPjGt6ad7j0vI4rHZcI4HEhQus3WmXu8Z4XH
U2rTafyHkt96l2GqG33hS5VXlg2IWbuqJ90RjZ0FmFuqyn1bAoiGl7npututvDafCZt55qT/H7jf
flKLCMAjAGWZ53F+rZvK26PZWD+wQNEYQQcc9KXktJjOS5fN7pmUM30OOrEGbOuYU/hRNRf/MVwX
e2AS3gJdofXkkWzg4t4qP1tojgj+KUYDjdAf6OV7hrZXUcbwp4JSYPjRvNVRqCZo1p3cjw7O9oyq
syHKiRYhabtweENpvZLXVRJ8cd8Ldy7PbiCWrVomd0++pHNlI9v+Xk0R8vYu0xqv5NZ07j2J6e5L
IcE43nA7OXXwuqpghxRx2Dm9nAmGXOry3SyOcCzAhUTtSrZD2ITQCX0sTdFdKcVZnC0Se1JJuRuU
71602i9n1Jb3B8XCL+49QKoxG4oqu1tIYbDuieLGmR084cyiPwgr09mhKv0ueLR0V3T24dCgoGz6
MXulUw0R3IeUfqckZaYDACmuJvtnGKyv1h3roja7S8elGvfUEXmM/TDRdHF31ehFc76XfTsRkG0J
4wniY94EMcbCcJrrnQLNbeR/uAmFjyIdd9u9Ydo5PTuae8ISqDlUKakl5L6HTCtNay+ydyWkBBxp
arzqqTRRQ9K9K736rHkz549CZan31DRTmH0EBH+XiACwtaDh4M2AaIoH0REPHnhNcjKCbsKa3hB0
ikMuL5yjdZ2OgTd7mvgTqmvcGNg3dFEZZg+nnW9IkgEFC5kg4JITBtOHWY4tEpx86YfXjgUMzgNe
TZ2/oXxO0XgB7WNmfyHx+RaR2CglzUoOBMGiznYiUlzonddT78E4YiiNh+TmLjuRq0CF9wDLMGz+
q3lqqPLXxTZEr4jMUBSHHrMkHhep5juSnSGouHjTb/NsZtjdU7WAjX/Cf5NX3bbryiQFVIMsJ9wt
0pHTiJuuTHOiy1vGbCdB79psXFxcY3FMIRVQJEN5YgwXVasZT5qRNchrspCya+E1nX7k5DDU06x2
WQdWpiDcAgXb0KAY52McFKROt8On4c1zOWDOrM3cFBec+m0jtllmpvCnkWEfvuNQ80l7n5euAjAA
c39HPlcoCVToQwvJcCy5Hp0kcg3vH/PlX43IK7OPBr+s9yz7OdxqhXTk3HapWzwwSPOJsDH9DLpZ
RyY5NmUSxz8kRwH0xu5HM92csNs1/o647DUmO35RNzlQQxy3mvcsr+aQICCk6bgpZsFMkDUxIauP
vsbxv9LKlXnun0gl0cMVAZmBjx7QFFM6ox/J/vY5u7FbsV4P4H8s6UqeOpYL1PIZdV+buvaVBEBf
HZHSsIunUjLSOWqmMeCdVyQmPRFcna/qTWhRu2ybsM6nrYmkGW9oTLK6cFwmOjyzvTDNKYwBVJPF
1Tj+vi/KCQxqnxaMoyAsrNHR6dGgJ0fOhtkBa+rwEu0G0bEOLotVzD+sYMo+PeCZF+mBf5/qz0Dw
nOF5nrPF+ZdHpAe/Sd6K9r8uFSxW/qmMsC0Wg3UtWWJRLNsYHTWe3rzCm+Ck3ESO4ga95dqJXvz0
SzfAvsFAUxxL9CX9QZCKMTMSZhTMUo653qZN15KcXiKVWM56vV4uU7QGAJDwa4A+sG4RP8V+XHON
wmMTqt0O7Zw3rx18zvifGALI0Lon2u+uzCoqVJVgMGFjnGkPlg3BKvgLmWa517QYhMcqVfXhv4Go
MJyLmVMDTWG4PBS7wnoesUIlhsv7qZH1m+PRLINucePyv3xxTHNYzYoweNgwdy+ZJW2Q2aRuc7YL
SoS3Eb5JYshEFCrHitcJ7zB1LAr2I8lDRAw0TRvv0YaN6UdTUgSdpRaL+HPbEQTngQs7/OR4bLGZ
zmVb/CIYbe0fhg7XICmRg5tOZKa0qb3G1TJgG/BqjyijMeOs47YYoTfdmonIw6WYZm2zT7xI20M8
pI7clX25Cq5Kq5evKBhS7xPyUa/uGERRPG9ihyvgtZSBKI81zYMA2+u2g8UcZofclpxYIYtktoJx
zBbVQe9TkngxOm3AML+q4NyK2gFVdggtVoxuP1L2xhdmOY05Ezmn7AesL4iknUhG4aCl6rt4105r
u5zR6Xjd/TRKFf3jvyuNliPBkD5EiPQ7AgPI1awvS3Oz1eEw5Ymk9UkiuPY5TP0D9K4lOSBOLMoX
Yg/SLQGXdAmciSIAB8E9PNFV+OWM0r9O+GgeatZX8e+gbroVBEUwrQPZZqlfXQakC8nRczmrn5aA
/zmFjgO6d5M7wwqDhaSRiBor1igInnBK+93Wyj7tGeqsXp+cgzltqkMJqqJ6BQZd+y+cH4gqjuzZ
bfWSF5Uud+BgDMf5UFbVepeKaHKovaeMoFAXC/n4S5ZGND9TpZ30J2i7sXjhRG7YRLVySHY9Z413
1wvTyQODysL8ogWL0pNNmTB9hVjdQ+jzHrOpRx7yuXu3SxtjtCPzDC/8qLUhfMGd8fdRYrI/WwOb
uTcUVLhWH2vWsEVdsfKl9mLxvaiDNF7h/pPh0uIRc0z0DHOW844dy2OYTh6QaC9X/JCP+VolkkSA
xQUHcq7CaVwOgTEO0W6MA7vpa2pdfD1082pMeJ5Gty1YnK5QdK+MQfTUoeACZfW42ojvCRpOxPv7
DQXKThMp6s1SfsO2pylkDJU1JtiWONcb/86NCgVrEcRRS/R4N2LoK5x83rigyMSekLyRXZQHLFhg
GKmkeZG6tK13nG/r+VevaKL2pEduUrQ4wCM8vanjvs4/g8lC1t5H2Yxac4NOY7LLoXDY8yw3kkrn
36fKHeUDXRTpHWhlEG48Nej6wDkUSLeKE/ITINMVd3j6kXjeOhf71lRrykp/GgKKVWxxEax5OfKX
xgjqnnOILMEmBLfAjgXyJrktXfWupLu6JEAO/l896/4TLpl8roQO5o2vhbkbuxaYoAJoUG/r3gHa
KeApIdgFUxGNqCJARR2TSEV230eVT6tNgt1o9sDsnIY8iGLSL4nn94BJE1NUP2Zi7PeIlsubPz0C
pGPuny6VsCmGkD6P3JokqI5IJkceWltAG6OldeR6B6NBPmCJzA590hHtkeMvZMFRIJhz3ISI+YHE
JCbDruyfatjvpyTq2KH3ptMnW9v+YUEXVm1q1wC8AIy9M7i6QSzls32RpKE+auz/llVMl3/2Baz7
bPKDi/JveMIl7n0SNYX4DALJH8fdzDkB3uFXSzrILgu080W5KQlPVO7V5dvYOlNLyiTUjfgwNiz9
yDyVsFVVuRMW59gWfbH/VE/V9Ki1EB529pGsJEEUPIvFVT1AP6p3HsCNe4J7HBbHzKDPTTRVryDG
weAsdfjiQXvaTJZ4nS2jWq+j6V4R+HFC/KrpjPfknI4fITJisgWy+hhWbbpr/x8qn8zDRcQuPkgn
7dtXmiY4kDQXmqVsXCeg1jtBkqjXhlsGjuUHzELWymG9/HPCNFgfWe2kVGh9KU+k9Om/wzDjTFU8
47fTUnvfpbT9uoXUAog/WIk75vcj7gSWyFuhsodo9PM/cDRQtoBwV+8IZtFlyDWgOphG/9wHdQS+
Vyd3HugFkvRShCkePFW+4R4zIedri9iyGZHQACPvEU320DfavNqPqvRO+f+1uYzV4WisS+ltuBSc
B3+h7cTNn4RPmqDKcNsUc//mGIVulx9Y3/vFMns4CHkQ076s7iEygCmHxY/QhTwAn6VoaFuSX4WH
U7/vLeEs6/oQwBrcsnuDrA+jYu/WBikOl4rHo9EtQB0JoNwi9ImIM8aRdizWKGXbRuAjlx7zRLbC
jLrzkr38VvtFRqe+IIdXepLobhmaHPtAy09GWcXBH/Ll6EcWAnEvGBaO0mVOMOfZeUGT8biGdX1Z
Y021nk+BZT6JitXceZbXlOauei0FS3smBpFVu7BT5RVAG90usLqN1rSM25nlLoNKXaHxCgpCVxtb
sJyFw7UgJADTZg+Jx9wIU5I37NkUqlvYXuET9yzZUhRrF+2E15IlRDNPaiEJH+fML4bT5BQY2zuG
s+eEs+c8GihfoS3MWXdMJcu6Gq8Zv/iBeLZ+zUaa08hKfzcZpsL0DJE+ZZU/P3ZzQaZKpON7Ep5m
ZF8wZx7caWYG7QQBMWlVjKTMV0KeSMQUlyRc5H8OEx64KzERUPK8ek1+S+Oq7XuTiPLNKUzzTqJH
fPGW3tuXg8tiFBxteqJqZauRTFpBBhijX2E5U2QSCyRT4j7uWkYnd+OcDw3rG9e9m0H/32fIWT6i
rgu9fV8VYIOqIMKag8EhOkkTQ2XRACku2Ad4C92xqh770iAoirhkQK/4Csu+q+965CzZwZQwepcp
IjJUonjZUvhl9SbqF/NQsNH7qH3E/EuoQNQy8zn0JNKyQI29jthRU3/yPBfXLCH9aksGkdz3Aj5P
Wyah2LA+CB4MlxPaTvac3BLspE5BhFeDwahJ3hhF27uRDv3DOMQ5sdUm6A0xabrxG6aDKV7QrU7K
6SluI4tp/5b8w5j2oPybc54S9S4urdlJW1pomi6F89NARlCPhaDLX5swmp9CvoftLYA2PbicOT8r
WtZ271l6qw6p3Bf1V7yeavIgdg0km5caY8cJahTN7aYKCHS23ZL9zrlnPwGxZRDICtFSNwFaBOYd
zzTV+OSz3TSbiVV+oL7bPkleddtLZiUULkxahi72Tj5bj3K7tsME+pWlAJk67LaeaJxm+gFVvQ9o
ha9+68dvY+QZdR6YZR3HW4bKo0Xm4m7I01ze06R2HlJsLiwo2vjZZYZ0dnB5nxsWCe2GyX3kHtbE
gfbMvPkHAaZST8symFcmkIM4pFk3xruR2nXmHU0ZX9oVgPMuGcoJNlpVY1G301kHSly4//P+rc8r
P4Ym6nTNOR8Q6u7bELNtiA7T2zTlLT94yUh/OayTgmHCOi94uKUV+Oi23OG/Scbu+00REWGMsfrc
JLraZ2lRV0eni/V6TL3EsR+VacOcmeTCnz/xwZc+sfZWjn/TRXus1cqMPSCbfdQ+zkJ2mMhDJzub
Fa30Xsi4HGb2HY2kGNTxkNePgE6nmQFlnBfPicPu4dbhuwlGfQWmFeKok8b+letulpzGBFeyUV1H
ADcgVz0kI8yLs50DoAcZcmUxVHvbJkb+TsW4GGZm/qqyO8hZGikCe8KZhTG/+zdC8opqpRi78UoF
FpP2Pgb+k1pAUT+D9ZUOwOCoj85gUrWkgeQsvHALEpynRhQgSYiNYNelETkdi5iXW6Z7ymRbpKov
f2nhJhphHfL5AxQ/IMCFGWFWhfR/aBHxIH/KLKRRjBpfHQQJueYvBN8RmnbdmQtnl/hyKDW63apG
/vWiofgBmV3wcnUcIhvgjcWIiDNdSY3NZahPyTJbUA5VBrv6ZhixuWPkZ2u6rvsd6QxFAx5r+B26
Fx7DURGxkOWeogQOGdJmV8Ihi3yTkKCL8nDxkq67ZrA3wjct+RiOyrNx96+apkIgHeDzp1btOPZP
sRm68A+z2vnAMAPRaxWGseYqacvi17ASOHeMZ7a0O5PW6pCi8e2+8dS0htt6DdyXFnBndsfyZayZ
MixD6O6qBQ7DeTUaU9PeGQ3OyK2COqbOTCH7N5pST2P6KOqLGweFRpsOOOJJLzWxZ5s2mRskVR33
/y/Sc0N/1644Fb6V2zOuLEJCdxLLBn1lgpZKA7vYI9ORGkS0VFADJ9TOmUkQ7QlVS8iNFCHzyBp/
BYSCoSUh1J+TR7aj4qBMX0BCSUvk6o5TfaV2ome1GTMUyPAqAf++1C/hVC+EieVlQDBiPcQn7WbN
YRydYrkTDF+xZ+qizAhw6ob5O1YKmlWSJ9W1XWQePifIb34QIM/5OTAVkbxLyQV9s8dhvmjS9Lsa
5MA/zhaM8RYnOEkV5D85KKkLy7WA4N/YWe9Q//44A5Hf9piHmV9/glbDQ8f4S1XzIUCnikte2pCf
GTRJy8HXwfZ4QGLVaGz5a51+d1YCeBtFOPjjbiatE8Mblrvh5K86CYBtNkqgP6eli53TKGllCR2r
eudQVTIRyGC8aaEPxkKFNKuI4jJ7Ih5w9o5VbE31IUy7soXr+tgWh2kJSVvPHEeGm4Kyvd1WlTfh
1oLCxXMXNubHhjHWaK+qgWRzgCDIYXZuEexoWGPxRLDQLgBWNdDt9X393RKgsFzRRYf4O+LUKPGO
1yP2KoqZeYr/tiwf7X1bAPrf9HOGhmVFAlbc61pDRQLVWeSMLK0ZmqMjmcLscZvf2K/pQB69bVHe
L6esB+5ltuug6v86UKixucxQsnWymwOvGi5KVDd68JA7TeggDLCFrNQrsIZxXa9BKKBpgyTvR+vt
uoTJN+KUuayXBz3g1mq2LAhlFyLhMVJi4GEOXgM4c1EDM+l0yFXN7Po7GIZ2ePXHlHS5AIsyjzHV
S0DaTy2g0JyLwshvyydFWAOK03TZK6Ie+8+6R3awUSRNUVz7bDHXTR8SXH0edei3/QEoWm32egJZ
zCtRybV+dBs589eOHlTEezO2i3h2Gp0H8p1hVQ5AJup1fMwkw3U6JGl61NGravoOCDeGsrsUlbJJ
diUO0uqfKbTrfbtAouif6w7Br0NW04781/4ZQFDqX2h8SaLyQgY7z6TEoEdtPN+Zr0vGx/PaMwxf
9hLl60jyXyHPqkACtXGa23yqmxfn4PYMSFHHwynmVGqbs8BzdeVMSrfRxG7qgk4fFWGbTt8FW8Vd
gRbJ33kUTHia5vwS6mR2Dn1cSyDwoXsH4AofXd8azqD94OeEQCg9zi7By1IOXKK40tRt8LHq+dy2
Womtx89X4IsQwV+bN7dkbdXnf0IBBH2a7QqQy69CKOQBgwweUti8xE7p4OZUBboDmCWC1JLP46Et
DZTYsOQL2Cs5mvu+xPbIodDUz0hgk4vXquZ1RRqb0E32C8lTfvdhBlYDu8Zr5GYaU5y8LGrb+dEX
ZD0QfR24yJ9QwI5n9Bb2Wvg+phK0uKXGKMY1yYiYCcG0maq4yY8dNHN+qSAduwcK81jEA02YWbzs
iel+0Fxlk0w8+c6cPSsVgylS+MrvvQ5NCk00a1Oflei0Zfg3OI/1yCL1tvpEsQ7cWLy0UIEwu5a9
D9pvrLxNSs50zYs9FM7Z140X7SuMMd2hDtjPb8NEgyQmUO637+akZ8Vj5NLDFGzSSsTm4iGwJbEA
Iyq2vcySxtmBGeLM6Ji4bjN4PrDooyFtD7V09XhvB0kXh9VtsMgVClZRGImIi2Gw2safixbtW0jM
VLodcedwDnbJYM+Vryb3yGUyf60NXgM8OKh0WsJe3714Jf8ABG6NqgwPUn+dUHBhBLUxoUsTMbpt
ucgzw15fH5KBwD1f6Bu6mDX4r4CA9Qhz8bj+aIVj99qF8fQCEEkN51DZ6c2dg5Ahixjzo2oT3Ryc
mH7yUIVGnoYs9xbaZ7eSjwOTlKeajLpLJ+dOPXSh6S95iVNQaapq0iyWM7nb8Xk2Q3BWoPK+Q+A8
zCc043Epi/aJ7pivC1DOWPX7AGfHdzim+QnYSnjiVdHkiuiZAmxg6HbJVnq7s4stBKNm0dv4vu0R
CZ46yH364Pgr9VulBXtSgbIVuUwys1gHBqeOYaf7vZNRp3JpTt2PSRdaW3r4gMmfJQOMzJf2mjOX
520GFvwZa9Y2r26F1mmXTAMDDyLt7/FvaNbG3NMeTUNtjq0Js3kH75BVr0lbqqap8PK9p5AQMC2I
x3ND3A0cfMqB1558tF+t3yXMv6ADU162VUfl7jkxjE7y2Fo2SEgIMj94Xl1CLLfLstbAylLi+5pR
jE+JyPODLUR1Waek389yQnc0mvW5wvy4FeAaMHlMvXlYIb1dDK9dR8cJnXznToCzQdfdgiL9sDus
yqseO5454Gytu4s8JyPgrCT60EXXK9D5C7SbAUNzMvsW47+PHEwgJk0ojzoSyJuybIJbunTpyATY
L1EVMehpnHP/P5LOY7lxZVuiX4QImAKqMKUnRUqivDRByJyGNwVXAL7+Lr43PaabomB27cxcqfoM
ALqlQ2wFQ9TsF+Svk4U1h9l7IAC8ww2DwXmhFuXiprB91iWRRKJLmYspMLFpulm5Q+DPhxSDOHlr
MyimDFeEGxjQFA/bxtnlXs6eLHEi64+geLIH/Jx8+S2e3NUS2d7RHW59lRXISrly2SayY/GiL0Gu
6A1802CtW1xTJxJm9S7xB3oGALZlnz3F2s++66cLDgFUijdtOdOx08LxdhVqESfD1A0pi0PtabZ+
mhR/1jAEjzparOJQEgG215UHX9ttcvNLu3iyEYQer9Xc5JsSN3MFc3TC19BYJdh8FNqjRsx9zMBn
Pva9V0RPKaroQzOgv2BnCDhL5RiOWORX1Aa5Yxf724rjX71KHeyztKBwADTAgn4DQw/Od1XV0Rk1
gbusqjzpcQiJA8LYrLgOfYZrrVz12E4fhrLuM0LvWCGseUIy5GmQvSTarrLDENnB1kETYvgZ3A1i
8sS6DHN0Rg35s/AdDsA90SyMYDSv/DNt19vgKtn1QwqNeagSXrE2aiBkmGhvplYG38DzDOIto0Sr
t/dtB+Cbx+atBrElaPGrrIU4mE3RtHZ09wCdPw22cc1jY60zq2ILwshxIWHctBs2mNE9kLH2zWhY
O6ug9xO+oIjeBFWw4XIr5o22L/y1CfLxiUNvoi6yp72prFvvrNx2yk5UDJXhTtdo96BCG9JJNhQ9
/Y5MQsP8TaVrj5PXTtWO4FCJjRd5lcpfbKuYFUgE2JeI60MfcB4M3/gIirtOzv4tDwKjL1lCX27c
aKxHoLWpZE+QiXu8HkW8SgSdpcd4qjv6uTM6fTyQqSvW5vORf+3de3QWAWmoWAKeJAto50Lpjntv
Qic5WV5XHiCyNR+cXav+POtwmo+mGelVwJLLbnylpDCktaSO2ZLDdzj1t8MqrD+yXnVnj3QuTtBf
fc/O/6Vdxemimfz2H7SgSKxwymhCrzC1eT/REuueIoex4sXI3mZQEGEMXLNsopRcQI6yVY4aLwTW
yexQqDZ/tEQt4j2V8KQtjWOIUTkk6/Rrl8xLaq8gbAW4y8rZ8Zs/QlP6DsJHR4uDxLe96To7gIWA
ZbXY4uFmGrHdsdd7Emz0HIEcyBkGy6E7oN+FZGqAhWx4a5sHhte2/SAzQvIcg5pXHxWzkzosYoxP
y2xNX5Q8zKxf7BKXUEgt7Ezi53pbIpsPKltAZsJrpdV7iNz8M5vZX9DykS6vDo4armg0XtyLEeex
ezcpAYbmxBkwyQVeemhL6Spojv14x48IfYETQvsP9Hj06i5Oxz5Z4/jLKJ4XCD0OTAJMmHSoitzt
5V6iiUQFaIEmJqeBdSYmhoi/aLyB9tiXLp88HFM0HE7lXow0QXoWwR3Fk/4CEtP7EGZPsvGqEfOd
WmxoE10hvE5sgElH4X5x0/bHDYbmSs3PQgtRIVg6cimg/BeYTK+UQwZP1a2YhqDgsOmr2YF+NjZb
ni/0W7sKry5VOGp68UfsGP6S9Xu8dKF+UvBOk7tEJkmz93gBZGxdKUA5Gh+Exzamr9ZskJfcc1ei
UllkY461l8DlFbKeWfoa1JuQ9a/X8YNBlxgeIqx2JxoSil8LhMxHmwAi4KU1RgSVFS6bkqzRzqbI
nMdmAsuBA4eoUXxSaxd0Pm2zUybo1iF50a2N5bYlpXQLcRIQMORjOjsd8P0OfHc1cYmZP5f73ueH
rpEXNkM8KFo5IjVJCuJ50SiL7DwT0x6/xvwto84cWj0CFWCchW8jbjko0LjmP27EinapIO7vOVa6
3mpQgloifJF/xpl8ricWrasWivJ+qcf+gqMFcZcuDgp67ax5AAtrHX2ArHs90XjFYFyz4ItdxMst
34v13Pc+melkwa2aKRR/Vjt9vR37gO+14CSwtUknfNgx9+a/2W46+8uasUy6/YLR25lTpnJyyeVm
lKN+IHSkjp1js0TKASRzioptH6ErBmGXF8vEzqYyFI7PNKZxpjl0Ohk5zSRVtk/ZCGPm92dMoU3b
WtahkA5zhfbJ6++gpdLls2h24sSrA36zfqd8xqd84SrjH5Nu6QxfXxGW9+1YdRd6wvMzviECZkVE
uwQ8EwLFQJYJp+mYqIlUfXniuCm2RELUHwxLEqltJ7w1Lpw22pqO0rUc4EZICrAzGDhJGrz4pe81
b1mTCCQlJQ3V2J4uDr5sCOLmSVfwXFAE5RGLq6DNVtIDjkxtCAABjjWQjCUCQPHitL2vEFT57SHF
ozIcRk8CYndk5QAw7r0kPJSskuttAZ4F64tEVScLOwahdrBzm4R8kAtJBbHZL+J9Y2nbeSRnOoyX
gTzJQ5nknHuVYcn/aMsOBz8mSYGrAV1t71DTyrKP37y1UsRXNfyPflpnWbY8AHfu+CMCgjwEqt8n
xLIX5kzMjEIkQXmHrTk1Z3uYcwx6ZnCzfdn0Co688q3uDEs6dM7tYgcCtdLFdB/1gGB9ljfvmFWz
rynMxwZvocIcy7uoeW0tzlE2725Ykgu+vG5v6HyBfOD4ezKyLB+puR7JvjYTxkQ3u8uHKP9MTSH/
PCWCaxGHvntZnNKkd5wHMDLydp/KTcIugcUru+f7CtbMr/KK9KHj13nFwt4T8pZFptDEXJjQ62AQ
TnQE/eJ6V4kX2dt6bt/CZ2AnDl26IsSwDgyeF8QLSpMWmxMZEGNGb1eukBtGHIYxo+nUUrbFdmba
RfyB/xU0e9eo5lYYb2WcDpwFWocoY5b0odrNKRMfqRcsJm9ywq6+VxGGly0Fo+FxHjK190TSPNSD
Tge+GuAiGz5NT6QIc96xq8zcrs28DO+0Zjf/Aqqq600xB0SZq4AJbSXzga4DKkiL9UT9db2mlS0+
37De4/0UL9RPRV6N41TWLYqySiSL7CjCwn5ZVFxcLdkU8mItHk4Wn4tW7i2TdCd3of6unp3gVHgq
+gX/Pd6ewkEn7/way9oF5lVJ5bFta7nBvlvQ71j09kORVu0GyTK61vSZv+RYiilEB95L8xLzhYKY
tAgkuhyrX7C05KXWYUmJHmDBkr1ZzE7bfA0DX1BxC3JGWNx9qsoOqPDmIQb3O5AEKil/Bol88IcK
Pvjk0nSIoO1+INYrfNU5kwMwZ/pvMGDo/sniRC/WnPqVOs6ZvxxQtWZScHoUz7MYovABcwQnuqYm
5nsJyV9QU19a3qYcySNAIUULdx2cdSdj2dBSLRdT1dqKlBt8Fs7kZS9t1VXwNCH+uxlxrNBlPq75
eVHLHaixa2qVnBfSPDwYsDi47p1D6/h9Ho3Tpks7+lxbdit8XNh4z1j8w+GKO19ySAeazQdli4dS
Af9MX0PhL/qOvGg+0rBuEw7gt9Lm/2xGO/HqlY0F9hcRyYSrfrTVnTExfJ86qXFUEMkHlap9FXFE
TAEw/Dli7HZSFbZ/sXSPS4UsVOeTERjKBRlrxY6IUt0VJCkXu1Xo2elKy2G+cKPore93MIqKKdwU
boj9PbWHYb9YbBRXpRZQhCgpzKMdbg3/lM3M4y5tJueSYAehitmLr+R2G/wFDkNCwLnzUkRu8G1U
pivBvEBO5dG1CJUcAEaRGAB9QBC4Xg3Y+gvClLQpjJdchpW7leSg2s3Inh3kgzOb9Dxwgkj2pdez
8s5G1l+rOvfSce/VFnngrNfynLe1bb6IyfjeqyZ/9a19PmjSllVGwwgPQULQHYQ1bZzbC0cGW9zu
lMeyx7WXo2BftJqdvuhPTkDnJ2WrNMoPXoy9EtCOQOeoptn/GiYTOIe4lxy48TqhcCRdwHvDzqph
/ptV3jy3CFxQV9E0MBNSRpmzuJ+rPJf/ir6qs3cECDs+4GzIyv8TvvGK6GCiu8Hxs3an6KW0V7nf
CLHpgDEr5HWpj4KJAkXabbpy2bUYurj1BckWZZsyvOMQvIz8rGr5DjjKnushbd8jVKn0EeixvGc5
tOSbdmxVC48H9Yuqbp1a/5WmbR38ObI9IWLyJEMbtM6FXKYtFs+CwKjE4exk/aGF77sBJlTD/sDA
nuEirYX7ag0l3i+qvOU3gILbwc1Q/5F9dqEzIUrOeNuGaWKgDrg1AEmj48CX4RHiuuSY3/DU4vwC
08WjeQf3CZeoZn1LRZ1tluEw3QC3Y8Fi+d3LK9YqLBZzFkS+ibA4lcuZqroJrJfGRbXhh6/J4UYh
e5khQ/xuW24+IhdPeZil+26MywYAm2Et0TjGqo8jFOxp5et4DOHgEEl9GKrZ7a+WIyNMkkGQ4hrt
+E+C1LkZX/ruyq08XWExOadsLItH3xi5rCjC83/Z8KsLXvF+U0xQVkmhMFmCbsPefUN5dcGHq4fb
RiS96aDJQmTtxF44/fSaUPorIvXefUNZhMfqZCpz/weBH5NUhLZGBYDIH7yyloRWXDF9QSEJL3GO
f5Ky93yySWna834STA37qbQiAaSl0f62mDP7rcNPz0JRCIh9MT7g/sCNJoHDNUla4k3CNFGeFt90
Z50V40ursA+TKIlNsYeBY/KNTx1wu4LcVD0tnJfXvkmK+xbhe1qFjvLXgGQXcBF40ySmwX2PWWdr
cdT/j9ufVJTVuUxfDmlQgFWDio7UYU/qMOQalZ3g1/LaLKOZ9kEpLPGUtxnaXYx5tVgHIQyXFW6u
gHW8AqPwSbx84Ybt4iC80tdmljUH8+Zd8cEnYBc2T7iSkeIUBElENjaxWICKiWrQ9ai65RNTff/N
ISFf2bqfocNFEwQp6bNCjLGr7RYOgM9Oki/sCxAW7F1PwCzblsioN7IRdvJo5zk25rjMwVSKsJLg
GefF6e96HlDNtYllivOMaoNdpSp9mRxef1ciTKN7CZ1CnEQpSoo8JFoZPd1+691ZTgBv6cYN/gLP
7SiHvHbVEEmw/LLZJVKr5L7AJ519hF4dHLWP8ROC1dBJCAypY57G3ilfVc3MV4TUe6Pr5M1dXtXQ
32UAx2YGLiXsd5PU009U1taBFtdbdYyZ56fC8mWP2NzV//yb7XZtirZ1HwkWeMWOodTCE1hICE8i
SZN5G0dWcy6YZS6QE9AMQk90mj0hFsmjKodoKyMWVsWOMygjV69M2ezbnsMkhvxFsK21QvtaOMst
nTt7RYOPykzi4BD1PJW47Dfwy5qUw8e0HMcoCLxdhCMRm1TJtY5HNxyoGaym8ODVYfro+3iPwHI5
1UuNJfs39CK1dvE+ndOma/+b/Nxz8NqOMDZi277wIh2RLynzs4laAjrX2JG4uoS5jBjXTzUbyzXI
kY4AZ83G+RGthoSgY9DkTmHCfvIFDHyKu8mFe1J+zYtl76KJRCQjemTzV9sglbaJ2yBvcB7C0MnQ
XjfnKbbhlqaGfI9mx+FuVUCrTZEP5V8+GwqmKxuBQ2vh4zCDk7sKb52TKDEmfE4RJ85N3eSvdNth
IObLh3Lmc0OMQWS3mxIWk3zJOgsRtDGBR17Rx8p4y19gHOh7eaxQo/VV45bHJyvb4g82AnGJREws
Qz1b3h6UM+oYtLrmZwnb+rqk8/KTjFK8WqFlyTOsxooiaYQKbhbUQI+1R+WZrW/jsXk1qVC8nNit
3LBo40QfKaEgAj28FI9UwYzHmA1gsJszvVibgkTGnhdrEvOEz4YHXsX0My1xSC10UTrzKm+cbC8H
6lN3Ga0BZ3/MeT9YzEEgHbmiLBCLYfXDihjiaEjwAiNEd9uBJX13WJaQVaI9Qo8gb1kcuTF7fGOe
Pra4PcWqCOeImp4KQxLoqpZXIXwzojIxHRHBpoO0kaDLeNmvbZtki+Ve3nn4AJijRYi3t3Vj/HBt
H2zqUhOO42IAfxxHIaFuBSj1RMOzBGcD7KgicEuohsENLQ2ZyCEptSMtMq0rodhemikdn7NKJ6TY
GtI51yLpGc2jec529kDKPRjswX0Aw7C4tC+VXXJcHMIZcLSC5KVhGw0ax2l1cmHWiC9jQqgFHClD
BI/7xV6JhoJxOhHCpX2Ar4jzCiJep84TZS4YGalo9U41qjrXLuhFLFxWrOet6Mda31EtRP9AGlsV
2Taa3edNhNY1r+PAI0nda8C35KlwFm7wDvdUguMozTDcx271Ty+qug94fX15WaeeJkuMB2EZnkt5
gpHZsd2pQvylaWklMPbfZ3WhKWrujXrofad6W/wsN9tm1OaZfaJMnkKyLDKlxoPe3M94ccIauJgK
0R4CR7PZ6Aci66Ng7/CPjoNSfAmOGv9MMRNLbbNJfsraTdcxBhJFJL2lqEoUg3f1Kr/1+anNtLww
J9MwZyVsbIpNHHSLPFBstTSvwRjV7V8xqphmW2lS4g3dEucntbSEzhGGePNK9L4Fo2yhxK5QcQUu
RJbqX2P88M2PEwAaKN289nFbcF2gsnbjC8tA7sxtTwri3rdGJ3rAcogRcVXaM6LxTFPXe6AKcZ0s
J68PI5W2R09UGCDcuX4W6YixyhYh8cXOQI/S9GNRMJ+28ylrfPXVaABUvxVJjJ+KjtcAMTOo2l/j
l2FzH+Gz8I6wDP0KZ5niLNARBmXLUeExb7441un5jwhVnW+IJbv/acf1y0d5o3zYaAF09xxohav2
LW4hIuKKA+XKk5E6ZTx5Lz4dDwEcEOl+j+4YHLzQw2Qim0ptvSjgKqd7olrbUhoH54bXbgEMcACr
p5DQDBCM5Zjhipo+9CAC/Qlvw82Yc+Z4/OpcbQxv5TR4x2tguieuFKd9AyKoYUdMIcUf64ktIAHu
On/kGQEApjUJ1o+Olb0O2njbyTC808zhFCdEDkAs4m6DOJT5VCbHJHPjf1jaZbXhSe0+MrgOp7Be
5G3vHfY/uS6bjyabCF1kcawPJDz6pw5QwL5RbfM9An261/gmOso0Yrr3sFeHl6B3J73iU9iIzfgh
gVUx9WQ/7OKNE+2GDKMKQVpPVfwxdGFvUUf9CGwrlj9+a17pm79oST2gxTU2Qaq0qZvPP3ly81cu
DEwRu59I3OuEkxM1Mb57agWiCuanxUZ1MbaT2hsf3vRbDuMjZ/mWga4gbEKJPV+j88mwJyGxJIWm
YEISKeaKnqwh2UiQwoYeEXwqH4QYMkyA1ijGq122XP0rl2RNc6bgr2k2VTfDpPH7pNuHmRxZmNV4
hjbED9MUWldHEEuosXIe/XQsGMh7NoJ163NsoF9ZWWRsu9YH3No1bn0EK1/5eF+b6a+vGMfPWaJY
AI904JwnchDfaYjWHm9jpDs8araLhuqBM52AT0SA07piSa6c03FCdW2OGtZN0zXygGebNbkm+8AC
FQWlIgrwXas2Xp5Tml7gvuLr2Hv0+OKOTnjwQHKL7I1x9aypJ8N261NZNJb9V5VXwSUjilIhGtap
/9+os9LmhUq3ir3CVMo1c4NC6uhKCKsuXssUiuO2ZUrLdrNLqXbhwifexVEzZ9uqpXEEBAXdfb82
4T3nnUJNBwuDgFD4OpBbyN8VHgRkUTyzUXKCWek+I/pRokMYFJeYLalWoWW42AoRoUs4TVLvaW1v
1w1n+vIszUTEOsXpeqUhSVJ6aSz/ke13lG5zB4btb+8mAxcIJNGg3zPakDeBuMihd3SPEYONu0F2
wrGnpjaxNl44EFPAbUTw0qen3iblua8KGgCYKq3lsLjKsl6qHoz3Xg1JnN40eyc+L54FYs+jiEnf
dYb9/qXn6tH7vOtC5kDBenYTx2l/5vpd3gBtdQXvoAYzsu5xnNSB7SCJOKn+SaZ2yFfaq7KcGEeS
cVso4Y172wdetZ0Hhx4v5gPCFR4ndchF1XysJzub4JS5xTbE+M3yjFDH0fF8iOlSDWgppUuEclVQ
9LttvTo+I4pkz6Xf4AjJPFG+hQUQE044dfKNmhX/QPW0oZCYEWs2Hk5+t7BI1rgiPSBTlh+XJR62
xS+6r7yZg/GQTZz2cwobxFaC29nFaBZkYOlAYODzwfu93TBnGbMzd/O2ZdYJV56HFso1VbvtFlvo
uCHzBYWMnAXcJRZMNzEeYiSQr7paaO2kAu2BRTwB/7SoWEcrnF/4gnw7ZYviks6q2BX4BD9ha9KO
vmgyDt3IRiUKZrvbLi57S66rdnaijcoWoz4bHkhgWxt2Gc8QBa30KUhZXjwjJDIRhA549gNTx5y8
LjwH460bJwSjODQdS/RE6DPRuPeTGi09F/MJKz7gNyijh5nMb7PSIkPUKJxREpy53cm2Da1+z8sw
9e1VjP9As3hvYbJgHJnMj+I7nM8sYReQbY5Dog23fdWhsvZcDc8Ll21+7PEjkILrScvilw3UqypS
8w0fxWveLQIVhBkqPkbMUudUBVKeMzY0/zhZRrgU265Aj+8r7y2L3Mg7sN3OzglHZc6nudfGj5hT
3FubuUGcjk18YV+EXpbFCLs+ObAV62vBgm8U4tpXFqhI35lIGwn24lueWP4Hjhnrqc5dnKGiE5B2
wY5cpgHySQLOFY3cNPV3DaLrrqvabsexi7SSsEv3MOJveEkS0Pj01vfhBnSEZUMnE6lY43EpHhLd
ugsZbPLD69wxSP9oX94WlXeut/yA4/PM4fYFI3xg7wMij3xNhiLFxZ5y0P++zE+dr6W1q5tIPgRj
Tx82L188iNgL3P4tCcv61zhsoMkYtzX2PDuI7lI5g1NBfnBfPYT06jiVi2lvFJ8uPUA8iC5xx8uP
NNxtf7bqQ1JEt7utcz5qCdnwmylUhA89ltH2eYqHXN4peJXLi6Lwr/tsQYbuqiYEShtS7CSoHmWu
eljY+G6U084frku28yZ+/YNxiDHJ1oBpqwCLVTS0zZcoZ+aMpho6f502WX6GkhwMV2/y2JhQzleC
vPJtPJW23x4I1sbusW0ZNQblo5vrmv9wVVhz+9VYy/RhWQTPQVpp0kj9uAcq4gdcDbo6jpZbsc7z
+YiocLPS91KN+G0WXWQXR0GheYKE4UY4wQL3wDtjKemZbfCwbFk4BJ82SIsrec0c2EkdskpaOpfz
IhbrTcm8ADfHSoc9uALO9eCe8/+S0JqQlGnluTd9VU7fOlOY7KYgmCWkm6HbC2coxt1YgAReD5jy
vTXzbvmpAxfGalOTGDeFryhEZ9P8wBtCPhecXjGeeAmZj0rlPwBq9QWg90RtK3bcRyjG2aZMeU5T
Ttkvz0KGOSWs0qr2Hmn+bSUiQqWRM+dkTCCx8GCy9zbD9mtiiKuv4mAUn/1M/puDML+miXP9xqHL
+dbYbqVvdEzOzyQbmkfSMN94Us0PNPvkMEGbYXmfF6cCq8zBAybICl40Gctj4x+llIB+0luEeaXs
3m7ps1vMndOlobftrZz+sLGM7asQKvjuNA9rnD9JeygoGgR+MbjvLssElkSDdnk89FFwCFwfYVvc
MD7YFPiUrIqTf0sq8hdSqvMPmEkLuoUfeWh8hFdcGzs1nsk0fJiMXT13fOxP2LXtIxMqo5gAF0Qq
zU6vxWj87yxzKe2y5BheQnsM5ruYolW5J2hLbGWypmBPDVVPssCDkyVJ5dwLp+LwxaSwFQle+rWt
we/CXMU5Os7LxcVyz6QJ8RkpHYvZGCYlspUdLxthe2OwwVOUvteJTt4KTv085LvwPmmK7rlpUrBZ
zDP5+yD7j7QtfL6uHEND13nVhcY18UkXePGaeBMJSNln6SGg8vG4iPmvSZTZZ/HiX6n3yfKD4sbb
erz1+lXru/KBvkJsNwGhu/NgcxDfmj4YSG4F+jhrj29VNv0H88e8bUnG7FwKf6cfvy3tgAJYd9nV
MAOyVaxT5FFs37hkqd2G7O6nFJmEY3SwJvo0N1ZvP6tQmHv7dsjCN8L1mxgwlBiMwzu3zKInm03C
ipdUsRGoXmgbNJicusZLj2zpt7PIza5MJHMWEfOWJsakUadx1ANIE3EdpwQAnJjrkzWk8ds8Bs9E
raydC5/vYuN6PlSVox4lYfL9UtTzeHSoOtrwLKK5OMMqXW0cz3NPKb8fCEaoB85KeEagxAwOY4Yo
qreZx/AJ3B2/W5SmBI2nTdV7jY65HAQ2javgZXXIksh+x/5AdQWmZ0RVCfYjaJch3xhPKMHpsf/G
mtm9UCuKFagIsneMmO6x8mEQF4M7erjwQUNi8U5+UYqSbVr1LcXL+OGCjs9VTbCsssHBN82halN7
HhSsXBrqWpVhHUxjWf5AsGHYjIkKnxLEJo70YxpjC7MCFPtMFAk9PdC7MFSU9gFPlvkbp2b69jKn
ZJztv/AbTlu3MBNe1TIK3ywV4VaLrety+0kxQdYzVRjcIzcCDLELSo0RFkBwA+rlBDvgB+jb8ZBT
sbMGV+feYafgIKrkNNw0T9omi6lOT5KgDR91gZZbptg4bJdRB+zpuhvZaAvA1CuHBo1HBCpg0ex9
somBqXVzj8dh3NKI0DVH0AcdPS9D3z2G8XLguw63jV6wA0oL+Y9I7beLNWDTOqN1mlJzIlLNtrIJ
+uyfcpJuZfUuL7+Ob3WBrpw/L3Oo1GYIDL0nEA86okx6zfGz4IUGkOsj5rx7G9gGisGRhBgPcUk9
0qOhPq3OvyS+Hu/ABcTuKYwdHqoOCOt7e8DG30N9WpOOh2CKq+bCsFRc/OkWPg+wWvxEjcP37VPH
1YS5CnY0hbQO9A2uaIumyEyDB3PTGdAiOYMdexcaPW9Bk0J7VCADEOVFrGT5nNcyh3OZF+5RsW3+
VFLXd5MciKAzDv8wuVe/ZVk/FLeEJbduJPmfKTta2Y7lfJmmeKg7HX8oOOarHkX0IVJBuYOMTp+w
icG6rjM/HG0CNjUv9VT8VJZTXHlhTSefSYsmSbA8q6Gl2+egPeZnhltIcp4EF0Ltzu0VWvDGevNi
G4Auu1y+wbA/sKWwWUDyMRfN7kLP6XzC2YPbOslIL2AK0ZukkGwPmG1XjPThu55iogRDLQ/YgABw
ZAUR26zQL13RcdikEKjDfOTfkKmLSbd14Kc8ZP7/jijH4g9xKqy2Yo6dez0usUuggZ0RRb7Q5rUH
m8uk1Q/EFTpCufxuhlfdJ695FLn39LhkTwLZfFN0k4I8zvw/rTXuELn1uiXJNkU5JBxZ4wZ5FmbD
CoW/vU0Wye8Uuf0zZ/3PJqIqvsvAHpOoZ0JAIqWCoNRfCPGG5l+70Xdjl9H0naBiwwZgQfc1Q9lJ
1oHfVOOd3XHk10P7x3Y42nTKM8CspqF5SgNbQZ0K05vxvMQBJLMbWnQA+U463H3xPUPJjt82xZfO
nGS/4L5fZ61gsQ3brN7PkMwe43Zsnjil8CwJxmb8o9FjXDXDgpVgrEpWLY3vJ2ueC5K6HQA/224J
kn53syusOVWa9WgBC6pnHW2s0sLfQa/ytnFzzj54WSvUjMA+uRG73Zaw1gYzcbetx1QTaKAaebSz
sV0H00AjRFYr3W/TpWGUrXFX0cjVbAaAlTxO5jdgc/gfPWP1686ERFvNe5NQWguah+g5bifYN/HH
aMiVQtELCfniVE6maYRnjs4e8DgjU+FYL+6MbON5Y362ped+sKNJPkdpN8ewD4Nx7xT5HkLkzX6U
8/shHu4mj1HFMmwnXfiLrSa5s6ZtDGtM1NLDYwhgZ6k+gnWzjinCY723etaDYpTBc0Eq+1l6frIJ
yb/RyxXCQJOd+17ozv6wwLVZ+yK1s59hFFhueGuVv7nfmUuKGysE7k5N19pl33/LizPs08BR8uQY
0vuqD4o7YVS71qNi1Q/3gUAH8J2op0ka7OmAcX/sxM3HDqk0HZpDmimCAilSVyljgdNv+i+eMEaR
ljxlNsHymukYR1X2weKFv2wIr2WPckrr7omQAL2xynTvGTR6MirTzGp9yePudcznlzi6zQgZd9re
4OXGCCz8zQxTaBv0qjgSPIsfNZLD561kldaNUrLWvmkN7pTw+CTjxMgFdH2PyMBWQ9kl/Tp2c98q
yJ/ZnOsXA59ineej164xJjg3n2LycvP6vRF5mMtTxNKDaYrWbAqBQLyeFzDqW4pQuh8C2OGImBVX
PODCFCeYL72Zsxvlsdumn6bfWmdolwM/xa9vUq6slKpxi652CFhkdb6aMTd3JdsZb88IpMBzo4ST
ReMCx3CblhYbXXwlcLl/oU9M7+xP7L0qQl9TdNV510HVbXLMHeTsXbcIQZCHINy4cohp/XMdwato
wky6GRK7/+Pydap9iWL/6mapqb7scawelnZpHiXMh0eD7YSznQ4dkv3K5DdMPwibI242QatUaAPr
zWBxGgp8AQUM9My1QfnEwVG0bDsa3uCYXDP3IL3qRtGLSnM3TmYKvwbOeRKjVEd6A9eS9bxgu53/
dMotsEgJaZZtEzaRYUkAG1JKWt2ls+LNyy8wy8qrNMMIhGNp8lPqygRmXp3+zG7i8FbFW+3vANL4
xSMZANdsDTixd9romLVGAnC7JKiqA6dDPNJ0/MoHx4DeU73IONgWi3pO4twHKDdi9nu2Wf2mPDbg
2TBNDN44bLE9VNuod6zwjAPGDdY9TfPbNPPtrdGcu/ELwi/MUyr/dhxcE1Z1WGS8sIGy6QdUqAle
h7jw6/C8JFVl7/txEv+hm9an3OtTToAUezg4qF1z5i68IY8pIdhBLel+U+yaD2xx6PIpQyHwC0ce
3kyIDgiQimARXevtyAbIhlXAWoeY/3oQLNV3vpLLJ54bn95wsQSvY1fM1Sa2q0A/mJ7wKCV1LW7c
flX0PrhAv02zGxnO5aSXbIi6atoKZzKoFw8wXvWCkEXbNTciR5Evm0Ns/ZEI3AX/4+g8lpvH0Sj6
RKwiGEByq5yc5OwNy3b/Zk4gCIann6PZds10yxIJfOHec5EYtCxT8FXQ9/M/bx1sp/5kVZRcJDj1
a6dnKtWh5E36+UivwMfEHJU/QzNhHrVm1yH4dOxDcXmlXiHhSIFaXeP3qeMnNylIGd8grkqnjtKW
AXR24GiwEsGE1E3ca4SmAssw+sj0FY5iHr/F1WCizxGTvD6ZETk//pXGMgi1DTS6ZuQ2IqfQ2aMO
0OMh5V3NK3Y8qbGAczSxnd05cezawKnhOkFzC8mAKI5FkgUTiVbLYmsyljo1VURm6aykhOMf5ajO
pcDOTrmRxNjAaENM9sc20pb/xhIOyghoIcu9Fj1HKcfumpZxF6OvoD8ufHB4sF/UjtEyGHAunuWK
LCS6+VdIwrxGuW31hy4GHUSICtfJiiZMYLlr7WhTyY5UpASdwwqjLHOxdEoYICOS7j+LZLrtpUrH
3NHhElOuIF9QgeEw8VZa+V1xGKpx0TsTedUnYRp2dbQKkgoEfqBh4+R2kR/opslOlPO45Pdw7vJg
P3eBGx4nOGsxks6amhOgjHMy7kCPAqWHxZNP9/oMmgfy48ryWq3PlY6Z4KDNb2oYW2E2XfE1oRyu
jaSFdrjZh/tCT4F/qFQdjbvQypYOg11jPh1ngM+7omCavAvdy3jocUcixy9VoJ7VjdbRiFtUI5pX
QeN8UwITvEjEObYg3pI1Po9E7wQsr68mGxCHeOCtuWsq33kMUn++MbM08qZekpxyRBwWzkfVujLd
CWcsqwv/SdkRKdohyOU4kESaWvpNWXPwhADKjC9kFPUPMjAefxQxNIBKXLfb133lArWLmMgIp6Ph
95GXUdCW9sjZnjavFAv18DvA/PkloA43lMNyPMROhoH/DomCem/LtAVty7D9qbYG/Rd5+EMOeF6R
tJZISu+ZI7r5g9c5FD5uOG157NJv3BVBf7SYrq5km+QPOcdBuTdjmRa7mui7HynJydlkeBCJuWB0
mRwKuG4pNtCMzwl/uDoDDJNEVVlO5m2WonXmP+bxw1UlXTPso1mFPxDjbDzVJCgyZnQ1NbQErmFv
0kQ2x8bLm/964CLMlWyLbLp+Ge2zzZbtCz/pdJ2n1nrjtSX9CbUQCWfhkA/BsfdjcT/StXi7Wpji
nGrYv1RnLUc9v3zu7byuYEOsGBhg2cD2zwKjy6O7EhKbtUmwZdAqcgKJ81guzRsOHcnQn0YJVbVw
MhwtUyDo2xzp0iSR0KbuSULIAyKcWoQjpXS675gQjovvy/g0+FjJubDHAu6NaLATyp695SaoLfmy
JNg6+HfgAiEqNGnAKw0iuJCngFdKWpADbw6d1DDCK2W1Qd3mF28VXPTxUA1D9WOVE+K0gdksz2w2
CexDAIp+vByPKj56EQcvMMyLZ37Rmp2AKvsTsR/Bh/Dp4Q4MAR00SL1BfJzV4bBTdetbu5AeuNkv
LkP2Dc4Uuk/X9rxpp5DAGXyuNga/Hs/3Z7aMcXsufejAJ0SwafKfUmmVby096mRrjV1XHmPgjBmk
WELYsFpM4hnQOextya7vludJoTZgAnwK1NAxEBGxKNZlSUm4GvkyQYW2YMa55Ub9lKPfOtsQN7O9
4Fb8JkKRnpn9rbxSlQA0NeXtE+vBZl5RWzVxOH5e4oofh4jtRWhTObhlPqEtrgTntllaJ9jjc4Hc
zEmJu7jn5H3CSVB9iMYn85anF0NBYmAkbUgKg8TGlUg8RMdBdDRJliUvamb0vB3AZw1rxgfuYwY4
rNl0/A0viYHOtZlcL1mDjhV3ls5svCnJUlwaXVN69Qxdq0/lW0q9Mk6tL5ZexgT/1thmJ9o+b9vh
1NB7Jms8e6zD6gkEKJxIDzn+hYmcfRIJp4ZIY/MtqrDESFMuzD4FHjq2QTP8y9szl9THjn0h6hni
zQQSSty9+aYeHfUKMEzO/zlxRSDIqhKM8L5z1yBToPR05YGC0MhVr2yBZhoWc3rVRc23UcxiJP3I
k1MEjSdikjRNTdRv5xFH/0pAPR3XpVWZeW+PVpzvTRaG7l5bjMOcjmdn1Y6d/gkF++2dLNvxIhDl
tN8t8+QCQUOi9JHpuJVcWgJF5d41uZRUUCUQmZHhwrWc3BB1k6LkxlqaQ+WTuIYINmHrBuuEmazg
q5YmGe0DawGdfbHhHbo7T+I3PziO1/jXnGGzvbLV0C6HsunJGHObsfYPs63y8MhtMTIQz25QU53Q
D8OicdiXujZI9bXdtsFLjS2SvCmgUMm3NkPdnhJu/z+CWtjT8GOrZ0uh3tz0UEKWey+p7T+UydPD
kIxApdsMsgvGB2E/zh00g800Qo05qcYJ/tAxsKWTnp0F6wDZY3gibWQJvjrooZshRAKloRhSPVRl
dh8oz9hbw01s0RdhhhPIetdzmQanJYzIQqa0YgKXqxSoH8z3TUW8JIcBEclil9vsO59dgGvHEiQO
5cNY/04BouiVURoNifHhOW9FUjMa0N4AILEuO/2g4IZQUVaGkjjrMv+Fvyl+nnwbLBx3dmSDmYsJ
c8rDsBmeMqSCx3xhy3+DqNn32N/TS9OJD7tj1bvR8BsflnGCu0IWXrfygbhsu8ZesONb7ikEMphw
UEuU7nUYi3f8qDp/mgfbB1DFHHztcO6yBrGchwC6kI3zuZIMwhrrUaBBv+TMU4t1xaBv11o5gYS3
3AdVI9ralozJj8glUkgjUxXtkY2x13ejvPpYKoO/tXKJjNqPZrKKi5pdhEpGQAzTXcR3YeJ4EVto
aV3LniteygJl7IIdqcmdf0WHJyqtJm6kpqlv1VT4eWPF3PMZunsQbexSXTatLVKnsnBW2djAMqur
+Uu6lQK8u+BUsTGnnDzHfUkYdW/jKrxRq4w4oZyC2tBU0Qf8mP9gHXlgWM34iN6Q9z8fFl4C5rb+
w0QTdQUbPHHgMVHdIXpM3rSlvX0R8hgW45ySc1FlAoZ+Shvgt255B8UArdMc6X+tr4tT3dqStWuB
VHMbZUV1iZy4OPRlLt+asOQOZJGN70hBCl6NHY5x1IJhmq+4E4Jt5iNLBjwUR6tORw7QNAxE+3Qg
kRolOL45vShiwIuxCe4ygccZpAbiNYNZhk0KlBLXW7Z+7HGTAjO4z4pUPqQI3y6hIGqI6TT0ooCR
KVrLtvsZqDaGDXXb/GIWFwwSlXjkfTeMV11KXv6w9eQ6jKYaLgsGZe2+5BGwdyjX44Zvr+PumPsO
Ak/dFpPaamfIpiPrXDvemLLSgGepLPDB8G4881oTt8houWh3JkgHexN4XVt8F7Nhj+BbE0duDngL
oEBFROFLhjIKvU1rYJOhjZYp8A4C30AQoB47Aun1GVJPduN1OyF4/TY0H9X80dttWq/F0ofqYbIS
PV6YtWDskDj2PJ79CGXDKomxpO4T68a55CSAWtUySHHXpTOiCGDoEyGjtL1o77WmvDFsSfnhekn8
e+gUtzWaTv9FCY4y2AHtfAsA4gQhBRHRPNgPJyaNZMf6nKBb9BIVoLKIHDR67oEj2a1tQ1oeQzPS
7PoKjYyZZcAfL+g+b3Nk5ErrLK26mduoEgPjK4hnKMwRTG9qJwmeoWmxSeM/n793dcNxNodR++XG
rPnWcI8ibhA8vO21x2fLzzsRzbmd0O7i98KOjC0VvyzokDDohx1yS+8ZGlnEag7lRoLOL2+zfVpQ
8mw5s1lR5jqNQoi5Mcr6gPuI15w8ZqieqRlhMaaggzZe7XjzAW/QaNaqnrS7x6PqRHsXxNGxiQC8
IOxIjWF00nX5BXdE1+11wY5lK/qWNIpI9i2YlNDqH7zhlo8Rkj7/VlktSj6NbeTaeQVsWZCCyIJz
E2YzJ0lr23tiZJgk8iSROZuRSOyeFdmKDlauWqW/oDrAMNfhHH/ZYMyQm+gu6zZ5VJZsn9xYvdiE
Ev4ucw9Am1wn7nsEuw0NfuCJ22czYfC2JBrvD1VniaNOQcE9dXOfkSJIAJ+7a+aFvCBaEY+OyaFy
43Ulj24HaFIvGxSxtIjIkykDSfc1ywZutwOfz83H6dACtvhz+GG/asa+4V0959Z05tDEHk0qnIfh
jgbridcbP2swqZCdVUTcCxVBlFkE1cgbHwDlwlOE1hn6XMxeh+fJLo5jBw5rbfo5+rRix3LWQX7z
DKFkrX3YprNyWDX07SfyUkBtVAj2bqClIAjHQY1AtLWK9M5D44Tg0w3nBgXG0IfMm+hntrrx4DU5
Jaio1RCWMDRM56TFuWc44jP4bvzswMbNso++I1HwmbitgBoaE4bbqdU8QvBI5LBmxdW47G2q/urn
SORv7tHRBpbH4ceZ4iIqrvOa9lZQ44cb1lmcOKUQhOgk+Bwl/GnycLd8D00BmSZuvSPiFTd59kKk
dQ+s2nsCNvzGnz594TbdDtinM+yLMnSiNeIR6bOXRY5F+FbYf6dcJP0GVEBwG7kStLdO0R0/T1lJ
MCQePu3vE2mN/pYiXLmvGXh++0XQclkQooMswrzA87lBiFIWlwEZIDgkCuFTIS31O7n6hjKvpnpP
IZg8DwGGkW3bCHzlkGmm8GJLkYUVTGpTwmnwTT1v5dTAmw3QA7Kc1zeVKhWp/IM5zDKPysEPT3Pl
xH+TP+RkUpVu9junor1UhFczSoHywu++eGVMfihySiRBEVogxVaVJQucsU9keE3PGNeBeYTVFbla
mlgWpIwg+2ZmYAyT2hadUtzJU5UgzcJQ0c7P/LPgKUJ4224XFyXdLmUQ7awx1fc/LGIna0Op0vmb
wUr74YGxbZGySdc1EFYx+nSTPaqkOycJK//DijHxHOciZ8DjKUPAOzTIoVhPcT5czIjDfzMjO6m3
jJjabp3g9LuiiaD7zRWEPiv1vbdy9uezQqPfg5Ftg0dIzUTTkL3R6eNMbcpBq1i2gNJCVgh1ckgP
pBX0f/bQ5D9Wn1ELjz0yyqODwVgcfG7rlxl05R+Yorh7rB2MsqvWqZb7gSLmQfW5f18nLeuImMMU
mM3YWE/J3DbWpeq78jslGf6fpxMCwLoWcSyDgZZYBvI/vQ38fokkz/QESkbKgqpmbPfnJh7kdbWy
/F6yUPwPrpH4RaNeP4bJjDgtx+y3R+0EtdZOXBLEWFhBglNkjeD9y25grSiQA2s0t6Be84SgmMUF
6r4T3KLzNaWz91R2AM63RS1RrLWWx2pTtSC+nmFnOu1GITb8aW36coIo7PZNEDoWrAnHyPqdCnuW
ObliCnTTnEVXfNikdfkiT7CK41eFQpKhrcMsbOxgE8xpyloVN4Juq+g77jLFDAWu0uLOlHQdn7Bj
VbPLWinvpdV7rzAyr0UzvwBifCyzfHq0ppnwBjWJC9oyWD8qTR7wy873ikcqA209FccSIe5ROgbJ
BWrl9NibXu64ZYoDYuzumYSf+co2f9nS4RFTOQXWFwJG+0xIL+ezM8ht25PZlQOe2omwn98TqV/G
2hvRLeT52k3d4DxhHbqTdY/uuQitUx1O9sbu/c+FB2Ub+/q5A1izqQHvoU0g2Q4lT81ylskj+9gO
E00UpOYDo8I7C/vwt8Tq9GRpSAXU99khRUlJ7nMZfbUSVFIiDIuzluHtKm7KklN16Hdz5MkvH6jS
u5XWN3rV4FSPtQjsO3dM4zVyrq84JJwGXGTQIlltIUAwCuku2J1eFm78lcYdAF3LUhvMGjmphlP2
29jQ5eZ5sE4FcSlPVQ6hwS7V/Ih4kHQMZZEoFIbqjA67OhfFkP+0bQL8I6/ygyIT8MEyw/IueSk3
tLEBDiF/+aJln4/cn1gbUrCj71OGc5G5vv8vaG19hql0g12q+Denkt8k4aLOURd2Fwc3Eob5vj4g
4hreBiRiLHb77iHqArprBS3SsgP9ooiKA6OB4wS0zszfVf/kaRCttaqcVxvR5Dr0pXOEwe0ePKPd
tzhP5L8Bj9teOaQDIUEQj47oi1ffz7sP1w/p750G97HDErtVVvlMTli3XzobQwMu6a0FEkW2Xb4X
VfuP8JV6C0aCIV7JSOJsDFzwuEEZ7RvXY9qLhGsfw03A/uL1xPMQb7SfS8SxlCpow1xkaBtTFOKu
7Ez2BhOoRCxN4YimZNgNQuqDL+vxDqQrTN9BMgAgi4hBYsR0EXcfuwvGJkfoBzPCl3wMWfFM4Ypy
OXrkZpEVXOs5uB+98HnAWXJXpEsnOZX78ejYVvmNHveKf6T9dAd8OFE6IJNtpiP5TPFbU0Q7iyHa
p087dJ77ytk3CCIwmDKtxT/XH3iAHnELf2Q9l7MoreEPGyCeVXrG0pv6R864z6BesvfC98YNcFpG
UQ4MqJqIRSjNPdN1ZlxvUwa5Pq1x/1D9+3vH6zgXIAziVnX7wF3HpCddSzBSBpBGtRVNVB5AB3eP
ZI/hBK3G4LjgDdqVQh8x29moRtoo35D6TdOme/91RhPyyU8xkrhgPbdY8z6tgpYB8UR9IRiOlBoP
TQ0QvwEzUU3U86F1Uu/gg2Ij3htSIUvmmrFNMi6/lUhnpP/a7BbRYaMah3dh2ajGSZOVbGMTyAjx
ODCnpBHgehuz+VkSDU4ErpW8S9XF65nIvpfCpASCLn4X/EBBGR8Kly3kqlYLFgU8cUzk0Yk6P0nf
+xsJz0ms/Fbn0P4Tt/1a2uopbX2wAr28dMBGkdpUJGTw7yjwjHX2moBW/Z6ntXnmN5Er7utgL3C9
M2D2zX+2Z0cfwYgQMp2g3XedX3nbJUHMn0ARg/uLaGZTL4l4cecOE4fvYPJ0amJPCcK+irxBhZ3D
kFsQcgb5Kz1Iuw+datqUSwkbD6F5e5QJwPKyRa3gNUxgJSqGDjjmQ+nbrEP7Zvm0J3JAphhBPstC
58x6Vm+9kVRC4SC4CKCtH7s4+hh9oP6a7umaJWH2x9AT/USb0f/bRZPvgkwGGxwGeD2oCWNmrq3+
cQKG1lS85NswmSfBpwtA/TUuUqOeQhVzgMAoSr4QIoh2gd/bdacwRXdTyIjej8n3WsVRd0jG6v8N
KZ4MeqL3bLDNBzY/ancWVs2J0zj9KhPpnJUy/2yDOgE+2lfmCffcOURjjwQD7GKgc2uhHQPho07u
WWFhBXXZmW9Qa+HrL+15Z2td3+NVAT9RKBYpfYpftMll3WGVZjUHXq/71nnu3eWhiR+EP+VIBK10
bQ/+GyjY5I0BDCtoFG8PllVmnyOjhadJKJyEFYz4DhblHbEDD6QWuI+lCcRezVP26FrCvDslYlxd
CH3Dkt5Qr1YbnrswV/soAtpLIeji9wIpcY+xBOevHMyaGU/z0ng2athi7LZNFDtruE5mx7xNPma8
E1TLKTGISLZxzy1B/1fEQMCQ+Yzule1MjJHciEPHYHDjlDq+LmUIqiEhHQ+dYnxnAuKFaadJR0Lo
5X7jAcNWM009ZaI3cFrhzjxDWYF6g0pjegOl1iQbGdFxrnybVZtOXO8yz1l7h3uRXb5InM3C0P3e
SlpxgTLZn6cp7E54Kbr3QNFAShF0WybB85dK0icgkShpk/ARPO6X7fktOlSGdavKwaIj09q5xmAv
dtqf+7PrtNw+XIM7KQf3KObyejMHbwmyglBfOBa7Ez3u54gvZAzKoVu3Y0JnFvp9tDIowB4y7JQn
g77hOfC1eNVaSajxNojDbYzbU69qSQN8lrkvD2Ff20dKd3GYZtWRk0F7f6Rnsik7GudTLm58LHD6
n7qF1idizbBRsTTbAUGHQKas1NPcVPpQZ9P0jmO/PoS6BurGFxtAGGQh+jx17XIXKVbq9mSlZxU1
7kvuhHzasM8jxkr8wDegxvBgqcJaF1b6MmWwDokNAAwq4SV569EmIMIYGLMThi1kr2HCUt9jFAma
1Uu/uz5uNmKM4w9j63vwYf6Tk904ZlUQx2e3l+lD2QzVK641ZLAlMNNoIH+Wle3QfNU5Qxq2jfZv
4RCuUutm2KigKyFCN+RcWEN8JdKDjSLU4x9it71viC77kcYVFw+8jYsQ1byv4ZTQKCKRrpk9Du6m
n4lxO+U9e6obcn+TxZmbbtgfEd2IVBMBo9XMyLBjx8vYQlfL1i51so8nBqE8Ofm6zoU7o7vkVok7
6gJ3kc1vmhq99ycdvOnJZL/Ig9FXgPTa+BjJ/+ZaIAPgzFArTVzwPgvcdz1ibl1Fsz+OG9zm5ZUx
SQEv3LetZwcnyudQG4NCwrfinWz8+D4bZYrOmzZhS7jxW6o7TWSG9B7RN0Ee4wQvqPimmpQADy9G
TsQGthw2NB8xQQovtKRo4VydbFAnhjtV+dY+qYT4i/IRzMcNuE4SQEptHvsvHvHumICc7hn5soIu
GM8ALUjkzqpJkwZMRg9rw3Kgch3VFbPM8gRMzaK7nwMme2VpjhnkISq6OSDLoQ03JAvGKDiT4dt3
K3vXuG19bTIZZdwgdrpJhGDxm4TEHTRxQ3mgshQqcySPxFxH912u1bfmKrqMZRC8YsEaNnOiWQrQ
ePskPLk8CJ1aimjFMLlZx0yvv4uW9HhWUdNFMEw+ZPhLrnlKRuLGde36M2et+ourMt0RgMmarbD1
Y9+CYXCKNPttHRcVlDXcwrNi74xcL79foonQytny3mq0r5tGV8MuiURwk/+14TuCDvXKajI+um4V
v83dcN80iz7pHIh/TejNT0LjvMXpwbEx984qBZpxA6UIUDshKdCisPQJaWT/L+jNsOP/F79YoU07
3PnEzg2w9U8wlv2dQ6+PuyuYLzIW07FOuLfHirUNI0hH32fURS3hsTcal6n+G+d6uK8h+N35Pu4x
xJ5Q1e0Ji2FZ5b9s/Dnds9S6cXRN9z1MhMgy0DtNwLJWIJ+Tf0yyigfagPZzngzJNJ0R9etinDfM
dEwverIH162m2I7aYHiIoB0XN2d4zXDI89+Nhc4OU34wErXgy5NamG2amHu2Hqrk6rSmu887bQDU
T121In9tfAKhaHa8ojbBC1Z4YrIe6X3ApAkxw//9bJ2z9NcpTMxJgxzpT6QkDgfyZao7BQd0JUfa
rBVgXA2FrKwtzt0s+Sz8gUBkjGhyVSZTucvGhA6TkfCb36saA23OnhZK67UA3bknciyEDGWTP4op
ZEJ8CvfIYLfAM7JyQM/9P3sCJ4dryMFF2oqfjMqBphz9UJXG8QGVYTRdyTsZ5AUJUbEhVSJ+hrIh
qPQhJjVg+G+5ZGpdApXeKekqYiHCWyBLmJMHLZz+PyCc2QM5WX72ZeaQx22iT+D9f+2djI+kXP3B
OqTYlHxZ5dpbQrnNfa7FhDHzewjYlIDQKWlWoyUpdTWybsZKo9cyUxDuYZJ1u58i0f+kXOr/352E
X2gEPQLUgUdyhAzbBZNLdVysTmVMayOWVuxniH+kvmmLrWLf+BTjNPqNFSzUooslTLzK+0v8QTGQ
YSR+4dSJrJXPm4Njpe+OAR57uVNT8AW2FNJ8M7uEDYGUObjE6/FEpZRt7Bowx7WzbS2gVSFNSmDI
/4CntOIubzFPrAEAqfNCVs7zqMFC4DdLz1E2df9SpfprHNUFltxOfWacSifctGaTENT6TPxHfoww
9V5Yoeq9JamHsspHiDl7Vr0NHZ0dSlupaht5rboKSy5vVpXI81xYfogwD+Ug4oYKdR6jFMlP0ts7
OPHpRk9+dnKdCn3ZNOkrqlD7GDGJ/ii63NlipiuYbNe9f1/mlkbYSWUmH1vX6j4yFpUcWoxQ2tib
sZMsbXaYkF5+9kky/0inXB67UBcPc7v4nAnkWoSdLR5EL8mJNlX97hGnutGx9x98q55cCpCmfdVb
39ZI+M3kmuwQwBK7ifbrz35ymN/fMiriKpWMrvz0p0D4wSagds6SQMfVaNwMLz6OM3gdSQDSDHzF
Y5yimFqBjZTHxEgXnE+dP90AXCuTEislR57sXLTgNbBZ9dSaThk+4p/WL9iV1V1Nj0eeZ7FrR2S8
g3sAC+PuF7QODI28+Y4ESvO99LkFO2Jh2p9HBssFetO67imlGDImGM2nsD7aXGb4/aM4de+GFkmU
zfAfGWcp3wxdU7QCp/aOKQI3tYXb5DOOW3OPX3l8WtJEH2uutho3LKEhnsRV7sLSQOEL1oGlyxhu
yWdYdkMly30WxeMrEBV9JvS6uopb/ggoDg/JK8tdNomApJip9SK6Wj7qDrjNSBNzXAJXv8KtTMQM
nTd2a5PrHZGn/heF1Djt6kGTFYgeWZwlem+xcyzW7fANKKUVi7z90EJJ5s72PhjV5higMzOCBA1n
Qic8J7zM4xQA0pgyn+l7nw2/ADSEgzRMpnzvaPG2qslQ8USTJADj5iHZeaik3usb7f6JgbOQW/Bw
zgm9GTsgxtCVT+yf79vRNqNEemHXyORJVwHbvywnrO0H0+L4xAQ8Ebu0Gbt2PaI+mc5u2qPpJbIu
yR9R3jgkKNHf/LpS2O66Klmk3KH57xvAw2n+ySQSzRNhpOmywu6DoFkUk1+tq5Yvg4GbLB9NprBc
zHnlYlorRniIDMaR4PMeo0smYgidckRzqJfJujPlDS+DShaBmeJmI4cpKJ6LyNNMs0RWsZspTJ6S
yZOiY6gilTyNqJGuMJQQSKSFhRUaPssWciBFf+C69aFF2kGFUtZhjz5PKNZ7EZikY2WJGz8ziJZ/
GBfwDYWLHk/KLGI5wbJsXwAxA4RTLKuBJzS3SiwPRBw+Anll84uLitvSS2ENASkrLH5tf8Q/GdFd
Mfuq8TKeHYyuvAyZrogwChNdHgxQMPD3E1AwHKAt2DcI7fZ+lD0GlbwuPkZEqpSFmObkTZNMJpxp
2ui8ZIpfJbOdBUgf3N81JD6H0RnbexS0tMBBFbHzNF4K6aOzYFtspzm0/xW9RRQKXin7nIEEoNds
WuCU/JE4bfpsFvDxKt8/jeMQBPc4dVre+1YQpGxbgXWehanirSNFXW0UaJT2XIkoOBDJZnfHsSih
4AVTJr5vdFOqX6OaP9cfg10licJY5ewXXli99gtRNFATdh0RauM5E7b3Z5uB1qVMw/YOCIT3QEZL
8J5wmNPCMgd96WOapK1AekysL7CyvV81wGwiblfIndYnsFP7CJ/WMGh1qibcIboU4TaoWKhuGHuh
yCDnaD925fjsMG/9tXTxSkww+JYkYpaKlx1Hgwc5xczfoIVPiG7RZMeFMyOr7aZnSCvhmZaGwiOh
NX9HPE+AA/GoTNXAzMeF2UbAOFel477TOTJgMJW1p9KO3jI1/c1unu3ITqHZkwOzda+KDh0ye0oJ
bA5Mv3X6hO6C6FUUCOk/d0DXwcsAuFr+zBzX70CdTj420tVE1Hbjjo8kOqxrH4c4cLhHTJLX8GZX
jCgi8d2+y95HuziNikxzuLjbCp3VRgwS2x7MQ+IWE2eHggqTq2zzg9P3JZKQcNg7hCKCpZTdPZ6W
4LHVjODXMalcoAvmcYfP5AOB43jH3No+50kbHG0/FB+e1vEJTh4JV6EVNZ9L20V3hblppWLvpRwQ
tg92lP0309jvbTzW+GpBjTQIbMqIhbRnVk4RXsLJme4ExMF12dgScigONjQN6UvHwsxfeRp9KAzE
K+Nl8cZAMLxjXtf8JrEwj2FzK1LiO7BDACxRcITnoBTtAxVAqG6l1HLQN6V+QVU6OSJ8SqG/gomC
m1CJAOmKaits9YsHraIEdgUk+r0K1V/EXn0H2Cb+msEo/YvJ4qYzNt6jD9RwV8TttHJD68A2jLF3
FXJh25hzLoMUWM5kz8WT1c1rYvlPAyXmUcBW2SlyIu+BOhSsUzmi2HMdkgJXSR/F1q520naVM7BW
mwmo/F1t/OpMM8sMLryyI8zQVnTyDCU4xgyb2il14fgslnL2VqGCX1yOBJnWnDhbJsrsHFDq7RGY
0C6yu2LeMaBInP1PhStipQf3LWS3tGWtU62wrz8EbRTfW5Nzl2OaWw14rneAkviq+lJv5iUwu3mK
2g2T4Hq7WHBEB79vf0D46R1yVr3rPe89nbFDEsq+po4HLAm+mAqWxUJkB+EFbak8+Qb5sRJEaKkY
vZ1RuJ4dE72UCcw4YoQhwsifBfsjUEdTu+cAIfWxTlP5zkr87C8IxYXKMhKSfWaqg/icZ/Of0xV3
PQyEvjOOywjV7s5uXOV7N5BH1KreRoZ+w0wnTg9Ik8ttolKmiI0/7xqtnEdG/uHZz+YzUD1mzfH4
AlDHoxZatib15jM6y69UDAG2GwUcG7XyDs3TNxBIFmwJeZLIOMFFEPJ1kxcmGEMXJxkfB5tZSknk
O6eEfSKNA1XP1AYbNXkCj507e90qSOvuU6A53o1dAx24G1ENn4npDOTaBNwNvBlAWYVYTSESXhY8
/h4mkvPU3bQNlK+Us3PpbXsDeGK8cfI4nlBRq0bed2g/0aOLdGOTh8tYjZxyqtWNwAWNGt7RB8xi
SNNGYVapKf9VLo+PDhfrqqgCT6Gt+gMwl3Gtwqy5xK5+jdg9PifKZdSUI3E05I72sbtvA3f6EbZP
O+GFl4AJGD0YyCAQF2oHcw2oFma9A9Sj4r6HGrNvtfVjgBeviNXSiITxWoRS9iRlcBQdgkwFP8QL
ohIpyrEhih7bq23YP5WRMPcIyO4wLJMz7ttsccK5brauN8fHMrDodqmcs1NaD4w3AATsx8AWrDAw
MVSEAECOzDvya0kq8PDZEp2dC+IOLfmJq1trhGmlD08jEAPNOHLMFWwvjYFUZPcdxKEdYKlu00Vt
9poK6wdY+zCewswCnYk7+g+5sQ1OBm71/yg6s+VGkUWLfhERTEnCqyQ0y7Llsf1CVLmqmCGZE76+
Fy/33IgTp7raliBzD2sfyPzX5KZTRr6NSov90jJei3A66RPnat6DtTNcoNkYx0wO6pktluw/LvTk
o9LG5WeJ3paquX5mCkJebWfcB/OPW6cuGlFLP3YFjAGiWOge1tQUPc/2TmOAbpGZQ/7sF47YBL5t
PHjdEFyZfjUEb7KDRiD8z3V67884+GRnrHiet2MWd/YJ+5drffrf0LnR3eOtdEFX3BMm8G+0HK7C
kWytZpUbDzs8g89qJIjPGxY8Vc81IWXzp9QFMex6oELKZx+T7E/aSRLlQZPv+H+Cs5ksar5YSxV/
pga71X5kyy0Cnc8ukPdrdua/zTSOL03CjLkLjATJoPht+hG5j2S5+iwY3BtF1suMy2tTNi2uqJ0T
Xs7NsGSuZ7uQ/Cg2QvhqP0+D/44tTJujGLhSDiyYHDK75a3UyODqryb7kKI+sq4ElCOOTeuidMsL
UInyDX+FzVm+1to1a7gdSf7O9YoHEo4bVTYe/26NHJAJPCawo14p73j493g9NoKHK275MjRnp+rt
PaH8+pVp7oiha2aZdrbJeLsXU7AsOa59k6dirXzo31uDUFxZ+R7bfjW8JCU5S5m4zE2w0kZwnx/a
Gs/moD/9Jt4HPRGrinLNoh0Nd71SuNB2+Sd2ZqXY9jAgrkiOhKjYtz7N5Ee+MNyi5+xuCo9XVtOK
czVF+6LNf3dGAeIGyn8AStCb+WXSMqPYFP/pjGW40OiBuzTxvIbrMj65QeAg06ftYU769e/QxXfP
TtaXn+eIq+HH3SG20u6NV+kcmlMNCMQt++JLep73Y2or+yFfBlElSeuQjbr6XySj5zSlDBMOQ//V
Oct99DLEBY2Lte0ZBkgWr3t4tjoMPdwS2f6OySJvsaoyClPaPE6iGq+YY+uA9Ap0ybFrpmQMBVHG
La+Q35zgziBJ9aleeNC41LJPdjvTGdF9nG66lhG2YVRliARbHcRg+vTIhtXvUO+4QK9em0c0QuLu
kptV/t4t+DCDHBnwRCUdcQ7r/L12eK5KI6bqCvn3OPjBARz7X7TuBZR1FxYwxy5pTr4yBe594mvi
3mojOeiZ9tfkVFG26xDBd21lQ7ROh8nABsbXEOq9JYuzwTcHq2Jx6NVmCaRTsNuTu+uWerGIJxp2
k8m1GSp01P0XqPEIhqPEXSlrUDPBc55Rx5IRCQzKPOxyyTk9sZyXXTh+xQdNaOI6Vl9EeYhhD28G
U2UedBFF64iIAir6AtvkEMva5+BddSNLbRBGDYh7h2EiblhN+dHsGmvfSLd8GekLhnW6aoVZyQJU
V3AYLr177GZHiwIf1VLd/SK/3xwc15j3rP1x+LYlrL5hULdxSR4+dBqOJBCdS3jOapXBbUvUv+ko
pz9d3r3yBbJY7Sz0W+USeMdlFT9c01locKhVP3JVtDebLiIro0jHtj98t0JQdtmMVvpIJpsUtRfE
q7rJISoHuAldG6HGS9U16Mc7GcIXZRF6nlkt3MAs+R2MVX0BQ1OH/ZxwWhzX1fEc4/jSGqo59V4a
7HRMA1FWnNvS+PdctrwcXe3uCWq8JVZ1V6rlVYo0qoFwxPI4cRx6DLiZ9IQ0KWR8qGJK/UM3SuOV
uuMq3uJT2wR01+++9eGseLos4JhDRLM4GiJ5WbB3SOLk9S4mO/1iRP1zkUPZ5VBhhmg1Zqj8Jvtj
kiPgMcMXtxdBftAIWCFPkBZiExGlkJlLwQK9MbykwzAy80NrY0PoN4tJEq2jfamXfilBZ4UJr3XU
u7nEM1YmGID9yN9TKVfuKZRw04vB8HIBBr69a1O3OrZZAsEpgjHj+f+iLrm6ZKkhn+LP5P4vrgPe
aYE+crAnR9wkj/aDkdEA1nwuqoiXIwQTKySzy5UWsbSf9irypzdfxPUuFX72xvbBucHNuTmycf7S
q8GqG7Loy6Gqu6L2YMCpwQ/x1D5i3xxo2XIp8unezJq0Tr2gqAfTPGF/kQbemeuhY2dEnFop5jOl
HQfxGQTxU2C4Eyo7LJjcYSrhvNCLvhXw889yAZ3IJ1fJ76CU3aM1nCcFzQCLC2n+ROKffGIS9Okl
8SHy2xw4NmTas/uS45sMA6sCGd+O96gt061WVve1YNEhfzDADZUmPadDHHunUpBSrdFDOMujiYGP
BtQHu4frpl0kzoFmVbHju1YfAB20NFrg+rlMzYFnloSVOXeymASElB+K1sYdhh0/GVEYX5xCgeFT
HdsSk3xaqZE4sXZ5VmQiaZfMvBovttTlq6vj/n1sRPNU57G575JlerNYA0C/Qy46dx46hSjnSzEy
qFPbJWdD9oH/AbEOOE5Oa6dKMuy0IxYIAKuM06HYs7OknhrVOfuhs37lQXUWfj/9jNzhLhQALZ69
lF80bpfT/Uv4QReHvHQ9coVNAxcgzZaoP7DuMOGuRtEz8e3hEo+xlz0KxBp3PwnUoJNndTz2FVdm
Cp6oEJtEdZ2FNVPLj4b2ROgyF/0sUwRpY+lJehN4rFzeAXn3IqX/Yw1pglbVOocCnlaovZlMcm4H
Ai6zp0OXq9d+4SBxqH2+N+UgIShpSkQx2z/k15vVrzM1MBxatwTW3Xz5M/Zp82su5Z+56rxDMbZ5
iP+d5OQIS77LqG3HBXTMSyZK49tXdcSE1NpfJz5MxdS32eOFdtxwMS2GDXDZP7B76VfavG1Wuto2
Z4HzwMWp3zY9YzL85aFhJOu9nrt8fe7qWNGtp1juxmy0EaHu7e0SZCdRpYTlmnYkEjs3Vx6ZsAhI
ixPFNof5sxvsGsAQLSoelsxcFm+Dg1V5ltOUEdtoKz6m0K0IK/YJniACA/swKT+RPYEdTx4gB3Sn
oiIitPUIkB1IrrXYmmnZfrAKQ7UXpowrziXkg3p6ksSz8HyNYUzW8xjBiZHKa50SxDOH60J8GfCK
J0W4lNF/nLaXh0uP2txQUrePSFTjaQCv8EZpWQIXIRT40cgRTj9RxPJhjtN0yJOAyGXP/9w0u/gf
/MkhDJjCPFOJ/6a5UR0XAuxrmI5F2HLdZTdmaKJ7CCpNFTqydh+c3vtLriGPEb5CwAtGK75HXuuF
acDnkqg7AQ01odXa2Rc7Md05GTHwueC2YEsldhgl++FswhvFTEeHxPjHXsApT4ghMsfHWgYW9m86
ZHRlncS3N6CmmMtiu9GnxYK4hmKyQXPIDxgPThYWFsENwvyJ9W7n40c2V8iQ8wzjhtq/Q2hPNP+6
pATzCaQU1d0OJznfc3Z2N0NCzIjvz05Xg/9E1sa7tSR1gRgDaWxcjN9ZsKnE++BP6gzWPirnBAds
+ohtB5QrnDlIMtzhTs2yDERAVB6hyo1yOrNNv2zSZSxW2o9lXQYzkbeOg/CRaojDNg9kUnD1TOk0
AMAIr01nbaX0tDCDwoJh9sWpF1SEo9ngAlRBkhx7v6FtnUL4dosu2LXoMMRMefJ+c7oizB717nuU
2J/8VFcFnGzuJjay6xLJ5bNy4RfW3USkrbWZ01zS6tnKzTH0x5k8ddY82CHFtI/AOq+LF9a/GP0D
FuBq56DvWRTjIVHwD1kNBkRz3lRAPWGySJ6+fHrmdue3RHiUWXNSytgrY/EtYJ2vqS6skAyMUkY+
xlKXh9l6Eo2gFTKNoX2UFmL2O5qxm9rJOEUGE6tRkMLvKpP/5sX/21Pkp1ADmaQ32LwioVSQtuxd
QqAL8+xhL6TN3UmQ/YRPCIszzeq97Vdrcmap+AMX8U4HjRl3T3rpf7xIXih5sq9gUWIHVs6Bn1Gv
BR+D9enoMcMEobEw9/qJ92/zomlmzicq5w5VKv5jJmMw89RAA+yZjHGfM9s69yRfj4iq5THLeiZC
bEb6cPCCHf5Ajc1pEdW14+yiiWc8/EDvErjCB2k62N+F+XuJjcPYtKxYFlAWm6lA30rs4GWe2FWQ
mtGRYlYnX7FFRQjM+IoZ8wX52JoR3yZvgRzYWN9VNyRqz7oo2JAJUmjlif7AIbQ9lwtRL6Yx1d1v
Z/vYptNKcWAsLrBHagROgMeTZRfcqeA5C4zH5Nj1zoWCSz7WQMMtJlszANQQc2+nDnxMz6Kmv+JW
52/F7hrIfQbsL30JbWWtRPjftTOKOdTZvJQXE+b5q0Sqrc+EBdArxrY7jWU9ATNt/ehp7Pna3jF0
6yLUdQ7pIZnLYdoLb6EWu8P3qzpqN6V90e368G7G5lXn+pHZptjZzfibUpFW23kkbYk+xMlPLexA
Aj2nFNvGMHfISMUE2QTogZ3mZngs04BfoDbFH90H6hyh0xFrRPpr/eLdMGgexjM6ukkcLAGdvmkp
vMdUcjWOttYx2mRBuCc3c+IWZgGbKKIOjFrTWsXFX9h3FXMxXXO3gPpmybjZFsovedtmk2lvCSsw
xj1P9geP9fovp4DlU3G51GG7SP2K1jq+ugv08Ywa9tFCkTwXhvmxErJD5iW6MDbt4I34c0/VJ5kI
hzt9h0VpqrNnNv6JwwTIi1zLkLg5gp3NSMszRIW5oJPcZPSh4+gqeCvld8MZremCBzyfIat4RLd8
1R+JWUwBVgcBpox76lGOU3SzrAWqdC/zr7ksvF+KMaGHuxTOB8uuuAJNOfobGzQ036KR6aAtZlVM
RyRiB7tEEggAHACbVG77nvEHfzZFrfbD6IaoFawlLhR19/wVbY5lo6AEzVM8Ws6ejNJHCoztNvlA
zNDEIGmBiMz0Pp01hZVyEvl2lmP3x69x5TvZID/xpNr7Hpfsms+uUaZzEoKbAPze0Ec7grBr+Axy
xWO3lkQzs7JZugMeRRQ69eedSU3kmJaBfKqX/D/o4nG4UCemGiebc+K1T2W3vNWgquwRywgoE/M0
xtL+7WPUw0DWZLG9Cdq350r8xbIwNp5XNiAhEjGs/6y3qEqLn5IoSBg0Q0MOKw0WSqxGvh/ayD2a
8J3JbBb15+JlBzctn70k/Zd7PAQo4NPG7jPKCdgQvL/U1KyzGEIyEZ4a2TZOYCZlA9jdGB5oWHUI
aBT8uvJj7L0crwz8NjosD9iWLNPe4Np/Mkcnvy0jbfsO9RnlBqNIRcGxI0J2zLklSBpu8+vA2vsz
s8k1H5oZFXhoxn0a9OKCfMPVWZbDoabNfI0BDP1NYQoAEwb6hJwccP0o7Pou5zk44krbJLAooS+6
kftO+n8lg98XRoA4ckBYP/DIgdAqMn4IfI33UnNGING60ALz6i+Fk+AzQ7owP9OPYivawTrWvv1u
Bbqo6bQUzX+aeA79XUhSyb5Ipf1CsvyFEQfn3K24hMj2n3xliCcygriZGMvs1Fo50PokeklwKXcM
W9pyR5K+ZwlkcIIQFuT83gy99Tv2CAHbPv2oIautuxoszjcNVGfzWAWttxNtXd7LINM7h2bTA6Ch
CPYz/3W16RxnhJNNyOmCyak+HCGbdj+OyfSaj4X9tGQRH1cnzY40I4szZ0EcEs+mIA68cvXVOdxi
HbHvPBlkErym6MfHJIX61bex+x/nmP6cx7NxUKOVXYKk7z30DsM9ANmyfhDxk7/mbBF4RyQv5q66
SV3cJne81xhJVOkDKuNTkRaPpRryPXse69YKpadtMHkOLF6D8WrGqk4lN17+j1uBnWZJGleBYY66
+Zum4IDslsc6QiwvPOryuIQVcs5mqSogsZP1aBvNH8J3lvX24svKumY/cVvJtqbJ1r1wZbSfdMWM
GAsesDkClg1xPk9JAwsU9apeZlhGGNLHSltxRKWjd4yTwdOcDljdTI/ObgyNBmNF16ap7OGY9fwu
XhfARWA5c4+bsQtwmsEeRjNHWBs7tkdJqEQSx92FJnMQwCMPVhcR210Ez4Vmgl8mGCVDFR9phrIa
7Fk/Ca7lHUACY9+KH8W/RC7FaSgmaeDt8LirTPZBwokm3N0nRXaBVhXs+QQWz3Mp/oy0/sLIgoWc
CDCGtArazcS3LZsoT8/eyKI6+InibyAok9EZwYbv0ZD+ZSpGEO+tYjp0wjjaoiyo71UvDncLkvBU
GhB0GGyIVULmBVQYloCFCWJ5hn1wVMMPhebUK6h1OrtsBqGOKg2KCmNzT2QPkIauSHh7o6dvC31d
tKBGRAi4SH6EElFMHT+AlFV59TGusQ/ITTvB8ib6LvHCtpXd96jMsmCroZzTXaQJwW5pxPGlIxwx
jB/AlAjbuPVgXiUr2ucgy43glTU2L5RWA461Ap8Sshdt/7MoA794bhyNG010aTcSLPhKOph7mzxx
nVsTzT3La4S+91mQLtGBhHvVogGV47o5iEuf6x79RNtdn75yAdROCBYTObtq/HLXGTr7Eomd7x1u
Ed439/FpOBmjmrK9a3ZMkcLTIqHm8dS+2HPavNQteCrox5H8hn8vy+cEAdN97YSLrwTkoU5eRl4G
dRhEgaruwLYF1z52pAd1Hil/6v0oMkOsIlpy7VKmHNWUZs4rvibVFseM/W4DCYUNwi33kHifRhSW
kWkYkkYYsxmIVktxpSfqMGZdGT5nfC3mcULMYOAXpwoB41S6MkfxIBVJvLceoWilbDL7yh2pZBfc
wTZSLbq9zJ5tFa8adItx6FM5mdHGGpsaPYSUFjtZy6+2ZJ3u4gIv+kVF1d4XlYiXO7nLrA3bqIvn
d45qFPjR2dPqx3c78cKhr5SHwvUjqo0DAlJXiu7JKMzcYuk9n7wves21ujvKEssBO4B0y2ax0Aa3
cwJrRW0QmwbIhznoz8iIKIOltssbr2YFTG0N7Raar1+PVM11y+TsRWA3YN28dk5UFcUv182YNSfG
Jna8Ith9jTJreEoxEotrDK6WJA3BsNOStaX7ZNXgeG9sJVQPLn+5OHIBmnjs5precGSBGd0kCX/3
Te7DrYIcM8B+nHhdzMgJvC2DoCz4tro2MwODrJW146mTfnE8dJhUNFX5Prf50HwCuJMZv0Hi8WAJ
xkMbZRjvDeOz0ZkNMdM6lUkf6ytG+yzY++W6tQWun3zWZVvL3RQNVFhGfvDXMhXudCZzVnWQ5Bz/
SASssz+o97Jp6jIdevA4G/9kLHR8YIY04ifVbnqdRM8JVeChhsBb8jMMm/5eTFZ1NNcySW2yRrUx
FBI7goa3RvuB5HygqOUMUVYyjr5rTqzTi0f6mGcY69JOabhMudRdtV53y4EOk9dF6fRPU3iud5VI
ZLMngKP734UxBvHvjJXz6Wzak51fi14Op9FDMWVJqC3WLvrUkkk24uisSByZD6LZ+kEhERhg243s
Y3vlAtSeIZyE288T4SWb+FvK40I7KfGvRbhDeq3owGVPZmmz3xjPdnZ2iIwr6DSJi0vGXXksEBDZ
cDhWZkbQ12rinJSMEz/iMWCZQBQtffuhLFiJ7LP5ahDi7jGcRfppLBVKu1uxjnxvnMggAOsA0fJY
+5a3TC/+5zCQHd4YmtH4CAn+o1FK7CodmQ+/VtVJpF7/K7YDT8I3sYVFuJJe2CVYoMymKXxbqHfz
WA0suqJ4oBdndXpAFGOebxpjMznYDgUHHuzUDXjisOzStxGZbfLM9bfjxYPDSSEbKf1pvPqTis3p
h4Go4WvJUTQTKm/FoEPI4eihbQz3Zo1dWJE6RV1jE+kquoVEuNmY9TkDywFgNY8HxDaGXkqN7QJT
GmQQVXlnsZff1iD66YP1ibjbZ7rO1phHkrLh0ejUzw7tZLq3lqv48nAsYnA5hCNZbejdCHr/7PIw
bTSq5jmZ2WIgR8Zo38YaDJZ/qgoRKBzxatFg0fb7S2f0g4ugGUv/yYTKHwGWSO3/ai4zkBbh2VmH
hGWtc4OmrcmY2sY7UDVYBIx1DD6815WnnGxbC7uaa1xnA5E9+zkh/QYJKWNQu8hiYgVmVK/j1lYF
B8+BGUxMgVe37tvmLW/gK4g14PuhhtYJ/o2Ug4c7fdManrwYKbsYmJtEYZ6suTORM2tTFuLss+W6
ryNSk9t2gF51TafBHtlUcKrkpHxOCMcBnz8ksdi/O20KGE3FNZfXNWhzki7EBhK7AH4YspI/HP+7
kO03QkUxcM3nwMa6vCiL6N6j99aEYT/XNlzSFmuTbB9LQE+DVfh0rlMa4KxlMTXFhoAubaemfTcG
pJeLqjmN1hoMNNckzT5TQfKPhQzLf0Ku9Mon4pYuKdDA8hvKwBbKO1JkJiRlrmzi1SMTs7f2Dp6n
vDtBnOCsYFfsnAXW6o5Daj5fdc8L9tmsW1QvgkbNRZZT/UG/Q3NUqozuszDtJszTUllfnNvKU8rp
BOdZxB7QF8La3buiWp5gvDjezmxxJA92HEHh8hL/lJVt9EeC6kdDH9QFTHZ0ZrR5usrUKiHl8Ddw
WTTunJZ4Z0/tI8PfgxQqiBN0XMQwu/gPoHhOUsALkCPxeK6OyZ4wfad3biIAA5KhcomPOS4GLG3F
JIwtisKXqgySdfGiHxb/4rk2DK5poLvS81mg/FaLoTh00AcwiSppvvvVCm4GgoW0aC9pGea4lOU2
aGZw+TQuuccVPFW22djIgrW61tkmnJ0/0kEGd/418fVI7g5rzHRO7hJzy97Yg9MnBw7eHSFiRjfE
vSWnezJ8jFmK5prMIchTsm5xI0wsC2f+cCzX+7CT0XrJhxzbfFoXCW5+67T9zWTrpLr1SDDRT4nD
x5PDljxP4dExbHXkioniiNbESlMs08JIdwE1yrjgNcHn92hMqcMrh1DKW6xLeZWyn4xsw3iNUdxm
kzsPdKoEMLzmua82XWnIL06mlvFimtikXyZE0QNRp+JjoFA3/RDKhXzG+9xJvmTP8eRAjl1Njyqb
E+ZftCTL481q3rWKMRBWb6VLR0fWLw6g2plmNXfXnceCDr+2mnrFZSmzkfzXymz9HIw2C7kUqwef
iWi80tSz39geYYHc5NJwSnFXJZ62iL+oTfXzjoRcwFeLX3l0ieBI0uRUTQgGZGAYaTLk1ul05eIy
2SLxnsTIBekMhrEUywacykweqonTFSDh0P1/R9iIiWs76PFzFFCANZPyj2f5/LE2IcgQP2tyyHxx
hD5Gsx2cQN/3WPx8TUJzHpr44mju09ucnH15zxoP9gNSFmffYmo8cIe9jY1nmzmcj1p6nUHCSwhJ
p8636eDKjkwu9MvAC9lx8PR3AJ70ybD47dk7lOPpY6h6w6l2LF91X7Cy2QxvFAcRh05Fd4n7Rp4R
CJJsSxJiFQs8lw+cm7ktjUQL5qS/sXzXTk/C9azgVGWpzLe2wRtjgwZLHDGR3hRS71quSMDLV9xZ
ZnsY5sZDemlnxoCGhSkrumnTlvCee60A5sH5E0mV7XJ2QxcKvFFnfJD2jE6+bCUPQ7BVzqO2q0a/
pPQ962xbQCeiJ5Y3sS/2Vm+p9qVM5gnrAhIqJQJBBJUPQTOCIXHGE3rseCWQZTOZPMMWMYS4Svgv
wY6osoBQkdWd9d2Alvd2Q8upeZvBJpmJq1hpUICgktV0toLVo6oTW6hmV0MXCbhGy0nMwy6b+Ezi
frE7XbDCzdeB+9eeUmC8i/Ugfme07m8+n9Ijw9yyZ9hvqfXDNUz04GaKAKH3NFAACheZS72+RZD3
nEC3OzHDlSvahkwtqerpNyZRkvz4ir3hGy3pguKpzTrg3kbIjEhhZl3evyTugJnu9H5VHGD/WOKB
Rg69fpJOdUiayEATaKKSahwTdmqkLH/0TNqlYVZn9YUAQRGOjSmPsSZ2uitr9KdBC5hTskrkypyM
+TEv7Y0hYs7SsZi6LiRY5+yR0icyVziBDVycbCjfeu3n+TU3/akm4L6Yf4Kksf4g1ED0rQ0nsPif
Ax/8bvjCiN3SArKJdQ8ufJN6JdZyX7jvNDndHZWJAZxYZVxMCs8c6tAGa2OnCt+qYMIVBSSQCOQC
OR67in4tupvCEUrH4IIjixfInX1l2Ocmds21p4i/PVBHe/cKQ3m/zC5pbwTCF6BLqj4QT2D9BBsp
c8j9zMMeypjG7K8HdBtogW7CzyOzhxDEYMutRnX9XjRE1FEt/enBCS6r32G3kTrgLTtKuoM9pxol
Zt4Czeh7/rZyyW7OtSZXDvE/3tasZ5JhVsacvzAcvfiHceCodup6NxJHv44t9VaszSKkdxAyv/Q4
a5iAFaSpbE1OK3VeQJRRB5emPXAnWOL0hVR4674A0Jrog7mjz2U8SAxYNQxaq2k6w1VMWtb5Ko49
b7DjuEftbG8FYdaBIULhpQNe68LbseNao7Lk2e8ZIdwMI1nCnIh1XtObM7GgmAphkrILlZz6v26x
+uAZ8sy5lT6cG66kzF7ZffNep3FwSIXlNPvYthKfIJdw30rdBa/9kPdvVhskfzVQBfNbAGdYUe++
9YfY4UTKPBfjM4f2BCRJogkk5KKZeJEn4H1a/pQuqBFOjT5O3oxhNv5DJJofQZy5EUMTPnxbsH2Q
v64RPLmXiMv638YMEIt4Fnhv4LBZQyryaZjvBWD0mwp6/uWBJjgsrrpjGYeualybLdSG/afBS+o2
LC2KoVvXKuaLkWEvskJqjW86aZNfAQksa0/GPSmffWVSKIkCWlkh2jFPNVNzjohJH7+BpzTEeXb9
QXPuKQBzw7USdQXqO2cgBecDr84cguBG10Uphl0bRoNKD6nsUhLBLZhWZWaT1kniWuHAbsfFVhjQ
ANzY2MbL470XEgeM9DOloOCLJkjxjiU9jWGLe32SpQfjHyDQY7GxXs5cSb3yHON8/k7MdvzwzdG/
0WgwZiQMf2YL2wYSGsTW1H+zatlM6rI0aEI1ISreVU/piPPHWrChxv8YuSGgQohnwTIDMxhRuQxM
wmNgbhcEMh7rEM59AjFubTQXzXpuvcWYxwpKhm7CF2Soijlf4XsttGHyefpptILxPja9fLLTunz1
YBlGd0Pn7NPa0ahZTVayD6xdZamOc1+kgjq0oV4moPab9JgOSnwkLlt1J0x62b11nF4onRd2Yu0C
NmQkV2kFPXdDD3ICMWOA6reYFjxGrZv+FonVvAu3BXCTjeZPkRXBmRhM869Pzf6apb57UUUcFwc7
GBlICihHINdNZfqnnLsV2+os8cjgjuE9yQhz66lLoiTgbsiR+DILs7WvZJ675uiM/BuT2IJsFCQV
Ja1a+2kDDdn2nG937I0TJftu+qCTFpjI7lxIgbi3tI7/1j4v/3vplmi9uBJLHfwRbudmt2IaMhQm
G7wXQwK8UgjaRY7m/WLx7t9VzAdbmwDw2HEcl3S8ce0gTU0/niuCzjIQhgyZqoXh4IWT5snzMjKx
06wCds7nMX60FM2GcJitHJT4kjjOnbCLMRBJ5ch/1kxm8M+YM8oykeNPTyOvhxdbLvOd+WBPPbM3
VPxXVTGS6hTEHsSHVKUU0NbfHYBakkoVTeZdR/3FeLg2wIvqaMUMh4B2n9tAvRhuAAbZyATgvM3I
M8eu11ngDPy8SAKQHjISNalUOXFL2GCcTgb0DiU0bC/+vucI0inzDUIN5fhp4Agmzlb0inoYclSq
4yNaM7ho21lW59dl5PRqNjx9iDAiyCEjzclHDFRO0S6vl3aHr04HHClFy3eXSTSI4ERHsqsbdLJP
4QUCnVEbXllBexVYTp9epEF59DAiCpSSOuaSX87MpGYwHcBGaLem4wwAnpulEDlrIT11TOuzLNse
bMs8JrF54xrZE90raGtioju1m9ORoDhCVM53FwM1nmYsvhXa0InzruaH19XesbQqmhpxqw0G8Xxx
cjyZd+BDOJVAgwV84r2utWP1F1RueYgnoQ5Ow5X7rxTrh2RgoOMkAxtnclRp+aMzx8643FvLbmTq
XO7Y8ebTOA0NQmsyML/2e5losB6LmuvHU2pIVd9t2xiafUs0LN5aY+UWJ6PTpkf92q3ELY9zApOs
8VE8YbPnqPn8g8V0Js/86xLJLw402XhsZlztL94UQ9FN86K5g63mVR7lSt9qHAMz2LR93HhvBYVL
95X2QlnEG8JPRki0jRihgmRF4C+YPnECYTGkgUlMHsUoJsuhDPtWcPR+tziDlC9LVqWvHootdzd0
4x+GOjja+W7cvlhdm9U7thX8S8X3+j/qjgvMZPq7IRcyxCK8TEvnG8HVQ0NSr0vvktYx/wWUe9iC
rC74gDo7o1VP2Gsp7NNkcRrvw7PkfARN4NKWrRgpRMxzNoPMIPxWeXPqHJUb9447EBEOyxH6XvM8
xRHFUiiXne5k7JF6CZy3FBQgiag0qIpzine+DQgmD2o3lZnd3kjTpuV/VUJ69tv1vHFgxJDQ+9aL
un7a5qlpRM+JQUEIZ93lhEAftra9rxqkhzQ2Mfwx+5MSECYZoa4gPxE+Ujdbu0Bt8BrEr4CFuIhK
EsvHjPzwNPIOxoJ4UXLLQby/GVaUR3+DGt0KVhkPZbC634rfqHfka9X2LBeUptXcnI4l5I9RIIDv
s8FWFiVMU8oQO4rmXNxPS0gLge1hiQ8F7qV3F3n1Z8gH4CkWeavYWJHYQDPSRxAW6Dn4N4At39C7
EvJr+KAcQnwq+TShHC5RNSUImQ/nzCcydOKBtngP5rybGDiKEXWcmRU+YsFsn3MvFqfaqsgi0siB
Man89w6Vipu6KqX+g3xOjJWb50xqAblR5ciQTGLp8a8T8G+4tdwUjSLQQ/eWF0nlbkvUoK//OTuP
JsmRM03/FRrPC1uHdowN9xA6kJWiUpS6wKqrqqG1xq/fBz2XDERYhOWQbU0au5se7nDxiVeM3MW0
QxUrSInAxuG1Jrh+SqZO4WQF5Vd0dIxDWajt9Kk0O9LSELnXnYXsgv9mqGKgmDGpsfWbHMOAvEZ7
S3tJglJ+nbCI8P2dpk2IeAzc/sh+2GqMLpbhRa9ZnvveYwtHf4dlBoLpdTy9tCrqe7NHc+e3b8aQ
qMHW6Ua0U7EsK7PmM89OBOA5TbP8q1b6HE9YMMF3rhj5rR57m4JLMmFFiw+58aQqpiMgI5RdR0Ut
mQBMpIbxeSQ/EMcGa4wfuWxl+BWAEQpmg1nFOEhLT3/uck+DJ1TGpERBb3zTMKp34SHDqSVeNf3X
Br0u+RlzUrItTo7zc+yGbu/oKiTloUjvKnWG3FMkTb4SwI4Hyr+wKKVuNVvMmpFKRNi/QQkM2MB4
n5pj9RWiRDi8xDLpx2qVdxp/51whpehIaPuroZc9I/ctXK/QqEE5qS0g1mVpZW8nMmYILz654Hpq
HD384yE4+WkYcWp01cjJ6dXFjVXstXYiAEWVr9gHYRvRlKlK9F00glZotHS98PEdLGOd9bV8wB6a
kBsGCJ3dOE/ld1rOxefW0DoUNsy0q7sty6+IT5lj99V3FX0f5a2HJK6sJxhf64JL2jiqtlqh/5Xb
Socfg94Fv23i0+RYdehFaPhh2J8oZnfVQYeg3G0QmUvBRjl1XDxKR/aw4ci0FPNv6k8mxG4FpYXi
OQEznW9V24aPiCwmCtnQi3vaq6aS+E+6grqbCAe8HrbKVJfy2Y8qKKXEMN6aFifCH0h3IVsVwplT
tvw+u7gvepGDP5bczPgpoE6Ye6T1G28y5a+JlhJWzZyCNx/ZDXAWMbrL8CkUjDOJCrVkXU9p72zI
iTT9LyeDwLtGO5kuMbo/YiQYBptPrwkFA8SFYAJSLqBF9qI3CjYVJV1QdB8t2pS9lm5NZLpaeko2
eQBiXGBOtGDWqLVFAxWFyq6/63VI2h0Cpvpapxv3CkZexLuI6GTukItR/swQnEXWKtDKbEdT2oPA
ihWsO/R59pY2VUXDI2pHH2TlLNtJdguibxcQoMLwbRFVQVLPT3603GDDo4wdLb5TozZs6p0YC1v5
WiC7ZX8vWgddxsbn3XFR3QKdV6r8d4p4lE9fUThICIwJnh+1oRXxtDJ0YFx/hLAi1o2LxUGQGF22
6QCcv5EIsfCJvxUIYE9fYQtYPko6URq0LzmugS/0bgcfCwXp/43Adht/LktpIO8NUmGfKKwhUbEN
3gkzT9P5gd+TigeBHo4/xwZ/4yDx6bJCC9VXcvTBYNvCJ4WgQTHrJvl+dF+0fv4n8aRDAUA1+TN0
A2tnyY5a09z+Hl3g3Wb1tQoH7w8tPJn/7HkoMI0E1014pHhV9ZohzYByPDXAZ88sKQ3ECATxfmhy
+hkrQQEpjsAOYh+e5HjWFFw6Zgss9d4aRH9IJlHcVUHvNa+AfQb9eRYJqPaN1iBZsCnacsRNpPW4
R4wAxvwLdkVp8EKLSWNMEcM51RXcavaYVVh/cCYiEY1kE9Baitpd6Uj7sTS6+KjZcbkt1Uj8ZUPr
g0sPMh84Gr425Sdr0vCpoiwGQGviSO7gKQgBiCqc9mqekQS1nA056ArlHcOjpELBCUENYU6fKwWY
1cZIzf5b5qeDs48xrhzRbvIcPBP0iGrEGkn2DCtCLg/kGVDx97Rh+pbRBAMoqmZTNEKD4G1f05Oy
ZvFLIoxVp5myeKVBJ6ejDwE0JukZJZJr3IvlITC7itbRWNzTjswqKDlmpv9qA6t4k0qrGgj3jL05
AbxR+AebbOyerKxqPwHisQ845ihwd2INwEXWI0UwOrYzl/wzJF6drJu+6k0RImIlhv6rgA9tUmGC
Hiq6lC0csq7GgWDJx5Qwc15oMLHGqSIjhYvMMaF34stlwslNIzV/8Z0ixXCPKw6oZJsTX3too7gg
UKku+ihkJ1vCrQkchmMU+joGhZvt85YuqA8G2UAfHXzhIbUGM+bcd5X5HXRlHjVUG6KSusA0AZzU
DwZ0A0aIRhHIzyBgw/upTpMcYQPZKU/dJHsMzUrHEo9DqTbC5S6DREgWVv2o8L55ioVSeF/solXM
WXJCq46Bp2m7EiKGi8Xu+GAYIz1ZJbTuR1Kr+ltn0YNdU4nTflNlycM33Bimt1KxidrIBe11LlnW
z7gjhm81XZw1ONjC/E3vYSpcvDOdu7TFV2eN5qlDHyrCiAgqMc4Gd0jux0+8C1CTSAl0ZRvapUP3
OkrhNe7q1J6gsPQhR3RwSyTzEAE2qPzifIcnKk7SqoW5A1KoTh+t1YToQQPo0sGgPMSNsOxo43M+
CXVTs7Vfop7MclO3U092r4/KUyFHBZ5xOhe0P03Ayf19H8HUwUbJMbsfKrKL8etYD7GPBJ2oKUuY
vQNNBqIV1WQfralhp3R4bYq1jp1Bqqxao6APU0q8QBCzLzRv7J4hA/hT+bctqraDttgVIzRKaFHN
QN0yB7eWjZuuDLJGvKCXG+H/7Sm09uvXUEcq70sj8264B6ijFP5vh2A78nb0zzhgYL4H4PJ72YI3
xmEthdL7QK43YcNh2MLxE4QsEII44CcC9cEcyT4fqOnLadPmWv4jrNS820eGUtJAUkvdaPcRD1kL
XW+AIJSt7RQIp36gXRQE34PO4MY6jHiHjsVOzcDHmc3f//7X//1///1r+C//T/6UJyNWRv9C/uoJ
EEhT/+ffqvrvf3Gtz//z8fd//k0agkqlaaPoQtTmmFS4+Ou/fj6HeLzxd/8fPfbTBvZV8dOzmrLc
kPn0+0Qk6ldLI5+A7QdPG+I8pty1cEayl0rSuR9i+loh8KTrv8Y+/TGaTZEbrwgHTqflzB3U0x9D
9260et7977EK3GOjGoXzTYXT0my1Lh3TPUYq0IHLOCCk+ODIkPJNUxO2bumo9uvG6ciaQQ9ICZT+
K7FivK/SEVsWC3CcbVv+J8iRv1QPgavrY6rO6XR1BOd0qRrUzNGAszF3Px0U2BSlJBu8NwYgfX0v
9dZCOLIxzHRFP5bW06rn2HA1F7WpPpkavFOE8E0n4XXWbcpCBd3UDa6vuThYlGkjilhVS1CAweaM
T1Swu46HqOheerX1pOunJDafrk9i8cl04ehICkvTMTQDpJUjT+egsUCT6XfiebTVDnhSMfxAPa/b
1ppAqksnqPk2app/vD7q/P/6btfqqiZUDFaoYrJRTNWYd/W7XZtPdRyYnpW/IPWIiUWRyfRTF8Ms
hEY8NWvKwTb9ZRxnj4HEnePGNjUvjK4btsFu1fgPoZ2O3oKVrepa5C9e3jfPcaqbL349w3TRR7wx
1LzjlxPVpanpAPMsxzDmLfRuorWmKzQEjPylbsgsM4Afa8hE1a6NnWFX2UK+XV/Y5edUNYMNCd5Q
muxLTSw+p4lgTzlAf3jGdRLeQuDMbRbqGAjLhdmBgj99I4vw+Pqo5wvKqCYFfEPVCMJNcTpLahxM
lObbcx4Toq8mxforqKlg0zVTpl8fHottSmVMmiq6p8s7hr1ZCkps3jOtc/2NQBHdEuho4VyNgk13
fbALy2nohmpLTTVotNqLnWJAArcoXc/GQDOdH/W6n+PMxkEKSIO/RrKOrWQSquP2+rjq+b4xGFha
fEXuUUeff9i7fWMqgEc1J/GeQV+5haJXya7S0eL1qbVgsV0jUR/2U/UztdSvxuzRs47rBp8BD8WK
itvWgvjQk8856L88IVny6jidceMQX/iNFgknVWiLoqMQi99YBoXf14hXPI8GziSrILUoy8GXNu6y
Gt/HMMnLr9eXZXnhsrttjXuKfcaScIWcrkpAtjzJQDGeNc42wED4Aw1FAfDRFgrOOipSB8NS6N5D
P2l2IQa56+s/4MJG575U+R1Ut1RLX2z0uFOhibS+/Wy1g3ZMjJpKUpF4gHG79sZQy5edO9KYIUHc
swDakMvQTyfrR4PXyrSwnhG0czYFvNod8HtyQtr5+ywq7goivxX8V32jqh4qG3kOOKCa0sP1OZ/f
1aajOiY/RjBzYS5euQYzF3D8g/ms9I6G3u0g1WORJN9g0xPp50ixdokYN3Bkwxsjn39uniXJoFLy
pLMMpyvgTH3lmIVhPAP5oAOqmIO9Gag/7eQUm59oSj0mYI12XmvN4BBZ3F2f+PnHNnmeeBpVlZAC
tMXp8LxQEs5ArT5rEZGsGvX5gOhTMG30sO7+uj7W+VmybFtgVGdoHHtabadjYTiN70YtvWcBnHEn
amdO6AJzD0S6WWdiiPbXx1PPvqoNtlK3uWRgJAukpE4HTEFcdFKkdPl8RS3uMDeM9ENHx5PScOiZ
1c5qenFMsblBRGr0sbmzJ0s/jpjaTU81kpN/5YDt9VVm1Ponc4r7b6HJK46kUQXxvCiC6MEJTOfx
+s9eLJNlAWrnQNiW4M+66iz2YlePLaqxananTdl0QDSsOuRKqm7oyCXPfiBuHcLz8XShWXwXtHsd
yraL8QS4IzzR45IWpYNNbdbDXkdJ1EPsn64FEuNyd32C/1xh7wIGZghoSUgbSS/JFeAsLtUO0EQO
iqm8o5ncvDmGku4NQ8vWViCGY6hP+jelN2LM4AYwIUXaxPuJ9vVGkMRsTU0bbrzsy1vof36PTdjA
rkTc0FmcQTVBVKXV0FQCNJOlAcaelf67jwov+Nsr6MMdq2CYhX5EEu0zUDMoDSOP+mLgUiRdHcvT
txsLtEh4/vlB4JCkrnMn0lpZnEr6dSqYyYZP4qdJt0YVGqSCgVkTO9SMxCMekiCJqc6iaIRd46jv
zFYRfyeFFgabLjVoN17/RRf2iGo7jmNKocl5u5yeJEcoPZH/0IAIsJKdE6njCwJT457ig/5HqFSN
ro+3OLnzAvAoqI5lAXfWhLbYk3GLB05LreOuRDYa7WCknPp7LbbocJc6wPyDLCtreKgob79isdlV
N7aoNl8Niy1KMMvTz/qrBGKL4L1uE2xj6qC+C4ZkPDb41KEOKoYvTlg9EPEbaGkFj7N57e90btiQ
A+s8TiU1cwv31AN+SSiM09wZVjZAKJSBVfm336Gy5Ft9tPICK3wZdds+hHoCHCSlzAhu9uf1RVx+
NEnezAdDEdLgjaG+evrRagNBQ1L35Fjw07G8sUwUbOzwkTfQXqt4FjxfH2/xllhSWoZjwo8WGh1x
R10c60CrAhtBcOUopdMJmJ5UoAeajaUP4W2VpCMv+I19Of9fvv9MUpKS8m7rzFMVqrU4uRYEBQr+
snGNRhQHm7I3vh8jokWNUa8tsxy2CC7mNzbH4slmntI2SQZUSzNnOcfF5sQyb0zBfGJKIG1J+zCF
omY+Wgk9k0MpimrcofqlKMehVouGrj3ghnXU0v65MXn9/Ic4At0RjQfVlIQOiw+cCfA9FcQvF3sf
0X+i2RY0zymY8pTn22rrb0arWnB7W6p+G91HqSdFbK0Zxle7C836U0PXVXyhvGtSJUFKWITfe322
zAHRi+zmQwTSL34ukeXwNoLmmvOrNlDf3Krg9rl4grYSzwXKrQFpbAleDlULlOzBRjcBYVoxhrhF
h32himONPhDuPqkx0Dgdo1yZE9FQhG7fpm2HiWMIxH4NWUrxX/Uedea3CIB98kR8jSbh0A9Dq60w
kUCb+/qePTsjJOiOqevo1ZDTada8xO9yEA3MHp4I4JSsOqNDGnu9taLFiCSONhW/KazIGx9t3hyn
O5YBOSEqf0i+3HzxvBswruFv40eWuqIfms8I5hYvGKP6N0Y5e9I4YgxDbq1xKHhpF/MqkHCJAJ2n
LoANvJypHB4rQ8etxeh0LJ8L7aikCC1iAh7AfcKzJCnSem0HY3wjwFze5PwQ8koTjIxKCcYxFpfC
EOuIXmIR4PqO0b8ZZRLuMryp3Qw3vg6V+VkHMswLl5S3vLEIF46HRmnKolxgk1wsl1pFnS8vQhXf
EOiFayvLwscULaNtP+/CAWLHEcyPjVkkJsQJJZmn61vrwpcmqdHZV4T1hv7PE/PuSwdprU1jCprS
z1Rgr2BC099KmIYf38EawDbBMwmOV1iLWKHr89bGjZwvPUFPRN50sO516Y3mzo96/ytwfhwArs/s
wqHhi9poJRIzIR6z2FxRHQxFkAaBWxvY4hhdfQeDEFh9C7rM1PDEuD7cpc2MBrMqQIHzB9v59MxU
Ih4bWmKB21sJz+gQV9xvHpfHMMQ7pB6wSkkKdDbGqPjke7QIRtmoj6Iqf13/IWdRAZuZEjl1J9ua
y8DLsKQzBhAElZ+6yKhq+KsP9iBdyDpD/M3AsHRalfhW6T+GGuTemgxKCzdWTsV4NUlT8X/H9iCK
R6/VkFxFrqWaLGVFe8PUN5Xq+Jq+yoklIzcKp754mIAldY+lakP3dwRCR/U69VpHP+SZUYHCAVaL
QOf1CZ694DymOqV2Qk9CYd1YpP4oRWIirVGNkSDW/8yKsfum65B4BTyEAeD1wZb1H95RVpM/THDE
VFaWiQfIhkyGPBIo5yV6tgvQFvoFzxOp7FiO1oFLzSYlxYRz2mlgB8rZnat7LbDkST7xj2YvGoAY
b23LOrzHNVstdhj5ar8iYlj1xha8sOPJyai725wwizLgYgeOuYDYW4cuepiTDlgbv1rDt+s3c9Jk
ft/Q2fj7+upcuDctVoVlIQXUteWeH6xIo96uxG4/Ot0GbyETWKwduhHX2K7QtfpTrft4HRZ+9HZ9
5LNNgCm4jpYq1zYPFJ2X07nWiYozUxmyDy2sZqHyaH4K+rMN71Kg3vfXB7twSRLgmyRf0Px0yqun
g+kmjAC1KLHS0+VwbCBZrtUx/l88QtxTtI9sQ7NIrBbRfI/LQxfCenbrKaakCcoZAKlQFYw8EVZC
TaHFdWgEDOcl6fb6BC99R0IzYQnuy7lifTrBCXCO0xh55OIolFDD0/J9g+7wJpAMn9YwV+FIGWtf
m/r99ZHPY2P6DvM9zYblfVAXhxkgu963Thy7jTRy+zFQqAFtcUYJXjRfo7M7YNeIv0U+eB/funMs
Nb/3ZPmQd06nXBWGPlaKF7kFHi/buC+U1Qik/dMwRNafAR867DD8HGILBdfixpt/tnnnajkVekG3
kKqaPn+Od48u+HE/lO2kuRZMunXO3/V50jz0ACOR3kivztaXDIeWpEovkElyRE+HMgF2ZBSJNBdP
Zw0aHsZONrjzlW/Vw3ZEf4++r0g/ehGxqPOovEKA/IlbTwetEjD7o9BtN0HA4440CykrjIFW2dSE
+4YGyI31PH97eRJIdCxJEU1YPA2nA2p2ioFOnJo8efAHoEfiIB5Ff5cWXgRYmIyrLEyZfZGh4B5A
94DuqO3yAeGaD+7m+WlSbWoPdArYVotNZVhRbHi+Z7h1Uzr7ugHeiTZFtjEqW18B1xWvGSS1G7M/
O7zzoLxT8/lhSGex2qGHLuYgPN1N6sgKQPC2E4iZnnh95RC6u6gcIkltm6l9qMCvfjSyY3T6lUQa
GuEPd/Hp0htCrbjdIxPZJbrxXysbBwEkQPL8AWBWjFCGX0M4+Pgy0wSyuCPp5FGfOx1zUvBxTP2O
YA7rMFgpZbT1lNx5lDie7P1Z7w1UbBrd2NUXTq0zR5K0uwxN5esuRlXpcvR+Y7ijSHWBJFVdo+7k
e1Rk1QAw7fU5zlvlJAWb1xVNSI4QjznPz+loaWK3kaJkhmsU3AxNYGdrOvfqLgzGnzqKhu714S5N
jjyAcJHAgwd9sXNb6GwhClA6qhFjum60ELM8AaglQ6LgRspxab/OtVVdI1wmUl4E5qVa9pNBl8VN
WqwihN46BwXJ7l1mZ/qxAff+1oSquqF8iTri9VmqF6cpuZ3IuUg4l42MCv0DRGQDx9VRX08lEOep
yNfI4wzVqoRb4m2dECzaFr8NgcEuBr4GVhG+MzrUvxrdQqjfg7a/4p+NEMpEa28UuylDeOINiIWn
3cAEXNoENmIK3G7UWLnGTzeB13ieX4UwgicJErEDAYpchp0esoiUZgxi5cb6nAU6bLoZPsGGI21y
7EUOM4HEL8rRR2E8bZrfmDpWe1ip6cP1r3DpI0hLqNICq8hOWGxto5FDKURluE1eNi+4LKV3TYPE
U1hPxo278XwoqheqTpGSEJ4AZzEh7AlMBWkKmwC1E2svaLRtWxoIPoedfuMinLft6YGdCyUC6rFU
rXPgS+ybdQUl0Aa/L8Fc+Wgh21rYfAEl3u08IvAtcHpvM+oFJBmBMsv1RT1/6BnepkEO9gho8j87
/11MoaO4hPBE5rhjIKdPSWHcxwVqt5TYPOzowR5qATIC18c8P8mMCbzIZo8SGctF2IgiI6aA4yxa
QanuWUwDWmZ2r2PSaGcPZo7Xct13sLBz5df1gc/36Rw7sXPmjuQMNjo9F7Xsi7IEEuRaUWoZ94VR
o5KOZnIZf7k+0KX9M2fzc1JFGWGJp+gUsytHnfsiQCTCxb+7+BRawVslWNrrI13aPiyjMVdt+YDL
PDMOGhGOmi/dIqgUYGxWgyVlWEV3at+jGxdnZfc5Tuz0e9+K6I/J2/j5+g+4tKZzEEGBxtJIAhYv
ALlroSjpaLnIR02PHhqBuBmR73/8jiFfIzyUnBS6NUvEURfZhmIjnOCaQRR1yJs2pdzHlBc/fMsw
Du8nmDyKzjRJTvcI5dtJToWNuyVY0x+2MWV38Ikqcjjx+/rKXTgGBLvS0kD/zf+aN9G7o2cbgQGI
2jHdoRiVrSfUdEeNe1h3XYnDNgA0Ymysl01apTe+2aWRCf24cixb5+PNf/3dyPR5Zow4dw688fQ7
uknRxskaqB68p+jWRna6R9uv3QAsu9V8unAyqE3S/qIhCQJjeTLysINUGrS2GzgZXCyF7tbYJPGm
7WW4v76+568g4ZYD05PLRlBQWbwXQaR0/5AvXQjEtLG8MewPqUFRhToxgisKdoHXB7xwlzItSYOI
d5d/L5dVQZmqKCKuF9VHULkzj63pIHAS6tgo9nm1sdH+uD7kpTnaXDIqW5VdZOqnX5K8oS8RZ9Nd
p0No2wdFe2doEBiEnRsIzcTOjevm0ucD50CZ0iIHBUNzOh6y2JMY9VJ3dUMDYsAvQolswpWklx+/
q+nKkuzqVKTOyxphMw5lITrdnXLT+ap2QbeR5pDfOO2XTgJ6HyZFIa4Ue9lj02oVJUAkWNyiREK5
dFLlC4YA2cbvchDuZq3Va+QYf4S290HcJhcLdQjdlhKwnwHcbxGjoWEf49JHoK4C/s1WcGGtL3Xu
fNVUgNbGADmimtOyD28XjXAQzcw5SdCt+TJ/f/Dzxg6KLqYGSsFq3/ixvzGc3HttUSbZlBA0wxuR
4YX9qSGJSOXe4UMCPjodEIkCWNw9SWbX1AYm12F31DLNO+JORKvdrN+uz+8MfTGvKmqvJJSoAQP5
W5wHEVWjGTqt7qLs06xNP0LnBrzhJux7uAkDscGqC3VUNzrDJlXoqvt8Zvr09H7Rdwjq/saCX3ie
NQoMNIl4vDiei6884LY45lavu/ja1nTNJQbvKzAp8FQtzCEPVe8Uuxoyw6EEjvUsrSjZXV+SCyeW
nHNGoiCeA6pu/kLvPrnhTdIL20rDD6f39iHddHcoq3oblLl/Y7IX7j9dBb1Ky1ECfNEWTycagjoq
pa3mRqkUdzBNkEVtW+tLHk3hn9GOxvtG78SNW/7CCoMcBwBARjDfuotLt3FMu7MH03AzgZovsuJO
O2EOgZDLKimxlV116Ao++A3aN2sE2u072+iD9sbM53OzCOJ5T8HxmPTDOMuLz4z+ZIRyHwnQiOXi
97Duvc9TF2jTx08TuBmTcuvcpkdp5vRb5kmPDF+u6q7q2fRdWkRN86LWoOdDy9MzOr0f3zsOty9I
Fb4mV9XpeNgU9zjI0v2qFDX9PSiG5WIirzzk8A9uvJ0Xtunc6Nfm7J5QcokMRcLPVyojMVxB5XaN
4uuAe2WDiLKvBQiYX5/XhVuJ4AMIzpyCgKCfP+e7M+HE0dTpBa9mClr91enI6laQALFa0jFywOvV
kd6NIS/Mj81JjsUh5E1bblNoMRHPmdRcCFziU5WbBcW+Ggk/C43T67O7cCIoZZpUp/+n9bDYJXWI
s5sXeXg9qTNGx0R+o1/5WINvoM/B89a74bui99auR9iAFHM0n6//gAv3AEQ5SbON0wAEc3EJj2Fi
Z6FXwK8M+kmBI6/P0DeUb9De0AYVkSKQO/EadpYsb5yQCyVdblt4TiCvSYrIaE8/LUTmsi7zICEM
Mu0RrqCH2pywsGCaMNDGwUuRiPSFQfzQa2q07iR+3nIK5B+jsa3t9XW4cCvQSiXFBerMxv6HfvJu
m8WDIsiqRXw3KbH6h52RroskMj8ezL8fZVlJ7ZAjapHIj+9MEXkbzRkMvD+Qhm5kmn+xTed5CovK
bcPsFpj70mfmYbE5SXS44IKcLrWRAeR0YK7f9fDCjLuxQsvh1fFN9YWmZfKjGQRagLaa2MONoO3C
WZqbP5RLSOQR3Fq8M1GjaBbqlNEdOhDVQWa1to8iFeMKP7z1fv/TSFrc7FL+E+lKG47QMoBpev6a
jt3FnV0lBo4qoFqx7gnTFJOLtmib4oiFX+vtfLwiMfcdMrDeh7KEdTzhHw2t6MZzfn51gZuk+zPX
7DWuycVzTtATT96YpncRcX+JT2g1hmtBzPd5LMz+sW2yW1Sf89WeodtclrA1Zjz74jqBGuWbQonw
pQ2GdJ8lItyWZlpvbM24Fauc7yjddCjPzGQscNTO4sPi09pgNQS3LbLK+meghhlynhxRZH2yBuJ5
oKUbMTpIJ14/qBemOAMJecHB80CfWVwanVW0EWaynjugSlfxklbpfRsGWb4u4piW/fXRznMOKjW0
g9m7Kuza5Wg6xFW8R0DXom4rHxL00LZe0WIYg9M3Erpj2zZrrZjB6pS7vV/XBz/fP7TzZkYC87Wp
Lizu5hx6h91jQumaYUqFL2nHVWUWHUR7y1klfljeCCHO78A5u6HTT4mR1+CM3qinaNjhzOM2XkkR
1Uy0fQ+KZXt9VucfkKfVojA8x4EwmBanorc1dHwxMndHguqnvJbTgwKR3E2azLmV0lwai2dNULah
1E1kf3rt2aGdFOCdRhehoRnYkaJFjQQ4ZOX4VnH2wlAkTjNknsME1msRf0XY2Tc9ouLu2NrhTwy3
kqcsUpKNMk3RjU15eSgk9egEgjtd3nPYchQCxasOHkY+PCErkh203Mi2aIvfwj9f2ILwJGbICUHs
3PQ8XUBZdxj2OWnvdkh+7WWFhHYa9mA+clQCp75pb0ztHyrE6R1u0jafATk2TXukH08HhE4sgt7y
OhdTwRTHTWmGxzEYvJfcKM3vovLUvR+MXbSqUkonls87tilSrT9oCY4zXOUFfrQ4717fs+eXncmF
Q+YCGIka3LISllYYxGkRtlcIHiCtoY3+1m692A0QlEGNY9gjEPpBxhdFBwiEoJcpFM/X+TKgb1Oj
zxLUOV0dFd9vCojmL0MZIJ+JJMROrXGsuz7HC7tqDg0AEMD1srh2FivvDOjrpGHr1ohFuxmiyEdq
/NPBtmt1/78YCkIMwAVybbp0p0OFajt0QaI2LmJdCem27x11xTd2AYnZjfbapVlxzRhzGWWuLS72
EzbcLepXUeMOXVg/SUV19gS86iuFDnljAS9sEptCNIUTciLbXDY9Q5Q2ClHajSvKAdl5pXIOvY2t
qh1E/X1VjghWTfnHU2oKbnwtYmhQLmScp0vpO3Ul7VRUbt5PwE02aJ54QNESvBtTPKoDFJdxQRuC
Pa17BLFyR0+836izFPWNlu+Fm4LYi3dZBZRIZWIRD7RtgtdxlYMBR+V3/NzgeRAcs6pEkY4kR0EI
tTW8ZP3hjSR1LqYZ1MS4y+fZrkcKDZNRu7aeDvsR761diBLMwVBQT7o+1KX5zUtMGuoQXTqLZwtr
riHGPIrofFbd8YTzO5tCbwvubkTHQOl214c7DzxMul68jjSl6KAv0bRa25E2BmblOpx8JPmhuY+Y
ZhyKLP+MyVB4qGe/LjR+6htn8+I8CQNIgCkinAEvUCzMRgWHXneozfAVeY/kW2+Z/gYJhllbsai2
1yd6IQukQj2fGiJfIAHLJyYizCjKpuhcExYWALQoxq08wVJsPfYNWjN1hU2JP4YSfcl0GkiYUv+v
uFLiH4Ma18frv+b8uuAsQS2a660g1ZbXRTCiao4mzUTdrez9DU5s04PTxeW4F7Wa39pT5x95Prmo
OMz02nlvnR7eLqii0UhK4apljp9ZFCMGv8GuTn8bERJ/dSx0t7GeiuJN1cbFDcTj+XVFW+Cfbjb3
Iu/t4sACNVJH9JWES4+kXNt1VPxQ+yr8k2cK0jLO7BdsNpH8+eEFBopOQE1pBT7VEmcZIdhqmD3W
vL6KspwRNfIxS7V6I/06vbGTL3xLCpwAlyhVEQEuIUSyNsvAMClO9Xms/8jsYTyinIICoUCB7/qs
5rU6jVrgq88cLYP6ueBjnn5InzdyFtYfXR/E9I62qol+c2YeEtB/B4xvAQbUChiYqBiQmiiyG2fo
wkxt4O98Tt4CsoXFIyDR5E1nZqlLyJTva1KRVY85yQppuVsB2oWhQA/RDQEgBQ1v2VSqhaITe8al
WwCG36rOmLykeCRhg1qFN67ACxuUohB9QYpTpAzLfllF+Qd76IFZIY8KvH9QahfMe4qFPVLRX9OC
g3xXcVzyDz9l9FuRVlDJLyG3y3kN3tWCwMeGYxDgAKnjEQJ8ybdHm+DanqZNg2Der8Kp+uSDZFuw
zuBlLN0gpJ+JVIsxG4wJBbbYmZs6fZHup1I46a4MYqQdU6vFCSWn6nvjsru0wOCz5qbrrO+wxHBS
Fyw6SN2pO8V4pnql+TNEM3olW/iAmlX8zhTnFgTi/HVhmqhJAH+YX9JlJ00dZgsix0vdqtTre2uq
i10zaCkkrDLd90p9S0NgOR5w47mqN7OqKOrJZVSitmjqWoM0jqOa5D4S9TpWlpjcBn77EDUiabPV
3KISN3bQ8j6Yh6W1MLfNZ8GgZY4r8jwL4EvrR8yu6u5QjKjVrlO9slDEbtGOzXwVIlxqyk1AA3/b
y6HfXr+Rzp5VNj9ijxSgwJpwJSxRwVWJFe+U+toRA6GGYm45ZP1rZYJf2jlTWIqnAdtOa+cpjuft
CrRD8M9Kiti/7wtq7NsAhfrwRix+VqDjN1Gw0Wf4LFwo6JKnByvwLR8QazEek6I0V7nvV3cDndW1
CW0GKEWA2w0M17XEV4oaXuzvC3zWPprSzj+Cp3YO4WAqgVE5/REqL7wSwiY59sB0trZkQBzFB9e2
m18CR+MbIeryjZ+Ho7BO6jHz6QlTT4cLjBGTo1TrjoHVD9VTnDoJ7KRgxA58V7NNInuFgm2MezPW
b+FIyxNrhBvbcZ7S++eJ3wBsjNIEh1yA/Fs8T8jWhzhpGN0Rnzztb2saky9JFSQPVR10N6a7rCEx
FAVIdh4oBwqcS07qhN2fqHuzRSkvs3GcKOutRQJ242k4P9aUWugfznEEF9gyZnRSM6MT33fHrivG
+yqB1oteBdY0ySBWEom71fXTdOEjztorPLJzKk7d8/QjOhH8zEyd2qPO1+tfuzgnHm9TfRxSLA9T
K3GhuGkeNom4F6/8pDHEjc7B8q6mJU+0RCgDsRkwnFhsI6uIbaTH/frIJoswKoiMbEx20Osgk8Sl
jfxVpoQtPpSpjpH3LWWlM8LZPDxT54miPEOgMy/QuyexzZzOxpl9OuLG5WvOoatI7OOVxAQq2aGp
Xck7Se9PvGUGenmU02VTOP26mkQnv7fYragP/SSlvk8sLVS+K6jsFTu9QwN9qwjkC/Y1BDO/WvsD
5YJfgVdFyZPaRjYGHflMhPohHeyYn2v8yxHTDAOkOD/6hUGV8Eyo9Gc4JssQygidELyvT+8rLF+z
oMUPusHZplYS2BRdl921tvb/OTuv3riNcA3/IgLs5Zbcxl1JluWiODeEEyfsvfPXn2eUAxwvV1hC
JxdJAAOe5XD4zVfe0h00JZY2stTbD0YDjyvgeEQIUcVf72yq4Vw9mXPgyzJI0oTay4vMOf/+4cdj
FSbDOkUdp2f1/hqsg0tV7wMf4zo1ccO2F4JR+jDSNeyNyj7aJuDwvTWlqg6WNA+/fHR9ACXwN0gz
wM3igXL9lJFVFhMUK8dfrABuKJGqcfuBmdMSpcFPPALDXRpmvYNgl9lt8dNvowWyNpQztO6gEpJO
Xi+OLF+FvM3i+NOgYBIkG/lDUtv586Cg+ljbrHr/Yd9Zj0YMonyC9wN7Qfz5bx+Lg9LtECWT5bdp
jbFxqWkDjqcN5LK2kigA2rDeyB7fuVkRzSHhoAwRmIb1pWaaAQl4XVh+uHSCCoLl+VJSfsgzM3Kr
DjQkLOuoZJABmCaOSZ7nGLbqqET5Y9o6WbHxOb23BWDLaVDzdQptpestaDL0ABjSswX4UJylcPqK
ZHi9DwY5fcwrKd7Idt5ZjgmJCXEMYKugHFwvNxaJ1WEBZfjhlCCL00EMKcPZ3CuhMrmzzHTh/hu+
ze8AutG0oHxXRXdxdR9MOnuJNU147kv8DNylUvEkhQav/DTLoHioB8PE6GvWh2/IwGNN5OBZUpzu
/4bbG4HbgPUhLKJycRM4cpNBcqC14LMmpTz1LZbtaRxlODXQJClCZA4zwt0Hx7n0UBnnov7If0W5
KaLZb0c7Z8hFk2AMz0jqObucmenRKa3iALF/S93iNmlhKVGeiPqEGdjqnWoyfWeMY8IzjuKSekCJ
Miz3hgxPcz9krfNRsCtPRt9SFPAojog5zvWTKVVaYWikYtBsSa2P4aXkFrmZ/sDbeKsx8d7XCiiI
9hL9Lk6ssfo6qkDDRFTp8W0zjOWgpbh4FiZ+ZZWChngzjrqXTMijoimHqTlMJGx4nehw//i8s73c
OJTVFAgCBrt63iCTQrkaHMfv+r48jKPx2Z6X5CEAgfLxWEDGQPJC4Gd31y2fOHOMxUDGxh/Yj6Od
F3LlNhoGCV4xZI2XhXn8QdFJog66PVyqdH8p4qk2r19mvOgI9I8S2mmToj6CeDBg5iv1CUZZt6Er
8c7LFA082kzMwMXHuDqnajjmSoiZgr9ULX2Cum7lf4KqVv4whxR/lBre9Fmfuwmj57mXHxddSl6x
A9Q3QtJtCHyjkHGIgWZR3oiQ9duXWZVLp0Fbrv2pkmwatR26WU2aPtpl0/gKFf7x/vl5U3m9Liqg
rJGyUEgxKqbKvl6w7HA6xMek8h3sa5AsMbNcKs8Ik1vm1wVPCh5YC3JUyoU2zbFz9Fp6mXBFqR+M
UU7rf4Namo2zGc+S+TLikIqBTdPm2k8r6c0Qe55Ri2JPD/o49yd1rvqDo4wFKs1xg5mRm6gqZp64
D+Lu606Mc+XYncPQ0V4jx8LB56g0dRsdDD0dwOvDpVB/yNjG/Y3GFj6LNlrh1j4bkzB9tosy7904
aAppf3+LbiM0MsacCq4KCBekl9c7VGilykbw++O2Co7OtLwwMZ1ODEbyQzuD55WnYNrIPW4/a1J1
oeFHz1NMoVZrSpKO27WZouWKm+MubvBwlgvDxOOKJuRHHw+4FGkVxAsqPYbfq8dL5ryIpDzzp3pW
v+tYWIS7LrXbyQsstZ+O1TCBUV4a4unGyrflGDN9CDtMKvm2wa9er5w7Yd40OGf4JgpAE5z1UAZ9
IoW4uNAMSQ+2HmMeWQ8YuC7EuI3IeftaqQChKtDYoXFGF/R6dVhfdcO1NfnGkGvIc8MlpJMw7Qc6
O49FZi+fC0HEvr/Z77xXh5EEkzWarzBGV1dGD1SamTtm1JY6RfVpKKANnmS1jFDIbj9+FyKxZmmo
b4qpN/Ou6yeMQywgZqUdfLmWjb3ZYhpOguO4S6Jt9aluNvMNFKaiDWBRFjDsul7KQrl5nsqo8yuw
lthpZvUes7/xaQpl5VwkWYqlarqFKb3ZTIE9offDdAuUGGP91aLUlfpYxq3fBSHa97TDjCernp0K
/bQq/Hb/zYnjcBUnUVgiIwetBKCU17d6wnhO8N3EncXv29HZT8y3nvKxctwQibL9DHNxN6dkj3Zf
CKfuWt+4fW/vJ1F4CSSFaNnjHrC6n9IYWBSeR7VfahDWkcV3jnoxZqhOL030CVXjzJuZO+n8AlzF
dxgS1yreIh8Gt5Ocg/+jm8/8gJO81qxJnRIbZVtp/HzRUKHoegP7A9zA3QxJ26/39/zmMhRrCfUQ
jckwPbdVFOwNFY1NlHh9Y9ZAshY4ZyZu0aFkeiCiGAc9qgNl4wt9b00w5WQ6DNUQn16HBR2FjcYM
ar9ujSo6VbkSTd/MRsLVuqQt9GJBm//o4Efsqc6okkgkRsVr1dTAyiYp7Y2axl5f/mPCofLMJTS/
zT0aH/e39LahzFokFxxkcisy79WeVkkcmEbeN77EG056prNVkYVe1nQtLVspmJUTCYGT7+2qcr6R
qFfGPkpjtX2RcDENErfV6rLbiMXvbDqJJZArUO+iy7r6UaiKdB3W1rmfYO72CiRx+JP6PpJcYHvD
kb5U2H78NdPEptAUukTiu76OHVWxGJZUarnfZ3ndMp2elHgX4dC2/Bnoqf5d67CO3MgxVfGNXscQ
2C60HyFNaBzpdXEip6MWG7TJ/AVgR265Cx9OXHkGroUzIiaiTaZGWTVHZ03Dr+izaRbJeKhxaTOe
5lpFzKYz5rH8W8FpR/MqQ+nCN7fFBIef3qQL4sSh7PT7MXIcNOfwARsNN6qwLfsqW9PUnOrFrLrj
/RP1zrsTgrjkELYJ6Gg9oYhKrbWKqc5A5ZbxqZAM9ZRKzbRXK+NbZUfJxvRBlKarPaRdTMkqtL4p
KFdxsMrzUqnipPVl5nvndOraS2HNW33EN0nU1TLQ+wBPcKVxU6977U3koLC11KOP9cpg+VS4BVIs
MhYjh9q2GHIHElh+czdJOCV8rdFLVc4huRpy0lpWpD/SBbuRZ5yix+A77Rkn+pToeMDNO8MpNHWP
oWCI319Kpix8W6cKYzbMM03fGCdiOnxQG2X4uc60vRGnQXcEZR9LJyijdNyKpqhhAgI5UE9xpQ8K
ZtCVZbjpks3WZ2RtZRRygsxZ/uxKnGpxwsTa669CUuRonweqXj1FjhLH+wzBjtGLW5yBdpldL9P3
TNeRfIlVdfgXD4p8floKpesv2RxJGjK1WrQo5OdRUUjnxqmRG3IVFVmN1AXXYThPSB4GNv3IGSui
+4fs9qpn8EGuKLSXIUyvAR1gWfgNFAF+h5judGordcKpO4zizIMy0/5zf7WbxBSQMJADcmHU4TgG
q8QCBnk4Owyt/cnMrDraoSmu18/41VvWsZinOP2nq8OkV3Y2xmXWPp4wWHm5/xPeeWBg2RA+YSrT
WVjHJ2lsMuDIc01vYSpeNSgVrw3GM1ifYq/y/1hKfElMfGByrG88p8it2YyLxu+QhVZeFwgT4w8p
JUP9d0KnS/98f7nbVJGthZtIS/FNX3DVwx77OqkAApg+lnDtY97gCAfD1c+Upn/EeDVzQQ8aG5H3
nTVF45iynrgLmWsVNPQEjCrOVFjDNnPR79S+UxvPlPT82xC2koc4Tf8lcrC+uf+oNy9RUMfAPghK
DtYx62KetMZkcGyZANkK/dHC9PocM63G1LLbutdvovDbUugIQqwV3LzVkW2SKGgR0DBPbSTVP/XW
WZo9Xpvps4oYip9ry7DxRb67IEFfCL3TjF/DJLUyaunTS+bJ1Je/AtSuH0csu3aKvfzKVTn+dn8n
b9NfJAQJ+DBCeIdAAcS18FtfBHeaBY9JSz+VspR+VnpD/qH3JBP7JC3MCPnkosQsORm7wFclq1Nc
OUA0aof/rLq//1NuCgGN8Q6tNuChkHC4yq9/iWwHbWi3lnoaB9x2/5HmaG6tfW7bY9I9VJORhEKP
LJOflgSQi2fWgP4OSarl4+v9H3J7uhyKZlQ1xKzLgvdz/UOcvmWAGeO5Oi5t6IZaJB9Voy2OA1ga
/8NLUT4K5x6Osww69nop/G/xsq+wA8X11i5p20SZZn5Rm9CcXknTbOfr/fVuAjAqSkL6B4Qm8xfO
2PV6CTPjeZKl/mgm5rhvczP6a+5wlKL10xwjvYKubXfhRdereHd/5dsRKZ8QfgJALVASUW5GHlmx
2A0SN90xslrM2xAVeYmx/L1IWlDt2aJqB8cVhR/F6gA6KxaSieXy0LZy7Jt9iZucjn4owIR8hz4d
Yl55VfoZys4UZk6N5enQG5+Nagx9ecTpMAsa9UlXEmsj4N18neIpsLeCAA7bnVHo9QbGwFVCHdPD
I/tkXqK6rv2slBMvwQbigK3ZlmrsDeCfBAhMCKKq1OJAE9ahjmTALMYqAdSl61F1QM09YoSuBX2G
3OSy1Gr4ZUJptD83VpCGn3qQ9hmZAnCeBxubDvmrM0W2dMRck1abKyGmpG9Vdm+Z6FVOx28kfCCl
QJkF1HgVIyU0go1u6ptji0fDWWln1W2aqHHbOi69aJTiv8xc1fbyMmqPUxlQZKLzsOvqBH/bKkmO
Si/bO0UPcaSKouQzNtz6oTWMetcuZeqj5p8+4EGIFShayd+crlIPThMbXkZw9KuoNV0Dc9UDkBHp
hGnwvHFyb+KSeDqubxvMEoJraxkyhP4QECql5piHVrGDXpU9vLmGl1Wj7oK07x4nNKN2ctd3DwzD
oo+GCLE87SbEd8QAfn0BpY2CLPEUtce8nIGc1rF9jJp68QZT26qjbqMD4FKmAhopC6XAmnCqwPGb
KlNL/DqXnWbYKWliBYfRaKbkoC1lUD7ZqplofwZhVCw/l4b2n7yx2TcJBSwkvi6N2Q+JDBit1fdl
pKOcNQU/Ic2mSxSWrYd7aPtojHl9bk0+dKlbltP92PTuojwwpC4R8Nfi4iMCro1thqnvNGo3xF7T
oTSOsrhZWicZj5Hl71RV8yT1ilRv2i2l8ZvrBiEgTpcYj4D6JVe8fuR5bCq1VOTgJI1ogfWGBb57
sNI9faZ0Y3dvl6KTyAyPJo5JQFlLhEQUM2acz86pbM3sRAtR/YyChuUt2PFu3OY3gZJLhsY3hZ7o
79OLvn6qcMYFWbYC5zSlcXiQc0Ti7EE1L/ABvjepmn50vMNy9JqZoZEciXno9XLpVGK2hA/vKYMo
v5dRU/cyxNROUoRVllQhUHz/yGirrWSGDqKAjPdtfEF9ssq26WPKga6N0oMOTCQHHVrW40OO4Ux6
iPrBrmkf5haCvLTTwsZtLLkq/sDzd5SPKS6R5sUedRl1WfxJEJqFsSgfyKP75UdFUfovJSVWrcli
gFleKF+TvW6m5nw0gAYs7Q7jqfRhGlPZPChTlUaug/J/7QXdNM24Xi3BJD05sJefUSXR+1Myw1f0
EOJm4qEHIBtOVlIZ026p6iA8xl1g5ZTgubJoW0iPVUCBYQu+Q1geCOSOKPev38pgYD1P5yd8kDMt
ODZN833oDPOrFkyWZ+m9uUsGCzzPPGz1vVZfNAtTYJK/QUsl09D11cIKVexbXxmpshAhDVn5CcdG
2tdpp/pKpI8nIeZxuH8k3lkTQU5itCYOPuIt1w+LYXJcGYtdP0yhbZ7CGL2Coq/sS5PoMyLjYboD
frdFM37Lin+7e5EAR2iVJQVgE/HKdQEfDlzvRmMsFxo4urwfBntRseXpspIZmjJHv8omGP+oU0nD
VLlsM92z0SN/CbE4RsAhgWfv1bXZtu6MXuiTXtdFcwjyyLIewyq0vxtLo4avZZJLWUckBsyHvHcW
adiU59FcY+fGVlSuE2Kv/IROVpfshrmz7K9yrdjFrpbLrvqs2dWifG/GcsgfLGzDUloqwZyWXpGB
oc4RxXV6TqIQjA+RB2xwrcDYYQR1+kJnD70OT67NCoiOVTlTvVPCtmh2PX5Dl7aFu3bgHklfhwqZ
Ope5+egjQ7/I+5hr89MEle5XirndPw4ERdttscT+WKTjDTCbeZNxY+RGqFtdWaUTjc6CpPUld5QG
nTHl5zwH8ZMOO+c0x4m2kYHeHDOWIykkGUCJiJJ0tVwDDi6YgDQiGGkklzYYdIaz+IIHtK0OS2/8
Kpzwg1xL8YjAMfiUwLwDGlgr8znMg9oJru2l6pv5xaiW8o9O7ZuLqTGvdYRY3/1P6Sa4ogEojBLA
iePfQjV2/SkZCI/GIanhUx0Z8xFhteRhWaLyCOh5OX5wKe57AgXmhpjiCDbM9VJLGtQF5ODgoabe
/iI30+xiX9T9yKZpi7Dxpk/0+7cKnIW3hprIm8APYLvrtdLcrhVKy/ZCrCypwTS9y8+GOkp/alKi
Vy4QT3DwY6I5L+Crxt6TEONxjg2erC82xr+CvYcPyqmz6WTDgEL0o5575bWbO2ULl726v0VcESpL
BG+BhyQ5uf6tS1jS2K4H7VKX+vyjgJrzN4mF9jKrxU8paaqNXpl49N+3hv4RVBISXQOSG73hVfAs
0tbMx0JfLsBxhsuIT/Hj2Jn1Roi+fShRpvDVCC9LmEDi2/qt2VH2FT6VaTVegFakWDPMcvykVEb3
PMUzZuBcKRsH+d0FSUwYEtM84j66XjCZB9Ahizpc9HGZURCpFMcbUts4IpgbHoqmNLf0fW/DAzsJ
aY5CjBAB1OV6xWkullIqyJ2tqJZlr9JQOo8DLc69Ke/mT3KI6dAwO+nGzt58sdgciwSaoCTG1Ouo
JClI1UNRUy6tsQw7KTVNl5Lq325xtlSh31mJcYj4VBnBQ5JbfUQdtMu0yPruYgRIH7nzAAnH0KkR
XcWMmo3o8AaVWJ1LEf0YV/ISGYmvtlOGYGV2WdhdgkQKdr3K/e5JDei0P3rN6hpXxeOyc+1xjn4M
nT6Ubuf0uoMoqxporsgUlK8hg7DhVPfdUO/03kgx7VClV+5Bp9znndGfF6fDtsxU4hBBtaZR9AcL
63RGVgwEkr2VD/1femHKqYcET/kZAVQ1Pcj6PFcoIfcNExOrnba+x9tdhsVPTYIvI4B+GD7XxwgO
32QodSNfDLzbjjlCou5gBcMTs4txI5W+/UYIZnTI0e9BswFBmOulmnZQjJnu/6W0hn+LmmI/GLnB
BLk+cY1KLv/+YMSnmAchgoaR0J0htF2vFwDrG81oRFMyU/V/J7yH9kOn1tNhtsJ5S+p11TwQZ4cL
TNiGAsAkyK0ijjVrQdyUjn4xUHreVYWOagCf/cUoQwsN/mFODnh7NmCN1Ww5alW0JVpyu7u0LJg4
v6lucMmJF/1byMuZSpczpr0XPbSnc9P3euU5qbr8ss3G+KQXTRxsvM/bo8O9wWAFsCjKhfAhrld0
0jzJsHc3L0HdL/sIMxw/7Ed7H07xshF1boMdflXI26rk3ZaMcu/1UqEx2HqoUE1pQarsZTRDT70+
cStWyF7ImOH8aUtY0t4/P2/+eL/HBHGN00eFFMjHQfogtvy3LU2aMghtJ6guZMxZAoLRGnNvQOd5
2TeatFQPKL5Zf8AQC2TQv0G9HCs5VHUPqe+83MWzXqVus5S29pREo3WoZNj4Lu08Sz0kdRHLxyxQ
m2F//1evz4H40VDLsCsFCyHgn9c/Ws1RIDBnGGUx+WHyuehTW9m10Mf+qqKoqp7HcDQ+ODsRlq40
BOH3UZQL/PkqiCz2ZAyDOdeXOB2yv8h57HwnNV316CRJ3x6cYJj//OhTcgcJAAa9dNgcazCRBQc2
m6egvTRDXT6q7SKfaII3r0ko9wg4alvyGesClycE9kHMQioXJP9aMZr3Oahljt9mCM49pAJX4m4X
2loe+GWDE5ZrohD6zVwqyRvVfnn98NMCMESFAJVGWh5rMRjbKOhOjUp9ycbJ1PeDXhm25/SVEz1O
Yynvk8zgh3x4TcFwAvbGqIZeyiqgCdPrPLAMrMTmrPweT2qNJndny66htPnn2Jbal/sLrsMJd6SY
wYgWLAnxTVnd6ibXoirNF0GJPWVM3w+NA5Syz9qtWuD2G6EQAA5FJKFncIPrqwJHbdEKmS5jpWj7
WtdLr5wd+RgW4d8LXcmNSu69JyOFYTVAdoL2e/1JCnzHqMFNvxSIXkZeAyW+342R3v1pVPFHBTdx
RRfphgBiiwkbTpzXqw3OHOs2wOtjNi3j3lLz1xFm2W5AUu8hHXp9Y4z5pt72e5RkPThNJDjMTQXt
ZpU52aQLI5DT+lgqYwSNmKomf+p62+lc0FcZNCo1ro5ThaOkGxaF9gZDC2OAzZ35bx/JaK+jQgFO
a2yn8tlWUvu1lppWdQNET7/IrSMVXpFLE/NmWI22h110tg8T5D3BSUv9Pizgi9NgaorIm0M09bzI
qvJv9w/n+np/e0jRKRfgCdh/qwhHSodn61A3x7GXmqewTSLgy3J9YABWMBPCdmcy6ewqhZ4dLSeY
N67a6+VRkxG6kChm01pjAENgv36nhZJ1qs386TBPZnoK1Fw9z9KY7DV6Ld1ulKQKDba4AFthVD/C
VN5SCV+B3v77AYBGIGsQ6qE/ro6wZdROmIL3O2gtdqqFClk5URb5JQLxu8MGeXmcVNv41Kn54DdK
G+5rUJ67xJSqjUv5OhD/90Mw36EPJih0/JrrncjrqJecxZaxCg/AANCwQjoyRDi3r9v+HECUfq57
KzzA6tCP98+A+Kv/76ATKkRzk/RD8GyFhtpqDxbctwFaROoxtczwaxoswUNL/r7xqq+DxdsqDAK5
3Ojb0/xZdxezuFzkXl+0o61TlGNUqbwos9rsnCTY6lNch8H/XYoBPEk5c2JKreu9DABSlVaka8fY
6tVPsdRxeTXK9CMIJ/uwLMFWQnXzaHTsKTRQu2K4hsbWagNtaeichgbUMS4GCDAydBf8R6XDSMvA
u/+uVlGJZ0Plk8uS9IC3BcN+9cUYIbc4BoHqsTG67nnp+2CnSLbtwjBVjnKX/ErzqPKpj6dv+B4u
bmhE9qNsx+lXs8BoieyuPXIOAUZopb2bSbfOs4nduWol8VMc5dLLYqYgl0ZUnBvYhcchtHPYz8Jb
EhmDfWH29ef7z7QaEf/vMwllDAKRKIpXz6QY7UyPuVePNTqpX7idEyQCrOWkpVpD9xnwtKwXw0kd
GsmLssU6ZYXZMIOVmr2tzWgZ2Iiq3v9NN0eIbRbgRSZaogZYb7NcRYo2MF462lpqfEJ4+XM3t/Op
KVB0Lcvl3/urrT9+8VLJD7jU6IiyCauPvzSXicmpph1h4zhfUwf9Ms4AjWq5lY/VoituDWnsR1IR
Gj+8MnMnEkCE6OgBr8vkNCI/g0+iHSs+zXOkgJVJtChwLauav8haLF2idlH9QGq3BlC3zwzXgUYI
FEfiHdOO649UM4KGHukcnjLaxDul64eDluDgV+oZhaXdlPssy7Hr7bUtTebbd0tuzeMKFW2DomK1
20NlFA3AtvS0ONCaqtIq96WhRY+pTX6GJtcWTWi1HpM0YZsg8hbKCKLfar1s0hGbCSuIQVoFbf4w
phI5WU5hZzvoHU8LKqd0VofT/Vd7uywNLYhr3OscKkiA1xvcWDGiymajnPJAkzB/xKgLz/Rfej1O
h3gJt2Bfq6ucpxSdbpuXasBXpVt4vRwchz7UUZQ+4ULW7FrH6vdpOWivWhFHfxqS053SyTZ37LTs
5rztjbR+dZzelkcqzv7Pp5z/uV7exBuqn9FoOGXc5+cekKLbxdJ4rKvkU5x38j6L0x+wF7XD/V2+
ruDp9tAkANtCZsoNQHRerRsWcuy0oa6csjqIX21cIT09HcNnJM/U46KR3TH1zTdy03cXpTUK5kq4
/KyjkxojhGc7uXqaGkM7SLlpo8RAwNTbCPI9hdyu7pQtg9F3XjCKM3wu1KeQIG40sID6mkuuq6cI
VNkRV8LATRSlPmoJchQmZZXnBH17CsrS2EHMUf+9v9G3x5nGuqJRGkMJQ6FqdUmMSL2q8WIZJ7Sf
p33WG7mnWmNytCMjcRc5+phVoHix/EhogyT+dA9v0OtzrGrpWKfmKWFy4ZmlbT9FYDhgedboTW5c
6+89HOJF3Op4BYpC/Pr0IntRSMvQm6eUM3zCzrl5UkcBmhz18XvOh7OR8q0IB/89Hcw+uBVEXhre
q6+1LpcJKZTYOi2QCtw60ZaHahzzL2oZiJ6woh2byCyOaqZj7AZW8jhzB7oJNetxyLvlIQnU4aVN
MFWnRiiftarInzsLikilKJEHFCgHhSKTEo1BOOYfSyXFq6EyoyTjv2Az1vhGmquDVgYJzs3KmD8b
fW54moIeb930W3I3t2GFsC3MS2S0DsjS1esXswyBUrTWYJ7q0k5OjgohRgGF8jy2JsgDGLFemcX2
Ia4Ra7x/3ldJ5dtDwmHjigLoKBxqr1c2W27IyAbAg3GK8cfi8APcWqvR3CkU5ev9td45fvrva62+
rQqxVtzGO+tkhQpO4RYs9dnqzbMJhcBr9ME63V9vZQ3D8RPMdKBgIMP4vmhVXD9cvFS9GTB5P3E1
9S9SNTwXSp/u1Dbqvo6NE/2qneSi9pXhD4iGuCizTQcSFcE/lerd/R9zs9HgzcGAk7dzW6JIsPr2
rAFDaBlO9WmyJNND2Nk4Q9N8jJxW+/LRlUhyhXIsMGz86NYKvCDPdEsiuyU9R95AShZpP1aW6sep
an4woDA4YwmoFWwuo5/1Q/V2t5R14Si+atb5peiin5Jd/YqzKX9Rcnnef+zBxJiOFFaQEOmW3mgr
4O9TW2Gm6XCOTN1rWid5cArMGrMh3zISW199LEWRwJUnQGBMCVf37dDMDRYzHIxYbme3mjtTnInF
y7tA2Uez9leT69ZGgbL+PN7WpBIS5oEQwuTVCTHmhImk3hp+hP7+QW1LZYenaOHFZhPvu4Uu2/3t
XAcdsZ5gMtETAQBEsLz+OtoMif+CqsQHTl7veqXSPHkCO7ibaZP+PUio0ctT7ixw8wY+1fuLi7/8
t24AWgdicdYG68wVsB4xy0Fh9cNkGGAoa/mHVlXyrg8aXLHuL/Pee6TrQNEBuY9/ViGnzCujd+zR
8DFqkw7mPH/TJJg7iYUsNZoq4WMdWvXGrffee2TuQbMHFahb6oyJ8m3VpbHpJ5odXhCPHz4nppMS
wufSU/NR/uv+M64ji9jK39Zb9yH0olLNlE6SX07lN7kZhwdUCud/htiyt9AO7y1FmcHDiQjGsbk+
MvSUINo1IzyWmk5V1pX5k8VFtRNkjI0o9t4uQlUHJwZaUSi4XC+VyGMR2EAAfDsY0sQNzND26jhL
yRsQt3IHsyg20t33Ho67HrIdjSohjna9Yh62upbJkeljBtEcCTTSY68Ghp+CS/3wUug5ibmLTZBW
qIqvl5pnrTeSJrJ8Jc5/ZZk2P8kJ1llVUE0b23j7UMwERF7BII5y6Y3X8tsQrh9Guy2t3vKZHkSf
oMlrWJWMQpix/hikghoX4iyzHTCFotNJxX39UGmflHMQapavqf3ZzIRbsj12ANRswGoWtHwtMpdv
98/+7SlhrgNFEhqMwHGs/XbmfsGU0F4Cvwsb1TWhs57lRhHk/1Y/At78mMza2zMKERoacJAbMDxb
3Qt5MExTS4Zw5i41d3PRhM+WnmobbaE31Zzr6OiI2RGpM9NTWjarZTQlzIxZn0KcAp38aGVZ67VL
NrzE0jy7Y5IPT1XNyMBKguil1uPEI0UdIw/18nif8C+3bQf1BBGnZ3apDtZGVH3D6t38PnJH5pWo
8dwYxOjDhDJXpkh+Yg6h2wIQ+IX90/DQ9OP3rET4SMpM7QCpWttpXWV5Rl44R8Mo2t0cROp5GKfu
VEypflKTVhOyMs/1tIAIrbMQcX1b85hNNn8YuBV6mOgRuDNE9CTJDPemkZi/0mQ0HxHLSveVro+P
kj5afjHl02moWmdnNICox8QKN+7Ldz4lhvUAkUVHic929dGWZt6SqPeSD1J0OmcRYolzUhjnjipx
Y4PfX0qg3BkKMPpaXc1l2rS6Uc6Sb3BBP8E/R24aLM85HIpmY6mbG9IUqAeGlEwEAIY7q6OWIfSW
ooESn62hjXZxIqm+E7Wya0Wt5Gs2ND5dRz/q/md783wsCiiJYRsLCquh61ABL5Awok3JGeWx9hj3
RnvU7Hg4FnqydRu/txQtT6EVzFCPlvb1UpYE3yUyg+QsdSVGNJM5PY7q1HlTmxcb1PCbYMRT/b7U
6nbss8GYjclOUDWze7eJlGI/R1q0Y///CkMGmPc3cYWTJBiJ9WyBuOIaIV9cHUhnhi5r1egBDn1p
eIVUlrswjaq9Oi1Y/FhF+DAaoDyMwrIOs6T1gP6lBdww8glqohSfHLR2vs7hUKEDQ2FSVln40ZSW
X2hhfQfshNPFS7je/MAqKiXRUF8h/Oefkt54nVQl/JGx5sHRs/Jj+oX/7QjTCuCRDFU5YNr1ehi8
hCNS+CkGK0NxSIqleUqKHo2SwpJc9AtqyR3VqPYWUrfCnfQ2uZg4wW0kgCuy6NvPgJwDSAuqCni/
NcpPtWu5KFo5PTvagnCjJKOPO1XToj8tahpjupQ1zk+zHeKOjk++/N2qAQMWB+59/dGYJWCGb0Lg
dL+hmKyOJHB6dF4rOz33MnjDJUTeCvJ+fjD4ujeWWjfuOI0MmkkjoHRQfa5RFk1XDkmJDd+5SjP1
KcwzyzWAne8jxRofp6A2PRs3hOfIjORLEOLzdf9reOfjeyNjGcDw3iyur1/9hKBg2SEhdi6UYTrY
rRydy0Ru99Vczl8Mhpob6737kmkQcSWANBcq9qsFxyVYqnzIzoM5aRzwdAS7snS1OzpmxDjeiQxv
gQMQekvWq145IZvDR7llf/jetoODFjMOUiBjnZIHVeMMaBFmZ2uypi8TILBDiGvaWc/67/zJ+KpJ
TuaZcxt7Zocxz8b18U54FVkl2AUKZuod8Vp+yy+7pQ7noFqys95nAU2j1n5qzSo+A57YMua7fcMc
YSp/OqWgaOmjXC9VDRD3h8nJz1IdzW45WiPtYUf6iVbnV7WP0y215pv2kcCfA7IGl0gyBmdzFb0g
m4GaVZz2PJWW7ckJIostIsJQlqLSlYoCAZUcFqDcO9l+0LT+iDSN/Znxo/FqDfrWTPbmwJF60I/k
yAmZPIDLq62ui87MZmmaTqmVdY5bAxE5ZQzVPY5ahTbIkj/F7IM/V4P+gzF/fYxj6e+PfWW0QkWf
Ek0ItgO+knr9DuwmMcqxhDDWa84EJnzIXMMqowtSHNNlsuqt9vg6O6E1zuVBh4DLg7JsnShgZEyy
VRjK2dELY6eDft9patO7+BKpaHGomZeGhbkRv0XK81t2C0RFSD4CAiX74iJZyyHpddCVAN+lB3su
tXMxWdGz1MkDEv89Y9luME5TiUlHXhRbDfp3VxY6GIInjNLfKlxPU0h7aIYtp6SGfC5Dxz7iENj6
Q4l0dINMotvJSkRhg3Pf/Re76sfwzAgy0cCjiyci6LrZnaAnEg1Mcx5bcFG7dFCCQzI2H5xRilX4
qMABUo5SJq5l3Y3WajunWPLHaVL6UyR3mht2U/TYtPLipcoi+fefahWd/oeyL1uOW0fTfJWKc89q
7ktHV0UMyGQuytQuW/YNQ7ZlLNwBAiD5OvMo82LzpU9NdyntsObcOEIhK8Ektn/5lh/joV4RID08
A2Avg9sWeB9Lo6U9NWkiijiSdCfnCTbgq/9eu/cXQ0GNDDURcPkAxLvEGIF/zk3bpO0JWS7maeir
JCGthV5pNor0vQTxHLW+XaLZm9Eu9iEA0qujWnhWohESJDmX4MBqGzdo4/cPCOSDW9zQ4+MQyuwE
QbGAwMnZeyf+vDiPzy/3XFfA5YKDCbimi+PRwrClbljSnnoZtrRoIViVg6cZPMggvAqdFnKYv5/N
ywP5zxHPQA7UZs/ljItcZZnwlZMF7zii63JVR8sJPlPZ904740HDP+8u9RDlDiL7OGVJ5eY0QqUD
QrgdHm54jzt5gW/GyXT+/kjRkQ9C7wRXxNuzUDOlFCyPu1O9Rg46v7KJczOqEPzrGoC2SWA2Wp9u
fZu0uVM1EyUeKKYnQIrVJmIhxKUDVAnpkMYfdA+RyQTiAEFRtYu3eefF/Wq5eKgzYddhM2DS3j7q
ZD20zR23OxkDA8saRFoo/9M4T6rQPXIHkcoEfNznMVXhk+pFsKGpSc0703dxlv94X+cUE6rs55KX
exEwNedoORVxd4Jf1gpEhI0MmufxsI1GU5NKTA5J/Pov9pP/HBUs7uQspYVU6WKVVk6bmLTFLNE6
SK4BXH3uZr8HyGVZNwZI0rwP2Ws/uunTKs36zj791aGAq/K/B7+4sm01zlCXUN1pQCPveoKAXwFq
Xnzg/vDp91P8q82I8MvH5gBBDJIlb2c4HZyK9cPSnZax6j4DkFxvklpb1IBwUZMWmVD5+wF/vqog
AgCkHXpakPj4qVshYzFoFH66k+TjcCMZbM4qHuutXaZb6JRziJmm86PBTL9zpv9qGQHrgp6ei+QK
HZq339QN7KJckXUnB9YyW+6OvIgsSLJem7ArN4FS/kqBCvn9t/3loAAgJxBmRC/7krwKBWT0QBba
nxjX64OIk+EYUPgQJrKNyiqk8o4P8XvayJew0R9rF/nFWSYR4DDcm2+/at+4Fa3nAcuHNeHLAh3+
HW6uZaNGoe6VF32Hq2p8nSrn4wgK+wnGHRJF5Dh4jz39q28PXQ8QFBAYnXtwb5+jmj0BGZexO7VN
5pXhEutvLsvQmbYN/zxnUXVctLbvzPOPiby4484lKUA5USSCEvHFRAOUkNbLgjK/LyHfDj9152HU
EXj9qZifgsV1p5yO7vrShk1UAnjEtgnPFkxJ3++rqh9KNHvZERP3Xp3nF68DWtUo/+KiRyZyGYgP
MRqrOm7ZCb0cCCzpdCmSSAabREIVcfHSarssjd3+xRV4vmQQjmK7ASnyU/Ozcgba1nDgOSnDKIyu
AKkmru5h0oBgoL02VkM+JpLxO7Pw03fFsAi78Q+QR4j5LyZhoKETgRDOTs3ked8bOEjvAVepD01n
n/n5UAvm5b1Y9GJMwBBA/kX1BIsNrRVIVbxdbsOs6sA2Y3czwNqFb2WV2rQhQNX2UZ+jnZdMt241
6abM/GmJ/1rJCoOfa7tQGAHuCUzdS7d1sbIWBatE3/Tj2l8hj/uAChfYS7PyCLRN5ncuxYtzG1BI
JJdoAgH3ceaCBRflST2YOOrDaAKTedpKDX6kjWrIvcPgZgfsYnD7+1WU4dX9257CcIDiA4h55uEg
0M8ubkPZJ2GXBTa8d2GXls8+MphWQAQghkIbAsVl3lhXwnGdNd2x7q3z8PvhLy6Nfw2PJYVM/nxN
XawmYAjA5Q54eK+CVWwyM5u900oXcMglK8TsP0Y2jXNQuGXx+4HPH/zz9/6fgS++d6BoMDE6hPep
qPtCQfrqTvh++vj7US4X7p9vF5wYbBSIN16WHylMHsJxUOG9yGrnWRpQGR1kmuWSJnTXj0121crA
vPPVfl5BmFLoHqFCAfEjoGzf7haZqZq6dA3v16m3Jezi4iKegGiGBVpE2qx6D/NxeSv9mMQfut7Q
0cBOvdSQaXjCu3iNw/vRDDrvvHjM4X4GGfqgXwrQhWgZCynKBqIejz0UbXOfufJuhG7LOyW4i+jq
/CA/nBkCRJRn24TzpP9b7alW6eLVXET3LKbdJtIjP/gKPO61799TaPnFS4ZxFvgrYD0BOn4pbhXT
ZgQazEb3s9G3Y2K8Q0Cj6HNjaiClknl8j+z7i5WExg/KqMhagXi9xC10vsqqVerofgGrete1OvuO
C8ApLIQ5NlW4ZLABDN/jTvxidwaQoAH98ezxhrPv7fuEaV0gal/H97DPA6A0E9M+mzUIR/0UntYK
fIq67+9Dd17e83O8vOvPU4lqPcLIc1HpjLZ7O3RlYf2lOy+6HxZQYJt4RAs3hKZ6BcRkuVQujCtr
yjdRArshtMp12QMDRBikaW+qScQb1g3uTlH5HnD97TwAN4KLHqHXGbKODA+Jydvn8kTNGGo18bcz
USK7QrGz8a8q7soxK6ogAODXdJMwH1rd0+ivifX/GBzDghUN3BNoJpfwNWYDVFfhXvZtHhJe1nBh
OOAlsqKOk/foz2/vhT+HQp8C5FN4KibAzL39nqFAxJIGc/ptAUxt2ySeLK3fLLss1pBecBIw+7Pa
dZ9SOIARAd/Sv3TroiSKwQFXOxfbgC0BQ+rt+FHjzRrlbfHazyCM7DKoK7q3amQm/liPzLMVcaAa
sL5zdF4UFM7DorgIZTpUbXHrQ0T67bA+H7tlCkf/dVWtA4ZcxuJ6AyGqeNwnjRyMKgAgcvVDALph
egsYqCuuF9UyRUK/AuQdAhLVZqqQQb8Tdr09b/BEZ19jqHSj3I0OH/Sh3j4YIi5A9mLuvgIlCXpN
WNdeKapuMkWk2vE57QbzHgX/7WmKOja47yCPopp/xl3/BJZMHaj3mSRi31HuUHDKnu0T3Ahn4rUt
+/ZX7sl/DXUORM6WNwhmLw5uNmlsODjZfwdZjwdHkWlg3UBvSptHzxfJ7WIYLAix15LonRm/fK9Y
6QDRgySBAh1EOC51BlDbhtdUNgtKapPoK552wXaBqn9AeBI7O0gOdO8pvf/0XgHrhRYQ6h6wfsTJ
ejGVpoIbVJsx2MY6CdrsDp2ifKA41bXb0+3vX+zbExwvFmI056MbtQ50/bCp3i4bB2dY4kyjpERE
cbXruxZ9/aa3ZBk8fmPXJLyBZFpNWLK2u98P/dPXBMT2XJbDoj0rYVwOLVeDOiF0IeE0HqbLNc2W
atMiZ7nxRzQB/+JYZ3h+BiIX2FNA4lw2vhV3NEAtXYWvqSvxGXKHQ0yAFtPHdlWZeidE/+mbQfcI
1VIQo1Duw78XZ2PtCRTN19oyNIwBMwTKqG6JEk2WEYtL6p3RfppCZD/o7cB1CkcTFCYvRnPXkK7U
b2JGXBq6FqNBLZTIiFUh+h9NVJ/BvGAlZNHSn4IlTJ9//24v2kxYQ3izfyo3oFqInu7F5rSo3DaB
CSpG0AXxXYgJB2IpBtumzaGfM/h6yZ4KmHa7Mv3GUoj8k3rK3OdpUtNf8/zCs5x9fs/a/mgxnp2Q
L56FIVpek8wmjOgk4FvtN9PV1A8GU550cCRa35Ni+Onto7uIahaM20DcwvlwsYF8o+mMwiTICp2d
1D06qbqEuJRDwqap9qzu9R2NA1tECELe2UCXoQb0jc/GPNi9+Nqoj56v6H+LZmFrksi0NRh6DkT7
aWmHe5gvB09956J7nPjLvobc/DsHxg8ZoP9JjNBpQsyFaA8yoiiPArd3cQOaiuMS6gOXkRAxvHpw
R/DICzm3S5fj5/AxiNnc7+Zm9j/FU8vvgtbX3UvceOaooMdoSdTXy1Pkdtwjc9Iuw5GLLnwGaC86
eYmab6VmIK1zGllnq0C4nD/jNLTHyQXlOJ8QvMnbxKe1/jM5+I+v83/S1/72z++g/vlf+PkrCpuS
UzZd/PjPE/8qe9V/n/7r/Gf//d/e/tE/b8yrnLR8/dvpZVB/K3X37WXifXf5N28+AiP960mKl+nl
zQ+bbuLTcqdfIfH2qnQz/RgOz3z+n/+/v/zb649PeVyG13/88bXX3XT+NIrH+uNfv9p/+8cfmKz/
+PdP/9evrl9a/NX/+v5KXzq4J/yf/91f/NHri5r+8UcS/h2ig4hu0RKArjZqqX/8zb6efxO7f0d/
GRzZMw8LkKZz+NH1cmIYMv077k7UfX+g/s8gD9Xr8y/87O/YqbjTYWYCJChK3n/8v0d7M1n/M3l/
63R72/NuUv/4A+Hf25D07F8PDAn2ImR5ACkB6fntftADdaEo71Qbr7PiCLeY14XRoIA68jHkLM6b
yB7GSbADwhaUBw37VIfirJ4a5a6/+BsP3l6nPp6h6K9gOVPCeVlroilIe3lfnQ9uncrsVkfQVNwA
i5NwYidqm9taRMpsRhZGo4tPGVFLl0TMcL79Gil01L5FEbQv1lmj7jpkfk8/DmJqn82UmNMUJl8S
7em7pmtdlwA80HQkZS2Ub6BMtaE6zvZjnBUmnKq6cB2a3sHa24k90s9uN5wser6VIraXQAlNgM8e
s5Sn646Hba4B0CqgEakPQ4rWiQIA8wBgvs6j0c755PDbZJ3dIqqUIS4fr1sc5MQZgytW6c+LjHto
QYY+5PNmLg8QYz2qqOMNWamXFM3ci6LzZbyNuxUSYYCuMQX+PNNi29TuqEozTl1EMrfSfe5kHXh/
por6D2pVkNfyC6U8lODp2e/ShJDcctegPXoxEE4jhF82ss2ARKVNfNOCj0Pc1vuuneUkWmUf6Nhe
o/Kl6PXQWgizIlCXH6QMSQSZzJPCR2qCekPt7XHFY9zFZTCcqn2OM6th7ataTBjlwMENtpQ+rEXI
zCbmF+eOrM6Zij44UqYqt5SuwMi6ds1nyHnCw9ymZa/haPNhWTz2oLNgukIj48PILaSHYh22pTe4
otRuOFxFeG23rhj2elwL4Ndu+05Pm8Ub/aJB361A0lB6Rr2AjQo5Lk+52wi3E6pEtSpZA9FvYHEm
QRovI5B68G7Af9DRpvZ7G5MBS8Yc7BSxW5pShoQLBVALze5meYJ9qQekMR+uVZTskOwCFmBXViaU
hmherc1QbZiEoQ/cPZEwayhpEiFSe6qqZi+nelKEhb0d7pqWrewAxjmU7VDjt7KMGpvIIgJNQeah
4xIoSiOxgRoOGYGKi3JfJXyrHLrXs63QUzI050yZ3EhtYih4zhtsawEVdXd9ACC4lcSZLXgcjX70
qjUB3s/QGhxvv0cGG3OAZ1LQZSHycYMkk+iqwxUzxFd2pbqYBohSdOE8EsmXz2ilf+9w4Q9ef6DD
BFVLgRZu9iWug7msh2QilcyOicerD6EFjxx9kKF0B2pxHXXwY8E+4pDmF7DRnba9mZ321cdmKrGm
lxm0XTHM+brWhzjqupLVXfcQruvCCQzQ9Wmd4fNMGI6e+tCbcb4FwlFAHVmYdCGB6Myac9prMiM+
K+ZVqIPju+092N7JAzXuMfYHvyPV4CwHLQ2wblZc9UGnRtKPWdMTht4BxAZjA1Kt7SErvQA31JSo
WqltCuV+MH4SFGC3MwzfXtzRge0lelKqzVc1w7on5HN00L6u71zwJIG+VnI40b7nPlHu0t36etQ9
GeaBOdsJBaYvhnq0LhNp55Y0SZ9EyHOXPKRhWgqnpd9XcbY4lstUwOEC1TNbx3fOQllARqf5ntlQ
PDcZFCC2hjNDNNNeRxwpbELSqp43Tsf4fTWbl2yus8OIWkqhGmjRjjWrc4cGwSNQAvaQOEZtXeUH
25ZTWQgvtWA1jryrN84Ci7W16TN3N2bD5zO04ZDBb+oK6gB0IWjpTZaEcyO201BFMwnlGJxtqZoM
R98kZ+JDjAIvHLoNjbUvE7BBeaDAocKLxTLjzabvjSTLOvfmyhmkBiuu9rqO2JjKlaD4sB56nbTX
IgmHZ5EoCzpipra1ZrKwlMsdeLmPQao0K+boEYnyuR2hKILwapZP4KPfNAPowY5Jd3DISzvCQKVF
pPmM81UeFBhAR4A789A1tdrRZTglLcoRI2lQETkbZLkzFHDkRKu0aEcI9coZamBERX4xxZE+sjWR
V45jb6KMjZKkooGvxxL6nOct+u3xbuA8vqsd6BgEinefwJdhT6sGz4WMvv8pyMY7yO40pIMVF2nl
8IRVDp1Ck9wBLYBM2AvvQOBfXLKy8VRl0atY6m9gPUdQ4kRKWcDbxb2GlR/EKjPazTgo2n4dQGVC
gTK3Y9CBvBze44pKD7xrkkLScD6N7tA+dq0PwHqYtpvAccfj4AGzDDgk1IrWSiKqF1CKfIFBQGGg
ud0rTxcQzRVkkh2uXN6qg+2zjqBMs2zAoW5hWGVMMUgZQF0SPgiGDLCcgYnFGm7aTEhSKXvs/QBW
vcM9RMbWqbQKLoUxdltVfRw7ZOmAuEMYknRxVlZOt20gSZyPvgOBCM5r6ABxT39ePdM9ThDp2vPJ
727gHtE7uQCCeiHg4kk4VAHyt+ax7B6rhAtMJFtxamaQZ+3vHG+diXChKpJXdFTiAKUq8bJMEJ4G
fTCA9iZsRZcHX3CvJVyAVUB8X381CTZuGaKR2+UpyDkfVp3yQ9DFAJGjA/dxMF4wHqaJX6OdhItl
VZUliWpAT8/c48wp5IwsO85p4mQkYiDsCRF1DokBufpUo67j5ajle2mJynJ7Gy86CDdV4zanqW7j
6cr11DwTCGQeMxBGPiW0lv5xVv61J2txq5p+K87OkqLpvnbCLbgxQZNXDM70ud+N0+PKa3cmKC8d
UUZqIaWCELHeoDm4krgVdAuLBIHqPHRHAj3PUZ7SFtKnfgOUNq5KlLNmfhxZcM8rH9h5LBM2biCU
mt0yF5NTcmipZaRqbPOFelOtCeA5widg+Moph9tINeTpAAREwbMW36P2Q1kXoA0Fw3aaY62Bb3HD
KYcDWUcf6bQkr01n7irhTuD3B6CU78MBkVWBGZx8skI0tP8QDslAYaGtellmbZq8+Ny6JyidJi0J
EZRW1wy5pAQ/U3BNBmAyZ5hfno3KrI+2y05I7qzo0UIfopxlrMatCR37XXhJV+MAdT5wmL4WC5bS
zlGuXwKqhnKbM3UmKFXUxzfGx6aFMgx8AQU9Ln2fHpQAjon35qNkTJaD50O4Cocp07mXjYCQ8w42
xlhpRQ2lK9hvwqnGCWOhMVX98HGGQyjNl9idvQJNrFvlVceu95dy6KPqqmp9UzpV6rCiS3U9b9dB
O25BWesCK9+yKYdJwAIptDmiDRnluu5hxsMPVjDfgdnfuJu0b0ukgpJ4vHlteBgTGA/516iXJ6dq
MRbI+4XC1sYBZxGUt858QSVJboK1USe3HSGAEKtCJIO4Y3MbKWwEdP6BBL6KaojkYJYRtAdteFqC
iG0z7TzI2eW0MAlXBw7C6kYI+eTTGJ7ga82+rmzZuXXbwSFZqQ+J7WZGjEiDL+D12Z1Oe+87JnbY
0UbE28w6d0g55ozwjncpYvDqI7hL8waQtuzzOHquKdmsOEg4NrVPOLlTfZhYBS2xSNpN39r0ieGe
bohxAfcpRE3tF+PAiiqomvazXa0B2j+YtpVpIvglDYGzz/qgeWFBXeeTu0hGfOUNX9e+8+BkAHhH
FCCK2XRiPNSODns4U0towa1ztDRH6OripARuM16LzIrmeZ0NuIRBYpaDWQWE1Dqr12yfOgMcYSrH
g6zqqvmE7piuH714NRnY98BObFOIXna5tRAmJHACjekp9dcoOrEo1GAv1B0PdlKgw2ayYLb50o1h
dx1KOs65WHBcERb3PalANJwK/D8TPMzJuXcE7KEQG2cYAVa2NLOBT9A9GVcSZJO/bMHDHPKpHbMf
zBUDhJwVhZ/O8RdhWnPbAG4Tlswi4rMbij3WLfC65XJ9yAycUT/LJkF8HY5yj5PAth3JxkG/rDAo
9HYaij/1Ua28J7oVTu5qB05IMqrHuwYWHt/qhPmcwEcJYehShdHjFEYcgaVOomEzjA0u3mVeTu0Y
huoR9wiQjI1LZbVx+ubB437THybKVlPGUKKZMAhkK+ZNJSf1bWQwwCytHW4yO2yTgLWg5C7qOY68
vskdxdKPkW9wsgsJTUrcE0reDElfX1UVj760cBFLiIEH0ScTNt20YbACjMoagiBT2SoEVK2Ut+ji
YxcHLHvhDdKjHAHxHehzwPQt8TRtFMWRUhgdweEx6OoZghpR5SPuzBwTbSDFCieMoR+4U7q4vBjx
XMz91rU1hDlxq8IjaqoF+tVQMItzMBripBytEBY2DVmcU8fWYTkha4w/z0aN4aaGmSh8fYYp/AC0
XWwAzl5UvYECeruQs1vcXYu62VgyKNvqI2cg9cVmomjfSVDbIU7Ytt8lvNWbss+E94QIRspcheYc
JtF61xnTXVct7b/MS5KOxHO4+zGG+yXyLMO67OiGdX9bZ0PUbDl6JIjigh7YHzcwZQW4ujhFyNSy
vQDqERe/GmL3OcsaBqSUNzinhtN4B3x1dS1dh1Pw3nj/1FG28HKhk7lrKm/6IlGfzIc1qL6rbjRl
7S0xSTLmdlgtM6JZ9IqCm8a1oDXN3thT/JsMjMSMimt3DkZ7H9mwyakXrQEZ1sg1RQXoTrqZeNWJ
k4bo5IiYNEEQOTIF4n2lU2RHlYVxZgkStD9uomoKq1JDyP4j3DrlfbZWOoaJieW7wOAQeO6zyq0O
4AtahbgecM6CgQQrcxH5p8QBPgD2lYeGuvXWGxDVkHic/VuTDSBwLtWi1ZZFiAoIGoH1fOoyFNfh
dDK5hac6/lGs09weMsOdeq9gmoygly1rUTcrpUdIziAJsnIOUKm2UD1eilVy9pCC8L4U84iO700Q
8qUno2dju3eMm8APwe+H6cRWJGm3iopMFE4mfAmmUiC+0g7SjJB8dqsScS6uMmWH6VMWVrVDJu3E
V7NI/Q0wrAhrZCOcu4U1CrcUuli4CZf7+KxYpKGRV1RhgI6l4OE1tOfiPSox6lY29VlRputJ48Td
cwK/vCNCkHSfIV95gCwN+9xQSLChIZV6JECSjrv07IGJBWdGSmBBB/uj1J9tUUNM8mgGz0WY0/ab
2O/UAarO6w0PMQ9s5tcTQ/c6c+ATVeE4KOauWth1Eohw2vkeujEPzdCE3xnYkOivj6Zpd5lwahij
jAlDocoYDzlXl8mii2nc3aYTXyEm0PQx6LFkSuYu++IE6EzWOFfH+rOx7XCUI/bdTTI4Ubuz3AFc
jbid3oVVugF+sipQxXqAb9wDFPs+iiz65ujK/WibBHvSGx/nfkABx5G3XYSPcps769Jdm6K1k1Zi
udGI9x4GhNpoaEWnamh3UZo68NWhH6Ya9x4osaNpvyBohQPCeJep4V763mvriaOv3SSvRbvp1fzi
M4cDLzLtabXeo6+QkUk1L+PZmcxNoo8OyGvERP2tTHsAu9tPkQwfuOvcWPjGHntaMZTUgLeLWX/T
zuoMQb2yGRaZ9NaXqO8/gYvmFmnCo7IdBkVAOZgIa6OvY1z73xqYhuOgy9DlkPRl9utN39VHJxtQ
oslQR2mSOY805WTK1IiikX9eMBNML5BSE0+B6wTqz64d+KPbyhF1GESdWO2vFrV74hn/non+g1TI
iCK1kiUeNLJzuFdTXit4Xw/Ic3aucPuIYzU1NnrKumEdN92waDxCEsuQPtVrABjEKo+4oK+rReKO
C5aJZOt8E40ZBLLiexR1Tr3X7W0Xw7QXdY8mwrnlIadAe6io1no3jK7aW8cAWO6LMnHnK0d11wFi
+KoWMVljNJIBSYY6LDva2GlP3SBcRAb9jWsaxCXx2eMjWMtacl3WI8/2vpjxJPNwg4BLwfnZEBZ1
dtPqNN640/SULcmt9LIe8D16BHHl0cX5hN4APGmexin6juZWcPTQuTpYgzQXRZvxyqnH9dqL52vE
Wj7pk2SXSg91tMnNRVy90i6MYM+wvqCB/cmD2sXGNvW+5w4/qp7emrkHs9e/NtMS3gcNmhJutEgy
gJkF+k4/7BWUVXYwBzAkHlChSnQaEOQ9w5UP77090A/PGXPKYcAD4vYnCFwPcFuyebU6NvfGZDs3
zbX0onkfM3Hfg8dSIImssPhGfuydSAWb4DznkJYFJ8x8gfdnSPwQiSCcbVzSN+tQQO69In4zT3tg
8G6gTPqwtg3KSGZYbrLaLF9UmO4h4vwBlK7PvNeHFrzDbVAvN6gmjAQKyPceond3hbPJYgB9buF6
EAxetBNoKR2ZF8KcqI0g4qJWjXVm1pto9oedTYYt71tDcA1hOeH0zhu/VQ8YZoAuILbHOaHeJdJ7
GRtEv0CZW1IPQ0I6p3V3sfLgUCj9U+dbfZOiokb0UD/KuL2PRPVJp5D/yHCDI9pAYcCtXhuUYerM
PcUtItOK8wnvleMa0tmdSmV36FnYIRpp4ELWIJFWG3u2zwZlJXqmizuXqIDcTCz9HFTjVe9Fn2F3
AB1mkFvPcZHOm4xagrb9JwXkYE75ep0moKsvnjrSuJ4+Z8zUoKzz/diEB3caUwLzsCm7gSuhRR4p
Yr/a8DFkzk7BJTXaoc6PQmkXAUL2Nej8sfkmM89uV1ZnRz5464Pqe5eMA/PvJEuDx3gV69F01IcQ
tfsxQ5q1YVEDXCrUewoYIwiWW7XYnYVow0e4sbqkM0uySbhMSg286r2q2HoIhqrF9pydUi8o/ru+
TL7oFgUN9Ew2ZkBYxMSAm8bM44OovLaUUIMAzI5dJdbWe9qNXpkI0ZFpQPFN8ENf949pu96BO/lI
EeeTUY/JlYFvLXzNwPxGQOqHkAqc4hMEnyXYjHFVMM4NieBBAMQes7jikkevnsYcdaaOdNz3rkYE
Kbu0hfOoy66wcWNSozJHAEz6KN1V7GvF21070RWpi1gLMyTtxuPQVG2nUxKgOtHW/EYL92kZ452r
hqEIUT67Akt9fHXQC9xRPa9oNLe2SGV45J2K4O8977tM720yH1TbVg900MuRQptaFkkd7GmMDLIK
avUMiU2UDFdxDfHnnWBtfQoaO22kb+ojh5v5JwimfQ3TNSKQLIekQTo9rVDZfkQryC3YONSlTeVh
FjPkXph6lEnb5Uz6B3hJkoHDhyQN2u6jz5OZzLr/Qh36ZVBdYeG9XrbRPBVZY7/X2CR9jRYbcZq+
LXmIk3ZF1oh0MkB9AykpPrX2DbaSVrRsaCiJtfBjRVb8TcDUKAFjopHeNsI5sudh8w0JDi54B3a6
YwsTI/Y8p1UeecsTbUdk0FQ/xeEQfwJOICix9vDwqaJdnpn6dJYaWKF39M1G65bNyeeKdx81XijE
ivDM4+hv52XYh3W8n+vqZKr11XcNy9sR/f3C8gDWnf6s6R4NsTZXOkMrCUXzENJzdV+OM/xIo77r
aYHuWnXQOKY+BK5+FlM0bdIx/ZBU4hOyk+/Bqm/qs5HF6E/XiAuX3AQRKjo6yAH5r4qOoWKDz3xI
4wkJDyzcT1KuL2GIA0iLMQHGsi5hqXQyQQr7GMjU+i+NgO8oEIHBXJU0nWDo1Y/g1qCQyTvS6kQV
oUR+y2c40eSgA2fneltyY9mE2UyRLUD3LToC3Zlu5snZogKTbCjL+ucm7eNThln+FrmVevGc6Nld
FaCWEFFYUuzqRqgb+Co7DhqOUcUL9Paya0RcXbCDIkgF4doQHfPNYPEK8qqu5IcZfMo7JkQJM1J7
MLQbIrKmyfoEjedFEAvv8QkNKSfmOp+bAZLvTtCY/sagqkDxjqO1rVIS9v0k7s06ztFGe1KLEpmU
Zfet40dNHk1o1yyRSQ8SR8f3GiX8/8vemezYjWRb9l9qbgH2zbDI23rfu+QTwl3yYN8bjc3X16Ii
Xj75DaUcWUANCniDBCJToeQlabTmnL3XvtSGMXs3HBkPAaavdHq080JpzAhudfBasz/Lu2UsgkEf
Jzu/5O7c5DqBIGOfgTvSdiW1rThIcmnuqZqRxFTkRLnGhMhGqfcyl+VlDhWzhNvEQloQqNgYc4jN
vkCgUu+MKvd2I8Q0M8AH11wJz74so0p8SxlrNzogNSK/eiJcZrXzx4hSMwm98LrPaBFHOz0W35lu
rqrF3BautDe9F+OwTtppo+okrKIosygg+Pk2I4fmu22MyYZPx9pMaEG/QI5hERjG6zbKcGfXMRzD
BftsY5YN+29GGEhcJNuxTcukswX1pT8TR1tEdoGHXTccDptmPbKnMONdnkWFmweNWhDcBFVv5oqP
29BC282X3UBZNN41loq+NEuev2VQ21RA33nSg6Sqne3gFKFnRX9J1/5fCBqa9+pedu/vEkXD/wcy
hhX+9u91DPvhtfxZv7D+238JGBDW/eGj/kLNZ6Ndgez9XwKG9U84Z1oEF6GiXhXqf8sXdPMPMs2Q
qqE0pfIAwuhfAgb+yACpgoKOP0P8jO37PxAwWKtw5r+FNYRe45dZQY/8uHV2OmWAxFBJNWNE/zba
jWRpHoYDdo7sTVc0o0lLV9Vz6riJf9BcrThSHWy3LuLXeEvRzJZIEebukBqXKVlW07aVeXxX+r64
Y/pIr7PSN57nSaQPQM2jl7gezW1Nb6cZ2vxKr8EW7CYWBHvOrcdYTMO5FErcCaM1N+kUTY86beQl
8CYzv0g6t/0Wse3yciVv+VA5GRudpdytgeCWvQxRnWel0Uz9rpYiDlJ26xeYH4y/QaT/M7z/F6Pv
34/u/728d2+vaXYi0uHv/DXGbQ2RDn6Zfw1KRPl/iXQY4nggbewB6BJ/jPN/jXJL/wMvEV5+DUof
kXorLvpvmQ76HTz4nBxWSAo5R7jq/pNR/mGQr6kHxDmgwjRIZtaNf8jGlwQg8kwIydZd6vQg2kh8
pVBdfhJ6eOK0/nEZKCsr9duEK8cW9qMUqPKVri+0src52MjjTJd261RUPxxjHp9n0/o+GiMQo85g
De6r+cbJ4oZAZT1/daZCXlLrjrONrFIKfXbOmlJIhYAg+kxE/1E8+ONnotfkd5jo6JBvM7f8rOBL
scj3Rl4ZW9u0+v1UJ1UflIsfnw9yeo+TIrpMPfqXEmnVJ6LRk2yDvy9NxRz/1GoUPdU1V5k+prOX
G1vOLcXdWPTyWeJO3KYmze5lcNk21jJ6LaOY+kaiSaJqk/7ZGigZlE631Qs1f6JgX6WZ/z3//fWL
Vre5iXGQ4XZKS8sSrH0alo7t3Bnw0Sah5Tsy+cpvP30tfwvHfhaK/eoyzP46pH2D7u2pFLjtdVla
vZy2dVJ21HhpMdk22pb/i6vwvWDRQ51LhvDHN1s7DU0Pr522abH4YZE0Yudp0dvvL7IOj5Mn5oCl
Z+VgCGFIOBG8RW0+en6ezjDkI/MSkvK8mVVV3xnYLMmyjggWhpm1/f1FP6rseE3MIIjs8P1oKMf/
obA1zH51FUQGBZXxpcnr9GbxDBrzfhW/GHVFRMOcl7u+NInDU7X99Pur/+PtrVdnBgHiyLafJfnj
c10W9mF96xtbB6627dfujROp4e73F/nLMPrhyWIrWdXpxLqt0mrtZP6IG7a7IEqzbVuLeTPayXiZ
OTGctsUsKM5xtPwa+TNlA9QKl91oxvvFKC3mmKXYFEP/7huTfGm0mT5dq6GACFYv2Es8UHspIns8
T/KxOKNdT60+zRXRS9yRyyEQTZY3EyKn4+MJomVwvkatGpES5RpSn7JnnU8zlW6V7VBypGmtqOjH
2vA4dHO67aRpnPedXdyuHYQwSzrna57Xyz7LfDckxzj7020t8UCPY96pYVSbmdc8hzmT8jZrHQUD
yq0uiy5zQhPk6M4m7o8qUPFOD7Z5h0DKcXniFEdHdMb3GdVbFPzRVTnVPcXkKXPPtbHwz8wWtW8g
lbl8X6BKnQFKbc4SunWPPd8/BTwBtB1Lg5MGMU+qDLym0b8OTjaihq2elYsFsOYkzr+DgP4iK9M6
TByJFtON14bzTIG0iQ0OdX3fbDxaeDu/mNUzrJV5VWv4G7EU1pXGKZdOS6+W11gngNLq+n6NIQDa
GjZWSqjgONR30P7Ul94sMJG1aRPgJrHtTepMB88Z4qCsCyr5c9MeKVdQ85JVRjVO5GQH2zBEYBBm
oZNOX5KaYEHH7Ky93UzxoWESD1il9WMnari+mQOaefTUcbAGmnz8UHxr2gvy8OUGZwbhP6a/qR0h
bwjw86lwSmcrtVodaivXNgYqtUhF9/Mg7uJBzsdW0yivujM1m3q3pH11MZCObSlKSZFW0lmIGuvQ
CWVQYsfjICcrDROgGXTe7IOc8+ksI3V1K9q6f3EHeTCdSA+bgRHURKAfEBBhbQiHMX0uKKH0uXY+
pAblJurhsWXfUJG+y5xsgZuQNrSkY//GQYl+rIVlHKu6OE9qdpVVZm9R6qsDXJoXIPV1Vn+TZnFB
hthTFXNGj2d5FmnVFxvX9tGLeWKFQ8iJXtpqY9D+DRDqzeG6dUyRHAGOijt72KbdyuGYerSElNjt
pQlqOWXEsxj3NVvrA0Iz7eAPfrzJLWx/TiKCaJa33mxHgQUte5Mn5rXmZVfpMhqbTrNK4M5VFjQ5
Wgd2sll/ZUXIJHrdP/Zeam6GyljuejEZx6RV0U3U5W8EhgChnAd1aSSJ2lZ5PJ0t1iCCVTW1URU5
RWU5X1KoLQL62xwDm14d+to8n9vx0FrT117TahJJqi/gyGOkvPZ1tlS3gmbco4/27MYg6fOrQjl6
5Kx8TTPXv6lKew5TwtsJVuoIRurUdxs84Wy6/Gy7uXHiaV/l6fdoWKKAiM5uQ8mk3yhhdyHd18fa
sC5qeyrOo5yH5usvKm0UAJX5lTP7vBGVRyGoOei9rij94jfw0FEZ8l4i0aSwANdTeSOflmWV30Ak
7Sn+ncdto1G7rb/o6LueBZ1y4XlIAMZk2RSFOFiju1z1k/gmEjMKi8qHc2dm5nw9s+kD6DKbIaMq
C2aNoSVlJHaT079FM52j0kn2o5+8II+5ruvu2UvRmjmAzMgV6flA10lwto+GTXeYVKmMJAhUTq3r
73M9QiHriK01zbf6Uhz1drF3tYD9peYfn1NxM2m1FxqZaTMfoARKfCbw3t33nTwb2+wty5BiuoN5
ZsfDYgXl/KpaQcSGRb+14RXXzYCgJu6CvJ+/Dr57NVBQ2bajn260zo62lllZb06p9fwOYPepljxW
ffYFUNdn/hP2iqe7gB8Zymx3V4g/ZuOTtaoAy06XxW22vhDLjIt6bKqdNimav3bhineqmXGBQryD
wnH0HQUbvkEfQO21NtpoN0mZ3KVpyViIJhNXdlHW9dtIJe81ItPK3qFMrrajkuPDAMjtz9iiyhbq
Qgj8s0WLsbjth/llTv3kTaSLFod9Pq8l4SqOyl082GsqqSxfwV4SHjhVjv2tIpX4Jm0KKkdjKfRp
s7he+adbiPx1oE6JIaz2JBfOlqbdaFpWU7WKXai+Kp3KN4accS2F1t1odkzf0QBvYe9meoM3dT3U
IPfjlkZ/pA0ZVkT4PWdpr0Y7nJeEpp7nwXHd0L7MrxAdeneoEBbCWnpDNccJ9+JrIkaKTKRMLK/j
UEwxi46dLreJZkbDVmup4W/qtY6w8a2xdel7jQjKYrZifdCXKzgVenX9LSrdFmKpEgYW7K5iMrMi
WV57VgZflaqv/Ygts0D/bMj8htKPyYpiq56HKbyJ035h+BciT3rMY8Y00ZmyLBSyfaQRvtJKmAcB
vCR1Zzq1W27QjFpQJA0XETrnLnp5pZbQLoBBU16mRkZ6tnA6ZGbSMCd5Rvbu6G87c3SmsNRSao5N
U5mIW6ssfyZswoDqOyg/3wDAXUklBoiLIIpLuoFYrsv53HeBKu46W0YHkvlsPQSs7FItH6zJoVnb
+jOYwaEAOmKshkzkh80cOm4Uf7fdSiXIL+MWHaiaa39DDTt9x6bG9A4ak1pyQ3Uz8IqiYnOQkJmw
1rQ1/ADa2JQs23gFApmhBTzwH/VCydFwztMSUOh2MFgqrpxFlPmFa3deBMbIqnr9rPBUVaVhpU1d
BHwxq/ON6qeZOPXYSI+ZMtTy5HtKrF33NnoWPTU99G+4FreYPKyzzGmtbjMVujnRtQHwFdJztMyt
LKfhsas0puTajab7UQE62SSsBk3Q2iPhwy7j4LYFZ1AA2o1LqGp5ImXY2Dliz2Xu9W3TLUbMA4y1
CV2h0zGh4xnXacx5ccPoyrt7p07ll0TXxa2DUvQL/5fxEOZJln8bOKy9tnNBa3xu7RuGPJ1lJVJ7
OMyGO9UbLc7U9Wy2lREMC0qGUB86snEax3K/xi3WU9RtfpcHanRRdTBxprRPJeJ5XgYaz3QYJ15X
3o/f+tRmchPRgNqxN5Mx2Za23umMV2XfpbHbOUgj0NAHqcJTumMKdx20uXH2LJCW0I1IuyHlTLmo
Cw99+6voVR9tJsdgCbNwSsx8Q714Ir6JB4H5dFLbQm+VF9ToCOmUxDWEUt2W+bWrA0edYmGgGWVr
fVHlbmOyno1RHbajTJag9PxeBgLe0mXnazP9ylFaKLLi3nsZzYqsJL4V1PXSzdV1HedjFwACyu19
L0uUElY04HLpctP/smhuVpyjfQNQj2bSYoVfnIQytlcjJs0HbTqyMfFebcr5j3CSDSwdegHjJx0J
Xt0xTdhP5ZwhBFR12eR7un0LE9ggy8CQWFQoFc/u94LQt+0kOgKdSU0XV+OsRc+LXxjOmc/oSLeY
HqyRRR6R/9lkZZgNlikeOCykExPRzDgcD5Xe+QRcLR39LAA/8/U0Gn0f0suMbltXgp6SmgIhpyq+
GVqMGHrDuSs6DRmRWBaYDSlBLFNpGUHTcGzcSB3GWdD7qXVv2ipOtjP9uZtl1Jf0GnsYCVs5luEr
qtiWF0LASbUAei8eJq1i/4kIZlXqN1Q2Hnw7tR6K0RRpCOHESzeJN6Gctt12vHbauXvz0czT+Y6d
tgi0WS63nDKyL1GcNCSOKtu8tqyISE590eM3hyFyLBEB0bH00M6HPrg+XCh+31Vhv05WqJM8vaVt
1HVPuBfcmI9xjUWZOGt1NChHLcO5koxvSd2IElGZsOyN2xj9xneqGJ2TmPy7ql5MM2yc1mA5wn55
MRZNe+v5IvnWWKK5VzMHlzDyqv41wgpzLHPPQmynwbMNp8pWMuy4s69iShYjdGXWtuiiiuZxNlKZ
bJVeFGlQjfwM6Kuji+4O1rW913sZfTPayXrXDAcXtmkKdSO9Wrz7thgKTnyopDeIe8e9V8esnFVj
2i8aWje5bRElPZfM/Li1tVbVW8rGuAQqL1rqi1LvnJdliJu7YZRpFxR2TfvDmb2WxgzCeHCwrr+g
D591lia3Suk+jTo7x2KOmMdGE5L9no5y/lhwaBhpBE9NfHQpjl3jbcxuOy1pWQcQIaPPqzTakU0+
6Ihn9QGBcQyFbjnmlipezbifdvGopXwBscfCRL4NHgM3TR5pCcZsrRxir7fMIXXBN2Lq5RHyNO6h
HDpME+aLR69uaSgfBVRWlm07J+ODkQo6P1Bm6zvkj+vAWs8y8AQekO2Od9IZTBKLvbK8GaU/st9g
YXUDQo/wOo0Ox6ZNmhbFW6IIXgxrmA3Dpuu7/inHgHRtZpllhp0Liw8ZQaLSIPXHFdJMOtWt0eVu
H+TTKt/w0RBxhokj3PT5lMxvjSKTh3tb8mepJGeZyZWs6EIoC2+/UkW7rxALJQ9OWaDfHLLkqyjR
tARxJtR56Q6FfT5qXnuVU6y466YKX7xhRMjd4asMSVgMVhHtSoUINZRTUbchXkDvnuUCFV/uxb0Z
Cpci2C51RolQXAx94GpuFAW60WSv0zSiPa7wBHnPHIzSfhN507I89pFpVEc77eMzd9SjrySxZzlR
EV48hQkL5LylWomgK7ORBQxDJp1nzxssb+TtVERge5maAxLiR0oQk9v1O6kbEdkMFit1Sb/9lviD
3Nu6bCCGgDabrDdGKxVDmk3c3lR+K7ZpPbdfkSan/m4GNeJfNmO/CBRV4G8CupmrfC5yjcsevpu9
waZHhEUJw7vYmfwPe/IALZPYZMQQCIwjzgXpmLyTPMlCOJbYyIM6SejyO+znkLqLDt2y31vFO/4E
JhAjRyW97l7wYsT0Aa8tLGJDgLC5+7tJ98F0/HM58kcw1MdSEwwrF3SwhhPWwLz6saKFqX/CzRyj
wrXs6sGwYh+Th50CBHWxb4KtsfSHxi71iwyXJPY32W2Hkr4NLgrF51L4vXdsAWMdiTknptSmp4rc
pdcIWs/EpH/PUm/6n8Yik9TqjzY4PP371kvwWsXF6/f3Pvm5vbj+nb9aL77xBxZoKocmoTZAT5x/
tV487w8Np7MFh1tbIQk2dcu/G4yG8wctRL5Cm/Yj5bZ1APyXQ1r/AzIHlhD6JCt5RvuPGoxrafSn
gbZ2d9aqLVQgnd4Q7qePA62MDZSPwk8PS1ZbO/a/GRoWUMDOUhX72ESj/dOz+UWh/aQ6bUEiWpnY
5Fm5MPmIj/x4vcrU8559d3xgOZ5CS++jB0sl5XFeVHY5e4l2YYBICH5/0bWu/vNNrhfVyc3DUo5V
nUiHjxc1em8cVG3FB9na4qIv8mSjV44ZCP7xk/s7KYSv90flio4W3bS1abE2d37CL1REvi2NY6Ct
wzJw4S+W2HBksNCb5PkO6R96Hen2+x//lHja+Pj7Oz25PIGyUFTZ8mm0RfS1Bf3x8jbVLbSbXnfI
JS71sSjNnawXcWOwXFIYrPEpejKxrvj+2zfqSv3+99f/wWf56VHzA6At2rpFuiyMcQb2xx+Qj8pG
UK63h2hYX3I+GY8Y3NOXHCHQBjU8u4moS6zzxmgRxLTDHqGuzVF5Mhz2gbLX711nmPaePoxfKAQV
8V+z1L+dWU/G+4/fR5AFeQv00lkQTn5fWttgFwqtPbRewuYfrdymtyfn4BVq2sq4EjefPJC13XLy
QAiNWamn0EdJVjgZ8KKTaIwkUbNUn/FqWpxT9IA7c9BQR7V1l9RtdpdhM6PeDurGM2TEEcKdL6Y6
z+UnbZpVl/Dh1yBa0Mh0Zsah3UoC8smvQd5Ud2uZ48AmBPBb08V+HeAZ7M9a0qqmwOySDB06tbt0
aL47UBf2/egs276YrQwTrJfc0ULSXqza6FKK+13Mzg4S41Msh+bYobljz8g+jKASqbORGz0+uJr5
5aKsWnEsE2/EakghYxepOrp09VJ7+f0D/8HR+fmBr7fIQVvnLa/f4ekX2EipQ4tAT2gjpCIHvmp7
cyNlMz0WnUN8nttMTzUw9VXno/tXWoF+r6XqROoU7dY8suUR52H/pnRb3OBXKO4Le9Dg087OKpgt
7rNcb74CEY2Obj9k3029kAi3pfE6LIJy9VTJUcMLqswnq+81VK/VgqK6VMAgYr+4//3tnrS+vB93
6yLDJ5L9B9zm4/cm1BjlWO2Kw7KWJIEN5GE/25+Fspx+NVyFCFtWHDIN1v7aOu38NKt57OiHiYF2
oPIQfxGcpptIkifQLfa7tzo2f39TJ/P1elPs2MhuYiID2nOKLXRp5iVLx+XMso4v6Sae8cOmEN/Y
Z9TLX3wPLAzrEsuQcYBAfbyxEnRpbPZ9ceCEEF8i2Z8eM0cr7hfR9meDmRb3pY4v/fe3dzpJr7e3
dmbhe8Iq105j+1Ao+FohK0SZlozfZDZ67Hvzli+RHpxu4h1yzKcZafzXXCIqXHVmn73QXz1hmx9B
59YC1eavL/ynFypGx82UljcHTGBik9pazbgZKgouhl1Gn8QU/mL08Cbp04OEokPwI4Dqp4spM6O8
lcfdoRFucW+lIzNtOrr7mt1GkBRSfvv98z3dPa/jh+ALgw47NVce8MkiXINVSlu/rA9a2y5LiAwJ
XWni1hzsLPKF8I6LfLnR3bjaJCKLQI7XXnoxGx1mfpWkXnasCQW+rKK0fxucbnhDuYRONBkjUAup
Iy4iS35GXv/lGyH/Bp0Xgx+E4cc3YpRO7hgJrZYZxlGQC3YmkVtU5z6l9YffP59fDXpSUHzkPgB7
UFl+vFTlpW3fcktsh7roUjd6/XLopxH+ROthk82r88RUzuH3F/3F/dFRXxvo1KAdQGgfL7qMVpsb
Ff6JiS7IzjWr6HIml/pQ2ZH4JEDtF98XFCLkHFwMMqB1+vqTGUos1mswJ2NS7Uonyy4AE3tbZbX9
7SD1+YhZW8Y4c2r7YvTK+JMB/6t75eowIVeyLEmPH++VkCx3FHSFD6WFgpawX5JY5sa/RujsfyJq
Wu/lZLXDrILQEJo88N7TrS0bdBzhCRg+izXrbKrQ5vYOtjn6zIv5FNO+yjZevQAXaT99pb94zjpU
eWCfXJyRezKOWg/fnj06zSFtNbU3rSi9S1rqylQ0EClly8zclY7GVASYkvn2ClALm9+Pql8NZcBO
Nogn1C7/eNVLT6wrYufmYCUaxX/DcY6jjLRtnfa3ZSxAFxdG8dme7hevlxnTJusQYRy4z5NN1Kos
A2XE5Blnln8V0VHX6Zi2JQUjEgJ3v7/D9SGevGBUSYarsX1Ebnc6eTackDwUPfUBHKN/lZbdo+o/
3aX+4iIg3BircJ+Rxp1yW0vf7JCKJ8wIMTXWAEOrD4ckRr/x+5v5xZMzNNYd6HTg6fzTJ1dQL6Qc
gchuonnylKdEn1BXpravcrNqPhkbv/g0DNZSzlQuJD799CjS1WNOzKoEu8Id78vET42Nr7GjXRyv
PKdmJW6gUOHAHIXz+vv7/NXzhLrok/JJdiIzwMcJQGSsUHKqukORO2LTKetNZKx6v7/IL8Y+KUg+
g5/c63+u4T4oFHfS3PLQCpthuLBpWOKpPwNzAyQpb1EIpX782eblF4s53zoSOe6Mper0ALVYCUXM
IioPECaspyqfxY2HROnBM+vskDnlZ1/4Wjg5/QBMTrIQJFk9yLI62arEqPbKYnHqQ2aaNPjo0EVt
kMHK/ZOPwX1kYvBpwPj++Lg0XnTjVyPoTtzX6BViO2v/bCy9uB8zg1NAV83uXjTSpD0yJm+2lbL3
z205miHbAjqhXutjwUPRAWbd6B/YuDTPv39pv/gC0G+uVAfWXuo3J2uT6Wi9tCpkHkZDxRfch2Nu
XASvz9jK1Sc5lr+41joxsjAYvCvOnh9HoWt4jTcbOZtbR8R0bsZlt3Si3/trLeI/vi16DKxAOplc
7NxPVrxZA+s2G3Nx+FHx6DFmhxoIkI0VJdnh95f6Ufv8OCNaHO0oM6z6RpNdzMfbgvskRm2K+Lim
mBO1BKRJvYAAIL0rtJdKQp3AwmPXy7UsZhafYfYcgkby4r4XY4UZhXF2M3tquZBuUz5ir9RR62g1
aqha1G+//7XGuhic/FrmIHbalOuY9JyTl9Bacw8HlIJIOVbxeTOazWuBqOGi6aeEPkOaxm+DlnQP
0m5xJNJsBWfVGctt7CYt8h8rDhNdk7ddLWkkQRW4q4tBbRC+9WeA6bzb0aumvZaONCcipzwfsQJ9
Mmlz4Po4lVIvYCuFtJOACeLdeOon81nWdwC7jaJBrSQAuo3d8DVCtVsGWlPRgIekFclAEav3NrIf
4JFDWed8vbTASqjslX7QTp6H170xW6KlEfBNYef5iRcmnrCeEi9FRzNaBsD9unbccp+6ZrOt54WN
y2QVhBX6Dc75nbRAEkCwzmJITnPevcLTBm2SayvuiYMbzTDLAk+MGfo8z4V7q+VJddaCqr+crSm6
jFXXJqFtx8Z1BnmDXmfvtkvYIRYc97SJ6zc7AQOwqSMn3UgXgYY305UZlsw9i/zcfdQtNN9IGlpU
P7WPVm46RIbeb6cWMwQtA8AeaYEDCYoQkkayu9S72y93S179qek1fMPZXbYJDp90zv0hRNZCYxVt
1isqBGKaM41ovrx2rwpDLNy/ah7o3X73wUNdmo2PtqbXwKuAb7cecbriPTcLkuYNv1eXrSeWYQ+E
zDsCgyiu46QtDoaYeR1jFYmHtp7TL7NBfz+oNTTsiT2JP22jx70LKASDHppheWGnhf+QtmZ0XaEh
YrxaFXpOr6PL1sjG3smmt5etgAyzyYaGfl3kKnlZF6yuVB8i8G2tmWs7peyErNrxBQqF/cZAqBFo
2OX8tUN1eOyzFtUPp5B8P0Qm6i+vc+xtNfbZHbvmQlKUUV+ZO8tv+iQxHWo4vYuyaJ78WIGWsAfE
+D/QErmR41fxxoT0nui+d9WTXxYliBFr8a2dYeHICzK0RNf9WLpBNhV+B5VpGQhh9Ht6pkVa1LtE
ozWPJTHfGIthhV6t1TeirfqLlBUcd00OSKCL0jNPRvVRmBWAwdLyLme/pIlJqIH31bEE5LkelUBO
uDjnRPXFbaBNOKVIzpCTfc86Rb6TnMxD6ZhsyG3v3prqV1fK8lCxEtxLlXcPNsiRQ79wCB0MPDxB
3ZHQXoKNzInlNJNtrzsKsGFrvHFk6W8B/rQB0Mr8jFKecYxbJ3uEBCG2CyfZCy1KiGPJHghcyDZD
Osoz6rU0w1fkyabKDIBaOm25GrvENu0jkJZ1PiFdyhw/TXaYBOddpLcYdb3MAzOUUM4mZFENw1aC
RWsDH9EdVuJZkxEZD1h0WcT2uhTe29SmOUcduIDIkcljnCJI5RWEjWbxkB8tRXwxLC32eTdRlwmi
UmBCaaE28SqKWxZ9Rj+FyODctOBBVSkaDV3ZHkSKjMkapBTt7WHoQ8a4fiy7bG1vKVM80Se8lITp
PndYU/fTlOrvaZtUf0axHT8KzanflvY2ovXJOs/Mudf9Id4hic2upyVqLuhuJ6gWS5m6ISeeGolp
y393R2yUsDBAKo7N1Zrr8dZ06XSowNCcjYvQ7mgQxi+DLoytKsaKxv20gEV13MDvbJbBsdHVXSuV
8e4MJToaqq+bXpvkzq6M514zqZKLqqUZ0U1ywZyeaEQSuhaY8DlueFw1qsLQaVr3MRrF8GzlHPPI
KrXVFqFjVaLS0tRhgoT0zQPi0YfLxG4mH7W22LqNchBQZSiWUQ+Z1zMppXBRS2u6rSJ/eUa+qx9s
cuw2kzuAIk3NCiXi0E7iTc/mdF9oRrLNgGg+NUninU84VcO2Y6xtLLWgMjBRvYY0dM0+VFUu90mV
ZtsIP9nBYjNzZoOgfRB2YndILTAQMIiN5oYo+kSEc4IGIMjLyNrFmsz1rd7jLQ3ssVXpjv2QfzGV
qMm0YRk2adyYD3bjRxRnTMAxvDyjhbjaqH2cl+V3h8PKvaIk9NZXf05jTosBgfk7tUmytFL3PIcS
zQS58TPLvu1NJt/JjdwwWUQdFoXm3rd66Z9LOXiBCxol51coJvPEbKNXB/XdtWyyCoSggpuHygMv
g41X2RnL6VIvpRPaKjknErQ4lFOmhZVu5juz04tw9t2V+tC1ez7bYYeEbtgui8W92sSGToUSO710
rGM7y3UFYQ/xMjrgfVFPjc59itYy/1IIhHi5a8iDbo3YkoahKYNWzu+2aIZLMRXWcUaI/hX2PE0T
MLu3RmN3+95zm/vCsMFpuCL5PlvV8tRA99q2bbWXhlHcDq711Hf48zVBwvIyTvAYE2Oamb3qSO9D
4KbcacTx+qtVWNbl4NkxKInBwTiej00wGXNytGcwuEFDDRc+3AL2tsE6Da2x0vOg60V+USoLK+3s
dPXZILFRbvkLNjLuSa10XXLiFytLQ7MbnG0palY2cl2Q4aD+ezBGV9tFsTk9dLXw9lHiqa1n00Ry
DSzBlqJbD1ePSneVSu9+cWtn3lDUjAR6cRKDEncqb/EqNW3YGCJJ96PU2Z32rvlOjFC8swqz1zbV
3Kbo52zkbJAC9aBZ8xWi2W+Otk3AE0+/uLA0cZhpN7xBT/WPU6kyKhmWrfZONILTSVRXXKh56b8n
UZskqFBIFd0UBDjRAxk5nm1iFAbbyV8GNKhF9WchBv2qcRL7UfmVvZJsVXyhitQsgrRBjYzGRQ2b
fnAaB5iMM9yquDEOi0ccnVFCSJhAtJ7PxJchlXeSq2YmCsrPhuW8K7lNZIocj+Dk6kHvgNyAW/Ta
cw4IPVFU4Sx6ZA+Yx/MNKa8Qm1q7vNOQIWwtOwFmazXtcs6E9Z6YfrVd2K2c91XcotJX1auaYga8
G2+aWqijlAQXYGZSF3FK0wH9Nop06cZb6sBz6E2AoBvLBMI2ds+on2FZLoNO1psnDjJyn3SYGKGX
t0ZAFYn0uURzzWM6wT6c6zJHLeRnB2epky2YPLmJKlsc0pF0L12vzAtCUK+wP9SAlDg6hjGzH4gf
1n1B5yYEgpXc00Yr91ncJZeLBKHHH6tq17rKvM6R+t+Z+bhcCVKCmL98SSFwldIAI7rv6MdJOAuT
QmOo0ULVZu/I2K+fE7MTm/9D3JntSK6c3fWJaHAMkrckc655rrohurq7ODM4BYPk4/hV/GJeKf8y
LBmw/V8ZEBrCOVJnVSYz4hv2XnvSQ/q2lP34aGhZAm2Uvtw317do9Kv16NmIhHxwZHBQdLZzqg9u
P07x1s6sF9eqNsp+BNcRA2AaEytri9tsFCfYWNkZ3sqvILeHyBmnYG/jrzharZyhd/VY5I3BHJ4o
cH5g68iveWuHy5wP7wpy7Kc/hN9jt1Jq+5yBgM2OuvKKpBmsL6TB8sHhXNi1WbM9+dX0ZuiUUGbb
KB5ztaE36yimD1kPSxjK6oYWVOhEDWwhlU1jPYRTc2uKMdy5Yup3ad8MlyBEWp3LOtxnqY6bsRxO
rl8UtzQhaBkJXwWrsVpgIrbsHbVZdgLD+eQ6zUu9QnmZx6k7b62B8MlN25vQAYvHd4CwutT9Jn/9
WtstYhfa/EGxuWuhI30SFQZLh+IxsQYSScpgk0m/5cHOKFGALyQJRYtoYAAWy7izYT9RaA63a6mG
qB2mN1TR0DwdTwHVMrs1MpELxpZVlDDKRRGae+RPSQFT5LVcmw3Og9FDtPOtDgymtELE61m4Ix9Y
3Jb1lMfWJufD3BgGsdo42ry58W/LYGnul9LrfnctUeJ+uzwrmf5Dr27uc1U070pn80HT+uxsqV/6
cLFZ8nTe25UYeztkmd6Nla5uMzhbiVkcC7ddz7XZmSe71iZo82k+5GjZj1afBdHUoJjsjW48b03m
/Aa5Ye4nUY4IZn2KMxUsr+4134v3v4v9zs3PLHnVrs2dr6LGSrNgWdvVk+YJt9KBkYA8DkT4gXnD
VgXVCsQlKPj2LtRTt6uuFhtb9+59AFjwZOX1b2ssprcp7d0jJ/p8Tgeg5FZpYX4DGPitYc0io2pz
9qBO9TaCTv01GEI+hlg0PoCYRG7vtQfVBM5l0umYoBQZkLKG89mYrTY8Fi2zBOku3W7tnJHPrgYn
3+Rz++OGfpE4K6L9EjSJYsxcmEfTHvK7UOQ9PGouXdNIjZ2Rq/48EPwZ5XM6730M7QkfWR1juxwo
wdEPhzo4OLyn2OStAIkGKsF+nGKjqLydBwe4rCCNW/OyJsZaD3tiuEuI0GH3tFQE73QFZyHx1cOu
Yzsehz5nj6CHgW7byFuB/I/GNJiMOCyqdm9NPWw+BAZ7Y8gcXEcU9mDuymq+XfGYPfhiFhdmNMN+
Fc7GcyrOA2CNNgkdLe+t4sp6pwI8GlR1JzJqVLxOdMTQ8LMnSMhTxAvoBCr+ELG2BwKKY+BYG1DH
FrOzOFR6E+7adlPL4ttcTXFXE0X3iGT2bm4p8Gdj++OSgxD7MFSwIIGX17b9I3OoLop4q0dMH/Xe
NnPx4RSrcaml3ABxLgrymCnUazrb7U0v8zWB4nU3zfMXO4Euckfzva0QVBtK1omC8BrZnZji0cz0
sUb7Si87VY/dLLm3GYJH5oRlre4cHQ2pq84g0Aoa8z49mID6+bYvcJLcNHzTFrLHuix+V57ebvqR
eSUEkc2PISQVGCunFXB+3vyZqa32E6qGk4W68UGXEl0hVtiTb1KsRMPA+jHuQXR+uXNlIgOsjR1G
r+bVIJX7EiD13FcpbkjU94LlYaoie8lWkFjiGyn+mqitQNA65P531Xcypm+yjmHuui8KO2XUNqJL
LCVDgG/X+PRC1D7XR7lhsOPTQre34Z0rsGGF4Y1VKfyFvgZCNi7TXY2F8bXB+siFIlOYSE51JqC4
2I1ihdKHDvxFzGTESj2eQjcXBxnOw69JIRo0h+VO1oBVYRPKyFNh9ygykHVm3b/Zrm4BT/lwc1aU
mluwFOewScW+9MGRVaKAvYvdSt0MqRyf12rSmLHoH2NdL0EddUtRXZwUpkuW5T+byYZFNUaG9VuY
eBfm5mymzFWjue2WPZhqe282y5aUDVY/q513XcAcywbPFmVqdOO6VNXR9tztZ6EivTFS39rpLb01
Cmd6diC07VkxIYtBDpeMli//OGkmY6c3RqoDvnmMkDxwsyxIHkrkASh6OB3f/WLRB8/tzqrK+zvS
OOzLXC9fYTX8zYvS3wMpk0ftDeve3EITZK9uzssswdHUnZj/GsirWpjzcn4twzV/r4OStI7+pxx8
ek1Pmkc7bYfEbkUT+/bWfGYA6BN8Guo8zNo9V/0yP2z2yhWiAQzs7DQcj2lpBaA8AZYeiK1w4+Xa
y3d5JvfM7dKnTHN4pdlWHwvcpM/crjg/ujZNSiwicdpVi8R/5Mp9LSe+SYjz0euzhaJglFX3lTZ6
Oap+SplEgbWbVJHztlrr2fHD7wFg93nQYXqAsdq/MZn279cWt06Ul+YNkSrZjZY1llXXlOF+gKdk
0qEDQtzndBgWumK0sBEUR4ii7jpUeFp7ok92nrtCI7WywcRWafSdTkYcJ1THrODGROotGmhBXqRe
2r1kUn3yq+oh93woIxkleL4FdeyuVR2X1dbvTblVJzRDaHj7oHvbGrkuEcUswDIaPJwxdp2tezEN
hOd6lrJWohRya6eK4omZFRsBxLFTt1IO+n6Fey9cROKIzYozs633vIy+S4MxPVhgtu8WmOUEigJ8
rxs/tlBixaKHZKSKX3ML9w7y23RsmZjtrdDY9ZsAGJti3N36UF20E6ag0NwH4KIDU5qB8jO3u1dz
djGbEIkLlh5cN4bHdHlnOQJf36OTlqbofwARt78k1+Mjau41BhSZ4Wru8oMlMueWAB/7oxXggaKM
StuJGvxVf7sssw5+6n6FXdfsdHj17aAcPVlmVZ98w7pk0nvHYtCe/Abrc9GrV2lZ1aV28dli/BoT
r3e3XUMc4udMEmNwWEnK3OEe4/wdYSIetJ96z/XiVUntqP7gdLW6XRClnTtQ3fvcdnM4ejyJ+AXz
IOlHoLp2nY47PxyLHzsoijtj7qEk2cacCCq+s+IpvVAZyKPs/PA4upkRD5Nwz02zmdSwk/PKSCH8
5QfSJixFjLfevPgPYZixsNEhT6EMqMPV2nZ7MfKVpZ2y9xnYw8eNfPiHZXUqoE5MdIhZVNdazLuM
uBsp2ipH/apmIvhgbmJCiRbew2eTuGADF0km/hRsdYuI+gUwqb1wYQwr3Qx1wzlV2XjLZe3HZpD6
l34SHXYMy/CPyq6aU2uEth35PfOdHl7Ox+bn8lT6s3m6ui7eLGZM+2qrAGKnZq44WueNFhmly9eQ
ojAsC5jrODWhP/hTg8dh1KDHWr98J7xseLYGt7/LMGJxEZZkmcQLJ5mE0mlgogqzCsRoVrbFr0yu
/N2DmJssWRHf3wq2YHAd6uX3lJeA+nsyP6rVwpeQyk3fb4YxPMq0si912nYvJSEeVBPtSi84Vx35
RGK+VAL3S5yVk6oSfyMkONoqy/qjsRDe4Cppvs1GMJrPxVI+zGsOUviKjxQ3zdRSBAS9LG/GAENK
VPWAHBN/Kex3F/Ddz6gqfJArOQgXuwy4mKEBBAbcdjt9aHWhuHrpuG9MfLL97eC3hh1b2hPHvjf9
P2uBgnbjXPzJVpkFF+owcbQcl3t1Maw8jVVoXV3U1dBeOtF6TIpGo38xstx9C+tm+k0S0pXFD6wE
w9jEjlRzVH2pEWwydE1+XFVC/swUeq8KJ+0bULD+B6iT+cWH7ONbKsJhp23DhZxbwhxkQ5nhLIIL
B4XVMZABIS4kCYGWjvl9ZR/T3LGfO+Jv7lacoQ03Y7G2+FwA0OVjw65Km9NIveQyJE9ydZUFh9ny
2m4BgkkCjtDpuv/4uZx09uIRgmq5p8DsP8d1IbcAKAR/dhMnniY/g6GjH96DSExvPSJGGI+EeXpc
F395lSlW8YNu1hBA+LbBYhKq6m+z1jeJMhmXYoTbqxFMpGaWHfyGNSlRDPn4PJcdEaFuU7p7iOdt
jh3YqZ8ds82qUx2keRFPczAQn1UN5FdsTevgqwpdJhs23/pUlQ5kgJGlEBdCjmiyWdGzhYT7XXxs
Jc94s6ZDpxpAdJOveENG8proxJAbZZT/neXueUpLa8/CjMqiGVndEobB+00EJC+eAmt/ZqSRfTCG
p4MOjc7dK0ubX3L0xzPz85KMhbJ+M5dyrvDesGfCgAgsn4DW36NW050Fkv0svFIVl5B17x0DWf76
Cto5pzYby2AKeU7p6NPbRfJgxgj0EeKFqvsE5JFiWy6zW0jryLP6uTwGqWCN2/pr9m0ZWXnjrSWa
hplspnk3CAZPADdokHYVQ8s57swQX4uJx/XZbzpMvwW26CaZCsXTmAEv/2OOAf91cNLiRjEaf2Mi
gPsIXj9BVrIGdyxDr38pdTv9LuGt+IzoHADJNrJMTzr9C1NNg+ZulSIpggoKPApn/TqYzvDeE20S
E1gTvNEzCNjRGczMugpv5SCoDyBr4Dwk6wMm+ch5xdqUejzF7Q+fssvUvsxL1GIj+cTmYlBXThyk
d3wPyL5YGM5WsFlrNIyOBRcEx27K8kA5ARQU5Wvzo8MLGMT1hAKQCRZP1jCX7lvAhJ6Qo97hg+hL
j6UEoGg+TKKVLnOBPNdZhzF9QmHBvcswuLkvULcm/Rzkt2Ed1g/h1Kb1npwoFzvowpd+4/NmAHrN
oEfBsOZnBGLem9M3PASj6D5rexJ/hJOXNzm0EMaQq+Z4MCdUj5PhkskBzx8w8QZxd2XHYPLlqeVV
p1J2wBwSr/bClzw3eOQhEROM1hHshl2KzdF+dBVqq7n0HIyTAKjesjm0miMzKv1qwAQ5mggc7h0W
Bs+sR2HQah5croX0NvdF/bziUHupwiAnhAI08B+aHU2czTzx3SgmJMgUBBuk+dAgoD2fkNMdqKMz
4JD4IGW8MUf8qNfNps6SnT2ecKTkT1xFvQCKWqXlCS57eRwIkR9uMr4fTaxZcXzlNY92xfbqrq34
dq4EMe7xGHHqVmv2wXaKt9O37LW91ySlU3Tk2Qb/N92uiWYsrhUCtJ/OxIq7AzPOcS86h0e4L6/f
b5IvVH8HdpvFPDT//VXMQi7Y2IK3smCb2jEvwl8aQuCqHQBdkQ7t4XlyVs0qKiXEqLyezC0XwB5g
9XJjesCLw1Z2T6RrLGyOLKBNFPXcQJXgXzNxBnhKysOtMIOB9wDd78Pop9L7quqhLmghc8EQlbn6
dULFh0SyH+FebU4zNDSNCOLVLkV9n0/LfOinXp5Mo5PwTAzzPG1ExF8vuU6Q+xYw5MbIBhBn4c8k
36DYcsIX6X3tCc7IYnM457xUcoiYveG80VKaB8JU+sTLjPxp4Pm+76/8VI09ZTfl3nw0YPvH3UJN
HROOxJuEM7SZLv4sRzz3bcuktTWC1DivjVmvkZQ8cDZeWBeIRTkfbJudK+kzPcW2yZT0kLOuuWFh
ugVRifcWuztsqpKNaY28eVL9y9JZfBfbQYT3cwdVjPdBHNM+BL7sQCRP9CBxgnujd5bsE7LICZAV
2Vbnvbg83YcKfHJGXSa9XzUXClUykKIjCWq3ZTOM8w2rUK6sSSAybl3UfxQP5ZHgZOeoysXbl5nH
ozKzoY0Jbqti3aJwjMx81a+uOQnqxoFLCkwa+kZnrZ8ptAy4IEHGwzuVITvKvIMzFWu/5sKkOrQv
tPHqfu1n7Kld7i5RPo7I+MvFgtEy3SsYi/g1TSsSpMTFhrEgge4W46yUHs+MJvhtPKgkBGNhFSKv
tKcEbPyZM95oRyix6eS52f8Qqv2nmIUvsuE//07Z/Je40f+3GNLDX3kN7hz//a+6/jS//5eE0//4
6f5/5o5e3Sn/B19dMTT/7b9S0f6LrY7/y39QO018cFjm0H2SmuEgSvkn0RDDneVfvT2IDK8n6lWt
8k9bXfBfUANeReH/pHr+T1tdCAM0cL1rkCm+AwR14j9DNLy++r/IfkwYbOhRw38oU0NMWf8qUso9
1fquK9E3B2CuE9pQ+g98Z7b/f5PnEKb8v8kN/X/w1wiXZvVI5vO/aYzAHYYIIVugzNnGQmZEx7Dt
DXsmh6PZhuYe8JFj7VWN1++McWzKdjVPPkPQfCPswC5MN/YZ5U/wkjr7ac394d2FX7HGJXXob1O7
wwfXZFe/bnDIJibq1/y1vO24FYeZifoeIF/jJH3n1kWyzQpShe/mvoqRxrBIsaheGPautgcPrCI6
MumJNIGO5fe85MZniJNoltdYBdc6NHLW+7VfUT3gBQZ3sdC8tMea/QUA9VaGfkJfJtuoqur0xuWH
+dXkDkoUY+hoB6Rejb/8xMQC2rrunzFa6L+0Xq4g8a4LTiR8TOmBV7Vulhq0BlAKN/tlTTXs0rUS
DegbD27xuK25SjbWkVjIsXeD7q5yU5MSQrWcSFe5vzvi5T+R0ygzqlxt44o3HeANCjjw/bB0V0w6
1DAqMD7zAelTl32SPHtN6qOlsJlUD8RBjuS3ybjs2/m9K9IeN5Wdi5fBRJ0TIVQjCaVIs+GVYK/x
zV7pT/Klpj4dNgcYI9w1wkek6fEj5a61kRwwk4bUgnDaIt9fPBAkZrd8G/jJwL84qcMwx3bBOGjV
yHtZ6IH5tj+QocZClXO+bgajjW3B8EBUdAIRIwEWNUQLNn96x11I0xv8zYrMYOw+iFJtXzzZKwdj
e9BnsQjK8nYTGBjuZ59JKP1VSuhqkJneHzAYKdmJpa++x6E3Pzyz6x/WlTx01EndksdjPbIkp+ZR
Pz5kTAvajQ5ZpI5rcYJkM+pzoFLhndbUMZa/Xm9d2fJABn+WubROdSEk6jTbqo148vwJNZy217+b
Xus5muHZEgM7LSI9N/MgLqkzbxLxVXnlSrKZxStWGfAfMKyvDGnnJehQZZVkFOSFME/rOo2/R4us
9gjOBFP7Jg3zcD9xteD8ArBG3l/WzUaMNjZAddpUzn2fWT0bUMNUTyJQ5cc0lHZzHkyjfBfA/oNd
OoN4j7xmDCBBdDC+GQY25MmS7MHr2paoURCkZEce7AxT8UMlSH1EmtCVdYw2V3W3mw9i7+hlcERa
F3U/RWLgISEsuuVpHZlGs8C6TsJ4qNtHtFCCL1tY+7/9Ep/XjlUoX1xlUk3gwTFZr6BwYHlQLaDS
4q50icoYxo0FrXdNT9yVS7OgiXMa/e3M9frZL43BytCacvjo6xBcJfDmdZ1U6ALtC9r5P9Kx81s/
oGlZ64bVnWD34EbMU7o5kSpD8lUPYGqi0LRgj3EMTMadwej5TuQ+MXFbwAYhGVOJzE0Ll2Ojs9gQ
xSzo0oPtOOtnNkjEQnXvp/9Inh0p1UMtIilYkabjFcONfR73Aca5CxOL4J2sDiAurc+0glGWZ91k
huueO8OZXsLGnYIEW0qxAUXsDXKEWDq/TvqqdgDDzhhyQZWEv2/a5jszQL6wWyd7/DMujOVOK8cb
1sfK3D7SqoIW4K8UqEm4aOO1r8WSHsKcDfs+E6yq4gGOx7bn5Fym48ATuSQCBdQ7L8t7Cg1GdgmJ
mflB8WEy82RgxZjXVmCjgkAPjxnHjfE65xJ0wxVen0UdK+RmR1nn34dWyB5vkD1jTMKEADDkfqoe
0QqtrMc6xGERJB2XjNC0aGZGGwpUnN96nLerOaMg8oQC32+uQMoS+DfFa0CqKWXv2E3fhFUxujI7
Q+APGEZSZ0EXjjJeRq9Dy+V336jVeK4nAV5plzcSHUzTjyzSVx1C5lPTyDWTlZ1Vn8hA4ZDOKV+/
tipNrd3kqPK28ZntEbwiykOpO9fc98Uc1idKMwQVfmBtv4N5lA/t2gA3AyDHQm+o4RIlM2fatg8c
NJX74lrl70tUq2EEBiUfT8jOFNgsDJgyGnsbNpBDAtIjlb5GuGPr5d3dEA1HFubHT7+FdJeUKPfG
eKB0B3eZLhzc5M57LsFAprWwFuTJQCwzyzbhPW2eAtF0WdJw7NoUnSWgki6zSpBci5d/VUs4fhRN
C3BmyoXXA6xf5vtsLUl/gTBo/9oKBhyc+N5EhOAU0lOWZT7/YKQf2SIEiwficlLNCSd/7ZwLEIvh
peWzAxC5WGOz8xBD30zSKdlq2hlrJQGuh3nbULv+XnjelbciMzRhwIY69FEWuKBABeg+3W10seNu
osP1b3RMwlPiBf1kJOwLJVXZMHGpiHveYXgKnZgtgLehfAv5yTdlm0/SqCB2CMnsMmYqVd0sHSdn
0qkFNS5ckLSMXY59nLhTKx4dGdoQeRAzfWa+O/2SbW/Pl1Znozrqrg8UdVLdE4i2APVssYrQTy6c
uTv0L+WbuabQ83JgTWtkETFo3LtQp9azLESLbK9OmQoCeDK+M1y4OWqNtGHmoBFHQGEdpNpxNQxX
lDBUQw7oarcx47r3qIzME5kVaJZruxjEjhBVwTszlumPEAWJg6G36aNbDSGfX636Z0ZB2QxId4Sm
2RshBQ9USA9MoAYyc9iknkfKPma1zFM1VEtntEl9zZa15pbxvGA3ZnYwM2K2gu8ZPQ73ckgCRzk6
zTltXZ8chaq4rK5B7KBFah4u4n5b/zI4XV9lxXFsyu5bTC42luF2Gm0PAQzN/BCvMhg+kUwYnyPL
ZFCbDerOgfDYRsedV+Yn1DZmrIph366EYLvSp2dFQc7+PTwGXX2CWDSdlUBDE6G+499OjWX+9QTE
o/R62uZUIjbcukz6UcXKzGXxlVU/G0lUsWK9lGhPs+FjDJPUbepVO7VtYNzwSPGrO4bybiyS6+pj
PkguZQEayoi3icUth714dVb/2KjwoZppx8nM83fKlE7C+Obe6HyTZdNE9IlwHhrTGxnoK0qgSAGv
IkY3yIlTGLCfBflk0LRNIqTLY0bf5EvKHN/inIN5Jp7czareOvQ6xFbxLMSWAATYDSRA0zsw+2YX
vlvKa75ZAAbSDgvrGw+WFzMDXpzdloaYNC2VpZHwxWfQtBzqLI0bl4uClV1PV77uebjgkIre4u3B
74gCmsAv7ROf6SyoxLLQfm8MJLIjcE6SojYz/dB2WewW3z+RojYvx4aoyDKqPNP9y+SjuevdrDha
AIKuK4t/fLTctwkxtdjodTXEjiJ7ZyxcC2QjGcO3GyTKjYAtwtBEloVfE2DV3jeIdZ+5UBE03/V4
8CMol+kddP40NhmRoVyACYwM3YegWKkjjn/jUMGxJRwU5X9XTNveZ777uFWTcZQZRqOhfjCa7SuE
ZvXcq6y6qBl5wzWLNS6K/onIP2egEqxmpth+lWA4Lves3XtApC0YBrQpftR5m3yXKEsjRvCJRHyN
Bmds7LdxwFhPTYTiGzCycQvUsnpxNuem79TG/9Bv6NzxDnCGyp2l+rdU1ycFa+Jxo9tjjdQKeVrN
0jh0bpUsLFgTJZF/OJOB6cwTO6jBdxhyeKA2apNl5uB1tpGhQOHJaGu8H8ZYc4T4Zn3So/VFAV9k
yIdstF4Tcp7RYHOus5a3nsilCdLabMKR9NXrYjb1IyAFqruqC/fKKdPjZHAIKKvvfrzJWG/dgQAQ
aaYgKGAO90cTTy4nNhoD0QeAVeWMdCFr0JEZpJ9xBFcMwNu8jGgP9FE2/a4Mmu+hHTlfMgM9YOcc
zM0jeXOgGDUhfsSoY6ZD33I8sCtF0+ERrJdv94EqujhHZnzBqfTEmuPRQuVNzo3jRqPTWndibYzD
nLJ2VNa7ExbnNhv+jESgbxoybc1abldYwj0Yc7l3V1Wf13x9gZT/ho1hvFgYXFCFrOzty8+wt0/S
IUvPtb+J1xIkiFYGEEMsPJHTI1HEnpMnYYduJ++9H0drRnBLQD6MBw964gm8XQ1eOXC13tvXXTmC
V5oPH3xp2lnX3KeAXDTp64Ucy9xH0wtumqGSam+o7uxTJ9Z2r2tpIWmp9rPbvGEl0KdZ5Ax71Qqr
YQNcPQwTw+3ZYfS/geea0BNHhLi4h2KGiAlE9dtlRlkQvB1xdAz3HElfuT+/CMUEMs5yxv7JWrQO
8CpGlLeEeLPAH1GcNZSjxL7UHU4Yd4vBbL70bfWsOv9hKqzHdliui8l6Hneqb9K7whcPfVAb+8ku
KbU4C3jeHPvv5q0DW5PADA9+2H6NzXjxzZH3uuLrFRbmu8OSaLfY6Rb7WGYuhqWnLwYhfwo/HA4K
GwfKp9b8Relww3cnjbSXfQaGcczC+UGKAL7YOIFN5CbzvD0ZVPNlsD0ymOHJ0IzNqCpctT27fvbB
NpLuqU+dY2CXel9YRvhLEaTVRHBDFStSIGanekSFQX9ARpuqhM/v1U7vzUjO6lUzkjvBnknd343L
JI/9fBgTIY2T6tzzvNl9TJ7yAwVflrQ+Y9lOqtj3Jxovyz/wzST8x3FvRVhNUVq4pxpB6hmz3d+C
yGe2ZPwjrxHmbigDeHdKfmxkk5dYNYhWRQiaWp+2lV+dg8G51/K0OL7Y1cpYqB2oky6VRJ1PEHuY
OEQu7wz06ahQU5qvtoYlmIrDNPCRk2520MihChIsQ7+/tJ24EBb1mS4Lmlhf/J6uQU+m/hMKf730
3XQf2Homao319sUwrEfSVsvbfkVgBfFmT7+wH9zgaIG2jAu78iGmrMWdnTmHAVdi1KPzQ2cUBPfU
2xDbfErbcjI+7JZfSuh62AUFJo7KrJ9WP3O5iir3w6E4o9irj+lqvpBh+bit8jwMBu8kBkfyYYfe
jSXaeNRUP9mmb0CbZAcbT8fKVdblWB9W2vFsORZrraOakV2MZH1hDdugUXbLkvjSTt+gJnSSdrPe
10nlO+o1i/rVSAeI0k09HpEgEL0trTGCRqW/bJI3YjSBZgKwEzGHVPMpd8oxjech24qIaRIgXaQW
901ttjdNrpuPEhHEV5bPK4mJY/XJ06Q+1Oj3LH2KB3L8YtWODZ1FE95tUCxmtyObfMy2mUN8G+7W
cv0wSrYD+3WS5WNF74LBIujNxzqf/wAXT5rQ3CIC2Mh9Q8DEO5onvZPd4U757jahDtoybrt2mhIW
nfKjy71HpZE28gDfwOgwXkJyVW86gaBAhtX2URDW+NfeHB4J8PIu04RHF+h4OK4cTa3fyzgE6p/v
y8Ux/1YKG4CuLb6+072z0IYGGzRFZQWfGxDdo29j18nLcOT87/cE400f7J4Wjy5C9GcZov+35CFA
/3np5YyYfLqttux5Kkt+/ZTQcNXpCBX+Ycya73RoHxbMj2WFm6S15AMyEO9DLG6eKLN5t+r+xTEX
Tbe75QmSy58eT+GtR048EWU6UsLGU1Kov3lqTmeDeQvWlzgV3Vlb7kdlTIfZdr2D56yMSeSIltTj
aR3l1Wtnd7uyWqp7rQLjNdzyO4OFSxIwYooamq99r20+lnkKEJA30nmCFkZrvGQkf9tGc549ONIW
dFuaxgqaVJF+UnNX0ZQXj47uq8hW+btpqZqyFkjpMFWY4tbzEKijYV1did3YxTOJxAglprtU6a+m
N/4ypSXWdoSxG2jKtZYld2I0wApXERTccnP7neVoN9mg35Imnhih0dI7d0wbsJNOO5cIypcxQI6e
TEKXrH1EB2g6+Kk0S7mwHVPkxMV1D4kKevU1WxumM4zwLCiGYdff0If+4tr0WcwbX9x3JC6NvDS/
jWvfmLx2FLadv5OWeT8RMB6l7dxc3ROFE21oKVF1sroLewSPmAC2sLHo0tF28ZU/siiT+xT9DsfB
kOUX/CXcasa484YiocB6qXy0U4nO/Dm76HLbnrLaOc0V/PpoUWERe87y1xe93hsBvxpMkbt0IKAS
cM3J9pYXTI+pfR28+onlzbin5LHZeNc2x2OOvG7tYW69LUEMT0RF3j9oWzlGNA+IWQa/N44+G1eC
6SEBXzF1VVK6lb2H08IdO2XXH7/FLSmdHfICN5mt1HvpNg6oJZ+s2A0JlAfevSVBkZlotNdN3ppd
cdN783O1Eta2LAdpqUQ6Yv0b0qTEIyHKTYSuKdhljLqjoVmI9hXUHux1M95U1go7DoQ9lGCPCksz
6Uo043XGge3K+GueZfm19lbb7oZm47paeM5KPfRHQ7EZTKGOI2gdVdKbXs18sjHPwsnOXebTlufb
j9my67QZGir3sIbT+8iY7tarMuN109vR0sPb7M6/MSDuwpST9No2cioRxwrn1wLoFvCZYMtIXwYv
eLJNJ0CFYPWsQSX4IjyNMIvzTn3NAdK50KiYQSzEpB5UFl4CHdIqTS7zj/Qa/C5KhRZupDdBLR0D
b56Twha/wiXYLrLVP6gK9628KvTA9JxUGGCHqae/rdVhltTVCyTWw7zI9w3CO3aeDQ11d4Q1vf1a
bcqpBq3B0FkVRiNYn7hQt3Ng+q+ksp4GMPoVKegs6Fo7nkfrv1N3JjuSI2t2fhWh97ygkcYJkLTw
eQiPOcIjY0PEkEHjPE/2OnoUvZg+llrdVRfC7b7LRm2qCplVGe6k2T+c853NmDKsNNSiUI7i4nl0
iLrMqAdlJZnMp28cDszrIvHGNzlvLU/c5VzA2UyjSdRZsYLYy3jbHyUjgGRvde156hkc1EmCTLyz
mU9FWWri7NQDjVmhz4Gl7FOK/PxUF80PAYIsD/Gcv2XRH4deNDQEfyIPTuf4nS7N3AL2HfDszjf5
2L6BL5s3waCw0mTKJ5a+Gi8Ft0ozsrSuGcwELNFX/PRqR2QUr97o3mnGBk9lM597NuC3MD0UMnHR
3+EOecJoxltcl+V60RJHPXd5Qfi4yZnK8v6eMeFdTObkKsaQul+AF6+hZ/70SXEAtrqeZ/NuDpi5
AR58rUviBTmArbXT91e7CpB1BfnV8wfv2AyYmzhCTVYU5T5pCLIZsZjNkrOmo2OCX0t8QkSQtsvX
YQfl+OINFaMq1m8IwlyUTOhYEas/u3Vm0WXjVcFumj4GNUY/GokaZ6YWBxHN7a6p7Yd6kP7Z78f6
zqvEqa+T7CV3ZPndNjY0egvV0apQ6S4O6pLeENJ2oNwPrucCf6pPLWOWc44UwWsJE0juJIxiwKcm
MDeHUzCvSgI5se8xynVyp74zQgqqnZUG3z72YbpU4+BMfnQ7mo1gbBoE25z9yTrPyNcJcHDslaXF
thbsKULW7lvdlXhkk6neM5x8hdE+okQmECFYEOeBP37P5RTcuJPVO4w0I+zNWfeeV8he1wQTQb7v
+oF9eDjsGRNUKJvCk+dlv203Q74wHoKg+ZyWjI3abdvXGmdYujZ8upitU1kDuPPWr5GNhLa5VVio
EZZol3AMMgSQ6XbpfKWFAGnh5nxidUSt6RiToUH5Gn6+jt3FWFPCNqm50j9n08RNlpQzUptRr8e+
np/QPoHCEo4jzwxYGM0h6inepEvPHVZm/aXdMXpJLJPakNG5iVOP8m+ktUKCqMdjQ7PLUzRXu9Aw
9VLpp6ztugWkzP3Xr6uxSfexyJ9KvwjWSaE+5tQmkBkSBM4QAllH9HOsiuK127Vbl3AR5FU1uLy6
4mZuVJBttBnFPGeFvpHcmpu5pdhsnCb7sbT/lghhE2NvE8fZ6++OlBIGq/baVkCltdvlz+D6Ccc2
2/igEkTkkW67k1QEvgyke37jc3D2jWLMB76ie4wq3W0wWo+3k0TeR7tJCEWXk89JHgEZBlFxJcN5
3Yr4M4j8hkCYdh8JQTrizAp3Mtxb7CHiUPc8tIMRFkcBZnglfE2LNheiZcKKwW83EHP9VKWt/CUa
KMJj/DEX0UMKdnALbruF8x4dGjMkcIEVKcoFkpInL/6BU9xvqnD8csPyE99DsiO06AntT7mpsDU+
R20YvYdCPbMevHOi5CFLMpeY97mHyq87rCv1K0tCvkhDk7xj3w0T6u4IhW617kPrWhb2lcFbu2G+
+aUxP/MVt3sXwDgWxNr/UAliuBrrKxcYDihnWpIzppn70UFgmntuehEjWz+B/naj6v4dw1a9Bcj2
maei/21WlVOve6mcYzGKDz8OU15e8BpOjDukHqu96xa0ToG6iXxMDW2exNcShlObJI8NW8ANvlSL
Ptxa/FWqpvyVOLFtXlDwzv2MBtE1bouhI9/VLM4zHmLsAbu0ZxKamzvZp/c93ph7b+oZJsY63XmT
fcKkkm0ncwSExfyu5TM6Uvgdh9a9w9NGQn1jdDWE1Hh6HZHPgwsfA0DcgOPyGnVV4WMPLWdJlEVT
mRzukbdzQsDxwHKW8JqfKVGPhrBYBtRyl8SSqi3yH+nknRVpfTlXuat2E8/JWZTGfgrsY+n15zqN
ynBthHgVkFI3ybqvhuc+xfBndvER132P7SnTLOwn+RAvud1KH5IqqZeYIFY1SIxOqMTsLXsdb5v2
KXOukF0etGz7EeYGCdTDOM7vGQvpWzTt/GdH5DxRY9/aU/qZU1KzXRhfyfrBbU3Cxffo2Cy5Aq9F
W9VX/sn0avvYBgXC/eHoBkZC8EVpveELSLBlmgXcUn9RF1UmMeKol40D8osGz7KrftlRpS6MEcfH
omro/kJqNIa5luXsUYM1j/xZ+2/yVQXWvtrZ2cqz0Dr6bfHpd7HhrwAIU8i47AqLbYQQkS363AW0
KRVlSe2N7AZCpD7E+erQww9oNr9NkRbEeTVLDw//Pd6plMSPrPJpvAur2fOGTqd5LrNbw2JbzW3M
WK6VKHFL2WIeglC30m0rf5yK04uhwwdKRop68FK3CLzg6FSp4T13dWUaHBbC3qdT5D1MpINwj7it
/LSbGGSIN3v5V9CWw4E1GxOcnBewkC7GaoCL65pM4k1ZyJtKTsa5i4uvTpN90toDUfalS+vhUHP6
cV4/aSu5Bg75yCrz1NYKnAOLQG5PO6JgNfP8qSedgvKVtKuMVChS3IvqBbf/9MtAm/XWECulR6mZ
ZeUxERW95ZyKXFPEIY7i7B+SGQmBmzjq0uiqrKi7kB2sSDuH65BmxmDuiGsJf5VTO7y2M/b7KQya
N+yiKKzqEg8cbp6oZuUh5aNRWgxpLBbT3iZQCIpZ6ST+u5cSJLQh50A/86lw3EwD0/RZNZS1ogIJ
vC4Ht/hV15Kx4RAmLn2qIhtGls2Xtxw+vZ72cYJXujX5z5m13KaafaGFe+ZA5gWTR8nzs6HXMLKN
mQXxtzKn2OdYc711FE63Ttsb2w496Dq3SZ2z0lBe2Tmh823na9G0+Z2OIu6Pdow5EW37ZkgiDCJG
6fMtZZ29srrMeXMKE2OgaFs2LpN+rqJJYSk26w3SPTbfITfZL+wD7UOY9NF97zavYVhwlDQsgTGR
uGl8ITGrM7dWOjoHU6h+j8iOB7NGUe9ag4A4GUQLHbidCGOYTXUkWRoPgEFa3+SO4dmeDSqYUWM+
og+71BCdsoY4wRYW4VH6PH0JTsENhU56Y3RezQA2DZ+RkcAZTmdFbphb1xeBOOWEP3EnW6LR4oE6
isM6PlgpuKFVJPoXL6sE+3cgHQ6325YMus+kF4dmNH8A5/cb24ge1GA2DPTwXBHf6iPtA0nw3kxY
h3l8l9lE7tFrZn30hOsm2VChZJinLPMpFUGIVdsY2l+pgZg/K9pzFc/WrcUb+htDd/RGre8jOLeK
lk9A5XuzteB2FwPEh9GnGnXyGCll6I7lCzawblOQinSELgkMYSRofQlY8Dof9ytWYCZJc3TbaJRF
Fgszp8tvDIO1GNFJPrEEvS5/211vrFmhDxgPyBkSGdNJu3b6M+35sBbojCnM2HW7ndoRzTq/pNjd
iF8f52YTTtm8qXQ87hpsMne+549ficUay1FshpogXBp2whUigA2fNQ5CbCv2ePUT1/4x6nZao91V
bxH+tCtT+eS7t0ynv0lqT69bJaZn1DHOKUkBHS4YIvVKLvx0mDycy3U5+XuYw+WLH0udbByQC2v0
Oyk/e2CStaXyOliPYYybyGNccN+nBWbUPGUzndAuMnMw4KAF7zTIDRGJYjYf4Ril6BLinyKVfF8F
KNptYod6ZYO0WNsTqD5CWdJ1T878T1GJ/mOYM3UguIhkAkhkt8kICyKcUS/J7tnIO++CH7zbDkwj
8DEm1BS+tqsQudI0s1CfEdHGbZdstcCmiJrXMW571AnPAcqdF0PGLFyNeQIKAaeEu0ALdEuh7G6n
flI5S+bQelVhnCDBssxWsrSy0jtDxDPvPQKIM8WNNintJtafsdZcVzlppHScBHqdTDk6v1wdLOuq
JrPpHVR6mkIdr2PF8bEGD4+eayAABFvNrNkPwsBS5y7vqqemLWm5/ClATByZCcgphOUGBIpCb7qI
eAb206iSWYQWaufQp7suyZBoE8hSslub6tVtP7NqGu9UKUgJCnklyCIm3wuO3tbFlYBfffS/RDIM
Z/CGeloRPMaKFezISkkLL5jFILoumBVb0dUc5+7ShEwjot6/R0MR4GFjhkYbaszQOJbAFX4eHWwj
6D03KeB7KEPdskJNSAhJXKtEPTKNR6uMUI7n7RstW7PqFhPfLGOu7sY9Vb1kfcgsElPJfKfC9BHT
XX2ymAwhGXMLhnbyDhHRBo9gxFjKcCWGUuXhg/XKR9Nkeme5ALaxwU4kmQbaHw+kTc7cP7geVsz+
bBItaacEs9x1U/TB1iEgZGMz41jDuH5vcdgi17KQt9CyvbKCaPehqf2f0A8qJEAl4ryVb8By4wlP
ow9F58MQxc8k/iT1nMgOh0PARmWdhsgYlnkP5tIsZNpNmgj7kaFyzqxZcwxfskrQdXjTJla9uaP2
pAZEZoIJQ8f52sEAeYVWQX01kn9Ou4wC7dkI2+mE8BnpQLcoheokvjdRLu0b0gA+ADzHV9etjatA
ISHXbqCDX+x7k1tTYtnmrDCDV2a4tENWM9yqLhLMLLIFzSQ6KRQzMnQdcTjap9bPxFVNlnp0ilKu
DGmOpIAwP/xmxNmcI5G6d9kUfJO58xITBewKJX6n6OUPRL642CeKbNWZGMsS0ZKGpLe4nqyNi6qs
2gk2Wsg+7PRzZI1JdCIPims/0o+euz65gZ7FWnbxra2CuaVRdfN54/jtdySDp4qx+VHDYSBPUN0S
83hm1PSNm2V4B9n0bQsSK+Ou4nbDbtRvTLR7LMmK7UDUrAyTeY8B8o3izHvUQ228B0r0XHz5Zmhg
6fpA8Y1Cmzs/CZ8rRO5baYXRoWg1PYrd+tBxQF0BFeYhtfGGEWErvRSmdvKZhmZ2Ggfjl87tn5yL
6wghiVQyEugo+Z5nO+jvqjQpz9XonPwJ0RtG5OPY5oDaLFshlCXrrndu8c3VV292zgYUr7ifTuUw
M8SY8XphKUEkh+wYCADmOGRCLCPpA63KuqEZJdOySWcmJoySGQRMEj7SKNh7cmwdnIDFRFClN3NC
gNU05Y/zpJ6AZ02brgz2wMI9Zw2NlRc5BJ9NDF0QFR+THPV9ipkV5fwdd3rxnbYE83CwoJ8BMZU8
joxMj4SYVw9OlfIntsgRKpm3gwEj2Y4zSNgdg6TUjr17FB1Jvmembp2bNOPaYa5mjPqUFqFJC8Jb
sSKzvHjtHRsITZMZ6oVqITuFZfPTlo7auWFu4N01M5vcVcdixFt71nwXeyVeYOZXb4h2ijt3UkKu
zLFp/G3P+FOv+hjYGeg8ml5ectO5dDW2O4tK75ZYtvS5toiyXdMlcP7mdY5MuJ7saYvqsmOiYNTn
WJH8iT7VKN/sanGeOJUBY4/OpKKHIC7yvqvGW4BdW133uOp6JIGVPc2XysydUzR6TXVB3EwwXh2I
ZlxbhDwziACp0e4if7nPFOnCHQOABANF22WgljhUWV9FWTh8xcZEw+WXmR1/VsznNbcHZn2+epgV
+U9lZHF+jOku6OkGbQ73jvK6ZpOGdvVSB/X0kHB4Ou92lZdPwRh3L91UkboUDUrbuzy1+B6G2QMR
j0mwqbc4tYuHdpC9AT4gLIpvAC0qW45cNz4TswdezyJ1bTjGKTqIHTwFHR6LtrLMbVDOdBX0YBiP
iZyE9gdkH8tNQyBTAGij6vKNi7az2Bmxa9nYOoKgvBStXOJ+u9S1jsOUY/BRmgSXiz0VDMEyAAuK
UkIo/xVhmPvNrN/gqq9lyVdSN/MzkkFWGqrTuOUDlbbd75ybifvSYO3GOAxEI478QQuGnK6V79y5
tPxNEw+Of4bpg4neGHxveNeERxWXKs2yp87y+6c4bVjz+w3XLHcNS/6NpOsWZ5fc83mLvN2ynyHG
OPMGcYSv2WelXbCeIzZGhyFKRPDAiKKjp2BKj1NcdUjn8JfwWhhoxqFU+aJ0SIsqKlgsfpRa37Ft
OK9IMTMuwWLRSKahMMu1F6Lv3DTMAE1M4uk8s9STdC12RFILmYR98MtF2hNf0oiWhj+xzL/tUdUX
rxXKROxqyHHXRyWD9x7y/0+WoItEVeGn96XJcJTXVNvuISWijUdOz9gJKuZF2Slomj8mBjCGkHTO
Dh1v2tNswoWz5t0co1E6xGYVdSsX0Z95yFXjzSTOM9HCXZya9d1U5+LqmEXMlnhKSIMpgR4x9ujB
YOzBcMzZmocIwxAnResDhOtwy1O/ISq1Y0HoaT7OVou3JwYeuA4ARaBIit3I3VSj7uKfqmkYEXmd
jWwrV+3oPidlUjMmFXZ8k1W95a4cHgPr2JYVgDg2TRo9uD0vMeapzvtzrGVabSo6N/euYIFg3GWx
ntsDKVy62o7sS0l6RoPuAwmRqXNA8DrBuaqV3SaH0bZ8sD6sIRkuFrBkV0ldB9fOHjys1r5rl+e4
jmpuZtSHEtgW3oAzwtERXyq2EspuCt43HKw5E7pE4IbM2GtZTASyVO7tOG66Y5C6TrSXHvTblXZw
Mn0HOeFHPe1Pk8gL5NSoudqEG82/Okh9IcqjJroJSQONj8gb9fREAVBSjSckuC1O0CGncvPQg28i
mbukT6J0m3YGd6a1H/jIklsIkj0PryE69ziEblfdlIBiPquxF2LXIXaSmzFuDCy4JZK4K5JXAPdu
yYqH6xUh2prqFAtIlRD0uGFMHf1SAUpmBJBsxV94zMaHMMwqIqurKtVQEtD13ibk3c03Lg3qyHGa
Ru8MTgpsuWUAL8juSu9n8MUkr37TeBVFVp2VD6pWaXFMzcZcZtpIMjHVSb4FB9IsQFZuIx7NGEkV
LAdY2qh8y0TW8mkBghl7LJA2Dsy6AlsEc2MuiInsItbDmH7IZbPRy95lirOBIXHp9NcqA36/Ydhi
Tacmc7P5sbJR8nHDsn2kOJxQ7zLaYQ3xNrtApF8qpG/jIZmGNruQAY5axcFmHe96VJgO3wH61/2U
uxbmcYJbcCmTnfftuMEwbVqzZkNujGoAJxz7rX2MmkqOG8bV4wPi6KnZJioObodIttMtQ+o+QjFM
NAZWYZRWvwcyhcuzAF71jJSb5RmfJQWMYbrkxagoDoOHcdBTtve0g9rSdShF1kOsGrVnnJTO2w7C
AKQzu6aVQoLffUw9oAk+2UWEGkNwQ/KDfso/NVGIqCyoO+e1okiKDpNpdC6Dcs8MtqptPLkdcGwM
B6equMbcVnBJW2j4x3WYlT0PCFeuS/xrM/9SaFzrtVZmaiN9TIZujxh56ndOSaLTKSEMSO4gJ2ZU
H4ZDsKGF54ARB8vi3/SnqKCKfuoIJQwqkW9tM9JfhNii/UpJ9w02spv8l8AI+ktpCaSUWVaL+nbu
fds68hyn8a5rS/dDOqQFbkWStR21XiaGQ0Ur/cXHNNXsR1P/s5zt+EvC0UEuLA3nHtmP5F3m/6Xv
grht92Mw2uM2c4h3vIszrMJbRt99Dx04yjxEghM9CGpJy36kIudU/ZfFxfZPuf3+c1a+u+p38dQ1
v393l4/qv4Cfb/Gl/QM/X9/97/9V/tnMt/z6f8vIE5Z0JZBypgTCcaFoj7/b7n/8Cxl5nuOblECW
TRuE2+/PZj5GxYijLSRjJFAIftP/y8gjPo8UHf76t8y9//nf/5IR1v7dP/85jRFVyV/cfIa15Jn5
th38nbEuYnIj8YNZB8dlXlDis93EdpBaiNTr/AC2ujlZC6qiKfChrpl/MM6QhDXNy7hVdC9x5qev
hulclXQSXNxBhZQl6yac0Oj6/QTcmqceiAIaMgYz3gDGzkUZ5sMdqzbkQ9Mfikq9Yy5zH32DJBfy
SZHuo4O2ewHmqqxAX44tc9QOW010w53jnFpAjWy4PIGnJoMtuioQJ5DAbXZMB+DpInagWzg5gxW9
1r4Vzge7wPNBl6dCqM5W3eyErOZHt3Hm+N6withaG3adse1tvADThZ4TJPzu3DkbYkKRHsfSL57T
XCRLn6Hv0RqOJztA+BXaWbM2JQG+OOOKC/Os7B3Uw3xyyG+5gTAWH9ypH9foMXGCIGQt1wIn12fY
t8VuXoZvdaNHygVVXlqVT+coz6AbCWuPu0HCSGdsXXs5CkjRAcdkSgUC26kn6zCOMbpwaoeAmq2R
iDNqH4Efq3r/MDsOy6zMjd1fWWyUhzSK5A3YjPpMf9E+0Gw91aypDmFIpLYkzWUfoBNnMcFQJZLO
hejA6Stky87MZ55vZdoOJ2jI8zZLDflc+V5xpx1ms2xW4Azb8Gk3uT/UV3LnnFOdoT9ZIc70jnNp
RChdKq8gKFhO+IMHceez93oxfYeaWC+OlTLVD5onk7M5zdotB1o8bbjk20ekMMzvxbCMAtuALmuJ
Fd5DyC1Xk5FJnh+zPtdJd4DPBUOJjcWRaXwHUSDFNxCZ8urZpA9wn14NTGRn5kRyySmLruHQYwDS
HNSrdKjpXKsaAhpe/jXMSXWQS3Yidkjo7bl7TTjDIekpefDA/LHrxaEp6dE8tDAGyyfomrlBH244
o41EpvbDkaE6PwzzzFJ+d+z6sCBEc3UEqRlv59gX+6CRWKgqV84XpgLG2e5TdpO671mapnOT0/Cx
QbcOAIFgNdC49veja4SPsXYABmlHcPsQ8ApmS7NMv+vnKWq2kcoAeHdg5nwG0YmNAgoJyblQubhA
DdSvnmN4PuC0fKgOfRSJm6xxzOc4cA29jwuGxdRaLCYdz5TisYHD4bF6Ilis24GLFHAD28Ey+J11
xHQ9hf+dK6c8jdU07YoIZPfGFtJ4sIhF35At4+1N+4/XbqxNFM5OR6WWVJfYApHKD1kS5uoIAIUe
xr29jcAuP3BDF1sxyuRi9COyWXMszhktHyYgJPhsbfiKcLfLWu1yHfkYO2ZFhGynjBeSX4tLNizT
+bEzH6VTWhxK6PVx06CsWNlFMB5dZ3CONqLqH28OwodIhHmzmavOekZE01GZZ50lNkpABtmG6A9K
4C9hc1c7vohAdQmCqxjzW+neIC7uqyft6+j6yE9XbWdk94ju5lOfJWgyk3iRkU9tixvasp3yTlvC
eChdy9sx4UHJ56io3Zuo4lFvUwXjHxgJ5cb7SBEOwGAaOYcj8d75SYnOJxgLdnoMK0zbb5hsxcv4
Mxl9ec/DNd9YIDFDZpmakV7qNka9MpskQN5pWShIYtZULbXV2caveN9lCc+cW8NVy1idC8Y+g3Uz
wwYU685P4ahWWPD2QZt7xxCUKnr5Mc1uERV7N+ZQ44vOGLKwMJ3lJo8chFyTAptg1X0OyLftOtyO
nXHEx9Gg3yWK6wzUuL3JfQNAC8iJmfdxQCVMD/tYttaLF3vxkxvk06/Kd+tPn8oRAZdjWIchnMbf
/3xp8p8AEfwXQgzY/xgx0PTF7/i/bT4aRk0f2Uf+l+rk31EDwvkbYT7Sdnkjl+KEMuD/VidCyL8x
9fJJMiLhg5QagjP+FTXg/I2qUpqIuwMpLF8uIXX/Wp3we0zbRNEofHtJ3vWdfwo18HcBOYGwTZ5U
Eu8k2eW2//cxXBqTMebvMT/qeEKLEL0YTBq31C6szoP5dWTasgqSm3Q4MvBKj6DeSfvV1e0cJP9B
9uZfyyTg98ufhKrLcumDl5+bMupPQX99qyC64yo9Vul45AhGIGfJ+JdDwf8fZZL8/35oPkPLlqjF
qQz/rjJDEGabKscQ2ZkhB1mxtSbrZgpd+0CEqdhVIVv/NBpZ8y8sFU1y+NZtsmSnLWoOJuXB9k+1
LC3CHJXFn2tE4mP/UiP+8cNLvgbqVMtB4byUsH/+4WPISF3sBOCta4MGfMb6FB78QBRPA8Kibar0
Oe27BC2RICiC89+Rm9I3zXPAwGEvZJyf5wk/wgok1mOgnI+onRGaHYes3bFz3rXxsA2D5IPGRGR4
nFX7HaI1QT+dk9NVzTey2xN01R362mIexNS8Ntxrr3N3qxdnUp+fYsNDVf7S0/bhhDOm2xDDv8ZZ
fJHJMcBl8yPArt+TNtd/LmdjZya3PexHFsWGtekjfWNOJnt65AAkS/TTWQW3EaCzLULLo+EnT7pI
1cqKWL2Hmb4th/7oel34WWpM2EM2PAkxdWdZGvW9n7NX6ICq3qu6IfnZVUQJDCxNlK7qDVyh+VNp
nV3L2Ns6hH74zqxwMpSsAOr8Urv6UsBVx73G4nnO30YntHAA+8DjQce2nntxVQDlIUDOm7NZJuSC
lrG/D73qZbSV3OKmYbiVcIWuiTpI1Tq3FDboti03RQ40txlVs3Xw869ZQ4Vnr8HXxzmAOq5C3g+c
p3bX/pCRdJLpdyIkEbkPdVhQd2KTM8YRJxuhukVvzlDoxbW0SmfdN+apkZVxMRr9zZ4suvVYQ1GX
BExNI3iWcBxWDDyS9WTxJiezmPY5ozUApXTybqbkpg5L1mwNMpQ8Sqm/4txdV384rBalSWk3d22G
aR5Mxh4H7FcSVLd2zouhnZdZi1NhyqNtxel2zvN32zNfyeV7YzMt1/AuZsJuXBbu7hgfipwtQ2Si
xSrB1Z812kNqZ75X1RbmYTZzJjZTrnGAss9MG7++pB3pENTtzwjW8eQ7hroJLZ08ljb1bJeJ4HNU
kXEf5ChoWVDreUUak3/yZKO+2tBq7yA/eOi30SatXA7i9zZKgnOEaPTE37hc+6GnjsrgsU+0EV1F
LcNHG3U99J/SmT8RFFm3dmKqu8BsnE3I7BUuKElXq9w1+NC81AqegkGhTMjYY6GEEegtmDp+BjlU
om1FFOwxK6rhHqHddAxctLadk1UnAML+sfNQGI+RMT52stX5hiasPug2Tj+KZNY/yLhCtC7gNma7
+LJ64V5NUzYfOIuL+yGIxmMPOupxnKLxkpPWcolNbJN5agyXHqZ/tBphTJ0dxwlu2sor97PufBtL
Khi5W39uukM1m/NLVcf2PbLw4eIkMzqKaPxKW7fOV5aXj78zy764faGedCVQidSY2MHOHATGMoUa
fGqksbKdqvuqHfMb9lP1UZjdhzNVd6AGKEOqrULKuE9qgw1LPsQdrQ9Gqva9GDm7UIhvq4DIbJ1P
rylpO4dG9NPVm8SJbBPvXhdXd/n1lQbN1Pf0G4QHZUnOydS+2ESPneDJwVPC1mfIizCcN5Cgabya
Ywgp7bKns4ax3vjyffZmc9/J+puPhISenlk+fdg2kxTYFc0bHgJSJVMoV12zsyYaue401NMO+xkx
TnfhoA/kUWyABtB68kyiuFn1xnNoVmcr3zsMszlpBdQp+ZmFXb/uBKFTbbwRE6xXgAhxYp18fKUg
MK8VFC+7wO6C+81QoPiHYz8Cr4jsczzpXYWYdlTeRpe7sbrWwxl5OrIZpEsw8BGzYRZis+b0X/1Y
eKuBiBRdE8TEUcKkdrQOqYewAnR3P/QXi9l2kpzApW+ixEMC2axr54OI+G3ZqwMMW4C+bgUSCx0i
4+11gl51LeGoHVXLcFH3NNk1kZR2f9D2E3tUFujGqh1+DEiM2xksTFR3K4MTdjD7c4TRfgTeG8bh
fS+bvdOwZ1R4fCBvbAaNQg328gpmtcdsH6RuAS56IAwmoL71SoR5LG4Mb21AJYzNhwj7a2BXYusu
N43W+2x+9jjQ+uQuqeSZtneVDc+Zij9t/7dbQhgEPp7tK1S8GwLibpvpwobtyZhqb4vEMFt7wrhX
VrvRlfYvEyqFKUICUoZwr3KWgZWLtZt28rYpxJkDZP2P73JhLXf1v4e2UUSho2MaZbueFKQcLgSp
P9/lVT0Z+Uxow7FiaJ9vRq+eHjmcOzoQ4fMv++oULgeE9jF0VI053GcCFTDLvxi11HKohMvxki8H
TfjHmeMvx0/xx0mU/HEqGcsBFS5HlVwOLTxB1u20HGTyjzOtqlPj0WBIhFhgar99I0EOKibaH7Y3
2alt2uAMH1W+tx6PChp96V18obo7RIbqK/Ud/2QbcImdmNnxwig27h1gE58RfuqXvjOSxwoWyg3S
PXxHon9OTc7ItMqbi+8SU+Quh7tejnmtZLsLLYcOD7kDl+wE64+bWxsPwFb6L+LKhqfCDq4yB+5e
MudaVfINf3uAiTa6Tzs4Sw4bsyIbPrTLjk3CNT1PJf5+bwjR3XHO5MkWYSiVA3JqswdhrBrum1hE
yaqzVL0hanLTtd51ypqNOdjDW4oUjHysiJSQI1Pb/k3N7QB9fcq8rUZXHq2QwAUnVp0YETH1DOnW
N0woBIs5Z6usxTU2B3XQPuS2Pz21y5kKw9u+L5dz1ltOXEL4OHynPw5i/E3lXi6n86h0iQBoObIZ
9gwXsmSy+2w50Rm6jeRPccr3y3kvl5NfL3eAWG4DJALF18AFweokPOTLnTEvt4e93CP/+OkFAPCX
p/ePStQnXRJZtA8ODML3X59eAknVAKY8PcaI84YypvDHBiHDbFPzPFaN81oUEHOc0thG6QlKnrXt
pP9mzS3rhWlPv7NrBzfYBqKMjgTjZR0Skjwv0ltVYreWhbWponrDkKXcjKZRPhJoJO77om650+Un
lIm7WjP9KRPxFgaLYcPEeWKJA7YyZOqy3rVu+0KSX7xGBcKNALwW/5jPIYKlz5TkEmBoZSXk+esE
nuBmsvxb5kDWdrTD8rXpJFC+fih+Wa3BgiApT7Otnk24yDsnGa7GINcYkU/gDh0UgNaTgMUOhDZS
FxwcF6DQLNXYsoUK2yE+r5WY0v9D3Zksx220XfpWvuh1wwEkpsSiF10zq4qTOIjSBkFRFOZ5xtX3
A9ltkzDJainij+jfS0sCCkMmMt/3nOfstUbZSMotO4wGMHbp+yxpnQxo8Jo7Vl5T+QBDCPEy2g0z
HSKhFBsjatBSJ6xlmC7dhhRqlH3L2ge7eet86gp0uoXWD5TnYr5oLSozPqSN4n+pCYAM0Ij5BAjB
Bk+hkDoXJaoGGeR3KnZXv4FjJPQCbdk2q54s0SmLUQlIPimj7KzJoBF7KpiCvgKunYkd26yHdqgv
g0g8RyGxNqVp4Qil7jVRO5ZdYeBxtKhY0ufY5SkLubDT75hQtqVafVNcrKlVkU0Ej6+AVqgTF1SP
amS9SMZWSUNmWkI9bVESI3A0G+8Bh7C6bSuivXBZAiSogHsY0rgpy6neHBQXYH0JGlJNrFMRzUZ4
oVeCKEPEZPyFzLq3NV4QB1nUWg0SeV83FrktQ/hVZKrAOIqFEkk6TvecLRvJUivuPEO2tfGtZELs
ofFYy6JLH8y8fcwr27gjLO9br2rFBrdcvArJJEvbZi0daimYJvgm6mvilY6DKradgvypUPt1WsDv
Lp4MZcq7Gq5jTV0rPlsQ2q94RH19pfj1HsAlwVBFcPC1FF23q67QrX1yFXEN1qjGZaPs8T1eqHi4
jKzmHYB8orY11Fy6XDTBP42hBtAg6JA7kUAVi3sxBp963Tpnc7tUWpZbffhZEuhTaTfCSc+8/rvn
i2MsgGLSAowJTWjMFYIbFOzglcaV2ZZn0i1JXRzWObbGQNDh932wrzceO+GsM9YpskRTwXqAMrK3
H3TqubQQ16KAgNaoy6qpllZyzOq1nGj12pkS99dR4dxL2DB4hR0vu0KRBgmCae/Zxpqr9xifzyWz
Oy093YgumN+OOUZKIqgmN1FTboe2Y/MNG3ZcqTRc1f4rNbyGBn0RNcemuIzydpMh4hmLr6YcHg3/
MW++KzAeGjxKMJbs8HutqOtYu/K0u7Jm2qeyrYorRGyrnnAqYM87uoWd9z1Mqcb7P/oR5kWwyevv
QdezsYXqjZhetBuZ79FQ/WwHO9q6gwCX8/LgPiHD6CJJmH+0egXnbKHQyplWPUK31orDqPsa9ytb
Zw8uyv0UYsDddar+U28wRFloB91FniHCirnDdFPKTKyAbl8oMEuEejBY9SHPpdtq7APVWSnsHkK2
o5HHW9smU/+S0A0mHetaL57MZMRkNbl+t8rIcWieSlraom2xT8k1iTKZsJZ1Sfe7dlcwLVYTdUDU
DEWEJgXqU1HtDGBKTgH/JNywz/tkFkDbvBs+V+tWSjiJ+ZYyOTxohOpFu5kyoipiv1L3IdFGyDzr
0cEEyBsYQ7tp+m43ONiYID5HJftKMRws8dh6JX6WKWJZPbaj3HtkHpTbQi3vLZe0stQ4F2F0qZKh
25vmwlSPQ1KijyoPwP0YVtmqKpXd2BrrMVybBvQd0lAMszzSNthjVF1Z1gGv1DR7nKf4+izjMhRf
yWZaJom2At1xjZbv3Ckfu/TSSwFSeU9mRihLdx701YoUi5WpYsztXHQ4F5gstwLBxKIa8aQl3DwS
WSAXFWbsbCkGgpTU8ZHlZX6BjWeNbFndJlEAhENeY7K7DVzgWAN98o3XsAsGjm5xFOQJuj9sorY9
74AJLAFzIw1lCd8n2X1Sej+AS5935Mnug7i76Q3ctq6GaSCLo2Sft5O66XbAEM465AovouFYW8Xw
5CpQykOGjaSv5VZFNwwEC/+DEj/DlUcQwo+sA1xoViiNe60i0NE1k+3/rCyWmXZkR2eFW5YXI5K3
81gUzkNRoHH3wJNTSUgUNGdGHHPqwtsQaumcIfnVr1jtBF8JGZaHqDDDLTL2+vDx8uN1VPDPxYdN
CZACp2Wo9G2nP39RAySMOxscVY3P3KxDbWw6D51MgnWZG2coa2z011BQa9W6+/i0b1TfXp12tuZR
rAgVSTHEZ12RwSEz+TJpUaUj2pDXH5/pjSLnyzPZM7IrwSN+HJXw63y/+4bDaOsi0aaXZX9HAnzi
qrTXS7lpI0I3CtXHdC8pc6qzy/rnWfvwtA/x9MzYaciDMT3Henqi6fRsW6vzIGXzvBHuJmdKML0E
YNi1bTS9GWpHstufFdj/AhnD/0NH4V09xP+H1GKDB/6+ymH5mHzLwlfM4ukf/F9msf2HRYVYmKY0
HX3SMvzVR1DFHxTwpTBYttsac93ffQQ6DJZDQxFso61KSst/txEgFmu6Y6N8UKn9G7awf6mNML23
/+x56SI6UyndAYNmWbQzfu6JXwxcp6gSpN19s2PwYKAv4mZFxm+5DnpEmbQfygt2WhlyMBN3n0XY
4iBj//7FvXqjij5JNuY/QrdRWhimjfLZ1Kc/f/EjUglhDAZsvUM0OwkB1XipgBJAnOcP8IShd6qs
q/P2Gy90jMax7pA1thgdSJdJg7skQtv78U+CCjb7TbZqqCYtHIlEhaqAOetqOKbXY/CO4EHkdqyC
55SszfF4T0HCfpE89N3k9koh6VH0grIEsxUaagAnrlv1hiiBg4IBLZatJuxuEylKFSyHDuDmY0fm
+w9Tk+zqgT2xvsYBYudbmx6lv0QPNcLzz0jiEl7z1OVBiZHCoBsL0kBP5a72JOtIkYl4p9VZVZzr
btS3S6XWnYehUuQxtstnAwbrDx02XrqYXiTz2kg611sHMWuCyXHd9etBSsXap1EG4gD4UBHuAq2Q
F6rT0oN3Ok3D+BvJ3jtoXmcl28zsidKkTdsgkySHscXwRwrCPoqF9t2WIP+ov/sOl1SyxV0Lw02q
dZ2UerFyGsjwC9+FGrBpeycF1WdSGl5kVVYAdB+i7ntcTHo7BJpfPD2jLy1iWFUbzU9GHzy0iaii
LllOJm6SPSg5AWgrp3KQaJvVyITIQaESUpQmaqUUobMgDIbfY3pN62y1Jk/0hZGo+ZmggYCa3BBY
imyEIY+U3pHuhFlaTT4YlIRcAxp9tjIKTX6P9R/LLsZ0v4YiWX4bEWAj8NbqMthFsLPyY6hrSb6m
eEsZAxUgqb7Qsoqrit54sHTcEkquiDtxCYp1eHZJN0NbOPSE45UBAm80EYqxcoljOcOHnCXHbvCM
L105tjAoWmgUhlFGBHqkFvpHS2j3U42oJjlMCclDavWnEovfxaBgBKdg2SV3ho+XaVk5NJvguXrk
vQ69rVwQdZkQPRZSb+fBIFLZpIRQrLNAC7n/vbAOwqChxtYhS+JD6xLUQv20KXDosJY0AE4lmHDL
Xhu/NcUEasOZqQQUijnpVGdpUHjb3W0O8J+rVkkEN612KLeiFapcdVZFIiRSwPSW2QwGnONSUMBE
hUVsWfP6eeFaSY3auB3z2BNHwnOAMpd85SDrltYApqRFMUCpOu3onXXhQCFKyUsXXW/PjiRJSuhl
VLjwofR+t3Riy2d9H8vhBzXO8QjDokApLxExr1XIOBmCh7qlfIuFVgeDkmHccfrGbKltDuWxHkzP
vO4pHg0Lo6cRs9TyQZb8XuK2pA97CofmfZ6wyAq7ZyZxqCpggdcNRfZHhKk3YSOmDtMZfaNvyLPb
Mx0H2nmXiafaxSVS7hvXEOcRinkU9HC3JQJIb+h/2FjFsMWokLQId9qUTregOrcitGsIFiZjKois
FViP72reI38iSo8bNJjBfqyrTVra5zneF/jP8cpK+mu7bo+hjSrU1W4zKEeDwgYAQz2/Y1GHBmHV
HhDwLGCprG5yPw8AK92qTvWJCOhVhv+9p6t7tEm9ykh4YEggOQYXbnkrrcu0H3Vg9A8SpZEgM09K
09+hecmaigeH690jjp6CuVHbPccJj/Q696WNQlmH7QRHyjRupcfO2TER/jvYcx3s6VFqw0/JbO6y
2sAHMhxghUO2jIryoLVqvDJLH/up8knNymahFN6qHp3rTHbVOg0GdnvkHi3Cvv9aJjDhQplfaxnl
S38wP1ekWxZqfIkNGcRBV0dbRK5QZKrcXWZpNB5Sw7hMxYPZoVcJtN0IyrOMNPX7yCpfaN6SKG2Y
VhngGEwoCJ0xkR8g3VfnUFu0RdQlwb3m5Hdubl44VbwhFTtcUaFqVg3ZyvC/xjrCLEevIvd7lDlJ
d2bqEAAooEBPqoprVG53bqlfm1W6Ryj02Pb1Hn9h/gMrcbTWoFN/cdWe3btBqDTKJbAvXTMuECTH
W91MnDXhop+SBrGOblULnB43lQfvMnblrdILiiMwIj3YljfwXRYiA3OtdutBQ7+/oYywVPX8hwfE
c2UbwycYahtnQNifa5i2KXLBR8j15szph8tK6fUFNtpV4zjXeLg/dyHwjIlCx7Ry1HVxr1nJjTuR
i2jUU2aA90NkmbnUqqh+HMfgwsrDS2GQh+oTXV9+1yCqF1V57sBU79J82Faukx2lq2eY1kKcG5VT
FQ9Kpx3CDEUzVcudk7uXlSBzZ6EHY/ttIDBsaZeBvrQq9U5J/G3VphcNrpevqCgpLOSqfiSpB7qO
2uLNptdjNOcaLSAvxjGYacQPsQqn5A1BcuOk7MzA9H1uveKLA1zZltcUte0FEvZjrnvHGK0whT0D
O0ywztRyHwnqRLbxRVd7wmgI3BvB2GAkSrG7jZDenJQSTkAEj4Ieq4jiY2d7l0PjhfvRcB60Xi+2
AVp1zNge7GMV3vZGoUh9rQZohOucrT66qTo9hm62QeEWL5nCtn1m37kYV8+pBB+FnkHPU/M7aHrj
ssaVNlK1w7GLkj0PWpJUp4JFHPafCgODF79cKZe1V92meW0i2p/I25l041sFEAEe4YdRcc7wv3yh
OX7WtkBSPKu1UONrmFJKgjdN1wRQbFmNuO7V6kqidACjpiq5vmNi1fEbOBQ97x0rxNQZgIgfCacs
NYJ1RJosysDZ8kXBP+6dqSGGsc69HywV2lRR7XS0K4dWqe6cDE9XQhmy6pWGFRKUbGhuVyWRhTTk
xoPCH5sBFmU8ThMkie+9avXnoatm0SFBzrgohHmr2WFM2TnYe6VhEHVnB9/BJB6akhBxHYmpOk4l
MkN6K+ytmR0ZwTL37WQLzMAHpwFMFTJ1Ks4FwTuYkWHlkxY0duvCcwPkEZb2xAVeWmWSbB1djHzL
zbtUJzULY9SPQiGNcNCxdi8JtN8D+N9iWw+2MJUOQ67utbCC/GIplyzH7M8iGp5FVx7KAkJX2irn
rmfLqz5r+h2i0iPTb3oVmHnx5Ei40H3sXgIZATlXphvbtJeyKu+Ra2xGv4ds4xEsq3rMDaxDwSw0
Oz5e5bJ1zKWwXUQlA9waM/1RVfGKOqFqtEcNviMjGattprNKQ7UY4Ulo8tsg7c600FoYUcqHRQyP
oZJFV6aXXOFXC8WqzDveNROyaKh+HyAUG94TjvmjHfrrLmn2Vlbep3y+lrrR7pAQfx/MZNjWmoEg
X/cY9CMoGO0yLx3/IQUUVKqsZuwcOoCaC2WZDPWiSnzvsQFOwbRvnqm1CVgTcsa+iuRhUL01OLnV
SGLene1L82aA48EyNKvy+7gnGxUVXg+ND7JP+KxUpKXBqIzdcFMnQXjdlYSTLwk1QFCQeGHNNzrS
9a1RUfciAayAZ2a2tk3SJ+Hgt1aWyC+h3SNuyiKPtCC1kpdl3Sk/wgJU2E6tGPGQo9H7NXrT0YQS
SmQs0wpi11nCipFlD8aRfBupdsB6C0M20u+sGh9kmicP0urZBuhK98UTEvwPNPlvVq3Gz2k89neF
S7U9z9FeLzp8UEe90xPY+ENpoJ/QbWNSauQN2ImwY2psSRThXko/Wjm1bTx6jsLKHV8xvXFrtPQz
SM7wgQMSwFhiRtTkt4Pe5YCDHLq7Boh9XH51F7rIv2t/bXNr8/PUTmPGi+1PWPBysr8DVyxuoqQm
UcUm6cnbFG5fPMIYUZ9QniOKwTIcfNY8A++YJUsnYq+RqGdpqESXQ+uUl6FTwp5vtDhWLogqzeMN
GggptmNT9zd5rjp3bQ0Kchm4KswRTyfREoBn1KOdSGCotgifISeOOFinbjF4HUhf/TLyasiKNloJ
GjORp9oQHySV3F6V9ZUTDTmrZEV4goh3RV4HjduzhKJ0RafCdQq8gOrAnMESKV2ZpsJ7l/mojfck
G4+fjcwFZqS6mvKsAbgxl1HqN9dDiLduVbEIpCoPUx4bOdJ0aEnogOPlGCoNlT+/V25ADnwjMTI5
qhmJ701nnPUyUQi9t5XmKjYL/zsjnZxvnXWAuyQ+0oMeXMrwW5MwLy6LxOq29eAlz6NEZLuwu75p
LtiTWMxU5PG4a9TQEcAHrYvEyohwG+0KwnCoYsMfCZfVFLKHqMsYLvQGNfuqS7uB/WlUGhoijaz8
VjgmfYKoHELlMg91OGbCDWiXFS1owpTcSYEiusLXoFtNTuA4wPVk52qW+yXpFAevVRekC9DiuNsi
gyX2sgtGenQgnYJvkR+IYCUzF51DnEa6tVA7g01D5krzocOKgMI4dDJzHYmmPUfUlKYr3/PRASFf
TpRN5WpwJnHCNeODCZblhrR50Ntx6rEfKVqdDo/jy6TeEUzbF6uE5dKtSs7uTUHkw7ekh/zg5xrS
AaVFdn9GIjtd7a5siucikPgslSpxv5Z6S3tiQEH4AxwhblczyNqvmMBza2VDePzCDBUSt832xgGW
oxp8y3DlMxebsnhq48x99lA+0YXUO+Y9EkCAjxaEHKWrUimh+LeigDaadB6iJ88PikdviHDMYrZS
0aEUDl9YLzLTK8sL2QSP+EYWConj16VsyeVmq4UhGc1a1RIGbxX3ZmiV3UYCB3n0SjNylhT9nYPp
j0O/hImHtrAZLfUL5x9JUQMFkJ8olsyqsJRIDAK0pLAsDYGkJafa6YvyjS4UlXZfg6M9Fu5ZBvsS
w7oGsXoo/wpNe2XSeSW4nFVlfp4K3ZelkdiFhBa17stTYZSWYAytahfyV3C0ECtuC9rbH1d/Xtdf
cVVrpkbih01RyhZUs2dnQXWuCSSS6GpKXdnwEaU9BNDsxFmmo7wsvXEWSkusHql82Sq6gtfXouiR
mZeS9hYaZNRQTgM0CPNxczViab4L2D7cEtbTX/7ytemTdJlzCocV+SSxffGwYhYLSU1/dDdabOtU
qHewWKaI4V8/jYVU1zIpbuq2Pith4zl3mj5S013g0wewRTpRt/ro+PFZ3riFxs9CuTQs2yQR7vXF
0MjzMYnTESOAuNukaPpuLVdrzwYkkFel62sLMKfR/uOT/vt1Nw2Jb9i2SFhTccu8PqkDs5MPK3Zk
oeAGJ7KaKKXKQALWGfX641PN2irTi2ii6BAOgg78adbs+swQ+UauTnsh8k2frSik/mQYFXiTynCU
69ZqoNnrqV9t8NXKfvXx2f89DNCym5RlbUuiJ9Fmr4oWNG2t8GncqWMc7EOnpxYSDM0J3dWbZ5Gq
1BnQhsGb+fp2FmOviqKoYIyWhHMiRv3iOXCef/lSLP6b3IY8Ozm/FI99UhPCzsP4m7J1p5T6WVbh
r78ZzBqU5REWG9h6ndmbUVd9Mdh6iQPOMqh6JLV52SQhDpsmiE7off5VM2cmtHVV2sBqTLyF8ysK
yJdQ08KvQMerZbcoAsgLatiRSSOtvL5RDPCCSEQz684fdHZuPbWo73o4hMkiY79RLCOSbE8J9P/9
vvIMaWXoeHbYqmmzZzmGdQ1VJKh2fPK+yQH9Zksn05JPg+U9azp72UQpTsw0k6ViNo9yUsm7wzfF
1Gx7dlLRJFpuAhze5QzXjQHl89wAVLcXwvX3fViJ67KS0VpktYMeH8iHk8fjIfd9canrsb2XBluA
wC66C0SOVOxFQn+YJVa3ISg2OjGip1dgNuljElB12i5cN1KY1287mAKijCtGNAm17cpyvfQy6Upc
Y3rt5ueOYxDk8fGr/+/pCkWjEGLy2WIS/dnoeDHhm6x0BO7BdpcCWtumReaQx6sSZsPf/nMo/xd0
B/+7mZwN8eKmT+mp/3mmxVoPU+jq//ofN89loBwf06fXHUD+zZ8dQKn9MQ1Ummwq38M/s0n/bAHa
zh+m0JkubIM8t5+9wb+cRM4fzIj0Flge8K9UJse/W4DmH3TJpvWJpUqH4WYav9ICnL0fqAVp2tOa
ZHbEmMSK5PUbmVPZFVg/+7VWtuY1CvjiUFsaxf8qTLrNi9ty9ed7/nL5Nnv7/zyXxBxFRY2u5nyC
DHoAZIQ49Gsb2Ck9CyU9H3Msjm6bIxoNhXbi2/LWtdlQMzVmB5rp83ff7kkLSe2cmmtWwQTuWKon
CR+XCSN64lSzWejnpdk2hnUT/fA0ul/fRiPAKyBQ7K0Nx3WuNKUqvzXu0NzandDQboMbO5+SSVBp
wOC21x/f17dOjoPenuxokxNp9gzpxjjVUCj9mm1DutPtCXoBMytFVBOAxze16koVoTyDuR8+fXzq
2ef753Xj+VIRe2pEv08D5eV6UngafBxb9Gu6Usm5sJJop+dNcOL7rU3t1hfz5nQaGqVAz8GEoAX9
6cN6MYvZ8RCbQ0bqdzzpNrO2bo6yy8JtDqf3ppxeKS9IAZhDAImurAqJHvKcgQjotmlPTKhvXDF9
4YlbMAX9yvmi062NOuwThIRgqKKVAiZz2flZdv7xff15mPkVTx94PLoa1jpntvbz4GPRxeCZCtmN
4ybRIu04FjGkn9BQhq/oiRJSyzqaaxsoS6W1YLnq3WoyrrUTN3/6gM5/icHvYNZBIg9e4fUjJrLW
wRjCL3GaytpR7vXujbozDkrTe09B15Ikzl7j08fX/9ZdZoXDpMQjn0yWr08qZYE7hm7/WnVDHq7D
+mFwvO2vn4QHqJuTi/LfJ3FwTkeUUds1fXZ3EU12NOaj33hh0PNYzP6T2JaJ/vWllDSB/C6aXhjd
8Q9Yf8Jl7VrxiW3JGzeMDR3LQVaek25hvgyCFGu1xEKs+yhyV5AP8yUgVOfEDP7Gu6CzmIBpwZ7O
ZsE1u5Ypct3Q3G5dV1Jfa5rXThloQXY3sBtcmT0IH4uExxNv4BvzuC740GkIFzTmmtm1gbOF/V5W
3MEOYrWBRxuwOXOOSujuiXn858J59rbzJuDcZdDxrKxpJnox05D9buAFHNt1E1BYXjhpoD9KmRkE
oYwlFFoNKXu67bWWUr5ChYqMVnsIn8G/V5e+FrrkIURgj85kpkX+iff1jfuARQVV0ARFAa45GxRj
COSGKidpRWat7ZPOSTda1jj7zhD+iQf9xvzDg2TrpzkIYZiGZk+6blUSV/tuWEsLJrKeb/m+3AZK
u9dU7wj52F+Yob1Ocv8QKW7xq3MspSSb1a5ghtVVfXJYv3wIbeNqgyaJrOls01uOwk3WmTROVZP+
tRwBsQdtgfdp0h5BKJ+dpXdK8sXyej1Cdlxm8C4WSCco/I9et9Wlsv54tsEdzgFfvVts4YEHUVWy
MEszUl+fELLBOBI5nSF6t/V6GfcxvAdyBREfVH7t6ktf+uJ7ThmWJk7Uk6uuxXaAJDW30S1bnQor
1at4GzeCjpm3F2oDmqIvrOYIgEBQSqrb7Mn1aBGvGklrdBPHtCMXSVRBbwoBcRnr2kSMsgR3pMD9
D/BbLmwgDsHGTRE3bI0QhhJZG5ihKEEn+rWPuDtc2mDu7u1Q0qGPpes/JE2siaUI+BivCFQhg7OO
cacsK01vtHUIGVTc4T7qHeICTBmu7BTK/MpqRehfwWfJhsOYZpa8Kkjn1tcD0SntAsKF/4TYAu6y
HFCY0DUdsl1qtHSFUPw2N1WvhTeRdAllFliKYVootpPcpG0YVCR8ULPLob8YprcqZMsUkVOp8Uhc
J+Z9UVeWly4bOvyXsgyIkBuJukFkrlM4lo1VPMYuiBDCR4KUHGybE2V+QVPINe3w0a0pRU/hmcMz
WVohye1qXD2DARTIqZl01Z3iGUjx6R0Ex7BxwNklPGtzrUxNQVj1VGUXkYwM1Azog4wL0ZASeyiQ
HGdH085HAiItORBthAUDxvJFRr9SXTWtWRKq7LSixV8Y5rjwGj4cK9vMNXJ0GPnRGebNSj0TrpJ+
tfR6BIsSRMjX87R0vnkZqMEzDTQHOVJjEmxAspLeRYEEb7ROz7GuMeMhXLLdcI1pMpSfWqdow71d
C+VaKhEl1szNWEtBfYT1LWnUodMoWXMsI61Wo0Uvq6bd1GUR0CKRnvOYW9gCtmVfY+VQYklhorXq
QNm3UQFJG1tnUy/TWnNBr7WDe8DaQYZTQWzsnjQccrqQ9xgEtQDMzg5w3FQas0w7zaon7+EKYo9e
7hVR0PfUuZu3JAD02V6mDRQefYzKGvCs0VwmbKKNlUe8hkd7U8k/R2Avia6JPV9dp14vLoPWDY59
TNUJs0eT/mANMHxmsvPTbWD61RdvSOGXgFlD7lOLRremQIHC25aJpH6i+1nwVFNwR+SfDvUjyEQT
cPq0uF64Y0LbgBmAzjU0vRugxxyjz4sQ4QYhnOGOkPNiYyLdsG56XVF0YgFkOKwoT7jWupw0M1dj
P5IGsjBEBiu21htj4wBqA1aem1XNG6FWVbNUJby1lUqyJSIzWvwNGgU1lmeZRHC9VJkUSHMTcaFc
1AMEwSfbK1CZkFsO19qxmvwutzKrf/C9tLruW5AEqKr0aa7wddo9Se6iwFNM3nQGn+874L2ZuIiV
N9UzvWlMEvvwztekttTuZ9jWBAWxsInlBiOc+LNm/Ut1hf9uFQM+0S++Dv8qGXz63+v/7LLU+w+x
Wt5LAMnPf/eXcBgV8LRvRX2q0+qAM/G3cljT/+BzhWTYEdMWZNoO/VU3EOIPLIlsdVm6UN0X04bs
LwIJf0Rjg8W0A6uDOr/Ufr9u8CcdDeXwfAVINF0CJaFVD55Jm3DcO6yAiKh/cTPeKBS8Xuj8c/Bp
kfti8UXjLUkL0amHjsRYq6nu88A7ax1x4ks8Heaf7/A/h9dnh7drwoijCvqGDahYWRAxfmLhMi1M
3joyd/3lD5dqHgqC2dUD/do1Ji6icyooxJj6+3NhKvionz++Q+9dwmx5ioAO0MfIiUp5rpVH2zi1
9Hrv1s8WQ1kjRhGQuXNocPT2glQ1BYu8HH9pm/L3rZezpU+gy1bBG8kN6nEo3dk5tbS/BfdvvDHT
YHjrzs+XilikmZnyXDtoxrgxyN3DxoboTNl0drYzo/ayQS1g9ixnem/Hx+PKLlEgQ+RjTj32jnkJ
8GrNt+ogi/o8RDEt1L0FgG3RA4P7+De+3jz9c+2z7UuWmySxZUBfiFJ6IMweQzky7OiHYyR7zWxP
bBLeeTPmbVgtbjU+m9xhLf2qs1zswxOj5p03Y96o9FIFoWLFiLfVezJGFla/SeSJcsc742ayQLwc
NwBRWSuo/OikATWhr+2R1ZX2ZPuXail2xHufeALvvSWzke8hNLaB+KsHU3+2+upAIQVyG+A5PHAI
2pJtrOCdz0i0zOJ9ppobT2swFqRrHOVLT7IRGcAwK8BeXReBGyI9e7wsMCaymFzB+toknrIOjBQF
WkfuHEkIbleCXQWKL+J1mysbgTV2NJRt6TnLKWHSL+/74XPe1BvoJAeK/ynCZgVNtNn6FwO1u4YQ
GNLhNkj9WTb2Fx0JHJ4kYsXcZ5nYxAXKUK+mlFpumXhWgQBABpi6iroLhTRIh/ZC+R2H4qLFyG1Q
IHLt7z2JIaz2loT1LKRBTDurCb28/vgmv/eezObAtCNPSI6hehjSm6L8SguM0KvFx8f+2Z9+Y4Ll
2/XqRQnDtmTTwRiyAMUlY7Iw6pg8QJY6I9DnfjgbSJjzjKvA8Jc4lzd5aq71Afk5jLe8xw1AVomM
lVu99HaybvaRAz2Ob9lKoRwzNO2JF+21feSfoT6bRcl2K5q85H1uW0jVgmhcnAHDV/qmy6x8GEeJ
KMY+cU9+elHeuCdzyz/Dsh81pVYPunQ/D3RPK0nts1y6lClGZ8rFedZCm6FlXtYWksta1VaeZR/0
oEaqCBOk9liTq5+9GHuon/kLjxe+1MxDbqEVg68ZxfmOTMQlQUOAiCdmFN78cO8gokPyavJu+Y1y
1CqCJ/MfGgcppyAPC595VODIaAjPyLaiR5VqScBCN512T6HUxS1hEVAUPU/h0Amalo/fkXcmQHtW
NHAV2XTAyNUD6uBFSGhN4J44snjv0PMZXGOnkSgajxUxs+8DSGffTUXPL7lOEpwVApFLvvspu/mv
ctgheUVBZKwEW21iDhfW+JmMP/6XyedFO4aYTy0P2Zu1Tidv7+9d/1R9eLF4srJQL+xJQEvjaucZ
fM2Up4+P/M4HzJ5G/IsjOwS8u0Aw+bT4RyxuKC6XhMYlxU5LtBPrg3cmD3v2Icg7Lwycjo9MrfDF
vm+7R115/vjXv/fwZnM/fJM2qgbeC8dZFIhQzRMf3Pfuymy+y4nSDHON41pMIy5BvVrVLwpc+jW0
1PLm4x//3n2ZzXsWOVmtVnGSzr3KrIuweLLCX5IE/T1XzT2tmdVZY+YN6sEvVynabXP18U/+Sf57
Y16ag3TIt6Ce2PbqISe/BiPfNnXrtTXEq1SF4EMfyg6+lBVJJCUypzPiS5Yk49x2xKzbuQdluVpp
UIoAX6DNI7aBQAunMveBkaxMUW48F4XyWGwV0p2KCJxGaZ0FzVUV9NetfSFooFfJYwUSQRnOiPgF
5nMWgI7H5uJ9NrzwxJrunZdqXopVWjI5BxJ5gcQhESvw6yi/eeTZXGPlhCQGQTJtUj6Fw1HPTpkb
33lfrdn8kBNdjArRGg8JMY9dR+QXcCffuu5difRbPfX0mRPeevizuQJl9qgIN2Kq9LeKOCuNEwPh
vV8/PYgXc1CDXJsRxwIgCoBXeMcx/DwOPwZCS2FQ/94Mas1mCkLhazMI3fEQe08A8FyCtk4MiXdu
ynyqwNbfiYQvdekTtkxl6cQPfmd2mDcrOnJ1bBvi3sHCN2Jp3YoQjUvFOzEnv/eOzxYzVLDLSsdk
cQAlsKrbjZ79pRh5V8/5zu82Z7tBL1LdTI0ckqLcmwr+gUFWHvaKE3flnVfFnC0EaCB7RjmULPap
JdvRba9e+Vg7Qr7Zovv+8RN97wpmozQg/amx++kc5a427uyoWgS1deIC3rnx5mykBllcUiplpGIA
LBijp/b47x13NjaJ8ElqmXDc5pFsYEKrPr4X7x12+v8vhmZeSyVANj4e8GX7w9odV7933NlwpD3j
9YR6EEFmYBPSbkjt/fjA7z282XBUBJXUZjqw51226rXGHky/+PjQ792L2feaEjcd8Y57kQJHbVd+
9un3jjsbi8KpQgQW/GSHfc24M83fe3ZziYyHx8qr8+n3+lv7U9asf+vnGrMhiAaqKouCwxJ/ijev
Hbe/d9zZsIsKFollxXET77rXvxZ/wbDfnZDeeWzGbMTVmGdcy2FCiu3HPjr3Mf783g+eDTkVBoCB
JWA8IM+lgelHv3kjZmOOXsboxq0xHgzrRow39akN7HQj3/h8G7Mx5wfdkJIkOh7C/NqK6usG12rf
EeleyrM+tX/zrswGoFdP8Z0ZZyFFFm/yPgNZ9n84O6/lxpVl234RIuDNKwB6kaK8Wi+IbnUL3nt8
/Rnsc+++amxRjMuHtWJZCCpUZWVlzRzzuvGerb+iq8tuqgtxN2EZMW6G4bq9cH5XnAbggkPsyHdx
sobqG11ESX893nOhfCsUUVuqPHfk0ACX1L8ui1RmC1CZJG4SY+JFn24zdeldeWg4odY/x/q+SSWu
MK1hl/aulq1H4cKMOFM4mavqQVXkXNcyDpP1s68+ICmuRvqQFHBcVvWo+uUybI5XTRFltiRjqZK8
rsKmMgQImbaPUvbr+wef2VZOTjefxybFPsSgZXeidZHbMVFcwdLCyHf5/dPPhChltjKBrFuJ6JPr
QWzAnpgW5LfrHjxbjDDVlSIzGPquWujG2muvfOHZUmwyurO8AYM7He+NiVvXa194theOCsZBJDLE
vuII+KhtL9CszozwXJ5RKaj1jYDvlwW7BIFLMEYXZveZmSHPVmOl+jUOQgyxpVb2qfezhXDnX4qm
Myn8f07yMIH+mXiiIfe+eUrApOitHoNjcLK1bZcjGEREyQtLezo1b5dx7fg43Y8g1H3pPpFWo7pU
BDxkR3Edhv6F33WmIPp/bzPbS0PkYIJS8TZ1ZzgeMGiVvlSQ0W2jor0P4U+ETmvcc+l8Xcw/3YZ+
XnfATvkJaTLuvCQ4gsC4rS4E/XOfbbagh67SMDDnNzHaVYT2Ifdu8TO58NbnHj5bz03N1VV7mm2N
IjllEi9N8SEU5AtfQT6tsi828r/3ZZ+S8oT2paqu5GEnV9RSusFuYcJltIkG+ZsH+VoAxe/LwlYe
2x2yZqgckVtgj9PjBn9ylMHzcJlL4SHPBDehATw2xG0DSvCqmPP3rT+93aRLNTQplnAggtiPNgN+
0Nc9eRYchskoE5IVos7oSPkmMy5EszOfS5odWdUp9+o25rmhtAU2bKv4fYnBeGE8/i7VLz7X36X9
aUDoNB8z/RTT+hpdFtiCeETEQXdxgUBLnlZDpHxY0YvYWYuo+5UZj6q80mgx1zLdzcrfCXrcTsU9
60Wd0gVdvjTrx6tC1t1o0mDiKJuiftaE++/H+LSSv3rZWbyhRx8uR5+OuxMVGpJijXMfzmeOii7p
+59wJhT/VdJ9Gg6ue8BBKOK4yzFPjZKPsbkuxkuzWJFoWhGEYjbuRO72OJhcebT+y/T79MKTBBFg
LKja0e58opfhxVGtrhuLWaAIMYyXhojRHnELiCHcXviK58ZY/jdsKqBPqqqVCEAGsHc69PEXv/Lz
zbb+MknpX8PkHV9ee6rs9uW6kZitbasD2quj1dpNtSsfcfe66rFz3qLAnS9qU3Xc9fT7H65+7GzT
t6K4QffmDbvucQq7X0VSv3//vmdCkThbfoWGu2/VcNHaVetI+DHQE4/n3nUHB3G2e7dRgQSuH8Yd
RH7uDKvrksy5nLgbSY3zjMcOISgC+xL//MwcPomuPm/9g9f4fD4eq9xo99Fw3fQVZysOvHlYQIwh
ew+OoBvfEgES3IVvd5qrX8ROcbbqKl35P6vOAwwsdT9wlrU17Mxyb6lPG2wWUfj6dyKQF6GCrJuj
BKZxMTD/1BhqNzn8Wu9BEIplnu8s846J62CiB+cgrl50GoPHBi1xBAc0x05sKjcD3RNZ9N5XwkaT
xrXprbX2vum3urkurI2HNaBNpZG2GsBsleqMpQJIZ5E2YKQmLOBxprUCCYv2p0p8/X4Ezn2yWWxo
aECHZNCPOxShte54lfv9c2cK/v/kneIsOhhWGJajL+IXia5GNx78wEenKi7T/tUTACr9TpI/QvpQ
9i9a9+aT/nz/c7/+fUxrlhgEA1j0DLTgDsE43VcYJl/33Fn4iMNeBIImUHH42eV0R1+1m/xXvzVd
v5gRADXZxR8w25Dvfv+2X6cE5ry1jx1PGoFNkINHL5i5o6G/1/V3r7/ucp/DzL8LXcHakC51Xjv3
nuGGhOqFUvApZv73cqSf8t/n6mqR6XI1DVxtZ3YHBbFDPKFG91r2o0svJePnpsgsnlhJo5CBUwQE
guV3tldcmPJfbwSIQf99+dIQ665ST98yXdF5gLWghd790uXSubeeLdR4xJtcj3lrLAKafAMd6Pup
8rdi8dWYzxYqTAM0ZU1LcufdSL5yJ49bH7ajNz6KwVOAGGvCVVvstGWSR8eQ9klBOkiWAEMmsKO6
XGtBtdbUcZtxcan48aIsWlfMjTsMhlxB4JSCPXz2py3WFUxDJNSZVON7EzqTDxMPst33vwb9R1/P
nbmmUe2kzoSRSzG61l16RhZtobomd859+TvyJCenvoRmnevh1AlEc5FqpT0NWF8P+LthR9oam4Fs
v64OXdEjSctwQmqXgp6sYzb2Sl/I4oSYx0elBjsR6VYhZ7ixY60CJj4nYMcJdh1Pg/pbwSgnil+N
QnhQpW6pyeltHv8Sm2ejlRc1lp3ByaVT0IH7A8JD9D+q7xjBBIGAokVfNvkxCF4wyjPVci91kzvg
sGRqm0xkTUx3HZiqugGWh41SpUEYMJ+UInWr4WeStE4n/kgyUEpiw1U8TjWwQoVRxYCgdmDM2n76
NGlHI5cdLzZWGr4Rmem5fbKYxCdvNMFuqYtY1A66+WwqNzGc+HG0XGu0Fka/EjzsziLxaEa6Aypt
UckSBKkPGppR078pTXysFVhJZX0h5p77orOYi5GLhMcspzCzvokq6AFrYbigdPy6wPlf/XmIa0sM
iAk0XawitPpdQrWiFcLOgmjZMd9HvdxiHXwhMpwJx3MxqKfE+dh747CLvaNWP1bxXoUM2XQXfplz
j59FY1MKsfzKWcFeONiVEC6K8a22QkeHPfb96joTl+fCUPpKxLg9xXsx29GQZ1vmxqu3iM/0+MLv
cCa8mbOgLGeN0CYN4Y1EV2mXSb/4/s3PPXcWlKUkTJSY9oldrC0HPHmbC/Hm3HNn4bgHtEvvOfUi
Pd4MMAW1Cwn/uW85i8ZZUVRShhPhjnKUi+Uh4tPUqdVjSxXiwsc8M/fnQsVKaDvVPF1W9eVzUr6p
wqGKT4jQmiq5b4vjSa55KSyfGaa5CjDX41bIIg74Q5M5cmuukOncXfVl56SRdizzTA3qcYfZmx/u
okt3NWfmunH6Mp9qB1KcKGNwulMJm3ov9eMmz8GZtRKjk2xFGNHfv75ymoFf7LtzGZ+eh02XyEQ3
AySqgMpfubEgwUziccJQeUxyDNZ/0TUvoEQ2w7UCElKsbzVafPtysiPz5N259CrJFrFn6oVwBcvT
GYrpsSifIDivpjDCiPpPnO4FuNpCWC3LyjF1c/n9+5+pkYF8+XecBszXsHpmZWUNjHRslgCfRy0n
lLRbZMEvfAfZJGQcqOj+L+7gxCb6nWH+qgpc9cCORymazQkSb1zuJqoSAgC+DhAkBKw6uJPi53R0
U+NSBD6zlRiz8DIMArzDhusaNXb7xu1WSnRVCYtm0n+HYVI9Py+1kxRAcZBxYIH2/fjOYAv/9wBl
GrMIg/LJhHhHQagoHnPzxvyd31SnmeCEuB5Kaz/G3uNCDnhudGZBJ9R8mHkaU9FLtnT78gFWenlR
PnNmQc0FiJ0ktLll8ouIgmTr1U+Ds/D4kSg3RfKY5Bur3XjKXZP4jmW81/4DiOttUj8I8fJELi4D
HO91wJ9laVvqnsre2kzKBxEPrUCiPm4EjlkUtmfeV37+jI9QkiTAh/VlKkuOTNuPYNEWHa/Yq3o0
4O1CZu7J2AKo8jaInkPjLvNXjbESikvi+DMhb65FbFRj8EZBZELQk+kJSLWuC3hzEJ6XVGEFDI8E
18LD6Fh1j9/PtHMvPAt4Jn3yeNnz9X0oKbR3RhC9r3vyLDHxGvrigvIU4sz3LD/CUv3+ubg/fB08
9dM//xSkp0YM2glP3l3FZYkM2tev7uP+DXZtlVEnG/03nxuBpHi7w40J6y5D3SbFs+S/KeVIR0Lk
lBQ7jElcqXLo+ONHjwuBGL0mEKfoGkCm9gOyupski7pcRbgDqJhj9UaH95O26AzV1n0JxCmNJQNW
AsJNUu0gq4vpvVTstXRXZHtx2ifarhn/NKCw1KUk/NDjh3A6CnVNH3jzWIuoz0VhxDHSvzdAitpm
Jb3Easz5blvpP8b+1gf+rplvTXVTwZrvXrKkDB0vsBZTUS/S6cNo7tWmwgBjP+lYOqgcUHDdkzSn
VAwXxoYdKPU+aMBYNo/G+BgWR7l/LPv7qQWF7h/FDK/om9LbiMIhzta4yhXl7Vg+ROpOV7ZTaLrB
5LtGsItKrHr72xjO7FQ9xequUH7XdOTq0jYcvVUYnZqRf8OnXYiqcWuW9ctI01OgvwQ9XlfCHa+u
tr+///Lnvvssjne+grmQyBqgsSRqDqFwXRSfO4erKdzUHE+FXS/TjLKfLiUTf++Uv9jl55rQkmYQ
mKkDDxa9JdeiwEMtN/Du/FSwA+0pkWA7v0YvP7ylNt0Ixg9Be/difD/NjWW+6OEfLJ7viyq504S1
1sXrwHiQIjwWOZ3mPg121wmjgEj8u57oRAe6IqHC8AqAp8ZO9C8s1dNZ7Yvff64tLadQiSI6Y/Cv
1rhrd4Ny1Q1PELghxYLUuS7QzDWmYanEbVU3hMaS+3OX0H/VdJujTkw9y1SjOCkFYgwc3KRzv3+u
dhrXr4ZlFnPjRM/+V2ADOMWuomxhGT+DbimTFGUCFAfpHpqPYryX4xbDHTi+rdvn2zTDCqFaGwP9
sjSdGwqXk50HBOVXNR4oaSTmYDelSFeTq2YHoT7gqVdJCwxcbdFLFqH8IVsRxuJ/BLPYtFl2OBl3
JNI2HgTHM6elH3b2VDzV1W3iLZp2DxxfUw6aRse7duWXmm0Jli6MEt6S064s72EoQZm58sGzHSHq
QD6rPjNYAon83oYX0twzAUebBRyAJYqQntI7UQDBrr96VK6+nwPnniz/u+RGMymEFs/lnfIu+NJh
MKoLotcz2dzfBrVPe2MGCErs8d3d1WD5M5KQQH/sMEX9/rX/4iO/mrqzUBFkAW4SmkoxQyjtKjB2
ak8zVYJnaN00S1/5Y3KB6WUYZJyAGWmckHCLEK/L6NAUMluz8AaS+48liNfF7rlodkK6ntLkMO5S
vfmtvASK+vv7X/XMF5rLZv3ei7Giwt9AszAdxUjcve65p0T50wfyTTkslIrnthzIAjf4c91jZzEl
FLiuimL0MbL+UonbK0XJ5pxJmCupXgo5r5vqMEaW2IxeeN8zQVA9jfuncejECGY58IpdA6vDwIjd
0p9M/KGK7CY+WT51H9nI0bhxo1Jw1OCOQqYTYQ5iDveZ+R5EGm29I/2+8m0e0YWSvGKu+dDTRtkk
HibZT15KR5+0GrACE5t8XZ9QI6+TfJjyo1+ukmTdSqupo97U3Pb1q+KLF45T5+bNLGZEciIqZcGA
qW9KsS0vcRvPPXYWMOpxiCZ48pTI4lu/W4n1hfVz5nz2t3Hs02cIOiWSGknhHl+97bURqAyGHBb+
u6FqnvzVfl/43HzVL+LGXLPrYyXX0oxHWALk3xnNsjYer3ryXLWLZYMGk+m0noZ1W7sXaZJnBnyu
2hVyz5+wNGJLEW/a1/5Sv8OZ8Z6LdgdFaf3J6FC3V486vb1Zzh3pU+sv8vrhugGZRQIFdx5d9Fuq
2026b2tOt+2FdO7M3jJX62rlCIVO5t115UeJoaWs3FSmdWFrOTfep3/+aSIqWqaCquLhk7Zox2Ut
XnjuuZeerUe5UP2mDMlBteiHbn0kXKdURrC4bqxnqzL0MOPrZSZJSTe25+B2ct1zZ+UfQyRvNnJU
D81SHdZZcSnofr0KldnuPVhjAn2b1zW8n750o/oX7mrOfLu5WhcXo8oqIWntOBgq4qItr3vfuVbX
nAZqmSKuYILkyvjk/P+BGv9TXZuLdEeDxk7FiLgzWXnH7umqbzbHzoatVomTzkO7m2pxCfhxbmRP
s/rTqugBn06J+r9vSuHy+zf9e3PzRTT+W1j59FSvzjgDSMOw67XCiWIsiKZU/9VLrZOr9TZJ8W73
TujhZZQoTgyEJky5/cSwyjSPBTAku8bcPueEEd0JiNWybF9mz2nxmqj+Gl8rN9QmN/T7d8RyixJI
hJGAXvBaR2vqyUkUeVuDPNDCJzM8RnScVButOygyJZRbTAhXbaFhI/YCsHyTKlywRGDoMycTJ6xy
Ag35q55IjkhrjDOIBg6TxcaL002X19sAqyhtGIt93Ryw3N2azarx7oeBgsou8Nd1Iq9krNdtaZCR
ukKno/TuFl54nPp8FwqLUe/X2BVhZTX2GFVOGyvvN5aVrSDXrU5I86y3Hq1Q17A/8/V1riTXHQf+
ojY+fRCprQfo9HxmZek/jb++/8zn5s4sOOUgfJXACrl+Wfr78borqrlaWK0Lq2y7YNwZOIKp1N6m
hpt8QUejdGF2Gl8HKXkWpDBbV8q+REKuePoyA9ciaoObkJWE9WMyvl41NnMJcYj8TR0iBjzZlPsr
bwPmwmFsvXU1PmnVaEh/KvnDv25Ln8P8hRowr0q9cBfha5Eq9wUi8O/H4czuOBf3lm1fDSKdkrum
2rT4lZWU09PokpT6zAycK3zRIcmD1PLeWY144AF/lwvr5dxrn37gp/UiG9MY+INPa5zxVgrTnZlA
PZST9MKonHvvWc6QemXdYxyFudl0W48HrNi+H23r66n910ni02sLYz5AaOXW0jM9TB25Vazg+KH2
T73YEUTRrWSc2i/1qZ5R4Zl/L5c+/Tgfxqne1dy/KsFqKiy3yd8GKgKaOKz6pF6pmJaBvFsUVUnx
iOpxewRX/P1vem4EZ4tY0fMexyViT3xPaflCZPjbgfbFvjVXB1d4iqZWQfDJTH8XtIsmxlHJ1G4z
Kn8eiNZyrKCUaouCGD+m+ULEQjITNoWKviPLVhgto43/wRMwu1vF5nMq3k75Nvbpq+yeI7Pd+Kjn
PZROONf86rufcf0QnzxXMETsloNhOpX1WzAuIfBmJvP/SUPEU9n00/eJUmXMFK2adorEmXR78jjO
i3TRg2qCJrtD76LGmzG+RWWd1iei610o33//fc4E2bluOQo0WjMjsuI02Ld+CCxzU8svibXrzSvv
f+bq5RGfg4Z5gPjiebqPr6vIzbXLVRVh1KeYwy6J+ZbGohuvXPNz+XLuT6Hh9byuGbtebmO2/P1I
nwlVcwFzKZJoDgYFubC5qeVX3YiBP12pC5wrmC2/DYtMIUEutN+t/DCmj9e99Oz8URexGDXJRIPj
uOxMaaG2rxV53fcPPxMb5uLgOq36UZMJ3liK95EbqhdSk69HGrbmv8upSseq6CRGOuhWFMPwl1ie
Chnfv/TfHfG/Y48xR+9XYVI1MAw56sFDnhTJbU7equJzFZADZbiRtoNdS76bpjLA5w9Bfy1oPYlr
b6V23Z2qXkKNfT16xtykKTKBKEc6Zy3RfBXy5/S6sgHc9X9HLxRDyfIRHO7k4hkvTaW98LVB08tf
bnvGXDCs9qjGkjxjacGWxu5Xzn/p/Y0vvpr1e4+6MFXWfncbF5aTGT+7wEc2skUFBRO0ctrYsLtu
Hfg3ZjHAKnvpjRdT3/bSKzuBjRPhypRytxboZQS3ZolHqb4xlI3C/9IeMw9Fvea0SrWa8nYloJ3I
9TV813UNDK0JthZ/JPr9oHrbwip2UvVuWJ0dYkqpK5LtDbBW1D+5Vm9k41GozEPeoKJUD5TYF6Zm
rgaxWMkhFIg8dLt8vJ8G2Y2LbeMdewkwvam7Xua5GJ85lbD2DI5WekH/t4knabbPrdL1T5bZte/Q
Ku9W0X1KYSKdcEGFXtb5/X1QiEtNeM6KP4UhcaHN31mYtYJvNpOF7D1k/hZW9s7rw+WgHKfpBmGz
k5UuuFbbEPZ5vu1UyQl6xWm6j1G4kQMMHqW1GvlLDOsZzd7GhX1Ren/E/mc/mDYkeHuUog9slNd6
hzFz2y8E8YCtpNhHi6rM17EEpnysBhszNLsbxc0w1atRBGko/OnT4TiSzZTZRylu4wYTYfMNj29I
2Dkl3KXGXVokv6TFzur/hOKmDp/lPHJEYOFNELijcBjMboVF63Pt3cdo+KsqvcflOBjZGHGB5Ui5
hIfg9tiva+1Hnxdu1hT0LMorUTtaUWuHyqFMJltgu7f7cSn51jLxMUMwqhNC3RY87Jathvd+j6M9
9torjHicgu4HaShcM5xc1XigakbFyK4Hc+WNjdOGiWNxTyfLu6qK7S7+Y5ThQZ3AZ9HN2SsHANG2
WeOvaiGBtn4mwwr9sYuT1GrC9c5o0wUJKnqmWnRLa6EuIvVBk4+19egPj1100yXHblwO/G1z+mtN
OOEkMY6ELPlUxAf+nPHn7tFatYupXHJzWlkLJw7ciLp52jfUzle1XNky5+yuO3QoqQLu7/RDWu1K
+bUZS3RhJDigteUfdfyu1G+mueq8H6P3Q2o/Ev6dIa1i0HehAdY8EfZJtIiSvTe9efI60tAJp1g8
HIfktkgOcrLhmOoIDKhkefQuI3RxvX6fpvsqXPTivRWKANRRfQkHDy1FFBQLcbyljrP0hXJd4u9c
p69dlJG30SlF1l69pdEma6u9l4yACoelKGfLpkRcQdNLIFhrMxvWqXqL1spphIPW7Xu9cZoGS2Na
qtOfpvaYjblrYKA8Vu0jMHoXmxYHSt6e88eikW5Tnxeut9WEh3H8MuUbrRmWHd7TmHHrfolj9bbK
8CJnkgrQ4QeijiB5tnW6mC2XMoHIoNcvwhhSjZFkM+R9FNttjeWojMBkGhxTrgHdrxQPA0fWVJC0
eys8auqtIR5TE122iyCdOzGpDWAn/DSqO0kebnxVvh8SVCiKagvxc0RddUKrl3G3S5JgZg9xE66t
SnDBRywApGYC98MInJL2Pi1+VwPuOqa2jZLc9pRopSj3npnisVvZuQAkhAuSoVZQmve2nGpshq1r
9Y+WNdpFrS6M8odexXS2oj8vfLfxh6eEYkqbV24kPcDltTW1tyvrqa1R8bH2TF91rWDAfuAQMwJW
+hMTexj5hgMNf80dvyNA+sBtSFC0Gx2lf149qRLK0jpcD8lGo+/c6Fz6DZAKxm6l4En+4MnPbVgd
ZNCT2LSi8AocWSmWSOsXRf3md9Rdsvq1EodfEppUwxL2Q80mkE3JiZ3p5HqK93GLASm210qzqahE
dDE9CGLxI0cCj+e0LSKSaBPNLcwTuynGKfxxLDPbar3lMLZuNYUYImjLaNzUSbPD8/jknyBQItZX
2fAwdbSlRous3SX1a6/etuWzLtPAfydkL5RQhWKrcZDgvxhwilWEtyy465lBpYf5LiL9k89xhKQ+
Vm4lZozcPvg5d/Kyv9S7VVAtzPw26ilUPUfhg8piCbKGq/qtJ1s7LseczIpcPX4b8mJLsLboOROw
gs5VEWmbtCjE+06SVxE7X6c8Kcb9VCMXTtykp/OsfMk9ej2tmJ+06f19nuULtVQpqwULHKIeQ+Ut
q7YSvhNKULipQDWO9jJUWhBohf6tLn5r8kapOUwVm1y7K/x3aapZETdAdNZRuW6SX1KzjXil3N8i
ltroXcNJa9dpsu1Fj/24ErrWHb1nFERSLrmWKmOYvRQNtFfh+0CTndXfabXr1w9W+VqZy3S4xc+k
lcNN09yTabKFJmP/PqkSvurRQhaEVTIxi37o2c+aGkUgVRTpjG1HiI0KgArRRo7oqt5nmQRVIedQ
U619PL7SfJmMhxxj2jIjegVuLR2lOF9l0GDLelp6RmRLvr8ItSPNgJvEP0xUsJN63Qt/dBiGiHbw
sQeETOGzcigTUnHQIPSB8LezbHSK1LJP8WbKa8erm8eWTb6+S+Pl6N+qiovPakCbpRGuRGXFZox2
zInDwg4TV5R+iuJ6kHea+jS1t5L6LCVHJWm5HrsrsW8OaGBuVduTbzvTXErcQcHBiNgO++Cl8d0K
d7HWB+pwH3ZPAntfZUJSbwr4x1NF8ZafQeuHlfm3vk83QCTsquan3wksTNXuu2ojt54bISzLxUVn
kZB1ayNv9yam5lWTOqpJXjCVt3LlYb/gHZKUewiyljSOXfDCjt9sCM8Ho9i1RKe8wLfR953AqldC
f/K270m1wKpm3UKmNb4tHizBX8bdPurrlZUJEPJa2wqX9JEdAzLnoKY8y7VvGHyI4x5r8TT/AypS
kI5JsG3aBy9tba380Uzewq+PYUkMHvZF+DyFIHGnysUBqaFsrYY/6vQlkpdxD26uXbb015gxEcxn
e2+jpQGrJe/xsI4+qmhNo5ITZiGTyMClCTAKEWB4sazHxFhPzaHUcrcMtVXS7nIrPUhFf4h9dFqA
gbB5uylhijV0jAgh+wveElQc/tC5vBry+r4oS6fwPDecklXQFe/NUK6HdmHwS3tWhcl2eZP2PWTc
O5JDQoG5RG2jJz/lNMcJJnTHRnAxyltK8iPqHzvDR2QybzrtlyxtUu80rsqx9mS7Yw3VTbxrGAKd
k3uI51PUwZNeZWKxzOL3if0tJXuZOCsrJrU9JrFChl0qwbKPNVcefwlscDo04LY6jP7PnGRahFBh
BOuJUc7K2gm06bbV8OtQ1dMCsIJ27dfWvqHRSdF+G1W9jA1z4Qt0hXnZphlFW6mwEmHeREW+TqS3
IStcPcGnGwzEXsI2w9PkRdWESynUF129rqrSHRKaCYUTC2Mbt/tYbx8i/UNXj55+H6dHEtCmrldV
3i+meGf5yEuk0smjNZAYR2+xPZha4jtC33SfSJqLf42d6tpezXGCL8kNc3mdFqNdT+kqT9jYymRV
l7SD4Rai46UhE55x5FllrUxblbrqtN+9Betv5OKhM4oXxTgow1MxvpIzrDuxf8MMgh+v7HwJ2+vB
I7j16LfeR+zofW0RcQ6c9MPQGTZWQM7QMhlJy4uyO4Zp4uCDmvW1a2Ke0haNI5BQtfpAm0HPgWBY
ScZLkCrLqc1uukyzx2AA71TeVdAqg0o6qhpbTt/adRnvZCXjLGAs/GgXlq5Hjc9KLKfuTKdMgYTp
KsfR3LYmspvKdOrQcAxxU1ZkizEPSBmUqna1eDkZA1Tp4ji2t2WRLYu43mMO6WAntKYRwhGgX5g8
1ECfERWAonXcdkpzrRTxTQfwW2GYJ2G6sTL0Y6r2IyGgVuB1JJKiSf5oaPTTPQy88nRT9xttSJwS
cfZgkeEDopG1ZKGkw3089auMxWnmHRCW1u7I5Ic4OJrSsJ8a4BuKJjpN9ls38ls53FX5z1rxFrop
s3n1ro4NtIEdjhwc6hz5uLkrYsEGQr2ApEfNiD63fAXa2PY+sJxxvea51a21WGZL8OU7xdryeyTS
S6AFq2BcWsNCUXBSBDvUKasxNf9EHagcLONjY3AD3y1OHdM3bd8s83HZGLd4Z9kmXX1ZT6tF2x7K
wljo/b0sj6uG2moumjYkvuUQ4oFbpDdlgyCyQsJqcnAsXFnH2755ajgi+vqzH+ROSXsHmWPkewvT
zxfhZNCu2m86s/wwYIPbPTZsRLh6XxQP0FtsXb5r8/BXqgbHkUhDF2RWrsIJn2jxJk3hIg83mdSR
3IEDl4jaYT1kmxSwTKPkB8vcaUjwAezYvZ4hh89RJ5trr7ivq33v60TH19D6BZivsAtAnnEYsKVx
AgobmlCI4jCBlVY69Cb106nyHczvlpKYu3Gl7HsYA4akuKytVTE9ZXRL+my8Wv8ARnFRmKDKvfyx
14ZHEX53m8QOFScaG1e1tEpw2S4mwY6H8cYS+kXXG0u8IhAKOG3vLcqgtfXoUfITF9tDZxw5T3CQ
7KPJ6VmCg5ct2unZqEkJUtVJdX1tRRIbuiWsMkSQKaEybmDvV8PRUthdJalxS817nqrYSbXgMKmW
K4sbMY6PVvlhlhgB0cBZK4M70Z48oTUfBtXBRMkezfqgjo+Tcpv13m5q5IVcsB61neXdTRzKg6BZ
eRanYL905UZ18JlZ4fKF/UR3U+TqhwqVHkp/mR8bZWlkB1/awoS2LemHHD53wV1nBbbV3BC3ULNX
4b6MKGuULUropQ5aHwuyRyGIHM+TnThPjtTYyB8wfjKLlT5ad0oUrL3R2jSxjyNzv9R8+XdMhqp3
wU1vPI9dSamMjMFKKcFMdlgpSyvF64vW2CwmeOjCCsPErYgUq+5GDuQUGOC2AYeWbUWBwJP6dsFZ
gkvepe4JO08/KJw0aoPL5P6xNSb8aTj2G5Oy8pV9p9OAe2LZ54Od6NVCtnJbMwsnJtrJqnQbCsG+
58q4F12VZkaBTCf16bKTXUHGaGDU3wbzw0qCXVnHthT+arLwidvOW6oiwBukbRawwyWtcTDV6rFu
vBVyO04LRzPPb4vgLhruTwdTJyUZDhvFifp9knHBbMh7vR8dU21IzybORTtfrw4Fjnrj9BMsomNk
ii1nwmIy3yJq9T2riLoRetwk4Iq8m+yEG+LsLU9oWz9VcoL7pvoZUa7BCp3MLHFL/wP3C+pavlOz
1mpA9aPyc0AYKVNy1q13zwgeTFw8SaC11lzrLUeVUrkJYsUtdAxtTi1A1SJItVVqLSrezPgfzt5j
uXGki9Z9lzO+iIA3gzMhAHpSoig/QahUJXhvEsDTn4816p+3JEVo1NFd1RAEIDP3XnsZ8VFa5kJq
rbVRHUHyXYVXj5X4KrTXUWGRwjq4jhQvTaA3fdBp8FkTxAJ0Nhrt8bLxbLSQxPfqyeieArNhk/2Y
2Tg71DRJEB5zaViHFK2ZRj+hpDCQE8Lmso+xal2o6YQPnC6wiMI5JvTunKhruz4yzEZGhLVZ8Seu
35w22MVyt1Jqzh1luiX8yreyD2leGbmxVINNZmurkVyraG5WMl9tolF/jsbaoHqgN1a02Y8mAtWE
rG1qy6avLb0kD9d5NtwWzmuh9McSNMowtEU/UKuH8nHm1jqUQy1RDLH1nM9b2XoaoOiE0p9yugXW
mOyz4aW+iH83qr13QIVS6zi1zjKlpipEisr7VTXe8mArmGA1a9EVq1Zftsi8pPSQUskN7XNSbEpA
DL33DfkQxB3BXTX1+a8CI+UkMhcVi6mJ9eU8f4wULDPd5YgZt9buU0X4NYOXBFMlA8Ee+Bq0bUEE
ufTUYGzZp8UxYZ+uM8IT8mwTkYiYOfNCSaCjVadiGL2UkLqSvnQevZxOG+73PhzsvRVpazJxOaTD
hTO+5l2/k4ObKo5R4t+Uoe1Jde91zpve6rhmxYeEkaDM/YayydMfNp2e3khGTWX8kdsD+aiDP9RU
f2XrpcPgDWFMrk8AXPlALtnasVc2s2OTVJ/YynZ580iMtevM1FalsettJDUySG536SONQx1NW6d1
0QW4jQU33cxdKYNa0ubuBE/dSfV9NbKJO83CjFq/LEegJgXxg3BzqoKx1kHsIKISuFIPfIC1gu4F
ERiVU1P+afvi0Qov1vTJTThZvkxgZWg6nlEHXl4J/mrvRUntRqrYC5sPJU/34XQkmu0uqcfbZixQ
2rOJJdJSV+LVUAbgAGj7C7FO2aoa69UiHr6G/0LUGopQyhAyCyOVfcN86lAWKpJyqnXn0cDVBXTi
AZ25i9f7oZ6dh7QQG71VDp0+HKZgXLVQaWWQbVXa5Bm2+wCQl7+e6BLVeOFbY7LIBmnDcahOTUSP
STkWDodu+jXe2Z2267ruRRVQUVS60D4Qy5BozoVZGijapXPUA7GRXLhQAEeMSL2VG5vqt5k54PFk
sIZ4LabmXXaqVU4wYi0jOs31ba5Iflca0krkr3Og7wxmHZNBdEnqq6QZooBC/E8U4FS+jC2k6Ho6
qoHiFcO+xKRjfNGscZEG90b4HDbOtq/SHd52L9HMzu2IVTNPrpGwQMwneyDuRvmoh6eafA49sgj+
JESnC/worfxcFTdtk40Ly4zuaEoYTXhDQaPuPEedvSUc8G0UUHfN8jDVxkZJGxwlZCldJFbHqJf5
Lo2QYCNKE3jwgu9r8oUuuVa9lxSx1xqe8XQOp70t3YwJr2zdRnnkyuEDOaqlSZnvdMQU2HhVqKXp
6UZDmMssu3VzMvBw66UkpIgy3Dk43tXx/FHpq6qpiFKRQN9a+gyn6ZaCvj9yHuTmzkrKk1TXvpOq
26KdwK/rZYutT6jBhhrPDuVqWzvbplLpzfjC7MHBMKhamPGraM85wEXgqFu5s0A2SYPvGoOaaS49
ST8m6SaEtH1B65ZhU65V9aTPxwguvi2EVxLS4GtZnUGnvjNCZCxD8WZftLlpv4wcleFyv7z8O2Ex
S40ZcM0/O4YEl3+/qJ2DcvZnikGh2IsKmVoXF5e+B7ckLpz3CiVihqekfuFjb2TsWrR631EwtHN0
sshBlIwILNX4GIMSdyGsaNrcdk1CQGfzFkGulzLWSXciB4RpKKVHrTm3pbUaRbMQsDmCUV6GPfiT
cxMSWiozcevl2u2m/kyUy1vloD9oyBLNXwOoDOOH0dxbwfvcc0xK1pLo1FWtAwfj9TFUv63qvra2
uTNw5rZ+Iw5jVCzbPva1/sa0paXFX6/mP3TH/mBU277tV62je5i9oqFwFhQAu64nR+pQN8kqnF6L
aRMZu1wlyL7YO+ZjLbd+JZRFOMueBGqQyL4tozZWVDc2Lcwl3lq+/QqIV2F2rTrU4SWA8YSWQmHk
rESrWGqe40F9rISRsRzFCujrLre3UrVOrdAX3WYy5jeZspNYT4ymEECGm0Csg7pe9xLGnoW8jGJQ
qr5fBoqxlFkIEw+7j36PafEWtzkrLPMkU3DU/ran0S1H+zHWsJl0rPRsJ4qrpJDpJYbfc6IeMIRZ
hqlCbb0dxI5jY8MHvuoaedMo7APp8GGyS5VttZ6V+5DoEpP7r3n6U9wDMQaWN9n6W9cNMOXikxOa
C23gjDYK3LRKAKR5LtbFYOeeJeveOJ8IClJcB7hvHCe/0OI9ri0nMmP2ok33tjmvo1jdBJK8lgub
rk7fR3FxUpgid127CugJhlxf1umw1geSRxhbKNkh1B5SAkWTdyd5T8RbyBGg4G2S7jvtrRRA7d1N
aByFeRro2Qq8gkOQSAATScr8dH5P2idnekr7jxG5VTEd9WENhg9NULaXIKhaZPhmikzhcKGFNEqI
BPOWgaLSFFzhNlRPNqiMI2+kbjuKU9ocwuqoZwclOsTKQZ7eR/Xi533mM/SGKl32knTCFLRga5rl
xM0CpPWpmJ4jhJ2tdRyMm+xyAt7XUXo3mTSkde5n9eDyMH6X5XtjLCsNemPLiUv6eOD4Y+yyE9k4
uERnk3rXAIQvIjw+SebVKneG8oVB4NbSacDQympbIm8v7eXk3KbSTdODHhUHKdDuZq3ZGxxpoc4o
cI0tOaO3VWsgG6b6n28NsQnyD0xKoTHte/ldkcK1RlJ1JQ5J4rfS4xg/NCNhwVugggLXqFRcfGra
nWqsKs3x8nLa0v5n9uV973pLO0rxse1uDB1VONNehmkh6OVOpNuit7WXZFZXqIt2Wfmqjs5e6+/0
dsSLuZBxo3He+rK/MUga9JzhzZAfu0hZ0mktQycm8ZC4q84vul/s+ac5dNa6pB0u9jhZf7Kjp7yH
2N4/SPFjzryoO9uVl1T2Vo+2NqX5Wrd+S+JsvBTJRmpav530VSsflfwGMwrGGm67sgfopqEfBhj2
tNr9lCtuxn4sgprv9qhlwylOj1Yb+RikrzI1eDGjU8SOIBsY/FAjMjCg8bPjRWGtmg3tTG7qbm+f
eynbSBr9j8wPqkhmuoem4cs9qKR0rsLfeZi/O3Xpz4Ozl7VwZ6rzXq0YPbctybYW3F4MWDPqcCe2
fYPtO66XJsNHklBiUIBzSkuqF8lSEIrbdHbvNxF8wEjz1OGBXEB8gltmzju5e1cbsYSPuFCBPjKA
DCOXvU6RzmP1G/lV3YJlVPxJkTz0ojzb/VmRvwvw/oz9cPnv7293cRG2//f/KP+fHoVt0wtYChl5
wQXz+2+8xz677hXjLxnzkvOP69rtsnYOlfUjZrx1bQsmx7FcGhPXTRhk9mv5p2yNK4JOQYSZWtkw
K6cGM2le0TcMxU8EfpZzRdwL81obu1ziUNLMTRK/DtLgK6bCGctEVtVXY1q7YaYuc+cP8d/nLGoX
Ffhr6DReiOS9+GWm6Tf38sk7ufb0QuVvZMnld6wNRlNe+rNXfZ1SOqTCtNOSVyLnx4lRFgPwrylC
n93vhWv3n2/Tnk1niPMcxRCR74lPEPfX170wcP7BPLo2kIq1xk4DFX0zh01h5CvNPtK2L4Js/oZU
95e8/a+fcGFU/efOYznspCGWBC6mwHW128/dKqyosRmOD8rGSuTFKJFBqGkbOsZdbBi+rj4FU0YZ
elM4zFYG9mGQESUoj3Iz3HT5N7bfn97a1YLPhnSWoxC6Uw7qTVwsWvU13gNhVe3T/jcz6E3dr4vu
AbaPbh4qLNRNXCyk2sLGIV1k9BB0QqQC7oP8XjV+Jt+1rg2reB0lYIKDTW3ugTmTlPr1q/7sE7ow
qP7zImo779tWhkHeMZqd1D/9z3zZL3nT/3NhUTal1cxcWF9J3YIMn5/d79VuYYlU0SXHxLJRdWWN
NtT70XWvXaqsRk9rETfc7qR6IaxeAxjkZ5e+It2SiKcWc48Sseh2craMx5/t9NeOVBFxAkU4TNNO
eZ+fyt9f36z2b56u9f/zo4pVyTImi+1Yh50FzWMwLm60wCcjse8A3zdxrlECBidHusysMQZpmC+K
bF/pL4wgJGmvJ9uYaqJKiMVS9Q2TiGVKUm49/y4GbGXFeLxM52PZWQ3Ksxy8DfWdo8orU7qPwgFC
1FaZTeyHWUy5cvf1r3V51v/Yb6yr/cZSk0hRQfx3mThPeJWIZiCLoRUvWlW/xRW/YhSMP/tEr52q
ptTIzazmU7KSm7lZWvbj17/DJ0v12lRKK/S+UPSY3T7cl8mlV/j6up/s9tbVFmDqfYXXJs9mkEo2
YlIYpQBgySYB/DuD2L/f5L+e/9VuMCSyJtcGayBRI3cuTkW5l/X7cnjtMgeUMWCAvBm0fVvurey1
aG841sviqZYkiG7pAhQT6Dpzy/o9H14d6RxYT7H6Qry6OQHYkqhBEnp7mVpK2OyEQDtltizrPxpz
UpKwTbXiOH+I00cj9tAILGxGNomzUrAPs+rI7ayD2q8scSuDI8q/4uRkKO/O/AL67A7RjTLezuYl
i+02b5yj1OzG5BiX0A7KmiHjawW+Y9bNbVho8CJh8IR3OEXZzUzGbnkeddmr8sch2NboHpxt2H+j
+v5Ea2FZVzuhiSisS3o8iS7eHDSDEJ8Y1eCtOY0A/SbkR8c1QoXEjdKr6IR1wHcnjH5koEiy7P9u
7+3olJKAZb4b60MYrMV3EoVPPvJrOyu1DPVIgj+w6z/s++qbM/2zTe3ay2qKpdIeamQwxfBkEC8K
FRR4zMU3Tg9R/rbAcX2zHEPFUyZzIcszCdNMJELLq9pNlG7o9kW3MrIJ0JCHzVTDMtRDWM7Pctze
OHoB28A82UXk4Y25UgCXx9jchPM6DzU3yuP9BJ6cavucbJZY+07Z/dmzuizo/5zdnZ6JYk4VaoIt
DgTiZy40lnm1Vw4t0+wm4rLxkWlc/J1jyidk+WsPrUvYQJrnfDGBwVjuN4Kktdn88Cy8Du+MW9E3
Ne6Ju3jGg8HPk28K1c9u+mpvVKQcxXXFdaMwd50BpAMyifhZdqJ17dYkE9eRyz2m5co709GfdRvX
3kqtpBZtNqLBsp6De/PX12fEJ5/ata9SaoatNEDTuXiTtInX/rDjunZSMkVbBuLyBObn+fid08cn
B5px1RblPT7tepBTyzn1qnHgo8NBsmRoEnbn/ex5XC09PWFDEZk27srX3iv+/OyiVwsvwY1Zjm0+
tua5tnxQnJ9d9vJO/7NN5E1M011SJ8JiZMzlvHx92c+esva/l1WNsJGEqtLCaf3aggCch5VrtdpK
y77zNvzsR1ytvlTFHdaGiYuvPEOJP4N5Sgiqd9JvnIs+KXWvnYt6OYk0SenYPyexH8Nh4WRiZwNn
TuotIrmflel/Pbn+8/iTTBfmmOL9rObQzNdOFy6/fgGfrMlrIyK11od+ahU09Y/hvfSzD/vahMjU
Swa2MiMCQwk2gPpo2r++2092Uv1qUZpBGDTKpVuJ03UKyYn6qowK/+uLf/Yorpaj6hApnKMivqC1
YthM2g+fxtWKrKbEABnnEbftcrrwxRdf3+8nX961FREWBrWKf9hEJByk4A7j+hTO3KmeEj/Q529+
yCerR79eoGZqh13CDwEWvfA6mC/osL609mcHjX61OjWDvJCwxdPBrNt4YeqKV0I3/PoBffZCr/qF
0LCVtLd5oUaAGxzOD99UzZ9d96potrFqzaeJe1YNT7xLyerr2/3bHf+jv7n2BNI7YTipI8adjCZs
whMwgZM2hvsEf2Fp/D2HA4xHdEUtWo2p9qRRRsK1MeFcyurCZJyVlbC5bkzVhgCMzKOOVkmlMfTM
V2J+0IvpMunfRbbqQpa8uINqVfTg5LpvT+aqnEFltZViDh6AmatjoREUvy7qCCmVoSq8zjRZpDns
TQz7xjnb6XIHVfPcQu2OTebn+CHn1hsjel+hywqB+kxGLlFWrOZs3Khd43f4+9mFJ83mPgunjZPw
x/0fg2Fq9zAr4TJCmTTkty1+/oF+Z6swE3IVnfcDBnawC359/ZgN6/L+//Wcr7AUJPiKQm0q8J7v
0LA/BuODAd9IgkBZ2udy4vkEryKRVqqjbSanW3Zps51akxnG1uom5vJinVuHIsB7H36qjvf+6DAq
rxaD/fuCSqTltrEQE6nl6mJBMmp+Cg0glLdQBVehjmCHP53mmzr9nahvSB9QONwXDA4LfT0zex77
5ajDY5lD7A09UedeDM87Fu8lui8sjFy9bRcZZGFrHNEBrXUlWaZMN2ZISRmDeuM3qdGm2Gn9y5A5
q9wWKyMCJIGhPf0q1V8JSSWj2CTwMpSbLltKDrwbZra14jbVZlQ/gOldYfYPaVvcVFK3m1KGSgOT
SsT/rVa6DZSyAI5JquEBKx6nFqb0cDtBmQ9znkRytJjJIVCDI4ULWoyjsdTftVENB0xfZ5HujpN0
V3ZwPt8UZVr0NJtVVC7TOX0cyf/O4sdyHv2y2WnmspSZ1ePn2CuNZ/GHIn+ciUIWhjhJODPUOv+z
Gg8wZCXZ0yCM95O6YBlU5hEfrMVYrc2qWzTtiQANt4h7X9Pfs3pvTIaXmIWrCeWpaGtkinDSuash
1n6ZBBEQNbWOHXIDxNAv5ZlkazQpedTejXV1YX9pRns3DZ1no6ToVcmDt7Ea41t401Ze+BkW+5ak
uCIeNgMs/NDKXGIl54rYiWjeSAis9CMBe14GHd0xUoIybFfhFgx+dA2TZQihYl0GjL6qB54eNBsl
aJeDMHE6dbYKUk8nGNFU5X5kdeueWVsXR34GWSFtxlVtfnRDsIxjZ13gralG2nsRQp1GoBUyoLVz
2Tdj1Suy89RoF4sY15Sw9m2yY6b+jq3bCSkDIKkLHAI11SE/L3dtq990keFOF93hHEAmes6c6mTP
eDIxQTEWEnoESTo4SXeoGPzWo5/rzxPxu3O8t7C/69c0QrfgZTf2LPaKc6dEf8YQtaYCJaGC2W6U
7qjfy0JsnXQFosRcNFgZ8C340YsxXDKlQwDsOnDQoQU5Le7YB6HI0MUKSJi1L7L5vrcRBNXQRmV9
UfDG9OKpGZ9kvkSoUSNDgmAI3DwooUrlizaU3GZCAE3sy+xYC0084XvcxpGbjkhMcpipc74U2laG
5mB2EXQ2ppYVbN8MEcBbmWrICjd1oi0iSyMnEZu/HGVjs4+ncYkLFNaDfpKe09yGOPBn0OwFCTVK
u5UKTB/AicaBFz6YroZfkCbfGbgZINzBAF/FPqs1XtsyX0ZMM+zkPp/uWhmCeei4vAw4VjsVxbBT
wLd3+I4BI7v0ScobnIk0tBjqOhP2KTSc82DtoG/l0J6reCvw5K/GpdmYh54N2mqfpQxNYIpWNG49
ucKsOaG0wnGLsQns2SxK/ax7Hg3WZw9NBzP3QfuDY6OrygiwJt2rjLcadms3PnZjsZJji9nrKbWx
zbTXkIOULnX7iOzIi/hxSLflfKNwhCnxU9vDik/eHFNfV5UJ3bBZO5YMOjcsSqScmTEsJJlFh+Dn
xsxPZcpnPBoLG16/7Kwn5xBYxLW1Fo7RpTt0D7YCexOOvVem0R85ybZhdM6Zr7OWLgeiMCBAWU+6
KNgiC3/uwqeAaVcHLTh38oMZvtohVHg+uA7+nCAfZjFBGqpYorL9mMD0KIjQKdP51qzlhxxO/JQj
Lx4L9uXEec0ldsRoTJtVNpqe2Y1uY4A9G0350gzmZpD3kFIjpOp4pyAdxoHULJZavOuGX0pziLOD
Kr/YYlwmJafyyFCyvVjmip2qc+z/nrp601baKk3u4Br6U1Ac6ABcnfeG0X6Tno0KT2ZkgJ0Dv7Zj
eBTka8VyDo16GJpfNRP5ULgd8Qtmh49hWPmTvTGacVFbD539CrbkJfHg1eajkX9o5nlIXsgN83Sk
JCFFR1/8stAxzCTvqK11apLbqsWJPjwnzWMeL1lRKxFwNSOLD2E63QoywWJpmwoLLh07MBxcvFVd
Ji4I8Yx6kSYtmmB72xayK3LIA3mb+H1yF5TdbijQacDFMaF513A3TSoTminTcV6C6U5OC3i4EFjC
6D6cz9yGJ0M6ku3hlzYE+0Y+SfqDiFcdmDBSqjEWm0zaWgGYsHNIGSFVkNgvNkT5ZL33JSfO8KdE
mxdP2TLvx31nIXVzWL/1c+AomzFiytrC7JT4WDNZRi8TLAyGdJdIWykeKYUFhdqd0X/roGd8Ulz+
RR//0+mVXdSnVTSAiQ4w+zL04dgn1adI7detVHsx2xaa3LXQVnU1723lpbF/wxZdqJnpWeWwiGZU
ikiWKvgQY2KgXb4hTWYxIyAQM1JLya/1fgcBLx5PSZX5FebsZnrbF8g7E3XXXlh3FaUcQ7FORz9u
VW5W3KfKqcMiYO6EZ5eaLweTR1f3O0eu6aTzMg4xjwBen05Eiy9LJI/xRqCoirtbA76PNhGEID8M
mBhayC6S4JBF75BOjWrYCvMuYUdPROGHdF12bx2SFO4WuHdADYLUC0S+TAkUFIiM2y1eVcoir2PE
18sGcbpgjttAn2HhzM3rXO9wnaJmQNhrlU+yhEk0oNvFsLWX9kYd3nUs8QnO/NgunfrgGMem8br4
pJbzWk42U9m7LbqnIIR/K5VrTQ1daFycoNugWgXZRhWta5qRN7PwDQvmI7IEW4fGrFS+bt8UbF9y
3S/UrmS/gxyJ5EZ70/s7kd9FKLXAK8sLqBufKihleEs4jbOMU0o1eyWZKLo0eR9nx1l6ZXOFuyg8
jRqjGu6mhIliuJSDw8wx09Rne7a9UF1J40LcWe2hHudFcJlKyLtwPqnFvaXcGmnjEwu80Bknx/2h
t55bFIzZZmQDMCksDcVZ/GWQo7xPee9z/Gpjy5AikG/PgXiU5VMU/hqaXZw8BaiQY76FnO9PM45V
+MtpUB1x4eS+bOJLNjSnMluTjcid4Q9JBEFo30boVUYLhi+RYX6PZK/J5fsxO5VMoC08+qGk+nau
bhxVWdpmcEd8tZ86O0JP7LRZVhVEdVXdd2W0KegTAsjUZWbCMeL1OBPAev1Ytq95cG7jByV3tshp
sM7T7oOxf5bkapcZuHJY77M5ngZSMskoIBDNK4gIa0Fq+vJe7wj2kKH8R+U2gCepxTwAdMWxFJ6h
QrktgspBZrucTmUekJcyLobgOJFzWcEJq98C5W5Qy0WDZMGxUPrrDwZWrnmMrlRO93r1MGSrfnxO
0skr+y2GeZdITQo8+Eo6W4iiHQqWoladyOddsMhQi6P4JeSAxf6mJHc9B7HM23ceUEKRMdOJtybY
acxP1VuABQpjX4Vy280HQ9/Hw7iybcfDK6OTdxM7ba6/JmgCRudRt/8ohN+ZcemHQ3ln6eFDgaw5
xpADt5AOw3SvDyCRR+zVKZ1aiAv2iv+oZNgfTNEqV96DbvLtkQMT/rTb6Gs9Wk2iRvO9Uxj3ZSZd
YvuUJiXS4RSGWY/8G8OCoX2wpXYnlwQE1VFHd2kG65lCtOzb5wgradPpUStFK91B8s88xUStN3Qw
IvPOD+Hnt3p9b/bOBvf5o0D/bk3wPzMvNzHwU5CoKY4riFNKLk2roGhAJ9+btwYy+Sg4XvQm2IwE
9rIbHaZYnduE6HqR4OdztET6U1Mti0vZQwCdI43LCGJsEY6ejbzAarexvFfLxxGoScsmJBWzmwbU
rqgeFNO+q2YSNS7v05lWxbBuh01MKa1m9UesZ+sk0FzE2a7dIB3QzxPNdg4uIyFemrPQQxqBucMm
7iEMm+tx3LaJfWPpORLU+KBp2Mlm0O/qzo/CVYI9id3md4Girzo0I2HTHwNd2+Lct5oiSEaCxJlm
XM+6vbF6eddmfI/sSDaWxcJ4kRDIBAUbVHsXQoVvmtehCZZWDhP4nnymagr2U2Gds1SsFRuOHpYx
X/fanx1mV5AaGh8eBuri3YQEDwVx1Pz5+sJ/HQ//1cNfgWpCGUyhq/W4s/vugc3sGGBoM5pUbBoW
CuSBTVTKdg490v6DsQGntekiw9rNknKTjvZGbufHyP5InPDoBB9f39TlZ//rni5P4T9HdzM7NUxz
E+O6TF+klAsXMq+oSu/ry//1H/zX9a+wOD21h6HOGH5VsuZ1s/wgwm2hEkslPmLpHPYKI+yNIuDk
dlvBmdhPyTGzjvW3QbV/LSH/dQdXaB1W3qXJN8hvCOIwo0VXpxzlRO3DudoGwkGfQB5jeTOSOBCj
CW45q3KVU6bYd9UOUuiI/4Ctyj9DxbUrgC9CMhWnjJB3kbRSxMMcf4PEcbp+8iqvID7LLFA6cF7t
kKkvatJowa1Q8K0hEZxpM5FRFDsKIEIvMrdgPl7E73WGpbviyXN7LjlR5kj3auRcnAW+jqh4hOGf
FTSKp6F60UJ9aZj9Up/1bVQNfiS96HCpS82+ccpnUQ3uFMZ+nj/Ws+WKFN1YtWnbfTA9Fl3t4QPk
oB1VupsmSdwc+40GSLYObjV7a7Obsqe5lblHI1fXT6ncA0ThAtNxD0iv2N3bEulMOrtW9YKpRhag
+9p2A97Vsgdfos8tikcE5VL3FLFRjmhzxjK/9NxuILWLix6/7iuqirc0olhMobRiNZF1aCgj+9CZ
40bS4b5fPC18O9s7so/cU58R9tXHqNy0U+AagGkqHfuo5esEy6qUArrskJ0rG71KF1gKouYsp4ek
K72mjzb4muFJ9WJpfh3Hm7TeVoBRhBLF4ds8fhRluKuQxNQRTGP0fniZqNrKEHsHY+eSBACGSft5
jo9NHHMao33iVBVKwlrJvXBEKy0Q/oWrYBkaCr5MFq8akej4kujqoSg/tLJeZ/bkZf1FB7+tovu4
mV9SQfFjorAzFZ/mzK1iThwEbW1xP6QHNT1AqcQGKUiWzvRLyxV/kpM7q/vjRO+6GnmVwL4wt4AI
ErqSdNGosjsWa6m666zKm7XqQ7TFupNmupsXS99BuUYY2u1zTfNx/qDl1V38hxaDmd/OyK4Fypxm
GJeiDIBasj3SsL9Z3GGUvdiM4KOs9PvqOQVK7S9CRKw8rTkBcLF2uXKM5kNH9dhM4YMhPU1Js3OK
P1aE/tTIvVGr/QkGfi+cox5p2y7UfsUavToUB0f+Iw0aKl0CqFoDd7mKSPKnBIUTPlx9tXRwoihy
/Tax5G8mBp9xK69tu2WTiO6gGoH1UfOYERCeWe5Fdk6jF1E9h2OHo1H4MmN/oyOwd1L8MywJ+6Bu
IQkYFBUyqhbiv13KwLdvhfROhPk3G8cn592183cbJApOTjZ9OxwfPsOJXvzrzV/7ZBBzbf4dJcjY
cUoQO2c6dq3iXSqNtsEyrP7QRbIq2Ig6FBBxU5AOjM8ZwvJOU/zQlFwRYYoSf8xqfpcGoJ7Buclz
L6c21irVK8FtEtoeyd50/YAaBye0mDopktZNXyIXZvsOzk7GsinKpdmhtkEx+vVv9ckIS72qD+o0
GVj+gaCCHMBKz2MYeZINcSZCEzh/x+v45FxWr2oFvJ8LFesksevSh5xwZaPdO4h5v/4VPnvlV4e+
Mxc0nFTFu1JeJyFBl+P0zcP57MpXx70VKrEOni12Y3vohzOn+TcX/uxTUv+3TjEdrRSFxXygxxRj
CGb80LDOI+K5kL2vH8pfr95/FAp/1+5/SiHDKrI2nQ1eLPqVKu3I/jQBCbcJRi1x8hDJq6mwOTNi
19Ft9+sf+tlrvjqzi1mRrenyazXRm2ZdqnyUjBgffH31Tx7atfW2nUZRPve859CQyV/fjWqH7Bbr
PfH76x/w96P/xzO79uFOgg7+sKFRzZjT5dTdxE18TCv9lxIymiDrMeaU7JR3axiBKrJjHjzbDe3l
Jf8PmSHeUl5fYZcWTuu0Ap2Qy1+OmW86VKaMLJfNoPhJku0KOqOv79i4fIn/uuPLsv7PW67p7pVe
55l0RXKbG9OqzkPf6cRGNadViSxNUqpFW2YexvW4/ODGUZSPDgIhBVA7LNZ2ItzEfFUSmJSltmXa
tAgiOKmJW1q/woTzKD3XF6MSYE1FoXgi1VZGISzwggpb7LRkLN2CdN3ana9FL2nwlhqVjz5uXU3p
YzmN6xS6cRbfagzzC4KCe+c1+H+cndly5Mx1rV/FoXvImBKDQ9JFzVVkcR6avEGwOSRmIIFMTK/j
R/GL+avfsn2kc3PiKEIRarHJJosFIPfaa30r8dd9vK8z0A/L9Nuf/AcKOdE+vP/PN8o/3dPmIk6l
Asl/5ZQN0k65ngBxU/bGJvfv/vV//Zz+TX43d//1Evd/+wt//mzauctkqv/pj387Z59d0zc/+i+X
T/ufv/aPn/S3m4+B4Hvzz3/nHz6Fr/z3f3nzoT/+4Q/kyjI935vvbn4gj17qP7483+Plb/6/fvBf
vv/4Kk9z+/3XP302ptaXrwZEs/7T3z90/CINdTmD/+v/+fX//sGbj4rPuwetJ03W6//49+b/+rTv
j17/9U+R/WfXjQVOOMeOvDi6GCPG78tHgvjPbuDHvogjL4qC8HIR102n07/+yff4UICni8/57w/1
jbl8yIv/7IRu6IWO6wiGE8aM//72/uFX9L+/sn+pTXXXZLUm3eU5zuX++r+XSxBHoRfRheLx70WO
G/0z/ni26oKVh58e+q6rSYtny7LNktLaJ8Z1WdD0AqG+pON60os5FNRuHcOQ8TZvlEX+vW6vcJ6X
X2XrWrel7LM7Jykeg9RZOqCgltrqXDlHXbojQkpgNFHGovtBIEQCLjon2QhWGd/DQKp5JYbK2hlT
+U9FTb/IeurTQa6rSXX7avJeVDS3nMwvXRPhVNdYgkVGNzJQP/+X9OPk01GxdcqHqIPC0pN+4Ata
CWDzy544EGRcBxstuZEH2+mjHXuzm7BJaalotHBf2yz3v50sk/uebDwEzao5EoucjopiORpxUzvf
Ln0Y3Fes18Cuucu2q8L+Nc2GHoUZknAUjD9D3HbcXIayPdjCJThdeNJmMjN2+nR5Dp3sxkMy0aP6
7Ksq2HRhmbBjSW/nlOEqJqqRbSSCm6/176xjHSvLdtksvU4JRubZLmzgovRBvjMhIEFvZslXMrFl
1bDKJQAF67NX1W0UwRxQojTvVsnqJDeYpaOW6nYzSlgwhbjJlrPjH2QXfI9aE8rPnQdUkfc2zH+1
OglRJyr0uYpdR+rySDZ4Zt2LRAePd7vUkEVrkqGrJex+I3mvUxOsFN3bBCSa8i3LWIQtXQRWGDSG
aL1uK0j3FHV11QWNfgwLNb/42hyLmDCWS84WWzFCG6/iuPVt/O8B2147yk5pIP1TXcuv8VI5nbON
Lkwi1pXiLp3DMyn2PTv9a5VfRN555B7cLBeYF3gSfCBwGI3bNwcdiQ8DGNlR5D+CPma3XIEy8jwQ
k6bi+TSmv9j2vdCLQlOksngbrtIKdJPtcaJPnDVENLgTQV+QFnFYfdhpb21hQDAvdbQorHlGuJ9t
ZFP2ZRFowpjCsmG4tzTH3YLdSE5hChUo2cb2aeDxjWa4LjvDYAe85lJ21gD/QdZMRBU99XaZkT9l
SGa58LC4abVz4AW9+GrMP8sUSrAYAcXYChph3LlmZ4kklEA8M48qGvOQBd6lg96LYNXFwy63Lp2B
RZXSKe6JMw+rx2B0518e0V4YARMiYb0SM5y8RATqKHCh3ETupc6lx4xipFe9avEgUnpqw04T2i8D
1rjlAjQqEiEN48B07lo+sm2LUR09v/AgsVYRoAtr6J4Ru1f5YKqNb4MHciqHtWDQmlOXO85PmAzy
mLN6NnZoDk3Uy1s7tacNaycGN53hK9FFft/aqj25frOsozH2Pqwwx7bTThx6nGvXiPpQIEaOkplD
hfF8THoVnLHPyZ1I2kNZcwsJp+4smpKFZ67t57oz2Bkq1X8IUGZ5KdZlAazYiWFDeGbNDvums2cN
MSU8WAAIFbJcMVuSqwQEaARjewXIt6yrn94CXO5J2uQV7yoxwOyV9vicz5MNV2XDLWc+8p1O5zFu
XjOwAVMW5bdlrt6kx49TdcOpZ9BwDC+kHFyElYH91nRK2YjWBuNGeb2Eyf00Ip3NaLIGAKFMX6i2
FytVjWj/DsiYPH3PJgTGMY2aVVW2LxmFwl5QnnRQf1sp+v4qzYLiHE/LcihnkGYlN+d4QEuK7bcg
UBLZPMsfvGztD/Slr2SorbXT5RttW+ekyp3rgaHlyuLRzxqOllTYn8livE2FvoTWXvCOv9Q/yOqs
F448IAhnlxQh5JFqb+GiAxQTokUBDXSjGuSQqNcaRpG9TOnBtp8sDeDWMTZGdzc7ed3yq7XZLta6
MBziwAD0syCWYF6DumBdVuLv8cH0OlDUotJmSPOL7Mqqg4VFYf9WqP5ttrRa99xbNixdbvLIBaI7
D9Pay3y2laN88PDMHYzfqdsllFcNxNs0hYIh44iMRta/VnnR0q3a3U82hPjLDTEBZaFbFmrRfJrs
cM/6Z+tE0dnKqzUwFB4zcXCbD/QuFYVL3zXNSDP/yK4NTA7ywOhTpbiE4uLdLceMa05tu3aYN0XS
6vf5wkj1I+cHYd97nyyHyAZn7kABTbb74VfssP6hmvI9qtJtZCUcvU1t/4Jn1fk9YhMWQN7Aafsg
HNjm9SnQP3089S9cHdwIswBAT+iiXrHYZG/fH1FH5F70417accKzTd0AUL4D+L+pqzZ5bmLvOUSr
YM9Pb5ArUNXywQtfE3u8WvpixjIhKae2roKpxh3njdDAFWRiZQbIk2Ac+1YhiTWZeK66yb/ztI8u
1NH/5Od0TlLfsvU1KtHsgk0p9C/sJwU2Ka39fZqExyEItqlf6ssvjyhOWMAFByrmZsvor+XCgq+h
UiRTUI2yAihcSTNOkdVAuzNgIIJWzLUjMTxcMChR21LJAayozssHb6QwuZs9cv095IW5+V206t1Q
Zq8GNKMhRe6bUlbIqexu6hCyr+vdzpaXb2RRcvJP8DCGPWse4QBkjGA2QlVP2xkgcDCwT20j3C8s
bHVSOZuEDZpSDTQ4xxqA66rn1skPjtSwSHsVnps2dOFJgA8Ei4Ke0YGtbTrMGQ53W4iaDsjI2n2Q
4BWvkxEQjtSanEIS1IcFaP6L8tSyT1OzDYDlaDlqxpXw4F7QZYs7Q0Yw8brt8503+lvZRNk2MBkW
mWCJbwk/bBp2xXUbD6fAr+D09CAurWI5NE61hxQcbMtR7BbwW9ZFd8EVyHGAOMqqGMCz9jLZT129
K2Qzgpdc+o2v7ddWGDZRrtq7TbQqZs/ZTQFPJjcC1+FnT4lZ/BVHuLMVkzZqpFFrzxfR2h4uqO1G
t9shAHnKvZpFZ6IPNaxxHQWwbmx9n6XArXVbQ80B3+cXWK6iGtK0Tytz49wmkSwwbXB+CGNsh0WW
YArmblwqZK/kQkfq7cfOmq4DQReC5Tg3rmzgD9Uqvm4lEHhZ2K+Ng3kPKgCrWYhPmBpmXACcR86w
2965995kIBsjXGyE9uUxHDksjGYG6hMOT0nNI6uC+DRw2j+SLIEWPqQPZepuw8X4zOkZ/hWclhXb
e2kfIVp1VB2yH0WbcF6lVN16aroXrpmDA+hxqEp343Rj/p3bQu+yNANO5+fJJphhLMJw+W3CpnlY
UnXfO7xsPku3bc8Jy4mRcK2Kmy+iQ2Q9ciAd1yAFqaeDe+EXMLll+tNYxrknlMaTbKjPulTH5UL7
91m6Jm3/x7EHI4u25p1dld3OoVNgN9Zo6Wn1HSxGb00aH+DFQkZzI+JPSQcpxbg7L57SjzEMfKjB
VN/VZUM/Nl2awyFwG0be1l7eezfzVyKdKL6HOE6liz1fU7xbcSjmbbVEtfMcq+DTS9x+r4S2cYtk
ISfImr1oZ0+8RSypH+0u8dKVF9fzrRq6N6Gqady0BaRcXzQhVM0EgJFftHeZE02HPFj2HMCO2lGP
YThf06pkbf0hV49V5g8whSO6X3KQoV0j6mvE0oXuCCdHvIQb2rcSOHbZLwcxOyD0tHK/dV6xRJzj
rj+JoDnNg/PTRx6E74aNRyvZeYIjStS7yJrkrmnLdisaakQr1K5DKX68kadG6nt3UTQDosZuuSjM
qKKhjOQymwQ1hjgUCL3ixR52pe/+TvvqEMuJ3XoV7UPO1GFeYFecQSQkRXBVWzbKv4irrSqxMrgh
/rwhuwnGmttN5X2nHSg7ZsQD27DuaEeWf2cZgRB/N8Reerbaqt3qsMzvc2ieAGB5/4v5Icq8J8PL
fRaxzX/b98j+iBFc/dB8OUkLp8dAsFfF/LLk/e8uyh966d04SuLND0mZJuEFFB9QxZG3HdyYsObQ
ge1tjUTPVn8siEXOjhhPHqeYuyUyy62shwXEkkyvhIw94MSc7dED6fbAKHpjRmenRvWTxCz5HVDa
CyDwiIIEWXSc1HiewzkYKdVLzeXf8LayTJvziN76y0uw/0KZHJ6YG8H2NbjSGWTNTxaa5ClpJNap
oR6/vKzFgRhH443b2vC34DSVv2WXuNcpZQvttg5Msp1VZjh5De0vOJ4wkxPX+8wE7hQSVLgAc44v
Q2vdt6V2j0tW7JqujMFw5SvDLiVAPut9HyyR4FdQuOVLalvZvhjijLtG++Y7y5pi82UjEodn3YWp
V+UtjcyxEeyQ8wXcZMSq3bugDKsRLt8MZ7TNd3qGehgZd7gu2NGZgYUcV53BNCLbHaGdFuT6tEly
7p51AnkszPpP7S/5CvzjBn/5gkyJv0zlbC8dPHrQhxQLmtE+L4NzUzYZsDPY461VBSchZQtyE54d
MMK8AAkmQ3Ifokvh6cbm7ILWiAAUxd44b5Vc3uql7/MVeWZ1i0wWn7CrbdvR81+jMX8UflwdfVN4
zH2jcxyr+XeVXpYWsq+/iqR7FNBwQ+XxsKZEQvKpscTpScrEvyHdzGBwzLH0utgxCghb5TmrW0hf
gfsxgpneihQqcRcdvHS4YURd1kvZfXdVvKMMAXyVexksEQJQbaHRhhsZ03oxOqGkRjsJWJxJd8MI
qjamBhtQFz0OL5OuU7WIK7+i0aG3qWuHZhjthKEAZG5vG13vSl7NxzZAQKnc4GAiH9T/Uh3roLqy
BaeYcRHTKUktse4sO3kVrm2thhH2OZA9VnSNJ6gj0dq7m2as9s4go5OnY4ZLe4nPuWHSLBpP4TGa
7/vQG7/6Og82KgS5PrWx8xiz/eemepkRAmnmbAeIr9tKSktX7BrZosQtnsekDMst6tVwPSm3fQJ1
qa9taImXthfMKgV9Og9uQtS7WNJxxzQJATou6mNECgyk45JszOBExN3z0Xz26UJEwnf3dlt8lBYc
4A0BCq5dJ8QNk+jhse2WCOJ3QF+prTmkeOXOTVkJgagrr+a5ePXEcKdbTD00KmIVdobuUYXt9eCl
HHq5hnFuOAwclPBFWysc4ysxqNNgsJS2Np7lYmraPSWBF56Xznf2FCHujk72ktBssnGbxtqbwB6+
/JwzzbZlFxlO3rv0eKqqktebQwCTq5O6r0FZctxUQdFu2pL2jimr36dE7uMEM3fU4kUvzCkMcCGL
MXMY2Q3G9d5qyAaYhCSAJU/VNMUb6VOZai1V9DKr+TWdOKiVZdCwqqX9U3hc3LGx3qeWJ03Vuk/N
rK+0W9R70yHMYO7CxpA0Z3fhyrSdAAYrik5N7yYjP6kZhlRrN7dB9txzU4s65fJYrUu6G76GgAIq
RQUInLeoPto5rjhavlvYee6zbVocxNJlZx5hnEPCnI+2E5/HngdB6k0uXSQuTSNOwDyvL2iBBOdh
NPv1deM0v3q4Frs5BWrjpMZehY7y6Atrr10eN25O/1PtVy53k/imCeyK7Xj1m5qWascyGIa95CCV
h8XJ6mP84YYk1yKycztan9jc7tnrf4Ow3tmFfMLqm750ZBI2jiLBIIJqpGcPALg9ybvSFvFLNAQ8
7sdyvKhg1Wq2yEE1U2p9NQ5hqCgSz2E4OWze2dc3driTeXTlVcFuoYibiox03sx+cVWVYJvjLOes
I+WjM7i3VTNhhU7TremdB86p6YocgX3VBtGL6tEpp4yx2MMGmGfkRP2MnHx0B3zkl+onvODzkSf/
jdH9duqDnVAQC1wy+QEXsouDI4zctb8UBzZET0nZXdIzwaToKrAfQsUuVJB9t4Ma3sjAg4JLPGWe
9TiiSSJYsZLpR0LUJOFIPOW7rMzkm0wNYZs+nVdIK3LXez1nMg0qcgngsZbLg0PA4CMhqHNe5nqT
8j9OarRDjGnWi4M++t02PHe0qU5CXwiuLcts5dFxkBRfFaBzxkAHK/jMBDbgzh3FtjPli8npvMjr
+ttPcS+OiaRSwCol5DJ/V2urxp0ggc7mUXg5fGbbLDY8RVxP30xiCmky8Zx9FU5PbYVGWffd8MqP
2EAE9n+h8fLd1RKdIcRXjYuz3idkLnZuF6Xf9Tw+AKGhW3niARYO1u7yimwUgsGqdxEU9DI8jS1C
ld0xDhQGz0BjphFlDmmzzS4Rr7m+9fh9o1DND66Hyx5lb9h7Trwv6u4LJSbdOiXuC0/oYRsz2qxF
7SADj8XwrrgdwlRvnkTnH4O+fsjD9r4cZpJvc6ju3YLfcjz7r9U83VkJWs2QGWuTjh4o7QkrgBn9
6sFUmfuQjZfbZ53t/TF5a1p5Nrx/V6VnPZgkda/CP0Cgiz7pkKg6RQfH8dKVNybWOp6bDlTztJr7
jKyLTdYndYZTN+it4LJ+tmQa/oaEiU9Gluh8HmKrb+JrsnDd7Vhzal/q7gDw6bdZknVNvZvTmJDk
Fs9PNz7hLVpWbZW9ox8/1970wy0eI2KcqJumHgjCFCzkfZiGYRDi322n+9oll5fJBD7wGF7KtFoL
CDI6yrbL4+kgCqMPFlpwBtyVCXMe71TVXA19rjeTHCsmiVEf46ptjuRuqiI7iZTohd9YM9syoldO
uHAq4ma/kgliU5Fcp5GHQVvka2H1C6BQ9Y7nUm0rMR050pL3Yjtw4iccbhKmZ9GjVnduchmFAP7z
A0omleah1IsmhFZbnNDV+GwlrbmKm+Ukh6S4aqJK3nBQ7JGXi+d0REZMhTts4ngKn/qOt41VWOAw
dbfrMRZlQ/y+jKW8cz2xT5TA8uaT51MLwTX3Iw31nTvPPzGn3Clb4m0NHVuxoWHhjYwRID//kOW7
7ztyTEia8QVASp8zDlQJGrb/8U0YbxKL15V5vd94vf2gffe2WUZ7Rzww29mBUxL04Sw2sBUmvZlg
PcEPFgqr3PTKwygfscVw5weNcycIxnkTU7YBr1KzgW9FWmwy2wfjnrAXl64insLtyS8uvFDVXXch
pF5RaG5wo8Udom9IV9FyJqW9DmHd3hb0TaO4etmuGUnVhG86bNrrWsGYyBs4wtO0wzaIvM059BFo
bHsnU+pvVMIAU1WpuS277Mr224vQxSST1xfVy8UGXpnH0g3h+A7bqUEk5xwFYLG6cL6bZt8m/amm
NJrnOcpdwZ3JNvdhcJs6gdw6vS13dahw/jf5tPKld2eprrqKTbzsggwFRNXhNuNc7Fr9RN2Ou5x8
h4MYW41gZ/H1N5qOFt8z5z62jsyoqCxi/q69/NvrgmhVusU9z8vyWLVy39IAlpWhOkQDRHfvJUpd
+wddrWBsiIotw1/2HRnrLeEYhHve8Y9dimG5TyiP7wdODEVGubB1bwnZ7r1cUTlALrFdsG8PbUiZ
+20ehgfPNABdKakQaOxaQ9S2ZMgA4WT1vsWNCE4yO3fY/G65i0u2bXZ6cAXBFIH4d3Bqmdl7olU9
otOvOnflySDi8DacvOeWCZ4oU34VNAF4ZbXs8kixh9BaXTNefAal9ygzFmq8rI80EWw4pDmgYgqZ
U0yRUj+VOnpYs0yjinmmxCHCeZymaQ+2ud6nzciRyuTJR6XnYDu3Aw33MW8013H1wYlJhwHi6V4I
Yl58PqOvHu3ZmCdWqNdtbm5dnYXfjJcPqlqcs9FjVt0IpXuOciLNPzJXHBuOTtNlmzk38rqWePln
Wiu3nDRBISSC4sFsIiO1ZHO3Ty6rAlWVpC2lIhFof/rlXG6nvKoQ+4cDmwJaGpX/2CbdFfLkwu3T
7EWsuaE2ofiwfPsmpDPCdq4jPCt+FVnHSZVMJ13NAmgobByAyfSbzuVlm0zLL3epKTS51DLWFfcC
g4abDWhhqXpwXK/ftRVlPSVxjwKtdPTCdaQje1u03iEunrOcwsbFeuCeSI+Emod1L+VT7XLtTDml
MIUzUBcV6a8sSjSzngciKvAZWId8NxjyY9olGuNWIK4JFHbOxIpXsk2w8rsiF2bTWsPjUACf8ozc
tkkFa7/BB4iv3Y6HW7JfG0Zfl+BDQV9XnrD1kMtnxLHtJMtPR3cUVOlOENOh5AyduqUOoLD2llVZ
N7MWu2HJzqqeAMaOLBN8q5ENHnRhVrkZomPRWd4mSJabzB66fTP5/P+pTigEjGFqcYgCtWbvKqFu
Etz9to1w58xk6aw+ejIN+8fZD6hTyLP5PuuDgrwzTYJ93IlTSsNg54CVtz0ltykPNOBFw64J71rT
nYbGvddsfIkZZO62R95bOQtdPbMhgtU51blI4ps2cm8Lg66dDvlmubCvBrnxe6JJoxcX2D+WgzN6
ZHBbzCFY2vHZu0hUS7qgJFge8CU/8h4T2w02k45JrM1c7NRFIjFmm8J3zkz3lxqX4BAww3C/MYbG
wNm59mrvp+pdJAsihzYRdlUF8S4xTUKdYLRQPkH7D0cgoy6ZXJPuGw6J/ioLR3cH9tKn/3ByjnXC
QYf1UzLTTsqOcONUZXGn89baRCp3n1nAXsnC3QUTSdswv+ORiZWFvu6kq6brBvsxLU1Z2JQ0nPRc
/rNl75lF+HH9eltRlfXmCuqThaSasl3GO2FPGalMP+q3RdPlcq2lI/ZZPIwrNcBBJ+dP50uO44qI
dnabuqSsap+YfT757l0ytvN7FzC/921iX0VW9YJi25ImQRVOrTC78rI0Zfc0ppthSR8Kf8o3U5B8
uADdHQ4nY/2L3+w6ppRqFHW6zceh4ltgQ5uZ55xH2+jmWyxaKDKVOHDSvKaqi5WAOVn49mVM5VPS
w0pnRXrbJuXD3E/tgzI2gkbFuKSnfVMgQpSUR1Jaktv5W8BzyaZNo1ym23guQLgaKsvWcIw/jfdh
AsVaOSsooPLinO3mp/BvJo5Tgwh3al7uoxZ1IM+9E0i25RA7AChSNZwjfGNkZbMi3KVefxY5Zi9y
1niC9SZD4XrIGvcrctR4tiaian98y8X8FdPvOPj9puyYT5em445kxrskKVNu5cO6JaYzWOlnOzav
MjjU87B3ZHLB0JJHdty3JFaYguPxuMxNw5HPGeNdycvA+gGCwuygAMYDCwrb0uvCt45x0ag9tPGB
EsmC7WwZv1XW+NCpdmsp/6ac6NDwfXTsXn90bXHKdL0dl+YhHxOw0ImJ4V97Jwou+W3NiXfVeSw5
GnUL6b3Z/yG1Vm2EWhmLO18J1k0mr7a1LaxN6Ab2JrYVt9YY11SVReZlrsd4E4yxz5+T+mW0cZAm
wqIZ0wkBr+rzZLB7BeXnKLz7VtN0lCuKF2tBJNoqIib7Hrp6Okwzmb/spBfExPDS+FWmNQdODFq5
oLuMuNiBBYPeRl3DwK2a8BxeGBG23VO+FNYZYh3NHF91Ada972S38zApPC1jSutq0DXxsVcNzIJ4
GiPsdcp79d0JJ8UcDHIvHdc6D39sI0pRBjldHzO/NAgi1Vvu4FeZDDg+kmLBTedj8thnjuKNVFkv
fpmF93MS1ue8R1Lc5QGj9UQTF6xpV9/UQqfX0gTWXTy4/VuZh+K2a6b4KxlgdK+WaSyuERvsXbJE
rCxmRYvKqi0avi9KZ44sHxMI6Kl31WdJRGpwSvynfhDN3hkmih+ssNiG1KGuK0HZZDgC85htUXz5
wTKuwdmj4ii3r/cUvwHULON03JtsGG+MR+mvzdtu53hZcFtSyf5LwmJaefbY3oQCp3gVduJzmrLr
yXOGT0TbYj0n6QXHfV/Z7UFNzo1oVH7Nq9Ve67rx3m1ntu+WgTCAdrxm22QDxxpKunJpVWTviVNm
RbHs51nrlVCzePAi43xRemdvnZoMJ1mkmcMePPKAfuWZ4fY6KYPXWOgXHAMua9Rk52ej2gEu8n+3
fnMM7bMdT+cZWNeK/G7+ngtyakV4J6bqsbam14G+sNUkUgoaWg79sd9eFqzBQ1IiOeb8hxK9obR/
ajnK2zpX/JDDlFzH3VCQl40o/YljRNIJt80uKQ0Ha/u5pwBs3PQUKhIhy0iHtT2tG9DN1nOuBrYk
pNIPyiGgVwVMItRQXlHre2W7Ed2Xpo/vGjydouHR5VnUOTXj5bLq2fni3foi10Q1oCjwx7gYDXgQ
bHJ2le+Zyzg7TMPIHNfrrVvk3n1EyduaOEK1znR+MBmweSxYkDkGP4B5wASB1cHh6B+FzlPalAMt
2JdSHe7HbAPcrM/ZxkXZd6rA1gOCcvSBxBIqd93lCDf/dawWmx5ox9uAzxlXSMvuQPifAzmRsBLV
IbpILSnIylMQWvWG5RrzsB2Vp1GzCAs7NN1Kp+MJa5p1HIo5elXdYGBCK9bU4UxQvAire9uLSC77
lTXfdNOlxyRiZ4FmPK+WnhOzXIJ5DVaBMdLorqb70bj1pyzaamssNVyFI+VsLRVP+7L2/IufPNtG
/Wy/Lov44rH0HnrxUWWjuEZ94DGvPCv4mDMZXXW0aPFAm+sz4l7AfrPMrq1JCjzXanpskKP59cYW
SoPvPAMro5UHcXa4HkzbfOUz/X1OGJFZ1DrQPJU78reGu01tEYJoPWAHQ5KYr1ynxPQDY37hhRXp
xm/NDBkmkej17rgkw0a2SfhEfHo8ZKbLDshV+SaU1MqWY3fvQEa6Ulz4x8mZGzgcsbiqw7G7jjMf
s5EQSbHz+mo6F3ZtfaU9Xq2uMPI3KDj7AHN9ZKdnw6GxQ51R3jEm8DhSV10656phW/ZTcpv6NXx0
i5B/XUS0zWmqfRfsIgxa5a2T8ZvX7ZliQLNluA5fBkdeToEhQe8CgaYKkpaKQIWDJcDv4ofKeZyd
Kj0KXWlWVMw3qylY2tsa4eRgynnBFzaMNJN58qNsaZnKnBq3XDG2R5H75Sv+O7X2Na3hdii+eouC
ENGq9mzD7rlyqBR+9kszhptIUiUcmvQWY5Z9OfvNDbvOUA7HWurxd2jq9olei4la+XlcS4IpY8vv
27FJhi9eebfE2fAmAU3/2K12sNuJsjp4yjVnD/MOQoOdDr+yPoK6E1hxsXacFEm5Nj8pEdMbaOb2
FhF32uYdhjmgvfmD63sDkaMKk8g05PdDKRgldVFR+2kc5n05Fsm9O3Ir6m0ubQzNzjXXF5yUiC7r
YkHzmsFiHD2j6brIZMlvrJ8ifoJYvlk6nM91HGILQyMh+NVlwM07Ivja6yjGIBXvCgL+0dhZHAhh
1KZDws9dAlxUVjjdEyMZXiyVVfd8Jao4dRb8FgFxQfZEmU97U1c5z7gEclTHyhe3aRTcpWH/6ue6
pCg38jdlkBJva6L4kBonerBRy7q9ZbvFbbrEwxmC2vKuK8PKt1iqt3ighUkWXnwTFPgoQmfRm77H
5tMFub3ziq66aZsmQAoDdjXYAfpfqJtr4u/BqvHwk2d5k+CUo1HTi0qBBaml4zVxQ0QEU90niUWA
V8LqzJ2aDcLShDdO2WdEv3W8HVWitzlFEhOPh7Uxc3rdOxHvq2mgs2qKipNTsmNbQdWQtyprx3cp
JlTBWZHj73od/x6SKXmspNsRthxK4GQq/pSQ5H+KkkqMyZuT215Matyy+SoPbBRiHO+ypaIzV5fD
UBSV9x3fMjDfui2/qmXIXiwWdET+Lm7CuCturLR/yWM7pqCtDD9yM/0ndWeSHLmSZdmt1AICKeih
mFpvbGFsnHSfQEh3OlpF3++o1lEbqwP/KZkeSDZSNqtJhsT/kaAZDPqg+t695+br+UCz9auS3Hlf
y4crQ4MBJdHh/GJnUtyOBoY7whL5Z2ph73qFWu9qCqm7Vhepq5jsNmxwg63pqHBRWnGmLcQ15k3z
kOsGca1G1/zOTM3cjfiyj01Oj44SyEdwwqA4yCyKbtsOkEkWyRrQQ0qDVEO4lyK6veXwGkYHhS4U
Sal669wFGtWrlnqzixvXob02spWLcjqKXZhnxUUHdIQmaG1oHP/z5lcDRZeEdyITLwuy1tcdXfDj
pNizdQF53hAooMA1ZVoZmWVd2GkBgGsgMmh0p/bK7HzwHWVrdQzrGnOr9IX6jC9q3DI1Y/RWn4wq
oJHPEVbh6dkEYC5Kca+NRnBrJfH0MNrYf+qQoMZ1Y5mzDi+TpzE10W12mXYZM2nYNgVqPFOhNx9p
qbLLg76+1Lo+9PBZGBvXnykAqoC55mflIUmrollpgxVcSovWPONknP0Nk5+szfunSB8I1OtxazHc
Q/EUqdkvI7bFaRwd+XMoUIKvnXQutSaNlFqqv2Kr12nYSTHu2eZWOyXLfo99m0GnjrMGwkfq5j/1
zlY2FuPZjWkbaFSsLn2uozLzRqstXzn8o5RBThgU+lGNfua9vc4NNFHjkMS/tQY7Z650IzFkdlmv
ctstTw7SwPmZ6gl6Sjv7Jva9Ogp6+rEGKdiBj+SQ6bD6GDNU5qdpFPeBqR7a2kKV27FHRGPbvqUS
R+hHb9LQa/bumjXdRyg218koh1+FgShBI5Xhld5veMfoh8bwlGeorHLlKWoptiQHhYhLoBsNOnhY
ZrD2TSIhKNNGr97UXtcfA9m3u6BMxdUoWzYVdj5dWqgLCCkhSknJK5Q8KkOdVZ9RQhiDRzRU4jw5
KXzDC3QZMK4hwXiwyae7QBH2rjWGmQAxJ9O6lSTVVgmsTSAM8ndHAGKaJJSoR7FmM3hreHC7weS1
olScgeLTMBgbBSz53RixCUYmFPOVkdYBvSrB3ZtoxS/7gCS8PnUKz+f4S055qpHVaLR0RXlCCGSP
9fZej+iJrvK+tk6kgBnbuhrbR4XkukczapJ9NxXMZ62woZcwFHPOJ3wylOz1hVlU2U9cOHBJxkZy
ZiQBLNOnhNdC6T5WsrV/KT67YL8coY2H2jblgpsAiMwl+zvk/UqtwdtRaAtxSghh7FjKNpA0ZEKH
DFwCUXmSpbCe0S6B6lP8/E5LJ0nrM543nIMEaSDg3wUiUU6gQKJt7yDPC9I8vVOb8oeokdqOE9s6
J4AeyeKHCe/nA6OUJrqKJ825z815tFmp8yC/Lsi/BDGpc5aKrZ2R9vFzUNsXGmEQ15xT4iurUOzv
XVHEmy5pojcEXsRBFWyVjuPgjECJNAUlcTNnvQV0QL04Q/OEUEC5SlM/pVFu1PEhipr8Ju8Qs6ws
d5KIDYAIkABHO4wdc61/Nxs7/Bn65IoZkRO8KuNAu67hGBWmkb8TApGRyVKrLkydliat3j54NkoU
UVYm5LXIRXWM/FJlyTlGSBBEYNQHV6EbP3DcW/VSckKyQ/uW5Nd0I/w0maNoVZOwTaEiaYt4+2Ej
eSQms/ih0Me7c9ywurRrxMAysUbUrDrpdtBsCp7BUjxoBW0mJdIYF/BvMQq4bnob+2nN6LxiiCJo
XD+kzHEGBjSa0120vcx0+meNsan7QW7j0USwVwZBtjeihr4mggWGLHGvpY9tEHx3Jg7Mu8m18EUn
Fm0dAvWc68liALvOdCk2ST5qcBHBfq9zO7SueNjJlASf5A2y0PjynDVXSi45hwhwOUhKYqzkqt+K
baNX5kXX2fWjz1eHv80M0Swhj9FMJvOhaBEaG2g0N1kJFqnGr3JvRHCAhECkO7T43Z3SifZlL+/B
Rt7qluJftn1kbAfhT5dg7+VTMVn+OgTutQ4dGoV1rDubHi8fKoImQcaWFS9tXLZge0Yxz/D1+FCp
Vr3Vhije5RnqrIS+z0NqmSE4IYx/vh0Wm0HxrVutUcARIRq+HCMuPYajvmsn1NhhDRNmckLOhhMi
VklbSRkeAjbSl4WmKCtZG/qj6Rbk29Ju8wJR+qSkuvk98ZDyV97hRoI52UXXpqUx6q1REAEZyux5
BGWieZoC9YeBROlWVj7GRI03hq1a1inWgOfRyVd/xHXfXZmAWMDCtuqtCMgW5RmXt4bbgNKqhvjJ
iINmVyOuIQddRrc9e4sLxvd0nfUKCLPBiY13B1N1kL7RlgaB2GaJ5dy6PZHi8agHDwSHj09FQQd7
NGz/Cr7YuItLW/xKIwuSGJrjtz4T3SpAgbO2JyPjAGXKnZviOVqlgbRvjLF2fthViu/RTMCNlmPk
QpYE1IxH0Akfo0BOCp1a+sJKj0J3tIivYepgHOkI+99VN05PgSEG8izj6HmyEwnkx5leg9LIETWY
zWWs9M6hzmaxlTmRnlqITl21Co1ENeKDK5YS/5TIVR8skbZXXaFB/MyN4iLKJnYBBm9DZVDw2Dia
ucHHMSCVx+rO8a9568MhvuzNNv7Zd2mwHZIKEZBpWS544jaiptcuGL3JiDlwt2jyXmUF9nZl6hq+
AJeOYcE77UVLXTJ9o+SODSDwv95qANOl+U9E6fVl0kIJ8iPHrpH2sU55ywq1XDVuF76QrdntQ5dC
5tYi39Giay4E7aQ15ZQJtY+hoMb2ss5INNwl9gCzEJfKD7by4ZuLqvFRR/0a7hXpWheqCHhBuSWT
htmT5CLok8FDEPfM7xtNcQ8kpZqbEc7Y3nBMwWCwH8C7Vvn1oGO2GaoJMo4DWnDvzyg+S1pHZUwq
nbfV1Gw5iDj3Whkzw8NqFkDefKl11/xWaHZzGFrNgBobhQ9alHP8HwhnN/2E5kyZhyjOiqDjhrbm
4M1SbxZ8NybIHTpgd5E1lauMp3eP+brn/OATZZDqzNF1/zZC/PhbESVdkkaDV6ErPUajsox4trVh
AudKXHBIJBPsVSPvxE5HCs08xs0OWhwUJL/WPZtt0oIuShYou6BWJsdqPmPRWBkvrKrsfhJ06j8G
oQUFk4zd8mpwRPmrMidnZ0Ed3elDxc1QIcWBwqVXos/94Gqobv+Vd8xXR4J2940h49ve6QyIcgOQ
qpJu6oPTxukqpPV9oHf+Sw81IqYdChn9FXARhu+HOGbVyA23k9LJgx6rBDDpyFLQ/5U+SJZS1U+G
CPl3Fm7yR7ts02f2L2JdqqLa/IuZtVvlJFUdWt+tDrIwmt/xhPoGXTOFUuYmQrpCQWqi9e1WV0mK
VFp/2rYlyE26KgTSE213JA6F3nWtk5baTm8V4/0b2wW1yiukZ5zTZja7QaEZjFVNmT6Q960SU8k0
ApdgxoRYNia53CVjH1LG2Q1dqVabHoDOmldVP5+jk4R0imDMDnFjRBy1A4Yvwhmip8kpmF3yFDKx
Ylt0YidxLZqofY3cZNjJlNjxUVEAdjSIkreFw6R9MJAzxkbZXskSsb1AREZKLwukboLoXg7Ks52y
k2yqVL+AeR9e5FFVPw5TOODYkOYpwCp0kVVmTv5nA7ExHsPTv4ym40xuOtGhngh8MUrF3RWWI3aG
TccqKtD4xtoj7yem8c1sc2j82c1dWROnDaVsfgYBdN5US3BLGIUEmxOQ1MObS69+UB2yLUeXaYdH
2Ni0o9SL1b9MKxIYFQ0XWwycDd5d2slgYnmlW1BYQsXvnlD9F48BQpnNvyLEN0Ou9vY+Zvezj8MQ
MUjNwfhfTR3aIjTS8DAgyfNiH/2xYo+kGptxT7ZrU+7B2xb/mKP/0z/8b7bY/7Ikn+dcvi3esvum
entrrl+K/y/8y1CIPvYvr/Pq//zv6OV//cr/1w3O47d/9zDz//qPhxkX9H/Yrk3yoq3yGnNVXOT/
eJg13ZztyHDcHNU1mbXwb/7bw6yqlGzh6tRsVzO5HC/uPx5m5z9sDNEC+jRXdPi//y8eZgzUfxmY
FV0zKe6GtcSb9F1Ei4RJ553r0M1iq6jtQzGpZ8DC5qsvaAKO7TPG8UvllMXWd8lzuRq/zAr86JMv
TPm11mLDph9wR3m5Re0kNrXlWLu/fsn/fKb/tnZ/dPEFX8SgXVBKvfNPWRr/KGxdp/WIVe28i89/
9C/GgtHVdF18PnndsxukK3yJVe0rVsF7yIz5li8QI641mbQ60uCOZoe/bXslf0kzFTkMM5MzYPnz
n5jN8H99/p6/oEzw7u60sSXppE92TgrF8rybswCAiYIqj7rUP00p/irfNL8Njfry+bU/ujcLnEjN
cG4ao8g9OV3OhqtiW8o7NFyLUP3iuXkvT45bM9MI/r41TT4MU2YzjQ+cYrpO+6I4VFat0YKOGt55
s+hZa18V1UnOwBPNf3ABvk8FI8mGxtIpbtubCX0iDRfzHFzNfPHF8rVcI8syy3ZOamBjgu9IWqus
p89/iz+35L/RCf9VebTF+k0ADBDk23anutS2ekmPgXx34R/15puYHvMKOzC78eQ2KeMttlTEl4e0
/en7RwCI/N/c/Ynm6AvAx7uglvmbLtY7J/banJhenFq/RI4Jdz+4VPBDx2CkE/TlrzSWVwMNzE4/
duKZuElQ5MYqLdmQqcR34VP65z/KjvBk/SiZE4adw/Bl3CrgxjDJf3Hb5tvz3m1bFA/2eL4cwq47
MWU8GsbrSO/b5o6QOYSXkKirlcS0qVQCdc1OaYs1/ISVQ2glmfWM5covyDx/Fvt7n2NRZ1B6x0oF
K/CkytkfAa2cOwcrnbgJ7hDOL51DCW3cE7ow+t3saa/yce1oIBaQsfkmCXwNOjX7mCSkyRgrtk6f
3yHng1X+h9XxV3lC1JEgEi6iUymJENAr59jjPxaliVgJZV2Tgqiuch3LaXGvKWm7SusOvbwVfwN6
cVWroD4L9yoq5LNrRHf6qFy3bvQ81MGjUoNTwYaPGeSiZ0NZheOl0JRrp0UfMoT1EVDtI4OX14Qc
6p5uAq7V4QeSlW2Ylhs3DCEWM/L0/UMlYtRU043dDPfsCy5QYe3b1rlUwgBhjnox37EIrgeNh5u6
a/eTqZ1ipf4RZeV1VgDIN/Ty4CLvCqP0FMFbRXuGbSbFM56m33ql36UQWysrpiXOZF1PhwsrKi6w
L+/rrrykhXljaNldmha7oEsyNFq+R+f4zCq4qOFaLwM8h0np6R0vuHAAcjE7Lvdtqstrtc5MxkoQ
wKG1f/Gbf/C61paFfaBnZY2c6JmE7/SooldxDgyMyqAuKnrcY7R02Z57Zs8DMTVQDovi++eP6gcf
W10UbzOXibALo/RKTEOr0AYHKKK7z6/9wSpQF7W7U2rcbo5VetBxavSaqCVOMR6JW9o47jlB0/PN
WdRwNHUj2OGxJifEPbVmehGriff55//o3iwqslPVmovBu0RirLQrcnDuWmRum88v/tHNmf/oXyVC
sQahxIQUYdsU/VqxEhoHdaLuE/SL28//xEeff1EfB0u4RWlrlYf/15sUBeGQnVXnPe9L3FDrYofr
mB16dBeslUvk2qGvkvC8PYW6WL7MpeNamGntpUM694hXth28nXdXFgtVuuEYqWFbeRrSfVpRk2eq
TMTPubjpLpaqI5S06XrKTupDkXb55OtMOmetVdNdrNXYULJ8bgR5yeCCfaVFkUfqF3uh958V012s
1VSvxtjMIevLWuyzCmF3zXT4i2L80cX/xxod6zIRXFx3/R0dnQnTSz1uzrvli1XqW0OF3VRQZcoq
POCVm1mUgJ4+v/r8w/3PPQaUr39fprJjLNKjdvRoErYr8Ee7Lk3uQUwCYpt+92Z0kTVoRS3asF+Q
SD+6WYtVW9v2OKnJfLOK5DfP09rIEHR+/m0+urb+79/GzZ0g6ZG/eHpVUO1d0AK5aR4+v/gH+zHT
XSxa3LciiAp8IF3jZC+ZtJTvkzORKdX5gmiOQd0lPGaAcUr9RjguRIESR+Q6sbQ7tgzlbdYRqTY5
TCiHyTZuUhX1ZVZAnFFszVqh7umvGF/+ShhXMS/V7DMfoEVBQEND4JWiNl4hxFsw4L9oSUf4/J7M
S/Odx0cs6oHfkmXholXydCdRDtKqAEgazjcVVoHdp9VVi09mmxbqOSFywjDFokRMTS/djM6fh0lz
pVXg5rUG4sfnX+aDp0csaoSj48GqWoVX7Wj7a2UOI6sFtfnzq7//QjTFokhoBs4qrMJke0AbQ5ln
yUuzb+SmbjXtrBe6KRaloo0tBp12UnmhknNiGGwT3gsSrM+/wEe3Z/7nf73R/dIommgQtUeam85Y
qv5lj7goP7/4u+zT+ZddlAVAcKOMmJV6ruaaR7XJsZX10U+yKdiJE9qyjYcOQ5MIk+uR+QejSPjK
aci05fMP8NG3W5SO3EmpsnZVeZOs7/Kiumwz9/d5l17UjVyJzaqSTePljvmzUM1fDD1/fX5pe/54
7y3AxeJGkmi0/ow2i/OhPWogNOnSZy7nVbj9JB4E3abAqLBJYufJDkNz05caWUIUqwsFTiJIJXwa
7oTlC4t6e08Km0LslfB3Pc4CTjejAlHKl2ugfLyOfaKaJt1Ot1mhuuRcWQ9l58uNNvUEK0qhbzuF
oVIoQgsZEsiFTmvkoaFlvkE7buwEQC9gMmWJANcqjiH2pVUD7edGcRmZMAWtN1KfxHPCyJ+TH5pp
Aysi2YJD8+wn/XihlVaxYRwwki2i/iSClVSo3ok3YwLXdOpJWRGOjWXCdp+dTiJAwWAE4a+Dszh0
r0OEGbGUBOt9fvM/eGScxYKoeyUl0DIvPbQUCSGBCZqORh4/v/gHL2ZnsR4YkwuzS7rCg7kk10x2
nVkE9YaDlZ4DSCHMwIUfwtXg5DHlpF18/mc/qFLOoqB3VWjWgWoXpPA64REXBbYnV5bEG3Zf/IWP
7tqihOvgLBNbqMh6Kv9Kkcgxcr36Kul8LqbvLAdnUcITHZB7hyfToxXfIrysEMq5cMyHUBmP2qgk
X/w6H32JRTEfyFMvVEervbooSf7wf6hZ/nDeL7Ao4kNE8N1Y9qWH/cL4LipD3mXqBN3HTr4CTX/0
6Re1bpzKJHOisfCgGF5hYPoVJ+LpvE+/qHVVMepxH7BHqlJCgZoWmfWI4u3a4nD8xbL76BFdlLzW
0BMH7KHt6ZEKFQuGFQP2qlgXI2rfz7/FBzfIXqyCVmmdsRp127OZsqOuIFPB7c+I3+BFZy+e/8mx
y6gruLaSQmBt4+q6qM/r7Jv28vFH8BjYTL+8OCVKb08s0Xn3Y/G4O4lQRgssgpd2zVG6/UtguOft
WezF464Pg11WtWp7TuSiMvODZBXP2WHnffD5B/5rz1K5yuSPAjdWGWrYr3BqkjwXfpGr/dFTsijR
Rj90sGslsUlKHm+qtLnxR+Urcvr8k71Tyf688P/+5EPZ6C2yPg81XEGEE4OUwMXh0LoaxBuX8LTS
wf/y+W36YEnZi1WLi6Ry6s6wPDGUSAxjxN1CVMoNqs1s9/mf+OhmLVat4roJEnvN8voiwq1WflN0
9+2sS1uL1RpEaKWKauRHLgnzDtQaoJ+FFOu8qy/WqyDBlMCFlg8++t1KE9l9F2rnvUas5XoNMQSi
zqy8LM5B9qLFDgvz+fPPrc939p0nyFosWhshRRhbGBGG+CprnL0qyJsZdqTc+SG4o+J6iKyNqu0H
+aYbr6nxpJrTpWFjFkOzzn8rL6IpgbHxRd17NwaJwmctVrpJqsCYxNLxBGZnm4wyAQZFQxs0usit
/SsGFWZ7S77dMelusgw5u099LM09vJm4nIcYpZ2dVxf+5Ej+tbr6OM4n205zj83BLk9JFRyruD3z
4ou6kJlNVHCUzD1fWNcQ4S56XfmqEn8wRjMt/d8rWghDD5+okB4RXv1POALtjHJ4oTkf7RC20AMt
ISRhaX4N/e7B1IpvwLPE3TBOhO1Y0KPg1wB0SyAedDZzq7zToo1R6P1tp5nBKa/539WNcA55XnyP
aqS4ctB/MGy4NkrSDj9/Nj8oBtai3gwM/63WrzIPn9BvXce+6QpEhZ9ffH6+33vuF5Vmkrld4neS
Xjmk11CqUERwsINxI1/0oD9v5ZqLmtMzQcIN2qeeEwwvLZ4xu//2+cf/4N6Yi3qD5BVWGro0zx/c
rXRjxEXFV/f9T3jLO/fGXBScqAmnEsRA6rXMLI8hdPv7wsjja12BK1OAZwJqUxfF2hUlAZ+BMtwg
A0/vwBcBO+3Jyu0Rj28A4dmvYZR3V8LI1F0Q0TpsOAmihdAeLH3Qd37Tvw2VAYWhx0VBag6nFhmd
N5E3zUVlC1Kwq23WcfMbsAd6uOdEcV61NxdFCg11ZqRVkHisoj0YyG9Wk35RkD/6Yed//lfNcYTF
yTVtEi8hq9ot3GfN/qK0fnTlRcFR+0Fz1DaPvaCygq1Z2xVGqXp/3vO4KDiWUwnTmfrIwzgiCdEq
tQ0kya8W66yyem+1/vnnf90VI1MsAiEHLu/sOigh7Gpojp2y9sjIXc7WmBhcQf5izK/2CO0tGC4T
jxqmZlpziTZBCCNBC8aVYX8TZKZZYA8CN8S9haJeu2ed4g54SPA5i+IJYQN75FVi6Pd+V25rupP8
pUY89/xT+LX//FktcNbn3bxFLepVRUdWnqbeMKmvQBDX9aw1PevaxqIEMY3WYiPJE6/qcmblwy6P
9PN+c2NRg5CBBraSZInnl8FVrte3RXte3TQWBQg3Vwy3Ws51k5aPgN8cDOnjeTdkURZSCkyIoVB6
ln30TY/wnPOuu6gJuUwzrbeHxDPQHWNkk8ERFa+zO+/qi7KQ+ORNcODk6nkJRLx9pi/3dN6lF3Uh
y0uZyAqkuTolsELaBOIk9oHNeVdfFIbQyoU9dHqCGRihdp0nN6avu2defLFDKHLdBsDaxt6YBk+a
HeI9mSEk533yxar0p14YWIQybyyyZBegsjac/Lyfc5mzl5gq+jd2tZ5GQPe26+ExShfs2FmffKkl
neg6BbYWSegiJuz/7BWa7lejQDJ336/FSy2pHxRJ0tpZ5Km6sqcQX7HsLfsbtdYqCX9Nq1UkjzVJ
M9RoTADbsHmCyrbVR53kzQk+JUdsqZwCkHFGa+zJy1v19S8jeeAKKY1hI7WudK5i48c07PZA73dF
oMjR0K7wqhBBw0OaP+WcPm1qu5EAUiV/s5o8CniRWYe8PXbqbi7VtdOvCjXe808mHgulV4+8P0qD
xGv7x5DnzrpqrvmXemKyQQAzIMZX4f9SxaPmayvTvOWwe8XLwJjEr2o4EgCxofor/FgCV3UZh/Nr
IW/nrAJzz18vnQZiULka+CJRcRfLY8L3UcI3fyz4fX/WLUgk/g6X1OgF429adfE1/zOhmlBNjxYs
WyFp4cp/bmMNKqAy9o3J/gUAIFYn2UE/3sX+W9sVO24Ib7NOLS781Ny0kQpZ0seRVl406s71A/7r
bn7HjfgEZEeEqgacayiffBelZfGkW8ekD65ajjWanN1H9hOfIaC/EmDT17XnqsaGm1nfMU9e+hkA
hjKDXo8fIsBb0Fzr9pXDACkExGTTQW3rdB0AvRsmfabsH+ZbqJEcwqGsVXdtZeMd3TXNdwh4K7Uf
LzF1bdIQ+WCxSQrMC0TytM8isQHquyCB1U15ZlPhzyHpr81D2DPudYEqenUckHnjWz8wPX7x6p7f
SO9slf9sof+6dgBhE584xwin6R9AL/dMoADKG4B3yYsMG7ga2OHPW9aLd4DIIRJ0aEK8JAyuYNQ8
moF9ed6lF++AMilx6bV14tltaBLf6cM3HUhbP+/qi3dA0Q6uDVONc7SSP8sekkYjv+jBavMnfO8H
WLwCSobWltUbkZfx7IdDuCZm4IIFFrYWtvXdvOOpkxOctaYLD+Gk3WjNt8+/1Uc//eL9kA5Nlg6x
H3vCSH8z81I8362LB2mL5LcRWe6NwE7yxbvoo6+51DNXo2/axWRHnjDd8rJ3cSJmtQ+wCK/Lqm2V
4ToTcbQO4rLFgwoHkjWpuceC3AjwD1p7xGirffF6+eCLL6XOjm2kaZXKzFPxOF/jh0hJTRXpc6Sa
kK/MMSC7Iq3Pe3aW0meMz7CWxjgDOdS/YE1/lmPw8vkP+MGLbCl8ThtjkhUiFk8LYBNK1wmAVeCE
m41QRzWp3IPipuMGjmN+3hFsqW7G+jn6YkhST8/ibo3AhWljeuagUVuWB8fSoVSNqZf0+fcMz61U
9R+f36n5Eu8ssj9P5V9VzgirWhFmm3pzNoJmdz/od37xMH106UVtGFslaciCjr3GUb/5dQzAyPqq
DfbRtRe1IY/rqlHxgMMGU5+A9O/SsvliA/fHxvHeLVmsfs0XeZu6ZuRVji4vhlHFbm2R9VfDntiG
sR4FKwW3+gBDrNRnOPDJMR2Mt64l401IAt0+z0Od+ANFbpSx7LaQ8uFJB265oamgHSoo3CuzC+xd
wpfY9LqWJcCtS/+LL/DRkXqpp63qkXSswg29FmZ7YmH4pJLABSAQQJBUfGI/MyKo4D9UwgyTjnkC
W63efrIgKMSWN++oJoxEvNXrydMTmNcXMUF9aQxRQd1xqG5suU0cSVwPaQXmdt46dERjz7utyPgh
k7u2JtnLZCZfm4em+6W2z137xXvhg59+qei1paMWVsy3Y+MbjXvtq0WmO39US+/88ktBb+XmVU93
NPZSrQjvx6hodzRPp0fT7sWhA1WxJQqz2iaahLsGOXmfKWAvZr6PsdeEiksRWCw7HAK6XFDI+hqZ
hfyW6CH9CqU2yTWpNbmJ6r666auIpndu26vOifEFt2S3M1jrboiwTSDXIA0rC4twoU7PccDbjbaD
C5Zc9k1Wr6tA6hdqVbATAW7S7UI0h/xCpvIocvdOTdWNNWi3IRm2RDaC9oSAYa2aaUxhphTVygmL
mamaEV6cZR2Y1igyrpTQNdjJjzi/W2k8mr057UY9gwKcKtFvpe3jFwHN463Lu+ItLOL6dsLzDijS
TbbEOXc7JNzgWVutfSLiL9iyQpwVkZQZzWUY8lE8qFc+Iv6dXQzp0YgVsckNSGya9RqHxrj1sfav
oQFVuFXD4QKdnUNCrx4TgeMG+6QsXyJRdTBhOvNamPLNNPTgWziF311Sa54IpbEuCS309z0Y+p2l
FnKtSmJPVpnRd7eZmjb7vhnaw2i39iZFoLKe03ouTNychII77FR7gJ0yj77hfi1uYgVQhpL65TfO
RA7JB6KwX0wIyLdxU514Xa8bJTQPY2kGW66drTSVnLBkbDX+B0ylgcYS0lvkyTZ1nODWT+roNiJE
gkN4o+C9jn/0AxC2MaGMjBKOZidHfVMpWrdOQLLcK7HDOi3M3wiHyOvSg+yWy6L0qJTHNkVQnQQD
KsEOIMlF1EXjcZwiH2t+bCuv8IT0jZG1hKjUUXMwtFJZBZPR7iLp6Js6CLtDkGTaMTY1fh1M1hDt
mjE4qlnq7G1DDt9VeJMbtzTJKskGdU+QsLoi7w0oG1k0WxWSuKeINnudmfc4gBEE7XDTxhe+HQcr
9N3sypxxfEizFPSyqoT09wGiAAxIbVGvKmor8jEIPm3jokACGAUcQsMAvwIZ2KdrILHTlcs79FQ1
ZvDW2H6OCz41Xs3ArCTnQp88NMiaO1cB2K61qrrPfV1sRlcB+C4GsIOTajxJqyY/uFb85iVODeeY
9UWwrcd0XMehSnCA3nb1b9W0eEJzNbkQ+O1eIGt3a3PkdNnOBIdRU5J9W0Km6OwghmgAioUOLv5n
qyDUr2uH5jABXzlWMOlffAuAb9E7EAvytBhYEY150TsQnaqOA2/LkcooSQfTny0oN64eHqsKLKwc
7P5QRs6EVcZ1oSqF2UXmTsb3Wo2Ma21q5wjB0Y0uWhYmW88UqBNsk1NIRPs24G2yV3tRl9u4ceQ3
rcuMK0sxoRIDkWRiRizAynVS481KhLTXsaG2OwQm9WXV0q6hcRppN2HoJv6h0+YclkIdksvJsCBH
4OXRjmC0s1tRqom71V0d7ahlyW99ZsV7iaPmsalneqtllDmG8lAMpA/IBMpJGWnA83IMVFOoczYD
Yj7dw6Ky10PZT79qa8KxghV7tDeNNajjDi4KJgQhpIb4VSi8fnQzh0tlF0GLDnxofsYKkCQuZLXf
WjehqZVU/e8C9Aw8ynZOQ+l0oz2Jqba3na7LaZu6ab1pzbIHaVxC0R6IiCR8csI66LfFTanLbj81
ubG1ihZ3lenUcjMFenYRE5rLzIJvk4XE/1a1Qb4I2ZDbiiyjK0nK7WVZa8pW5hVNzFwQEDPBuSY2
aiDJO+vbk0qDcDPEtrqtG1RtSde76ygzSP2DagT3xsnf4qaZXmq0cStrnHyA0dG6Lcu1n2N9n7Kr
ghCcnOQdRGUZD/xABpXiHOK61TeOAkVztF3AAZHVmyu/I7gKAJMavoquxMnUq5ZnBJo9rSgV5gZv
AV66oiH2zIIPBeUParhOMldrtbDAbHKHUi2c1gT3sH+tYSsWYUNkJYSEamPGdWPfaHWuz1CH5kfT
N+1TT3bVVYAU91A67UAgly+SexBF/ilsoo6uSQWg3SK0ZtPqbgiyxceVtTIzdSAgipkNaQswAt0U
Alhkay/GaDWvIyiyNcD68qaB6MJWPZAX5kCehxEOdBC0jBCOnHVUW2UBtMOwb+0xqodVYudsb0bm
8pkPHD6sOqIj9c7cqq7MHqHnZ4cQ2/9NAVjxdxza2PSG4VbUPvuWqDZu+VYG0Iahf/P9cTx1pnDX
DXmDrzI2BekrnfJkQvE49m1hfG8JhuXpAkAIU5PaBnV/FcTqDy2Kf6rSuQ1jAnvjWjNOaW5OK3Ps
iOLQ2p7oE/++13kByP9L3ZkkR45k2XZFSEGjgAJTA6w3Gns6yQmETncCir5VNNv5S/kb+8cyc/Cr
BiVSgxqUSE4iMjyCNAO0ee++cwQ0Ub+vcEAEbhYhu2548uYR9bL7tYpFbGwAN6FvzwVuEnoYfmqs
6BCAuBCTG+77cuo3/cqxUmsH8KGDrFBZIOALx4Y7w+jEpklTnCcOZ7s2N2DhFEQ0oZO74Sjxg3Jq
3Swlfz9xvpoqA01RhihlyxADW/PIeebbrFA3Ze6NpFsGxh2T892xJB0bFY3rc2idybrYu6Atjkva
qX3Z3X6jZEh2XWqhzkwwg5mmXyHRHOS1g6mwC/LGfJq8wtrSuMu3uYgdUr1m7uwViDb++x24vQo2
9wumR8fZ1b1VcM4aDYiejrTTCGGneYxXsyLIuXS7cfSmEH2Pt1sc/6PT43eN/Q0+rh1vC+Cje4+z
+9YplREVoHJ5+OfyBN+eN4J3NN7a9jzsZD5C2Y9rMWxr2w12ukr+YiGE4ChVIaCaVVqFqgRDy+Sk
6l68xYd2zk0gSi1kpDAE830f1MuexYgaHubGfVch3cxus5kKFN/JsTRc8mZiarTpkuCoi9a5kF17
Egqfk1Buu1mFgVebAWaSDu3f28n2yqDuuAHUD30UCUfiogfkJlHbCQjItEOaaOLTU27j7g0HtGlT
pfBiQaJsyzEDPMJOciprGyw4VP9zYQTv6Zp5x0oJ41I202tiahwApH2PurWcDy/AwJCJ/Kdb0Ajn
Q/0mG8TMgoMcpdOcfEi3usarALz4RQXUDLvGrXYVxzmMMUCe3C6As7vsUtcfP3p+wLAXVnVVhmsd
/LqNX70R4OrK9hnd5jvxID6zmEzRYMz6tV3N9NuHbYwCbV6Pdpu0O3iVfcQbW2/gwcy8HH2g9k7R
B/sK0F/IkL0BHH127Es16XrXVhJ6kKOZFA66AYub9QwHi4NiwGxs00vvglEpOTeZl1N/rJxTxtkE
N2JX+fCLuvlvgMFShlO/oEiOK6ABG0MARrFYIDaNKCbJiSbgDmX4SzhObnFtsfZcvHbm9JtYesQG
OPsvddfBx01s5Xwj0bB2nu6SM/i5e86M9kum9RvymDiciP2DdUvMCP9T+ZTlNScN8iJg353gvou7
8a+JIvOUBOrHCxpz6zTKRk4Nd3DDaDsyrsS2DilIWJL9mbwrahiwGEmovMOiWi5xy5UirIq0ve3Z
7aYe9bJhrYz5YKAMm1NrGiCjZfWRV3iHQg/8O7ZvlbMWwrBNswDfvOqvS5vIM0x19QkqMNsz5Oxt
1rIsIqnS5TD75Q81fO43Y5+ec9bd88iEyW4eYJzHcfW3cOUAzgyHHx9Yel0ctA+xxYmvsXVH6tRa
dl3mrkjLnIABiLzbCOSFB8txWBZFKujaTuhpx3EFJrcuoLT8bA4XQwVqm+M4YsEO7G4XdKYYwlTg
p6HhDfopbd5LM/YvwGE5HXKIYTQ3/65bDeV4qRF3IILliTIhB2+0WJksr0xOF11gn6c0KTeZj1Qs
uc321nKZt4bK/wrwL4+O0y3bkQLtbkbOMqAaNMoXCGQlIxAllXV+7j9jU2rgdQnKbjuTu7lrvD2k
iPLYFjLgvDtWO3ClxNyHqfloPajfjcIq68gVtx3VcUBdCmJR3vaRoadxj4elv0wQaA6A+6u7cbbq
QzdoWLrxgm2LTHyYeSjAR+2I1w4t7cUdOjBvRAE2wcAjlTBQgXKS5Q2gYMFlAEdYXbPdZMaCjUnX
2MKhmbPPx35I10EePaep3nxcVJwbPPNi8iPAu1Ee8XNOxN4Co26uiu5qpcnADZbeWStAaou5TiPY
Ppjp5Jg/Zws/AZVzeWSEJlV8d0YAmBiG3QaJ60fZD8LZ+nXiv7WDHLLNvMD49rHs3XXxtN4XHD7C
opHiZ6WusAJmgkPMPTbuX/SC1sA3Z+9PgrQYKqvswtwD/+fPEgJuks475Xrv9Tj5oTbhT4jA+BGO
ae4AwjgApWIgYEyFQapjavolSNj1wKyX50SM3nmpTStq6gAsWQHWn19v3cHIvTWJBu9kVhaxlqay
f9fg37qKka+OGwPXm8y6n1ZsOxtXVCAUVX/jjn65uatrmNFFugVU9WeKU7UtMV9vCtsaD33Pjj00
cCTNsTev3IRXYvCMVOZd6+6WnBXKH/vlXo+sbksD3HbKkuWJq1TwtNgGtpksnbejMamoMvmCmHqA
OwshlC7Uik0jlkxgCL++q253Etcegy12TvNomL63dcBCn2pfrhv0ke5z4XOlZxXikrcYugp9nr6n
pq/TbcyAA4kfLXkTPOe5clrwb1w5gWh1NRNrdmmEPqG83WBBxdWYC0PknO1bNs/kNljIMVWrnyRZ
hlAPKKvTybcippSKnRXY1T6rRr2vtWdtp4zJ4Mqe8Rvrublqu1OA4fvmJ61j9Y4mOTmzUcrXuh3y
o+Hat+t6K0CuYkFbkzgGO9txe1zH+ggmbLnWQYFYuVjF3sEXeI35t+5nU2ONzmUbWT4xyPgGMWtG
5GeMGk2P9Gj58OvUOPTaXv8sreNFoBdp3jbB+qAW2j+6Kr9hYxmPXqGNbdPV3qu/lvGh4fh9bqn+
bvyVy8RcgpT055VTh+OrnciYkWJY1n0pG4jAayHiR91VXaRd5h9Kjiec8otUIVOznCfEQpD6yTcd
k3btGAd09SszzdwquGkctdDd1mun90l4jNVBNqSLKH0albI/DGxQCL7UeI5pKWzUIiVWXTqsY1v5
d705VpdhRkkxeMGC+7BM9GGxiBxUpeh5Lqpqb+GOxcCp1btd8jFV0sU6k0sB22D8jBXsRLaB8gNR
aL+r0AJ1Wtzbegn285JC4xxUdu0Zx9vIerIfcLU/ICQzPQjZsziZdTr2ACJN5DezNNLd0PpvXi0t
GI/q3YcgaZvZgPVn/csN7L1I44+8L8ofcN0q7EYZKTmb0TiPmOE82HYYVeZPM8Y97zMGvs1hH4YO
PE1csLj86EajlaKQs+tVk2/rdNYMBWl1WVyDMSSDVznxhnbLy/612Gm+oWbh8k4Ff2PgYZTKsDRa
A/fY0enViULXY04K70bqq7YYTnBqgZidNwWnou2YgrIoxsJ96ezOPtUVq5WopsMyt+OTtc7GrlC/
wf2urHkoP3OxPHA9kgcu3jqUNzzRWNS/sjS5F6XmSe76iduZN/8aelP+wa1s81aMjf+U03k+25lh
P6VCMV/pjOUb1hTxEA8dZkswqhsNyXGLE56Ue46Ck8KJhRCOC3JtwtTszeC9H9erk4pzLOjjA1Ct
UUfbuJBqbznHaa6iCUzLa0m54c7kaPonG/E4YaHIDnpYgs2ANDevs1c+M8BrovlTDFZLOSkYt1OJ
Cnqph7dl8J85kD3AEuDabNlfKihehrLKjoR5ZYhvpUKx6mLVWGO2mnmiCrE4V+4qw4aX5Q5lahhP
WYW+cC2O8MRrJCWmzO5GZfQXg5ke6g0VRMPCXz7xt90OGZ0VDtiUkLZ1UVu7+FuCSzBmYpNXhsR8
E4/8GfCR67ggK/DAz4PjptgdjOmbFaTg5P3LUNjOdhi8d891X4Vw5zeHx/WgrLq7eGXqvVDqV3Cl
02HvDTB+uzL2+TrdKB7Hfd375Z8xGfEgd3KCh+qY9Sn1Cjjj1WAeRO14IZcBHK+LByR4qoifbNyS
SPbUOI8365JZ+f7WqRRUeAApJ8PpIQ5wn4/qUqGpBP4YmWkgDiW+AExJpbsDaooUuC3TbcE5KPIM
QwLYFEtotXP5q00D7zTa9HvHFBVFVmXX1e6XjYS4dyRGcjKbm1KtT9lHrWkHq3W5AMw0HkHpZ69O
xqfONx2cfRtN4RgMnAIM+176FjdF1+X18qHX9hU3SE4D3+4AHVvVog9vpnPWLQS/bJ537SrOY1xf
pKUsnBkt4YpKd5idABTGzvIFjzINy4ZDiisxgddzWewNkWtOAOu3d6tCkfZ7lt0YhAhw5Eb6oKrp
KylwG9231bXvRnqLJZrqqmeifrQ7Vqqk1uNclGfbieETJM7bWkqwLU2A0kVe2olhIbsfL13Xoavh
MdkAwb70NRx/9NBooLT17bC1tXMD7bxER2Jqg7vB+KmppjicQa05fhRuwKV9LZeDWXbqFxYP46bn
Se8bLhTHaantM1A5Nxyk74VeENyQ7elJrvbJ6+np2ta+xbtoUfWUVvuatrb/gMGlZmkx/RO2HqCR
Nve8GXcuXQbNtuybUe55I+LE4KjSet6mmE42Mr/JFFwY7gRMs29rxHnUmK88EWyBhlIYhQa5sWzz
MA1QsmDWcNY7eLq4rGby1TtYHYv6iqor25TGDEX4sV89KI3zXqWqpT0xkfZwjSTyXa/bCWEfWhtx
ijSCzdpWt3PfO/FgyMJVEOmFlX4pn/Qan3zfQBubQvZvOWY+Fvm6bZ3gPLDBDYO/W8gGJ9WqQbxW
GKTK7j4Dw9gZFfzIcnylefoAW+dsxfNj3/PtVwKrk5W7IiyLdTpoPT0kRKHgKasxWlxVPeR5UO+m
edXPfuJREVfre1LZzU4ZX12Tfa0OdX0B7SD0IOryQwFdpaOndr7skDmU66letD6k0Ks3KuNRSTmm
YXILiuZtHLOXgp5XN8jXQlRR28P1n43qQ+bt36QvSFKzWcRVYd2mMi+KjR71l3VnVMkTLZZwLddH
uzPLo22jHxhsmmlrC9beL9O32Rh/Mu0cHI/0axPMXIC6J8oF+T7zJj/y1yrdJLO+cKe7FJM5YNWz
DjM52DDP4zSUfZDfpbNpXGXKj29N61Zk5rklyczSU+aYYNPgeR3MlBwRnxnYZQqhcDvWQRRh27pb
0EbP7rhU4ahisFFBGQUdlaQpbQ4qT0jH2iXG27wqNlUxDr9aBDFbkcbQDfr0krfmAUT8O1NV5nay
OCZxxhuhYvZBqIuY6tMy3zUN4V1r/t2J4cBB0gCZXmKpyb69LtCndUhH6mDdwZ+rfdWoj6xVF+7n
Z3dh74+HtHmJLefcyj+ua/+qze7kmEnUzfccDaJcUQzxglyds2wgFUxpnnvNZE6IR6pe/aq86rvH
Y8lRN991jnqf4kGexezrkz9Q87OT1rkr7fqJWq67IbL+klNh33TTeuqHbiChyhi0YU1GaMvpQ9ms
Lq0z3OUN7VB3eBBLferr5IPaZ41v7iuoagpgMKyJzbcb0KwXs+VK3SnLOqadfbNs4ujrkkgrhlv0
aN9DCYXq2+HpZG3Kju3IrEaw/ioDE0vA1OwXgi0VXKtwpJcWStG0PGe2OK0YYTFAAzXB6/IA573Z
zP4ny/1d7PydeozYxKo57Y3rcDdLGNGimP8mIhjRWrJELML4yR3jYNlee2RG5ciVpzqS9MpotYzF
7ymuC+OkrcV394zHZBSy10R2Ebmwgo42BnIO8s644Zr+2hjBwr7iOwlLppwDsmyy++xtRO8GrSm6
nM5jautXDNR80eCZaSJIrm9WIzisGJpkTxNQoNU4EHIG2I12vC4dV/Sy5QTBdT9/ob7/1yiM5mAw
VdrCuY+KvMGtzfUXp+AmV4xppqbpbh3tfVAa9yK7sX76InjyiA9aFXC4JC2GkKJmu3Xiuty38W8F
Bnkxxjoy5q6n/Jj/Wizlh6IoccVcyI+boYmkMu95Z5FUJRuJeQuZ2kYXzd+R859pwziTsdVykq3I
yC0mnR9T7Awi6yhnUNe53rlAt14nXK7wqRWM6JRnzUekF1RtpoJRbWJh4h9luheFZ2E+37Yzu53P
o9lV97M3PzEqs02dYS/F+EsGSm4qOQR/IH3uTY8NL+YiRE/8Oykt2OzT8jfL+42JVOPb9BGedD0D
awsoNKN48LvkyWy5cjdOJWlKotfy4p3262y7xNkBZjFy5bJK71xlZ/vAHt6mvpPh4lV39DgxsM+0
SRwN2CTmQE115nddEIYb2VvXm2IqwUurrOyDUhe1MS/NIePRaBvHNuoNHBA1infPSxfWnvLZmPMX
03X4fPqr4xKQiJvPgecz7NvhxcdisE2rcWXadP1sreA3Pp9PO+h/02Nct4ZvN6FVzVXEBuMhuKuf
x9W+ZOYfS3SSMqmbHQSp6ss45cVmTQakS1UgXmcO61unT08WdLyo8mlqZIbTPkGOd6NmqA+lGrg6
pfgBK5u6eIwFYWNYbfFHzZ0bNoX5q9HGEBkZRYd2KcvQXQmntQ4blLSr5mlMuTglQMC5Sy7dL26B
TzEUqT2IYSKecs5ZlRZx8GOjC5XUTWgKKz94o35za6O/mrGKt6tvEUV1KyyEcz4/F6LN31B5UhgW
af/sS0pxaZpMd3T+vK0x+96zHLV8bOrxo03FwvnDxxPAAWF9mOshvuNqI55LQ5kv7ATOk0zQBQc4
jVCuzhB/Okjb9sgRxUvlu7nqdi/LvuKzZi2Pzcl5aptq2v7zqAriHMk5kz7jpWELvGDwJU3YL/WL
s9Ri67rZU+1jZjQA0m64lVTRao3B4+St/tluK1YSSFQbJdQXo6zVvuSQDNl+AmVg0cYigWDv6Syg
eW4R/65t+YLCdWDldvRj0bkI2+cq3wQjvL60pviNK9gYjP5OczQ4e41UuICQRNZGnEe5NeI/wjp/
WKd6t1o8vUuaGVuvc5J3VmzslmP/iaDcRRmBAIfxMAPauFujRfSS9mzljTgas21v8SUtISCGc1Ha
fQhnO7gWSWBTCYxHhk4YnXtJLVFdbHtV8EmgUsp8eUTxQwogNxm4c6wMSqObsVHGMPOKzLknmDA/
pq1xS9+YP87A95VXrvMinKqIXGOg8diNazSXxq92pjcwDUXHbYIm/RTEz9ITlO00C2cT8no4La9g
tkTUF4xXqBkUlmZmnHmA0GHL3sU7bY/twdLUDKguem6kfH89zykfol7c7pjEiDVCYjKJHaEHu5mm
hHqp8n451a7RRMXkTg+TvJUcxCTRPxcVBylDvU0jZMx16QPEXNML1QXY3LTRBet5PB6QNgXXefWT
iz2gWInngjzBNHV7rVo0orirsSW4cLIaR8V38zBnR29WzlerxBqtwOEvCttzh46WThaeBDYFN033
g+IqktNj29P1dfjOmlKclYgVZdjY37STV/6JewEaSJcWB0RyJDYJ8dWMfyO2yo9e4NrHoe3X42SP
4gJOGoVO6mXl98Rrdc8/3Igwbc31zdMD9KZiwH7m9eaTrIfiU+S2c0LAzu00jZtfwp+c3zTJPDIw
OIgzOnkh8S72CiqmIlLrkt5R+UzCOUnsa+V3wcZ1zJIKskcxVTEBe7GrGRfXiPq1UZLxubzvj91Y
UM5btL+nC+386krTetB8KUd7qIZzx+nmJeck/xS0Wfcn0faCVBAEeWSW5nBrtpHHt4i4qIHojDW1
RrQaY/owUzT7EUZa7q2VcisevXrSIeZ4Ct9FHFRRneUFuJjWoJI/4AtWOJzuiFejCRuJJWws3MWn
VefZFSfk+sdZq4F3pIPmqZvxqzNb7hd1FRzyxWRlxPyxB9Au/vLUI4dIkFeQX/SfVj30oY9+Few/
fKiFerTrfiQ4r++6zq92uV654ls1uN0NHVrBmFY9zOl+kSk/w5R6fYQNr7tMzpw+DFViXWSfGFGp
ZL3NcLfiuKVlRzHU37f8nmRzHEn+rZ39r1F45cHqKVyrcbzhBhBzGxSobfvT82aEVH5VL3/jgmwo
3UKapUmVfGlDTkfTdOSLbIusBzEjpsi2+5l+DQsvDWlqfFQDPBMblggoA9Z++5Px5FpZ1V8zyZdJ
LE74Xy691keaotWXrbzppw60v8mymAKb7bsPQydZ6Ns5+Zk9kT+poZSRHB3afnE8nRCQyhBnBJ0c
y8l2peCYm7DdXwrRM4GzTOfCc7pj4QmiE3Putb/Wms0nKH6niUz6W+WmOBh2O4VT24FnDUR8yHGg
TqTcsX0vNVUlg7mBevKZdPfTK32xt7xh50TzxlNixs9FkDWva7egMEyoatTbsi+9b5FMlJYM/u3J
NBenwGYdznBr72wrty5YXM0Qbd9A9IwYT0y1+8s0guTaSE2bKUdQSNtX3o+OAHHSdqj6urZDtLkq
1sR0df/iPtCMt1FnyTIcoYGPNRa7TnmHeHTINw1dk4eaWN4O/1D63PcNEQFlEBZA80GFrmKpvwW3
dz3OpZ2j+XGMMamPDfOqUeq79tbIW67qsnbOlR+nX1lOE9JMi19JXRmbipXACIGCuSpqrar9lIlX
/5r4TLbSndkdmC8GrEYEaNHEajbKqPJ9m/ZfU46Zrxfdp/LlvGd2un/I26nHoh3YBxty5bUQnvMm
86E/CLWUdOEcSlNzw0m/dxfuN521M2tMfFIXJD3cYgrLtSGthp6JH4XDbFsvn7a73MS1U7yji+Nz
dfblVmYID6rMyknj0y9eET3sAt+gXzwFw12/5h4NE3pDSQyC2ZqcYdPSuPmDNl5TikY0NRL82aiC
mZYV38neiWcKXWaS3yXSRQ49OE6ytx3BQ6kqN/J6hEXK501gfy4+Uqfr7uvZ//YGs7vYU8Ki0N98
8xgxX1nz9Tb1qHkOLyYQqGexNJQKuto5xiOCB5HK/LxQI7tUNl3zodIGYo/upyy9EhDVUF6mKWs5
3mYwOadpeJ7IZ9JXd6c3d44zGpwm/Q0Q4Qwk5xRqnKru71Y7XyIrxnwKzyjfeQUYPhsy1b0rug8e
f3lEEzZH3NjKw1z25kfux/q0pBPtZEl2CcWF+Zp1BknOvHniONYgy0bCnsSpcT+5PWJc6cuIhJrF
xa/IaTMShlXxoDYALblXJz2/fkakE7nJ55hMK4Egz+G16KqtTOt6O/gd97WmCa6E/rPdIDlNG3S3
w9gr/qR+4+91QNEqTU0sm6iNDmzG/dljG6rptE32WdcTSlqE5E/KXtCd1nO8d4z4PY4Hez+nGKnm
dLS/4rbjL9thueRSu8eUMe09Vvf0mKPM2ze1Tp7ymbrARk+ucVWtnkKhHf09oKes+d3Ec4CIFd6w
XsnXpKrZy3iljd/pb8xvhIi57T+gGVkaOsu+dXETmYWLS0eqdSxxEoR9UK33Y/eV1/HMVzhyj0AU
/J2PVnXGuuU9wOkkmJ8b74jci8vQ0pa0hV1u25iCkyH1gG7HmfZU/ZbrmhljlJRVFQ7rsL47SSqj
tJRO6Iilf8ZP3r20U9ntps4RR5Cc+MrYGz7UVO1IvG10V2tKJ2koFCkLwxyfKKRTBu8dscFU197H
s5Vvle3ZyYaGNv/uuu7CoUxZDi0bGTV9SPp1W6GV3jVpSxK4PNIIjyZ/SREm9dUJfzmf1mTqF10s
7dbQi3pRK6Exmdjjt0+NiqLb2p3apXG3con5y0TRgeAMUW/cWbzxR/uTy56L/dX+TklR8nkOeu/F
qvha4eK9TiIfdiwM8aUbdXquiH8CnHCCrbcy9rBY+fBlkav4NETve7w5fRyV2nwb+a32fLriKcbj
+hx4fptumm5U27Ze2yiesQfPRrtdcNqcLQ1qzB7s5ZlByQWGnHAiuRTVY2c1RKHyhky83frZfRL4
7gEcGmfvzhpPBBfmp/VmOs7mZYi03QZ3PU2pX1yVuWGmqGG+jRk3eBg33IOaTFLaHu3hkll6uecG
/SqdctkDU0VRbiVje0ms6bVZudfa7dqG2vG/tHLtcwcP+2ZN3iw0HnNakaQimTZ8gqHz6Wb1tx8n
GaUARX0VWANlC6+Zfkx7pfWTI11lUa2GiLsqBuKUOwa0PvO3LWNnX9ZudhRN0DDaRssw3thJ4qDd
7e25AwPP30aFahwWN8kPvuNJvKTVpzEtZEBXGHUHL1BoWdVCLspn0lE2WPS6qqnov7qYZzz1YMU1
HS6puselX+cXJYHUNXTrGLmjY56W+bTPM+OzmP0sJInlHtyG1kl+Y0fuoSYm58LHjExT1ImchMUB
6Khur+SXXxcD23knmuJYwc0MNQ5KRPXuh0t05axK7by7PnGULNXpLpjjN6+YfyvgfVFelmJLIIJh
wJpHqoud+KnO/YPpXid006mnsOt5pbq2flc9uZ3HRokYifCKtSqDucF0hVFP6j2hd7HxCuN+LRq8
6ML53bAgh+zuPxkOycHdJ+2j6fTD1UanevWYTlxHL9nGGLa2fpIGd2ax/MavXUVWoyn29pnP3jVW
7LbU7YpScsXBTul/By0kNkzmpKnSFYPl4pj9blYtXD7qFNvBJQTaB6TxmLR6132NqM8ege6YsTQi
Qr/eM6L77h5/ZvrQkoD4yFS9/thLXb3YJkEMOYzWE8GOnIVorKi3GxKXo85+uUbP2Ce5P5yXhBwj
QvekNA37EI9GczICboBIu+3icShmskTUbFvafrFsfwc287HEdZptQwjrYNGCJaetgGXjYyIeXFgh
OVi2j6kW+4XZVFpcRvOQUpo7zoGtDgtCSJo7Vn+BC86REiFB3E/luSgmG5XhGNN2T5LpeSR4tyfs
xY41FTEi6kW/tGZdRJzql0MTZ0loUWu/pMpMQmITVHw0FxyPfsrmn5Da2KAskQR5QInW+e0PMYU2
aRmUEfPVCO6nmYP4lGTBPiBs96elx8p1fCXoZOt822tVvbWeqMkfdtRCwhHxXOR6rb1nisD0z6mf
074ruFvc5UuPAIKBS0XaxnMflRzYK2E8DNwmfnrK+NdRZApDq6f9H1n5RNRGcjsxHdF9XK7eFXsi
pR+lqufpJrBnXo6q5JAtvwOSqafaYJywySkfapdxnDjT2asmOEVBSk/noWsIQsRB7e0wK04bCzkQ
vwgJYGMJurue5Cql+Iy4QVLIJ2mWREoMbW+ymTQfJxVz39jtO8VHRG41ptw1IUK+pvoPTJHyd2DO
w5U7ePxaUtfaB+1an+o1n9nPFJeShge0U95y4EZkh5ZTdqdgrFQ0cjF6W9WKvqHXA/sQFtQg9dDG
13l/0t3EMIDMyHLMtqv3Pt7XaxVXwZfWVPU6r4+3spy7Q5pzmql1PSOvoMNxWidtHxjZ0BxePc4z
AVe0dCFDOefJmlEe9tuPzhXrdmYt3HiZmi9SMajIichDzMnxAWEC3U3HQl2Kw234O9jGrELR1/U7
5eryae6JfdQKp2QL/mgrHXq9q4UsbKjG6TKPhCmBijIzU3InuZnA6IEV3pO00ufUbOO9WWX040rr
gyDNmIU5m6HvdPGBxGy9r6bYOg6NJMElEifb1Iknnh1Mc5eFxBzPfpeHLe8RtR2MghNiPyasPCr5
Bl7hCYTwL17y7BoLwqdcksu3IYA4sLEnb6F+4/fpNhid6R5tffKZ8P+Hma+5FWdsnnUTg/FY1Hiy
Sj/b9iCCt02QYMCduOcXLlWNBDIbRCvWXOr1zy7R9gh+Jn3ERLW/e5QZ3Aey6ZAQ3A4tYxnP2kJ6
16opP1aB3+/UGsw/0o15FwJ20D3bTxPiCc1prk7YNIxeM5PSZ2uyZRyHdblXBaWaZPmFy1CG1Ie/
V3Mct9ohWWk6yZKGcNuNg/DaT/z1tC0JGG0J7qBEIJQyMSOCf4M6KSMesp3/TO6KaDSn/TlKnUbZ
pNJ9yxt4NbOVaaPRHN5pGRfbOmcidOWyejQX3zsVjZ+RJIirzzwvPrRlUuhMWUOEZKgjrpcPw6hX
RmOESza8N8KGPO9TzgQDI/QFr/LiSjcnPYKsxktGXgeBf/CfY47/Awa1l7rkf/8r1GlM7/4X6rSv
9aslsjn83/9T/0dtGn/sX9o0X/7DsVzP9k3XItPj33Qu/9KmCe8fIiCcKYXn254lb8PJ/9amue4/
6PWa/CHheq6wb0T9f2vThPkP1/M96iBEwz3hC/Hf0ab9x1lkabmBb7uWMH0KkI4w/zOUokop5CPh
xOPH6ATtvTnO/1oNCRBqggaIUXSZV6Em9d/jdP/7v3v74aXnWMhuPSZm/7/JWJVSLZxic/1/lJ3Z
kpxI1nWfCDMHxx24JYghJ+WonG4wSZnJPIMzPP23ovs3+6vUbSXrix7KWi0iCHA/fs7eax8GzShK
QHQ7cHxrT85c6j8AJM9/1f/3G/77Umg/HQeguevDJvv7paotzbdpxARjcA9dlnJ6DjjQHJxtM2Ht
WHd/+f3v/v33/jVw7e+m6P93NVujdvelI7ns3682d9i58nFZD5ymkPN7NtNIQb8RzQEIuXmedyxT
9q7SzeM/X/i/fE2tlS3olQVOYP8OAMxm2rW4fPglfayH6aDF16SrdU/6t73HCdP8wXj8364XaBLq
fCFp4f2Hs75cNbi8aTtUaXmGQuW46qKk38y9puILDnSWxj/Z+P/uSj3f3IDnFSwfDywvzu/4l0GP
OvfRIx1I2SYxEpgK7UDbP/7znfz9KppRJlnFDj0hm3fjd2iW1bu0CHtvPpC7iym1HdNTl+d/Il+c
uUZ/fSy5iofxASmBq1HR/u4NhwRt1bWmecRxCoq8LIkOzVvmLCHmUPEHINR/u5gMPJddwQ7UfzyV
Y2pzhNXJchBxmx11unxPHDZFmTlv//O981zhOr7DcQwf7W80p5ZE4TqjJjpYgXdbtKqnXRcsf3j0
/ssP5CERO69bipfM/c1DzhPt+f5A0Gks3V/SZdKabLH/h2Xjv90yFzuSEqyKQsvfLiLTmPw+jOgH
29fm2G4bzZ+guS6T7E8pUyzzf30SJLFDLP5C+WRY+vw85zX6L2vhTL8HxVZVHFLyLtxwy0TcP0id
2+M9dKwhOy2j01J4bDF9OUMfqX1GPhAvD//80/32MZzzusHCBfBPe/z77/RC7awzbcyyvBL7Ovxj
mNl/fkeH0FBX8y/eqN8jeSzOcf5Gw+cwirnYXiGldH6YZs7QIMIq/Pbk1al8XxBx6f/t0T/fXVZ+
1qmAu8zs7rcFWW2rLPttKg8x4bTHlZ7qYc1xm/Q8XE//fAd/20z/dSmWDXZ5VGfoyc93+C8/pJti
D60DgXA/RU5tJUP/izVtujCxu0H2r6aHovOnP0ST/reLnl9pqO5SOuxwf79onDuCWXePSTizOVdO
3ji+GKZUsJpG9JoLrTBEYqaRn//jl2X91YFAG+rze1JE/HZdRzR1IdoKVFIyPlrag1eU1vXbUM7d
cR6m5q52Svflny/625svlWNL4QilMavYgorl7xd1Z8f16sCuDt1q+/fz6M9lJOdMmvCfr/Pby//v
61BlaTfgzafU+vt10owU8QEbCnb9JL5RhXHvWsdT92mChf+fL/X77xcoqRWmJd/lXvKEnvfZvz00
aK0RgqFgGnfje/aHHCBH/kYo9tDguxgw2Gb4vTCdB78tyXJysYFKxz2aMVXeXqxbfWnSQmTRXJ7t
dznjd3QAfcWZ3Wtyp4jK2p+hgDHorsPZRmpCwqBFSShdvGpeS1xCuORJ8OqOyrV2Jh3giYG4RhVl
fJXAz1IIp/End95bw8j7skSukeykvyy0sOSAS0GaDHKuHL0dSd7VKZ/xme2GopeX09YP6qZ0Ngsj
sVPRrXMzyaTW0vOLx4TknFztpA91EejXYiAkiOma+83OR/ULAZH3IYyo70srn+ihDqP3lhUqGWm0
SCYvHL5hpPQbOsBdOiSM0tuOTxLpsVlPY9oMqI0TlxzwyrP1Iy9x/G0a+m2IBuUTVJ8h07vv9Ubg
uamNS0qKNMmFGgeFMsoesyFybWQ/Jxp4THisIvCeSoOleL/43aJxqibcfs4Ii3uq/zVG9gJr/Snp
SLympST5dK3tqgyDqkBr7SZOd5mzb5zhDaMad3qamhaBdMLgw5uT+jXJ4qHCRSLK+87TLcgsHIdX
iUIZDExEbfEpHnUiw84/txV7PNX0VyxTTqdCdXRQqXMajBKzNzzFBbDmOiMOPQpWuLVhSfiPZMis
8+WEbc8XtPdGMkkkuhHqk6q88BKLRk9HEkpxmEu//Ygrtd2qbBMYoddeMrsu2vKmpUUh75jWzbAG
sRTugIo14/WUbfXCyj8zBZvXvq5PJErYH1umm4GxEoOuZXXku2NnM2Pj1Oewn/AMetFoamiFyWj1
bUT7ALk0ygfGlYVCx02H0syIwH2JdVGno3wwRdHjEkEO/hWYvPUJl/UZaKTUj2+xlzVwTpukze/6
XCxXnVsG1lEiFNQ7Ry3VG0WfLY8N9uPhUDXsYacywfDOfCqt6tDVA59wkXO/N3CdrdNIWc7pH5JN
fqCbjspz3PAKN4UmPLNvOkvg9AHgu8urbvrFAMlmUkw/ud4h6HeuWu2k3qG1p8Le1dMk7vk4OcY1
MRCCGseTtDDtdDZiBL0heOu7tk0YFbft2cup59uttgnCdLRc39GatFidE28Z9rCyx+G6iNcRPmXW
ofyycBMeBbIGAmFsNTT7JG+r6iBLpFUXyADGMXTsbUjuUe/FLuAHF/6Jttd8X1ClXuECOJvjmwlz
JKiPEuhfoOiB1IOoL2N75ZHbpgBt9tbko0VrKphZUmTqMWpAOEvXHeeBCa0p6O0wHYcuOCv2k5gz
hCtVBWEXD/1udVuUnpsYk599z8AsqrpSuTjQUA3tuhIB7RG0w1g/BW4z+ZFpi9Hfu5uJBTYX356j
tEfYEaalh6GnXr1tp2Q6vdgYf9T3WbXec5YlAm+GLNYPKxiVg1tYjO7FsK2kjrX+0gAEkdlwuXSe
UtjOG/0WM3sZLxJYjcmu8XT/gg+9LCJjDfNHFqtaIrkpNWyHrNATK9eKat3rJrzq3tTG88Evt+3F
pfK/rjuB6VHVTurT3yKbm4mWSNzDLKpm3NW6K4/9ulrpHp/byhhEW25yCNp0+prNYtk7GoPFt9hR
VXtQQ7l9tl3NH3OdST1D1bOnnd/UPALtIBHUed6Y/jBB2jwYL2NibKNH6UOs3Mg9C103UBaQ8K9h
7eoeUWvLhPfY6pQZZhIHltkvBfOMsMaQF4TaxkYbbq0Htmhg6naq/IWcbvK0TUl31xHlriAo8mKc
//WoDVV3wKs/NhdJMRknchBk0IBFyDJBMaxiZ++kbnyHrqL8ZYoFPc/q8cc6kTOb7rYCHlpmuaNk
lxrV5yS05V0nSvHkM6kPgj2oA01kNK0Ds+e3IH02W+tzInZv8ISU86RpoCJFVajsk1Gf7C4o1HGl
uGac2sz4oMH3IcjeVtajamQWOQ/MGYoK1JDjLQouZFnXr20PC6XMK55zBWMmAlNX31hmzH4ydvng
rDAjOIzFLZA+OEQZymK5lWdSBxUG7bbuQTYsP1FTkh1J+q7fvv2ryYKXOGam4nGo5c4WA/M7SgU+
E/amq3JF+HOEGD7Rfq7MZYxu4HqiHGNhaPaTCn4ASLodVBXs66r6qC2MP5ig0N5Z44eahu1xdoov
x/cOqXBOMvMfy25qwOiI1xWNdCqKVybPJ7d1HlTSNDvRnWNW/Ty/wTVLztSGT8cvgVU5K2AJq7vu
0n69Ws+65ibj1VrZ5Xaesmr03OOliwaer+AdA+00u9JU/XWPUPlZjmMauQBF1BnfAWsvDpH8NrvW
ZBPDVjSivYcJBC3QcJkT8hpOdXKw2o1Aob5Kbxk4m+sZoNYATpqFj2Sys71PKN55FKbdJ8yX9kMP
1bTsc5QOT70w3WXlrX44VJzudueT2HHQNnNjFahfw9ZAH0kFz1rI3NZ5hOwzPriVpI7NgvUpw6ZH
r7al4ZXzRY6TmcXRDur81u2S7dkd7HdoLt61JAnplklfluzor2SvSZswf7Jrv7ztGIda1FNzRRTH
OLofna5okNjVFIunPhhSN+eG6OD7bFaoNmgzVvWgJ9ylhRm/bxaKRKwnj6Mv0McNi/NAiqFCCByv
3YU2ktlINsuvyQw6Sug+7wX9dAYFItoWdqUaYdi0kzaOoH3fi/5nTCmbgxEa4nXnFwvKtM30Yq8K
MsR2Nf9hRTKenXc5SBKuHeLUQs3wDPbIwNvQzMOdr22wKFhKvlkUPz9zOufz81its9xnJBQyUJya
Mmes2q2fmKCWy3XZPhvlTftmtsabmA5AZJpKvZhEZB9ltqrPwfgjVrKCwmJKm+fF1u794tMOOb8i
PG650PMl/KW2BkkjnbdWmOkimF3xRUjk+wJp4N7B2vK4juuJ8qjc25ZtfVlMm6+bIO7OBr3XFMr+
i6vOvqdpJNxMJHNYzAn+g5jk2W9zUV/k2Ad2Hvmi9x1TsQ1XMIKSOQkqps3+l1kwORMyyQRsyZ19
MXrbfvDyIWonixb+NDvrUxG42GVrmeyli3AiQ/+9E3aKTtxVWI5aLFa2QNNRzKRV62w+BWK79S3s
GSESDu+yUw2DxSTW+nNI15pttLFI2W2J9f4xI5UzZzPwvKcqFaFmWHRYtYF3Nosyyhx5mGOFRtjJ
HBAHVYnOvEdJhfeYmQHFHIZytUC53SpeWRtmUofgLTKTDqJigqe0awfh/HTdWO+CdHmOJ108tg35
2mHSButlJ9ANB7GAADHH9ZtERvI0BghP/Byz4los+i6favkEQTR7ELmDuYujPFqGbLRx0lPd3mYb
cxTGRDxUlT8X1y57Wuj17XTZoic7ohyZI70hRVwAYAG1GXnl1txWJ4vJVoGgb+8bs+74zulhwd2L
bmoYqFdGhjWDd0ab1CsS+GqqL0UyDLcUgf1OVdWA5EFpfrgKSgfFtTWQEF6quxwX6LPbDosE5pKd
gUC6ZJ7YdstbtjV+6K9mbfdVyYZ+2DYnuaWbu+EnkPBzwiA3uFicZmXVGP3tcuZXQupip9aOIrDl
PVq9w2ioAsO+Lpn2zJuTAtzSVrwxJ5xTziEQJu5zRUF+wq6hflV2Y7KrCq+jvJDQpLobCEXjiAkC
ddC1rHy9Ie6YGioWuwalxLM07P2uof7wC7a8rLHsJze1kHv7FLYgAsAK7wo32+adb4utOmxZ5/L3
VcpZz6M7zL18B0hm+XiLUK/pAaRprOtz0E0XnR5QrwV+nz7h322m+46wN2A+1ideeoWfi9mRHAKx
GyZlHaRsKj5GMn4PqHE+YVRNGD/AfTwkVHX7hniT29nN3ybESQjuitvMmrqdzlKbTZqyDFQSwUi7
GbHmhLK5RceHMXVCiJgmGEomCq5wTYLlbSuAeERikPVxmdfisLDJlru172vOm5j8q47za51ZVoSJ
nIVW0/BAXgGTLLVv6i1/SazEvUyTGHekzPea4ueyTFvvxhMA+I1VT4/aSkHquLBNMMBVKcNDODmm
6GvU35pIpbHMsuGuLdf2OpvcYs/L49z1VY/fX7e6cw+9SLCoBZr/3R30N7UgxbJUfzIWpd2WJ4LJ
fJYkd5yoGP5hDA1pz3QnNPArAMy5JNYcOXoPGOAovdX+hZ5gfVaySDmVOJyOlIVWH0XMeiVZn7yI
PlB74A48M2sQHdoU28e6woQDOT7EHDcEwg6gOindgAMkUJkLSkPvKPsOH2ajmuSo8/S6z/1fzgY7
h6PLjVuvlRMupTnzrOCbnbzMeqnXdvwObsd882Nf3KWYFxAMF/BgtuWnXrrqtrVVddt3zfLBk/VM
pw2vFfroJvRaL70GzaUvq04efZGaB6YjF96cQVhYm4R7i1pPXNh1soLvat6wXZz3TbyRdulLZhi2
vd3HHu2l0JGbuMoTPzjJBDeFy6K4q+vKeaF4yJ7GckIj02u66SGkkqTd531czsdgWJInuGwB6LPV
JDgL4oInlsr+nZ0RhXg9tpHPWkolVVFgYBkJSzu5XUQdX/i97l7nthPpLgdZ/N0qMR+FMzqt3VSP
8SPaa3ON6AtWUeBVnt63NmP8VOIn0qawvtv1CpCrAJiS7UxV9dE8iVeXf34sG90vu7k0P9bB/k6H
yT0kBeI04oxzBOzKRFnd20U4U0finyyvM4Pjo8G/Tm3ZeEsXCg7ciNwr8WSN3fwJozA7JVX7MqgJ
L51vxdhaRQvFBBYauKGamuOzDXoWdpmiAsHcsrTLd9H36B9VGx9oMtdvGNDclzEJJIlFkHz3BGL7
P71ljbFLnI0d4TYKmxwbYksPiRGYN726EviMWZMjP2s+4RNmYWsn1g12Xb+61Cax7rvyfHYA6rW+
IQc+89IpIr7FECHMkb5aXe2reVXfMyJVOFZQ3b0LP3GjvFrLT4fg7xvYD+vzrIx4lHZ7hiRYGGYa
NUIIhE1W4px1GnMUlo0OfMtrH3t0jqmzHSWWe+JbD2m6YQzwaoep/uRjGWnzzYra2sJLE2ypR/HJ
7UDNMoxrD/uI/Nt9lfLr76oMAU0uRwfaoNqkg7DUoKsncnF8nvyEUn9pWn05DJ5+cdMCaXY6ddqw
YvtTvx8mofg9k6WuI7N53Y239GC8eEDKOQrKCuQYtjQrbLEd4CRrpuzHBPQTKhb0izuC9YCpSXgm
guLJtvOoAtVjotnexK9sYFGPgqXVcNln2ihhiZHmKQ9ESRHaCmeK4JGghNUzqpM9q0di7z28pQ/z
kpdwRAaIATuvNU61833P/rL8s21iG0YbMebgdRq4aJxioS1KkYf1YvKB+o76K+o6tznSUijOVq8z
gq/0vPYrZk48R7GpSuyW9JtuGoax1zlRz9Muzz1WdZ/4mbtAboUdQdix7ywT5BikQAQgi+56jhLU
cst4HSwJghrsOszE6PVyKnRyDifEbbmoPLFv4K/tSNHqTc66t7rT9krDhsjtYR5GbLxywmlBrLuB
QJYq7qtR2E7YwLdjAwkRWSGSSCr3nsjXPJ+3lLnKVNtn0VHJNNFdY0Dgw8pjwquFmbZ316S+mKvJ
HvYb6qSJ6tFW1w3K14A+lDfdJ2xVsP+5s23kstQuWAi9sqAGLT3rqgMRme+9HhxN2KdN/1SWA+ZG
vVh0qjxcOz+NTesWQkzGwYPWn6GjLUvC41BKtbciF2yaTZuzIoFzQrPYZXQrokKRxkOJZar3TE4d
C+hiKrNbzKS+ZJuo1y5wcXANbYAtyy4V+nFtNZPaSSnWGxe9M0ENg+xuvc3Db46hK/nJ36i/gCtT
asYYMt+UM/pfg1y2s7C1Xg7SwjK6yzUSt+MaFCkHv3XQblgzdSSINHO6dt/omZ5tImi+YWVCJH4I
Jk++rnidSUjTllAn3dU9NeJq6TwKoGOtLJLTCl+ps8dzE4zuBuSKxOzpbJnbhBBgf2f5wQIBIbAA
23Z9M9CvJonIj3qqIl57Qss5qg120F3UU5cAb6BWvE8RgMoLDftqg3yT1kcV417ZbUvXTqHdWIV3
h/2G7C0S4tcSwmfDTCrosrMky0mh9JW4xt89L1Pf+c7BY+avBSWWIxM4m1nQ95cgdvhaPp+RjdNr
C/cKRXSxXJTF6L6KLuVUP3KMfTUjVcZ+i7WDdXaZ9KOfO0CIugRpxS4mx3m9TSCbd7sycKbnTPQg
6XQw1u7P1UdA8Q3G07zeUPXiRsurrP1cbFgYSHxQSoezCHz3emxpkaPbJTcGnhOtLzfCQS4GxHIY
MFbbSC7R2M5FlW+LK7+oUi0Y9yLL1YCbO17gJNwlhU7K7CoY0O+zZ3peMDd7NNLIoXHbMqPEYV5w
W/VuU15jJaemUSXuA9OWzbqbIfw0dz6b8Rxii0w4TbcFR3ZH1BCySoY6KEeDrRBgT/EAQPChtoew
hHYtanshoRw3kJtehKzxhsNeS7pjUnTG203BUsYRI8PB3mn6ei1OCuGbqCi6iYqbxZpvPtrCD/u8
hNA3ELtn70xxtqeAu/Xy+KoqKF/3cVcmy6tpOxse3lj4OZ1HjppRunh0qB2L/KQ9knEzVQDDWuB7
rmv0MZWzbF5GN5+pPzCbZzz+ee1cpGBIUoR8UE+vhGtP5b5r7bb5wT4yySunaJoPYycdgj8/45y2
zsRlRbSEETDIAQHybmmpao+FHnzIN30hkxd6B30MOcyvKHabNcCrKAUWM8W5B7RAwRyfNoFJus/C
HVrrSH5YrfbtUsngjfAABqlFZw/UV+CykBrzjdJLXefTS57THtlZLpo5yqcpziLLysfqylpxF1+a
KnYBIHvn09btlla8z34S+yO9K+U+SdWW55uNx300Sjy0bq+bEDAyHuC4jJcXZ+1H92o2kByPsb3g
73aJojQsaql3aSm5ePvMGA9+mgm0vpuKJnmg75uxHKfLYFkH0cYwFVXiJwHP1DTXqB6bwAkNys35
Na4tkVy7yrjTnUtPoThqL7ZWABwukrYWsO4P2KvotnmUhKZlhkJg7ya595XPk03Hmd5GIA4UEkTp
LZPRbmR4TsQl2dKdd99pQBNs/wUl9mxrRu1izKFON7L2rT397KzelXGyVKeWV3LEa1m19WlGy/dF
2Z257DEoYe+zGVrOe1YncN2S1hZLhK6jbvaFtYxgwruC4zzYbE+WH04SlyuFzoqRgF6mdbaUp7AE
LcMkbMf8PH30N8qnyLfXbeUgMff9LpVdm36iLzrbVxo5PAZxCtAUnjJQRrdowLc0jfW4JYCnjk2t
zQJfJfGGI0ARHGKdt4w5xj8BXAPTQJ5d6HksInAHBGMMNsbScBCbvKvc1n3E6ObBwhPV9BEkiJiu
NiZnUGFwL9610szsv5iGHl0Owz+Uk5JxuKZb8iUFQt1QFUlrPWCY0g/4tWD2rOMQBG+rxOp0Rzt1
BlXsdPoSbWy3XQWu1yYns3KGvJ7AfheHkvCB4CjxFQIAWOGRILUtc1/ddkVWPi6JZ+zDIFcxUlb2
6XNwbglxmB5xvOTx9EGPjBP41oMiPi49DZJDzGpZf4vTKeEoz5NmgGBvGCbTelPubuDpvt2GuP9G
HVZxVB7Q3WPeqP3imIlVz9fQt9nh0QqR6SMzCyxQwlF2b8cdp0+foyzvZJfHvyhdpquqYXMNN79M
VqxXfWoOS+Kmj0kXsDMHtaB+JMeeLnlnuQR7bVSn+7pLiu/dkKMEXZytp0iZBPLUBWwQ3RwbjHmB
tu2jBUsOQDXFyL5TSMCyJnJ1bNVXrKmF841TMVMRQat25EW35UGNS/UloCOk8MMCVfJYIpY+9I4w
VTQw+7UvijUvy4Oa2gpTEbbsliwPkVbm1G4lHxU+NAbea1nnFP35aLzltrAETImlIcbp4GVZ1zzW
kw3Rq8fAwfxjjeW0a4K5hz/p1MlrVftnW3nFkBoXuGebq6auOGYD2AQGUDiqgJNCD564gUHl78Gy
tXbUd3XwXkFctfaiGIH8YVsUPH9+KquSly7O5m+JrTG98Dak4mosRnpsCKr1p9qEQs7LP+dRLPoJ
msgI3COUOLkh+aRedTmuzEwjKeTy0622/IpBXsEMbSjEFVTilld+Xro3AT+NA7Shb01ZOKffbcHL
+S1ImVszHyhWPCcu0xucCKne23QOvSiwhu2UjaVmlA89bcXpvAXWfqqApF73fBGqa+mSAEwx3Hc0
ZVKgRXjQZXXcUPbmYb7aejwuJiHigr4yXf9ZtJygB/ZEWKZ4nd+duWICzOyDNjvdHvoojDgtAe6k
3L43admJywC28nzpxhxALzbfozpMIFj2+wSLrL8ffAIGLs/zb0SfOe1RIKR0+xbhgfAjs6IE9zmK
ltGTOw92aOoMuFE5159icFAzpsg5UU53aW5ClNMLwRRdDjpVJVTIJNQv1zHnZyza68QvZnx/bcA2
Li6tVEWRfWiY3QIEoPXqwVpxVyD+eNSsHYuceCWno9lYQOotuawYdf9cgwSmUhOohobWMJ7rL7ow
1T5rbW3fZGyO7QEF60Ytyt774ODa86F9U7lFpIPU+uh7Mg2Ax7CYs/u3cr4rDbl0oTB5Z78xq3We
+ontSAoscCe9KaBhUPxLix1rU0005kU1AuNrMYzYcWV9bgA73FPBR7oo6855pigpVASLH7PPkqv4
u9s4axFxr88H0q1gcQB84k5Ay2J33fuFs8YnnHnuGpXZYldg6kVDs9C3s3Q4FTxvLx7Td4zbA02k
PaIOQCojMQgaHbedFo+Z5+H7JGHMgU+ZQfHqD9usVfljHnU83qtOZNfwBOP2epI+vbZNoqcJO8vJ
lisaSOq9LhZ7jM7FZHzRtS4jhI4a0hxAwiv9qPI+uIX7YuZ96bjDg1/kEA29tmyhbZUt+ejMG1vJ
5FrPT4Ut1vmYilGpy95y/fhkoQ4MTlM38xEpb7DqUT2ha584QOPQsre5vS26LOdDJ5zkv5kSV2MU
FDOmYgYkkhyAeIITO1mLTct1VX6D1aP2rjHR997Rm+Khe2+7Qjh6VwF/s/c5hNThFUnA8L6kxoPq
lQ4M7HPvTKPZpg7jS5y7v5IuyZ82fr0Fog2UT/daad7ZvT2AciQHcQNGpdeGjq4/5YhlVFxNx8zQ
CbzAC+JpJvuKDtBerjMEOgps72fnu2B9R0T+XrgsFZh4whWaHwlmwOZUo/gJdmvZTvkRtX7VXTql
RVt8w+GqLrckdcV7bKeDTTiImtRKxy6W3s5t12549jaHJvE1AuNlidwWw92zl1ZUIvhykwV8PI4J
YNizV3H+sp2smq/SDZ54aCCzTYfJ091w0S6NYy6XgmPe3pu2dD5p9jRTIbRxnc9YsVBGcyoLKECm
tPMLnLgzdnLfz3/JcmZACidLIVVedK+vZoq1D/heZR9lXcmosex65d1PmGfUozfMMwgQLIBpyFig
+DRIJCTjCM5hl8X5aiNJAuAWA3ow/dzN3QmVyoTBdel6CFOU6Brotpov+6V3pofZMcsbo7+03Psu
QKFwMKajhS9S92soCsv6xitVfh8WI76nSs/v3phh8efsRVlrpvYnYqa8DGfp9TjylarujaQeiLTb
zcwHvK1NI6+lPRHGMaOzMHPs5Uv3eZwc+Y294SJPFICWemEufpNzXucPNmXMHjXa7jtlGP2GRjF1
vabVSeGE3KbLQl7m6tVZLf6rxakP6XXv42Zcs2xJGUX0HayionRyCHfccH29elbuw0IWNvYn6ZNc
gFasd0J48fRG5ZIZOPBBMAB+qiYST/yu2LoDer58OlqNcss9MBr/tYPWjUSJ2JxxBzCDJA1tObKm
pj5nZaxgN7yTSBL8wxzB2OgyKAjBNaptbUdElZT2iaI5fqXRMFAVFJa97TWCwg+tKot56Yyxh1iW
GFp2UQ3ZQSPr+jFUdrfepetK4WxZtegdoJKqW08lBtPtCoJMgbXeHyknLKx/DEkx8CfXq+NUZ2yA
h6l6K2OXjv3cNlcJLfazRd+4DwEMXRBXblBf8evnwc5KE/btIp7HjwxcJ7n1NjVtuHT11u7KLGgr
pKMYoXZ1RntwR2w4CSVb2QEWY+Xm/AfiraquiGOh7q2dLEaKP/H/vkg3k2Parxlm7kpnam9x1BOg
4aE/JMepK0o7svP57Cuaiw5YRe8zzw8EJqg5JQolEn4JXd0DfEA5PRUv3rBS5fflgDFwyJlq7vI+
d24SQDS/Em7ad7QRagtjtyi/bBe1zBnSSqNuXhQ/GVCClaSQOnBu0ffSh+ZjZcdsBCIRoggYCFRR
lr5bDBVghDF9fp9oR8BrpnJ6ILuoVGEDADOhsS6hNynGrWUoOfDcmaTW30Zml888xuhi5nzGZ20l
S5dAJoAKFNLKkk+u2zfntBkeSZZ2KNq4eJv6TgYjlPgeYjUlTYloMOwgcbzGnP4bMibaBJJwEgy3
qZnGBX1YwQPmjGV3yLS7/hLKUfeeLORbp0rGNblFUlkY0GO9LbYFQFmS1D/oaHoXxTwt64sBGfFj
1sTSePRAQXg2o0uukZhE1Jal8yBgraW3ddtZtA4nXq4IcKz6ZbkV+QnAcTKOnEmlf6lqbay7PpAj
mE0bNdTJzWMN7jY/gw5kNRxKFFKIoDbTUIatTnYDHIdG/cDSgNGysuz4csqmonvXg4TyIGBVYfBs
i3UO8wY08K4q4gETYzeuDI83S3i3SxGzjScDnxEAK6Q/BCZoCK4ZnHgbcMXBMhFpkT3vqmu6gjq+
VTc++ChwqZlHeYeqmCKj38bsy+EVNtiTPQmtv4K0dEDX5VsXPT46fuMhoz2Di934gB9Wcco5foM3
rOhs3aiFGZBBtBeQ4eA512meB/NhDVLnrqls8QWqbwxYUFf8uU4yNDfKdTdWgm3ZvlRVFN8tRMwm
zOnqf7CdTagpLCwM4ejO0A9HBe0JucGY908ThoMmDQeVyI/eLfPuejt3oL+yLBfZr87vAN9XVVrg
6ncb4FxlFWQ/GY9izJ3mqVkumoQKOPRKg/gqDZYVh+rajRFR6PlNh/gJCmT+f9Sd127sWJqlX2Ue
YJigN5dDF97KhKQbQgpJ9N7z6fuLqmx0Zc10N3qAvmggkaiso6OQIkjuvde/1rfEMn6Re+hZgDsi
bVkZVRTKd9wFQ+/F6HPLje8Idpb2E445QWmgejIYGTJnGQtsOSWYZPwqPYykIl5Mjd6prJvJJeYt
qDB+D7TAgdB3CQsNuh7UlQBJP9dCjho2qd9akR0cznjUWpUsryc0UERs9D3mb0xtot7RRLR7bAqB
fqv0INfegaiky75NF3rAlsEgzZvg87E1rRgnCHDQ+DZg9cr0qZXhDbXBYEDUMgsVyRhkdr0WezB4
a8Z+YABFQ5/T9cJ1lh4tcKV0BJgWxlXKHdE7NFEZApJ9oQgahqmHAAmCfSgnNdhOkTPO6NMVki9S
WmBnROuDD3j5C4VYVig2r4NYlfKJHQ45rISVLL8nC9UQ27yRtOYgEKmO4sOcxSUTUCktpyrgZFaa
i6uFA5FMIc0q2TM5s5v7vC75mTHqlcVeCE0wUswRiFC7QyCAeJL6DtsgWyWTME2liwLNfJYphiYk
TMHoZU4yRcgiSRqV557PnC5RnaEDCayxixCKEpOFzkd2j9Q66baVsoCisdtpTEc6f6bizl5kaPxm
0pL3egLO4vfVwhxh4gJ5zgesInBB+xnFHqLSp7gUYQYaILAMb8Ssk+8sIYpzHHHjiPqvq1N4mcux
Gd9iipb6w1zIZb/G75fFXjEuAU7TKS5FeTWnovaWwCz4bbmKcwfmbDC5YSlnj6EkgCtMHtgiwQ+z
HjY8rIQ6u1bciokj46od6XlWNG1PiDS5cflOzQomnPoDDDUGC9F2A97MuS2QfjMOfJsggWvl8zvq
kLhVLDVOMqpqSp6YU+ZnPoWm6i4K4RgnwgAdiQ8uF0N/Ia9YP2JoZOFRVQwIrOEQdDeMbA8SaZIy
Dldx2obrAMQ3sizJe0xkZpL3X1qfwwCQQOPoeCkincbDmk68bcHU26QTinlTu17k6hHYn4iiGxdc
KTmyxKIq9wDdN/HERFVF9J2CNxgpI4y9ICoAPDhikWpYSDNcXZWbiHi8fNUYjDfQ0VgUkhwzgF/T
h6MiROvVsNUy4Me+Hpa0iYMojvJtKDEXWZNRBjZU5WnGYi+kCXSrCWoaAl2fxJASp5mqcED1Qr8y
OgIDO2yFlehES6eV5PBmCLKl3DO67MJmtFaBhb3qXZAmdjCcf+ZmLc+5GO0wZxeyG801OEm1jUkH
M18inYzbEcaTMqN4Ev7moH7qxQ7+TIY4BJiGz709qLKGL5KPWkx2kzx24A2xyPKYIec5PnE3pNKz
KE+PAWUmwI8SmkW4BHJV6XtJCEQKtZulXj5Tk8VsU9MSLdk6KzpVLYtJEkrb4dkYuG8iaA3FW6A3
MPZKTqcIOHUupJdKDuaYk5yCBlTKlZDf2nZBp8f/HrafQsKU8JxWQdm+NiUG0b0lJzPhRauaqsyR
SjU2v+MG2iAswQhBXGI/liNTy6NKihlaVVFc2rGU+lsfUihUEP9QBXw5S2B0iyepadq+68iKbPIY
2pu0sylyRpvOwiaHq3+UJONtxHWiswmsShq9ZDmo+meuf2g8TiBmFpXmKXCc/KiSXsgA62UYgoSo
n0NMQ8iPg2vFQtNskrTKw+2cGbg55qpq0CiY45vfZWyW8c2QMlHYAGwQhsvSNTP2FZh1kXRaRlqk
cIi0S/9edqkkHyoRjJ8LJ8uol4ddHJc8e9iQGXCWJks378jEh2m6AxTWFvJpsLJhMXHGC0EDQpgZ
yapSKTc6orI15Z6RpfaAWGOj2cVlRPXE2JY49orcotmNpU+m90xMgSG1LfRpnS4ICkEsGROilSQK
KLuKdrIsYHAYs4vDCdJgViTVgFvQFjkV3bOuwjc4pJyMbQvtd2eBcmCLOfAHu55kuUG/GVvDkOoK
WcMaEKygvoXqtApGdqvVk5VAee02CS1HWrFmECLnzacpxiV3ZJrhWqRFpJKIBiza0PSXQRR7GS1J
yzOjex3QWh7QxDxNqvme00AUKT6PNl3stuo0RLXpj1OHTMYCpqmhq0AyUTN/yORIwvYQzy29X/ms
YwStqsB6sH5qDT8A8f+w5ukpMw9kNQ4bXcCFG+UzbPVpiZhDRt1Am483gjnRr0EQREljM+I0lXaD
QUybzhR3iSwVAz+b9aTocTCuGwYrCxiBOkQXzYq8scexNVddqSSv0LQZA4PqEC8jNce/MamY3taS
UfthWRtUtqS1eTOWIviwHh0EdoWt+DnpTWs1idLSrHNZSD+kptZuhaDRDtUW0UAgJm+TkgYvtgb2
0GlTBpp3lkixxCXQlILp9n9bFP9U/RRPXfPz0x0+q/8JifxH0uzfT+Rf/4/3vw6f98/+L3H8x9/5
exxfkpQ/dJJyBOYUSSF+Tt7q73H8x59oTBV0wxBFYpgKf+fPOL4s/0GcD2u1JSrSI4FMiPDPOD5/
JIk64S1JUXQd0rz8X4njS49g2b+lggVexVANjcjpX1Ng4CDMqrbqYWcMqhdYx7RUXiblMIaPmdQ5
0Dx5DG794MNRKfappbz/w3t0/vsL/GNq/W8pyP/X6/5Tio9HR9sRwhx2w+wvJLWkJ3Esj0X4IkWQ
L2rZOWld8xlklauHutsa09ootwRZevVad+uML8CLBGb2R8Qn0meFZ0EnK/XTSBhsVM21YYHsTt/7
1GEYu3skIebp6z/+2YEi/Dtv2j9FdA2rH/IkjIZdGm8m8SfRvrL4Q1I8lS7epIDE5NfVvZB+jek4
3CV9HYXuMp7FZLat6WjN59FqACcehff4i//KmciXC7uZvSTv4Ypu6/zJSF8oLbCb3JcZkgb2GDpF
ix92W37UvykSLuzzaFOu23VxKD5gQyIX+Jhk/GaFMdkDe+y2Xu9N7uIyF9svNlxADxu8C03XSdzU
K06C/WXYud161FdG+2Qvz+ztvDK4aZYK9ph6mGd5PE7ROqk3gfSugzbMXoppy6bDUF7SesEAADL8
Zk1wq3hmmg8YL4I0qOfhhDpuhv7AXCbbfrTAeLcINlp8qphHXgXFYfdGKyn71K4kR8KINDh2M+5g
yk74CuWSzidG92AxDX2dNc+84PBod0MaaakbC/yErSOCCOty91oX23ReK9paogAhWkvqehrOdX8y
Q8zXK3HYKMO3Dt+MIsV+WOckER5hBMTH+Qp1iYmAQ+dbvkZirb7A6b8wGdfSa7QciAPi6LChZmWW
q11RwvBUVt6jP+JVUA96O9jd7KrNCUwl/0hbCrMkRLgap1z8PtICLY/28KnexXuv2Bi0aWijBfVR
74w7Gxc9TVJsc66TQcwKgxsm1XsZnMwvNcrei1XLG9vqoFjX41P8NsmdX1vSbdRDWwyPdCLP7TMp
FxqP2RyPYI/w5aR87MIBHrtUYjwIkAA/oTKixTfg3l3ep8ibDMa6ZAxsxXCjbK0YO2xidGnwL7pg
QZASJdrE82vPPkpJj7q+7azXdvBrn7pcr90oXrbNXqy1vNV8y9d80bPchxdRXaVfRfyfZIylv8Ie
/nwsqYiNf30sTbqUR51p9TvhKTvTZbGlHu+kHLWDsi2O05Eq3YN0znf/8Q0t/ZWh8W+v9k9R5oSC
AMjCvFqx71/rY3OensoPRqcrzUuOzTF/n58KrzmYx/L/9xUf4dx/CN+SgWO8jOC/k07iNtjqr8um
XkWn9KDvzZO2zY7iXl/LN/Oo/CdRcbwnj/fu/3rk8p7+U+B3IJQkTcTCd8qprh1meaj62Nqkm3WM
t9MG0s/zhPkVQP/rvJU29Vr3Fj9dcwtswbBu+f/8xlU27bbYW3dcyvvm3J0o4tgVZ/pIqP/K2nUU
HBB5JlKoGE4wHIM0Rcf0ZVQn2QtTwnpODMtvdh7GgNwjyRkF1Crb8sHCWPolkYK4xJObMbNF2php
I3ASD3CQvRgc+pz9sfQvOAsmztkzCVhHe6v28orNeD3tu+EiNqSJ/KpbaSSu2m14tEbAj3t2VoxU
MxpSf+fCFfi1X5lzzb8TfRUwhEtb/9Wx+lELtsov4gHItEZT22d9rY/W7rldochgOmMkwegzPXRr
eIOEzvq3Bpn7TLAg8HPBjiGh8ZIbXuDETEeyLS8hqOjS6EnwBnOZyqMEGaVb96Fvyqs63/b1j8XT
t6x+LTLF96x675RXufgNxU1jrM1kPd3lw7gT3lNK1PFQYE9d5fgXwnVPDvNH/CIytYGgRgAvc5t7
+LW8EwYa6OSkYOdrOouX1xhTXLmb0o+hd8LcbRRMZ1h23UcbBsD/bC0+KgpxrXpcEO2vgRf2Hh8Z
IazDdf2q1BdLfawjisOHZK3b3UwxpD3e9Kt4FS80pDwrb/DHbY6A3JLZoVz3TsNN1LnfuD1d3Wcg
ebLOvPvSyOPRtzqH4rSBa0V2K569HH43NND66apYa4fGW2zVWXz5MjKWcihOsmsvPbJVFZ1qj6HB
t07ib3Te0W1qg9p3+aDskZdPHGOTvdUeA0R4h1x8tuQmig3u8MCitzE8QLq2ueVXrDacexAyufhd
Vm5Mubf5JB3DjzZdddYlxP49v7bcByFc/UfjNzBBOpKKL/HH2tXX6r155yKo+Sf11IQWVbdp10wO
VI/Lk37e3Aaj/Cv6EBHiF/j1eIzMYcOpsHsmnO5EJ+YXdvmCK4u/yjfQHyRAW7qK85OZ+cpFPJsj
S+mVSl7lSrPfpflMjtqlfpMu88ncCx5PaE/Zy17tINu5dGu5i/2sO1jirsKb4Wv7x5spOJETbD+6
jcVXo2Y4NPr4kZ8eyL3b73jZ/P4ZUOMq8uZ17b9Pzn3yKO/Zp9+QsOP37jM+Z8fgqX8bGoc5g8bU
95xuEe4f343B33bZsma5KH3UmXxS+NvFbkK8ucZl6NB0Jn1h2KaY1KMAU9V3YCHsaqaUmg732lEX
thccM69cdxNrMNqWym7OpmrcL/xhx92mfnOcKt/Eh316Z9IKzE6RZoiFrgZb99un6qCj8M0rJiOU
eKzKPXfissoZLnlVhPl8T9j4GF5i4bX8IBqzHxiSkbDI3fF3JNlvbWYufJkg5apVfJFAuOJPls+5
Umud9IPxwFrdKn7CbknfSDfppqxVr9tAODNXWbuR/P64bPpjfURJeRV2y3m8DHf5UTSzbiMS7y53
JJ1cEVdy7dDxmtyx6OYXUHTMhZhfFIDXCF9lm5ji3R6FDIfp3kx3fW2PvdtOF01ZN+1u6c4ymWYR
Qwukbw3B2pUXDNrHafaW1UTB4rStbsVTugt3HbrvtqxeZem9Mr6s9EMXbsZbuKT0zRvrurODmEAB
Ec/2OZx/sekXiZe8ZJds6p7bIvtiluVRTkUUSWZex8+xTg4UN7JBhTuumx4jS7LTDFujb+EN7u3Z
utGXkjtlXX+UMiRNy9crGWlWfthl+eBTu/7Jf8x34yqfxfN8ypfJ7tnvMaO4d5/he3cdLuFbjS1i
7FaiPnjyVONLxObBnlD2+rpeA8MO4o8wW2mFZI9s8yt458AHX9RmE6W4IAC8lnZzRTh0uifzp/tm
XMCuGfp4Ouz7Y3dS3/UnNjn9/KYK+oY0MtKtTMATaxjPCNw582ccn4ZhFQ4bAN5Z6KvX8hvX5lCs
ac6qnsxXcfhK2+9Z2ghv+Wv3pl7ER22MZtfEtNncoohaX0zTKO0ueX8e+eyconVipq9L7weFH9OW
B4N3YveJjG0M075iK4yIc7Dab8WCdcCc3a1GBgDIuJvoBcujV9L+0t1U1zjgbl9mO+axzUNWc2og
StY1l/wi2CnduZb8Ct1PWHEyanbsntvU1ve4RE71E7BePBCvJIcprc8IFfROQTfm7D5Y3xVbPexG
RBKciY0oVv1hBz+GVMSoelQ4LzlXWOyI76xu/GrBXnWtS3APv+nWBmURAdE4z/m7TjVO1PvZ7Agz
PZY+ziPcSOwyx3AlKg72coUHhGLnPzmHjHalSdfFumjdDlWL5xyfafKL/TA9y/vuQnRWrtZR86lQ
H0OJpvplqTb9jLq2ac0tZzupeYkbtEN80tZIqbVDTU2OhDsBBXA1aacgcmZfEuMbXWZ5JoZX6E6U
vuZTi++doPwzy6bBBoYiltP8yrPxYnR2y10v7JT+qPXH9KJ68TX91E7Vm1J+ZDh27fIWP5Un5QWs
ui11r6it5aZ1p6v0ceaZ5HVO9RK7tBAzHEQSzJwIhRkXRupRjaqFNMPYqEZYU8wRcKaC9WgkiH1D
7tqFkoQdaHDEzcyqt0LSPeNQyub1/BWWF/lJYyqEcYOZNm7h5/6JkLkOleImHcTn+oxIVy30dNCD
6UK75nA5Xca7MvOYAFWCXd8bsg2NYI3Tg7F2KEz2tH3CmOFmPJt+e85gC6wYlAA+RdhLn7oPM0CA
8gV5ZVU7Q31uKgo4HAL7Ru71btqu6RJya6xrdvaC+8vc9U/FJfsRsBMfuMKZqTxiq2TPv+LfZI+P
gjgXmd4X6sRuwZGpKmVBk+ZQfWzhBP2ubxZ7MoaK1WNjI8sEfzG+g1igMsZufPHKx2xiCxGd/x3P
JlavIB12cZCMcFtnW+yVtW4mF+GNVNZLhAE7tFOSQC5VQ5J4TNqDAD4m2DYcl9r2VZ5cIvWVP1K5
By2J+L4riuOqYhChCu9S/dlnmTf2+SHDKsVx2pLesL56U/n7tyPGfwOp8gjiuvgt/ycIYwbnpX9f
GDv+VJ/ZX0Sxx9f/yag0/5BFWTEM1C1F0QAJ/6soZop/wD5TQIM9/oXZhj/5UxRTxD+AhNGXiKNL
eyC9OMj8qyim/0HjBjKrBlgItJD8XxLF+FH+Ckn680QoGn87l/7D+SwR8jnsxqRZG5nWXDhm9ycq
BPHMWbhUNFMQLrSEcaxgQJBTqoDiaq3kphVWSWj0ULUFy6lFHgoBdaJrytVjj9FDT+FBrBOhmdOv
UUGLMHE4079FA8YPXcGaJz78ueXYk3oPy9HPDaqTRB0Tbx0k7TEqh5QqhYIRPiZbqnX7cTqYeRA+
LVmxeOEiiT9UsVhuopJRtfHyGWuljNOLJeZAkgEKPC9VQgEoLAR6Z+mTojWnM98G3BKbJM+yr0Wb
kvc27afMrYW6xnKDnREiubkTCIJREi2m5gF6Lucu2lZcsxGK7TgZxkbFkLuhstS44hibqaId61st
l2QLO0o1woeznHVB6lT2WXVd/sRJMV1qCByl0/eR8G6MLfsMKsiqYx0TRtbFgaN3nOOtMg2QImK4
a+NUOna5Nq0BeM5XqBbZWy5r4Uuc1jqzBcwG69oS58RRI2X5GMquI98swB4C0xNjHEnryRMhoq7S
TH2AgOTqY9LGERlIb3+JMglHQtr9d7p04j5prQkASKiZ5PIi9qZ9OnAiThbzhssMn3BLdmGeKoZ3
ch8x+SdrJRN8idTmxljQbB0Z6t69okzsXsp5sVm6tsLFVikiXpSBTd3A2lcU4ox/ig7zVlEbrxna
J0AO+UrpnivikDZMDRX7fnmb8ErpcwS8WyWhHAMbdxbsfdcQ5FSlWhtJey6qRHcTbTTYqY35ykhz
GvdCpBm4+cwb1HUkdUc6q+x+IYQYGrJ1LeHXr3meKq5Q/oYM61eYzDOHqD7eKqX3imT50ud2LVn5
SpDSxjU0HClDWrrAUrH9qte2UFG7MO6ug1TwIiv0RtoSxyQRISuf5VnXfpOCk68hkVDALqiK36NM
A1FhSr9VNYyvCNyth5uRuyULB0jKjM0m6VOZxnhtZRGNLPl4wgiT7hqmYlP7pcuY1dRmcDrBWtGw
B26YxV2UPzSJHyuljZT2jk2cJiuaTKk7A+zhm/lVUofKLwRE1QFoi/hMFYpb5tGhgkdOaAo0SEwD
VmGSjCuGC5oKRQ/5eB4VTudN168oA13LUXGvGZ7bkkl2VApuejFtFC2JnCjGv0UBHHKgycldrGF2
CPE2op02LLV3Mw6/DSk59U2jDwzBfmKD0xQDIfzCFYufQTxCnXWmuxPrmAFR8gFI2wldyHAOUaJN
qZG0xrMBej9i4VWB4tlSk7F05fGVIOklD4zmpbYEZu5dnK4anJ+tpARHjSkmLDU316vEfXiVJ4JV
KLQPhyIm+85AYqgkrkRdpf60i4lAUfHUKg92To/qjPVW3eRq9kTN229Pz4vJYSTQmD41CiQGhftT
xjPw4C5QHCJ1JaZPotzCrGwsqUOi4K57BqtD99AicoFMP/oyx1vTCF6ELivOtGrwqyOI0pFl+hbh
s45nLBRyP8p7dr0U0BY1TU5NeDENvEixMIkXGDLGb9EtVAIQEUaJZ2knwnQ01OXTCCqCdgH2xE8q
aDpkG0IRFBfh1aT7Qs1BxDb956TyoZEWasAEaOFK6GCGM+pDjCCnQBSQiQzJMpxYafnQ7EEMSS8l
nhU34hG7syI+X22s7vO4KJ9COcb3JbKKHzgSyjlsWnUT1/XoA5xHDDfZ22PueNVwCa9KPdDWmiC9
ZiW7HEui2sBIEGNN0tOwT8Zmi0GA/PVMyIGmFRXj2KTsmrAk6dOGbBEhs3ht331k1DJ0c0HsU1im
HVT5cFtUouFlk9o5UtceTQWGVZcTXa2sqr/I6oTKa1TneBo+e1wqZ0rscfEPIFwI7wSnwNDze1AG
xj3Lg3ymRa9Qj1bCrZoGVJly7CLu5UjxjExALeNlmgtsruHDoB20z3TazFShSZc8lO4L0CU/0mLJ
1yJdfh6EijFkKXFQEInu8zhLp30mmxEh6cV466b6qc6ZxOMi7IJPEJeVUyUCElEyrqYw2SflQ6Nn
+eCRimvLbxeTNceSsjV5R7a8+bgyA0txpbAF6RFPrSa5c2RodI9EevNV6YWxxvPE+GpQl02RmeMR
CyGJBxb3Bw+HCXyF/hBnrhr3hYWSThaaOYR4aZqDFFMcTk5yo8qZ6PeYl1zyAwRpip6Qnwono9OP
ffeWVU3+VTaY05NUlTyRDLNHFkHzOp2KC4ONbISHEYxWn7MYFyP1lEbmqwkNI0XFR58+NvGycMJz
gpgvKoCXJCOxa1MpsGqnaPOiKi6pM40WlfKpAi9kMVgacIzYRMXI14H3QdIqoBOo3WAhvT5CF9E5
xCJHvUh4oGfZ6cKsWEUt5TpMgg1nQrABvOEvZvPWpB1+UPXXxOho8+NLtDkBxQdr9jKWuM77BTd7
LCgDeCYg4f6DNYYTAz/U346luoJIg4NnzlPZ0QGZOY3GwrE8vquQv6dlHfil/C0Y3eDlofU5Gfyc
eqFtSpUp0NSPX3la74Hc0yOvYDWbsvFnmMaqtRth1Hi8jIwhefoNtBrZMNygSlGCguMbfcYg7ZSO
jjWEYO2hLamUkbe6DBwwqCwsaCHRek3cghBzo5jOFA7m4ix8THpdHBfJoE6PPcNuxr6LXqP8GrJy
WmD1uIUybsn5ra00OSRont3U0ldIhpdDpXg3sPaTNFk622BaFmv8D2l82N2V9ncW9eM0nXTtUUOl
nCeCDqtSEertIEp2YKI/GnX+A56KHC4+yiSKaZJFRRHDbtdTW+D0VRqvLFwPmKrGQz9o6SXsdyJ+
NJAjEwGdiPPZDDyxCMCitfjYa/p3lOEtHvq1wsm0z0UyDfeoDmSqdXSvI7HcZYTuALY4DF6PhRD5
g2gQPh/8titudLKCcSzyV5gazmJwIJXPZq8ecCxuRIjeWzIrFoiO0aWr8TMWc/Ooqjpppzx0U2W5
aDoe67g8tplxHkAl4iBV1wPP6DUdKbcFJKVvTt2GFsSDGevSQFYpNLbqQK2N2kebgT6ZiR3AFhjv
a5sJ6lOxmL9k/OBBPlFdg37ZpW/VBO4zjIK7hZPQE/N9SvTdgRvypS/xRcFQx16Ei1XAm9er+Yc5
xsm+rjUnFUWCcTA9okA7kpAnW0SrIsbNtzk3mUn2auM+3iZNTjJfz7X6oKqCekxBcWbJK/3VG00Y
vbqOs6vST/T4BQw1Sg67A70mm9FUm2/4ijvaw6nzCIqXIRafR0MVCVe2e67ZlE1X/mZaccIjYDTJ
ZpgLd1nqE54cWfLIwZOmAXeFzKVR+IBIhknJElKTuEf2bmQjttnGCYHV+ZI2MtCbudPsvBCClZZH
dEclJODTIjmOBbVEJFftfiqufagTHCUyJ5jPSj+y06C956mnkSkZo4k9RuG22EBYI2cYMd8EHc+9
Iq5G5u3AObieRxit9WztpWpZqWrt6lJ/Jqe9Sy3tEC1IsZTgMuaIC1J7UBBLcFLyfl4Q1cMQgBYg
UT4Mnaq3iuHFMAp0yU6p4VvDPeGu8jWD7hCZrCHTmn4DiIfKLgmAFTVgebib2YtuaLLZyqHEnmqh
xJcYBMsKmIzJAUhUPWlzCOYwFfUXIVW2Ij0Te2xcO6hAgESTq8x3Q1rIyAagSowQNQQ4aGx55Fr5
qoeGk0KnnYaWh2g10Nu2SKdAI1czJOWeNWkvBuWrMNFHhTF/Gz7UCCpKSpFJZEYNjAnISJROsSlv
Wn2+FAlh2rzQg9buZW5WmboVPN07ioiewDtaNIpEH0KbHxJ6SQcySoaFU1WIeU431bNOwU9ti41V
HIcxgPeI1ZdqWY5hw/jFBcs6PDfRKoaKh/kMF7ls/pJa6RyWR2gXeDVCOTwKk2ogmbyxmUL6M/Ec
w3pi42OJIyCI4smIDWQYWeKxWqavg06GGUbv45mUcDk8KFc6YNICRwYdifXGar4bPXioVXzUcbQ8
GawtTKpfBWnYGnqmrvPsWZngS6gZIpAksrLoFQSsFKU4SOXIHUNtcQpTNu8YjqYP+F/HWNjGNOG6
Cn1QS84gQ+TH6Tp0tlk2Bc69NRsguurcKDFH3+ialZWWL/S7rEdd/k57IeVZMCwbJVUdoVZplg9f
ivaxDbFq32q7bmPS7fXIvHF1N91TPioRtxiABS3pZT/R9UuRUi0jx92JdMPd6IQL4bA1dul8pcsk
KWZrKzWPFjVSM6NuslkWRinyI9qjB7xmUGWOciK9YUiuHUUu98BGfyZjoencImOAe/pr5ku6QM7c
YQgaP0VQE9CTBnAELhdze6UuZ8I3gulMbTkjxBlSM4/Ij9jSZa+cwuGcm/lyMUHT2PD1IA9oKjvF
BSUO2bWsu2ssqShz5FTRmYu9UunNhq7WxiVV8pX30fdSR5+GmraOMDYMsKgktRW9eTPKqnkrRuME
OzN2OUdUtFpb/BoVyXYp24sGxD5dSx7EJ9W8apbwXAvokY+wAylKczda1U8TdSO22Wba4WkCg6u0
IGwCKVyFjA20atoqo3jlk889XaMAXINUmEG4sYHhmcC04LNyeeaHrkP6SB9hJ+qnnS5CH9BjeZN1
DTipWnYRNp5adaLlr5JWggB4jRjwrg5yhPnwmZhTtZrokV61ci66pmVcFnYCyaDe27i3Q+sEtMkJ
e/MeJjzirC75KRITgblRSTYiCoghSXpLPufW6PQzW2qDnddMMNqEMTuF5ctQQioxTGkVRvGuTvD4
NhFZiTyRTGgnkkOjRsSWlGnOOKsd7g6RG1U2PNJdBHAYNUfW4saG1ruL2EjrRXikrQ2OnfhaAvJ+
TH06IGgC6vgwxNK+EvTf3iAJTC0gjYLhSRVBarUjcWZ6s2Y+VZKmN8BZ2mYkxuVGOmInkf93HrVH
lf7oTGaEXidoRykLhtwAMCalfioD+a2QpzPJyNTTMRzuIyoLMIR+xaP500PUhEEqJfR3QR1nc36R
CglbfGKy2dDYZLKu+gBH+wve0Js0KC9mxKqrT92KyjQv6rWVKLG36qqUnE5O45z6nHe9J9NWHEPG
4SaNNkIcn1W5/ery9CVJmQAm5Rm1jIl0agK7LeLnbM4ujVz/BkH4uFJARooL9B2wnSSGmKFSnA4G
NP1NDQb1oSJcFSE5i9XClZ5LDvARGKA9C8/C2kfxq6vSosDBTfgaBZ61ywwM0Fgyokn92N5baaQt
EagvJVzsRzXLFxf1UM6RV4eNj4/mN5Fif2TiJkrMQsJmWKUCm9EKeYUZFqcTspKvdFh8ZWSxSPYz
7hPbjIGaKJ9yTTdW0LvETTYFcm+LVDNfIMGAX7XYP3BwcsNheeMndpQhv+Z57XXUzgp13pwCMt5b
pYvr26Bogy21JiJQF7/35nKeZwjVjaI/lUT2kwVBe47ZBMiR9lpNoJ3T2XCzEdGH8NBTQoAxCuK3
Ao72Km/050YyINKNh4RZ41Ihc8NYNTSTPHlxixt5kwrzT6tZ+1ZoTlGXekRsap/gz8L5ou8o2FLf
80J1BYOxUcz7oT+4TDzovYxL0SA2SwkZ4RIBaV+hxqFWvBzsMfvLEDteiMHl4Q9G7UndzhCTW/N4
uOhMdzTtFjNiB9sY+YZQbdqCAIu++I0ZXwezKpw5iF7TPvJJECU+BLxdXQ9HsAr+KNUXOh8PHGHL
YxqOJ/IhnDhoLSZZnO7RBXhfix35oNa3UsOtl9HH0H0mcZoRiYECSH8ZSeGERJdYHnvBPFlk99k/
p6dApXgO1zUI8sLPVMRa1qdUjK7ZUtzUaRJ9HUCIqxm48LpuBElJiZdZiJeQM8K/UHcmyZErW5Jd
EVLQGAxADWrgfU930tlOIAxGBHoYAEO/rVxCbqyOv/opJSlSNchhDd+X/xoyAINdvapHHUJRS28I
2S4YHD0wU8yXUb93styxZrZ9SROvCy2yQPuBs2ISg/tBEFvr1GzX9P5518HFnTIrd2tF4Ta1Q3/j
N1xUeNT30HQCyAEkntm4qicGz0PRur/DqlvEePnHPtdrMzfeYoWEpWkNS8oJc3yys6lE9prqRVJE
CW3/HYzSmwbCs9DN5OyG8YX6PgRYZn8QLds5scAumJ3+yi3ryzD10YiBvWIyP6Ce6qXCNTLCmlnx
F1cID4S94+meD9NT37YHXqkTwK3XHujKYvCGtxIw/WJi65pN6uiW+KhAZEgg2osQ6gKRl85mvpqW
bt8eeSlWCZEWXLNvITMB+xlj56TVNR2ajxRn/dLymm5rywB7hhNWR7upjyQiNr4rnhLXeTHt/MH5
eXpk9RpKBQCP/fFIdhETBstloZHlNaOd/ZiVmy+iDou8g7mU2sOWelHTni7uVHIK0PNq0/+4grsE
1ZlFfBfBYqYsnNURF30huXySGbp4NC0DTYSdoTUOiJpsTHYgVUV018n3fWr9mLHx5rQle/yqVSvT
Cf4kMavwJuD5NnvOuj7Lp+dO09JqqLZ6R1t0WHet4n9SRtzOY+ip9eR+en37SdwnWeWUmYA7SFuO
ySa6UCC6c7PhANYk3SRs4KdGcc3qIZkV2tlRBCtcSLRJ/ndQXfwqTdkAlvOa3Tzzh9LjNL2Vs83V
J5nQO3XdrCWBFeKIDKt+2h09mz2pkWcnJ7R2Jb58xo/1pLFBzflPknbrWSCeQZIhjd5vDclNqale
fTf8JHpnrdBfWCx+B3l0N9l/+z1+qfk5t7k41u7KpPMx4qYu2EwATfiy8+aH8vBNPCfr0dXrzDXe
3cbbSxs/2pBTVslqPYv3c5n+BiLyZ3K5rrTxi2HfDOa8VnhHU+Y3gODgC6RzAph3ClPqOPGcpiZL
wdYy0nVgQxLSKXJqIvvpaCaROCdwcpcNfhQjQJia3lIbmzGC9cCXN7iqmRh/k1/Zj3C99VkKhEhH
DePdpie9sBiH6C4bZGj/AZhDMeK8Y7lfC3vblfF3a5JwpEHXC3JnIx3xKkMy4q62rtloUP4nQESw
Ih82yQA2TNFjspmQNNf1dLYT/2esnpsH1QhRlMDmVP7w9WYkbCOSJh2Prh1HhG0hwLvedztYhGYH
d+OZNMFbiCOe5l7SLm2jiLe+cB12yuZF82QRMX9hgKM/AW+AbUh5gnuAFQIrVcLdFXhKdCIz7sFR
Nb6oXzz3CVK3kfzmSvnms5BaZxXPTMb9bW9MgBOa0Q6JJpmHuHhooI3Eu0D0OSpREQnErpPgj+1z
NtGtuhvj5CbHrlvaveWulGHubNRvZOLmb4vWYfDlXPUiKY/AfNCEulVSKPumZqCTTPzVMQDGsUCI
5obL9xJjTVCtCWUuG0btpcY9v2VnR5dqL3ewRzbKhCEEKWqpdIi+Opq4FW1JAJGSisT+cjpenBkq
NZSSo1uD3h/N5IF1bXn7cltxb5ngyJ1719W7QqToOeks7yUFa3QJzX51HR3l7icUni/PtqZzE5bq
29WIaBxuEbFcbVkgEmTRciGFjEnmfSSHqHAtiOg2TENgrmClkrUJhlHe88ok7W+ERXUeOmA5HLph
325KS9T7R1ZRZHa3sZPkVzFhqgpcfQ26hwFZpj8mHdvK8mi2JPI6ZvPZggyx6MN8BTe0omC7rn7V
VVhexzyNeD1TKk8EladGNyGl5X7Njr+n8HtbtTl/VpGNCc2Ex0L8Jy5x3jcEmUMrsVcKTxYxXZpK
GWBwFueVrLc92KGncurMlzh2xFbWE3a4WT2KalMn+F1ZKfiwAeG6aVP/qBySeTmDF/XAXb0ZwRQ8
rhnWem67hMSB5V9ik+VPNRDlXAiy/suwrJo/U8IKdHIb4v4d/41Z2WFuGueh3bnMEYchj7ILCD3z
GUgjSKnBd+d9CIWIrxxdn8ky6/TDj0VAd9/PsvsVUX2wlx5IlZQS1yVUZ2C7WLJNgytlVWOkUJDH
T/xG243P99jeGOmjS2Tkz3bXcs+BRGADhwSyKyjvmj0JELnMm3FruknxNDmjfwoN0ARLGF3N3zGq
Y3KJFa9MMHjp69xrsO2i61GLTMvwMIjUw1pnldo1oB1gkRC+2Bd10B91w91qQ6aTL5Ebl7Rbz1pY
p5oG+k3TFy13pijf2J2ffGVzYfw2LCKOi7jp6HVtrAgz/z/lDQV/o+qCmo+oH3xH48g/jYjZxa3w
rbGpxauO6mZ/joU13sSMuSvscbm3vCIYLsNQbydJxitCCNpllJb49TDfLcsAJBwwZfC9Ck/zVI8X
ivOyKxrGtE/VSN2HBbndwmexUW4lgEt28fOAivUUdxB3qH8xt33OEI9LTonhiVmHtZzflg2Xd00a
cE+mN0JR5+3/1cSpdwGaOV5dZQTPvsPATr5TGmcHbQc8XTJR+JEGWBqDuDmDTcqfBnKFR4sIxmcQ
hM10yDTpyJ3iVnxCY9fhwvQSQ396GRbluR+5VSqzKv5GRuVsQaaF4waCcJns/CiycB5VKQ4ephbW
j3TdlwD84rzH/Vxk7cxoNXQU5NC94l45QCQaTVb7F1vWSbzLCzAV4EDYZg+9kiQu0C+2M1G+Z/PB
MWN/j2fG51gMrbI4zG0wvs1Gr999tNx1nVO2kXsUAdVVNp4bXzlb2/8q/NrdSip3QLK0FuzI2QEP
ZDvVeqZArFq7bRLfdNbXnEFADrA3NUW27Tjin0PCc9eppQpny9seRifRD4yCYF7R2v1hkBVgsD7Y
5044H8l7S2TGrqFTUlJSNG+gJF1tmcP2JwJ89hkjm4VpGNO6L8BYOGEa5L/53yrnh5R+vhR9rJpt
U5R4cfkwtLD3hxyDgzm0d+KOOIazZHDfOoard0B5A+KGNw2HTnTjCZWt3bfKpTdgGsOvztAukgj6
+VKVYOv82ArPjRc4VOCg4qNUc4sw0+i7EF32DGyn6h+3b/8YBbkAY4Ipsyc0uaCqu7vVXi12dMa5
m6wcxzddxy8+ScdbSjh5YyUNiifnp/eJYSAaNgOhbTaCpbcRPTjzKwHazniZmsG7eIP3KfLa/NOh
FS8SPbDpcwEwLLACMK81InAfHJ1gD7imCq9WXsr77MTza8FHSWpoQfhGXtlXBi99ImCj9gaqcDU9
1nwTEWtC+SgVJShZHKOYIQiWieepVcZ7IvDaDjkGRddvHypVGnSrAmbBO7/u4jSIAEEP0H12NBl8
l4Bii0fzS7Ps2yw+0Vcfxoxawvk0Yz94n1kzbN0HtQ6oxDrqvWhVopa9d0FB6rpwTW9Pc/UETRyP
xDoZ2+FeEFs89Dhe8P/SJryAwUTvQCDSu6M6lO2anW3iWEyOMb/UNGU9pIs2xXbgjd3KqzN8ZiGj
vw585ymH70/7Rx7etD3o+xRHqKF5W5yhEJL9omuEmXasZoV2hDVGAqhjpgKCsE6t3r9UmZ1jvyyV
8yA2zmDHCCAH4yLieTk3omkbGte5aS+kWfRXME1Ip6FXifM0O4RyjHIaVjCX6DItq4ppQzpSMyyM
4sSc166jurwhbQOFzgEKklqw8fM7D9qIhkjH2ccGxWvq4VdocDX04rF/UhNGYhkC2XUVHUxG6bpQ
4RprIp0FSubeq5wtPY3cJCVyPizfcpg9tXYEdyNVaPRWI8ofbn2rxopv8j2iSyxJCGyp7H3yG5AR
MX6V89T0/bdLqPiW5hZ7qwww1AYm5/CR/rNqc1yfTBg17U/cksLiyRad1Ds7aMyVwyO2nSs8ArYR
xBePFrYVInF5mNqh+StZUC0G5c1X2zX1SYxOtDe5na4d14FC/N93zN3/r63NP+P/+FEVYyNY//+5
/aMu38Uf/f+DX86lPfD/7Zc7qzL6j3/Pk+//4pl7/D3/GSQN/o1XB2iPbZr/iov+7yApjc+ecGja
c2zLJjIqCXP+Z68zaVEOlAAnm0djo0cX378sc8L6N5cDzPaJoAaQAIT338mR2tY/Tav/J14Emtcx
JQWJ0pUu/xV8VP5rtClsDWVbplecYxGDMGFpgItzbGysbbWZ6eGsKTli/4YkVAzd22gHaFkzeF+F
fdnHbfCagnE0/8jY8v0neA+YCzo5Db/s2iq87ywIlbnL0kLI76zSD+dA7fD5SQnRzweYFVV3BYuV
lWAE2OtpNFAOuzaner5OzYEhN2ZruSCjb1lXSoX4PLPBlBpR10CH1AxHQLWG4q41eKOrbG2OTCMQ
+TOLTWnSUzZD44jKTN9w64k3QFapcZgCN1XvYk7xYqz8sdM7zldX0FxmFGQkOhgvjrUoBy55Zytq
gFHj73gQXQMsFHU+Mo0wOnUpXj4tPCodBiBNv2Vl+CeWDRBVIQuSIQz7rscbHQ/07/UWnfE02LXl
WcNeI+TTu8qBdTKYD3LL4HjyWMSWOa+bVBXtRzEgT18i7k3x3m5cpXdgLGz9m3tlFe0Bd1DiY3RD
/sWN7oE9SAwuX8ph/+ArrEyvkOQVJ6GLQ8P2SdtLKI3bztW0JhQt9NgZB9x9MFuEQ7+IDCwLeb6v
Yzx0gKrdCnZJPGZMD2k4MNdlLvyTP0lSYf/OS1GOq5KiLfZYhcanRI2IzQZRJj4OPLCodYAUzt00
ajs8hQUha+cksdA9/E0xK5I1t4TpkUOF+46fOaFnK0T+bUCzcCNAShlpDtE3voFVeBDACaAK17ax
88aUkBFH2TNPMhXWoDzq9m57YybqNeANo3spCh/kZud7CSEWsPaqubp+FalL6xaPSZqtBFH8FdQe
dmmLICpmMgna10N7yf3Cyt5rR5QuDLUQerovpO3v/FjGAbc60fn+b0B/maAGJR0nNCxAChPrQapj
N1Zqhd1GGqjwqz7g4MUQ7ben2eoH8WnxJDjvQ2Xite/LpmC11Y9dAT/fsRK3XJd9ZjuvYuhMUiFA
9+UqCD0GJLcvcVhFQODjK1AUh4JGmgrZbquevXe1KLnTfgmHnTtdVOPQvbR4CRQ2FZ+SnUBGYcQU
IOjRGMx59HZBiNUOTD/BZ7QaO2GVZ5aM52Gnq2HZj+mj08OZG4N9md+VekFjU0AAzOInnxjpwcQ/
Vpe5SM+m19AjtTaAyUzFypYWhFIJ+dSAAFWlNKythCvGhqpvrI4zTV8McMJZCcmQK9hho16/B73J
6IwSQ5HlH761yv3VemKg7g9eeGbifG0yCHvs3nu3paBcVYjn/oz/mPxC4GekzzIZeufYtyiSWOYB
cOhNhQEOUTPhy67UoTOwStH8k4+F+4IK4Y/bcRoa56tyJuI/Dld4mp1M7ch7CKsOzc9qQZG3RdDn
rz1kPGDBpaMZeaswhps3tyE3fQDUKEahKHZUXrLnCx1RsMi2M5dQ1eQm2aF2DC+4RgoE13JIqb0E
yetjGJ6Esct0bBS4RlIDqDAQkJrgtGANY5RsvHSJ2XaTJCZf5snTifMhfTVxMLowprbd5JveB10p
Bqan3hQEf8Jq+pBU5iTbekzM+l6ridVClmHqXdDjJj4KRVUAHqFxL7I4aI7ho/1KjxoWswN86jS4
/KE2jK85jxMe2q1UkOaxLrMhZuqwkv4ZYJr6qKNovmBQLrn/18HRzUX/pAPFwjKBK/yEuXEmMEcW
DxE7oce0s0iixFXFWgzu3mc0G+1npsnM4ApwAqJ6jYeSzQT424SSS36Mv3dhUixH+gIxVw4WQbwK
xJhvVeETgFyflFbRR2/+xJ020zlJfSoiau6wc3ZDNyv+0Co1f6B0OFDPXByFG0i4o7unK5ZOuZCH
2HnStV1BNo+BLS+w3po+QZvGPWPrUb8yIzM/shE2F9HQOkLIG7PpxaZe6iwxrC3Mtp6qPSuhOljw
ElCQEOoOXPeSK63PJnvQMZntKjTkmbrVToEKTLoXZQVI3GrQJv8o13menDrehPYwsT0AW7T2ywqI
+6QKdjUmMNirOef3LOv4lUyGd2dMsvwFIJ0HtjGOSgYvaHnDMm4MTTu7AQiS8TRt3yc2hm/Rg7qy
5mfA+BmAuF9GkajOIG8nFkJTvR/wVT9FVKfQYItVCwdg/Dy2uXGgGCQ61crm/BG9ok2obMIXIXrj
ONGCBkfI4BeCoo7kWhd9vh9Cy9ZbbbAfRMxxAdtPjvFpwq07dZ0IrqHVSYofW//M4nU6NFmOy4il
2xNVVuLDbz3q0oqpbo6+Nmd+Aq1fe4SBhWwm4+yDLFrag2sfpWhZKzdA3xM7w5k4+fgF4derRc1H
bJ10jcmzjGlsoDPmtzSqXZIiXc46ym6Np9OXbEjNHb0YxAEdA9W7a4hMIs35HxG++U97quWa6ALP
DqSdQzhV0ac5Qw3HAzRc7DGfjuHQV8vCGPK9yPmADF6UYIk1sNFSWAWnAuV6ZXp5p9jwUYvpJ733
LGmIAt4ka4pYvFmytemAJngd50YmxvRbpDhNMSXB/DeLxsAkXnU8obkZvJgI108mi64FwE5W+Olc
77pyIkncsqNhS0CnahGS1PXS4CKHnMeys61v5i8OA5TgF9qlTLaqrAk+bNj2RHwi68IiMNvXGbcn
gSJEZ4gTXCjc878jOf3JMMisq7D1bm0kxJbKiO5YFTbOGc8Mbo0ZZM9hQjAN6Bsyem8bzlPvqOKS
J3VMQU5+rRlhF9xk4UfA3F6FXKYWldWXh670gh3LwvLIYUzxWTTF214JczNNbBo1I+ExtehwAeNV
+8dAxclu9Hrvrq2IshFTyxMuYO9mpGHxbmdheQh4LDkuyY2rObuKEkm/YgVP9EGI92hucYqa0Dxp
HmOzY9rWXan5Mo2C5UI6OyAqwIyfZcCVtO3mbYpVZuXU4tNt+58YDvY2kg6af56mO8Y1LJsPhFZm
Rj9t36Z3v7Fod+azukuLNOe8ney1roDxAu88MOKZp6oleh84xXVC8t1rD79ulaTsnGjEqA0QDrMf
VlvtDeokuhLMB+XRhJ/rOmLjnlJmtXETJ8i3XkjM4KrSrLmILoz+CC9IvxjG1bNXeDXNWq3a9TKe
TinWI3JsfC1GDjvfS5eFiin5nK3mrUbOQM0UAb9881oCweInHvWLbz8wqJw0K2oKNtKf4x2keDam
BRazYh5wdZZB8eXgZpTI/GHH0qUV6TXCpkR/SSvaW8WdkO2SdI9q7qYNH2t0gQZCvVvnjQuMNe59
YpVNcHTyGB8v/SBk4uQr99702mqQVlnf5THb2/BBzajFdCwqGrDttldn2F04B1OeWJobJPfwsO4d
tiVjuOhHekEj5ZXQxOK/hiER4IBERfzl5L60qY5hmvaG8d0B4jmGue4ujQMIDo5a1W34vpJlhm37
E0+QZoSPex48cf3KY413b/QlN1LMWeVkBSt2VCHjkIabMnr2RbNCX88jngUEZHVWLnc3l+vQVqVg
SFnnUFWTBSm2Exu8hsPUso0rrmXMQ9wKKaHBCvmPKYXlOLhE/6hxjb73AJG5YQf4baVTnkfeOTYy
BElLofcGxeKbALDfwtAOOUaTvM9Kt/ir65zBYmHY0v2KetQYRJXuOAnOmLHv7U8fDQYfaMm3Q5bF
KqLR6i+o9guwRMB4fFjORZm3q9ijpxUVodj4tcaXPtdPLf6y58rtqHvNMw/U5ex/yFi/ljFoLj/s
AoTpnMQ21vaQzFF5Uly99pFT5hvTDMot9v0SrHAoXmhViLcBzJUXFiAfXVa4i5mE0YoW3XRjYI9B
7cVbocoG41c8OgtmreY5itJ851IgCz6Hhiv2HfpS11RCsqUNp1UD3305UOuJd4FKKTsK+oOukALJ
IYwf3dB+1UGcH90skVDaCslLXn62YxJzK5zNbUCjWr5AdZ6HlTN65qp15gqPWe+faECwjnGSPLe9
hbMIuhxJ8oyH2E7tlwxz771MBB7JSmQfHL9fpedSOsO+CWM0dxvDom+oZkHIItZhZ6S/ecCmncnt
cC2xKT1PqvLoLOV33WB12+BJza4EdQj79mVxxlQrVlwG4O2O1cs/To/IEdPBJRPwWN8w/xZC/M0d
yBmzNcabafb00pzIaxa9phSK3NSzN5L05j4MkpEDbBHVbnos85y+8dSZd9NMCl1j7WTksAvKAKoi
vAxDCQDVosR4g4LaHSzodJAaKEkm1oo0sei8hmLKNsLpP1ZnvxqyfanlsHbwaL4w5dOHxTXj4bUa
CkYjaAxjPN1Y/0e3SPnGC6w0sZ2NIDi2OG74Pzslu1POUopSmldtxMF3gNX1ljyyZ0yojMjBXGAk
mlzjszWKbJPmHolQk4Vx5YVY6ou8e4G2+KNFEGGbqrIeKYEOyoVKwAK6QAb5ZZGle4KnRzw4iEZc
IBVUPN9J9zTWlK8Mu/3n5E/mNQxr95ixyV0TSS+edCzTA+aGEYcBO0ROh2Kry7FDGi4VaeXxXTAX
vAcqib98G28neBZvzasJ64RPzDqSOj/A1RQ3pbq7stqb1WRUAfbpeAzMsf7OZD8f+Mx0O+yw4pMA
Q7l+oKmfol6NbxUvy3tFKQkjR8OtLo47WkIa462m1m2duDo/FynHbsMc/S1jLgT+hDkpN+pz74l+
qyYZHeU8EmY2GbRLP84ORDknzGjurRhTsRmDllbMwqaXLwSVpB0lP5hQxjMGOdbrDsmtbcs5fKio
nDkTIrnPAZCB2WVzWUbapDwsVcugjY8jPeOnlk7ffZehjmNTAIKYh92qipxwFZTWpbc0q2Fvfq2c
EstUGdmcUsgJSdM+cWAPf+bmYSixsMNtk8jx905F0TPpuHwhhGvtvbG9iryztp4t+rcE7Oraqh4f
FRmMAFIpDk38rt6GRanuKpC31GmtJdvOaE9jFtmAhtIqx6euOano6auy0DoH4PYoKmauN0yzuzYe
yjXdbi40nGEKimVsNRK5P6obDCl5TnkTKSUFJrdxKl5jy/yuzTDaRX6CV4Q/CUKMrKrTJsGY4WWY
a2pAZl2M/5zveXdUILhvc+AltxDR9liT/QEC4TRcNGL3wA9fHlCHMbo6Vc3F0767lXbWgdkdEivz
cAOZ3Z1ur5zkfWLcAdkWz6aJ3u5nMHjcqBZfQzbh163YKyZlSAINz97DUCyTXc2260nndCc2XvW7
mS3yO0jjAOWpRgR06Pyh8NFZhZYiTIe/JDjkRYMDMeHStlLUhTzyrwFVuoy1YsblkHmd+LD9mezw
XAOP8FEaV+g2bBVTWV+bhkwWxy4JgdLLHriKREQ7L8JxRq2M/IUg7y7z0XDXUCMl15u2xz46wMqu
kb0PJpdoPKUqXdGjQwokHspDburuvUibB5d4kFcd19Y2t8pmS+gofOOTTJm8I7PvFPV+Hc6Y38mj
0Nzis6A3SSXuejOEppb47T/BHEwHXczeuWoZGN0yP8WJ2R/FIM0tapYFWGg2DoOVngGf9OuSioyn
oJnJ69hJya4kyuc/UPFxI0CGT3Z6HomPdtEnWkpEyCnt17mFYgeYJyiIbSWP5CZmy3WKX2slHfe7
iSvr5A8U3dVj9Vjlzo6/tgLe2yStyw/KjKezWXXZzm5MgzhV3V7dsUzO01Typo6EkOYSn5OoYvqX
Qrf/mkRMps+C5g5I3Z+e8DTb7/RxDpvSjtVdUNhmLxozb845ALxlSFXgUz057AksMikWhrvfEuhl
uGiLwqEDDvQI2aTxWaf+79Cz51PBdn5vx8gyiwoA/dYrIn+TUG27tqkpWzzG+7NsAKNMAaUgRlkM
azxWPia9YWDTIcLSX6cO0Ws0U3QwKlduLt73l/iR3UF1xonaivmCFUUS+StMyt2kQ5kRjWe3oSHY
Z5Apf467eTwFmQTi7xFKHWqWrFXQE940KJzatCVfwyAdaCVibt+MVU8rgFQPTFwqv5p2bFe4hhqI
VuSxurB2+PLZDvABwhsZ8ylEYNT5bpv57fBqJcAHF5HjGFikfdJ0TReHN2kwqhttPLMpCh4yZ8bK
im+SY8CLxb5ZPbRdtAkEHbk3Q1w/K+q2K4qkVdcsHdMhneha7ppCke4FGX6sdxo/Nxb+DBnOJzaw
tSPG2tku2n1EqTHDUdys7aJLZjxFPSnaQj7uz2NnfRu6je+gvmnn5UszvD4qTJCiFP68aQRZbMHP
M92KgljRPPI3tUT8CUeXSlpagVNoTtP3EOX2pRu4b9qT4EZp+OOL35n5uqCG448y2v63iWOd/wzP
+gIsiUsJhfkmZBWcel5ii8G9sba+xMsaKSZ1YL/Ok1l7PQiaMdpLSe5z0QkEY8ukEIvOWmfLkrnZ
RFpiF1f65ueKFSxPJ3OqSw+hfBiCQ/urkFg9qoRLBzbM8l33IyRbvFVLglSwrOv5lAlyUAVhE2RG
mkKo5txxtf3jJ93JSHW1RDX68ZvuAlo9yxez11jX2akEBD2rpm0Qz0WcZiZ8sDlboTrbh0xSjCN5
HhfcC6CLTfQGgxJGWvDfxMiBPvJx5c5S3USiDlXy+FDkxs2u4HZweb2zR16VwCqjyPjUyuHmRAfa
Z5HWv6M4yxArfIsbSAqZX9j4SiwChAMZ2heuEfVCIGYCt3HaF0NT08aO38+XA2GM8wDbfYO9kJFX
ZsxVsqj+tnhh3+f04Q7l0JQOsngMCJ48Fpk0QyUkY6iYb8DkuNb3VHNcMJi72Azml1GgR5ApgEpW
hee5rbkHYu439tRZ3ZJe4gmbWkqqevOjKaPxrY6ddtWYNDgimMdEGlA6GmNOrs0QV6fIdcOz9B25
ri3xjIb+WkcWbBvDeHUn172Efg0Jh7pG3qcE5PLoX+mLOCppjhdkG58njVl07Ppz5un8p8U0xlWz
GiHgoyi4UckYFHbJviICucJOYy7EOPTrltKaZz/N/C/LGh8dy1gGSqX0fsxG/eX0NjDR0LYZtemz
2zu6fHEyKmnmKdMsPAn5Coa9XTgrAwllssknDwEJKQvul1eEC0qTvKfSZZnLDUs/m25HarJKh2cl
eCmH2bcWsYjatzCFlsQolL8P2eOQFdmQLQtrQF1zC8sBghSBaE4MXuLatvXOnIiOAMUftmmlpxlj
Ktz0JBZfvoXAqiaYQUNLmqe2iINoJIEbrl96oCGV869BRsPQoq8RHWRbHU3p2Q/d4R5ZgbHtTEeC
lnQSVLQJLoEx1/+c5xST10F6Hfy4W+NaaUiQTe6dRZTaVgh2h9bxkl0b4AhhgebuCwsxOFTZaZA6
2o4+irRQpNwsswhPTT7Mh67nMlnyY/2ZfQ+A3QTBNA89TTYyIbpkRcF6pCfyeVSPpFqKdclIhvAV
VCpKbVrDxppi8FDW3Ax3D5oimQLDDY46d1pmiZ43oZ9w52hS3Cvqr9xzn7uYJnQ4dPRuzOlExNci
WaN7iZU3rSR3O+zgJMPEmSUYogv9cZc8c+1oXSUwRyOFJah11I0PCZna0adky+ershYjKhK21ofr
pvOupuNzOMDtxdscBSnc8epM9QZanNldhJ29hK4Kr64OrSOCROihnLXFjvaS5IKuGy+9ugPhX03t
pqEwgUPMoMzC8esemxvqOhnf5E5y5KUL8+JJJUF74QfhfqStkLt2PvbLjAohxYmaK776k9r2FMcT
gMnVua8qdwegiwmePdXZ74vyCgBEfNuxgeKJ5DE+pyKZF32L5YpmkH5HV7V3YutScAPsgINnQfzL
mLrvMquzRzt63LwhTKURZHUZP7USK4Zr6558CZ/CRVC57OTUVO4wojUcZBXRZHgwq8YGGg5ZBS82
+IFbE/YwjiJuQju/xuFZWcNPXVDSNfWBgXrWfATAJEiQuzVIlU7/Anow7BnvJsRILkl4am+1ZO9b
uepsu9z258wDUQZxnRpoZya2blNDBaWNfxHiTdPAMadVeZgBZJQPcjYfv7CqbiyVi+e0jrj/B5lw
7gz2UpzKQsn3KfVCUAJ11JdqqflsEjvBGZUsbXtu2x8yLygqhk3Kcem7KQiDmYSf+1HWXclOdmpE
vaPaBA5DJBoK61wAJD8WbHCWtK0d9lfRW9wLcaQ+N8K3m1VXeEO0GZVFF/vo9qAqg8RtTZyjJf0E
dk6JeDTYzrNu61xtNGUXr6rhC49SqerVSEL/yiau3KhRRgeDNVi0T7CttfCpyCuSkY/9r04YVHex
W+evy47oLN8emuv4g37v2gge42yQfFRed+PIRF+wfCyTRmHXIK7q/MWYdPzjucGtr2bv18RyaG3H
A00ypX9teJAWFrgMPKfsOp6TQjoDL0E4nSy8duzCLe3cDdumjwjiRbuv8kZ0JzcP1R9ViuFm9i5v
fc/ENuyN0HNvTRaJjyQeHHPfpVV6SxlggWzROgMTEJuqv54D1V/E0MfzwURgCu6Z8BtUnZiz4dsR
BsSwgRo3vRYB3du0f7FW4PxlfM1Hh1/iI3cd8+kWWXXRcWugSKVF90Kc1MUmTKC3f40D3RgYjUQU
/7SGeCQgDJ4eF28oI4pWf23cr+lOiv9F3XksO45jafhdZs8OEqDdylHS9XlvutowstLQe8+nn4/Z
MzFXlEKKrIlZTC+6qqO6EgIIHByc8xvWdZKie+pGP3RxkaJ4o3V19nXk8tohyoL6GsQNpO3yDBJJ
1rchfPYw7KicKt1baCoGIHHcqhpFrRBU66n5JeKH3hPQ55BoVHjr8O4r97ZSGo8GT4UDyKsWwQOJ
1Zus5i5zjahBDwdfcDfw6I6rXU13z82nXt1npY5ZeojbSSX0FBqCHH85XASvKQAgsQZWYALgt/SX
mKT6u2pO+hvcKvuzilHi1lGQMAFjRScXJ8XgvsWK4ljQr/4OpLPZjTh1zHws2btjSauW1ruBxUqd
lPcmntFUvcrfBFVKzQ8Wnq4/urpM911Jcyru6896B6nMlOXRyJEUokVXl2/NTDMdkgLn2yBRN3U9
p1e9EF/zfPjmF3V+B60cO/nIaJAGtLtneEPUeUKfbJcIjf9ZQLIpooaScNWbR6DUtltmHNke45eP
KbsIkkeXv+D6LfaBYuYPpT+whRW8q/DTbTLYz8AWBJnBQ8ipPKSW9jkZAvFXaQrt78hk/8RKHkDB
Gc1HB3TfvnDopZQZ6PcOd/e9NUWIocRwV+nNvJJ2C9Rj8XB1wSTwiUGQP+iKQxer7Ub7TobS3rP7
rdcWs8GPJkqOL3bemp/zDGfYVZihUtEqBdA2vwPDgB0qvPLIUh9BzUh0w/Pus13U8ZuPbdCDKoZu
A+whf5Cm/EhEEm9NmQXHFlcUBNga3qwCrzF6hnL2TI1mA2QBrwmmHzgA08gRI2+Pam9Zr0qCl/vY
TR+8Uv0xjD7suiak6KBRbT1m6tTyRDOQ0fBCbWvko7eZKFGsObsZqBAKcSVdNwDO6h1g+Az3Icve
15AyDnFiqLy4ZWnuJoIXwMY0/wSbCyiylX+ffEHIIDj6K7szxQcEZ/I1Lor522hJa+cPHTq+pDbz
oYuTxzIHDGCaQXFQfcnx8gFfEy1xbC+rIHiotFJsKSz9XeGoThqKJhag92qATtHR3B1hH+cpIH+O
l9jTqjbW6ZzEJ2xEDCon+8OI5Mg2KGpQ86Z8iWXbfoITHv5q8gF2KHCk6ofTDeKhKcr876Gc5GtP
CEBUydHeOujLv8ApDL9KJ7f2qRJheU1LXJdteVeo3nCvCI4Z3mEffKE9R1ZrfAwdb8utoJL+QSmK
PedvP0cM0BYlEn38htDNlKp4ohVVbhQD/IlUQDt6/SQ+RNFYAfMfvo9x8K1DnkLFdM7J9lMSv5kY
sO46WZfP1C27fldUJBderd379kTTV8dV6s4ZBmQ3Sz2Xu7kKC0KTFmvI/QksPcPvp7NqusEDvYBh
gFOn6pIMRObBXexHX+wgCLQ1EJHmU5wnVJ712Hhja6DfV+ox3CLT3Mc+EaPsSn5SN1n3Lfgxin7A
6+1sghaZIoIISjWvVmhpQBUvkRPbCl7lD47uyOcyjVy7qavNKNX+G7te2UxkaK/RTE1pHBAnAa5z
+Pdiv2HkpB+Ax/VvAz2DvSnxQKYBhJM9ri3Fq6/EwSutov4NHQhxCGsPhdpZTMUsYySiDT1HehDN
PvE5p5WAK4rzRa0982h5jn5X5Z0OBcIPflL9oB4b4H6jrbmEkOgo894IfsAKgAblhemUwYDSsUGJ
q0OucWbvJxbjaVD8CbUI6KM7P8zHeFeHoKHhzUdQaNF1Z5fRrqqn8pXd4n1tmhx2eNAE8qlqzYZy
HmJ4ZIvAsnn5JO3emYR10Ep/WsWKbu4VE1OwQkbNvWmGbfgpbcbgqE7+7OtVGW6Mod62dgQC601T
PWQaNqRuRbtlxHVTzbQjfoCBDiK36FEHQ+UGdSgaphGG5kJVhuNUgtzY0SFBN9W0JhR+IhR/NEyv
OhgDpgy/Qr2qAfG0yhD2boNpYvMrtVsTeycNdNOqH5MyesF6XDQI65fGm5WDyoPHO7WwtTseNeon
vcfS7kWzRl/eKyaX4j6guduhrZeqMRMVDdYox9wfDOWtl6FhP7QxqKM7PZVet0FYBoHfKg7S5u9m
FLryBJYs8V9o5fb9til1vfk+6k4XAwMLFSX9MimAkCvkvhwIT2tqnJGaQZHM4C59cwpVi38FSq94
wIxpxXCepr1BBntsjRLg/1hQ1gDtnW5MvJkfYWDDKQFCuw4pLr9Sj5kQDwVaeIc94fiocub3gV1X
AfwhnF82jQZ6ZnAKmBJlipF4C5MMWRFn06q699oIsc/M2XYXHI6hxfcRrfJf1JKqvyxzlN8MxUgs
imfCjDdZNA4/qVCMP6ai144N/iTfOk021rFP8yJ5zkceW2ijdZF+HPKSPTfWhvhRhAHaajlKvhbI
KFo2XgOYE5k31U2NfvxlBjN7Vtc9wvWYVpDYYYcY24H2ETrItqHtGps3Ueq3xd7gLhm2aV6hwtW1
tBs+NKonftmD2R0qLeb5MzhAe6KwGuGa5wAxIRbiVm29GMU0NNh0Cmxw1zQljBGmWpH7myaNIoHH
IEJx4ktbagkK6YOGINAPQJ8B1TRhRlXbvSkA0JOnFB9cH1CcHKEYPReTMiroyic6woAr2E6t9diE
gwVr03FQqvGLPiTFtu2m/aCLQpUR8ELVQOQWnIhPyT9oPVBxWysIc3f0h+SzVYkahZ2iHeqNZXn9
IyXtvlZ4QuF7/CGQEIJNz0eNLuu+ZvmECgCcaJAF0qGKhEYJ1mh1sAUXnvqfCY5J/LmueXypqo7u
HP6EFcJoPBsxu+4cjbpChpISMI0k97kzFTSOmm1n51X3BIWiit/AEMkGad3C65Tn/5ihyP8H+qX/
3+x9kAq9AspefQu+pd/q95Ds+V/4NyIbOtq/LACiug1pXXOQh0OR9N+QbAUdUzRMNUHhRJPC1gTI
6//CZAvrX0KaoLEdR5//nfkf/RcoW6j/4o/RwGvjymMjSyr/BJQNVPyd4YNhAEuxVYkuKhVBzXSs
hZmGUfVYxNKpcZ0AsI8hwWlllVns3i3IBSufU6nU/x6FF6BNR9EQzgL37RvAtOQgC9cHgds1nrPy
VGqb3D79aqAGMINDgn+7TYHs93/mF8a8ODNdm9MKMOe2vTDimfIAY23qyG5KyXo7VjUNb2pbm+sz
mz/E2QJKnUKwqpqWZpho0b5362hxsa95OPJ00tLS31Bd1M2NGjj5JledhnKKRkVtpTchKlhJo0De
95XkKLMsNHYkm8ahRFNNABpN/w5F74CryvJWvkZmI2GyFxbvjGCslXskPhXx3GoGzc2WQBDd6abG
Labb+lOhpcm+rhvl4frkNLbtYnICdV1kymx1Bu3rszPUO6nbPp+ctnW63K0nRX/mRY4Ch54B3U/t
QHxsAVSvRsyS13UDqiSq1G6v60W0G7UMKo9CoLux2tqpq9K8kYQOLATTF9sUDqpNpz8IMBVwFsDm
9Plt86hrYviKbmGPEH4+fhqh2jwrZPku1XVECOwM+VJ10G8Ys5xvLGFYmi7gROimQ0fx9DcYue51
HXY9dBaT/nNo1ik98XBcXV/7s30lNdOUvHb4C7muuZipEqqZygsqcWcYPG3ZPDmqpmKvEjwFb6zq
2ekk+JhwDAg2DKTjFnbylXWjEVpNVcTV06y8S2Gtfm5oVGFzkmcfMXtXfkBL6KI/PZ+Myq0sgWZr
lhBycT7HQpYj+wZtICOYFSCjITm2cZ3u/3AdLbYKghAsJ5/NdhbrCB6pK7UGs6fQsexjECJgkoBl
uGuS0v7TGf0eSsesDUlnm7TkdB29grrgUPclqqF19BZ4+l2tWNXT9fnMu+t/KDScAAbhO2lzo5z/
ZS4CdpSJpOe1VbghYBgEaAe6uM3QPaWVQ/cVjvifhm4L+zh9tgG1NSQPuW1ONkfI5QUrcijd3O6f
hQzvJz2qSdVRaxyU77SNixsb/+x4MaBpMCTXkS0lnKOTAT2i4JSZNnHbxlY6HSM0gTEQ/vNvxSjw
kSQvWZWjfDqKRZ2DqqNVuBioUhkQbb3VNC/9J6MwH3rrcK4MsXCys8KGFU30wu2r0tuOUf83KJ76
xiDa/KcstgSZApBXjasOlOziE3kNT2R2JXPR5URTEsKN0FCdBIrxKdVGbKPoIu1LytxrasOAAkTm
b/NeNW/EkUtfzppZX/NGUcHKnK6pAN9loEjDbAuao3Xi4LeZGd6NDbkgkf0+ATCi2BqaqmNSu5xu
WMamXWtM1/GcYmM3AqObAI+QtH9FXe0tKJFxCaVcSTUHNYdBXaH9NfgYlsCtQilBQz7C8asbv+ri
3AlkrL9ma+rvNOHdTakb+G7DeSvcUbZviicU+n9wAq6f/UuD2LxnuBhMFNiEebrA0qhDU60YpCia
zFUUGKKWrvs39tPZzcOGtXXyBiTtCPPOIqPB3zTOI4Ajrldl6h7MQfgGNa88DrUV3QjO8x+13Llc
5KoA0CQkGfDphEY+Bo++tgCnTecfEEe6tVUj2xQiKtZQ/kEbp+W4rVQMHK8v5fmhgdioET9BM5Pb
WHIxtAdfKdKLvHDNvu6+Rq2Bb1ztK24BPWlDJ824a0FO/4RxZjzM3dFjokuPp5oR3vio80c7WQNb
Bb2CqLpKgkWyv/ghimpKENZYUgq//KWq6M8UY5dsvcaD5t528eb6xM8u+/nJYGgm0ycuQaA8XfLa
sxGiSpTMRdEe0HOVlT4VXbbvI0A3nFPS3Bu3qEOPH6+Pe7Z3Gdchl1Hpb3J05xfS+1SyMcy+ivoW
H2ZeSw+mxalNHN+4cTvqZ7FwHoY8nBeXQLDfXETcwVQNeOJj6iat0nwsoZIdnJGSF2YLsEuKslvb
zdgfgjQI3AalZfjLNoJkMALWZptOX1m48aDbKZiaxOhNZLT7aMDwPHfeZlQafK/xJVa4Bnm7IHUm
aj5SXCKIGfXNZqj84iiVFlT3DJ5TFKN9kRYQr9ivqNclnXqXtRPwOLWa+X5KuJUNSmiBnYVug9P3
LvZbz02TIX4EQ2xuxom49sefAQ6u6mi8HvnPMnlVnDrpBRpBbjBiyAl5vaeR1X29PshvC4zFnmYU
i3TLnB+4v80U30XDXihIQ8ZD5lZe8t0vwqfBxMwMIrqydrQOb7Yuew6k8kpTgBIZFg0Im7oB3ndC
IqdMs/M+H7CpGFAoX13/aWcRh9euyrMZirw2B9FFdoGAWZfb5cT2F0N7gLlQoXkHQ0xApV13ms8J
QLjR1UNA1tdHPguri5EXYdUAJGG3vZq5aQ8kGuVm8H6zMF8a0hu9PtSFs4bPic7iGyZH/Czn7SbR
q22fuTQuQEGaZQA9KDBuLOXFURyEAQijNknpYiljWSDcocwnugY6K1O+q5y8T38+FYEHjK1TfCTp
XYQNVTHKUB2U1K00u9xMrcBLq++1G9/m0q6gLiG4ilTJY2HxbUxAetgDRHwbkoudZwO8pytgbMa6
zx+AfZnHnv7PCjYs2I0/n6BJvqTPybwK8fo0LnY0drEoHlI3QGn+k54gBKtUvbG/PsqFS4bXqgVb
lYKSNNRFijjRsFANO0xdAQ8YpP6Mn0jaYJP72DhViDJ9uz7ehQXlg1F8YUBjrh6czkoM/VBSZsUc
pKsV15BtuKqA7LtRbrcriBLtRnSgxaEJVjfWc07cF6FHJ90m9GiayjtsMbKD7GbXw0J1J0rPG6OW
cobbYk4aV9ErksXG1rcyNL3BPmGuCU72+sQvHIqT4eco8C7ygcvMCqWtExcB4gF+FKojg0n78Poo
Fz6nLubKAFOkqmYsRoFyKQqvBiKA+ICxH8g89xGFJlBloOcNaso3Asr5ohIsCSi6bZMvSWfxVp8w
uimLPEjQqkeILIvyLz1R4attR+YaJA13YI5IkxKAn0mHzj5cn+35ZgLSytmkOUywEfZi8/YwUdBA
Ugs3KuMnYrSz0VtLeSpbOCxJkaXYKNYq4u3+jaggz5dZsyl7zSkFN5ltLYKPJsueJriXu+i7N/VD
nFZevoaDZSmYyZXyp+Dz8gKplLJ+GdqgfuAZgEtkP3qYcaT+4ODOM9nr1hoIG+ZYmV+rWuusDTUu
5VsP2yRaIdc+gAGKaLQBGm+oglrT2HxQY8UCnNq2PFuE7+HSPPRdoyERGtWfMqNpEbn2879a34Ij
W9gFCAi/r+0n3jkbUSqm/VX6NowwLEiCv2I7rX5e/yTn21yzedHqFIt47El93jDvtnnfwPHw8Fly
LUdRv9YzPKkJq/zr9VHOc9XZ+ovHlCSRMwknp6NkHQJVStnkrkKBw/OHe6S5bAjw2Zs9VsWKxopz
I3qcFxghE8y1RcaTlkG8PB2yVMM6sKswm7mM7cFMe+84qvmw4Xz4R0fg7ODFcIGHtEBEGOZM9ATB
8laSdj7v+UdwfZOkzG+UxYbHkzCPRe2lbufM2XnidOWxLSf7oA3+NK5Sy9fuYBVPP64v96XJcwGy
0S1CNqnDInk20TfyJ+ScsGy1YEMVCEFy9eObYYHlHfqmeQyDyP4L8m6NNUydoY8YTe71H3EeagS6
MI4K5YObmC7H6QdwQLKmajBxc2SyeEsAjx6AhaPk15cIUQNzntVi6+guChowtnFs3Rj/8iK8+wGL
HZBjcQTNUaRuK4f8pWym6GXQjXgbdr2Ci5aBrJ2pWjtsBQCO6znmzuiF3tiG58frdBEWx8trRtXy
Rpm6Zdh+85sMSWSYMTfu6EuDaAav/Lm6x18XQb2pKW/ToZ93mQye605XV5pI5f7697w8CkSg31+U
jXX6PQM/RuauIr+xPKyTGi0Vz5U32jcuqPOikC1oDVBikxRg9LNQITvAd7pdkkZFabFK9T54hRLV
bOgiKA8NEqbrsh2658zjOZ9lyURqN8Q/bT2REG0V8zErjHjvQ6Tc6HET/XFScPrjFmvQmrCNHFBQ
OPvmkyuSbHwBtthurq/0fOmfZj6MYsA7koZFXUNffM8A+GPZAglwM71IPkpZZqBH4nAbIbl5faTz
e5GRTFSAgctSh1uW7r2i8uOWDrk7TqEGNi6TYLMdWLZh9VdjZbfeALeGW4QlRXCrcbkwnIqEoJyN
B83K95CHtKODgwDAjYW8OB4dHt2i6UUxet7S7y63uvH7Epnp1J2VDj+mMsdkAL7mJiithqp07v1x
NsdyWjY+l3gzmvRETsfrvdS0/ZHxvKxV7pPet7bxqBdrB6C9K5CE+PPxsHCjhyzJqmiiLaJLltVq
0I+0loIQ22zThB9tG/k3XHDqOwsW3u76bvld5V5sTJ6jjlAdAYrNMOb1freeio/Sh5crsctd163M
KP7VFGDummaX+9mTgr7yqptIXkPAKlgh4UCJbHy+Af4B4sO/z+n1beIW9WrYL0le7MDjIlyPBnai
Bjc+/YWbl7IyGwchwLn5sPgUHbi4rCvoIOqJpa5syg9SPtGpL2AJN/D0K8258THms79cHM3kvoXf
wsFd5jgWSqEB7IjYlWrVu9LChNbGqA9MUfQAo948+hbGeiFtxhshc97FZwPbNN9MMgxk3ha7vPPz
KQNQE7tj3xobpYiwJs+D5sZNps25ymIYgI5kUvNhsvibxce31KnPvSAG0wYmMKGhtcPJqX4aGsfa
Q5IIj8Kzpm8oWqAUorXqo9oNzsEAq7IpdDQaQzQebsx8/ojLn2TB3ASIQFOQ99PpT6rRDfDgecQu
hFv1IDNQhZiHaSgb2reanBeHIpKA/zAlDafFUGgn2BR3mX0M78jN1IiHr9+khyZ2Pl8/ZRc+J/GK
dirJ61z6WeRNAO9V3a7tiLeKl24AyyLHG9vRjaWbf+9i6aAP0oHgUW/zyl7Mp1ZHfUxh/Llpx86x
O815baMObWrPm9ys7IK367O6sH4OFGzL5DSygdRFqKKv3vEelJHr+Jp+pAEy7CygYEege/nmHwzF
zOh7qPRxlpk/6k3pEIomcoMUcXxgqhXeIFIc8A7Rb9yfv3fYYhkdxEToPrIzLOPsY9Va3mIZiJGE
rvVvDt6wmNTFuWsUXbWp4rTeV2ql7mHhwjkoTf1hUszsIGkg3knwqi9BqOvbkYrYD2n5Btqog/Gz
Gv1ukw1ViGp+itZpTP9AJkp0Z8aJuR4zr3uKJ+HhdT0463qskj+FRdgU3iWuN7zVJNWC+VO+i/Kt
asYQe5nTQLNjY3aYJ4wGyifXv9J5gEbAzyZganRKhLV8HmipV4dJV4RuXk7drBJtbjvDbl18O3MX
Mqi3Kym07a4Per4LuRS4nedZ0RizFgnILLDSpbgwu1Rb4l1oAWYsc/A6ltXd2O8XXh+8ekjj/t3f
t5dJOaangRpYMnDbKlfcvkWWFUCmOELckds+ELCMMHl6Mno6CD0STGvTR9Tk+nT1s0NOfwZAGE0Y
nLLPoCcdT7sSPFLoVkCOdkaOorQxIIZyfRTt4jA6xV0iCvKi1iJfbVsFvITjBC7YW1CZna9oyFGi
9aJMHgo2lSf3CQiR+yLNs0OA/sPTiG2v7xXG/dR3EizqWN3JcSrdGz9sLuucnk7EtGjY4zpO2Zm8
7HQna/RepCnE/A0UD4OiflgjBF3vjXQS+HtmA5DdrtmmEXYkiZis/VQgSY5dBg7DkCZv3KCXNh9F
Nwg1c2znbXP6a+Bw93qZmwFGw6bx1RtRzO94DG1QzDQer8/8PBfhqzNf6tHka2dHGNIUqVFjxMih
5ikV07pYRS2dq9HHrMbMsKNq/AFOOronN7bcpX3P20XojoXcrEVt83SWom3CDrG62MWsW9kOSP2v
CKA6dZeu3zdTca8j1eYZUGDGYhSuDXD29frkL6wzbxpbpcRpEJqXNVWrb9sW3k1MFl6iqEyPDof0
sV1XNgYU14e6EMQEFw3QREFTg+bG6WRlGCGK/ftWg7J7VALTPqZwP1b8tnhbG+iAt03+x1gUMJ6c
aNCkAqziGXDIMrNijLC3c0chlTWym9WGJuXNfO/SMqIkjDQk4BoAEcu5ZSXkjFKPXC6+RzSs7CeM
NFVkwG1/jYFxk4M9xiROxSBlJ1UlPJgI4G3aUK9XmeeXND5t5Z7WwZ1WaMWn6+t+8bcBcKOuROuP
yHa67ljlJKY9TJE7JeNjbOvlfWR3ECudXD9eH+lCbEM1+XcL2pZ0Ged//u4y1GOtKcwEAgqkJfzF
TJRiV5beItF2fZz5Fy9CFWrOCDPbxm+Q6zzj9+OMqTJpRUYqJtFH8jAeWulh/TMS6hNxK7kx2qV9
O3f6NDB73AzL3kpTCTUwwBK5vCAB9+MssZEQR/HGwxUcTh2uhm2i37gnLn00gAo8UYCiGvbygQSX
xin7wSHlzPJwhyeTvzMdsluJLOD2+mr+7ksvl5M3gUrOqc3I18WVpDqhFvSqxwZRtNegwaCmah5J
QO89LLK6AGUnozzUMbVRD3cZtBfVsgTAXD/aYb3JfKruPSJ63vDRKrr9jd924VYSDkpyFOxAbTjG
4mBZSN2gRWpEbkLpcx2HuoUMCcw3Swv7jZnGxg7bagxcYHgfmKK/hcLSuZaCy2ch/Fs1hAvvOiq0
+m+0E8kyjYDTnVdCgu3iirMUdai0hKqp3Q1p9S2BKPvs1/2HPjLQincMGgPAVtex2QzHpMMlS5ZN
vQvgiN/YJ/OAZ9/OUGc46QyS1BeHOwP3oYqewBMVln4A7uGsMD6fWaiqOBSppHscOHAkRdAhUFb8
g6SJj0LhQGXnzKii0/XoLCsP4CXzUulxzJRaqa9zgFw3cpOLk7SoUICAlhb1lNNRvDwj+1UQ6CT4
inVAxfMT8lnahmq0ga8tykaj3WFY1uspHk66vLHGv2dxtsg8M+msmhYdksUmRE/ZV2BS88pMNB4v
wUvboTFRmvhOxmuUvLYlzjsGH9hsnSeZEYGcMnqiJvhW9QVqQN6uUK1Ng4wcGhb7GPFiYSdHWNV3
NZgUPYu+N3Fxb/ndPcDFNZrwL2rR/zLG4j4TNLoEnqGG/+bnw/Oo+o9aJtdgZPDyhFFg4kk0OBCc
HfE8DPHntMy/z1krDgs7HsdHQG87nnIPuNsftLHB1hDZd9SBSgA5yEXyQrIPcVnsemnskelDGca7
w5rpaAJX6hvMmVJxSBXtuTDTgzr637GSvgt6aIht8CTiEbFKIycIJhvu7nVv5l8aRe4723A9RLpQ
qI3RhCgPSl2+Xg8MF+Mj0vpz2xnopbPY95Zs/bLvOYhBRj80lDgQIicZ8jMc5+36UJduNR5foNUo
40laBqe7bwidqXXi+f5Eg9ANnBH6bIvx9z8ZRWccSgxkEotUsETZEhSaGrmZ75THnp0Ed1Hk/+CG
dmxgYr+ZBEDhTudSwuoXidlHrt5qE+7UarRR0iE5XJ/LhY/DQRTcKBQVKH4tVqwYDLSIaeK64KR0
kEYouNt4puxiXKqujzT/SYuTyUh06GnpOAw5Xx/vMgGkmPUAyU3SO0RW7zsFD2Q1zpG6y+NoE+EV
deOtcGEvkN/hNcGLmIexnGf+bryUUl/TCmaWUIW/a7Ehe8Qf5Ra2+fIoxEmq1XNndhHvKCLApiOL
dBHOTlcJDFhcZrhzr6/dxVFMlfbR78R/uRdmpf8e0yl2nDmWd2boYBoDSvJG1efiXqDuCNcLBA5k
sNMV48aeEEVpI7eNNH+nN+kI1S/DdsmCynl9Qr+LVWe7gZc1ZEoAw3yg07G6Tg17pYHSgcQUpFz6
GWm5xqeg7vcV6vlPrZLm0zYUFsIPQMMaYz1RJO6PlZ7aiHIGuDhZyiz5zjnJww03a/y5CkT5Fk/O
D8PDQEcZGuPTEOKMto1REEJqCw/bB20E4LAqC6vTIbsWwljx/2hefbVH3yjQ+q5HEh91W5T7tNFf
ow9dfLdAo0KrdaCeqT7yG0dOfKm94Jjm6NuuS7svZoWR5Dqp0r5xS6NrcTqEbNWvoSKbbpKDL157
VS4Q05bYZbfQqZEZwrOOKofxHUDKrPqFwMAms/L0qSrHHeKQmrWuBzRR0OeWBupFwDEAHorkr6Jx
xPz7xmGPsgI/FQ/TLl7Xdmp+wXdP/dCg/xziOtZUn9EJRHBmokO7DlpUJDbc2fEXjsyBfxP1USMx
cL5REwOpUYzum7UjOvOrjCP5oeIZZICC6mNcyzsT85ESHvWsw28iJAT6c9+mGpIw9dRq96xZOx3R
PfQ/lrFdHkbKvc+piehTOwY5vfhJPJQ9DoKqMaZ7J7Rw5vBDMTirqtCoZlq4f36W9WDTXPCUIL0R
sS+8C+bmFbUSmvYAbxc7W6k0r8yxsoP+S2m4cPCOljVyDFX0rFZIfOa1rd9IhC4dWRJvi9ADwpE2
3ekGrwKZ8a6kpm41qbIZamXaBqEZ3KhpXgqqnCIVqQkLWP8yyLV+w3rSPXZ73nrkMsLo3Kkwhp3A
su5h6rVyd/3gXooRlFBx4+G/SCeXDxC1V/vaYFqyoRpmx2w/HXsKt0/tj9dHuvTNbBskIFALvpyz
WMCsSyeKVUPohmbU7BRUUT8g2kl5HSdDt+Sl93diYip1fdBL6wkZBlgNNWDS1/lHvbs0klZ0iH+D
ds76QRzZn91BpkOOrjUiFI2j3tgkF1aTIvHshcQdBQp5ka0i64Zzu1nzCi8CNJJiI98URfgD1RJx
Y2LnTEme+QIaHZhiCLWw6E5nZoupquOcB79pV+mbl3CZqEi4b0qgNOtQL60VHgXYJNdRgGKjb95V
oqi3/kTy6XfqLTbKhY978mvmhXm3zjaKgJbq0cuYhTe6PMdmMNXTDY4rIIGxHTrgt3arOHBxsSXY
nbnJS+K2GLNpiJNWxfmv28TZ6kZQbNoC35oJtYYb8ebCNtLpXNvkhpSYiDqn0yPs+za3Gykvuot7
YOjqzo+iDM1GHYvrmhr99W17gSzC13034OI67TE6xru2iFxrAqfnRwPQI1+nSlh5OGNmdYcqsacc
8ghPcFH0Ert7y0GMe7iRdM2HcnGtUzAHcEFJifqavTi0vQEbNdZ46Mzkjk1XNQgopBm2yIO6jRwL
W/NaR4a/ipW9KNpbx0nM0Wc5/GwERuWVIgQsjtN1B/aEjLoliBkqWkDKkG9z9B/6uLxvzPYntqZb
fQxRsKo+eX10AI9yTwK3ZjtslKb4Omj5F5R0D4mZPll47SFR+iZaZ7xx6C/cDDr0QZprcxUSPNDp
j+ygRvnl3CFCYDBZV1HmbOM27/88ZXQMjXWgxOnM1MjTUWIg7ypC3vRIRnv2uhQ5sq6xdmMuFzbe
zDMmPGP97gCoXkQwNZFw1kOezZUChLovnXRrxk28T6fBO9APtu4dJSo+5FnibdUqMLbCrFDhqMNf
10/A+YmbG5U8+ixiI52RxeHuEdYbLQ/1/ykQ+X1s1PlsMSFcnoT5t7KU1v5/N978e94FMFxG/Aqz
EuwxRvQY9QgkF8Y7/rbE8YgyQFXeYLr/Jo6fbm2dvoMKZpyCPKWNRUhB9sgvaajoO1hRwYcCr00D
jYIYEjQCdAiQTABt28e66Io3cBooYxW1kb+FXi2blcy9Vu5KzUK2w3LQmCYhy+RdE9QYWWGY6deo
Fpm9vQ26CCTJNNaYatbSSPHtRCv8g4dcZ4Q6Jorna2wDInFvV2NZUmDF9A1FkUqtN3U7yG8tlgQN
omdZFaxUsMg/nCzuv0FwTr+EVt6Q8IKnwDxej6pu00z1dKgCXZS7qJ4ouWdqj+Ar1tDIU2oKjmaI
+KofHDoyKvJpZWPjTI9f0x4VytJZhyzVfRc2WGv7ppLySlGMaYU3r1FszMFBosYo/TzZ4B1YQFlL
B/Rk0JBOXgbku8PtOIafcWevi63qeUOytjAp+jLiD/Yy2CFmYgUGqskdLbPB3tDK762u1naJxGhz
YzoTAvFalw7YBIrovkNRSl/HYxZ7ODOr8hba9gJ2kJR1xpyalDRtztvpZhMKJtcorzgoGIgDWkpy
9hevnGiFo0C01sex2iJUOe7oGCCwUqOXzu8qOPRh+GSXXncMHWXC+RQfGEQfbqHRfhe4F1sTsAV9
MQuy61x9Of15Ef6ITVjazq62asSxfHUNuhEdrwxf9MDS1uTBH+A3oiwqewU0HpKDxWwar4Nf+GCO
IJa9+g53Maxnby3dhbAAqZluEvIa3EizEeX7Y2oVJR483EU7qwnu+0laI8K96ksW5vpnTeH4Xo8K
Z9cfuSpFLk0lPxYUhxbXn9+UURBgt+3qPhrl7Ch7PQVR94CiKrKrkQ92An32MNa+4vna3Eg65mU+
+Qzz4EyRPgvt8TPUHAZ0EmXaOnTh9Af4DPrPZp990uI4XRVt8cvQu+frs704IG1fUmWDLrm6iP2h
MmGbXXRcZF3huUmcNa/mCHXFGamz6iWiyi3yZuvrg57dnoD6aQ5yy7PIZOiLOJgpcOOCjlmqrUkG
0yfOOvPGW3v6bN/Mo5DDcJdIAGjLQqKDH7yj+EwNKefi4BsqZVsFX6gAv+4tktTxjdt6XqrFt6O4
Q5OCBijX9pL0mg3C0pKgnN9xFgqAsH4pKtkPnpmNKxq/eGqIwpjbFre6NheX893Ai9BSdj7OnRYP
nigNVcSF/W7ndfUt5O+F5eRmJu0Guw/4a4mxG0y97kSI3VWbZ62rIHCLsNoQbk11HB5i4ybz7zwt
gaysMx6HccYlLGFgCvrjCBSXgesVyI2ZbSI/FP4gj4XPTq3tsDg0Y4upBUpxd5pv5RsvlKg4O5Hy
9sfb1aD9Sd4LY4O+9iINK4aoVILMD0iIx++ZIf3H0NDUw/VBxIXtczLK4lAgWmRUCoKFrhcgSwwb
JloLpf5JlQZ2DtfHij7MwSkH3GFoSFDi24z5GK0tOpqr/+TsPHblNtowfUM/AeawZbN5+gTpKMvW
hpBlm6mYM69+nhIwgJrNaY68EbyQXF3FCl94gxdlp6R32zO9NBMZfvUc2ZJCtSTnJaXjkPKizyou
BF32DseXV9TmW6y6nNYH/vBMUcU+d33fHRyIvR0D9ED2EkF6cAavL+5mqEd8F/LkAbVUxM1JYbDj
Vj8DSxsD3bSOSHm36TEbBn0VG9Ya5Q1t2w+fHbQs196JH5Kx+dtJhR5ki2m8y6GcB0VkfbCMJT+D
GUteuIB7KkeRCBeUyZ9Hw/ptjK/8LS7QdZAQXHHWpsZSGhifw/SPHzw0D8+KMcWoBHXrCZtEyh/C
NkNXrEcFgp0tJDsAaA5I8BrsmusFJ2OMC61no6Zd/76MM/2TFw/FRw2MwCctMZtTOVAc9gXGQ0e7
d+cdYWhKLpxTOkTWZvdS/Fm1JU2Th8mpnmMNYcscMyJQPII+tkMJsUdBvhTzH7MzcE9F74WDoL3d
/KCe8XdjEXRNDU4DxYiwX047VxDuKeN3uh6X2HMR3G2HN1AoMgSfmu8O5sFnBNJxP6+V33+bIACT
/Uqcoex/Xq/hMFS2tXis4Vzqfeg5vRPiGGod1Px2rmy4Kj+/E6AKZ1ump8iZprAL4gfULDGOoc4C
v3BxDw7g7kcB80ZLCAIFx2IzlzzHAHRC/QgwzHpCjkDFk0sgHWwztX6VmQQVtIOtsDs1eBtSZQL8
y7azhqMMVrOOET90pvej6XF6srAVOx/cljdVAgJpTrl0DafUR53iempVG+EuCOQApYesfjUbW0OB
flXxxU6ktRPGiFRT8jPwP+WzUjf9qWmFega7mX4EnDadpnE2qXib1uu49mZANxCDm6h11ucM/0d/
zgf+xFHwt9VV5O8GX4JgAVVsyq/XvzvL0hSBWZVPMniTb+tIHNlj8u/91dn9BNRdZZ1c3rybw1jn
+Em6DYMgedo/4LSHV0tb1sHvj0KUDOMC+CKluM0ohtNjRepOfOgVgYpycdrTIKOC+6PcJk6smITK
SLEfKJPbCLUYsFGPnJ6bNFazL820mo9CpbuE9zESPNRoAvBhUCcmUM1YRuPuuTggBIBS5iDhL9O8
jH6Vo4CZl2VzOfhx8gnbxHwU7VVGkdwa+qvXn1OPadTHsM9D3pLhO2gyw48hfp3UYm2eVKvDF6Hg
bYFkgDmvLaAaoimf4ZpxtEpyoJsfAv1FSjTRyNxWoVccicsh75VwKSrvNU7nlwbrosuqFmZoZUbx
WtYTPi9e9C9NqeLfyMRvIV3H+T2OBdr7+6uys/2Q8yOyp2MiBSdlXPBLXSX2uqnF0FYJa7E0AQJb
Ujkbas3vjiLxk0TbQKik6OPmsesqDYbFivITuvTYLPdZ+5iI/EhQ4/YKZRTWU96gnKcts9DEvisv
tTUKAfzpQVsvyyVFmQ/ThXS+6OBLTirSugcnixLfzedkWFoXvKn0FdCzuV7CLl2M1pr7KMQ/otJS
7aU2ivoHvSA0uBGxnh5qcMkevlFVa5yGohMfrMiZR3TXrVnzJ/Sqn+PaUT8AtFvegxNTeITVVzvz
vI/xaObfcCZ3zbMHyJYuED5Nn5LE0H80ho3/Wu0Mi31aUfv9NuABNge4wC0KVaS+MB/ndsbf1aNh
K04Rtj5DIIw1+5S1i4hgNaYoKadFEsW+Y4AZDDotw90utao4wrfdUryTq+hoXyNXH78Zlz59wTo+
+nPGfVUWfOrvaTwseChlEBl9Hazs+3Gozc/aNBf/lr1e/pXVcZMib6laE21Ja2Q7eyl5gZL+lZu9
9zZF4MgOulJlqIgyN25LKw7tZ8XBxqLobQjvK/a9PzK34QRUeZd+xzNHK3zkB9KvsV4NX+x1gfkO
+eOLNIpAnt1gDzxkiV4+jHqPd2wNrvXHbGrDq52WGIjCyGkvi2Y67wuNPi+oI1150Vozjc4Yv5mX
ZDDoUeuKKr4lijt9LWuzey9MbfWbSMU6iu7RKbGKl3woFATVcK4qAQzVFFzKKfpkj3g6crs42N00
0fsmy6JzQbmoC9rSW56R4J28S69kqSkdDjwlaN2uVv+qnbzH0x1/NrzIvMxqkdPEUUTqtaHbXSgR
/g3wvONvWrmOTTBo2vA2G5N8eWitGg+R/4k+Q1yn0cGRpE4CFxsrw/fIGZdvR7W0PgtUSjC7c6bo
3dx4/YcY/FXsly6+3r5WKC4FIjSxP2NTo7yf0qL4cv/0y9N9fd9Ro4I8TjsMcZgb+kDces4c5dh8
xh3SoFGCQMNQafqD09mff38kkDuSgYoGBpn99VEksmj0Ni6ojiM28lx3yb/9kDdvVa9LD0LPvTkB
ENNViyAedPomNqiyOE7GOWEkUoOwiYv2ea0j69QNyh/353SLhAdeizIZijfcnXRnN0Plbu26Chs0
RHYdmSZjLT4pDp1+7gbjwkOyBInZ0ekHYBwkmHlKvtDR1fpzPptvyI/gB6jEwLR6NpfcVBtA6abI
CwtcELBAsQvfmr05rMzys77g/zvkLSZqeOVaUfe9zFyKG4NXPbdK/0/sfcuU6bnvoz9T1362E8P+
d6jX+NJlRn3wyu98FwpJcAvJZFWu5M1izY2zmmrFXuuVDv/JxP1bdMVwhh8d+fe/y85rY9LXBaYF
M4TW2yZjdmOMNUtDRGFk2VWAFj/tvsFxsCSfcZZrBX6BJkiQ3993NH+kWpXU0wKvdr3D4wi1cYah
NO3E6h9jry1+rGNDx9+1/8NSwnKifsTBRfJ5c5gcrTe9BAv10MsTHPXSHK8tJ23Qk+zXg1nt7nGi
Uva3C8cG8un1tDwrHya0PLxwbCdgMlVUOBjHWNgMrBioCmAWjxOP71mxtDFo3BqXUyKJg6dcrt12
jyOhQ46H9q1O6ez6R9hxGi9UKrxwzTQRUjSkQZ7M2E6uNKzRxG0/NTPZibDKo6+6OzJtFeSeuFDY
u9cj42aSZIqgbN5D7j6XJbrxJqbXTwjtd7i9TPHnpcpwZcRi7OAj38Z/AOkcqCcWfTz6eZuR3Rg5
lTaGgzuAcj8vda3R3/CO1Kb2TqVG8M3HddhNW5Tw1NCmSctZWgdEKZ6YdvQdttcL6DrnoCG+Ox+y
EBAzFFVuBKpNgqBG5LjHmqndvKVrWLFz0yOwkVyVm50C9t7ikdEoNcpf8UvUbIGY8Ag4GKVEymls
jS40tFm8UesMPwwqrwd3jby1tuPpUrccZA61uRsWepslMygjD6PTpHn1FkRvcEKpz1U1Ftwyox6M
vVFID+XktWynoz7/3lXHbUqewF7RrS3KILVWkagFw0cGVmpOMnvv9MxRfPxtkLDAJq3x1XT+ev9+
3TsTvwy6lZiacOMD6cagHV3JH50dZc+GU6QhPLzi/YJzA5zm1gwUx/50f+Dd2VIJBZcJNYis/Prj
9va8tuCS+Lj0zxANaavANYS4qH3T4n+UVB+R4Ppxf8ydijIlGB2oruwlkUlszuFgW1mElBMnREu+
V4L8hfQ8+XvE4P00GAvGKFqx4mtTmnroZHH5hKMObrFKV4RRb3FHL0UHplFZaJ44Xy2lbd51Vm+/
1VcECrBWHUPIuvalMT3wP/SHQ9r3+qOguAYsE21V5OBK/qkx/GjLIv5wf3a72xc5cfRu2b1An69X
1MxwZqwmVtQqlRwvCvBWz0PnEcjjlPAjFeio5lqcPKtObPiaF7VHcis79w/VXR4Xk4IrZajNzY6B
ikO2xfPSV23/RlVTgS+XO7xpHezMVqOs3qjWWLy4veP5HdL1OAU20zuFPC7AqVcN7NwRj8WAIeuE
tJi/DGN0FgUs6nxprNOogqjsV3d61pVV9ScktyLEOy+obKEjuRb2m1Ro8Rl9C/Wz5Y6z39UdXo6I
/J3VuEsCVQeNgm+iebJXXXtGYhDVNM2gtTxj0ZcP58GgiWKi8EUD1Uz65sHFGOiNier/H5oW54/3
v9bOFYryIXK/wB4ofG2DaHUQDT5y7CmrL8Y3tTtiqpQmxsGVtnO8pdQ7HSoUr+lnbvZEUuB/o7sN
AaWlOOe4mBE7rTUcD9uOUtGSiwBH4iKseEzC+/Pbi2UlboWaLrc3icnm9q5SbZxGi9cWTG7xWCdG
Mz5DVNeHk2vPaoQKZ718E1amYQHLgdBxZgWNMTtnmGC4jYH7MP8s03b42OMOY56QfFJfXDWpSlSm
uw4J5lRLH5PVwZj1/i/fOUf8cJhM3EtE4dtGRb7kriIUuWalZlyUGFNTR59r4NlNhYOzOQS2ZSA3
R0IRKt5wBCLcO0UGiF7eO1nl22JRsao1sZepCNIKILaLHpl+j3XnxdKigyt4bwsC2KJUxAUEmNe4
vjDSznWQwWOiWjrGYeqioRersXqwBW8pa1RCCd5lAGQBHd6qTc9pkRbd2hLhtdOUhlqXuq0P3hYB
vplQTZzSMRs/dm0bv+88a32a8DEXl1QRKe0PsJ3kQNXS534/e+nH+5/6J/J18+TLghnYKipKFJbk
K/VLiFF5joLjq/DCqbeDRvG+zRlIQ3UozmVsXeoqfx4r8dbDsXqNzQ/FpP6FWyD+8cVT3Nbvh2Y6
T3V6stTy40hhvO6NU+7MF0XDdhMpY8WDVh+zYQZjDODwtL6OtMzB+u48pBT9JGwAsib1uE0CkQp7
yKE4uCEJEkjXAXxKUeME3ZnWi+b1feBIYOjBusmtsV03+uvgFciVCeQ394pY1HxYV9sNsW/qPkUY
0b96wCZKit5zznSb3vPJ3tu/IK7rf4C4nlq/G7zvSktJym/GdHnF1TH7EYFtbANznt9kVOcLP7HS
7E9d0RC4xHRp+Irdb5/4bYWG6mmJIv2PPMowH7s/m70Db8Hlhd9JMEJx8XoTzAMa9km5uGHvfRei
WJ+Rvi0eyxpEmTui1Nyque0nTYvrbwzz4f7gOz1aqc1kAdcBUQuhePNqikiLnBo+SZjRD/Zxx37W
ou5BydpPauzS+tbKUBnEx9LTPiS28q8JVUZPuyMp3t1d5NA6Ij/6+Xxfr4GGHHKcA0YL19h7q02J
rN+vvJdlGp+9qOl9J/rn/sT3bh/Q9qRDMgoEznQ94jQItJ7Ii0OshdEgKlznVCVcQfdH+Ymc2e5U
bjg8GKAXw2TenvBURcll4Hnr4+UbpF03LIsWYgoA8UDPcRurc5rhNQ0VLMbLFi94XihPS6zPbjRD
Xk0d88HW4uZhxU8uzNJyutDKTl4WFBufESM0QlFTvp3tRLxF1f33G5ZSVF1igiTIBG+h61XqVkMp
u9pww2bU82dafHqo6hM2g7HePnhrpryJFWU+OBC7n4YYGcYzDDMQLteDUg9fUWZZ3ZDKTEYFs7EB
WzbWQYSwd+woVMKWol1Jlqdfj2Kvbd0a0eSGQnOrENaSTVl08kL8abPPlpV2L+maes9FObofW9GI
g+H3qiEUQaTADMoEkjx8PX7Ujo0nFMbPlwypFcIxYsk8faxARpz6KPE+OiKdiAKm1VednOq5PegH
P2J3pSXsCyQfr+O2+algZE6YS/XDTUzNXyLHvPRIbgT3D8H9UTx1c9Qs8IozlXM3VIy2exm6EsUA
T+n/y1zAy2kAzIDtu5v1pGqzUGDp2KragNXAoDlB7CLi8h/mApYFvSNCWqBs119NWLlRmMPI3kyT
mAvZ/liihnhwKe9tTUB48AXhOUkN9OtBdLfskQzmNpyTUn8V7pq+XT0CMWVxs4shHDRD5g7hh6bS
zx5os4M57uWp9Lr4BfgzwS3dsvwjx8grE7VljkbioDOVtSs873zA3KBx3W+97WV/mEY+V3glLurq
p6ql5LRz48Z8IuPMPR/rnjrGZaeM/h1Gam6+p1SjGwA0cuh1lBbKo9rCPOKm0lDbaz2Yvrhv4wib
N079uuITF5+MgT/xUG1kJ8Xxig9cn/EHAxPlb/c/6l6aQqxN35gYDGT/5g0ElZHUYyOIYSro4UDc
LaIHXgUomtMlI6c+9wYmx7PqLB/vj7z37kmSMB1F7iAYFtdfOtf1xqahziu0xsm7FjuIoLHzP7S2
/egO7ofEWY9AkTb/x+2D9OuImw1sCheAi8o7hJZyQBvlh3D0Fete9bROq3JwJveCb7w3wIAh6wuv
bUvYa9ohHfKBV1ZMSvlH0VZz49foep+bDq2KhMjjZe1Qny0X5Uti997ThDplMBtufhrc4W/Q9b9t
EAi5nGddsvtASoAnvl7x1lPcQaEJEsaovl3K0hyf/j+yjp3vejXK5gSvY9LGsbxYF0QJHlATN0NU
AW26il33Lo+X9FVR/0M+hQabC9KMohZpt3E9M/bupHjymjXwcycRWJeTLYsb93fsrYAXC4iODjYr
8uFkEa+HsfEl1CqgihSX9PG9NXgJ8UrRBHOiJecu1twvbdYv4dLhYd6Zi/GEhbj5nf7j+KpZkXhK
ckU5rQOwi/s/bOfSJBGQqFCyZ5Wi4vXvQi3WxM8chZpktVufS7KTnpNkSoOKXXde0DwzFC0cLeOr
q7bj5/uj34rIeEg6yTVBIgFG/tayoiARWWlmRCEp49ievCye3iSRNdanFP4GEn34G+Ju3sUftEZq
p0hSf+JjK+w8r31j4fQIZth3SxKUQKFrfMaMSSRhVqVCngVOl5+7wjz42Ts3H2RacmNJCgUYubl/
nFm3lGySFSdPn94sw1A8NUozfPFEgrzIiF6KQ+ErlLbWB9ybnaCAdgS9YqjqQEa2vdVc1SicDYgi
UDsa/tayeThl4+oesO93RvkJgeSkO1L51rreFF4mstFeXSfUFrxafc+tjc63zLrw73/+2/MO3RSg
peTpcctty8mqcFqj6kZ8mTtPBCrG4R+SrM1Oljk7DzNpj194Uf7htweVzRbQRUBhJCjmenJsx7rO
NaxLzEjvGn91veVd5WlfI1tvX6p6LX+0zmwfBAc7VzplQ0iYsmCBrti2zYOnUUr9KXFCxLPjJwqu
3YfForbgxpqBtir10karo7etB+Zknm3vLfIhdVjZNDE7l+616dS/nzBQJuPoU8uUUNctJigZ3Ch2
O8MOhReJi5E3wwMOt835/nLfvpyMAs8VPT5wXdDsrpe7FmaS4l1mhzjeiQvW1U6AkkiAot5MklId
icgeDbfZup3hdT27yg5hAdmnTq3bszeC4FWdIQr0FF/7+9O7PSocf5I9OmoGQpQ/v/svtahUKK2C
D7YdzkbdPsw9PVhRK9PB9rm9cBhFBujc0Zg9brtMbWcbWDp0dmhHeh4YUTe/H43YAIKnMB6WyC8O
iIPTivv25f785HpdBz4UGsFi8+pTFKbhff35RFx7hVhqOwQBrZwW0SGHZ4rmMc2d8agVcTsU0wPO
wYJCHNpWNmuBPA4BpBWm1aQ/wsiLHtU5b7KDS2dnRlIACJsMuvfEdJtQhppBEUO6skKRKPFznmb6
ZQRGFFaNUx3c1jtDwaqlUSORjLCwNo+rOSSITZQJvO4UK/bEW5sTziNeUFfrUSlodygpbCe9yoBn
bb5T0iVp106eGZZWWoXKhARuPOnTgwaP8GAz7tzaeILZKq4XEhCwhWPTSGv7ZDXNEBdseLZ5hPhj
Eltv1TXNv2qtpj5QslsPvtpOZ4Jl5BSYMKohQW0p86pG0oQ7tYGOLUlwMyFtN9duEAnHfBpF3qKD
OZofplj/kXlG+jE3gBHiBZOG8+p5D0luaU8rWiKBLcw+jN1chHXXqn6PmNELVvNf7h+bnTX6WSQj
XsY9DqGz62NDRhKRBK70GgrT5bLjbghPJki0S1tEycEZ3bnzyDtpP7M2Eict98YvdxA9Os9F/skM
cUU3ngk9rAdlUUZ0DjFAWZRi+m3UP2EW8B6yXaQ5QVhejzeJeuIIg8iNVmCbrQbLuXCL9GBWOzv6
J1sJQ2cpS7E9PE42Zk0tUkaxF/OD7YnlHIu1R+6f6/z+19q5xElkIajTPAICvoWp4kguSiNzqAou
rfYaeV2MKEF6FGrfSgLwlSQrEhFumtm0tK/XrSmc2UKyVQ8xK1aeFM+NPnR5XNOVQsck91NTqc5u
U8+PuI/N/xRVu4TlbM6PLfoQr7RorGfPph1qpU21IrojBPoUWo73Spr4g5Os3QlQpP3OEskS/u4C
0RymnClrvhw+Z3OR9UZT9Xbt6mFuUWQXdfTDddv4vwwipVwQAzVkRHi9PFqzFgMiynqIn/cIRK7q
vtlxU366P5Xbw4JNMmke2lIUiei7X49iFnGeIUZAaRmFPZ8+THJa+540ARgFKtHpkfPfTopzPaB+
PaAyQfLOZttB7ELpnxbRVtQuk+KfqcrTp+QlgeunDeOJ9MxB6mUgE0vnJEQWavqzwOkKNrjjfei6
qjk7KTVOcsjyoasR2Lu/LrfHjZ9JW02Wj2mobBt+Rro2gPYcJ1zSvDk1A4FgPamDDxbAOPjQO5RI
xkI7gCIu9xVPyfWS4FvkgeHCfjuNkUKEetYGWlVpJ6XJ5jAqayrlyHc/qnXVBSg1LcGYm8rJLpvy
4I65Pfj8EMwNZCWXhG5L7TM9MjQYH06II9l4mSK05Y3FOyoe7RStGQYmAe0ACDM3GKW4XEUX0b6m
6xBD94esdImjZPAbtyG7smrUXxYkGwUuZM81aGgUIjXt4PvuTVW6asp+Izi6LS6ryhLSHnr+YRI7
Jp6rSXUy1MH87ZuUQF+CjIEvkFpsW4xq7WqVNGQK035ygmiZlktWOuX5/l6VIdp1UMookHiREJKC
H9v9ow7tDItGl5Q2BxCgq80XbXX+mRKHpFvXYDxNefGkEwMchD57h0TKnMsSr9TukT/sl5cWSdk+
Eo3JIq6189x3VnTuIoFVuFYeDbV3T3E7EXoDMUWcxLgeCk8FQ6kXvtc0zGUwZnS0NC3NcFXuedQt
8/cTmZ8pGi0iELSSgHM9nobSdafMkxPa+lI96kMqfDEm7kHosDsr7nd56uUFvJnVqC0SuD9TWSgd
90TXpCYNT8tLWkyfjbkR7+5vlJ8UsZudIhtxlGoIH7cHPKXul4AP5OQBajpXZTOfIm/QwSAvUajH
Rvy4GiMtJCoRgFfT+UnHGxLSRy0uxYweL4FiH2hqbz6qmYFqRDGKoFfSv2Ei6m/o5GlAfq3qovVa
/dTn45+rgF7haWATxqgYXsvSMc6QHmIfLZA40JBiD3oNHEqcRSVI/zV5uD/hvfWlikZwJqk+6rYv
bTSDUS8rFRWlFXooRB6FlB0YD04A7UdDO8KUyg+2XWCuNemtSR8Aqf/rbZPTAFSjxLXDpa9KdPYH
7+SwjkGCp8Ypjo3a76DHXNDctS8T8VcI8wRjgKlNXlNzci/NMBq+Eq9LaK0Y6ojBnE6LCpNk7ArN
R0t/fDNg+vMS8z7SN3G7Jy9y54trj1MwrBLsOcXLo7N67QkImFr5HmrCl7qN8EfG2cPoUK21K9dn
FNeuZmy3MutBX4zsuZrRFvhfrbV9nLatE+YFBMpaWbsnkfHurTQZv97/OHvX1q9rtdn8tdYk7DEa
RJ2nN37bF8YXq7e01ybKjFODIv0D8nLWyQM0dbo/8s7lD54LITmPlJcigtw2v9xbc1x5ZuekXMuj
1bwMM9rqmui6y/1Rdm5H0HE86eiZyjtyE1qBkp1zG3ZzOIoe20dh1ZfUqF5ma+4OrpHb9Ao7rl9G
2uy6ojCQOhcx10gcWydDLycsMQBpKyuQI0fBMrdVlfa/LCLcCWJgGaRunU0U+Bx902W8OlY5P5Re
rdAzyI7wzHuLSDWe9phsAFnbQmHSJHFt1hQK83ZAoUZVSvTSJv2pV6wjzNzuUNwWEkADlndrdJwo
bRpbmnAINvMmaDz9I2zf7NJVoBTu74yd9gcpzy9DyQ36ywasCjGA2bXtULEt543nJHXYRVX+YsLB
Cmcvqr8plfg3c+fet8cmeUpdYr2hbB2/EWr7PJT2DwHg/yAm+n/8LPof6MTtUHf6sfTSvig4F0ap
qg+OhmlmsLiVrp/TSrV9F+4XshTptLzWxWq2fmQ13bM7mXUXNDhgXOylAnqGzlHzR96r81HxdCdl
pPoum5zAg/GS2ooGIXDFxx/5RGZiIz2RhHU1P6+e803z1tdEAVWlaiQwJsy3JHtnDPNl1JM3k0Q8
D3n6bqmVR1srv1RWf1oM9W3nKKdpRYD2/ue9vV6I9ijc8fDAhkEc7PrrdrQfe72y1hBB/egRlbfh
pKIDeLCJbt82OQoZuvQZJkmUraxf9pAbqdaAGNkaWl3SkA2IN1EevdXGzj45KlTP350TrxEla0BI
8FpuKjj1EKUWRCU9HHSjCSETCkisnfL5/ig/w+7N+ynTDxjuRERUHjaTokjkrJ2gPO4qSgQyYJiW
Z8+Kx3Of9ih/4UcVFnpXX2KcT/x6raYL9nZNQFwszstsTGcFy4BzXizZRRHCfOsN2fpiTzbYd57X
c2av2tf/QcfQQMFb2LXXmF6rpTOdwbWYPoypI2TjDjSOLUu1H30wiSDeyvAta7PETm7aodTY+7HU
XeWjrzMGmWqi7R7N/UkxRv1B0Yv1XeKVgC69lOJHUVgXGvuHvPvbvcnPoUglme0wvbY+HPjvzkuW
eXaYSGxL1xaoGOmx+WBFZuFnYkXw11XSUyH1CVVh/9OO5QjxXOQ+kf3oT606hC001oPtJb/rzXen
mAKUnLyTB/N6M3sKqB5BsBB2SfRCSFR+tPO4+diPiBnXqvqPnTr1pYDyGxorCpX3d93empCl0d5D
pwumzuah1qcxz+wsskNSxSXQ0nnFrCg98oe+Pa/w1VACpV5ENIoq4/UUBy2aOorfNNoq3HmtaJhe
ykV8NuFpnLPe+30kE8PhEgce0yE/20IUJFVjSFvHDockcs7RbKRBo6OkfX/pdhp5DINnhUktmsxz
K/pVdImhKRMNpjLPBx8ZJXGi5P511RsvWPjvb9OC5EbbWk9GXKE77b5xFStIhvnL/R9yu7pYzCMz
iRQSDDWEXa9Xt9U7zY7FpIfzIv4kWdVPlgIBOvaECySt7A/2622swHBwxvielP1RWLserrFGnJHt
Ug/NVVEGnwLS4I+iSJ51uzJ/uxF0PdZ2e/KmovqYUwiM1PnFtse/HR05zf+wfi5VBKJigsmtuIio
otxqbZCZywJH1R089WwsdXV22p6c1FmOKiN7C2hBvpaLCHDflCHtL68XlryLBAxr4ezUvV+hV/dK
GFmeO0ubz/entjcUBTyVAgk1bboP10OVaoGiBNpewBNK9TykQMjU3sV6zYnyg6H2dqEtp8UlAlVy
2/5E1xcCOa4QpJqm+WpUdf2EzG99joEBPkd12RxsQ7mrr69N3mKKIjBUJDlzi/Hjul7yJK2Y2qpS
Epwo651TrF/J+PriHKlNESiwEoNZeEcn4PbSZGidHgFMXOKPrQ8lgPNU72KhhRjdtw8VDiZ+icHN
wYLuj8J5RuYI9b1t2WftlaXR3FTDzVczT/1AhQntgyN/s70dQg+UVBDZIchtmx1SD22NfCmfTboC
wPJaVqw7a0xkzKY9mNDeDgGUw8tL4gRiZXOYkdLWYJY1WqhmnfCzeLaDNhn0ICbz93tIxAep4U78
ATxYw1YNGS8LySk5918OmkTprZOCzLXQ+vSd4iIYZKqx5ed4MpwLNlDiG+iJB7YX6Re1UddHU2+a
U1s63Sma6vJgx97On59D7oOMjBR127ZOoo40laa2GlJJss9L5Q6g+HJM3aCNnqFbff/ds3893OZZ
KNVKG7mC8D3sXChQapOGE+9lCMv40/2Rbncq8T4HXyrGEJdtL7QOJYWiKBlJ6n08eE00nYVWNgfW
M7c7lVYiLw/1VjJImGnXX9PtSiR2K29FbK4rHwnJ47AE/vlI6e2oxfwTIX99uYBEw74A/VhgQbSg
rsfyyqaIyTbVcBi6yDhN6hx9W0vdMoJmQvnHH5UuyoNJRCtRGa7qzxlA0zqM2yoZnvgrU3yuOj1R
HpQor0eECZX2/TK7xp+jmRnNaa2cNUjw7HvbJNNQYqCyggXu7b5FpbZM3e6Drgw/rGysP+MVlml+
VA/r12yN2snv2wFKZDIqOh2KbBLiNXEn8oBCyxoN/V+FZclboK+zU31WxaTBdzMm85vVDdzBs+y3
BL/7+W3yeaAo1A0kc31zheDqRM/UHtVw7or+oZ1TlRw1Sf68P8qObBZ3rqxn0rGgKLJVP0gITqGi
oSEfzQp933RK3pbl2iKghypC9mLVi5LBcyitLMDKrIFi6o79Oy8bDGqukbG8pIo1PedD1L/2ax7B
DARndZSYyjvseuOwbyh5ycYKdk9b8MUK6Um0tdZTUZ7Rlrfr5ET/w0VzeHLXOZgrU1l9S9Fd9aEZ
BXadUeQB6e2EbU3UQSazDzxwoc+URKLvVtemhTTH6sVjbUdGcXG8nhgh6xsDbEPana3OQSbUaOr0
O43i0XuIU4sBEkRkV78zcI6EkuVCzKzAXpU+yUyp+UAQ6uZkdlV0MXqqgDCfdf0tNJ/1JXU654Nq
zjiQqU1fdkHk4Bjmo1aWlCfUJoezpiNWctIiy5v9rFJH2F2j3r0sWS1OGXxVmMJFXn7vrBJz105V
tD9TApQ3aYXjymUpFqo3KMzrZxft9wrICEj1U5ShR+x3SWvOgXCtYXwxvKIj4zIS9FIS2pFUginL
399QtwEESBwCMFALIJrMLbRxUvNUn8t8CY3ZLp8lpzUwpqR42/YKgJbCSyCDd+Wrnc9HwrO39yUj
g8+ggkjicMO0wC2VNrBHa7611PGiA0sNDLccD/bizihkjQbuKrx8DqoV13cYQaapTBlFkn7IJqRk
V6wPzNn+bYAophXy7Ev2JYHf5lbWrMZBmK9fw7jq02cbjNgptQv3P8zl11E2oUPeQBU32naFXNQM
QdEsVegZ8Lnu74jbF4a5APogVmDBUJC4XrHJzScF5StWLC8bv2pTwzfzcj3F3HAHyeNPy8HNRQGQ
Dqwgd6ZB3rapWzeiNcZm0cF1mAPFhWQuxNeWrKp9Eoq+ciMoonnpZjUun5W8hTWdGBM+M7G6VIqf
GYprn/vV7L/XdTK+eK6ZRA9mtDSfPereyamtFbhvNaRAtLwaT/G9dh0w7atK/W0fwZkNxkbLjqrI
OyeK3SYrCdJ4Abzb9frlOQZRC9XRcHFz92mZ+pg2TieJtapenkq3U85KsVCRTxLnt98giapjYDBW
BDFbIpYopwxHnIxPF5tqIDLo8ZSQ1f8yikQMSrCbS6p4PcEYXK+TLu4SkghRZ7WKKVCM6Ci9uI0T
JTGAfO3/IlOuR2nVtoDEaEIBWIzky2qN/QM4RfFQIQB0KjyE5+5v+x2OJRU+GjWyigFecBuYTqst
2oFebFiAfH4WvT5WJy1dv8ZGhPA2h9ufa6Jhb9GsL7ClvHe4yNcPDlhJ33DH8kNbrt2jWsUjVmB4
NyijivxbWoFpmvTmYrYNEXid/W32avIZ+lB5cAXdrpe8fbhNqYAAW9h2ku2udga1MeewNbUpnNoy
f0mW1P4YWbOOse9gHwTWO6AV2dmCc4gwJcoP5uaeILgZI5RdZjSfPBDcWRo/pUkXPc26+tmejf9D
3Xks122ua/pWXJ7DBzl0nX0GAFZkJkWlCYqiKOSccfX9gPLe1sJiE61BD7rskk1SXD/CH77whmiL
SAkEEjQP9+QcqSPlansVFsrj++/treugYTMH3XOnnqrm6UQpRy/SxaHpAaxmxWdgWwnkILp/t3nh
Vz8EgaIMIIE+zTZK2Y93mWRUBn5wxlOm9umaVMX55kluN2u9EQbOXMhFyDwkocbUeFXzpqeoVEZ7
qSE056ZjIv/2aQBciJIGp/aMKNcWZ44RBZhGJQzVdb3/tRuF1q2B76zkG289XqrX1IOIDWZu+eLx
4oNl6Z2e9FsK3B8Q1fGcpKNbO04IxgzJ5dRox8HoVUeQu4PWRN8oN6wB4d5IYUkVSapIq4itAUWf
vmJ51IwuGQOmdYyGksZMwmNR9m8SVSltans5TQBL2Q5ZmzpNP9ZHL8LLIQ/9xknDTl3ZKeaJfXpo
cTVUrOju0H0hrT69mrig9NEJWrdNQ125L+picvs291fYhG/MJDTeUVObe55U6xfHiFSa0CNqRhFK
uUSI368fmklvI1sUlHrljs66LjNlcS62zZKkpK7LWk7fQwknni6hs6UlXqNWGn5KCmX8octhQMTs
V1Nu60got4SsRYtaPv4zcpq26gbuc0QuV+axCnDPn1K79ZX+Y5V1knDETTCqUEpIMiJYmCx3uSnm
9wYKP9+TLsfeKcMQN+pEpgzOX/pasrQ8iufbogbH9jS3OwDnnr4pscgEFd0wTGwAm23IOs0vA9LM
z22mYMPXBOZd4mnJV1OI/YOa98aVWgiFjYwzzaMQmetC7aqLKjXk0Y5i0eKmJGMP/BaEdACn/P2N
bDmt5oulDEqFBrjRDBg4vdiqKATdG9py26uZ4QTTZBC19NNKdLc8JhiFuYSICUVr5KOWTXvPqGaB
gKjcAhqDJdqS4yRBkdteOH7NAJK8f09nYM95OOq7EMvA4M8ouNObIhgzm2BGNSFf/Kz5erOdSkIT
SRKKo1INyd6ctBpMZancqUOg7kURU1MrjYR9rZXfoqrnNJX9emPl8DzqITUu0kE8WK0wru1zbzx+
ma7yjOlFx5v+/+mVJgDsgo5odJsHenBtjGV4qSSBdSc3enWQhJzmUKN4FUYUVX4PHXO8j4x8LvqP
QFQiNSpkZ6pz5W6y1DVV9LcujQ2YehnZBWWYxYaTjdiha0Vabgdc2mHxKcE2zv01W4c3FgvhD6PA
K6C+tCxgGKWII4xX4EM9Vsk16uz1FTZTndOGmXZVeJl+hQxtvAnQ1V3JQc/woMwSnARwUQJvDhh8
ybzyUhnxPaxOtomWfkz13LJ9RUSHpYrF9mHAIezaq+G/qrX3pYh1xJnjoV95/8vtFh1JavaiSSEd
ShEVltPXj4ezJveG0m27CRfysNLrY1lRukJJY01d/M2h5kbVrFg0A69Ph0ICVQgbE5m1KTZf6nhU
DmMeftLTYo0HcfZc55vSSQZIrsgIkIY9HQmp8DwtjLTblh4+pGKAK48Rx8qDPlb+poxRahlQzXO9
Pqk+xGI2bVTlt7kEXANJ8RyZWYTyyvJo0X2ettRZ7XYyAV0oYdpwWDRrm+cbz3ROvU2V6quIT/Li
mUbaZMGb9FqYrlkMjrL2HDKk9iIl+Xff39PeGgpOlsZzpZ5Oh/X0oQY1aDwj11ugJwk7meonxzwf
y+PQr2nhLVfk/OiAhLIuKJZDkl7MyUlThj7w6bcHhpg5vkCbpTW1eF/hmm0rk1LfY97bbAEJrZlk
nvmGzUOjJ0WlmaOCttniJvFrU6q+qNqtH44tnmGKZGtFC6fe8itbCqaMQm2QlQ91MCff4rTTW4Bn
rVQVF2NgFXtPJrlluWlbRUlj7A3V6UPpZdFK0vPWuyDNpfCKQD7Nvfnnv/Y2aGF4AXjSrdiDSNBR
qN9VftFtwAprK699uQmDmJgx1sQSbBG08RdZL6H82OItX26tphCdUSUgantv7cB8Vf74NbhkGI26
GHXTGe4GL/f0jih4go/w87mKPsTBJq+s4qsHsHyCtx1JR/rrZebEsWb5X7JRriSbWnYUoqmp9B4y
uLriBmU8pqjkKfFGTAJ51/e+1Nha2cIkKToo7HaaJx1ENWrsA/BQXFdsITUyAe5tHX5qNI+sKELo
/zaPKDRTXm80sFZRFdZOomfmdz5DfNHUtnksVMX33airu4y2Khw4m9nERlML4sdWaxrCikgLAJuq
gxBt5LTS0q3laYh3mJnU3mmdhLWuLA6dZAtSmF+UwlRt6yzVnJK3cJm2NYaB9Ar8yAmh1RV2ynK4
adQOU4/3F/UyLOKxI5g6n/0zs/N8+7citVcjrdgmeTe4ohIXu96y8WEqpNBYGWveixavmPCL8j3J
OkAqffGK0QgZgWanxRaIa+Wmluy5yPjGQGtoUReG4Llofq6d7q/6X6ejQlHT8V6dK0TEfYsgoi2g
eALtDrnDWgAeGqpJ7KZ6NRuPd5N1o5WJ1dIU7COwvh4/RuGwEp81I8BLehrhpYT66H1FhGfqN6Me
jtdlG+faTs2bOtiqMgq3XuXpMY2pZCo2A5r540G3qvB+hKjb2UIAi3sTlo0n2xneDhvPCtBKU8jP
B0eIlAEfIZI/2aVNC8feSBsfVjQRY7s1ej+MEYqQRNTnmf+xjTnYMG16M1TGQxUP47Ooph29JT0/
qLOt5ShihcUwavtBYFHjJD91Vs65oMEyeX/mvPZPTx6sRWDGKkGAjyOWCPJ0xWZlI6ZCUcfUO3id
kRDRN03bdroNpyJOIZXksS2LlZKxhuKg2TdNoTRUzBrh65QgS3UQpy5/UdopBN9GqdRu0xSdpjGI
DMP2yq69b4EO34hSV26seqqbjSp5urRD8YrnlHZK3MPmnu0b+mzM09v3b+8s92YbYrLMVjAKAEBe
wOntBUGrNHFbhdsGP2zISZ3aTq6qCOWtN1qCgVdkaBVOLAScEwmsucrthsJKnGKAPLbJTVWiUu3l
P0PG/3oe/pf/ws6SjH6e1f/z33z9nBcjwNugWXz5P1fhc5XX+Y/mv+df+89fO/2l/7npXqqmrV7+
uHoq6j+2bfb9qQnzbPk7Jx/BSH9fifvUPJ18sckAGo537Us13r+Qkzavw3HN89/8v/3hHy+vn/Jh
LF7+9edz3iLExKf5XNaff//o8P1ff0IY+uVdzZ//9w+vn1J+7+op+R52T/XZr7w81c2//jSUv4Dx
AoWayQhQ8We57v7l9SfyXxgCU+QEtg3ijq3ozz8yxGwDfukvkWYQ0MsZ/ov81RxyQJKdfySIf5F+
IHXKhsUSpHtPhvDvmz95Yf+8wD8ouNziUNPU//rzNLihPU6mxSgUyOdzzlpmhuE4UJ2sG9ENu3tL
v89jP3OQTU4A4ieKY1RVeCFZvwWkYkyKAYQ1GDRRW54h3qdzmSZjADfYF92GTcSFldI6I3Zgm19e
w993+uudvUo4/LMj/D0M5TKquPS26JyfDiN5Raogxii6AOdsSlobxdvX6IRibjbaavgljz9hPV6g
bpkcy2kzG+YWjhjjJGeP/qF8FGD+GUc9uS4El5XTNE4j2fwr+o4JVY1Es3Ah7kDX6FH/zZ1E4t9N
ygF+KV0PhmPkm767KEa7w2dBQkXL8VMneoq/K09WvtMmRxA2ouzW0zZK3fF5fC5pqPdu5NOx7jCv
csPpwrAuM/9hElDf6Ddq4Rbxxuj28eR6P1fyyUL+9WmdzQPeCfUIhAFn3Q3yz9OH1VdhydbGPChl
pBrFeNoEWJtdRFF3H2sJ2ieTPzhUG+/ef0mn4dzPdwRakE4XgwNBWwybIDsy5j7DQvwbtuLUSqCX
6mKFDrSAUPwchsITN8buydRb7J5dLaNNq3rgHIwDRlal4ar4ctRXvZXbefesgmGm/a1XT2n2sSbr
1m7SHE/YaGsy/UdnipwBS+aD9KHMHXO4raxPsdE7mXhjyEfJuAirmxCR6B5piKH/MiqPelraRvfF
b6+H+FuXrayfN2/HJEmegZbQJJZIumrk+E+NSEQTz5H0mxwbIyOJoFBe9qPo5GHuxFGz03Q8mwmj
BhJ5rb+NNL5kJov73Ny1xU0qboPyIpmetPCHEBw6Co6JMThV/aj7l0lVw7M9xOUmaF0jurZUF9Ea
4pIB/8s7si78km2jPbw/G05Dsp+vCSwSPU/2PHxJFxuDj7bG0Mf65CYd0bBSTlvocQNMSg9sQtux
Wkp1Zd4vCus/x8SUHUgxm/Qsk3w68RVtStHl0ya0daHOhU8JIe51oKmXPbUe/BB1j6C33ecW22GL
qfjOnNb6hfMkX2xUAHcJC0GE44Oy3KhyxSuMKtMHl9qL6kzypVJXm3TInvuxWTMGeGssgEQgFYmT
MFtZ3K4q0J7KajYQM/RGF5EqmkvG1vSQ+4VX3W3ff6Hzpy3vjLSQ4jwTlQLEvPx/SQzHAvUyWWMg
uVEu86jEEypSRzuVNVoXSfUxNgwniuuNGZkrS/6NjYXzE4oExzeH7BJQMQxDiQQtMPIhonIOlCXC
ylb3V86YN0bhYKdeBmkUON1ywqotvWSVe3QD1ONtME3+xlOV0X3/KS4KSK9zlNYSTG00JEGXLsWK
YuhqmdKKk2t1ycYcEeRP2lmeWbLYZfChSqIbZPo1RxgqJBabfmWTfuNsoG6MgAsbJ+2WZe9psvqk
UfVucsN04lWJT2WD7Zg4dsPGrMfx6GshKKdqZdQ3NgOINXBjYTYz6jIyQRiS5DzxJzfPUN0L0G5x
aitC2P5J9zrJgShQrOQQb444g+iBz4vU7KTT2RpLZez32I67+PWoNv1bNnFA+7Y3pZJTCFisTpHl
r7zcNxYkQOW5vDNPpDP8buGled10wwhm7kab+zu+PmouadKP0VRWpuubYwEFm9c9i1Gff/7LcoR6
EwgxeZrrFcW2H0Nhkw9UB/RoKhBkWSPhvjUaI4EXJsads7LFaE2Y+AkTxI3bxw4hAWxP8tCRx863
J+n3uoE/lwjPkEgPXZZ5Iz0dTBH9QR4NiZ0m7HtHHtC6QnBkDS1/fksyKvJALtivRWrzi5Cy9afe
Fy1G8eJO3dCz6rr42whqDQWgNb+ys72TQi3tfBrZ+CWrZz3ssLSUtq8N0cWgMyJpNft9Cw/QwX/6
41hbtlhJ0wGhFqfWg5Uq/CLb5Gky9mxxDGdlRuwvC3rBOBat0stzgBE+T1X2WEdp4gxqn7h1Tt1f
BOI5yps26NNt59eVW031I8qua4vjbEVyHRYKL7PJM3CWswk7gKHH7lJ0+6n5LrM6NoWo7kaPUqZc
ws4SpnYtHphDwZMjax4SHed5MZI8LIU3o9Kc0qFrRVcBnWmbyLP1pXWnl01vl8BVbSOU78IWvRtL
Q6C7tdQfGXYbTTmuAZhej/3FlUCwBN3DpWA4vWy3iwKMA8MISc3iqd1QsUdhVxaOIn7pH0tTuxn9
ga4hneutJSYfBlweN51oHjUruBbULlgJOs8OARLOuSoHLRC7KyTXTheYGI1tOEnR5I5W4TtxEMy7
sVNmIyjkSrdHOTjSOvnx/sn3il45fQYGzX1k7GjIYg6wLNLJvj7ISQiOR5Qo9KY/OhIE3/+cFy+s
GdvqNVvBzi3bCKiV6ltrom11rcbXYv016T627UEWvgbYVpaFrRb2XXijHZN+7/eWCwkfwRqw/rH2
IoNjYAmbByN58CDaSptCPuT+x2j8gnlwat718dVQr9TMgf6fzTQi3TnwQ3OJ4HkpLDcJOkKZBU80
qvaqeBTIPg3t+2jepr2/reovJf3nTr/xxg95cuGZZK0fzPhiNtoMSGG066r/KPk9qst3agsEufms
t7vG+GwW+4y0Nt+lmT2igF7utENqgox1QcUKKQeZQ9dJv/X7TdUc8noL2NeLDolyyczO2jvB/y4n
V518oRRPOZ41/fbLEO8VcWPobqvfKRLisK7yefiCkkPbfOqChyS5lpu91l5a5FCoLX/Tgs9D+BmL
HTwG/OABT2FwSGroUNlMNZsK+Xg/So6PFDoC+GJjj9ptU13INJnLx9zaaznz6kP/HEXgRu4zDyrN
LsYQNXLlR4P6pHgbTNeE40nAfWzraWMVLqZ3pNmaclH4dyamjtk2w21J6h8N76HEJsa4NLod4Ytg
HuZQtArt0rjAO8QU990XRIUG3cYtz2pcH2fAZ+kSz3S9vRHlbRofIF0VlPiEY2RdR+OzLt0GXoyU
zGHqvqXBN9hSo2FnxZU4gS/bGmlh531kS7plm8qTqF+Vh9i0ZZNkDP7fRdnsJc311MMQAkNcOeHP
N0zmFLAYk9ISjbglXMXkdEozg6ApyBXTlqTogpAw2vhC+qmLEtkx2ddXoqazGJh+uE78C6nSpGe8
rGjHnpRX1TDH+PyPk3adapuJuEYN+tklXW4FRGYoOMxIVYAypxtQGQ5aOQrG6PbdTVKQtzi6fIfl
Uqba03M9k+K/FtWHsb0f1O+K+lKj0NjVe7OIKPsegtqVMBQJwJvbU+e25kYo9k240axdTw1XDhwJ
6o35OUKVH3RN130O7pTY9u6FCzjrhWfnm+COpEWVMaezpwuUP47GVSrbAQzei+aq0VwkHnI+vHSs
nXZVXZcPsoGei6OPThZS4bfzO0oKuYWg6s6/7pLLot2nyhZLrQM+cFlmJ89d88EMMedQ7PEHGGZx
k5UuFsBC7rLoC7L4sUztPkwcUftUTM/grTTvotYcxD3N8TqsD0K9tfzPVXVND1uWNpbiDt0DFQHT
sJt40ww7asZdf6VE7pSxRPAh2armsa6/aLik3XnTpzx5TFVcMFllnfTVTLELSvtjA6elwxdYF55U
c68WN0pNOUzPXCzLuvSYt3tDuYvH7+/v/WexFjkjoDpqHGyR839P33eTN4lRlirvW49KVwu7Z63S
SG+wypi8cQ13+tZoM0ZmptRTDDcXswsvHbWr1X50s14BR0IVry/lxDZqT3Izc615fZ7RUfKlFgVO
mCY5GsOL2LiKa0FR/HF0J9P0nTHtMhcpGQy1phiXMGYe/mXD1ixjx6ulB6tStZXj541VS5hMLAve
jOf7Whb5JRWIjAJ2UMz9okPJcZ6EkZtBMViJpt4aZbZaRTcV5RCimdN3WIn1BPq6HFwtN78jVzGg
nNytJeFvvDo+HGDO7BXBm1sE5XJidYpa+2RQBuqpE7DStgMy30izT7Y5ye778/I8EJrHolikAveh
sLEoUkVlbqUtzUO3yvVyH4GuEymjeU1oN1rmehleTYYZFCsb+/ImQc7R96bJDleRctWSF2wW3lRq
Q9e5StZ/KfK+ckTzSp6+lXW4Jrm1TDwYimFAzhOUGOduclE3ZL7e55S1Jau94ngtYlOx9dJ6VBB7
kL1jF1auoYRrao7Ls2vuCiAgPtspzpK+r0nJL1NSEiYFazSvdiPkTOwyBWSZIohtG5nWO1gniZOw
KsMwv6xfDxXa/BCRZ+1WwmxS/8UEVQJRavFlorCuFfqxFaorsQtdox8d4EHxZspq3NJlede25WEQ
J2llfZy/1bmvp0PSgnsNjmWxxyHT7OdCbOVYC5aUWUfNbnPCpmqk1tBM1v3vzVxulrXIIU2xilh6
GRxQXtK9RIgKVxxusCykwa1mtlmi1lI0RrBtZzeQ7Mf7Y569VDCULBQA0lSqaVst7rDQu2YikM1c
0Rwqp5RL1iTUSfzRmpkZ0v6I0zxcWaGvpaGTtyorhD4UHUgCYNy+ojt+mUmhVuOa1nqpm5u3Uzgj
4zeid2lWj0ap3LSVYItoG9LOtqtsi866UxQHMb3ki064nfqvcbydhH1Q2ZP4NegeI6mA9rwN4Z5p
xWWbX/En5r6b3iLl7Wyjam3+rlXcttIjn2FkNh+gCRz29RZaEL8qpLi2e5dT/vj+wz2bPtynAdFk
hifPpes5l/3lPs0uVzXoLZk7FtWD11eCUxZqS88372xNL5SV2Xq2MVDDYebMbRQES0C9nw439MWo
D0EaugQE7thi5xKUFqCVQt4kSfJjUhBvrMXwFsvT2/dv9M2RZ5gswS0oOmUx8iTB22vyMnTHKH4J
BqnfGL0GPKUDGggDaEtD3jHFDeiHlYHPnzC3TEGQijnBgbrUDoNcH9dKGYV0KcUd7MOWurlBsjU2
llOkayfZWTMCkZD5uQLDpPYys+1Pn3CiIWKsNXAz86SmUVW7VaXr+7RGe7fXx+u8HraZ1WVoWrc+
ktE1ChEgf95/1q+l8dPVQwFohvhDG+V4OyulFQZqutUwuIrk22lyKEXB9rtHgA+uLGMhrIYbsX9M
96Lkf+gEuqd0WMODGtS7LDkw4ae8hagTXzTCZoyf0vxSsGQb7SCwJz589m32ENCZMhvMIm6t8kBi
Tx6axluUWZwiL90Gzkr5RPNFrtn75z9ZhBI0oIoCR4E0YvIR68fG6mbon60UDHbp8dFBQyz62/0h
Xok2v332EZqU9BJOX0kXSaaPiVdHGfo6lAbfNrW0uUhIROwG6+0+E+28zTXcd7Q7MDilLWvBGql5
GXLMmRXRGiACGFGzaPvpNYjARptyIhWQukSwp1DcDKZgF91HYzB8ULLjZvLX3H7OZ/6sBw2v7LUv
zD56OmZiJmXUVBAcp2Zy27ZFLglukeOrlEXUVV/P16jpZNIplLooFgORYFhOqdPhsJCvkEfoG1e8
U57ze/YW8aOmkD1tYv/OmzVbN3wpPGcwmGhnYiXdXnYUfUCtx46MKpJqi4/ThX9AlVRK3dS7KbXv
/NkOn1rrJhmdCA9e5Ctk3Aex7GuUp6G9RpeVaoisUWLFVNYONTupNpl8n49fBnUfB6PtW5TImXhO
Chme6FUEiWbruqOXNgAttXTq1I0C10KnTqP6sNFkxyhdE6eVdj80LqL6Mbav4a6mlBFsE2Ffajsv
cpTSnqNuTJR9O7tVbqbbpqfLbCcfjE+gBEEgBLEzCnsp26vRzlJ3qv89w0GsQDjfna4tUrrOof9B
UUt+0H031/dV4STWdaFtq2qLV0kDRF48FPW2kXaZuB+n6wLH45Ea5q72d3wTSp+V7SZ5NzaHONtq
vqP32+hrHd0o/lH6UgBmDJzgUr4ePvc/0gv9K9pYl9kLDq9drG187cY37X68zJXGbrttrDx643NV
Phbxc5jepYJDGUC6LfBQlo4iJjihq4uO9T24mlZ26LOjYZ44UJehIxG20oU7nThCghlM6k1MnHpk
GliFiWY1RR0FWQ9pUILjlCaqEyKuhZNLqR/e3yzPEjkwuQwPvmRucgCmmQPMX47gUMsHU26lBpRt
Bkw0smFkuv3Y7YQ6MnlbGr2cLhbt2EPxs8eG93fzAsaHvY2cDr6HGDosQgCJG47QfGCqCfUxDYLG
1cv2IYHeYU9IM7x/t2f7EHE5hR6NswlWHfvi6c2aYWA0Rg1sLlIrf1+P3pU3+Nti1EC3jMmT3zAZ
orHsVipMC34y9/U6LmAhlNHpRy/1jTFSLKuq1xs3jTRvJ3XyjN+QATAmEfLDlpxe4GIzYyAkB/zA
cNOgYLARulDCdY5QJSVM2+RJcDH11IGyVn7BjNs8ErfJKARoXbBtcAh2vLDx8GrM+pUD9fypEUIw
OecIH5HmJVpjotvYCVZfup1QXlRau6cFhyU1MWNbJ+CR+vxTv4bInt/E6XbKmNCfCek5OM5EzmAx
mDWWMyVhWjntJm3Y6Xp77Er5gkYOmuVjuga3OjsvYMjRNYHij+PDzCA5nRud11iUUIBEUfho4I1/
S+BwmX0rXPdj+eF35+HcCwJGNk9DUJGLeRjmeYdsbJW7AmfRDsb/pQ/ykn0Goy2jdTPfso6Exdn2
/WHPHypzD47MjCACprysEaHJael9hp4wLxRSvFRvgNuIu8STRzRmxM9x1K5ZUZ1HhCjGUZGiB6fP
rcclnzjTalQNgjh3pQGtYHpAAJQ7apr61HqHTEYisIEVeoyLFNmiVi63mdkHTifFv73NYuAxo7TI
VWe13kVk2hYoJcelkrpiLNtDo8lUcpIJGF2Kc2WPHipTeNADd9Cmu/ef+vnEOh1ZO51YUT+1RmPO
IxuuMZjeprNCy9FrDQ/6Nfz5+WFyOtZ8Lb/s5gX1Z4PtLHXrUvg6muT74G6BQfq20lxPzaUqQ9lD
VmnNNXp+eqfLlXHZVtkKqJKB+DwdN4XbZRVtQBHQlwqnHWv804RszQr0rSdJWE+KwUEBKnKxRP1J
i9DrlDNXS6XMCUXdHZXeris/dEwtWAMbvDF1IefOyEuyVKQul0dTNNaaNeVJ5kZD8hzq8Y9cqJ2x
kzyEYL2r3Cs3OTF1kBgGziKiv6cVunI6L3Rq54NjvgSNDVB5lbpabBR+RbOSwzFz8+5rAVHGlTMj
oG8fZZdeEeX00LvwAqvFxG5U6QmzXAFzntpNgsmz40bqLysKGzhB6NWmbbXWriJiTjNICycQslkl
5vcsBP6+YBxzmGikXjy204nQKlqkSMBi3SASbqAoOJKvFlu9it1ERxwmEGeflWrNpelsYqj0lykJ
Acal5H7mPWcKXgoKJYrdRg+7bV5EX7EHcSAlfYI1ZK4ch28OBgUN8xwyeWo0p7eYeybWjnUQu1ZY
4SprwYTpY+lLWxS7mr7tb24eqAVJ8KdI3piAZ1BjcEsimu40PAa/+laVNYp8prVrU8PNpFJfCY/O
72xevjPzjUhlFlQ5vTOvboNGSMzApX6JFLw+i7l2tkx8ag+h/uP9Ozs7jLgz/APmeIzzFsLD6WAj
pghqI9FaKmkebI1IT4ntzacMESQpNbpDGvSrGrprYy4q7ZhGqUYXUg0xPbAPnR7v8kJv7Dhrxc9t
LSECM9DGRlQvlvTBkYJq7weydYwJ3Z0s+TRNJGcosasXhmfCC1GMFdzKWaTFMwEsQJ2GhpGO7+vp
MxnGFtqWpoYuWYDgtomS3MjNtzL3dnqOXYsVB7dm0hcru8zZ5g24BwEClYCLWSaeRaeDXim+nERU
GwXvkAjTN8larf+/tlH/OSJMqkGQNkHqU6+eJ/ISTWWCPfJl2QvdGKI4htU5wN6A8rSY9nc13/qW
NfqdFfvSfhTGyG0t6Xsdt59hyF0EwQjYvJ+KgxwET2y8xQERudwuJOWhrpRoZRmcHqI/rxRmHkEC
5Tqm+SIja3O16j0hiKhK6leIZ103UA6Jdf3oUJDjWsqXIPQvoTGpK69/oZvOyOjgUJskRoHrfl5O
DzJfbWkHsSbCZh8Num9Db9hXZZJsEW+VdyKo6FoDUTw7sKFTHWzC8SLND5lWVV/9fvr4/hJdJIev
1wPvdxY0RvaALxcH7hAJvSFWceSGWKS5SqkAMnEF36hgEKWb3s/z3dRYn0HeiDZsPn8lbzpdrn8P
T9EIiptIlLxEUIZeK3ZdxPBdDaphHIcPwlBDJhBvy9oK7LoT1rw7Txfgv0ec/ato2mJ9sViASHLo
I00FlkIWgVDTJuM2VFAYNFNXC0ZlX3bGQfEM7eeM+39BQypesoemenlp4CH9/0A+mmt9//Vvfs8Z
+eiQBE/1H7dP1dPzS3LCQJp/7ycDCaGJv4BgwxMih0CjdkZu/WQg4db0F0g3oIVzqMExyX7+NwNJ
Mv76qdRL5EQ8SzDyHwaSpMFbomH1Cq6e6TXm7/CPFhRnQaa6Pv+zbEALHjys2Ovqo1ZF1zB6HRl7
57gRr3Grd6cBnoYifI6N7Hog7pIrBXAOJZxQIU709NbuleI5GzxHKJT9L0/w9ueW+isT5tWM5p+d
9p8rWpRyBg2zgN5AtiYqxKMplD4gmsK3GxA1F2bQbtu8Mm2vSjeCMjaXphaZdqnWrNwJb/NIBpPX
yGAkp6PUEUsadLokwSRnqWXs0VIjxVyI+p7V4PrTjLkzTGie6Xl0Lxt+fi+pJHVeKh6TNvwCz/g4
TfmHKY2uufKP41T7tjxUoKWS2t+nlaBtJjNvsJXmAlt1etFM7+CnuRtN/q2Y5x8CEIF0UK/RqzZs
XDipPWnRZ6UPQ6cUpGcglR+ldtCp2IsPo5b7sGD4o230m2lak7V5JfG88UCXqshSU+hCUw7dEedm
AQSJ6bSzzpsfmOHG6iW7AKCiJ4HbhpIdejTViuhLnhlA7xCxUQeffave5Vovk2Ln+9RHBV8LoVp+
bQ1oQsJw20Sa4OKZ6W/NrE8PvV8QwsrQha1I7jbVSBW5n7rWjdUhQe5gBC6p6h8gUEp2Z3R3ZWms
hAILFup/5s5SNUYfGrGLBas7jl5/m1BqqrLojrjgioe8x89DhHzdJTjGe8YnT2H+jkb/RQ2TaNNN
CNNpTbkH5rINC/8BGdUdRizPrdl4u6mWaZj6yWclBx7HZM/ugtG/bf1yWjksFkW2fy59PkV+yXnj
3OrGSBBLFLJ96sT9LtWOIbw0i3MSJMROVL17E2SKHwF+tZIvnS5+1OPGsdLAhacM8r9OnCRm+kpl
mYDUTenbW9IlyiWOZeT3/tA/vL9CpdNA+59Lnb//y6UGWRFo+LVUR/oRiMJlc6VnE3eeO3at7jaD
/1xpTB8z/5Ao0cNU1RTJoarvVdSkq7yAya4iH1ethZ1zBeKt+T1//5fL0SMWuqal1dFUWmBhsKJb
Vtbamfraln/r4xfpRBZYeuSLVXVEuOeynBUYmxEQsk6tW+tky+kM5PQDUY+hplHkf+3HBiHmkXL6
4Kc1NhJicOP5zUVb15XtJ/FO0ZA2NZLwi5jED5Jc7/PIeHn/3ZzGHP+8mkVqgJ5JNYx5Xh2HLHFV
/8VKK5ATma3RWCDDd98fZRFZ/TPMIuvR2P/Q3W3Lo5T3BzT+gaWkPB9/18mmrUq5a1TFdas2oLNH
5/0xX3u9b72HRTzrZX6dDQkS0r01PaijeRHFZmeDBU/sutd/xGHmudU4CI+x3zohjieRjnmQLEyu
UDV0R0JkVoZOQ37SFz9HJbCWuuq+WXnPXmaOlUPEv4aWfGW7v3WtizNM10bUq0YT17e+o4czyrYM
L5xzqp1sxD9k1J+Tne5bj7JcbwNtGqCypp8qOZCQnQC5xPGyGcXmc9rCFPT9a2ogSCOAgVc1MN/6
RT+Ez2Uo3/djMdnEHKJbSMKmTsUVi+r/w24EivV0TU1mjWK1qvxv6s5rSW4kzdIvtCiDFrdAaJEZ
qcUNLMkkoeGQDgceZ/dR5sX2i+remSK7qmg9V7Nm3TddxmZUBOD+i3O+0x6WrM/Dwq5XfY3oyHIf
9cV8cVgQtua4rewikkl37TA2mObC0WFaEvTnucwieqg76tyQfen9JHT0m95XDtpdXGWM8RJYzH//
XFjXR/tfv2ss1D9+1LrWyrmKg/aQ9xrgvdH0wfA1U7gUmbwJAFmuk5kKhfA5LMD4ikJSRe+F2+i3
jpG4bNb9BfuWnrEERMpemU3oxEMa1oA/1kNBDFppxk+Ac56t2HiahfUeGGxhp6Lcjn32ofdGSiVC
eZ0pnfGwNx/9iuE3tvFHq/4VXuEnM8L/e+GwJ/74Lxm3xeALmxhBM4ffWEPVdeND5QbfpGPsRD3e
FN0rP9fRWayN3Q1HvSaCpKx/pUn7vWn8sy/5pyO/9kGMmzyZByCLelQucxXJiqLHNfr00lBSBDbU
eqPGoaXp05fCsr+Cmx0i8uwE15XVbfHWIBaek1U5O7y246eqgFwrB2jY0OdJRBLAmERNh144VQQ1
NMtwRyapvVNJ5FW0bU13rEp5tBnIhnadTqs69Z114LMKZZd08pup2AZasmMP8LGYmk9phlihrYqY
ApBqSteXp8Uv91ZvqZBLqQQnod/Tj04bmXbvDjF7YevEF2fGr2QJ7UbWw1NRei+pVbxJDvHQLomy
TqxdkyZrNbndpk3tt79/in8alf7XD/zTJebp/eS70hwPuqKg7ZP2sZfkdjWS3fJo6Q1kG3PYWJ0F
nmYkkLicanPtciiuuImLDXOJNhoK+4ORB+V5Y8MIj5N0HQ/DoZvITesUhfDff9bfQWR/9jD8dCNK
MSSttEZ5iO30ppNnT95YTX2xrfJ4nWKH9ugcnAl4ifKMdUddQMxmDW5Y4jwYI1IytgqojkiX73nd
3RbqbUnKs6f527aRUeO3uwbb/pS5Ye/Zu26xtqWd8O8aH2JyHMuCiIh2XBfiPfYDtNumEQECvy9c
7ygsuXVlFc2xsdbMu9I9cfaGmnaq5KciPCpxzShLy/Xffw9/+Zv9dNnGkN2zdJLdwdHQBgyEoj4W
deGhy+qyveGjgI39zA+FrpZIuH7Ek6mvtIXBp+EsH5nG8tbO4TpnVV2uex07vNX61dowJSQYG/5f
P8N1+cWHvV7Nf/aj/XRlazMJnUlSDYe8KpBHiAC4Qubm8zmu05ha2b9NynZaEcYBVNMavcgW+RAl
gTixiEvu+zpDgZ86aXbxs3x8mCpfixZC784IoTA01GKI6kXXEPEV+drtf1HP/A6U+rOP/dOtPxNO
CaM/EIfe0YfVYiP7L4bC3UHSNTYyaJa1lTbDmvHZtJqhVq5kVfuhO5KYXiXtKV+ye6+Nb5tx3jkG
5P3GoWZuyjxdMySxI4moh2h1O4isKh/Qz3nlBs4zOE+T7DNocXrYIgGPeiN7G4PkMogqiczEtHc4
fbHjmK0Ztpo0McHwD1oDK0KmzzNKzqEKuzm/d2KKvmvVSNSHWKVFv5MkMvldeslwPDR2WZ15i/Zt
nNz4Wr3OY2/JcPQzuAT6V0fYA/t9PBcF79G1qtfJluyl+zIUA0W1J5K19PmZzLK8avH8X2Vx/0XR
S5bDj/cNFlyiz/WyOcQawI2moZno+wky5lTFKpIDfsckQRbvifGbss0uHDSELYbq4VXW47QWVu+s
W2G8GL1zKBbrTubWyVrSlu7Ecm6VKU92XcMbwcf09w/4X3QlaPp//MiCcBbbI3LgUBT+SyqH90Hx
Gzj6hC7HTC94LV+YD75UZnqryn7YlgLkZ+ZqNQoNtLetmV0Ilf2Y8+z+v/mJfqpMSCxOSNyomWS0
RnZrzDnz90yaw0Ns1btUc6dnGMMsw1h1rlNgSqssr6dd2WqHzhapt+WAIWR4YWZ0Tohs2nZjnPzi
vfqLuQ86+h+/LVPO3gBvpjkk6RU0YqEgdSwkSdbvmo3RVKiRLMJS3dshoW1egkFHcOVgP6sMGalS
2bfpKPSNNo0m8wRdcHDnwy9umL/oL1CE//jpjIXAk2Y05KG2i725GNtJXHVD/tnzxd7lVfdHgh4d
P6qM9Bd77r98fpwf/87KrHTDLOfpEGfGdijirV45iNEy/5jGPkYxfdsHwap1vFWhJCi3+AnA9NbM
ZgDbkLlWi7Vc/HT4VWDR9SH5k4PP/+mS5Ud3ptYw1MGT8olAWzeyBjmHolCXOFd0dT1zFKeov1Wa
d6w5JZD9Pth0/dhmFmcNUCtfz0byVWT2GGpd/uH62i/gDub1M/zZZ/vXi09vRk2NhxE67HWGk7zH
1MzfjdkIDp0U/c5MWiNsKUazTB4LpmHkCb/rjjjBzZPoIiykYb5sNkwMsgPV5XQ3JG6G1LW8d6S1
Xtz8zfNo6Gp9xn41/MJ181c39s8AGmT3WC0GfzwYrXxyhsBf97lCR6H5YdNVb0YxvE8JF4TNUsQm
ScHjfA6TJk6ZKaQ3laud+ywRFDietUkWnne+BDNK2+xbUlPV/uLcuJ5Yf/b1/nTnucRMw5V1xoNp
TFUY6PnZaJFXZnr9abXEN1giucU1TczK0p58W5wMwXVHEiCfrOLjccI+Lj4XVhu/eB3F2UgmQWMO
298/37817n8UFf/5eYL/A4DsL8Fk/wMhYwi1/vAb/cucP6LZFd3nf/zvOvv445j/9z/2jzG/5fyG
Nh7S2O+mMuD3vDP/GPNb9m/+FauLipi9DBp2fu5/jvkt8zdw8iwtAZBhvkF4+59jfsv47ap31wNY
jGD12Dr+O2N+KKA/PFOIvpAuYxsgFwHAj41YjH/+x2FZIa0mzZCtsvE/yNh+HhiDXppM2SvERcnO
bbkO5MRk1xHlciSg6GKWndjUle5FCn0yXl2ZjNg83dOod/aWUzkJg4LDT7i22qksb+mUlEmGKtE9
1qDPR6mP+iarWFH3ZRuH/aCytdm3BhitQqzHOi6jwAWeBwXg2M3lsKKsErBSWePfTIv3rI28qOgI
tc0g3fx7PAuDhbJRvxTabFzEaGl35uJ2l3HK9IPnTtXJoULB+FHP0ooC2aUvRpX27/iLUnkzL+u8
2/b+iGqSQEeXijiQ31qLP5CO3n2ia9oqM5ZPyyQe1K2utTiJyaHdvZvZqzlmD27qnVKn25sluaVz
j+R+X3zEhnl2mIU7ov6I3fa9XtovXVcfhDmuSy84TgzWBV7CbGouXuJejKS+VLXGzNladlNsPCpa
Y81tti6Rft4Fr+ND2jUPtdchwK+9GzOBYsqAvsUWT5N1LEp1mTDKZjQNpBB0Xbn1VXBye3WSaBwR
cjck22vv7cCUuzeru6FPHoK560LPySmN2ntnqF5cfzmlhXecZfxWiOVl6st9bAzbWfRPDDfXCXH0
tHZ3c4Kh2o3TqE4SL/TE23Vvqq4YXC2+lVLAEiJoa9LfrPKUtN/UDC6mzU9FK+5NgcAHj8bRE8FG
VQMip8Q8crvxSTL/nBrV99ZyaWgR02kop7tu1/b+rdnyN/pitXhM8hI/J9LNiRzJYiG/DRBF+8Yt
jN1128UfZEt91oSnacOdZua3eVqs5+VYTKw4jJ1jXkYyq7Rusyxvst77qXpOjcVBeg6bcdYeKt38
aIS5K6xb25gz0rK7bRCUW6itdah5w6tWaptOWzYsb5+c+FFYW9su7zsjDtWIldfMt5pGzFV2ybRk
f20EOzNnr2LeWINzM0j/xkQy3ornpX+J63Fvs+MmanPVkGhsw5ETiXue5XLwKvsdJc7V075VenkL
CMYMbcHf1LpwBoY+SqxyrxXvvTQOcSN3TkP5rc+Rmnk6jes9TANtAs+yfXoJZVw5EO+O+cETdGTc
sTGk/laYb7l/b6T8Tu2ujsFbV3L6jur2Ti+mh1paq8lPt0nRhrqy9l79WpO3ADnUOdq+tvab4WRN
wQHX6lM2Oqt+aCLlnXvLifyCHGTjPhjli5GTRz6dfZYuDvmvjD3Z5m2DWZ3GtDh27rOv5Qc9KTcW
xClmxphLLMqoARNB8h6ASw2dOr6by+kBVjfvpB88GnLXjvd2+62a7RUMg67CDezkG0UT5IiWVLe9
27UbX+9Plsg3JE6dhUsYGXBoUUcTV7zI0qhVMNSFtx5Ib3at6tbRutfSc3Yz8z2Av+u+aU5aUdHG
aMGdbJyj5t7JpOVrMMnZSfYmCX7Tsq2rbj3XEiQ/WWvp+2w7l37o+1XSl9tJ6c9ASm+gqbwQPvrV
8JlsNdmEg7EToRzWqj07rqDDq1H/90wpyXG2kwMTHFtqz/1ghyP09zDJFagIO3jCqnGxrlMPbSxD
rc/qqMuGnrFbuVHGF0TuWwWnLQm8zdJtWx7fTnehmstnk2afUyH+nsZLFOgLkmpRHIO82I9W7oVN
Eh+buv5sSIDmQI+ryB+dnW7ahw4Uu5tOD27pTySvGeDeDJgRRVMGL37dACvWm/cgTruTnebNuRtK
3BeeTix5cGtpy4l87yC0Jy0/zpr0b8eYt5WM3XRrZ/lnOsrb2ChPLiyr0O/H/BhXGPpdLB/CMHg4
vF3FHw0b1xvCwTDfiNp6GJzyAz/mTX9d6LUp9qNhwEvhFIY8DQ1bXSQs1Y3NzXPvVL15mWbLuDH1
1zhfO6R0rzAprqZcj5LsKb0WmQ0TKJ5dAACYyDZ9AH4Q3lzZBSHy3eVadBVh0u+Iubsbqr7Z5rN4
0mBWFGWzLQtcR/VWKwC/5HWxH1TBKidh6NV3sbMy4+kYlHqwC5S+CUQr1m2SvXDml1E1P4A2XkY3
25a6OJq5/9piqBJ2rOFb9J4gPzLf58cqvGJeje14qupLVjklq4PYjlAFy6iv1EGa4nOS8usyWo9p
J491PrVRnBTECum3tkbODubB18Zt4o+m80YUknhYM94OdaglsmGUpgnBfaI0F1S1DAvxbefhUPOC
TGP30o1kUer4zsLJcNe6nr/obFX3mpUne99Q53z5ANPwipg80lEgd/m2gmriV6Ds6lz7RJa8rmRw
RQJtScycVkViEVo1LGzhnfKmJkXWCJhEuqUTSbm86qP1nUxbPJ5G0IdDjuHWsZI4dBW2gFHZJ2iu
p6KMH40lfi+m+C5oUgazwetkTx9TYF4chxvKHj5TtW/N+0RM+ioNtNPApfQ4teAlc13XVpYj9QPU
LfgfQs/oJl2oC41bnbRcM0gzGdGwq8ni+C4frDJRXPltFsmyZ7y5tFub+I1NfP3GSkSHkRmU8UaU
xngmNIV3eh6e69a2VtIu41OVp/TNtoe0Ki3Omcv9Lf2keXXikgvebuU3W0N74Nc8DWrs3BVWQz8s
ULUfSFT8rN0pppxaTq53ZZ8srDNzo5J7gk6JsOrdgi5k1kl/IE/S78Yi1HvIc0QthsnY7YCKMy42
+JZ9j2ppCQCY+iqyA7vfTm69LS3NivTxtVFvYKJODPSxVAXxxfIm2MyJfqC8cDin/EdtCG6xRewV
xwjpE7uuJ5ZaYWeybP0mKdibBcxn02Rcm85840/tAxxvRPEaXkC90O6KOk7WVlM96kV9mI185adx
F0msohu25w+tSk9LnYNq1YaS4N+uObjO6B/rIe8wSGmEXGCdUOfBV+XF766nJyMpkBBDYG+EMdd3
VQYEPrAOje7c+cns76e0eR00ok6tbNfruXa/IEt+Qro5L6GFPUfnTptG+JJJvFYlv/jUDtW2rcp+
m7bWS914hOL02vf/RTgLIe7Swh1ieQ+aHPazXqnQ1waHWd+4bzWXx9ouSUCbz2Znfslwn5nS/Bwp
NO0mjsys/m+0Wn/ZR/3Qbd3+f6asMq86qL9WVj1+5Fk7Zv3wH/9H/NBxXf/YP9HOzm+GQw4B4RBX
+bR7FYP8o+Nyvd9I2UELDEmEPEV8Mf/ZcdnGbwjxyGRFuesy+rvqtP6Jdrbc364cHYP/EXs1liH3
3+m4fhzfsI20+QBIumw8OXRbV7r0H/st28n8slmsYGv7qG6TWDZPFAvTS4zL5OyNmnkamA7eBWJs
Nn/4oi7/mBP8UUB1FVj/0Ozxl8MswzANYuAqKAcK9ONfHpstma+5Mrbm5BU7I+ubJ/6dCQJRXhwb
GHaXek0AAXhON3YHSSJffJzdul4rVhtf+w4DpRh162700aPQXnjPQbokD2hvexBSIFrIsSLRAN59
ltylIjB3k2nJO79Aq8Uy2EEhnw4sMjb1ouTF8JX7JY6JIMnLjE1PouJTA+YtHInTIdioR3iVdl/o
IoedYs+2ubI4PlRpIrKBpmkw72+x83cYDYbVqKopPwQg+TQ1qyL0C6o72TsUjL2dPcghto7K9rPv
g+jLYT8kldFt54k05lVvjtWdTex42CGkOTVTnJwNjROmpr2sUYCaoHWQraIUGJv2Kyvk5qEQOJFW
o9GmX0XB9dPmSb32ynlY+T0Rb5E9cJaGCTkQrAahEtLb2o7H2lj2r3Y5mfmmIAegj2wtRxFCvg7Y
auWhwiKjsnqG+N5BmzApWStvgi09V/7ZF6reA75BmwTecZeMBrwv32Ia32FJLUSRXzhxxTYek2xT
cVN/ZwWqresxjW8g9XYElSYmgXujZ57NwdJWns79bQRx81h69NLTone7Ii6KyyRK9MzEVtCmSIs+
blJvg5OVALiVrD5VocrXJU6M46yP9lnKRG5mIquf7bEyNlytydMQ59qqyZBGhzPOQYJ0cjp+JI8F
rOKm/cSw5dzGLKZXPD/s+LQEY+uSMtSlsLUFEpnuwJlv3jRjL7ZzGSsmvOw7sybrPwY/WDVjh922
W2PZX6K6msSO0LJ+z9CkvaMGtG7xEahVxWXllE3yyXmhHUpPFFG7GMkmhW52rNHNb9LG0vZ5XRrP
ZDb3zDisYSvIWY9yWFnvhT14d703z9+rjMiEyC7m7KFZUvJeCW4coyIji7kxZnkivocpYi30+c0r
CMPUF5/GGGdagQcTdMDasuJqU9VJs++Xeb/Y5tfBkvGJPBax4sVADV/OTBcQyVlWw7KNqHvW1PPF
cTX/m+UPZwLiosEIxNqRasNeWqOYTdrbRBbrZuEri1GwMAEwCqT8tXNslbFGztBt0zQ+DIlBEp/d
oHdcPl1h70cVrxvRjKccxTOznDrCqU6ZgQ3bwCj6Mpn0lIjdujI3V0A8v2nGQ9toN4vnr6uygWAn
0zviHJ/FMD92bseM3HrUYMoVWXVvpvB3RgdFebUi5HLrjtkZlxox1sg/0jxJ8cv9bk/w1lbSPZLu
8aHlZOJ57P893v0whlaHYh554dMcOCunkF9Sy35MC/N9Tufh7GquuNW6AAS0M1iX3sw/5zRBRjIo
ddMM2qmY3YPE52j0xg64Ktv9b5Vl4+O2tUNDqGo4SNLdlr6LgDU86kFNqBq7tbjmIRyv46rGP4FJ
jUMt7x7tuTyJAAmATqT61If4tXY6TPiO6QtfakqPlQ7WOl6sr6Xr5khf3eE8Wmm6L0VV7Gq/frSL
2Dl0yoFtlubtVwuX0iqvkoKezVkVxXwLReNVy1P/mxZY2s7tnEM+TY+Tk9lr3RnEg+HItVmXyYup
WMf2kvUkPtu2TA+ywu2Xv0xiGLauMa7ZK9MycH6WhQ4J/92RrG1mi/VckX+rzfY+r6wmGgJO+8G9
mcm2Wi8ZSSNO9eQ5/mPq36RZ+phbNioo5igx/W+oWiItGzM+Dx7m+sFgvDFO9x7MQAIKt5mO6K+1
fcxq2YH0yxWLwvdF6LdK6Wev6bBey9M0lNpZupNcz1lzx4+7Up2/Sxk+bnSF96tJ+3tsKqtc91DA
i35tusT7aLS2tEB7UjTObeesHWFEXKBt5JFVEGKhvYFCSS8nmPf5bDUEjkAz5mRzs9ckc1/Npjnb
Ab9V1lkv+eCvs6C+G9PqtuiMO2MMcvA3+aFzB2pULTjldEtRFUtqS+IBioTQFT3PbklSvuWlftD6
JoQyAtrRdfsoC/ZGUU4MFQGPcJdH/WJW60E6t9JHS5I1zS1t2anRxrdmqm9i6IdDnHwMAGkBbikU
kIEHuiQ7oq3S8Aj1W4xZZ4M1HI+re5+MI/Sq5qZekOfmGtCF+mRMxDqnaCVT4lyKq0zZECX+y3nd
p6zjEmGhtZ0wnC6I/BsT8RHK2nhY10rtBufJHLSa+trrkCaNwdrpWuLZkyDeoU84qco5q8bNt3bz
jfcLx2hytQhYyjvGw0iwe5KTbscBfzLQBUT5rBu49tRj2kz2qtD7mXbA1OsLe3/FssHVDuTL3Jfk
E6ChAkwx1PxtSw6EO6hofIoCRignMAQghyRgjHecQIO/yxdd8vtDd1cUGghe63krFTK4fpzX0CEa
5Ljs9WUcOsQ5RUEwe1GbxcUx87Wzl8waDw7Av57NKUCENnnQkKZ3Peyd5UN6430sqmfjKqe2KutZ
eaXyT3PsP/mij4hY3zDohtDjHXybb6p01n2QbyqYXGGVKyZYp6F99ht6UmnzM/Vadqn06zsNfVDM
N2SdMWc1nj3Ne7LphxdZXHVQ+ZuJ6YvTj6GOU6HH9VRd4YUXKWp5htAMqhfFRqmem2ju3EOycCMt
xs4zhme/jZlCJPkHGA5OLdPfMCT6BA1VM0MpZJhNENU6B9uz19ifsvaexFxesZiNXPVN+cUDDxwM
2rDKKmJIGbTvF1QmPFAt5VZSPoyJuSdYc1e3LLuL5iHN0yeknMcY5dzsoUpN64sC931Tdw+jjvRN
YdmrCCCMFcGY9ePcjmzwBeFB15I2ndJD4bDTJ2fhkMNOCUXsUN42bwEyDRmLvdnpm2ICMbVI/VWl
ZAhk4jAXw3eo4edgQOxsV9ugC94UW/cG26fX+Gsjd6BzJMO9JUocnnTxUdpk76lf9qEgcYc5sXdI
ENoZzLj7auKsGnjyZ62Kt0LXd20aozPGNNzoKRYGtUpgJQWCHC2W8eSnx2DTNAYt5NKjb5/2mUrb
dZsjFvFHdh+cYEDWSnDc00K/111Mu/7S6cw6ZzLCtgk5cBjeW9Qhs0IhqB6SDgGMyYCfv9BFidUc
C01H+eaaz4njmRBKsvtcDnKV+VOz0+OETy3MSKL4Cs1J7qRO6IWetfbGrgh1Hxd9iKTtJlth5E/K
wYVKFvdmHI01O8G10euM+gUTu9w0+pDti8UMwDB3WYVn2aT2Xldz+joYzTYty4NW1nd2Skk2caLg
LPDegw4xRwc81p2tkuVmkEUa5cVKulm7cSzKcKKCvxRx4zCl4aTE2LIO2laPQGA9kwEEoHI5G7aD
VsgjrCWIXb77Nv6mGmdFlPudyKaObaqnbYGcbYhl4wtWnIn5Cl3lOp3r16rPssNkUYDzbB0NdijP
FaXbLkn8fZxleiSBp+iNb4epENG4sFgOkD0mNUkFGssqz3zGW71L4prBV8fJYRJyeH0o3aJiQMjO
NA88RB5+JEQKNxb3Azgg/awRYLixquadqGamAcRWRzqMtxBzdBKyYWdjVMHtSgQbLRF3d8uQPedD
umOpd8YmEzluG2XD1eDgvbQx8O2AvCmQ+ApbsNB3vSqevAUhqdWodVFdyStMhtxyPttQ1xGM70pP
vrjJElWVczHHYJe16mli0mvn2lYMQIfdY5L0+Ub2s80SbjkuUh0zS//GRkSukpQFuZ4czXh4s3rK
nGBhss/oJsLhXazaVu4shtIfzRiv0V+rNZwJQoU7omxbJs0Tozs+64c/Ja/4ZW7aLNV5l3HFmhap
7WUtv/hVeWfN6anrHbXSODJXaKibApUm2dFGB9sj8czsoC3GKvaTPWbtU6brYQ3Uh9Hkqe5RLNlt
8li7c7ptnIwJPLPUtOsY0dvzOU8koV6BgbSJi73IxsiFKRIm9qq37v2kO3SwjQ03WzZjPqb22i04
dvTO5aDPH61iwI2Pi25xrO/sS7HXylOOd9A150dNh1DUesPWEtlzZ3X3ZdFS13PkjkOxGntYKEzd
CMxWcjvmIsWYkOhomksHiorrBmI34VAn8C0daRgr/zXwqn5vgObclogTNgKhP/ZE6WJWGfN1pzyQ
srEw1F6f43qvp9iKzAw+8tAv1rcGLsOLL1JsAsbkLbtaJDvsEiFnyJKGuVIGSBw9vs17m02LJlqG
dqrXtUNqB/FXp3StV92R2XAtM+oybJo4u9BRGUlUq5Yutk8lav569pqowoP5iOSRdo5pJWIBZVjf
CjoNzozMKNH+F933yR2v/UQ6Wdd23dgLW2vXU9MYauO0nXarOll+iikWR4nYbqcRBYGdI5/207CM
u3ZhDeshliMftS4APcWqvGfYYW1iT1E2EjTvvmYmK2WncElIqoxJrNxU92Gk9d5m9vz20+GsPwk9
r50QCln8xLZGfjXhxx78oWhegae4q6lcAsaZ5awOhomNJ0o9T0TeBHyJgVr8kA/Cv+bdWLtRT9JP
Uy3DDFCoK7TQ0pAj7jK9IuaOvHkf1a9Q34ci1W4rxrah6cUHpWZkaUFdbWXmILr02Eix+ZgpytFB
UZ+NtrpQWYwBHpXUvkm06+yVFsY5qILtVOpSJ6M8tFD5ueTWYQZ/njBxfQiL30Fl1belDryHpV4G
lttFN4StQrhvWZgHi2c/Q8LbDpm+VX3P0LX1hbm2RCrOIGnUFkGrT7Ml5Dbv++ucQQt2k6OVPL/C
1R4I/2PsjAh8isCggTxL6sBhCTia6RardfeUBX76DY+VfM9dFnedQ8ptVwH3duxWOy9jpZ31eORW
jKfhkAaG2CQBOsOAfn+rJG7kksOd8Hg2KWi9ZOmhzvGKS9F7OWA4pz8GY6I285Q6+27CQiGNRu0m
P2aZXzripU2q6cPth5de8QqI6ZjQVm3rznJm8s/d7Itu5RyxDXbXgsZpzFin6zGpfkXnzpgySoYm
9ph/tVORH21hT1PYWNSPOoi+VQ7vKcytPL64+rhEzCCag+xle25tt1j59P58bPWYu7W77Yyh3XiJ
30W969y0Fm2dwBo4Vaa6GeqRVXiBF3jXJ3I4CuCqm6Xvly+arZUr9Hfpq5CGgoWQl3etTOK33HSs
vZtQ7PNf8x4IcXVuR7bGYZB76VPASbLr5gze+uC2bJhmF1aZPfcebZjnEDo1VTNkfMTYrsksDdFA
Fgki10NBfMG3KnPyN7oJ/3NMGpYk8RSfRGPDXE3S+aWYzeQxnjwghIXj3drD5K9TX8/WjTWwN5UF
eVhmh6GPVW9LiZMUh7iuslvdKzjAldNDIFP5ix0M9aUw9erWS/AAZXbOlkh4013RT/KUesvyXhhc
em46OnepwULRLIz5aJNRfBuIeXnnqrApkv2aobewx/WUFgM0QKfMzo1E7AICR9SfI8vTh5Ty9dQE
bX0Bo2JHdW+ZT61BVYd0vSHAq5sfda/nwqHp63Gl1Ql8skUjqhbr62bJ4j4Sei+PNC7ZPvAa9zZw
02Zl4uVfVdBeIn/RzcemTstdGrPnbXVWsK4K8t04++NKYuoBiK0bzYfGe01Uqqave7IbVonH/zUk
6zgqZRyzG9Grl9mPl2NlCGttIGI4euZw20zVg9t62TaIpaLcob4APGmE3VjZD4uHcA2oILNSCK40
ydgjcVgtwyvh9GMYgMM5sm0enhql2wcjvrLN8abSQvrUYkwtZ+Mx1vSgpZBWxs6Y/PGisU16TlTn
nGLT69IoF7OxW0Tvs0qCfRTVufDOWeEwQiHeRb3Vqu5bkj6SN6v6v+ydx3Lc2pamX6Wi5zgBbwY9
gU1LJr3ECUKiJHjv8fT1Ja8pnixR2dWjHvTkRtw4IcLkxt5r/es3SUHtLxXCYZWyJXfKsorLIOH7
fSB4s8AakhjkfipKeYNuxRh32RBhJiK2Zf9YtFX2lIQk+5BMYOVY9C3lTOb9uS1U+CCnuQEZkOrm
DmYSsUYZ/91essX0dCtu9waen/fjOtevOQjgsyw1W6aZNHsCMRD8iBvOSeS4eXbU4Ia7piWlkZ2U
59ASPdZvVa0bfGvCQckUCDHp5VbtNkWjC/BkJF8fQjpCqzJbPCwLcg+amSw+SLxfNKiWrT3G+Shs
Rl3AWUM5l/9ieJLiOvSzcS0DYzFTVnsvPo5K+zPTu9Wu+jp5i2VhCKpiCioowuCiGdwcQfH0dSxB
zgTQiZVV5g0zvcmuNhNhpyd6z8jYWpGXmYJV0hSA65JSmyfzs2EVyYgwi+0brKTlc5gk8zioA71o
0kwJ9nO6JbyaeVR969I4/x5KwKCQu/N2M1oRdJkFkzN6RCbPmzjLrce8gGHSz0aXnEpxxhWAASLR
g63RsDeOC0bXZ8VHuFWtgv1MjOBZgxYxfaN3VvjF5ymYBPIb4lQ2HxkgUzw0yjAcyiGR/cmg4MTK
EHdjTuc23bRjZD3rENvhQiiSv4Kz60hyGnhZdV2Pu1Urscqt1LjBX2uoQtkbAXr202q2m3nIZydf
yimQO0V9DXs4JaowDkGOm9FOhaYjO/UYQvphWy5+RNLQYQYphbdTnarPAoXNLWZaEVJj/j55jYm5
7YhWhsJS18pT14A7+1azJo91LunBFCdk/RVrqjv5eX3ljAwbPRICqZTULVNXzoal1toHzCVGjwGR
mBIvsCy37VoLx4Q0t7dIiWXwrrV6SOa6Mt18juSboS6nU7QUMkbzRgdTqMhgMEMCQDpuCaVlK3IW
PzaCJWxFMR+e5KUXtsvM9gVtIWq+mOnwIxoXcgsHqCFYx6fktrn6QRBkR0oJAhjLE8K9eiNEIsEY
1UobItVd0AybaFaZV0gYTgPdhwjt9drYq1B+StCZpD00rSTvw6ET+UUlmPWsicoRGwh6Igo3m+3u
RzTUQNmVpBwVbW4fu7qpn6pIBHKCN4pmvQfGI2SQYCkYraZnYrRDZCaq29vJCA3AuXgkX2GqVrhK
yB8tlbqsbLFN79YsdkdA5SeawXA/6mO1pzFtfbns64fJEqTdnDcyum1V0e6A3aqdUiuLMyLt3rdW
RyPUq+c+MC4Z9HcFq0IB04zrxniIqjCiVxCS4bGuFP0ljcwOIkVZPbWWEMcBDIP4WwjzVThWk2YU
Ry0ujBVn1/RL3i6lF1tN68Y5AyxbJWX3XISYDaGeHT6YbTLIyGq7aCZtptFv6Uik8rjgVKK4sOhX
LMTrcPaLqa2aWxXLultYLINhK+h1zpPdqv3aVVr61jQm02i9jON9Unf9s5wK5t2QR0DJXV2+rWld
/irkrvYpV4anqaj5FHJL/Tp2w9mCGnEcGfB6tZmVwtg2kQRwi9ReOJZylDNOH4abUK2EbaelxAMn
anxbaY1yaAZYG604ynaWi/UtoBQLqrfkb4mZygzt+4VCUFa1HhNWyOCgaF0GpyPqvKjMFMdcKtWj
nSz8SBjibcJmtM+oi55YFj+QbVI8AEbhd2r190Jv9Y9rN4LVzKpQ3xXsMLErrQorICeB8c60mFKI
AJ2I+aivx6odzy4pMIVWtQnIVCafWsPs0xMwZsdnuhksEW4knMu8BOQPjeGuxSgOtseUP/ZxLXpq
ack7hoodTr2mkntGx08eZzAL2ePaANeUBmMW0vRcrY+i79pkyrknJzgQY3XsDTogU9X07Ru/q0IH
V/c/jUnO3b7HQAWS13rTQ6v1pViWXWPRh2M5ifRaqtGh9xVzLBelhnRRY2pPYZgJp1RcH3Gue2zT
cL4vjLrwNEHvZ+ggIrEWCFgaP6q09SkXJQxmY2OaBhxpi5b6e1LN1pZHU9iuK/NUoZNCV6rM+r41
W7CG1mghTEXla5GY3St7y4R0almPYsosMqYNOiSluj5FMudWb+j1axa3MseaqDsTI8PveVpJj2XY
/SgsXJr7Kg79GgTmIKuM3GyxUfIzA4hZ1DAW415Sw+J2TGfl2zJEm1Ux553ccq95Vg3IzMeuIYek
nk96idEXgmIAQwfYL8vpx9PiENKQrTrkihTHVJukjXoPw7cmVKwse855oX4TSn18YvMBG6GjDejE
qMDkdb9I8DJFJYJCUyo/snzJMaFCVsMwJVPawkGBnmwUjiAf+kqa2WWVV88C4vifugHuKFcM9uYw
X3y64enYruvopUuIhKjoyt3cyvvcSFuWif6iqK2xEZRR8ZdMClFMNTXVcaKGQaMIQk9Ok1jcDB3T
Chm9Zp40+luki98yM46frQqYDE4Wkw6RENYC1I+2DEVgZhlHPriXKhvIXoE6ojqVMDOqgtc7AZXD
pkxXyjSzVsj8asznyAIFjbIV/nOfkh40bEkxb51sKo9TLrmMC4T7EQOn/ZgB39EtT3YMP84WB+m2
7urlBRMeycefFqqjyWMbzFjdrCl51UMbGDiqPsxytK2JokbLraw0rugFMW6SjeIpCtunJl/NLYGd
4pbaYrco8yuklPO9571wF6XmbZ7WN1NaekC8ECDF17DEKqURbUK7trNk3adzeZdO7XFNVyjLhZJv
TCu8i4bWeJaUFT+McgydyMSHSGj1bUqtqtsiXMYXqwANHQQVdKi/n/SmtkdNEKHDzo80JKAAeRXo
E1V3bujF2wo6vVvThdwUWW/HyU5HQ/2ezJNJ6CAcRYIxkyroVK3ICSAdy9oHOlt2swAVN5m6+mVi
6wvWGAH8mpjKi5UgxUCfFDqM7M7IVD3d93zShZMNGkNTDOrBvrtMiexuSR+7xbQmkPswPcwYhIKF
YEbSVxpTY9MsXpmJ03fnHbJdBb8SEA0G9rN6I9J/Bn2+1BuL3m7AD03+ldYzDyFWpE5WK6XjpAjs
kl2c32UcdYitdbDh1lrKQNLD9WZkLwxmo9hxYI0v6VCtSFc72H5ZD/JP976V5zh8FhudAneCPWb3
qkpjkYmgNLY88ImRuzf5Eg4HfiGMXX0X4QQzQchkwtU2bcZLqpjFTYUUpGa6erNiWYjMz+Nch/Sx
HjRa7Nsn01RgT41rtl+UbjnQUapejR+EU9JOQyCNpwGbq1b7kVUxcNrSRP2riPHMfR4qMyMmaXCU
tVj2IMcldvJapW2LNU8wzsHk7AgzXkJlrHUHjurpKRe69tDBqvmmC9jOuTSr9PSa1Hc/mrqfd3Oq
xy+kvHf7eTEq5sNLom0tZtNBKaq4qHYwOSJnTAhIqHMRCmWJgzu68snkvF2TnDhlkWIDEGaZpAeg
uvFpKMd0pfkudMXrVKs8LLMkVF7Uz+ShNJEiNI6wqm3hM/bHGDJldvuQm2O6M1dDRTw2ZXAEMmEr
LNnAEGqW7hk1NkAO5RpQiob7WJcFHbAyKnahmEDbHC1UZ3lIS5YQtZh4Waaaz1ps0BExw6z4Ysq4
es5XPfPHio14bJryTpolaHRTL9MZrJZ0pE4ktRpTiBjng0rmVVQidVksLq3lF/mke4C9ladOKpyD
3JJbV+9NYyfWxiPCXPAsLY5SqIhhiMNyk/ghpEVoxBjVLL3KAYv7rR5mxi+5zZLTmmsTI+G2Vm6V
gQ/QwcEJCYCh53ujlJDPRn1zm9bsgMzoRh/yt+DqWSI7nNg8H3NI2AI8XjKp490Yng2e46iB/W1M
y2OpDdUTUmwsaiBh2Ohfen/VtfBGJOd9E8Z3sVy9KmXyojUEKVdmbGIBIo4PhbRWG8LFpS+kj8qn
XM56l9prfO1iQUZtlwqHuuyw5snESnfq2spPax8nD1iw1nejuX6XE0A+D3SwBqDKNBGfeWnJFVtI
zsHCxaQRGydj5bQvy0w/NSoybCMpGgPWvGG9TYmWb+Hx4j+tqxJDCTYxoRGFX0iCO3K80pjEwnnx
2Q+UbdSqImYQBV5XOZJVxqmSfrS6KoaygLVQPRS0LHUrfa8FHPGZAGsHkRnDrhqJhFiKxiRnDi+k
yCi/x2H9kIdiRYg5fSJoLNdoMg1fQKniBQxkededGTtqi+67laxfREKvj6kco6k0k59K3XR7wchz
jzZ9OZpFkt6CMpuPjNrF+9gchruFKdAxyTPgUtzXmYUwSbNjMbMeFMFooJMbqfUtPyfnNg1Ws0Tr
FfrdLJcAU+vatg46ZxpKw1xQpE6Z6RFkov1k/cMQqXv1uYvKaDMQKQIeJVg+fejGSpN1M2iFRMBc
pRuEtayxr6D6re28RhXRYCv4XevbmNjOpYhvSqsPXYB1/U4czzNPGro1MIrEINAb1badNxrGD9Ig
gxDmUqRtQboktDFmdRrSeMC3Oq+O6RQrEx8jpAARjdQ2yQsmEhMy5CRvul+FmMQvg6At8LCzFYck
a8IAosoLHB9m6QXIDnytqWC80kra5VpjejtBJ8ojPGQZjhqHRMn723QSiCJos5pYDEyEwkat3Rax
FCYmWXkY1wpfSStngkkGKpwKo78ftLW8UdAMo9BA2iIWpUSWZcf5qYgFgw2ZSm5a0UKapJcqMTFq
CQnm91WdLUehJllyqs3m2ZjQSlP0h3V/0s8O9QPsBrGuiTmAC+VVA3IyJ9fhVWNuyCujPgn35aoa
7rCIhIf3ipHsc5yt9uT8QB5XkhTqw7lVjnr+qqLOu7Pp6gsAJJSaCF9AqFH7EjDnVjJqYhGQcj+t
q9LfLtqUoigR0ULS3QVRtTZfwi42X/RE0H+oRXsuKCrVhtGGZw3uHbhwSPlTW1dPEyzYmUbi1ly6
ZicWo3FDVjaoTtSoR1ntZ39Ihma/dJUQMMLHuTofqxMzAp5VUmaJgHtoAVvA5/DZSMU5yDKxjl3K
MIHjualvh5XtsZUU4FcNfdNt1xjWtziKjY2kND2ySLAjqNdZ+qC0/F42ozH9yPxj2li9VAws8nY6
oN3HUAQGMZbviZUoP8gGHVyGA/gYFCqIixoZkCdAa2r5PHEXskXbDSN1Zt9NzGkmrR5snQHZoyRB
M8CNxBuFNvyeFfN5bxWT+UcF3ec00MCb57gadE1anTZeuYg2hMqffUEZEq/L4yiS+taiceY6yj4D
jvPCGNs0O9Or5rWD9hKEQrSCk6pyfJ91WH3RNnsSg+bjXIIPum1RaT80DC1U4I10vWkVKb0Z4Yt5
6AIbT2nabZMbKzMR6h9m66oKRxLmMnN+Qm0nhw9G6K6IVi8cA86cU0B5gu0tVREx27z00K7GXDaW
ZrUCwPAOmiZEoSU08i/5MqpPht5NxSY0BfmubcJmF2o0C56SigIJMl1VbAQxsWKPfoNNvWNC65QM
1ndSLCmFUzH1ieR+3ox9xFSMQupxyYlDF2HQJlfIsxfKc+ykDcxLVUKsMQTHdvEyza4vxDlhf002
wznTZhLastomqcyO2TML9KHmtJ4KwcKr6D4PpjnE+Pa18BGv6L//LrH+b/ehXxgxJIkUzZU4YWIc
z8o577f3EqVL/z+/POmX7Y///b8Q1X6gTf83Re/xW9snZfL2Nznv+7/5B7lc0MW/MEbBmJPALWxt
MT//F7tc0KW/8Dkm3hU/EEy4mVH+m14uofU1zuGvfANnu2B+1X+yy/kvCgo8vhMR9a2soKn/l63o
Pznd3cX//8jxfo8c+gf1+/xwOKpzQ0wwTFO1cFwW4ar/jV6ed4OIvjJmtgTfimPPMMJNCprPHrUs
62MxxoT+Dpnho24hjTYaphd97dSfhR6jDxKMzaAuYPRynVrM5Ga5eZHYbkv289OYzcKD2nfYaaWt
9ZjA+GUam2J7JRPcPGd1+QpwJT5ioDb87GrtDmkorJhFEUd3Lsdmn45YbXSFFu5iQcO1CoBEseWl
U2/Mtgpto2A0xfDPlH7oxaB9wXe5PSHYjfEMm7uHqJah1WHhgQnDmij9A0788sxemv9aGCSCAywS
ggwgFfFZkhvlx5oWBoetpaV37cx2Hyk17BV5VtUKfxRFYeqmmYWdU7BVvjJ2JnxNcKxQidYvuGmd
NaUUGlUjjq8hhSN+RdOMZZUVG/6wQDXDd6aLtxWk2R95NUZBk1l+OoinOpykJ/LR6x9KsvbPilCh
JIZeIG4MubTwF61bGZEP9mjjnDZby4RqDK9oVXcmw4zcWWZYR3GcJW8fFvJv+P9/3znOSwNa+HnV
oh3HJfYsfvioPCizVVIxZiRmQCf/KCFdC7KC8E8b+f+RCcD/oTJl/Nn2Q/vzP7D87f7DH8of33q6
v0vvgP8XXQEU3FH+pFFJpm/l39Qp53/wjw1EkuW/2CIIzJP+ISdBg/Ev21/tLwv9KwelrBikufNv
/ukHIOt/weQ/bx7IWej8z2KXf+4fsviXhpJFFwkkeXcK+B/tH9JZAfJf+8e/7cbMi2NljCRTEGdR
OtQH6XY+EHa+kRmc2fq+f7oWYcZz/O4alzkXatSKcwz196DfDTfxsz35wtcP7/k3S/zilP737Rtn
1c0HFwPDyhJBWPnTysG4Dw/jS3WofPF79Eu9YnGCnPCTuz8/1YdLTIwg+lXuxEMbj9mpNxZIVRG4
ZDq0rdcbsLRxZGxnguwFFMRdtx2WJNxMnTj7uTxAEU0bNSiG2bDxDoTtlJ+hS60z3CbMEqBIxYQ+
hgYc8aNOf48bAn4oud+npulNqty5q5zW3jBJLVPIVAwsEcs7Q1cND2mnSa3RNTCvmZtIVB0vppRr
vtyb0Zsk9tWvycp0x6g1bKqaoSD2i5qXGrZwrYUR5ZKWkN7RJeHKx5ylRB4BiHQPpLghzq/2zmor
BBFDDJk9Q5tIYNJWFzXLi+YiP4m5+NabKCfgJg/pg5w0GqRHy4QHqajByBTU7pup/yFWAxUtyHJQ
pKig2akqZDOmgkdcWwdy1ZeelpnZTdgBQFRGATKYyd+yeaLc783EBeKUjmOswzptF9UTomTa51Zb
HzJYSjbG1YoTLZ3FJUDve1Sob8ZZx6mpGBQWYzM56D2jbSYajMUVrdnLcTjhbj0tCBXCyClSZpCV
QqGfh5Ky5XT7WkjJeEzP1oGlVDTBn9fq34Vg/7VUL05o1C3GMCwsVfWYbHRXnGzU7jCor9Xd5y/2
N1+ycWHoYXA0Ncv5U2jB8wqbjmfw5tPZm1EYdtbopvdxuVftxEZoAQ0uciVEW3juEGA43v/5Ed/D
Ln53DxdHTSoMY9jOjXQwpIPAcxr7dt2ch8czuBn2RLp+NyVb09pG8IL/fM3PXuuFBZFFwHNcCbly
KJRpAiTGgq1fstRpkTTbutzIDFfn0RNi4qH+fEX5sx1B/vuOgF6wgYRurQezwTg76h4no/BWzta4
SY+MJL2ysG7KSmE+T4ZLZhhfyclOvbhdK1T1qgP2zilsT9JLfIZJ4GVDkIUajZ3GJNR7dpQr7+YT
/yDjQvZn9GRRqWW3HoBGXKQDMAVs1TUK3Ky6vfZjkDdX3sgnp4hxcYrocI/1WI7WQzoGbfsI4h9S
ccGG+WIgM9cRZqPRBYeJ98Zuyp2EkEe0Fk+GcOqHTVs81NfisT5ZDfr5TXzYrLseUGElcOOgBkz4
sTsqlYNef4fohhPH9s9P+x5G/ZtVrp8v/uEikkTIhJRny0Gxwe72t6MvHAi0dLWb7DhuNb+zE6fY
Dm7lAFR6mJTaoj87N9CEA+uu8R8Ku9wu3kPrmDc7Jpz2sL920kp/F3z+e5PRLw4rUxzKIe24NckM
RBG00AayLJBxTJ1b/cIzdIVMNO0YY9tnD5nvf34jn1UR5wbo4xvBabocSbNaD0RXDQTfdHY3k9SJ
uafW3VRPkIbWvW5eC9X7bJvRL7a6bhCKHjyYDzCINrEj2fCLHYvdVNlF/rV3+ZlH2GUw0hhpOZ4j
XEUPwmB4LrcMORzIIZvwwXoqN+PO9Gsn9OJj6CHccK68yvMr+93iutzPNAUFr96vB9EE4Na+gfSm
itea/kRNEN9MwHKG9hgjBEuYyImQmjXYq7YqX1nd1mdL6GJ30w1qdaRQ64FoLqcf8mccnm7obH0S
FvD8wFaOLAgLittrF1m4+xAclKl+rhlBE8PeTaPcS/hdtGlLvMu3vFVMuycbrsj2WfkVA2B4YAva
r/VQL6+YkzmUvi7Aix+3I91Y7zXd1hy2QnroqnskdDK9XJPvsZBzhmon1M+deD+kfELKXaK9pAv9
3foMhEvXdidzhxVh1BmJvKEc3UvLrTKBcUEPXZI3A3ZcF27D9ctg4t8h76W8OqVVtFv6dB8LIfSo
Hqws6FfTNcH8lfgUqf127iY3KQ1fSrZRd+xLfTPj8DZP95Q703yEU+3UobjVqrNgTF0QBzzoQM29
NbzOI8dcNyECxQFImeK3GKuIpl7dP68V+ZNt9wxJfPzsLDPJ+2Fl2zWDZE8EoHjM99Im2w+JU56k
Te+t38w38TA/4RN6nB7kQ3dlw/9sn9EuvsBkwK+viLlyJJxww+gnu4QB3m7D3NOfKznC3Ndbi935
TS3NUVReZ/nuzw/9SSwIjNC/P7Rk4NbXF+16wLvhiPrIWUXVs+Cs2EM8Ba05nqCebS2GUur4XELG
sgQmhSZjLTNQh8eoa7501v0678u2e42zxWaM4c3GI0NOe0hDX5QaPyUHeBUXOG9BI3o5uRV1y4KE
TT+rY1Djdzq0SNtQNZpR7FdTemTPxd0T639YrBLjMyO7WaODFO4inLbC7Gs7H0T9Nhxg7T7EeN4U
1WZRGw+27WGQKVhlGw+0K8f+Z7/OZeKTyADfHHv2kKHD+FqC2o3+HoHwhIFnVxyl4muPIxK7hqXv
TLBsQ0POiEhAKA5XfqRPNrGLeiCcigRfbb5x2NdOMcOtO+CkceXx3hHk32yRlzFOhJlZZ+BHPuBm
I77Oabxi75REXj+WIQ4iBJEbY6jhDoIEp01neWfEirTLpcziadE+ZOpKRnXOojXxhvfJr4EJHg6j
Xas4LNUR5Bk0z4XTjRXp6ZYO17mXunsZag1LaMz7t2ycUPb9+V19suG/r/MP1cRaCLrZR7wrCpZl
3JgcmvFq2Nn89ue//5mfqXZRE8xmPpRqywez7KYby0e+5AmO4LTsD5L3S/iR+PGuvHZ8nb/C3/02
F8cXIl9JxTxuOcQR7tbhq6liHlTc0Xvh+gJTBL2CPfYuEyy13VfpLe4Ef37Mz16j/PdtAf9tqc7h
Jh+aMiiZQDLqroTblli1P/995fyHfvdkF8W0NY1VHpXmcii85lX0zK9v3XZyt8SPP/vFztinPrMI
e/bMTWmfGPE4svsmOX3AbO579p1T+8efb0T+pKo/49ofd319rHtLxJTqkElHdXpbKl+qNuhYktfi
ubsbE18P4JHCzcQ5LBB2KECSx/QoiAEmjQW+48jjfxVfx2jTMdDfDVfmFODWv30//y1wOGojYVTT
5YA+CWbGa2Y+94ho1zFYf5FG4kwREZZo4G+aKdDq3Tq4SRzIWGSjdCWnr5tdrdsxZV9gujMT1K5Y
vX4GEb2b13/4vpoIzcmQ8rutpPQ5wrfBHz1sel50qrYrv8hnj37xhRG/vK7FqLPoD53XH6b77ghF
kvnyPnXLjXXUvzSndFN6RMnaclA8a65iR750unL582V+szLVizIAAFEsUUvxgecvVhz0oONV1uKi
CVuHFjhYS4EzyVVindGnG9dv+SYNnxHdwwRStybaHQj+yVeGX26Ll9N3s8FJ7TBcqRXOs47f3t5F
raDpa1zMpgYLKRThWB77214jvXfZI88exydIg2gvFEzy49Hvx10UkO6KXiiuAzG5wVlmjn0TcVb5
XFYbTdl1uitgbQAvaZuPR1RZU4Elbn/qyK5t0fHi9fHn9/rZF6+eH+jDyimNEpHZ+cZbHxsSL3XY
ulzNhlBiry57mAtV0CGh1u3twom28IW3uhtkW7wjnXpHb2DDtwz+fDOfJMno6sXGOkqdtuRSSdmT
xPjjzYFhfi1wSDDuEnGzTKIzKDdtZdnlBAMdlv8CgbxL7LSX0Zkgxp97P0pfMYuzUd5uCO6Bm0jC
iU5HMWJZfTcJhiMywb6yXX7mK65e7MeZYJyptufPjtrDoeSXaJMjd/3e3MB6IepXcYEUyxvReILl
1VguDtd/flWffvEXO3UvhBjtDAKg8G34VLvDNzI4v1bYV95ci9ZUPmmS1Is9OGyhHlsZl8B7O7pJ
nhW/ua/dblcGywaqyHb1i2/5Sdqj3X8WjvqpCpIn7PKfrV1oxzeRQy3mR0dapm31YF5br5/sA8r5
wPiwXoknIYRN56aqGfveAA5mFeKy54MZ126NTwNlrrcIv+ST6GuZIyBEj1wcfLVAJZ7jmI6+Nf4S
8U3ESkaFN3JnzjZxTnWNVpr60J4wWok3EXLUwl6/XvmxPjnNlAswRSkA8OCSSofB0XwkSIHk08B5
w1PkvXCKBnOg+qIv7bp9/vPPl/yssT/PaD6+JwPWatSOXDLdqkwWD9WeIBJ/3Cpud0yguPq9TX+N
tcB2OUkeKpfi+5+v/NmzXmzUONPka3m+sL7TDiAi7uylm/VoXKm6P1v476v1wwKQRbESK6SoBwam
AtxBx7qvnzHjkbz0mLh/foaLcNd/Q0zv2/yHi/SltVhrzkWsB4FIH5qmG90BfkEY9UV0q210ym6v
nR2fAUvKxa6H9iQeMfviYuhWHucH9Kgvwk8dWOuYCeBnV57pk+Lx/QT48Ewx6pOpXrlM9Fx9m+7X
7fRrPhgb/UF8qx6FoPPX5+Hh2vr77EBULvaneEhWXaq5mhwItKHHFf+pt3zY97G3QrKTUmc6kTq0
nQnnXd1Ws9fNeD86aoHzuy0/S9ss/6ogrc5c8RTS0fllybeJ9+Jp4CO/mr1w/gJ/U1YoF3tcgSZJ
UNRQOky7BfOhSva7VXej6Ms0eBCMOLXfhvGUaOW20vf5QPqmchq2NfHhhV9dqSo/W23vRfCHXwYJ
+dwlMu8qHgPRctX5Tub0etBwrBhwBldvk8Pc7A30nQm76pXv9B1A+c2jn8euH3eImjgfM20j+SBa
N1hrDikBPm7D74JIWbBL1HHFkQyUfvBl9spbqz0K1WnSoSLY4bM8PRCDyHQFynb5jJ2ffDcTTUQW
TOMZjT9hK95l2KD7avoVRUpEIlWKV9hpBcizNnO3mc8mETYaKTH9OYSyY7AdEhGiuMVwinpmZ7fR
fdV4poK5yZXj+v3JfvfEF3uiKamCXiCAPIxu5hU7y5e9Ksj92ke3Gayu7up2fL9s+73qNgdiDo99
IO610xK85l799OfP8P2r/t1NXOyPxF6hQS947RqBV1DsvizCFg73Egy/5NpRJA/czYOL0TxgMmB9
/Qa0Yt62T1Q4qUPgzvgMXfymxtOJLj5hY1cNpzMxwHr88/19hqucDSY/LouEgbwB/ZhtIsGxAos+
d2qfsV45zlBjPXmLwrjfA0bo6De8P1/z0x/mogglzDYmAoRrzkMQ+wvmc4U3dn5quNq550TM0+BO
/7CaT1nAdbX5BTi8dqafhB/Km2lbISvr7ir9VkDbfVNeg4k/K47fh2MfPszzPM3IRO4LxeC2suPg
WfLZvLzRJQeD8yD2mYnZPyVGHp1be+RqBI3Xu0+zVweS021j++HPb+i9UvjdqrmoNIs6b/AD4E6q
wh02sKt1Z93JBZnXtgVtdFsx97VRbT13L9mNukkDwAfUHSQ6ibdY0y6bYvXTL9I+wsH3YfH0h+Ku
+BXe6MKpTl+UTvKuFWjvufe/u9OLjT/KZ/jY59MsDr/XJp4DRwCrxOlcuXfobJTYzXe98BCTc2aj
B4mPZ/Pk/8tz+70a+vCDiUqNmP1caJHd5BU32a5yttqdByXJe7iau3t+5795wnO0xccvZM2zNlPP
q7VlMYyHwRuCdVN7WSAyCQtd69jeJCf1Cz7mxzjQA9O5ytc8f4O/u/LFll0oqEDhk0pg4YqLE/rG
8KHhOsqO9XCbueUu9rQrr/KzAfB7z/PhVaqQHNLy3GAkN/1W3Wlu/lgfzF0BqoaN8iOSiUC1qR9P
2TZ6rB1hb7nXElc/KSHfQb4Pl5YnETsp5LcH805yH2dbvcWx5/oKPZ/tv3uLFzucHLX62CI3Pih+
thG9n0aA6jMQttde3Wdt4fs5/+H+J1kc8u68QHofZR0nSxforvmYOLUtupJDpLEr+D/ia7vnJ4Wd
dFE/RiFasFblciTTBfru8R7TUKaF9yr/s7qSf4uX3m3k4L/lFm7nPUcurhBXLv5JO/Y+vfzwqKkl
m6vVcu3MVr3CoRX0rhWsn0R5Y3n89++sX7rU1M+/U+/jV6sGq2+CN0In9Npt4RX3WCw4kY8phqNt
8M+1oStxkp90u/0mu5UfsvVh+7dnLg1W5IpXPoz3TvN3y+eiZFTPxMf0H1WE6JU+SQ/Poz3uJJtp
3zbZIKj01IAAg8zrntGO2/Ov6hDeDn5xmL0+2AD7bRHvBrK/sKinTbyN/Gtb02eb72X6ed0kuGqc
D2/pdj1Mnh6oTn3bOFg+2PKW1AZn2hp3/8nZmfVGqgRZ+BchsS+v7FDUXi4vL8h220Cy78uvn4M1
I7m5xoz6tXWvKZLMyMyIE+crT8WebLBz1xLvSwh5TA1wopufWAQwhpWOhHIn9cT5VlhDjgROxCuD
4yUa3bTYAL1J31xkKyd3enGYA4YLnk+DzHjTO/U03VDYQhao+oPTwisaiPljkcJ+Vx0d7to7/Fv5
+PtGvDrCi+Mbo9BFU83vW+npZfyc9AKhP5xnHRpQ9BYrjCABGujV1gCvxHx6Ea1I2iDjhzYEb8Jd
7cPnrm15RvsXJthZaHUcO1BuUJtK50NduW285Noz+b9XHgt3LZJwGNvxrBxxTk3Bbf7ToeEKwA4k
2VTupcJRP5Yuo7iPoo0k9tpDF2GsR2PsbEAF7djwwgh3JYILCBk3zv5rl2x6cYACIC4GHQzDKDBq
CrjzPrgUZrznr/RThQVy/33k1iblImQNAzwXxETE+WNMJFzkqBgdYgBUNLABVWSYHBY+rkgD2Xjc
WpWQXsQiX4J3CU3wPLRVoXP/AMuFe7knRzitQRl0q+zam9zIQffPZ22zNojKJkpWevMQ4mbz+yuv
RADgtv6eLGi/mtA1jMnSfwq6v0e2iXsiJ2DYJ2uAN+InqAWX6hCexcs/PnBxClIGmMbBAww3lIPy
rvg3KMrxIJGDHF4VPthH9hq1ekg08U/gFzrz/PtjVw5EwpJKHWZSgkZtzKBjd80vzTzG9UNyBKvc
mT4VN7hmVoeJtcuNGJhyZEnLI4xK7N+f/vPigCT670FufNhW+QksCCUa6JLuEpb3thY2FsdKslD4
ksl828XLXimbIcc0Ei3WbZzIgNeFOif+JyT9w9fXV9qejMmYt6tiYxv9yiL/dxv9whV8P0XDQCMY
uwFvhLH0QuLxEFH6aoo8M0wfT+lLyas4WWr9kX4E2M9tZC0r7pEjXPre7jIVipsJxewIPzLaD5/c
HX6phSu/wY8FXR8NvkN4Tjem+NrgLyJTTqYATd34qRCgGPEt2thLfj7mCsoiJFFti7b2Gn9WFJ78
wkykl6G5BM80ENKxxozW7zNnpZSKTom/pw46c1M488+R7z26sAfG4UxWUImD1lnfyG4cq4o3YS8f
eTV4AKBFxZaC3PChnPMQzT43KdRXyVbZYt6df/rqi4A1wfyGL2vMtNGAQBjzK9RAWDdhgauK+gen
1cfQiMxyY9WsiIeEJSaXGqNahvEzlo0aGRGuZ5MZmmh5N0X9VKicBjMOVdHhp65jKPbBxtxeSX4K
X41M39ZTgrYfShrxZVt3zqCxKkvbEbBShxCuxjvl0u1ai9mxz+wNtk0nSufP1Xu9C19gUeOwuBOL
piCY9FPjpvvqOBj+jt/Cma+M/5KEy9edCPpRg8nQPCXwwWog+2EhtyM0jcpYuBFQxLXHLMJVi9bl
gNAM4yUiJHJh3GkTLKzhKW3E0rsvTqpE5D09OAKU6w38OQn02nKDbEH+XHXXhoXTNSSWcF4R49am
I0xWCIib+E1KCzXsYFKWoCG6OUQNCHkPBdIhMKE5UxAzcXClnsI3njZT2C1kyGv6Q9bq5SiYMOmx
iWzOBkax0Wdw3wUML0ERFl5aAmeT4K5IqggRL6SHw/hSkVsFToBI37OescJYVKe2K1TY+8CdxSLJ
Y1weY3RLwh7F9AGto/gO1SYh0n5ftl+3tx9WijwHo29zqICpKNP2NY7y7zyMPwqdeoOTfXVtXLa1
0nfa1yZYfD5uPG3tgy1OfGmbMDQPq1uvot4GOPtQgwGZC2ymK5hBGUN2Ege73ieiSqHOWDotWliR
mEygsyCs+ftvmOfGTy+8iLJ0U0lC7uMntLMvGfhPxJRYtCeX2cYDvhI0Pz1hEXCHPgf/aMSQVman
j0ZsA1Syb+zujTJ4551c5oRdYrE76gbZ1O8vtZJOFeRF9OXTPqwy4Ewg1oaT/WHYMTtyBQNPZ1zR
bCz0ioxArP3+sNVwt4iuSZgA3yKhNaFnx5sw+g4XDLdxisx+FHSFzJl1cihD3mJkuM6MnDGgE5Dh
/owyqFENZxd9q0UouTTVCw9xaCSidIv2ld9/3Vfp8YfhX9ZaRBZsuyJDVCSyMymOwH6ymRZlBg8u
pKDR8JFJYMwF+LUKvyC15F12sunYKUI1B5AC7t642ad6XHkR6nBCDDsMxs37ECYuAFRLWszqAFap
bTkaIeVB60GaZ557TTHsqOyUxdPvr/GVCP/hNZadXmnGl3wL6p4He+B6zz1LNnftjgQpap1LX8Tc
m8laICB4+NW+YLRXKIsZGN1o04MP1TwEifDt2Vi38/L86bcsjsIlCGJx62N2yeNrJd9a2Jv//pYr
ZxNpjhPfok8k5zkZ/AIXi1HzGbdCYp3J7p3g1MqDEOUGsJC/P2j+pT+9wWKnSAmyqc2AN6gjtOrA
pBvuQwaRdrCBs5JwXw+fvz9nLZ5Ki3gKpyqR+DnWBkq6x/y1dPuH4CwZyav8NN27l3jjiyysAf6v
dAz28d8jByF5XaYCRo63ANTzEifUEl3WwaXEaUOEnAY3I4DqVHpXPCQ2ypuPW8eOtVgjLSJoB2EE
EPF4dHXi4IQDrTTyU8GLdMls+KW9c68yPOv4bRn/2rdbxFOmigYizK/aa9QRN11j0gc7NBNkm+B3
ZkX6MxxptMHYKsuvPW8RS8FZGHt/xPM4lGMU9QbbT2+rtWxFV4AG4b+/G5CvrQBDQmQbkVkfD7Bn
UYk9oHNlqzgxL50fZvqybSeE3TLatTABk+SF6/8I59KZ+Y3dRvpkLfgvO3YiPm/6YN5pOjN3B7s6
pi5AFToxUWbfdbvGAATwCAiJEbpwJe53pNzY474C+E9vtggWQlf3DeEQEfFVnsAZoVXo9CffigU4
I9oTfEEZeDGriQ13ZAH5qgT0WTV4DgCbaY1xB3erEo4yUBWNM/BFk/ToyJ02lv3KqWLZtYMe/hI9
6xj1Epp1U9Rw7PsDq3Pqgu61nXJm9W7fWakOWNfGA9c+8yLOwN6+kkuGxr32PnnxC3yJI6htpP1k
+VeUbRUHRS/x0FjRc7p1rpmn6E/jvwg5I+4bMTioeEfDP8f2/LXBZXDRt/GPQU1cRJYyhnedz+IJ
iYPEY39unNTlHlER1mMPDcJ2YY96pQlu8pohR0Bb0m0zpb32cosgI0UwpSznY6HAwVr2lluzdxqc
pHYDccNduHExXdlI/9NNEI8+pZS4JMcDq40waUt6+/cJsZboWJqakIliGxLh2AOcEXkGECO+cIxW
HX3uOR0tcBhIrrcdnOI1ARjg6hrwF4U546YiPXT9jbVhfpQc2iO6LFsgQc8Alk+8EXzWHyBkAPIU
+SZK4S5BysYWZoLE9fffvRYQlx0IfOAH4zhHW/BikAwKLGKyDvS+lnz5xyfMcf7bISMlXFGUSjYn
td79VOe5At5mJZzxwCpX0fwGhdp9szV5pSonLFsEkrJPYjnv8R3Qx2p0T9IRV7lL42Rm7Ezn8O5f
mwPEpMVrvrEuV7arZefSCID7CIvmOddRukymAvEFJd7HZh503vZ+WPbL/iT4UE8MXN5mywFMqccQ
Fa9iT+sIauqfjS+0EsyWfUjEj/iMpxDZZ8YjljoxalDKE9HKcG8ukClUPPYKY2K2d7E7m/wJhBno
f+xqY1muPX8RdwDG4OkS/tkeMlb9Z3LtXB8uhVullZW9QViEFiagR5g1U7Q3HYej/9o5Pbw9T+JD
fwncHjgTC9bV6OElkya+/T6gK8dqYXGC8YFXoGUAk7yuhcEVuGEoHOYOvNRg//Zvycpl5wSBOUJI
FRgyXNvfkl3Iq7//9JXBWrY+yKNQwVYWf9eHG2jT1WpHHcISWMWtjXPtAYtoUNBKoRSDDA8K0PkO
2U0+B8jeeKDTa77HuDDqMdIjdfO39JArIZ+f59y36FMDDxaNsUJ7gHro9XAuuVKHOSXAgaCDz/Ry
6NQY9Hwe8lso3LL2/Ps4rkzpZSMDw05AsszjCPXBAxbMvty8/68UuQR+cfagZIFNBx9DGBzGOznl
dw7lSTiWT6/xcesavxZHlx0DQMeDWQaoqBc6vIH+9p30NDixyxYgiSF9DBIlwPVH7J9yAL7Yxuxb
iaXLzgCYkUwtTWPUGgd1l/wB/Ey7fZO2/vzaR1lEgtGHtzTd43wjKUix0YKGfh3+rZU2fv3a5fOr
y/77XIPL7SDG41xQHSsVxrNdD9dfFaIZGFNefIAWzJbR22YjBqwoSoWvs8i358HSuwQ/B1uPRO2Z
N2HfowGfqIETnv0UWlpkQT0ImDeeNs+uH/ahpSR/bDKpA8kEFWpc/yAktv9poSxF8zI91BVD+YjO
Yq02450CXVC4CwK4iBta8i8x8k+/fBEC8rSrlD6WsL24BaR8AnrcIre5ZSdpB42+K5wzvYCpF9y8
1EKj0e0impEeQusCRftd3tUGfBadLSnNSjFX+NLBfPtoqDLJvULmqgEkLZlJu6wVIzHp34pd66Ek
oyGxZYJodBDt3m5tSsf5T+ehLxM2SpwrEXgprY98AfSWHjfIagR+SEOHdd/B+x5r4vcvurKIl6p6
UPHqqKRypGBUzqMOMElRqZN/+f2PrxgmwNDw73je5l2DDQR/fUpeIi9sdoNvSS9defdZHaSiBPKU
NlS3ympryZalnH6kREB6qQFXIvT5TIZ8JgTgG8aZQg01yAjHy1jWafRQack93KrUrgWSpayeakQ6
rueqadm/vXKV2bNmJ5qlQ0AOgkGC3VaP/guu97+P6Uq/I7wh/x7ThpJ8LpfwksSbIMMaFDW/SCZs
iPRq15uDWtxQFEVmSzwNn8Hz8Boda7jS3Out2/vKeWmpUR8CYMNh4wdhsEnf23t7CFzugFKlLhi5
R1xkXN9FaG2zC60n/3gqZBdBAf5xiijNeZRZ6yvsclcy43Oxi1CibDTqmd4158byjY0RnmfnDyHo
Kxh8W/QsqJJy0SF4Mua9M3GW3ze30iKXaC+8DZ7v5F5o5w509Kj9WIFGDv8Pqe7K1Xop9VZq2CTy
EXZyyEptpkPu3JlAYU/UKdfC0Uhhn1SO/3aS/5ph396TgbW2wiQ4bYUc+HFGd/WT50G5s4+/j+PK
Br5Uahdl60t1jYni98CDgfQEV48Leu7GrcLpWnT+yvd+ewF4TMEhrRLwoXT+YXLYBzpWU8s/cY/z
6RQZJChIR6g7Ib7GunDJ/LGslwxXh3ZjNa4cWL8Sf99+AYCeZQcuIA9GBulUOEjv87rb2ArXshRL
5XTqC4QXBLweUI5AYDjZjWZN3IngqKnojWJ28oNfnsTy3mf6BAlwYZQXeQRk4zEv7/IEr5IUnCBn
kNzWBx24h4t+B+9pt0O+A7cpwetgX8k7g9UDsEvZLGqIUrorKuDqQebrNmbZyg7zVfn7NkS5mEW4
/+CcNR2b4IFrLrNHdmRy8EchG19h7ZD9pQz89gyxoHqOgVWtR9/DG2c3SIINuBaryR7nAu336bx2
yP76928PyWuxleq2wSG7lc4tx78z4QOLcr1gp3DZHD95JQaTAxTxknmugaWHNTdof6DFo61ZyI+F
srWtfqVHfghQX7Kvb7+kzWQBRs04GtPxThjRUUnD+/9WtpdyPIowtqZC0OMe+SOLpqiIwGrNqsbJ
zA9iYXEQMISwwZpqPUtmo5oGKxP9E7RNjin/UZDEhFUfAVUefG9YCSqykea0GkK0Rj22CkAtVsRA
6tjoCl4r0QJQUtkPGk0NDKhjfLInEvJmfaRyvJtF+6oc9DbQ0eNmsOh6kBuP5l9+/x4r+9DXIeDb
ICT1pAhFgcoxrVVX0f3o3MwFvtL6/a+vLOylXnzkAVBj/ApxWHinm2c/2FjUK+e5r0PEt18NJ8Gg
TAN8uik9IhEPfiMgh2qwaVG1sn8sxd+TCGRkxuO62RNH8PX0oXM5lzFwYgcpYusIsLJBfi3Dby/R
DkChSR2ShJ0JzxM1VguHsVOHmL6JbJ1ySjaW3Mot5isN+u05InCPTAVOiTdx0Msnz0AUqqDf/P6F
16qCS2G2kgc1jVmECYTr35GBayRc6nCMSu3KgSpph/S5gRlf2dkdumW3uVdWfNtUXa2ExaVIm5Wr
JuTzEKlPcK80nOL4O5g5XoQ+/rkwoWiRNRmhAVmx8iw9//7Ka7rQpUA7j8GqkAXM6sTpTN+qLRCM
b9EuNWRdsGQTVjzy++hJ/zhPlubQ40gjq5JhifbucJTdeA9JEX+iLmB6a2D7nMaNe8bKYl3qscMq
70gqY9LzCVz4IZkiwm1jxFYOMfT8yG9TcGjqhpMDBH2mbfcxVyOTGkL/4h8lDm5iwmBwtaTl/sNA
i0Y5oYTsc7pAoWUyrXFFbbyC58BK/dz4NSsLj57//duv8eG5CqN93KcavTfqS7tP9x9AnaEFQ7a7
fbhx3F6bmuzfT4nDsshrFp+tYmKPZgH9GnKjK0ErBWi84lMnq4eNRbh2Q6QX2deeh4c/yvNz+xTv
on/Phe5H9UAjR7eIsPGQNXkIPQfLb8MG4BejSLPCLnNYo7bmhwRGvAc3Uofi0EIbbLVDF6UVXBOL
PEgnygkVdcSVQtn4BSuFG3il//0LoACC0GF+TWg20CIDjDsEB+hZ17Zi8vyH/nskALPu7weMMuno
CohuLwZeKsXWbYOFWJsMOiAbtw03dsWVJBa/FFxXExxzpQEjSdm16n99MvSRuOisgffIqMfHLd3U
2vvM++e3TzZRU6JwLIIzWMPQbRRosI2c6FSdt2Q6Py9sfqmvFnwfICYJDxDdWsXp+Dzst4Tha396
ETOaDnQwkuNPc9IDx9873+RiuIAci3AjX/3zAuWVRRgoOamVqAEPGBmrvfjwVFGgyCrRmq2J/sbe
u6LM45dS6GHKCIX7FQY/NWCs1+avYaLJyJG6HCAe44HBBaOG3VAAGDjajstPVtHhhhyBTbFVrVvJ
dfBLnTTo19zUM/gNANLBVggwMynxIHuU4HcXqz19l/WcuucRCL2D1TZP8miLMBZJ97LZodyOu0+x
pzyYT/3ZCMBzCPxpmS0iyehHAPb0+EHTtdOpXX5gjehsMZYgqOin2EhArA39UiJdhSIV0T2uTM34
KORONe5ogL4a+AlO4kspjyrf2lGY436nE9QvQ9bNZXukdtJwo1+zXo3iLa3kShsCv5RNU5kkBayC
HIHQs6c2qMzoOQJaVZFEuxPMiOv3hNtHHDBQqohDBbnD3S9lHLrBVWKf0rAW2PlZuDEnVxbWUind
Fnmo+CV+DDVmWtug3YmFzbmEhmpYcYYbop2fT+ggZfwdeXBbBTkoRIgrJHuaUO4SLmWIXM/GVvDz
mZZfaojbKYbdd4F3yFp0IzGlSsEdNxS2KmhzCPhhgsqL2AOgGgir80aDHkyr8Ca123GHTkPDpQGZ
C9Ifvy+ElfAsLyIQpUA5msp4TGe2r3CWVuf2BNrbKmitnM15eXEEgXa044ErRhUAhlyn4DpqyTF2
RV16Sl+7R/ZJggMD7J2CPaMlQNyCbKYDybNZHFqbA4tTScQUSdZ28+tBFhIPDmzZlTDVC7JRnlkJ
4Ev6QQJkJ8DS8+uhObg84DigySg9byyTlUwFv5TD1lMAoiyFY74cIzio/T0z5Sus3w25V1t9cgEu
vY1IYQrnxP59Pqz0YPJLIEI7hVOez/dlttdlBAabsXNKBWiEJeqAGg1rV0QXwZK04hMw2tVh3Hjy
isYObZd/r1eAoekoZ/Hk4R39dkmlA4MlolpsBBZ/TExKI3f4huBNlX18i9Gbj6OXsXVMWenk4aVF
tFCiQBljdJajXBW8gEXqTiav+QiQ18D29fE5tsZ9u4e4VEfzTnahzlOlwgV7T3aimdst2G9q+LHx
DebZ+cPaX8ppg1DhQ5ZD5Oq1TM/MbjedaxNsS6t2t5ykVr/zIr5UDA+4rQDtXnpQnjKg5iKt87AU
775earBL9nxTMHgT9kAC1E8by2UlZi5FtGw21TQB2s2TI/aTaiDak0dYDQOI/fvIrSx3aRFtRmT8
w1zEwCnHEM2YtbcldVw7wCyd8OMePrCEx4Ut89hXJMGxMh6bd85EvqzwulO5jx4wRY3Iyk+5x1Z2
EmmJKzyz3rgxdCsXLADs/l4eUgmX4C9BcAXznle4BQNbge4DgNxfo14bPmTANbcS8iv5BX6ppx3r
qQwrAZWTDiJa0He1Aqr7P/RJAlLJnZDneodTdv3Yu70rbuZl56n3w7RfimwHiaL9cZ6SzVN6L9HG
gePou6gDvO40Br2Lzc222nnMfnrSItR0BcdM5QDFQ3uh4NegStaAnTXblwhzG3fvtZdZxJNWHjtm
ihrUYuW0tWUWJNU6LquNbXvtHrp0sJdLcMEIg/kYvMJ4jjI6DbZGgfbAbKk21sKxuAgQoL2MYduW
tCddgwvKr+TWf/J3SHmAKYgitF6jl5A5jS7Y1TpQ96Oe7TeZOSun86UkNubJ/+qhJlwC3MqcpGNq
KUYGI4LYlIhR6eXGslqJGOIiYtTMQJKJbyFUQjJ8omt1FA9yywDGu2WDtnLCWqpfJSJVwcjOpXPf
hGl3ReljCH/bFFIeKtMq+ASRjdvk6qRYhIgRMKGpkRD+pP46RLpfvYL3qUkwwG+DZ+qJGp6iLW/T
lYPPfwSsviIkfAABaxbpHDpNC6dJ/7SKOQAQVyf6P4XzpbM1nzKyQPsl5/ngNr6KpEi1ZCCwJan6
sFWLVOnU3x+0Fu+W+tUuZP2AKdrJCzXSQ48bExBOnhJfb6ElTHVYf+scnJ3yUs0zh5/0rnvOqlDn
tlbb2na81LOCy1cnEukmr/PdPt+BxqpmsLzKDBqNgjD9BdV+gpe8Gw1O6jvjO8J+G3ykiVek9Mb0
+RJM/RAVl5pXvwFID778sKutbugTVJmC6P30TEtGyHlkMCYfPo3ydGiLQ9y8jKWPQwOvMflTCpB0
mWtdUj70Q6bxNDo3QaUvRulCEpuDM7MyBEbVlkYK9F/q28h0wLw1wZXMEmE2zKQ7tiiMlLz2qERl
LJxCaYONbrX0Z2zNf/zEi3gW0VxUDjFGmNr5LvuZ3aCucCVtNJNDZTPn/JbF6pU8bDxtZdUvqZ+R
0mdM1oH90WqBTcPBqTdQ9zWD2ccHHpfhK3K9sPiGq7W6sVhWDNX4peI2Z3yZAYAKNsno/mZvdY1M
UpYd2QAGT8lDLaJHIzjxAjx+pltGBAuEclXMYiOJMk+UpmNZ3mBLAlABlgAMiUXRCDioFUI1BaEX
/m/tqBd8rnZMBiLCoEqhwbeHEcD434fsK3T8NP0WdzVZiptJ4nowgPwGdhMop0y8OQl2TCRkIm5y
B6fKGusSKZqWHS02/BNThyKv/sAcXA2S9yl+bXPGGoMPOXnMGCS0nJ6n1Iq3G/JIkWMLd3B4RitX
P7ZiZPUjOFkIpN+lWOUivL1rKKf8RC+ZRxGFHFrIjnxuFQWlUjSAyx9wOdHA+NbZkFLT7Gmokn1H
WYli1ABljPhzcMRRuGwvKbImVYaIFt4+3yiRrkiT8JH+PvxRkVTGjQAzZBq5AEanLoyd6UjY3ksn
hGCN2ihqrkT1pQ6ZiKPYlgI/ejKU6DyMqNUAGIwgR2v2eFO659+/9EqzKr90VI8woZJegC92p/d7
cFMUM/6sLIg3BZu1sPfWKuqDEyNrrUU86aljDBCtBElltbwvVNaLkbw0L9SMPqrtLtTaGslM+Gh0
hwaOIfLGhFzbFJYi5pZheLAhsKAQkOPsDVbsO/44GfRsRRQ/SVrToBEeTSYaQ/Sti8ZKvxe/lDAL
vtjQwUBopIQLCOXrMz+huIBeP/EYPRayHhTHibn1xXtbm/S59LVRVgf5iWcGtW7yRxa9iWj9em/9
SedQtaIjs+v346iFiZ4i6SfsSShu3NjXriRLSTRh0Q9NcTgiMrVbBpOpEIwJjNJgs8AYdfCsoGsf
SunqmS63UiJrM3QRxYGSL4aYxiNhDXZJzMAR7fq0dT1du+UtldDg3dZxNuv7O3QmWLh9swehwAg7
3Rt/Q5ocJvjwVNyNO+GmnLPP7lIl2nRiYD1u5butKtda1njpfD4Cwpon9bzYz6JLnsEassiecRg9
drtdckz3yHxQsMVM//D4Kb+vSYH9mmE/xN//6KhlHrIOYMO9MCU3nlbO9PhUUPFb1rVn8MIbCaqQ
kFGZGKqiCR4FTPvEMZdICNwqqvWqzoC8DXQWUTA7j/5Jjsy8Onf5lQjg6GWxVqLsAHQiiLaKHgzD
yYf1aJSOf0K/dZtgPFRCass5qvOkAP2HwLCXhU1zXOMAVOGyqfhaWgJDGVW7yW+QhemNIAmMHp6X
SWhwPnpk6eZCMcqoVuDYal1uKiyjlwOvgx+gyqyTpV7SlvteuZbokuRoB5o2o8nkED1vR8Y3mkHW
KPYVW57e+L3ZyvlrGzm00GkMXleQnwnhIckBc4JW/fYtzUGBSZLnUSm0TPoMasWWh1qLJ7bUsd3E
jVkMj3RqUg1y6rlcES0JYIsQdxHYxaeQTwD3ZYpDkILELY89dE5RX5hTExtNO7g4LMmVA1yWywvi
ix8kO3A7HzuS6EqcPYDhbRU8/xwqiTbU6Vs49MdmCB1GsdoCTqBNRttNo6joFGBr4hVRBSMlHqtw
ZEkGByU+ylq1zgUELpDgswk8B1hcsc9xbKWsS4I/ed3qPByAaJlXQyIj+maq1KHHle/QytEWdHMu
e/GllrmDUinEqqRWTA0pFcl7l7LlW5uXKWxZShAiMmXACMJNC1Anasj0AHRFhwpA9EjLWlIxiqPa
VRL+y44VjZHvVAGEaQ4d8kamwBWaqp5CsQqehDx7JOlLA+6yJ8SCxQyCnnexbCf8+MLUY2LnnFA/
hSGs6RU++5zy0pr6GsbJBmmufnjs24dKPIZhrVFAaRTmCCeKsrPBEsCJXsrCU1hpsa8YXGDFjEZ8
d8xSICJSIBZlpUWFxqlCAFvPcTmiR+uPz6tsdOLQhxvuSOCkxG4Kd6iONY7CYexrXFvoPuyeBhWe
eWGv0o0Ot1ZM3RBxWNRTyhrAFmgij289etRa/gxD6oS3cRGFAZxMXbrBC2tIWoBsrzQksCUDJF9O
8+M7Pe3B2Eh7qCQrWq8Y1afGXUKXex+mISnqKLBCO8lTeFEAbBzRyZEXhz6+Fpi30tNIAzFWguJ5
FeTWy6uPtPwYsOb4ClAR9rUYMEm47lI3oSXH/CPKdWitknAloQY94gnkfnQI/+pWwy1dC7HGmeKW
8afJB8CbzR0po48wGzkmFbOv2MooQflyxiZ4bBnZDETkE6dLzBxSdIQN/csU5zu8xtijNknBuKe+
++WkdUqzG+kAXhOK23O+4jQZe+VG/gKmLXeT/b62U6BwqVCnuCHZCQRJCSzeIs0AbMpgZIWpwaOA
VcHriahFTmt88siVoT6M5Ab37X7ENw+Bpi0lMy8P3TSVmgystcQZaZcaQJKDz2Wmw/TYlejsBuqt
UyicRdUhOLTPyQg4uZQeux4MXQp+UmGHVHkEKw2gYagAhazGoDBVhCQycT1DtyVAOv1tYIhZSZOe
C5yWSzU+El06TKlnrEHPTVJwfcm9jMoCGHPvKUnvkFWhYaptgBqlz3+HBxVy8DIBJtGsYpFIUMyS
rnObC+HeoYjFc1nwp4IdfS8Nrn1/bMuPhlQqyMPNaMXlTcZXFyNkixodgn2sjlTMNamltZrbiZQd
yZmvZ+1hgje5HJUeFSZOimR/QMepVkXKzQdcWO+wG3KUeGWbGhbaVOxigHurTPbIPCmB0TZq5UmI
bEcaqWvp1DWwd0bLT5ic6U6lkhe0F8vKFcQVunsTFV9QKcg1XhLFokcb5BG06RJRaxKNecP/WU4O
abQCQBJZZXqNgZQRBQFO7eDkLkaHHvyi3KMnNUgvOXOK4HmVGQ0uMEFpysyu8c/U9Bmm6G3L3pkU
vhdghkhwYY/b4KGrQpsiiSOGyUNDSjitxzlr1akbotBR1qkld+C1c2hfExQQgAfRqrFftRwL5kWs
1W01aDFsaGHLKWBLExAFZyvHXcDdEMmjETilEZZFLwJKCYGwU3C/4rMe3g1SoQmCHdJTo2V5gScE
TbMvMyl6Y65VZA6C4SdokhM1di7PQm+ZWpwkWeiigsHtIGmMGKmYPEZQ8xqVQ4ESoYEnOPUCq09S
o1IyUIrSvgagSA4QRCcn/UwmmKKgX+JSgHgQw9zbacRYa3Iw6kjWP/N1exwauKXDkBypj9HIEg8o
uZiFXRlIdp3RMm7BGVRolBxqxnC1afBcWdHCPmpgJ4NRe43iQw2n7hjXoh7Ni/tscrgYd0n+g6PR
os/rY34g9EM6UWqOTEDjSqLB1CixVA+wjrKE2gt4PQjRUFe2ZyE/FJ1Rw7KLRyIAYNQUWKzmOp07
CHxIc0EPY+ZXIOdlBly6ZcloI0BG+IdxRDzKBlNEz3bNtlozDgBW6y39IpM/EvgPDa4xZvTRyggS
aEHNEacgeIFoFgbxjJMrnMayJsMYSnWrggchd7k5VKhit8+zHapRQXoQR6OC7y8y1LyaS1pRIM49
U8M1nW45Li18q3e+w6IZrLWyxlZA/kSO72kKdqg/8lgcU/gK+pYps4qniOUepzxwe3tk8iWmMdoy
RRwi46UYBSfAFy0C+sjjFpoUUeMR4I6yqkI5CuU5jS8nQ5kGl8C1wwjoGlvMGB9FGXkjJjSIKL7K
L2FlRNmESUs0TmTtoE52sKJyu3nwkdGV+9hsQQgtJzi952aHQF/gWyBz0wyDC8MLjSlbPRsPCar0
XSmdqkZTGjcJG50dSmtsu0wrq9ITkAcQQdLmufJYNh5LXX0u2dXsKwDS2eijrb3pTlxEndByopUw
CIXL5K2VkFOiXJEC/rSExeTQMyo/aEQm+34oOYSnTASj839IOq/lxpEliH4RImAa7pVw9KREiTIv
CGkkwXuPr7+He582YnaMCKK7qjKzMqv2MKhm5djrQmelbNXofTCBjAZh0lTJHc0eTVmsmv5SzMX3
OlLwU1Nz08JHvIxPvF0FIjL8RQy4MHXusGqbAfQf0FI+mTXnN9tRBEzB9nW17sVi+WrJWKkaQdxM
l3l6hy/eNKJzZLwD22JyVTIYl0o4sX60cx1ddrkc7LUhnhgvDgpbYtzqqfPZSCQ/kjRZsABbKohP
luP3MjQDKfySgQxA2zarvbfNJ1JOAztSCT59vMwsAoWl2FhPbRvoRbivbetv0SLNHVPpWpS7sJa/
lJT8qoSvWh+bQK0nnhjI/GsP7bQG1g0hua5bG9s8IPhu6ELW9nNZ5sBu8Uca74X9qcr3fr2LhbbO
q/OnlTgApfcX8nuwmg53MZ6VtAKOaqTPk6r9jixGOTIBGvi+DajSikuT1KdqtNWNVko7o+aNldqt
OfpqFchF+k+YjRfbPRa6D1qxWgmPJ5y1LQ1vyo10w9r5TM5UdGjKYjpORkeYYNnHu3iZ9yOBPhu2
YJ/HSjkZ/RJvNXn8qKjhW5YW7aBqv5Q19crU/p1nMlar1BmNe2rQviPZB2dPrkS7E8qpFN9ZymAy
FoQGTliljI3b5ci3lmFPN7trQulQKuk2rsOAmNE79n0HIaRgmWhxxjL502zCUCIy+nRC7U3rU15M
mjReO4MUdm5LVBJVeaY4HzTUxV17XNPPxP6Qda6Ks5nZ8SbjwJcjoZ6Y9mdeDcjU6Z0nNVwl44w/
DXT3oVtn4p1Zxdok9hAf597atqF2qc32qEO6RXVxWGcbuy6GgTb08yh1K6Xk8dXyVvQVRPm6HOeo
8JM1cfTlTRbGZz0zpinloVA4UCCuqf6bdh8xHVJf1MSpswngNbrurUN3UZPekTU/Vr87uF5LK2+S
8lzjOtJOr2SiHguRX+c+YtPA4m8iTuc88C+o3UKMSb7QtGlvXVt9LJq9rbrsXsbTXQWfmdVrMxzn
Mv4lGYTMUBLjyBYbl5C6CH9TSPjSbML6JSJRVOENvPXkWnEWMi+rz9ywVeWp3SGDhFb8xQ6K/GYz
DtBrPM6uqPe9rW6Vksw3qn8z8ZaQIP5iDs2uSbh2G91dJJShytckvxiLO6RsDgnlV82Hd3364SV0
mce4P5ywKLw2Tt0wm92w+WeYxI1rv9XorWZzXGjkuik5Kpq8kfpfw5I2CqnU5atmPRWJW5i4cAN1
V/g3zGCpWvmh6enVDhUiPaRst7BO0hgLdxwU6lS5qvG+xvl+sarXJkE90BVbVXYKGUNrlmhy3TXt
vUmfqP1LI5e7tc8+hclDchLWMFKe3LCtE08kLyFrqeV7rLkWzheydLTkbfENwdjqTkTYT/kxae+6
taNLWOcg60AylH0yke3RxXvT9vWGSs2YctDn4bpO1inCaYJ9I7krXQm6t+9paTFMHQ1nxAaqz/BM
pSfqf+aV5CTiLrT3cAlSfONb9qyTIvLU9CyaL4P1JWtMCZRktBt92ThlILeYYJLT1md+Y+6N6szt
2VJhxvSo4UsnP6kYS86cn7p3LZkgEjIeheXa1meEF01LMra60+Egw6/lNUaY0Dz8hwvVN9f7zEpf
lzs9oBMpAMqu5kA151Dz9fBk2eSUOUw6NR1fL7mDee61grvokPe43a722aILFlnjKRgpAQgPbeYq
2UCAGVc2XXZXRLuIiUuzMy9iWlAzjrUMp/a8lIC+vVsv0QmHuKDrmSjmfi/1sW8reGYmDyAhIVyo
8aL+NySNNckXvxkr7rhqk7TBGAWtnuME+doKzGmCQvHMPORDtIc0j9wq1eiNE9eQ58tUmTs9gm8X
2o8c4eJUtFtK+1WahC/lfojD4vwesr/RlvlukT3N2FfFn8nVM5eMHZ4CXBqmOxVl5cZi3xkmZzc0
n6bYjYjrq+Wrq6+CrY9yA7/UkzrHDZBv6L6z0cuXTflLhNGmqYx70e3U+NxL76R7B9JESIXFdj0u
bDx9q3fJv7Xsk5LTGYUHm1I7ViyppXUFTlbpyc/DGpJp2TSHp7iapg+9kecPETYdUKU1iL0kVb42
zUFa9h74ROPEceYbpEOHPZOvyq50Wv1ZnLWobDFkn8Q+b+f9FCWBapOJZKzXVVHZmMr8fhl3pdL+
rIaRnGiBX2w5KrdITRysjl56rX5uiukvihjcBD4EYRibQR+Xz7XF/lRo2c/yYhub2YiZXpaQ9F/p
qVIXpyOOms/lysvwbeVjHESh8idZilcN4c8yPWfNee2c+lNr/sERDqx+MPMMrpY7+T8DZ650bL1l
eDRwZn+o3iSVnAps3PB2s4IH2WIxkYlTnbDg55kSoXmuMm2W0lNmv6++qoSffiOUF9Ft8tqJxWM9
YceJFZWX5HtL8fUucsLWJ1MIiGEp3vGnpBEskfy6vXxQQOzqhjD4HUlhtn0tKqwh/4xv5SLu2oe0
+IR7K4EyuIrh1p2fJ7chPQ1658Ac69eeYq1HLmAFm6z4YsdxkFXnll/N+XgzaNumy09Duiux3hyd
Mg0aHC/ti5YGBuHZiIpL02uIGWIKjvYSjU71auDGFD6PjeoNxWbM/iWGH6I6V3bipKFErFZsCr/N
NNvkIZTnvWFrrdum2qEo6l1qBITAs+o69d/x4KrJLkx/pfgrXF+i/t+Yrbta8VtsnGqX0a8EJoxa
TII3JPl2jWfXl8pcuU6Rs0VgYNmeRm6tKz+1vuwxPec6nsIGv43joRN0UJMzLEpnTnk1sl120+qI
CfS5ST1qyZK6aol3VBqfUBMHTRcfhXU0Lnp9xDHTwoEG2Uzt2v+ksWHK9iLzXoBMlJdu3CkrifAZ
VD1+W43BHH5o0z1tgsS+u0zOAUuV9mth72r9PVZYQMynZ0P8MzHoTQGYCKmfuMzKd9GSiSkZnmiO
RenG8k+nYvdbftvo54q/erzqsP8au+WVh0OmogNwnNTiA5ypjy9hvWv0W5mdWv1Y4RSKBLzAKRRx
kyx5FL2l3SnqjoZgrX7K0MvJLc8L1wS06z3sUDcqWFU69481RBzh49Fw4z9KUkg04Sxey05wzfqD
BNBCdvNwoh2p2TL7R4/nNvVWwcvsrag21jdFpbtXv3rjR81LbuwE/qPk3JPw0bPZgaVxr9njJSyq
J5JfN1rNwySoXn62w4Dgz9h65bOY1VN5E/E9mi94DUvra6vR2cSJkyblue6Z4xmqjbhAyjQEhsyH
W0/hWymtrEwT3qLvBCZrWQ1yc8jtPDDLlBOPt57tKvFV2gs8pEucw49FU90NqmROE6bGDLP5Xa+u
0bKpiqew55U/GYwzpeAbQBIoC+yfyStdnMi6LtnNXlfavhPM+thekKttTPO4VNdSe23Cs05DW8GC
5b4WuqO6LfJDwp71oAEeZj64VVruuueKexBz5k7llWWuudWlbxqfw7ovJDDeoPnssu3E4q/5pZH9
JlM0WRucP/lcZhxMMjFnyr9SbAE3N3m11xMf9xLCA23TH345ZZLt9WILAzrRgazXxHyty98h/zKa
7gm8HRWC1h3r3hEZ3907P2uZfsxau2laKEPzGbGozdfX2fI2Bouoq6e5+FiS84q1RvTeldGm0J7S
MCiZx6ONab+K2QV2s89pCw6mBVq5Q53lmNxUI4MYIFBOcqH5pjQHA9lRFh9GWlnuEcNpO973Y0rd
HwzGeYU7ZZVcoCFairbc0QExLCecR1L1eBfCmY3qDc7soF42i2y2H1Lroi9R/Zvy9651BDtFuLfY
l7IqHSx6DbAS5dBV4CjGBRHDWJLWF5jpldmpVCmbRr4xtbtFWxE61erIKGK7pwYTxoLi8ZfpV626
FrljREGk/eh27urGSxY5ebqL22AQW0gOyvBoOhNxDvUrvsFpjt+XdFrKW0cGeX0e0mvcveklAO6h
kyZvZGcgzT9ne6fJf3R0jRQ5Bl2KSh8TH7KVFbbMlWY0OE7TkIqxKXnn6V5k+pFN3Fq7KRS3vorg
T/h8OJyQb6Zvup+p2nJS6thN28BKt21L8/LSEQzXRb+hcTDC/YoINnbNPBh/mpRWDesj1vR1L77P
5BfPrtpd2BumF+wY8NQXG8T9qBEfbTGiAC7JnOWEEhgYoCRSumui3M3be2aQIl9AeBzSgabR3End
12qZjpHsC4wCu8qRzW2JxJmkDZVyGpjnbPaEel9/teRNJYpeYvh9C1mT5142Skcu+PYJRnSj0jW5
sYoTUhJJ/+mAW18WYYFtbwpM41vu0ZxA4d6XWJgkJRZGYP6ZhdcfcCNfFCRAwIsvVCAzxPpN3arG
v2x+b68VhSXeJhie0KaFv0b+NqEEBsrKuWqFo/Whi0ZnNGjPgR3BPzZTt1tQS+rmR6SdOoHVTOZP
MQ9pflWnA29C3oAROhrreI1rd2e5R9oJ2Ouq4i0BfDCv4+xim6QxRyp3Cb5bgCRLjeGOM5AYYgxz
Yza/VXiesJW2d+LDAM+JaZu3i3WpCIwcNoaF78B9kioX3eNmXX4eeOAHsl9TPsrz04ykiNG/roKl
8+rUlyenktyw87p+h221nHxa4y5LS3eeYMLk4Ukbw81qWkEU4TPfPZUzJ4zxUyfZAJXeJa2fo9Fr
620z7dvXhixgHOb/mD1DpJDiLUKtaHnhbUBQ/mH+DZkbK04l41C/Ve0NWz7WtB33PfzB4KnU6F8t
3Su/hcC5Hxe+KBTeEH1a/fusPIkXDRsCdXzq3rUlqPiJNG9dVqDK5zJStvQgRHE6TPFh8rlqsqMh
2cI8QS/NHSUZXIZpgecQZA/Ijqv3EulfSsJN6fXFAbDeVn/jyM277yQPQFpJFrfmV0U6dK2bzdtQ
Dhj4jD+RmU77kYqfevgC5CVqe5N+qrTUt6y0eMnqh6ZBq4IC5D0/h3Oza40TPPYmX46CqisNoLB+
rYEPzkSTfg04AFhP8l9VPTNK5MZWRNWmmQ96RZmemVt3ZvavUX40/fmB/+OgxM2mFtf/gKXHKyc2
6TGJt1jH2I5ebeEHUHHJAEPx+m2kO5lIQ/k15yuf+MMrC9LZDbx5A9dqhjf5Bm/SEXJozEEzv+r5
LeWdimtcuPF4nZ7Frq/PtRaYixvOPmgJgjDCAHCvLlA3MstwujAGClp51yg+75s5fw6UhejY654Z
OkMUhHXpkgxdTbc1xvLgYDc3oOLp3xA1TvUuxI2vXe7cHItvIxhbH6h6YuXhezUOaUisgQGWMDgN
TY3U8K0tdx16Jrl30u/aOiovjrnAexweQQTioWNz7KhwtNqzlcodih/cHszIS69r+6YJ8BWFSoj1
/jsma1K2pYuuF29ELyVR/oNWIAEgqK/9JsXa1g+5HqTZNlccm96ViBwLW64+sCzuaD9n9OUWIm5e
KrbZEHA0jcIH4ZZIMQROyn3ZvsdfS8+kXsBNqc4Yb3XzrCDzU099s7XVfxO/uO5Gc1dnm1J6C+vX
+qtUw32YvsKcPIYee0Ck3+KP1b13JwGk386ao+VPrXFQRoq5wtryqx2+zTGikMrhS6BXU2i0V91N
ocS4iTs6ZwOGfNzI48PsPXGzCm03/7VXOqr6RczFYSYPVBX+xLuVsYa6kV4Mlh2KX6EpH5XC7m0O
ljdDZLBd1aoaleOwlG5v1Cfz/+WdxIaKBKhlmpyYlKaq+hLkH7C5YjyZjfouAUBsJH14cNhV4XQt
rD1lyAJ51osMlIi0mqh7abVm3y3xTi0rxxjqbVuHf3Jaf9qj9S2pSdBALW8yI3FEtzWyzC8m4ZmW
pxojhWVTRr5gmr0iZEJAurEUt4p/1PhbRY2gHkIrYAQnRbfVdkp9eMBwsSsbf1D2xY8tadtEw62a
nb3q0tyGJvKG5W8YNRcFSkfhAnPeCv5mWfOUVRuCuW9iB98zf9S9VvFXyy+hWvQh+ZuNvQp1MlvD
Ryk8hvGmc4Q1nbIG8+J+PCw9h7gAE1NZrwGkVpNz9Wx3H5Eu++mEH1qT+ZGZPQEB+NnwiO9Sn8fx
MdgD1M4Eadfto0+W8cWnBM3t7EUN12u9nsDUwnX8UKxboqVPVbhL+d26Lj0L6YYpZ5tRJnCIv8bx
ibo5Lf5q02Md9b9o+p1QWkcgABsafCwoTFcRhwnpokYyQER6gMNV+2h6YYb7B/qwAHz31ynaluN+
AYmFrIJK0KInu4S/gOfZ6cphNYDcVa/OuAXXfbUAE+3WFTbuRBVOBscyfDHfSoyq201oeBULmiEp
JsEod7tqOVc/JpqrzByvgMugFON4lYa99Lz2R+Is2KEczQ/dini6bq4Ghbm16whtw6+BVUp1UW+z
tisyTO92hNxtMmLhufXGwWfgFu2LsJ9Ru+DDjJxAUm8qrz59Mt/RJNw5OqR0GTINAn4tFh5kEEYR
RlKkZ4/8RsDr7js3P4Zpa6q7Baci4rrmnxFNYAGBdxm5y8VAt1Z4GTRxOGPUrcXbbrwU6d02Tst0
zmBZAXr1vejR2wHuNo/47rnx8yEB7X/HGgf25EaTR4uiYGz4Oi6XRrn1f/ZPnhibIfGM8F89A2Al
yW02hg+FyrDwh4f4raq/cpRg9nQY/8v9nRIfUlTrXYn1rn50rGMzKrQSHxndI21k7oPfafPG3tok
VYWXPAvy8maPx3b0pPwiwy0P2YHgYkuz3pb3BtTzV2bWBvcM6p8q/NUtJ7MZ+tEqZ7LDc5f18zq7
Os97drCcNZxF0Lg65T2ZSEtSCi9OPurmJH9b/J4h8+biJ6zuA1aoIrsyAkJCwh4JcVqr1O0F9ZON
wU7ZR1V3EC0cII5EUIyFvFtHJgmQY6A+n7Pc0zudjPyerdDpyFkGxAF55wseb/6G9c0slkNDH6ca
rt0fV+WSN8484ZYcYLThi0NoPrK7hbc0H7MMz+8I7Xd5yClQ1Nge04eGbKWh2XjMN5lKY4GKJHcq
ED9aBpQ+Nou+6Uf3ojCa1E6vbefV057t69jem7fUdngfAEEBK5QIckv6y8tPXMnqwrc/ShpN5b0F
ZonSrVza7lJuIhSyhauZmzqWXfWalNDh7qN3+1gWPwy3bALJ1ndDkPgF9JwVa5iii005qBQe+hSI
fl8PTDQ2oRnqoRm+Wck9mphli9WXoDHX73BELVG+TB/SwwmmP0qoNNqaQM3eT7g05N3MqFStOOSd
Ig1V7KPOwCqotRcOpzU6Z8tHk7xHsWfLnzIUXSLejMwO9OMse7MB93jIQeBt6B8SL+TEeLUV+Xso
pEPUUGlCHBLvFti+VL8bKdesGw9fCu7h4xde83HmMmuUqAyt46JjcWXw5SDUF79zuC9SKZDhr+Nw
J088oPQ2jI1vF1nQmHA4EHfrpUZLF0GAIsQej3XIPRG5Bke7rv6l8TkBmY4ip0VEErVbqy2chXQ2
Boa4/dalF62YEAdNaPJZ9+SERCbNO9LHMvbTtaSHANc2qFKN4ZnZ5C06epw8AnjQskufT5taMU8D
jD7GyJKjqU9DdCNiEq47shFIbei3R7NlvM+e4xpHgDHXWzRQICZqvc0Mwm0spvAi92NmRZhnEJP+
zaq/LCXgvWQYB1KUplNbfeU270QC4EJ3asXVWbFUp7SepM59POrxSfSXgn8wyr/428wUGaP1lIuf
sMZm+i2VkecrDODqi0R+fKz789pjc8SwS58cogrnqii2yp8KaG/HPshIs6zIIUNVuKXxJpG3bh9q
rsL1q7K/uyh6/JED73+KKsaIGBNOwqTvThxVPE9zjPKr+KBkWwpwomlsRiTahZl9dgYQaj7jafMG
DsKaDgIyiIF3uTuW8V8HD78w7Y5/q+jc/4Qql1U/D1DrETNaw50oW9Z7RUuUtO9jnu01C01WnO5V
fvDIMg/EYh6KWbkNeBJM+1K8hNlVoGWMwrvcTZ272spl6MfQa9VHt1l9xHkaFAdp/rAV8GuEbs7A
Rxnuif2sqqM/5/tuhacKn8oIREl76qN9pcIcPivSVre81Q5dY/xtKy+GXTHMnSgcul293CXSa6KO
dNr/jOpbADEl/U4X0C2btCVxsgR5z7BSLZ77qT+nhfqcC7Bq4sviYq9jo1j8Ey1yiX6RYZ2Jsy/X
r6mjkMb2Df9nztzcfhtz8irZcO31qvulMsI/oXzU2mrXDJzwftC518x/Qw9SQgVWJsnaDpn1FcbL
npy+l2jYz+qriay4YoUgad50KXrqALVbBozElMZTArsPnGbJTplA7GY0Lb6uybFfq/qzaUTJTRMI
hJqInr5cq52wo1tlknojEI5W/9Qo81Rd20kNasZifVvlBwTElRPJpK6r5zyGyUUIJcKHMpC5Udjt
W2ETpSdZ415MI7sA+KptRKluBzsOnSY1M2eQmzGIe/EdtWbkw4SiWljikxUiIBHaSHaoQndfXkLJ
7/OtUGz221z2DiZtukvU91C/LuML42ebHmyL3YkmcUsUSeW3bgjXJEFg3egt41SGC73FJozTRn+J
9KyR7sMQyqqMrU1PZBtBwikIGzKFHbO514gJbKrn3JIOjSJNjiVpno4vh8pBtV2rvw164irldtG+
dAv+Sw3ynrdB/WpnRvwCNUVdwpXAWVoPgg773kpzTIyM1ro5t3H9ZhjKLaJuRr3qIWYX+1TRLyPG
m8AEC12sBYRFpjtt8DYx4Aq0DxHjURnH467tiuM4DQJWK4Ttwpk3toKmkfkyWZhzTKsInVDqxKZt
hOLFEc/btKFJBjVdXAieU1e210K1HYtbRJrrs9Z92ikh5xiNNONQEX2ku7ONDlXX6h9dOppVsUui
gd24IQHfLwI5vOijnxIfYrOWpRFJvUgXzcIJFqeA8pxqNM4OXaSpbElv0KgWc3RiTymh61yK18XY
S62v2vtKD6L5NloHQZop6wGctr7un3itI78n6QI6S6xg9akEHqmhAVOQZileOmvg/or5yqo6Zb7E
pClZP7u53YOvMI1WvVO0LzVxExHTzQV6WzIPIn42dK/DaqJz7QScCaI3obIMTBb5umUCsFmQYqXV
sryBjQbNQ/7gV4R1DYvpahEft95FjbUbltgfUCAMKoNlc48nrxmGbZNru0b0Au6NlilFc4jomfv3
3jxXwKmD9c/k3qb57cevvLcxrNE+6vYH4Cxsy3MfJWel2ubqdFztX2EBdhdMKK26X/TOXwyeQy3t
rPhbE6SdSC7rZ7hF7XOlqx27lL9kOyDy0W1r5C92G361ZUPyTBoiIkGNNyvClSrjKzGVlc6HYMBu
eOsVeaum8W0JMydsLNLuhKOHCUqISkKHO3ZL0LUmdp9zNdg/Y1vL3iAvlispUeIpevirVOhROdTa
0BEoWffIhlOZoIJC1yr+B/RBXFPJ10JG0tkRpWVG9gEJtubCAHI6uqHwszTdDo19iOcZJo/UGFRM
E4R8NUdgY7U+O3FX+UBtVSWQnI3AN9ZYpod0bsCl4mvDUlsDPDJk5UmCjNNGZbuiRJyH6mNSbD+x
sgvy3HOWpE/hY0FRA3caaO9X9lYKVDeGYciePJSDb9QPhdh51g+ySK3nFWlnNRm2Xz5Eu+jcnSnG
Xz6Md8a4Wa1iayP112moBNNJym5ShUpBu/Uc+QZ6KSxaWrZe9ozxa1w/RbNVmTs15GQtSpuY9oQd
PcmNjOdOPc+mTa9TuyRbh6q+UXt+xL+uxvovNI4ZCoSWRrk06dKNr0xqmGAkw52Lt7LOXhVrMS4L
NDdYQs5o/lBvK5nm5uPFrK9GfJdaUOq9XFaPA1cm+E4Wxndt8KJp72ha/CFjHU1GQRxrzV+NlD9z
Rus9iaJASyArGlC4TBa2s/TWjrwdIov+Ojxhupkex74h4WjHy1j+ZOF3PAJ3coSt5ReRwUSHXaTs
4/egFIuseK3hr4PfsR0hX0cRmOFTqJy1sI+vGZubGirEmz6vP0k9Tvu0u1t50OfGr14k5JOMgY5c
jCw/H6V8pV2MCcP9MYdYcfvayfqXxFAdA39Yc3Jy1LiZ1m/7h/IOo2i0IbON5tfykj4HYrhWzWmJ
ETyhXrXUApa/cI243RoxSmwPeztzIQKBt2szYS71aGpL+AkZZk/a2rnE8uQ7xRfZCRKuFhWIzNRd
fyY4+xUK16vw2nI6r9MuCQ+qden01Im4YrLxPrbPkE5Qy1MBkerbJcgbolObtVxHUnR/lClrMDTx
mH2OUnzJ6MZFe5ilz2GyfS7tp0Q0vjS9Ck1gvTqxm6C5ZSbpTzq9XpEjZxg7btr8KTIsfdu3Kx4g
tP9eFQ7wpsoTf/+oxg4iJhpkDm2V9ceESawo1lOkkEoITqEBAvVjCq26XKzceKiYlKCQt3n1tS44
fszCaVfVUZSPPqz29pzzOdiCzb5ME+0Uf7B7wIHwkMpfMSCAVbuNCSbfs6tRaXniAoavi8HKKUhH
vu5t8qvV1S3qGIKE0MLCiiZ0BYy9qfRbWAYKUtSNCO2TNIgjv8YfpgLAzpLtWC8W892uscbrLC9s
t4xdUmOqCqFd5hDXomf8bDBEMboFzEHzx/EvbkzrGWVAsxnjcrgOMYg+1/4MrxXFyuLKMnseNkBV
epSHtHHGWtxNZCgseFSGfq1LLUjYc9m3bCWzuCKVW6sgB1Gi8R4WiwO7IqKc1TB2H45O73WN7++y
vmXrKCHe2Cq9XFIAQUfapA/U6DQTgVSbwto0anopJS9HIDJUGMxpGuOiKcEsyBZbj3m7VUcJSesM
Bkgj9jRI0S0ac3eZNevYz8vXLIEbarrcupaKergy7edGIXPMnp9BXLP2rX1Myp0a/VU29uyJctVo
REU9ZU5lm1e1g1XOL2r4gko997L0syGpY34bWopm3dxC60nDwBo94SBjwW/d5+xfyPDVNm/x9KFw
ucXWS2+8zTqorvIqAxqmD0XQWyogizX+HZfX5mxP7A6EcdMczQWSKdRzZWsmsfoVsq1aQJxGK5xc
FYauTXMlj772GO4GiPNwbWyQVHM3tZn46tfGm9SGhebwZU7GrRaabpHNyots/YSD5FAW9CZJ7kik
CDQwEGS0Wm2iCJ6k71aO2EBJv7qu+I3WGJTsrV67XZOGdwl4QR5ekhlINjYQ3HR6nm1jc1Y5Pqh6
K9kteP023EOWbiosAkRHYWxz+d8Sk85naeiKtX9FYp0AL4bVkqGT6U1Yy0H6xj2uV1yYZlCWf1pp
QDD2WBLNynCQ51jBLPhfNb0ZA3tCYPJC2NS7LOiWYmuA4kXDV4VL+hC/sImF3B0V4sjj5nqYXocJ
aaiQS6aV1NVBVNQVdsgUybanjQZBB5uaHp8mbf2yeYKWzZnkbeujM+XnqLQ/i7qggQa/NJZCQlvw
MHdA9BgURXvvDdo7ALfUGE8YEqeSj2486ufAZCEKBbOAELHctmXaadOHTJ1siU0sQW9AaBcaqhfd
QP5dp3r4DvDLBdb8Gmr9PfLNouNQYqSjmO1lV4yMgUmkZ2k4W+S5OB3zhbs0b/g6ombRIqeYQDlx
Sx5Y61IG7kmGuaLSnwr+q2Sr14/9bpARgazWgXjQDWvFs4KopbWcvE+CJFzIMQaekd6WiG+sUf7H
2Xktx61ka/pVTvQ9euCRmDh9LqpQnmXoRd0gSIqC9x6vM48yLzYf1HvmUNUq1kRH7IstUYRJ5Mpc
udZv9rl1QwlyX7YUvoV5UrxsDXw68bryW4+PbNpk8IdAq6HwbNX8f0r3g8PyMK6QZ9pUJYFlIG2Y
/+xcCnlZb39ropLWs8+pW4LhnJg6dRk9X0JO6NE4PQBrLzZVbIv1aBeUX339Jg2p9pELyY6X2cVe
a0CaCaUEbCxvXZVkOKycMDQ41XnMwkpuyUtholQG2HTfpluou7dmZ1JAsoyDZIl7KyrminvIhvLG
JKPXhL+sBMViMWcZ20U2+QoNMK96LiLAKV2/znTtiJserbtH+pADHItV132ohbVLQnuhC74w/S/u
90B1t0y6tdcWm4DHUiow/O1jpnRLI/zOwr8esmQX2NbarVYcjv1mbzy6YHbyHG9vUCtVpsxdaruj
1c6BYW9998UtWR2ZKIBr/GC8yT1jWdPd1vueUqx4zJGIyzrsXMyTCdQbujWtZ3lejB86SK3abTZF
+t3GxAj5hylz6sDGpT/s5lnS7xvrBzgwP3j1ZBop4NgaJ5BeO3S6ddPmValolNjkRoPT5S0kshD0
OD03SvyRftLCF7c7kZ5mNTWsnCgGdCFZS7mW7tWsXNu+tiyRj58PUy9G670Np/SVJkDAD9m6lZ67
IlqZKNnawU7tn3LISGqLIZouz0VQTW0OU4nLedxKFCOnoO9Y2EMEW5p32+j8ta66m8iwvvsYw7ZF
vOotHVtxCG8pxJsEQJ4amaDMACaYyi4gD9Ihb7qVt6/a+64LVvkA9c/MtxoUAkiBCwQVJx58ozNS
UkuzE9iVpc84I7fQ5zOqZRyTPKPfRqA9DKp0iX9fmm9ScC+bDvwi4Gsvg/qm5u8WfXmlQNW1ecnS
EQ5o2L0PfQa3Pk9flCw85QEitpVWn5TeevRHGf2CZJzn9rCT4l1uIzFXYQsnNgpVsZBT5TQOns9j
WlAQS74ThBbZ838ASmI/3lE7JrZYPTMrWnkZ8POIVua+yU++e89hxs9oCu8Sb6JNLosmXNRG+G5Q
OO3uB+mRfD8o3FNr0LrqEQCQvQ6wtVtz3qAkz/l/W0fgwI2uu5WBpI4gbe2hXdccToQI4pkq0oNa
DM5oJNvBN9Q7jKbAxGo1nMmg7heiAYGrKB5rd6yscmN4V4X1lqqvVnwaRTOPSwmAi1oByUps7yCM
/hUEexbZi9YFRO72MlXlbMqOMjd5VEqq+RyBHS+sG+ZFOnXCJ3UHMps+HzjrIruhpbSyBs7EuWet
ZbFUStwJA9Cl6QGjmWWtlnOLaEYbXxfaLkpoLtfC3faRdq+H/jIyNMeze4gYqzxcKRLIUqDtje6o
5SoND5Jw7yBD1MF711m33vDN8H5A9aWVzynUNCRH9e8U4zaUtFNFnb208oPUy3NTF8vMlM07q49A
QvmWtuQQh4BT0i2hIn4POlhXHQptiQj1V8uNUJttC1w04+6f6boUAypVIo4nopBonBVQgZuG72T0
y9EHcwRhsk+fhXgF+Tdq7znNAg3IQ+v0EjkMC0r+JMzxgTPTxmTXSRV6I7YnH1pIUFL91o/RwYp3
Q0Gnw8ucII2hVliAhoZ11A8rX3gHCaxB0Yd7I8y3qmfAkemNZZOrqgP/ZxEbBVUneVu4VA2C3H8q
I3mBfi9DAO8kADGcVcs66Q5e5c492ivZOIDLH0NHE5YTZx0YuqpQXvPRNn1KK0i8Ss+VVc4bmxV1
jYMDheuNCritww3AhK3mxB5F2qPWvbDwNsqzGDa6y0ebQ7Mk2b8bfeRbQK3fkWDn3j3zQ7dvwXOL
amNzZHbFQ56adGPuR3PZZzc1mYRSUDTQ61Un3HviK5WR05M+MkDyWh/NS70hSuIcYKKdA5UKc8lR
NFHPA69igJU02cZVhxYdRd4wdEpO7l7gFPRriq7bWrl5h2tV7lRGdltV94O/0jRHD7RdToVY0R7r
IiOF9jgILLLY1WZFASUtW8p0XTXRz+NJfYnTipYew76BOP4MpW1jy+nKUyJ1NSrje2/edeRm+Xiy
pR9J/0w7nCP6xAjFFAdhXkOMczcLl7Rr48EAtym2BcgHUa1lX3lrqxyQcbLtKcSo6Va0PzxtBH4e
vFtqTC1cYu+z0QV7qrNg3yMCjpObePNHDmuuNu50OvgjuUTTH+G7UEUZFgMb+XCUCOxWNqAiKLOg
6b9BGartH4H2UzHXY1WdEuNIJ5M28QDfWCoOfpk6Goz80Cj38Xgq9XiFWeqipHekJbdl+mKFT0PJ
PgjXXOziDix7CVxcO5RoU0WloEg59SuWmQV1KnDiCYVIf9YgaQWFVo3WvpR+akjmxvCGzRIazARS
aoIcbr5YwCDy0aWr6jU+Q/Mk8Be0eAesBlUYt0vAz6op5l7bOtl40M2Uf0xHzqUhErC3SgWlRYCo
UBLTeD3kN4l6o5LfyKt63KIZS2F/NqKDZPUQWsenqfHlLbJ8A0M3oCppbCgY6fqqbo9FM08oc3n3
urcoUpJs0Nn6RzGZSlEYEdGjBLoDnARIJf8GMPks0t4E52e6CeCrpJbGawlDVzo0PlAUfGMjwHg2
h3JV4xvRHQiOdDQlg+0VZEXhJvOgSpfd0N3kFc2NfdDsquFl0J3QNOZqtKvD26rfmwBG1eCYyxJT
049e8kTfWEIweu92fiqldGtadHlLG1Qm1EjpjbRjw7Gcch9EbepIiyr2nbEW28y28dODuMURN6vp
a/fGk6z/NJIUXJe5DbzxMSxebaVJ4K1AdSg6xYGd6gxqDfwhWkkhAFmx86Y3at44pvPlwUtRnYb6
1+juIq3zR7ltbgLaMY2FcHS5k1oPmpi08EvvwQunWRHcGnawLRhp1VWWdF3mWtlsam0v5MFAEZUU
NvQqbPKitVxXB8jGJHcPwsu+QdQAAEBDYIl/2SJUN26EUHJrACoZxtQZ2jfD0CgXNZQHvHyFLhb1
1JKTf9egVG7NVXvYKPIwOEWnI8mZ3mRhjDKLTxaWtjXVFbP1+qUrakzKCo69Rd+sxowCRFTC7qTy
1PTVY1BmRHvlyVjDGWis6LWqnjxJMR8n3T7ZMTnfO15rNBtboXDg2dQSdBvcpuiBiUKBgpIiDc/F
eATaGSnfojKbjxVKBeDhC3rPLxZbe+/dFzSBDIgTdrl0w/JVr0+lCVligA/W9clHWkF2HiqXHLUB
2a8UTxZevWXSkH519buvqTdloWzFpAWRJ6cc7SIzE8E6a29LCsf01EYlmnkUwQSNY0thW4Qy0xvG
sjB/YG6EzlHYb9zuw4OibPsc4Hz31m5Jk1Ix5Me0BKQGv77l5IlxqwG3r1OO7nR6zGmFaPJLrBjf
kD6SsmaTxOGL5sHHTZPhzsJL4J6q6ZrUs9apebWnLgb4pMBqWFTEWtncCeR6gO0H/vtQb9RAWsjq
QljNhu7KKkfoKY+Tex+9LPKmEaga2oKk6DgzgO4b9O9edEwSxwOeDSo0GEA3DKcAVfMZeTb6AUB/
fck6JeM41zp3HlYLv6re1TpfEUtOW/m7hpOTFklzg+6jFdO6LtyVSmXI7+/1gcTMvBdUXZ3KHca5
lcSk2KhjSUn7M5kmXLDEtmylmTcAdgr3vtNxMxTFKp/SC6puRf4dym/TLUUAmw1/KpMaOe8K9aBQ
l4CIREaXGj2jzDrKYPhCzhdKhJizCf/YLfueVALKG/xFP4idMU3Zx8fqYHXSxIm8pbqThQ9FsYR4
Cxf/FNAMHTi9PYIXRT9A5q17T4U3RpFh6SUPolm4w52CJou0ISyhtOb2spS+dzXAmnDZGPO+/A7u
28MYV76r3K3fPQzKpnXXkSc5fXByw5sY7Knt9Op9XCyH7keaLOz0NaArb34PDJpTTzVd1ODFZ63o
nuR4YWFC1e1VCpxSijxNynl2rDjfJ6c+oWIulAnkGdx4FonNMWLRsNtb03DS/qC2T6l+L1rzKHnG
95y9MxYHcmBHbg+0Jiu5eSz8bWM/ayTLOXXwuHWzRWWb7lE03Vyt+GgBHI9GhQTGYaXAmqRrrKNd
IHZYgbLPYkvfaROptigEkp+0xeclGueJUpGJVgfbANozhixRY0KNMdGOdQkaS8uGdSMJOlFZtXWt
jGWhGdRVCwBrXkC7UpLnQn6Pw2FVwCUZcuxty3FEAKcN+EfGbtDcjRKWmzIv1rEEWyqWVgokAIEi
THLjT34w/cIff/hiLtzwKGe1TYnZ3OaKzMlDAT1NVXNj0/SvKOvl3Ysf4QCfqiQwJr0NZaXZ1n2b
kcUDB96VBgnRAB2vSL6jO3fjyxyiMzjBoX/bWinL77ASaOT0yao2j5p6VLWNoCREB1K2bmKO6tWw
F4YyM4qi3OqW7zqhb3yjN4HgCG3u0kdCisaizxdvFf3dU8U6hOMVjXS0IxD4dDn8ViPEtZmpwslC
IEsO3xIB6tWnNTOo+oryba6T1IpxW2rRPtGq+0AH8ivFj5IX7FywGYbkHYwq0GYih4RWh2tb+Gt1
hBCBwlqfDQ5SGy0NwPQW7Z+ZVj7lIXyGbpFJN26DZPSQGPN8oh9FdIlvG6Zqy+KqTUxlM2KhKwoT
dLepabxnfUd1m9Z8NnM5LfpqD1kgqJJZU8jfpMJ9kULawnSmTBO1A9/4YbJZl/FCAZhvV5s+WJoB
6Yo//PTCcJfaINghKpBBGRlFumFCdqarxm4WFjA2X0kXrnnre8G+BptjyFQppvw8hoGbmvZWKRF1
elAtZOQssEARhV06a3XhhHDiMf82YBdW0pOnlo5NZ6COfQAbtx5PBKw7NApnHOntpsOPwgYGItGS
QfSlHSBEieTGompYAjBtAiBFoAJnGv3AJE4XlV7cuVl6NGP/hG/ypk/EKW/2YYeoUtN8AKQJpbWQ
jl5kOEhufFNcf+cmpjyPfMgJZPm0Ie0ZNax95IJxCnsAxV/LUSkX5O/1M8G7yEvHxLI76DYzef42
PkN4nk2SibfdDM7gFcnEC3LU5+a6eRS2hqwaIPj0pS895PVd7T5deYELGt7nDruF7stDrKnKTpa7
fAKIquV+UP0QKKJBd0gZ8uKliTqosUZpkNH79Fw/Gk/QVtJHH/TBlee4IHCrnUkdR7Walq0NOmfs
D5N8bgyfnRbgcnTAd8FTUhdFPMdonJ6nK+1D6g3ylVtbl4ZgeqRP1i9lrZmjabEz9DrCumh3mZ4r
Q8jrF9TyQEvfR9hz0ruBXps08a7VNp2yMZvXvkbooGKCScWqtuEqwgYJ6m9FrC5Cyf7BLlb5a+KX
wlzKaJqzgtqDXt2qxjBXBzI1m5cq7vzhOWUZrl61QlkH4D9kG5J56JmvfvfIHgr5CUrmXMAwc/Me
64lmHRrSNtYr4PUov48NGS3EeSa2Bhc/mZneA44kVonCWUFkv8ottMp0XTTlWonqbepLYJF0TFrJ
Cn/EnA/UYqvyd30M806ji/v1J73glqmfm6h2flK1nl9oO7+rJJDgce1qKFqm0kuQyTDKAyoPPzoV
tIjeWhwzTVWm1mogw6PXMQRDS+/fyyieivdxvjFRfUSjJ63SXd0Byy0itbztLTIWNXOrh842Qzrw
nUINzwaYBRUpoCEYj/BLG1G5VwL+13z8g/rcuT9ym0dxlqTyiLukf3N0kq17ylbB7M15qtZRPZNX
4GXk2bM0hy8IAHi27Wb3jSNmVNzn3uqnN3+HWLWXAXgvrg3zpdA50xr0haRWkuVpN57arhHekgGu
SMU3dPO/lZY6y22Nmqu3oB45dfaA6gKFDcIO2pXGYQNNSloycU3KuW3owbXk0+sCFf+3sHoOOHAk
yLQap8I/2Uq8toCvNx5S8gOtsw5VVtlQD2B3T927nD/Gxq7/aQzTDSxUyMZ1kt6F2pOE9GO+AKLj
HWUfKa4J83BQOwFr67kFdJiaW0i8erMAw3mL//TCuqfUPvqPg7GU0fyI0EDdS2RpjWOR19JWJ062
3kutAHMH4wTjcjHqEMmXaUcdf4Xq4t3EEaX4/LOzAPDAp5xjVyPvtXd09fJT17xqbDZsyMz4JNrF
dLHG/Egjuc8RL5C2oExL0c86lNnamYvAVUpRh1JZ92Q905M2tBuNvZkkuGnX9GNg8VXdxkQMqYkO
k/RYoj30KASDjVN/VDmRzcHeBSOBmdoICKR7M3RA1n6zDJLxAO+SbdP31Zksm0Svd4pLD6KT/hSr
+ikI914G0Mc+JmAqUVkIqXtVi3rYVKoOOPVeqIfG/cChp+6PWl8sjOJtTHfwpGi/P5UQy0zcSnJW
HdShoPoolOfU+4h1QinuSz1okBMX92rensomfVMjy7E5yCnkMUnKwRXxPQQvhl1k2HOOR0G56JE/
4ARNWjoT4Zvq4o/e50ufxjHO17m3TtzXSj6knA6oReS6QJAXPS8ViRawWusoZinVDmzMIy0HDTxx
ylNF3QrILFjDMUScJSfz1XB+054HGA7Q0MLqsRy2TbpTgU2UALgBBhYhXPYgZFMwmp8CJTpXhsOp
d3ND/WmOlDhw/4OYYfWnRt8nyS3SNoq3sU10f4IF+W+Hv3sFuS6C7ue9VGrwTfj+U5SuU3lu549R
fZunqqO03p1EMpu0LTxu/M1SMfcb6DKV5q/6LJqB6M7BdTZJdv91PGsXRP9/LaeftqNGUcNQRl9t
bzYmmkMWeWW2zJCOAgw+x+KYIiOlKDn/LoHgMUS2HwKUCoajpwVTzYneVBV8pE1yn8fDSgd2ldDg
93HUEvgieWBnyrJZdyUlKdg2XZlTgECgygrwejavWPD+WVVaM8+yoloqU88KAta5n/pCOpiQNPI9
gPArrgLTwvava7BmTLf9NEI6yDdPoWTNm6sgMt7i6lo29Od0TjtXcnftKjPjKov3hjrLDhw6OPuh
QtCQyv8cHnQOG4bjPntXnJ8uDJNxlvNIGcqCwcB7RBxrnsoH6Y7u0KSZmv2bNzjLbHpRdqmO5sYe
9NEIVu9gvqgPYOLHV+OKRvKFBFgzppz107eICkkRWsgtvNf+PX2Pfuo/q1vpjhNNrazEe71Xrt1J
vfDVz7a5RAktVQNpvu9+4s7GPkcrEfzynaojDT4vt/5Hc0Uw+FK+Pc2OT+/UoOoa4wil3rgRRe5A
YhNl3QYZlCEW+HWUiz/PYf2XOvqne6TylKTEUn9Dmwi2EkKAJQJxQGORqzW8cCYqHZZyvATtsk/B
cOTRjRS8u6ijS+4InKx3kvYwglSWPqKCOngQbbyK5lMpLUW69SNWWYXqdA4GvqLqmLSOkdiOBng3
mNgGRbpyaUFyDkTnL6rEnR+/K8q9H7YOdbs5e2qp7CvkyrSKYm0UvDTpIQNCjp6HHbNlKN9LfDqb
fmlLT7n/rkTybTnSegwTp/XBCCqoQdshLQOpwUvvqdBvWxy/6+QA4KPPMWLov+cB0ul4MjS0bwZ7
K9lgjci4b7r0vR8f1ZK2kZ8cyh4SDSdROrUhTbMgzq3515/gl03Rvy4jkAF//8zsxa2whxxCAFpe
kBzR/ZXa16CiSgLWvYUGYYIX8Tnuj7FyK+lHpuCqQHcYFFXnlzMgkr0Gbz2iYh67+66wfko67Jik
nqh8rzlzR6YoSRWoxazDv4W2grzOzocOAzMvaoC/m+UcFkBhcRYmD4k2SlXR7N930raO95LYtsnW
NhXAeQ8xeI0YaGVc3ebDegirU0s7IbZp9OZNvYpp+80M3781Avs9c415Jn5U7s4FLCpDDkvqezqK
i7zub6O+e9Pcdq33w1xDfaWPEZtXvYM+fu/TjVbvrXG8kiwrl05WZ/uAXFNyMcyKJlK98iUkDGFd
f5N071H3oCpt3QRFYeQO2isnjj+vp7o6/f3nmErTbgA8I+9qLzfvrTKqjnQiIYwkWWajs5+miMTE
lgO8LkIgT1jG6eupdEmCXZ1kwD/dWZZGmaVp0HZSVdLFHd10GQ3mvdSQGKagAlOr96BKHg25pgb6
kRTyopUq8LwdZZOGKndG8dSWA3FtebmURJwty71uu7Ia2RkKUx29MIA7c/nVfUXWOqTXgNaK0KAY
irWhUZ1ywF7mAMI/jPv8Nmhfu0eJswBNw7fuwNdDFWg17iQwUUQ8AHYyCrxNUON5M0u0PdZW+EpR
FBVbdWY/1z+j+AYUO6/7EeMAT/WGHe25xCuEVOCd3FEC1jHMzA9wS1K1iLYVSgVQqDG9WwFVr1OU
2GbFd5jTpTxLTohhCn0RVbeooYy+BxBxR80+vWJY8Mso6g9rgHq2qaiDUmQj6lE3qMIvtXW0pQ9y
A3Rz5mNXLc0eBF5j+tzcYto695c2qMuZhNlZvjTxfTI510WOOyOzXFPIm37LSeawLB30WOY6paBX
bQGLbhXPoTMe4U0c4hXJ7g3yyqBxV3QfN/GqWTc7fyGWcLeuxN3FFPJsAzOF55Zmxlth2zyH479S
V/It3FcEprEX7xx0mhbmhmGe9TPdQRx1/vHy6DnRkjxkB628uLKRKlMm86fhnfbyT3ERjE3Us3yr
OMTR5nSgq8ynITJnwHPnKAnMgqX/eCUG/5wf6OrZcl5SAYii6V7uXrpPN/ggnIZ3FL3n6eLfLMSp
Z+uZXYM8KdXBunFtUOlFdBAq8L+0j9QrX+7CUf6X1P6n8arlthB91Fk3ijRxLRusdYowQ5BdWtpx
cdVj5sLq8Mvd59NtUs0u0XcfKWLQXs27xtGHR7YfcA7WsjOxSah2grTavpbtXFiYf02PT/drsq4t
3BiUfdugWY8UplRsEyq9qNih1tI5uYrFSXplIlzI3n6t0Z9uptHK1eOYFh21odUov2oQy81rQ3ch
bVPO1lVPN/Mh0jXceTzrti3gAKLG+PUEvlRaUs7WIstKRGb6DSXQMkMiKSpp4Ue+bdZzCBvoavfm
aCxkC35uDpznqPS0lgMDVSvcAvxFYvgkjxjIoqqtIVLQFDWVi8z2Zv0oNwCSVVRIBtCXmOOgxS5L
wc6sVHkTC1/eNUhUOH0NX6aFOo66VSpedBVRSKx9XVBtwWhbNyJREBR1XTS3Ytn+0aBqO4/zHq5A
rGcIJaB99/VIXMgbgAn+vmykZucaja4k++E2BA2JEcBHki9VuggTrH8O9IrO9df3+vNswTjo91tZ
rp83qcStstBXNiItl2B3NaefoKxf3+FSTJ8txjSPyxF4JjYZFQpCSJOzIs4RYZipxpVd7MIhTFfO
xisoDRNeErfwtShYlQAMETP3jUVrgdczFEtedL1V7dU2d4+BXzbbOIGYhy5tCCMsH52QZfrK0f/P
46n/+qSfos8fErr1ltkzCwvS1GArwIENQXHlc10azLMVWDI1M5R7b7iRij0mEGq/FDaCN9fcRf68
XclnCWTVunrWa/gZBHFJoR0J22rfqvLi35oI8nmSWAdJXADlvTEFwje6bH+vUHVVq+4tbsNroXNh
aZfPagowZP1RHWVuMpD3NyFA9yRrt2GiUyDyd8Iej6M2WDOE2h1VB0Pz9btdWBfl6Xt9+uwFgjhF
4ao9hL3HJnnJwisVjGls/pBAyGfrrbBoGJcF1/WUbZROyn8AyRWIof7CHJ1/79nP1l0zqJsizaZn
l2ini2UQpVdC/9KonIV+iXyGVSZceZJ2q6P7Tr5igHUhDOSzgG+wPE1cSeHCsYMq8qA4gKER+vt6
QC7EsHy2JpZV53mSytUNy5/h0OGqaNlfqd1d+qBnAQyOqPfC6cltaKky5KaJSJ/eCX0OzvPrx//z
4Gj2WRT7ieuNbQz6Rlfhpmt0uk3UId45aH99/T9nM5p9FsdB2o0eKr3Z3gTN7smjO1MsS93oLQqA
2PcJJiprrx0DAMhUpEq/vuufU2lAE79HmB+DDRv1NNs3QfOWRZpBnV5LVlGMAkQWNdAykP39+lYX
DDo1+yyazabJIAeN4R6qUHSQH8cE9vRcuu0ftdm1Iu6lr3QW2XkQiByj1HBfaxlHjrQIkLktxFto
AVfNIfhfMwn+84zT7LPwjvvAVjS3QikW3D1UoDh4svqdNMCbq761fn6l+PDnWNfss1gvEinWdSCp
+1YWwWPBh9+5duauv/4kfw5JzT4LeN8LPdvLy3Cve8s2eAjbo5xfichLlz6LdprdteTqcbiXkBFN
rB5J30VRXtlRL8XKWbh3Fvmp0jIqyRNC7imkL8TYFFQP5yNastfW2Qt3EWcRb2hhC4J0Gnuabu2q
/EFHJsRQwp316IB8fP0JLkWFOIv7QSh1O8TcJUSGq3TCFtcGBB5mkPUaaevCbiiurGCX3ucs1qOg
jnBO5k5gjwHvU0eF4CuqBbL0JS4SV17owocXZ1FuY4zrRhnSk4P93MYvcVyh0PH+9WBduvb095/y
gToxbLcPkgR1hVMLIRfpbr8OrgzPhYj+VVP/dHE4YpWmgnzf63t05Bs4cBTAT3Kx0LMrK+CFYBZn
wazXTdu2KXdo6iek0qAQXnn0S+NyFg9Dmovc7yRYFWOP+O97Bam0vrICXZg11lkUpFLZhUByon2o
OohkyMhWoDc3cRmcAhG+ax7AF8bGOgsDPc6HVFhjtM8QdZPUoxZvvp4zF3YE62zWgz3TSzNoIoiI
CdOFwqOl0xQAYWqk6tPX97hwVNKss0mvKVRwRBhE+84L0Ro303Y4KlLaAA5mOVJ8qpOjN+k821m4
AKrXLewx1dZkLG9RLaS14rXdlbXx0kCexYhtuH6Tmnm8r/qjpN9ggnRlkl06P1vTHT8FSOUPsSji
JN7n6EzY9A2gDsCunzXv7rcKki3OZdfgJ5de4ixS8lFpfJEU8T4ElV5YT3V1ZQW5NBvU39+hUdJx
9E072otRWuloyJTUygNcAKxre+o0r/71bKH9woN9GqUm1kspT7lDI2EpUCPOcnKln3WJHKsWOl/P
t0tvcR7vXgAkyaATHsLPbvT7yAXAAPYiG6/5tl/4AL8q25/eIjKzwVR6n3aRmjzFVQ3EWHr5+uEv
DJB5Ful+qEl2OUbxfnxvH5S3/Kf7Db7s19e+9NhnwV5rdRtDAo/39WAaiMSpz6UuXalBXHrusxiv
0ZD5J/ygAX6AZ+STufRvv37sS5c+i9leBqdYhB6RhecFbUsQkaqOlM0YmnjCIY/sxva/OULTyH36
sFaemI1XM0LQc3D0alCU+PodLmyf5lnIpgVmbcjkMWNq4D27dCmf7HSXv17bhy5d/yxy7aYyUuEx
5zH9VB7o0U8u3CWU5Bntzq9f4VdN9A+xa54lrW2eBb48IUwaY5Ycqtf8JN2xYWjftbn3ItZzdwGG
+Ot7XZipxtlwhZJsysKVo72UAlKzFrYmXbnypbcwzkbK71x1iKet1JdQwMk8nNoqg1MdynKgICsZ
7naAN0WaUPjt4M45Um3lC2FWzaGuMn2VxXW2ZaF0F1+/6oUvZ5yNqm5WWa3lSrQv8JEFn/bNezQm
8NgMnsHXd7iURBtnC2IldzDXMTPcp+9wvUEbxmIWP6vv1q37jSPB13e58MnO/cHtIrNkLBXiveVT
ZqWKnZXllRe4dOnzNTGXOzDvPL9MkT2xsDQN3StPfSE31M+WRDnRhhL+D3EzMs1SCWa/1uY9SpFd
4Xw9MJducbYyZrKFPMTYRvsWNS948kh6mFT0r53DLl1++vtPS1bSpAN+uuQdSUJ7bDcEq86/UnS5
sPDq0/f4fGlZq7GU5NLdLZLdGOqUTv+a3H89LJcSJv0sxvsiMCTRAbXBs7F/aE9gXiY36GP9vTq2
36u3K7eZJvkfVi39LN7jIkD+IuIl8HfDO2aYvCNmyJgpq4BmGKbN2pVZeiGQ9bNA7gPXdgNwq3uw
B2hwGTVig6vOnQXv+bUN/FIkn1MfJvNqHbU7sgMfe1sMV2D8sNQvrHIJ3BqNf3GtfXgh5s75D0WT
VNguM2xFjcKUtG5Y9L/+Ihcm7Dn7IZSVfnQLCv6thJQbtsrSS4ZQ1tcXv/TYZ/GsdVIz2jCgb2qU
32R2QFe5+3Xl//He/0/vIzv9c8pU//Wf/Pk9Q1Yt8Pz67I//9ZAl/Pef0+/8v3/z+2/81z54L7Mq
+1mf/6vffokL/3Vj57V+/e0PsGeDerhtPsrh7qNq4vrXDXjE6V/+//7wPz5+XeVhyD/+8bf3rEmh
p919eEGW/u2vH21+/ONv8JE/je50/b9+eHhN+L2HpiyaDzimQVX/7/+V/ctvfrxW9T/+Zpp/N4Vt
qsKUFdkCCsBRuPuYfmKof9cN2VIsWzWhzGg2kZFmZe3/42+6+nfLtk3TAvZJUVefHqTKmulHmvF3
RbVlYYNv1E1wQX/7vwPw2zf672/2H+BrT1mQ1hUP81vwc3XNEppua4qOMhmlx7MdpHU9LY0NJC/U
vKyWnY5Ipa/YyqQ+b6y6wm+u9Ah+n37/vJ8wZN7MVJC4OM/iVbOyUxuh00USFZSR8BgbHSF57jXM
wtlC8NeNhCJsWUN/0jrv1ahhITJJqILucI9OU1g0Vbwq9ABPOw+xRcpmEsBuE+HDDIUi01W2cWRr
OfwD2m5XYu73gOZZdMWko83w6sJgqM9qIboeCFU3cNvEwThai0LxHsxQYDU5jKztn2bgXx/48wf9
fZH9dS/Bh7Tg1lrwo84LIj2KFwV6Z/ai6XuJFb2QT7WBJm7d2smzUpf+LvXH4CSp7bWz8VkV45+3
ZsbKvKGGcJd+tuGGsh8ZitnayKYp3Q0EUv+WbbLcm13GdoJsLj0hoZgovrttdfQZ51UMi/Oh6g2Q
mnJuukjFZ8nj1wPyq9/83/vbX48lZDhTmqbI6jmSQcnTsJV0w14YWZEvReRb61QbIJAOKiokqLxA
PcLXSCvRy5AQ+EYuQUp3+GWZzqC72Cl9/Tz/EnG6IhBD0Bmn/0PdmS3HjVzt9lX+F0AfIDMx3dZc
LM6kxOEGQWrAPCfGpz8Lctst0WLz2BHn4g9HtB1sS8WqAhKZe397Lc/nWnjzdC/QwQ62Xkb454md
bJLWDjHYpCHSO+TDcCzDcM4+eM1/u+uW1+Rex73FDW96b74ZneeTI2YkVeWIazjLyBQ4BTCrv39n
/3bpOZ403WWpM13hcg2+2RX5ZesZMTJuN6oaedlZvY4gmqVdwSSskX8ZjTz1j70o3OpQpjkuzb9/
fbbNb1YzFhUfaAOXn6+kK98GYhKD0fEGk+iuGk1HothLwXevpCtMgbKh7V564ZnP40zYoUbo8Uml
ptWc+5Nf45Boq/KF1GT2LQuXIZssym38RmbczTukXBYIp7iFOhQ4FG+YQzIicVUIJ7saEjAYwD3V
dJ+FuVl/mjzt3AjI94g8VSi+q8If9ZXR5p3JXCyJjk8J4+sVLr2xpk7sFd1kg4uYGk45rs6YVDKi
tG3gcQiPqea6p0qmGktUa4jc/nlMRVJvjS4FRefYM8wuofFHJGkc8xFPgPlrx8aYVAhTDvtStBHA
NaOsAY+3te04VzVV08+ydGNIf+MyrDu2ee2/5mAUweGiucHfuW4qwyWhGhU48UozZcalbWEkbipL
gJJkhM9S3zmHqumubyBPHGazzdrrqLbm7/lUiRK8Rx59qc1wNHYyspWJJiyju+oNMRFrZHbaWnFX
0uUZJi2eB+WyAS2CaH6OhQawbs8dSi4WEgLmzVDpp1T5vmbVyDlFjaOZPA2zMapNqcwF6CtcSXrL
WmaWBfBHD+8ZJ9bVUNWhxurFYrjKaxn7JzOWjcaQ4ifk/gwflksyC0g/s2G2atNCWs33TtAr41DZ
wgAcLrrpQruDQgDYYnevooqRNiZfbGbFgyo7ZK502AgCoSKE3Wog71LWuCNxAUDTn8qWSmFQOv33
pvQjyAEsi86Zmdvl6BKOyWAVuWkjn4TEcMS7doboOrLNEi9p1uSoiqwgIaYW9ZH5OvuNzzl1aMri
bqriwDrZbmv5F6Ur/Njd8/WMCRRAJmQfOj69cR/aOmOE0xxaD2RqydqASj6uKbDMAwICC9obixCt
HKnsaku9rleskrke1vUYcNVppTkTeInLsFFpD7SUulQF+BSNOD1LsxFQDvjMBTvA0x4dhuEzkjK2
PTkP1xMVb3yefLiHPlNE27KtdLSf7cwh99lmSE/bUWL7ha4NJqVRSXxvuct41DSVw6bzlZ1ualuG
0Edj34Gg6znJPqhHZDQQuDXTfkwrNMiGxjTbWDqrL2F10cuLi6g7spQavBfl1/BQ6kxpSE9z9hLL
1pn2iKWbZDePkNaYLIhIoAkrwSrtgIVcOaaeviX84yUNJCO3bBEs8cjl6ujzKSoK66TxH5ZE5n28
FfPgzhli06ztn2NZCC7w3h3C17EIkarbyRgg0baghe17zPFPvmul2ZZd0Gjs/XGOEipDlYNWUVUt
I9phiehhloM5kj4GOLKsY8geGLkOsIZJOW/MfKDvNrrhKA6Mo8LuszM8kalbYDZOOl05APAXwnRR
u3iKWmYoyPx2DEtvs4BPdl2k8JqAdcA8d3ovdld1NmDHgrCBLSuLTe9xDuP4MhMdAxZVFZuwI0AX
9RsItAEzA7AZv2aBEschpr3D40tZ5+UcNc9Rkkq5z2YP74sttfHdKPuQ+d9mQtFSh4mvV63RhDC4
QotRyiGR/XmWsj9gwsStzcNc45XdxHloOwmd8dBmynuKQZKt+dIAUgq7Tu8KJzRe2tzxrmC94kMx
ZguycVqWArp47Cd605Qq/uxZM87wQHjLQhakVXmXQYgiTxwFAZyx2dMACi0rmdB3ZJqxBsDW9zPO
CPtczHKxSmijDzagXBjmqeKKMUEZVFW2a4kvjnuv6P3uvFe2N+4N5L7dyk/BJWzbIsseij4T0yaf
mp7DRzi4+2ySxjeWZR9SehAaZB4jIb/6KdvjNVtlah9WrJGVhqbssZb6NYy4QsliyzJs6VNcAOo8
NOMMFJ/IRSuPs5tH5RlzA41Ny0uw3KzcOVLpfjDsxmU8tcCWIjphCARPVTHj+ChldC4rdNyAborq
dpZMLS/IBPemcXwmYApIW92509bOReUNHhgFFZAub/jHHVSJDiUQdHoNpLNIvht2xYQuQEPsKG5l
eycO+I13YcbKnQ0QVXVjwU3oM12dRmTX2OLisQc4UwHzy3VFlrHtJ1is5kyMv8s6wFgxqx/J7ywA
lpl4gCX7oYolmhhGIVeJU/AW0yDxj8VsAkrRBKTOS/wFcBTaMjaR40btdOW6VWWepqC24wdtZE15
XiuCEJflnEbgCTPfaDYDSZgZfACO+kJcMfI0LGZ01knmX2IrT9HDy8FH5tXopMekIiMQczpXDZSJ
YGQ+nE8zTFyPcVbdWY88KXSPDMF3nRNlvYpsSmZmejxrhjjqHqUtbKbs015qiiqj8PZpauVH2KMN
fpah1tOXyW3d4spyQsYQdGUw6KDcuhwYjOwKEx6aVcXdVZVkZrAZuGwfmorn3roeZAH4340ztDlj
Mtw1zRxOn3RkF+NFn9aBcV2IuL12ATkxoFpbjGOWuWFfGE2Q4QymWI0wOcrj8M43jBAe9JzX503p
IOkWY8PM0NxXWXLGXFDYfgnEUKNYzsaofWwqZkjANapiuHZq1V4HLsb7p86Kg4dYGVlyyIDFtpuA
NqbN6JbD7KyMuOUfSogYsGpSM4x3HsQ4toaxc6utkc957GAg78zUCgGFof+7mhof8Uo7VyHLV+WH
tDdqDYjZaqbsMaoC9DG21bKmBEEAgNHGjAENnD0Rc8uOFyCPnk0iumXvAzOb3Mr/ouKk/zSmfeFs
W8P3rrnzxSu4lQiHkdFGSJmd6SuTx/ONXyXYqoxANndJHRHdmOO5vkwCx61O4ZiM2TfVl+Gt9p05
RP6RMYE+dIs/wex5INGej4xXqBXs+brUzdiF8M6tp6HQDtnvONfNXWtH5kXieEw9aUPR9rAa0WgY
XRpYXiQyJKOZTAM2FGaU38Rmv/AUbJezeRS6DyZIeAM6o4fEzpWpjW1c+TYTMp7Z1Ed74tm+7ScX
cEWS+zAsm5i1gJR7QyabJAT6Dzc0kemiqDG8Tc9SN2A2ZZlBNo47GN1NEGeHNAFbvAmpRKC7E0Qo
WOtl9DlLC75dckzDvdFJjGmMqqXfLS+0cBlNOQyF3psfk84BSGzzyIM8oCNyZ3xD/EKhmZifnNht
XspykuAAtLAeIT5jCXajOXrlqFbpi3Bmd9Yjchrc5sa3S5BUfRGkON7q0dEPXA+t9zVVpDGfTLMW
3ZG9I7SObRP0IRvVBLBTsslbldhHZwz8AZeA69vTIc7sqHxha1ReFgn9PqYWJfjKXGXSvwMp50Qn
ieDCAj8w+Sbz1nkRBPvZI4nLgpYJuyHezj7b5xlZhOY3W1ReBjzKDfiodWYKfKVE3qOuH56NOY2Z
qB+67pMR10N+6bNdhdkqGkD5ucS4F00jZOHGmNJP6FJHCSlCokGRk8q8tc3+tdw6lDCirWtlDlNz
k8aYYlogtpwAfvvOBi1c83/PK0YoDTWCdq6a4Jtp0xHEs9n65xMfoA/2bzS7VWO7UIbMIsgPk50m
6R6uDWi7Ls8lhp/Ydjdzo+Rz2LTGEw8bpSFsBhmoqIhjyDqt4v7ZVUnP5Ja9UKS9NvanZTAfGFce
jjxNpCoi2AGZ2+id60xttCnKBApi7aFzC2uDfGVYLrRkH0TETaEJee2nLGGytJRTj/QnyHgqp9g4
LZgAvg43lVm7X0yuE+DCFXc5tFhNW0342cgDKpzxHQmeZl/tuPTPVeD6wbpobIlXrJw79pVVLOA7
Va17A+Y+rQ6Trz2gca6lH+QUuu6uHBaqsJ3GrrOWOVdTOcT9vA270vqmy4L2flmYSFdKRObJQUDt
n4hv6tk804ahnqj2SXUIuI8vIx25322R8A7g707gARPfuu7sagG2pTHXx6wq57zzqnRBpoZJdJwI
e3y32kWM1+L85WXD2o/3Uo3iQfvuOKCyMTp8JdPiAZjz2D2fSwtJJmqeHHK6LztO8YM1OBexjqCv
59ob+QJS1QpgMWbLNKjH8tBve1VXnJn03GNRGaJF2mYyjzH6AizlTEhUQXB1DdQcvPjeci0j3gmo
ocY25mBsrkI0yQ+UQiJva4w2h9isDLmi6ibu1SagRP0iE2uBes8AG/a66PqnPklR/RZDP78WY9L7
Gy5VsKvTlECaqFsxewuBLZL7SZtUAGVTdO1BFKLOvua2ExZfzMwbs6NjN6Z9iOACGYcocQRu4pDd
9a6wwXNfsT45/drmB5BUddr/OYXxHxW0r6pvxZ1uvn3TFy/V/4KK9dKn+z//rAf/W8H6mEUv7f+s
X6b85Zc69/Kn/lGsNlz/D1cI30LBRLVImY74Z7Xa8Kw/FJUSk2qmsNnR2JS2/ixXW/wp23EdeHym
8F1vaR7/Wa7mXwkIwxS3mYh3pGCo5Z+/3/9DvfrHDORf1TzbZkBkqWwq4Sy/BeWKX4tMxdgPRVFF
FsHTVIPaDrFT5hEpIsvdWe2InIhU1ZMy1VdvEOG1S/V338ztxqQywdw6u3ofmDtETQBKIfIWuaqo
zm77fA6uW8WRAhnssXP6p4zdyBc/gvHnjB+273/M/719G56g7GG5VN69t+XpqAb10cgGfbOkkRLy
CKgmbLb1AOLOGaPucpoWmAylEVbgCmJCUqGr5YzWH6K0ia9KMVf7zBqd89oY5ZlpUuaoPKDIILv7
7q7x0up2nKsHM0s+aAjLXwuYfANCQvfzLa4D6fje28kRalIxxHpH7hjYcqKtpZp7rw3Hp1LVnDX9
xoI4PVJLKydV3Fb1gIIrNi8QS3eXcV7kEt9HkVz3Zg6ErZ7Z9orWD/AxOawsoZ8P3yLRs9OP9NNU
NvKYm1H/YsgGW4k35cWN9liRDXMq2s1ousfGL4W78qm1ZKsS78lKZUW1m6L4wXSyAEOhsoJ+ZUx2
5APk1cnrj/vnP1oj3u1o/dIFu0JPp7vm2/+wkLT/s+uKry+adtP/gjWFS3SJ5by/rJy64qWN4ubn
Btiff+gfq4qlnD/spWXlgBlXih7IPxcVS9l/MBRBp4IikMvzktL1P1tg6g9udildGmEUlMVyq/+5
pij5h8NfYnmWpLmifCH+kzWF+vCvdWNf+IwVmBSOTY/hCOvtjEldAi414E5+svvkNmVLflFbjrF1
7OS11F21jRSC47yrq1edaH+XFi5G7FQ5F46oqhf2LNNW18WM0yqzLycjnNcgc+pVIUfngtsfrGs9
f1YSV0mT4rPquFCo8eInzHMQk/0o48MssQnYZqCAJQ3luTWNMWLU1N/PolSbsFU3UwsrfLDSF+kW
0zFvY15l5m/LmZJEHFVFG+wj9cY1kuyQYwfbze3QboYGZHjaZ8y3VxyRqmqBtJXRqdTAOS3qai4C
SjTjxXPdlv3Knyn+eKndgFbOXq1J3nhFfh43ydd8jl/ZuEOZ5AcM9H9WEch4qto7r5yf2mw51qf1
Xedn54bpwW5L5njvUC8Bu1E+U0LiUFJq0FZ2Ve0G3zWgZDmUtzkCrAMv/S7g4Cv2nGeuxvsd2+lr
NLGLa6PyLnT7i7FqKXPEKBbj3gdsSI953bXJq6saJt1D0h3YOjkzNCbU18rKjjH47CtPz7rAQz1P
p8DW096ZerE2VXldSKqqHBMUO2XX2+c+X1KjAut8rBy87PW0n5zxuqqfTc2rkYB6zvqiYvuEstwc
+BSWH4HneR6m5q6YIEjMGpAzlf6VbSM/HuoErndvfLFi9GOeZfbrwtIX0QTrockjF76RAnUOSx5F
5VfDIbXXNtlzPQ4VqN1pPGszppxmMYIUnrSVbspu1Nue08KaIV9G5WOzuTD5eoQfYkQxI4e33kPF
SpPvAdnFdFp+xy579v0UFH24KLDM8rqe+T7iBNZXVrTVc5X49qG0ID7Xs7TOqSmUh8Gz1eW0XDqj
bC9830aFVcKyHoOuO0dFCfvEmAsrXLXoMm+zMKteLcusbxivf6xoGou48zazLw9lHb9WNEZX9lje
RY4eL6uxeG6D5i5QCWJXlC0tv21St49UOq6tlubDjNN01zZGCtU6f3W79OuUdNjaFOTuWJF1c2U7
nhVlpnaqqCTrPkb4PDLOoqa6o5gP4gxI7EYX6VdR2tSTrRs7mIq9nZcp2CpoKmnKuaWdUkzhJhSu
UkAhdzgJfe7iBN124HbjKkiNErJZdi0aXF2jEeIYLO7YLOC09yOYctZNz/4UnHbGZRcX3+3KMSiT
UptXIucidADjx4bCKpwboAUSpBs82C5QDz7PDo4fIywwCgJOBEXnsiuPeNQefI1dL6CBc85otUYw
ZztbHc4Xg801M9rL6S1G3ZBRROSz0NZ5NcbjVSzaYk8ar9348ETXVNeAuvsc2ZIQI+9geYh1U/4C
W9ac8r1kJsM+wayI6kc9siB0E5juysQKU5eIPXTpf5Gxqs8CI/4eeGpvVxENchdYt0ILG/a1fe2y
LEqaSwCYcwUDZi72fsgH0Hmw3UXIK9JhUBs4JJ/5JBHZ+OZFlpjqUHpAb3sFHi2yGWIw2+hrHw8X
Y55+Z7fff84SmmJC0Q1QNabSOOZXa30kwEOiwcKGYjy6GcgQsKAABcPXRpgvnolqy5B1vC+cYgSU
3KU7i5sb+XXLwqewyHoTnX7P7llpC0b8ytijPORR9a8mG46/mXSHVBbVFS3U+eCNQf3YlVG29RgJ
O8/7onmtsMCs+riWNHW6ix/Xja2jarnZkK943FIkkynEpc10MC0uMmaC44PhTeYKQYq/t9WfGMv/
D9uOhziNq29f45f/BRsNaTlLCO79jcY/zi93VfOis+nn3caff/LP3Ybl/KFcNtWmY/9IQvwrcGNZ
1h8cbUjbLCkMjjd/BW74N4rGNX/ItDxyAgs77M/dhvMHOQoqRETITF+RCZL/yW7jTTKFUVXl8h/5
Y1/9U2iwiQbZT6jsj7I5I5RMVdXZ5CL4VFjW3gAhoCqkfcNVhyzop8/oN5GQXzfsf73gm65/Xi6t
CIoBR3hAwJ78vcDoC/Ax/hxP1T/2wb9kv36OnbwJf/z1Ikv04Kd3ZYbWEGVmOB3T7naY1UYVYF5s
ZxOGPO/H14DGY48tvYGtNcfNWvM4VsFHY6hvMh5/vfqbMEUGLh+oUmoczYRWd55uFhtGCWzWanO2
FtemQr4A4FunEXXy/LzID3//2b4X0pQceH9+39I3Yr+ojfZosEh65V438ZFBaHp406kzYfnj6HJT
mPaLlmNMVh+87K9Jh7/eMBfwzy+bqjqsba8ujxOcpqvuMrvSD9DFi88E+KIPXuTXPMdfr/EmFW1Y
ER34uUSyBhmsUj7bRIiYzdViJupKeiOp+uAKfe/qeQvJYh7F9OsBlv/geHt6xavYA/lKGswO4+sM
HpQXzHsWYU4g97Zs2S832w8+yeUT++sk/q93+ZaS5VCOjWZr0EeFHKonJUWrzm7AmbcmJUFK0y2f
qDphe95EjvXBR7skvn73om8iMp4/EqTGzndMBeraAQYe7UQD5arPLaPGYB/MYhUPav9fvsk31ZLe
Rgtca887Vo/VXfwNwClphIyU9UMDkJRBkQ/e13u3g3iz1tCrSDyZyvrogyMt5X1uFSs5+T8uH0bY
NqFc10a3sxL5yfxwgaPu8M7n+Wb1sQf2S0OAiF3vHDqfn61HJPTRRXQX194uui6O4gytwQpEIwh8
gIVn0OMvi4u+PYx0LVdfguRkoZkUZ/15ekmio/2cXNvGS38OGQwglRfKi/qlvMQ2jvRok27rvU0P
bcuxZNfw45skOeoLr7IeMoDg4wM+uNUXjzTKJhkXs5GWZy3WZxyZ8ZO+7W9b78La4q89x9vk7tsj
WruDfcQkPh3H3QjbSwY7ylVn5ZZ+pNpMx+LQFLug/RJdNJftAeyqPjSX/q3D35gxxTre57fGrruq
r2t3hVBGBa/JA+jlvdfv60N4Kg+Juba2MzK1r9kNORmz2fSvagkHXRpnQ7wZ94jFEG2dukP7X66M
4s2abA3I1DJjgkHgm+SZqP1iu3Q13FenT67d5dgZSFovYuXxv2Nz+ugaXK61391cgp//9Cgy5FDX
6WiKY7fcvnRjXEJbDe2xQDxHSMTLHnMlujOLOQmWlV5X13ks9lNgMzX90R3+Y2Dvd7/F2xXaGVk8
RR8cPYUpAog9ERcCmXSek7N2DiAuZxges4dsMPEC1Pi27PBspjVnsIe3FVqMFpsFWQKxota5GpVg
+nQjYuwH4zQYbIOpjtVxfZvEmyZEHsC+uD8bPCvesUXf1mjgeSaiwBLZlWGQ7hoMAN+C80I+dC02
PbzPLQku1JtJFj64U8zFNn1KQgs9A0JK6i5y3XfTEzmaq3ZEIq+xRmShuh4t+2Iq7I2X4DeRubsi
6rHBK5W4bn4Z9cXGIMbJqfuObvwhtFq6S1Z+MJFe7qYEZY8Z25d07q/8YqCn+xp6z5b+gMzy7oPk
zTMroQWf0eYIjkFM1vfR98NXzzA3Y9xduxWfIApSp7qdPAY4sQPxjbMOf/AQe2dNf4tJ66LQ7O20
QFwS1K+RxBbryU0s2QJgvo1D9wRffqUb+dGa/mvR6l8Prre8NAULPHZMRF5gU3lrdsDRn4t8eWri
Yr+Nejxj8S21Y5Z3JHWu+8H7fG8D+zbfOVO/ysfQCI7OUkBJuxXz46ssk5sI/ZOfVCc1n3r7pihv
P3h6vfdO3zy9lMz7VtpNclYcK9/Hb9d8MnR0WL7UpAyRkF70TXZNDuC6dMRpDs/849+/8js7oLc5
0onsQtpWTnIGk/VUK7Ex4/7U+vTmnQnpJdJBtkF//1LvfqpvHmGlOQBTyWJxLCcTbaZ55tn3inBi
F7afPKdgZxTTJsdRyZH0g5dcFsTfLFE/bqKfFspxbptC0rDBXqRPBobCYLgFPrvJo3RLLOoUsxoG
k3v14/zPr5JOeKr//rUJXb7z4svPf3px1U4OsnG2fGSC0sGHWE8om4dDgoltZY1+QPuW4iIUKmo1
+ryI0lOewZtv6Kw2l8U8nuZsOGa4ZipZnktCIoR7JDj7WoLy0wfhIFncpfKsJrNYEvZiKdqj7Tb4
9qwdAwfERHrUOoeJI4lgZ+AhhBmJSbBoRXyzQUD4sVsXUPp5cK+jGbXkLYrBoXpV2XXFJjHa92A9
aFF4h9A8jO5hbg7uuDPpulJ4XRmUPdnQGRFYq9OUPkpxOeSnQD3a6rYT9/74UKnvWn3Oizur36dy
37vfe31w22PfHk0kA1jbUL7le2tcfuk22jV0ZfuDQesnPIb20Y4OpMgokJHvWFUBpT2jEue9N3EQ
6fFOuIVxSKS8SpvuPhHNuSwT3tZ8aYUpDrT62FGcc6Z6Sz0Fc2C/I8l4hH2Idu1ynNLjnMg7pwEp
OR1NE7i79yCdT31JRWuaDmSj1y23u67UKclsSPsxfs7xqwUl2vWmOz8jFNhK77tRWLdT631S+tIq
m6PMnHtfFheFzL9oPzq58Xhr4aWiBnScWmcb4SEKwZdEUbq2fGNLsuDLYKAcY5eTt82mSoqX2STv
48XRTexRnp0n1hz1Cafafq5JfSZ8GAYJPEo75jmjCPdJ7R4BzNvZtygmVUWcta0pP36PwwMZjIyI
DVqqVSOHiwhqR2I3e7O0521WEBsanEMdcqhDlT1i1COLeDZIcSS9t83FfD3VqIIpL/XV0K2o4NvO
WR1nJ6/ybixsXgXy2ZruPDatbRWtZ7ggpMUP5LjvshGDJgLHxFJsT8wjVJ5h5e7J/i4fzRVnynud
PsgUtuFMj3bjUkylwH+b5sMX2oDrsDB3/lwdXdUds6q9cDJzOyVJTGpsvJxiD/fyeNdVF7Ua1hSq
GHROm2Ht5s5FPx2EGZ8NobpNR3VB3e9uCN1XD/THnOpNaopDlGW7ybbPSeI503WdGuwb7ZueCCpN
v1UxO8fB7PY29QqZWwcjKI+2onjvegcnus4nc0vz8OTpGqtTuo3EE6kN7t8RgxMGcrbbQUKOU6Xx
i/LbXYjyeLGdSfORlXWVuu66iK8Zq/zoOfneQvNmI2ZNfkP1r0NDPR3ndmTuBrey0WzjiPTectz8
njMtqwO2VM58Fn50ev4x1fO71fXNVsQNslm5reyPHkO5QRhchJobPO/RhJuXkmnBvKVO3OpVV12i
Y12V+V0wBFCIlujaXT1xabkYm8N6U2XO2qzMtalxjRSU//N6DcQp6dhBWgTayQNn5GNTF7Nkcd8W
pKHY7XyNB2zkARFbC1YxJG7XM/ZBCUScLdrYtdtOTKvBvwl7jK+3KREd36vX7n0+zOsPFvl3jmVv
0YVz1M9pj/DyKAnCi+IUZGeZuC/MJ54wi3Zk5SGR9Sh/E09cj9N169trhhOJkRsrk9G/8WgW65EQ
JEQSHn7xxhfynJ3bZV4725so/Why5QdD7Dff1dteNhXCaCZn3hzzSR4jHsKugS4wHPZF86jVrelf
gpxYuyQMU3HTCOuc5tcxLfS5wBpIumrdxNgwq+tYXPTRCWG7J06ZWZ/VFR9zhEM8haitMKA9Ss3l
9koLcV1nwb5lhiCt3c2YOHCbapzEBdC8Yhdxi7c9llLbXJV1SBtx2zIVQiMS7hIuvvI+D0nlzGs8
cCtTfsny78sRwEYvRgho2yIKTslKWtgZtULr05jkdGlI6BdjeF40nIM4r2wQ8cZ0o+W0ESkK0+Ym
BUQW4Te+Ukw4OHNK+Yyr0CAMUcTn5cNY6V0pPOiWdB4SxMmDj+QawQ1/fSPsFUGxbZg7a18/FRpO
tnu/+HjV+Oqy6HbzR5yFHyqK331bb6onDKSEMm0tzs3nXoKyjTTwPhPO9aTLfZgu/cejre+65HM4
lKt6fKoh0Oc9skWO0k63nTvss7q9x6S88zIo5Js2xdWAV5FD1tngTnd2PW5GDN5h01zIIN126dJx
IkDqB/skba6IpuKhZLaFnEHuiGNuB4yb9Bu6mxs5UT5Yxix0SsgecW4/H1SdIoG30RjmZ6nvHlKB
nC7nucpk0VyX2yQOUeMtIQV3JdiO/P3t576zb37Lv1QBAWwsU83Rzp6ClvQesW4e3ieTpK0K9YHe
1SWEuxvRqa+VEd935h5NAgMu7n0aZpeSFGnv1DdWg9Na75LJuJqdkv5o+qmN1IPI26MT6m2nxcZQ
5RosztoulkN0j6O7eHLa5nwIx5NnlAcp1MrMXhiVWPs8S2ckfeNk7L3E3EZcjVNhXBlZfYUH8hhW
wyYi+1533cGanlVJtW9uVv1IDFKPFxXa0ymuDrEO9nmOCZX/rk2HlqizN6Nuk3yuh2TrLCfm8i5I
EPk1eAyX8Q0EO2a6T20PdZvHyf+jxeMHw/l3l+Obmhd0b5oGtJrOYkYFPZ9p/aq9wYtD0bI/Tfpq
NPhx5u2Jl2/q1v+U49Vmz7XKLH1dT+DbPyw6/BB+/e5XeXOImCciqpQAjKOX+Ag6G3kyp6t2KnG4
tXT70rl7ZTiemUykpY48yvlOH8PUO9mlxfpLh7fWN83KZUxuhiCznqaHKfs06wTZOWWFIX8lII4D
zzkT/gqqDHtQT9/OZZmcSXwfwj8M9lGnH9AV3jvMm8t1/dMRwa2U7eohc441cYhgih4lFa2KkJ+1
VmrTJ86p0OFnOpCncjw50kDqTG7+72+ed1/8zfkknWsr9pqeNg0F4ckSG/DTp7LyX3IFGr8WaCr7
E/nR7fI1+kl2avhamWT76PXfqfCbb7YtWUHyRDShe0xy96qpgpOs0fx0KYJZavygZn/Urgb7mtj0
579/z+9UMH6MVf70eUOG9WEPTPbR4lhb0CzyvOvlXL9UTjK2JkNE5tP+775d8ZaIasamZlTel8fE
qT85rM0kf3eV/VVE/sn27nNc6CVxZBU114Y9nciFn2zOQX//Vn9/shdvcal9DaxckuQ+OgMludzZ
z0Tt8ColvM02RW9cf1h7X+69f78nSUX+ehWLfp6iWXNOrIG6DUxnefknk/e4fLJGZ+yb723trUcL
Q5tq5aaIMdQqtqZEEv/+vb5TlBdvyakF0APN0Jh3THla5gKf+iRxKFMr5/Os+Yw1WiRB2nxYFCH8
Wv/l675ZGLOst5pBTd6x9Ss29o/LvVsHnxeDT1TMJ4uP3imQJlfpdQ046INXfe+rfbMG+jGMAwKX
/nGEGLumDtgWn5fW/yqh/mbY7sqxyFyw5fQZlAvPCk/djOHjEOjnTibXIfVo2ZC0Cj5qbv3+riJi
9uv3nzFu2tkdZ+sqEy9MJmxbZZ9i096n2HPK3DwR5jlZgf3R+//9wiHeUlnxBtFF7iv/OIjk1aP1
mDvNWT38WK88GW1FbG/K8iHmMPzBJ/77Ftr/Ze88kiU3tjS9lZ71CDRoMYVGqKtTTWA3FbTW2FYt
oTfWHzIpMmmPj8UaVZc100jejBsRUO7Hj5/zC0DDP1/hoCUJSjWMcI2Zk6nQKDFUVpZ3cWLCYhnu
l41icfsORyFRSP5LsQr2yc/HhP2rrYtgCWTs8znZMZOhWzYxg4+waNbGWaRZKbHq/s01/sVd/bOa
66TJZdkXqhAllP6OgNEwT9ddYfXecAAU7RgLRnWQXE2Lvx/zH4E8nv9nCaqgPQCKgm3iX2M8rq/l
6/b6v85Tn5X/eyiOn4N+e/38+iPe4/fv+QNfCnYTZLKmWdqhQPEjvtTUVYCMFLoBfhrEot/wpQeI
VNRQKoBlLlJMYaX/A1+KT+CBBjVlSzPRX/kniI+fAwDiLhbsZ9MCMS/rFujSPw1ZzC/7Uq7F/kWP
6R924rlSdbcddHj1E57Vul9UbZA329/1Qv6Uwnw/sGWBkzfByGJccUTKH9Z10PpyN47K+NKmkKOQ
Tx9V9SWzcLMtASmJUuUJC6jKbZ+vwAqQJ59BQUJY7yktaA6csgBTVXdQh5O66r6cVh/yffNSsvBa
nh/zXvTKfHLhkkVL194vzUep0gIw2o6eaA9VWTw37ceUYqzeVRcViamh0p/zbb5aOkmjRa2tWBtA
ZCR2+xoouf7eGIHygz1/FkfRsJUONl285B9TtQ2QF4BCRU1VzV6VRJuiuTefk4qNZ9++JxV8QXEj
UrrRLbPsc4pOcZEmD3q/Ps76RO2KuOjkvXlbSuM5Qwro+MphRGMBoCa85CUqevNusWaE6+U49aEf
sMnD4h6auVAM/hFgVnSVcxbREboDev/FpRbjT1s791G9YNQp5J/TdMp9wHZqYCztOyuOvVbByGwb
NZjHQkqFGHrsPsP/pgtOD2VVAQnjdC44owrqtGO7UvcF7VFgsZTn7WNfYZTDqWX9rNXqIplgkink
qNnmlfr0N8u1dSzLfyQq34YLyh2ApjRTZaz+ecHqhq6aVknoX4DvuuKqnVNt8K1uo6eoPWwxusaK
vtzJ8PRnPTmnVulh5+gUpXHLqGgCiHtqR8PvtjUG6jO8S8r1TTlyv5oWvzUtpGTi5qgDphL2f5ka
Ah99ADQbwB6ONlYvrCHozevdfROvbypUu9KUx57rF1pAuKhPrCwxXZH13NW1IyxA746nszOK2Ye4
gF/pwEvTI/w0npmpeFkC26tMZ6csWXNT8BVp+cFgh16U2qUbltmZherDMgMgnSBCHRjHaWvfwwI/
IUp3M2QNEdbkwdKr+0o2Lnm5Ylqx3rVd92QlsVuWwrkr1Jc0Y5tryS9zn/ioEDhbXN2jquCtqXor
5N7HOPo6J5+AhKGDXN0nEC976I4llridxAiRRl8pK8xephMD9JLu8d8Ij0rf9kt/frAogxD82G8r
IOd/jgNz0fdVvej41orWc6tbz7kIvLE0/W3q3/UiuOZFAkmKcks7IoG/UHPrm8d4Dhq1dmJtvcu3
Dq2K/JIhWyM2id8iOi638rWF/bfU7b0eC8/qNrlZaVzanQ6DortiSR0JpeJz30FKXbVABcVd4eq3
abODoIY3tOPbmEg4xJWTKmpQM99yzH2zYnZavQnisj+BnIIcln+M0/KyzDrFBDiGXb28QTbZbSeF
M6LrklUeKpRuMY6+tTWBkhCs1sTZRNmfp9npxuoAf3Hr23tqoPAfp2trzc4KI6/Gj8kgCjVjTU96
uCbKfFcplBOomiE/zwq/e0KK7bO0XCtLDqAe7ZiJVk7XgyuYMGVprFvavVH1+S5eDl2bz5ZpAHKv
UZ8zsFz81MNFVWQQ2X1/moY2pOR7nx9Q9bHRo1Yh8kPW/mHBvP/+ZH8E4/0JDvN9JksHQYLlBkmJ
P6NxckOvdC1rhxfuNarhhJREC5INFU8VO232I9aihWacPAAmpqVleULeBrANXWHlNjI4aDW8B6Tt
WXiM2WnZhC3cg105/IhgPOqqMyz4jVV4TjbT28EEZ6MoL12cfTpmCYSlICHs97Dz4s2K9Ma89dbf
KdH+XFv+fo3IDRngPMFkIjf186BWS7kz9GIfX9LcgAbLMReMu7Yecuoa/51i8reO75+nECIoSEgZ
GtUH5c9TSOgVoV1YStVmPIEm9w3bcJWxpU5/HjvtJTaW8zZrlx4gJ9oftjiBA5dm1GCMuPb+/eP9
pon748nAeTku2ERRTBNhjx0Jxw/ruqJR41WWeXlZdIileRcJyN7AEc7trtZpBOrQPMgySjXoDTWc
2zZc8HKl7utXzCcEmVy90W85ztcjKonE61M6GZcGSPiKK2VeJ+eOiCrPddRYE0ZNzb0mW/eZ1r9V
9+QMBJxOjfxSCfOjPnKZ9Ta9rab8pgjrm75ULn2n+1hEfK6qLpipfZnbdBVLzcUO6svAqi3r692Q
cxBSoMqsn+AqzHaXbL29GTjAm/H2RuI9dhe375NKeVB5gy2UxHlZeB5E/bLiHdSW1fI3C+AxYn6+
rboMUREukihJmvGtzvfDbW2lGJpPym3VBSVkAxso5a9atv8opf/P0cX+8l3HsX7XVvzvIZNoGRqC
X0yJv87qf0Vuf6mL12L6MZP//bO/ZvIyrC+dJBnINUkzg/v3TF5WUEtk5umqrBnmt6D2ayYva7+Q
ZIuGBWrbMHVIYb9n8vwKlBcsRRkVRR11uX+UyZM2/zRGvoNuTHDgRzT6YWxo+6Ia2Zwr1zzKzt1p
uFG4DuGO0pi2zat8Ov6q3syb7hmUnv3BMcLtJD1B2pDu4ofsNvuxV18pq4axt/qVl98tQXZClcwd
TvmleC0jOJ4oltGaayM2tOccn8jV1x3Jj53CxUPB009zVHh45ToTP6+uHLRu8RifZFCJ6znF1bML
u/PgqQ4wxDOonEgI4XphB5qFfQRDzRcD9dQFRZC7myf4Taif2qfkpLiSW9yGIFvt6Sq5bYRCjU+o
uCW3GeqHr7hjqLrC9eipZLZ5Ka5G2N3kk3GnB91tu2I9GqnufipvWTSHrY/MWFD6+KuG08k8NQ/x
vXArn4qTdWuuVdgdEEYvcySuk0aLJ1y1wHBAy9EGRy/tmt6hwRxTtwf+8RLfT2AE1o/gHiN6mV7O
18I7tb9EHgoj/nNmW44U6HiJyl78VXe4r34b6t9OQ/XwQX2J3S5QXDoxdhMNvifex5f1hLdrQI7o
DFzZFNRu6i9+F+2eEvTnyZUCTATf92f6Dz4iSa5yKi6Gt/hGgCVysNzX4cynlsfqIfX3wHqYMnuI
QJs+LK7hFEF1ouFXBBDTnTrYXFyYHExTTukpP5m+8hXnsHvISZ+sD2PYcB6D29vTs5M4C9anhjN7
2mm4LL5+10SqH9v4AgVtKPqVm4bQrx7iu+2Cg7Yr+qILwd7uXP0ufxQv1ef9DbVp0opkdmQUQWan
v6Eu4Wk35WZdh6h4al9qr4vWr6KPvkVkuEgu+tl9ep4DOcwDDTDq6Eke+gI4mWhuGcR0RCcXMaTs
ybiHaMvRLAeBAgdmYXFfnzKXsmmQueJbNWxP8nl5S1HGpafIyZre+Cnj580VQ/WxOivRFFpYWUu4
zqqP0j0jMYi9DJtZfPlOIq99ns7li3SffWT+8M78AfAGXnq2flIDwc/uiiesbi7yqbzo1+ZsPuZX
gxnQX/IoPdUn9fx3rnvQTP9iqh/bpB+m+tJMcqM3nXTdnMWjF7v6o9u6wF5CfEvslnPo3a9fEfTx
DWZlGbUREkIeMAxndIVnmiv24FWv6f3ilI5oC+7oLx6kQ6ew32Ru5k82ohoOHXoITqHk9hEzzC9C
CYisnX/KPMNjFGFM2zmSq/iGX3gmz1thlI9nNTlhsuXQM3dQi3GAhgRr2DxoZ9AYHpyLIEGMOsPR
2S6NkzY4w5f9Y/Uyh+OZBtiLCTEpzILtrg3J+Jyicebzo+AgBPVGdXteG8P4ferrUXlWo8KJ3ebF
fJ9c5Ui6JdnFZCxd9TsGZJRE8vP+iN27N/jzybhWRphE8ym5lOf9FvuDr95pgdLcm7w7thMnt6Xr
GmAIyvDGNsOJ/dkxbYnXv0526by+L+1PIJ09qJE2Chvu4KGw4Sr25685n0cLzj3eGzsgVp3Nrly+
yRsi7bRc8nAOcgKreevCEQS15s/AYmzJXbyJN2d+rdpbaDEehXPylhHnts6rbotR5uwY/x4n95kY
flEDHspVONdYL8/u5AGe8aazdV86Gn8rbrs/+qZnPtKnLQNQ7Qw9OdBc8J0unBOv9GpHs+tIuNtO
x3HL6/YxudMTGzkj2HUO4nd+6jEFoi5sPDVIQtFb3cJGpsvtb6OTuZAQPdSpHNWRzijbOQpmxIW/
2IvdgwifWGoGD1d2e7K/JqwI2CV6kEDdOsJ5zQW7YkU57+pC8bELc8AcxvvE7Rl+2TsU8pioSiSw
AgkM45xLA17ixo9GBPrGlgOkDvmS9NTiujw5P6zy/2IrgmLEz2nVH0vmnxL0xcgKdgWmeO08/bqz
lAFtwMV6dLsQRx2BZ9K7aDu6psMVcCtxh7mkPAl2iNychVcF9wkogj95Gj9m3I03KCT6m1fZn2un
dia7sVMnDmbupOEih3DacK+emIawJ/1jyk4cbXU/mIEezD5LM6D+3KcQz6o4eL1fLvYxbI5Fkl+4
ECcdSMXezKf1QPL7yDzFBKrex/iKcFUyhcUP+JVGxxcOoc4YE53qtvodP6UEzc4b+DN5Pd3vAMaA
bTrHS4yg12M8DyEVeP4OaiIqHlW+qAMyaDEkZA6TR4uzcrHHl3eeFOUMltH9fiE5iQJVE4JB6ppu
6e6MyjziU1eaNw4ifm8mrk5m+OhcDEPrxk1jEVd8ohdXztzwm9f8me/nvsp2jyeF7onB6O/cTzzp
vYw/ukNWceL7uN2MKeG+fIk900OiNNi+8lic1mUCfgSJnjwdnuEvw7lj7KjB7gJjceBhOnpU8ZyB
oxE7V7/mcaLR5lo++HYJfgNkTJy3afwfA93Fd97dmDibc9Atjt8d9ww8Eg8T31/WDsp7LIxQWJkI
INmZjUy6iKKTfwzlxrP4nOQ2HKTmGiqg7RfJLt3YjaPjco5UafSnM9JPPh/iQHHADeIdgn0MPdjO
3Lw62t+Z1+W0cTsGztrk2ZNPBHHQXtJoOHXHQHX1QLg7nrThbiGEVwas6SV+H5Re7zwBsOcaNgZc
7Xyl7GFbnG5KVEDx7tu9wPeck0a789tNHjl5vNoZPTILh+LTZ90ZsJxOKJ/HQA/1cGRVztzYs0Lh
TAw6C/dLOIRQWP3jWCpZ3jFHEjf30m8DU2KpWDjR3GmDXneECOIbR5M9g5l3DIn6QmwKsaQLYqKL
yBBLCR6x1wcjt5i8w2lZsAZvf7e/SyNAF5ubQiJpQiToqWKx1BuMb4zTKaox8kRW5e4jrZ+o9ymL
8EoaLKHALD5GKhoCAaQaXwh7P4yd5WxFoGuDYzqMvAVYra0QgWcP0LGLeC7xx3TQ+InGTyph2Loc
sQo3em6pzJA+LnWyM7fmjioMg941GFUy93LzuKMBU+rBfFke1BsxjWddudK1wkEePjQnozpFSPrr
8m124S48EYi8DjmS33MedVAe98PJeA/McCYkoT5YeC7LTeLTR+BX+EwbTcyEmFiE7aQzs1AwL0ij
xcC8ap90pq/4sAUmS0zvbG77KgQNYa3hM5PXvFmYjtjrciUDi0vOsxGZhMeRLdvwZZ4UakcOGD2n
DxGedFvf4jrBKREITM9yG5dkzim5yaPPjXXFk/IttonfRvjqS0SsY+U5Ziu6XEcYEnnUzFRHIf/E
NIVL6C8DqEDWkZR72jmzHbs4BnmSD3Rs4WPfVj1OZb6k5BazvdqSXTymn5vbcau7k8aJltwGoie/
bz2LlNwM8ueYFLu9q4KORCV1FeJTF+znXb/Wd9XD9mUNj0RhJLPJSFf6kMjBVI8DibdZN6uy5zO7
Eq9kHhfX5FTCKPFp1brNqfbBTZ2SE0LhGybndnpH9fc6XIcvcPztzbcCwOkOSRCgs5fSZ0sVci4+
IrcOpUKfAWan7hJ0zmpn0Lbwd7HpV5B1tz6KG2RQJLfkOTlbisyunJ6s6Ei7EL7i/+nxxx9t8bPg
JOwZLKf1jryl9XhA/nadbjjeOrkPGBqGlRWMJGprCCVi4Otl6GKZF0dK7Fi3NlSC3etI2QtHjNqz
doufcfQY+UF8Ml46/WXrPf1CIuallGjsKjDZSmiBjuJPxClyWyBYePrzTDCJxnMcNS/cXwaK6sp3
E7uQ+izfL4JtYo7+okYyGZzyAQWkZ/U+C7g9vDd/Sjgd/X32BUzjWb+vAhAsPvLzWWEnaI85yYPg
CV4fVgFLJGnmkYeiSqp5SSB4HddZkSkmvByzX8Jew56dyYVCN4YFmZQW8ILdOYN9T276il4M6sGb
V1yyC7qyhjP5SrD4rUeaFw7lq9qFdW9nkfVB0+yUj72Tn2LR1Rgn/NA882ZyvuPxgkH2IfHi/CMx
kk3uYRMd+zDr23Oz+EKKs68qHqofSE8ZgMJwicPBNe3kWUlsOcqwUwtSv3FqN38vMR4+rTzE+NPi
Lv7qvVL/Iij0tmmbzETO0XAMT7V1W2d0DW7L2EWbyN7cIw2lcG2r37JGqsscglpwBTKaPRfbS9GF
Ye0DjubVDfPm8etAWB07B6WpJeN05E9Idka9l952zV+/bn7vxRzuyG5hp61svzqOgMK4LTNtTY7E
WdgWtdRQeJB93YdHxWmM5Mn5YCefy8fytiWB6jcsbkdaRxJEWMNYxWlDNqJXw2O0E9YTH7VRlwIu
xxJ9ife0xAbWHB4cY9d5HR2FhZaTd45J03L0lrT7SLoz/0i2j8G9n3bn5WseHPnscbuOLQiSvpwO
VVeW6NYR3wrEKN2eT4BI7Z4l+zgphHlt9MK5ps3OCUhk52wEZF5D+ptbNrIuGsR/MBFk0kdWJ5xx
gienljD78KFSsqYiOHhcBzedbWhQeyMnO7k7J9I6MUH+SAcB9JPq5p7pd8/IM/tWVAbwG7/xH0Hb
8E6WX2e907gANbROjKPnLuJ+sSjRjXiz+3DpCMoma2/uzYEZIvdhs5AGR/1lDNIjDHvHXWYLQFAm
LbjMsAq/DmSMgt9yoNxDfJCMH1Ctix7XkUj5aSSeslseHTk2nYHMl212IKq7cjEQ07z2C1ttVphj
uyiQVfz7/JtS+F9sY4/Xf9jGgt7Nqq1ppStJKpkmdsM1hSXWde8zeYoHvWVjDakVhw0AD8Ags1rY
V7DpZH6bRKqO9AnJPvKzI83d3SQs7498a42kY10IUGRhVZCoJZGZ2vtd/BJf4yty+nd9hKBaBAyD
CodFxjo41JhIqpeTRs1oeFM+b14SjlFMvrc4OhGbTvJRqAmr03At/fkMh4J/6X4ei8Z1POvREREn
33yaj20bZzi/Xd+u9j0OaF4VDC9IGN8N1/xp+HIsA9Lzsb5VFG8KTwslu2EJGB6M82p/mpncFevB
EaosW+OPeMR5Vju8c4kOyHWn9s6vaYcTgpHNcXI3pTdEnnmsK6bbnwWiISLkJ/0rVufEldRtR4J2
7tfcPApLFOmOJWVnY7mQonJ8h8qJs/klh8jd4Uha/WNRWplvi0uY4D1HjhY/rP6R3WgUGsiabfnN
7h65wVG+k73WHwhkx41gLQ2EQPcbd/92OYgbkBR2hCmeCGqZnsrq3ET7qVYeBp3pbjeUsmYi+mgv
ZNJE8tXJkVShQER7/olLJwzQtvXmN8LDzkRTvNVTThlbfY1Vew5ZmIONeKl4TA72WZmfkyuZwUr+
0/tHHglykAzxyLHZLXANCjt7bbyz7tur+DZ/qIDuiqR6+XVheh9BBFBW4jgVSViLZjvZneH27jEm
F37u2Wqdt3Piv9B1dqaot+nbEiPKh1V30lN/BJDw2NqyuWbO4irFFpAA4y13R4o4kf8cKZ7idRCp
U7s9lR4YRudIDFdu3BSxtBJL0Kvj1IkIpGVUckjqWuVybEoM5mP+LXIRxy7xp/KW3C8uarfeUXKo
CDO0cMln//1spUf3F7MVLMqPs7UqWq1AZ924xl+kO/WEKQ1liCPfexEf9ye9sCEY+Lt7JLJY2nhH
ain59b1wt1BlHt9rUfak3TdnqmoP+ycUuO6Wr7SwfSVkjffMEyBkP72LqR8f2UN8D/ztaT63ZylQ
TvvXhvomtAJn92SqnJufRTqJ4XhhA00aw9Y4mkmJ2cT5fbjdleQa+n1/Nl72E/U9d4hYNL3i1DBE
skt1GdhiXt+zOBL6XfFWEPB2z6spusj38vvxVF1YhUhoZday2J8ocnaUJvRwiKwHM3GXTxBYu6jz
0V44W3dlRHwnilM+p/Km3Mm34WxEbL29Y4OfB1b47RH8ow7NfwJ09f+SrA7gJhEkOvWXv+7PnF+n
rM+KHzszf3zse2vGMH8xkMfTRFmFF4MwKIXR5ZuPFb9RoZiouCyhZIYpFV2TX1szivyLjHqgYQHO
worwUOr7DWSlSL+YKIZqJmgTEa18sLj/QBj0LzQgROMQ7vlx6sRGbizNsOGQUC5XPBzI2IVhdtK5
/IjuXQBKP5gh0XfzhDS+EWUoU0x6dWqKp04gQ0ykhyUBAp/POvmYGL8mMrB5o5TZbppFAYFQQmAL
O3IZX9jzWiIoxQ+eMtTvCl32LethnAcMbsyLIfVB0QnPuzq9SMUOXae838eOXZSZp45R3C1CDXxq
Yfejbo5iPspa+nmF9oNs9MRrw0uR158Qh44SS8rdNc0RitDkmy4NlzHvc7sy+4M/krMhTzs/UQyI
dtiZ7paMBH6i09qFzCdZeBvB5POs8YA2JcMXoW8frXIJ4pEkty3gkLXZeVnGt3PCqr1BdUw/G0hk
CTVqxaJoPB0qBWP+Lk6/TkMV7LX5bkGwyzHW7G0m3XUKXiHqNL9q8UjC2Lz0qvxZyxEWAX7yIIlY
CSLygxlQ/lxUpnzttUI8rdp2tyU9dKakZDWsaSuY2/hBymZqsWMjeZu8vKla7bbT2T7puta+M7aN
QneVz8FY9f2HOc+cWV4Rrx/7nrwgw08EYpQOQiXRsRJbUXHN4z4NZKNTyVD2wbzfF6m7TXrHG6Xh
uSoWkGy56qPH3Z0n6AtfNmSlaWTL2Yve7HkoNeKlBCLmNvOGbnIf+/88uPxlY/fHvu5fGOn9N+z9
/hol/i2k8/5VKDPhU5q9omHxU/f3j0//GmOsXwBJHlhJoCsHYvF3ICe6xIQxE9lf/ns44hHOfosx
yi+HDKhhGd/1hY/A9CuQk/ADwFPiVwgTS7Sp/1mMoVv8I0Tgj1r2nyCclry1eQvEL2ywFwliHfRQ
LWTUMeW9/2AlwAZX2QK6KCwIXjQZqHp4QV68ZSQxcim3EU2l3S5MM3s15r459eKavNHURjth9vUu
X4YP69QNt3YxqPbV1bPeo0SsmX1lY27D96YVMrk4kDi7KbDRSPMywK7ulKL7/Zgqq0AN1AJihQHX
nRBPmK9ZY/FGKwr1HcgvtXFnFEHsmZO/dnX5IU5gwpk7FMIhbmNflQVIGIr2JGmvcln1zixtVMay
gTJqhx2AvAyuNAz5FexEc8WjaQubNoYc2G8dQPaas0Rvl+I2OMpPWlbHT2neS5A7pSS5LJuuf0hY
TU5JsRte2xkduNedVHXYqstYNtDfagQBQIfEzRclV9Gs0ZUkbASjP7dbXX/a5Tj2+11PnmNJMt4Y
OPEgrylmkPeL/iRYkhTWSaY8dCjFe2S7u1+WxXRKpdpwJWMjxFsiPxZxgvoJ48vRjdqC4W7uix2P
HSIA9cBWW7WS25LUkPckdY5iLSaZX9rp0wCsxUTjRDNKOzXFzpbFfjl13EwcNSCgacj2ByqyZ2iv
r2V+ndu6vW6CXt8jilSHcaah7VkWo+inejEFCuZNV3XU5bDNxfymQzV6O2UIJzdCbDzqeWrdbWsp
XOqkmV+2pixPfaMdxg9dj/pVVd7tbVPcrLWjrIcOB7r3MtTRVpp1vFXi2B4T2nxLk6bXqSWmj/lM
8VKH1Qrgs7FX4Oy2ivsGcR7bC69Ic0QKxV7EkisbHXNViIYxmwLL3N4ss5J/TFDWvGrZ/GBWLQ2o
nuUvszLzzsAbxh5yWHjxyONSZGg78TZ80aqY5oP6zdBBXv4Lydn/zPhJ8/mvk7On1zr5F5kZn/k9
aqpAX2i96boCDP5I9X7PzAw8F8UDAEMehnzhH1ETwUN4Vvyjg7bRJI0Q/lvUlH4B+q4Dm4H3pejE
4n+UmR1A+h+AVb9FTWSef87MljhRK33MqPTK67s5myinJ2MXjFj0BUVyuEepW+VhdQGYYDcTNJtW
zFJqcXSmJEOOwVInp00O3iLaTlhP5VT3qqaiaFF/yKpGsmdV3E+d2VavfRLPUSbElS9p++itJKso
HA16uML2dZBSWKmXDzh75oXGWp996jCq8MtEbm8EC2QJCmt8zaxluxLjKgdMXObjVySDz+715eO2
jOJpqlHTQmxQPNWd1Tj9NJMKkvWeWn1WPbNre0TILJlaVaUi8iQ2OTNTEyU010z9AcOnwV6NRn/T
ZbhVVY3Wor4hUsZecBOrJzwEYylmS2pVFC7QOSFTRdZnntu3AuZZiCqpQKLlbnuD4xnaPlm6fQEl
PvlWjxnOZiKqVIsIBsjDAaUuchAGDb7tetl+FURptIWZNAgMFaejT4ZkN8ZMXgwOeBMhqWsSHWoN
aHdSbiaYRXOitIOzlQMV8bFUtdRLUe9Y9sniIjpknaZkKUOIiius751a5NhWH8o8MR7NOt4CvVn2
qyZjGyaM/XrBQHfxC6MRfNOchxOkrLDW5XfmWqAfP6TUmNRpcNpRBPsRq4hQqCrFf6RycbDqC8Of
1p2m3LI+p10e4JoDQaEpaMKp/VUvVqA2fYKBTzwL6JOs6FytZqAYwG+TRHzeQQjrS44Vn5FQRJ40
2jfmWNlJW1Kwng0BBdc1CTvQ6JWuTDg7Lv1lQkEY9sD4TZWL0uJYWh8GZaRoAOj4lKxtbKt7A7Yy
Fts3GL61TzMKD26aTAagcDgwdqmMMUkosnDlgpcHvhf9m2kapsDYFzBagl6FViWXb/9/gvl99woO
8K8D5OUV68DX8l/ESD72PUaa4i8yW1AUYZXvieCPmSXK76ZumGxF+R/R7vfMUvzFNDFowJ9ZJTUg
FP4RI8VfNMPAbxQ/BF2SFfEf2TAjdPsvYqSBF/SfyrQDdqbF3HVCIEsSMOahBb5sFqe6yKK6pVbX
run7mmGjbtL7FRdhHHuWS7e2kTaz/4kLJEEmpXkvScl5qNb3epO826hRT8XJRPVuG8AVTA9yb3Sk
Y9XXuNqfBXl7l+7L8yjltTNbu7uLA6KsY6s7yZABGlLSWxMn0SpABurz1LdG6zYttIEtowiQHaSp
ZsALajcMo4XtVU2hidcNGVavX/a2t2tpIlEtv2IGaSdNdonn7UM5SmGL2AaqNs/yoFuOAsvF0U0x
1JlkZCmPdT8/JlL/Lh30T+uovt/E7MuEUtAmw+3OZPktfmzh1IvuNJofS1wv0JfM0ZTBRlOcjLvc
LN0B1FvTpk8rodgeTIx1ZjQc5XxxG/YmTSk9J/hDuZvWfxmU5bFsYkBejYfVBCVZ5BDWenLNvRCd
pmqum0W3LUtHBH5qqoFyqvtbN99EKW0J8HTGsiz53KInbLMIuSh4Bx2WdbYgkOfvO/CEjppsOWI6
keJ3KT1qBA1HKxf0cPXxwdwxryv0myUUGIwgAiWIRvpSoOxhZdZ7BOoWVCmBMhhIXmHK6MGVtdwd
rygPYxCQg/oYJlvB/lgcn9ETXXwoKDMth6RRgs7YQXNO2XpJtTELu6EIxBms/mZN892e9Nrn1ewS
O1c+pWtnhsRfwUtWRQhhLNG1nOlEtOK9hQy708pjhqVdQldk62ovN0rqfLHchWphsi8ZC/1rWjTe
nG/Wd3r4P6rD/Q9L9cx/G8OCL//nP7CYfv0xiB2f+B6+MNDAxFUFZa0YugoP/PcUTxWPjTE7YmiO
GHX8mOJhk6GZMCJFhWKdan4jAP7GcCTFgyopY6xxuHWze/4nKR6n8lP4ggsFtRI7HhNzPfnbDv7n
VK/qcsuYlan3dvSfiBJbLtLvMVr9TaYN6uinUywOTpfMiu7jfri+yCjov3LGaxSbTU6es+spJf50
Upk2+i5PeNpg0XceCsV6p8UTzsvjWCE1YkJg1II6KaApavs8362yAYkxIZVDKiwZzA9jeazjgyVi
M7pbXXytTWtgDi4j8SclC2mcqjBwDyjEZb3AgVdi25Qm2UkMaaZKN8d5SF3Kuox6ud0SuWteVS3v
vjZtzUIupOIrEvpsK/vMLN43Vl0qtrGVS20bZSresqxY348kFi9WXS2oo8XU8eyZjR1mqBveqqCb
0Yeyl7KiRLgm1fCqF5iqpnUlqVgrZNVbeTwEYcQtUY4d6g5abpXmLnbNdIAfKY198U5L9f1cZ4Wu
R+TfXZBJ5Z2MNCSrwWL1JznF3S2ohlq49aUGctvCeu0zFq3Cxk5X3U693qLOKs6jgfbasg2lw12V
JEeTEd5w1F6A0Yef+IB0dlwr4LkEmLJeXipK7MX11P5f9s5jR3IkzfOvMtjzskEjjerqTvdQGZmR
OisvRKqiMiONWtz3yfbF9seone0IT+9wVANzGGCBRqFRIs1p8hN/UR0x5TT3VBLpfWNb6XyVXSWK
HZYY7VveudSiQmrXX4p+7eiHllJ5yOL24Zu2dH1c9NKQLnmju7lFfEdTd8RQrf3s1l70Xc0jqkSN
W6b2rtOT+DZaQrT7NNNhEpfZ1N+OWKf414mNevTONYXO9sKpuKhVIxuCV7RKHvzOESAypwVOVljI
rV8elJU8WlOFENtcTyDqN+VFLLXX8CPsuByOWFIQSUcSdzxMCxFRjaugypEHm3EriaW0AoSdOrMw
kLfZkDZV3ei9qSM6HmMyGOe6b1BGnWVUY6hru+F4yKKsL9koLdlNVLTO+3Dqg3fV3Gc3FQO/m5M5
AwfsYEi/9132WJrmC+SBrhvxqmzXcR8ExcKaR4P2UYmtCkA+diC/qZT3Eek1n3gzHMjYFz8kb8FE
pVPIQXkBeZU2bo5+oRXeB2vt40M6odC3c1AMRN5RWThzlEG3Ag1pFtB8Mm89zEDC1iebIMOigaPL
LD8sUsxfUbSL/jCWg5i57EPF/MAKphEbLSP/X03L0cax83u79vxJKPhEu2wx7f3qVsLb56KwryEK
qfIwFTXH1vXnydlFfhbQU7fm5c9yxrMrGFb4BcEIY3lXFK233GR+lCMMZnND7LCsa/8UaajcfVFb
Ekqbh1toPNbETQTbVq32Q554nwNk70vMCGdkNfpIwicivms/dVWu/lTjZH3VXd/QY0RZ5VcPsRYX
MN1Nr73RWYtYGciT2MrUWuyxiG40aWGrhl2Si+xzWEYOAlpuQwkpmDM7Rcw+G4Z9mYt03UUKNd24
WzGd3CuBJ8R+EVVNLLBtnn3lFV1wW8kejL7sMwSYifpm3MTlxDn1Imt9IK2ZgB1R6gOYT4ICPsw3
A6I8oVUBOMq6wL7xu3AqQOC1CNcZRV/lWK+1Mx2xHOJq8ovVd3E5LPN0Vy8916GbyhZ84tpWcp9L
ownLzGS1x2wtAhgpzayioz1SJay9lkpfiLLspxALkJ91Yg9fqh5D13iy82688m0vdY710PcIWC4+
BodqLP3rAfcejIqXoYOnYtGIOVaLSA03j+0WP/g583CT+zqnTex38iu2scOEpJMa3mUBFYADNaVx
um7rAUGFVK2ifyfxSYDthWGX/zDMQz7cMI3Wt8oWEjz01E3gKErV/LTziTKB6ZNjoX0dE3u9lQ3q
irugGQqxz+oAbFOo0QNNkZX3Etvbt2vOsrr21snwqNamHvGj72mYL7XEXLG6LyaHrg3Suh5Lj7HL
XVgvDxSqD1FKTzIX007o4XWZYrzIMdZmfCMb+0fH2LZXIlxfwO5oqfENGdBNSCyZzw8YcV9xw+rO
N9BV6N5A81nfdKYBKpiau671vlDY+bl01fu5xBwNA6BRON9E+jD2zb0ukW/Kl2sXncyuB0WSRoeF
wHRFIE+k6s0MFVw32Zd2DGEaeE1zHbQTnkKJQPckn69dXwG3rN6NmmZ71Hg7lYT3eIUD5Gu8g03A
HAw/Qp2TCYx1PEWMhpvDVdECk5yS8BZ9q8/e4oKDU/bIsVSxQ43Fon47lS6sH6zXO3ehfGPKW0mp
9BZS6Ie0RHvOk6Cn6glMa3nt1JqTuoB6ThG2zBBObVN9VCGK6AImvx/dRgLubFikezl/X0cqQNUU
LDf895+TNv3cFdROkkq+xzXvdgyyu7B0X5X0aCDYrjic2svV2AACtGz+WJPKt5maf3hWUR30mHXR
fvLEGOy8tvtUIbxXaQ5q2x8s6RyzEbLOvN4VBpAM3u6TsMReV7CTPPlmyCZ2DTeOXVY3adIhRhiG
zZfWqmNdlL9wSwZeoK6HwrlGZ/8TTqMz6nkZ+E9QYZ9WW+5t37zBwvogctfdraG+5y5yd/6s80M2
F/WBPAyuRyU+BRCQd73YAhkFdaZ23rWNDvcDh3E/rDauXurY1M2H0Sm+cJ3iDxvB76qct+Nkt0RG
NXdAjlKgbHBGORL6vG+C+q5pFBX97PNM6+9HWwvxIXCgPUln2PnQSnc6E8Ctwvm+m5CiKKKMQlA9
vx0z/kzDATrUQwN0zbIceaeH9kcoLSBdwSjuJyHwq56/SANcE7feXwyHwlH5Ostbiu396EUx6niE
aFrcI114cDPEL0LCjdgx1k+cv2PS28OqoLs7pjXvOxkQmjhANmfr1iofZEGmVLnvCmpCnYogWdWO
D5LOHuUfQzuur1ZUIMtm2oeqGXZltbx15HTUuHqJyiEHDVnDopIPugI90L5uU8TpfOkiIFzuMUK/
aVUVMfP5dwpp96vudyv5qDunry0fKbPFfwh6sO5cftDE7RjbwveOVy37bJpix09xhAuGQ2ZW6H8G
YOpSoiuAqaoTS9Ij8iJ93Q+gwKzyfmnTu7L0Hxyh31VBgm0WmCRu1NSOHhzeGS9qd6UQEA+S8jqi
rI8jBlxtNAXLnau+ZqVztNruI0HGlxxicZT9QHb7lUTOf3ltDS3buX4/LO6tn7D83viNINCiRI8B
m8qv3XSdHob0k8LHnvb0McGcd4h+WnX/avELJPyS5F613p3dF0cYtpo0D40F59ck3L2qpDg0WYme
bzYDILa417uVNlbVotCXdoeiGrFz2obq8uorSrYP0qSoFycuvtiuDR+p9KPjOJVvNmMUhdCJ6lBf
xrryBwZrgBRLD3aiI8FltwQj9tr/rFA7rieDPu6KVv1UgdPz9evJ6+6qua3iEib61OVf9JQhF7wS
19YTtrKl13wjtB6vo/rb7Fim2fv2JvwEOzn7GuCqjmzyagc/XdWjxJU08Paivg8PmWU7lDO70K6O
dTng3tRiBfY1sssIqpGPtiouD9F8yLvezuKs9qcJvdjBAjaLHsCuM0P+Wo5TB2w7zyVkPF/LH61X
6G9CIk90QNslMQc/SHx0TIzWM2IKHmL6sqpQ6R8HJa49f7QRzpx9XsQeku1OmqS7MxQYagQEOtA5
GJj/Ym7L8cbxkyCP/RxJFDYlJeUi1fpP5YkIBW+bJn9rtQAA7LCZ0t08p9UnWwUZXhYz4dUbP8n7
hyAas+zQqVG+N04qwh3CdlLF2axBSBTLbH5ytGz82FuFN6keg1Xvh2pATnQO+bDY4OOg9oKn4e00
OV23F30PIsgyY3/Qoo1QSen1PF3z9NhhvMwptZtJFvxAXREg3drGh9CZhc4WWEZodwLDyK3PVMCt
1wQmS3NXLrik624Jfore55kxZqBYO1vF+v2/qlT6380D2CM5/9e1Uhq3pv31tMqw/ft/VRlcyNdh
SF5HQZOG72NP6K9G0objeRQvCgWazpG/VSb+s/3u/cMH2UMjw0YcIQr8J42kRzK3tO1QAB0SW23i
b0B8nOc1UuoLVBdCSeIkhePYKBs9LzLUkRxFl+B7qce1bblRpkbs7KKsyb9CNbxvvXF8iwubeBUZ
rFCmTLfZrpai/Y7OboKUa9s5yM5I87EQ89Tseyvsv9Web750CVkjiYsIAGEXvWn3wZhn1bFCIF7+
BQL5l1ZZzNSTbtj2FehoIsfEfHkhxmInFd/WAFeyW8IMTyxwDvIWkHtH1lCsktZ4AD1NA5Ashj+e
rPIZJt65YV2afQF/cSWAiOeTF83Go88eif1CLDvJBO1fWt+2frPO660Zx/up9bvdy2Nu0KsnigqP
n/p0zK0x+ASDPKPU5pp+G9MGNZwYj9oHBidN43x9eaANRvbbSMymdByq+OzbE4CG3eZBbpmC5rRw
0ZfRNT6MlDLLrclYjdaHfokIYbLNyICYpiDqofM2rwPEizlP/TvLqlFE8ewJUffS4SU1mUu/fMoH
yAbkmN9sT1soHbvrQDqoeOuM29FLp/FOCPzyx6A18fvXCB9u5NbMFVuD4fm8iaGSTlUXKzby9qr2
mUHiAJFGYrQI0Zf5QD+O8IY6TDAfAu22OX3RZv2CMHyQX02TBw93IkhLkmqdjq0YZg0uoBl/ZXLh
xEjVhO+Jj8BRWIGVmFgNsh4wjjY4IYjH73S2T5alU6Lqajb3+kExJ6GpZ0hD21RN26RF6bRumDlI
EdSIKIs8zm+3TXW+TXqDjH2DW/y2FpM1wR6zwwTItAwp7bjGxdRzzLT8tRQ1peyV+6O+9dywpoo/
D3MT4/RsxWJd5z/lbNIJlSB6yJSr5EQfoY/cP0uTr9Zu0gJkW+9YBGKjk8hmb9wxmfHM5Ol51WXt
zB+O8lC/x0lgVjGStT40Y+nS0sBg0xEHpCgyFnehZxeXDl4G76mV3zZpMR8KwknsdSoybuGvSCQB
knPMTjd6/lx5QZ2jDO5ohIdSXvBayw9L6Y5/NJ6x7VeZQM/kwU4jmg68m/qdVn19k80kLkcPd971
p7dqvR6mucjhFQXRPL+e6eikuPRYOfSysVve1djrpnvUBiM2d0d95cpXpUsiJ4u23C/IfGPE03sU
GYahFWMcYi50g6AVzGed5qhio+y/Hrt8XpxjV/XOgdLhtOxI6usNhBh45X6yvOmDkyzUDe1ckw+X
HdvED3AW2tPVX0ck4rzuve9b6bzvktT5M0vmaNpxH7u/6hzP9rgpHLch7h0HaqXh9MmIeoJ9mbPQ
KiWTASpSA9mZEeTDpQOxqngex6a906waLhQAW5ZDkpkpAUFJzA30yQenONTNl267pDHfnInqtqvb
3y7x6fE+J0Btv9edwy0fbhd+sl393fYIBK7Xv/+fevGaskepab9GVnQwqfEPc2rnfFuEHhuNm9lC
irSzKQa4fhl9yIutJnvpNJ8eZp96Jw+gT4Fecqy3w/7kEpxk6ExZwFSuTvAGk4efIRp4CN/0EVdR
/moeWl4mx/nTDOCtor6LV/po0mthOKXjO3wurht1SULot3I9v2nTRAFGF/o8qifX5T8nJu8Cvth5
/PiwBNLjPc4J5RHmR/VWJlDmYdqWbQIfJ+a/oMPz3y0AEzbP07+OwI7f8vnbf/z89R9X39Zn7Z7H
/+6fkZjPyti4pqNeKP4JtiZGc0SIr2kI2gdT0qeRmMBlXYLaoTENTtLdBB//CekhZBKo5AgyL4Aj
f8vD9NHd8unDjnRkEDjsZmCVNM83wPfTPV11PVmNSVG89xRk+wFp/tfjhrRDNypxg/nWStxK7VPU
aDu86tKJvxX4XruV+sY5FlnjpvsOfYD7bnTKO6+JrOWIc9xIPc5du90wz8UbCkv1Ea28FGWImVcn
NuWqNyNsy3rT2Yj9U8TG8GCpcq+4qjoEARPjC4hFzpCipVIBEFLL2tV/xW//f9/+D1xp8b4F9iVc
Qh0HUATr+q/38V+aTv/7f6lv1c+n+cTZP+avbe2If2z4XUGzErlgj7blfyLVRPQPjOVsG6gFLrwy
2gAS/zfB8IFabGmJHyHk+nxbexEcAir8ET1Oj+sVPs3fSDC2sOrJrrY3+oLcxkdUDiDUduae7mrZ
0ofLxxzOVT1Hu34YoNz3WPsU6JOhVDhfSATODbcJ0LpyE63yopPouPcbCZYvWym8YUJp6pAuaA9i
oMXc7dAVFAOerM6ZDODk0n/8vDDyI5c27dbyPRmvxEuNCrB6LCba8TSJ/t5b1PBgK1D1S9cpvUvo
G9xEmUqPkbOK65fHp0X92/QCl+Fz+QUBlJDn01vqIRdg9ezYzwza/nZDX6Tw1NXLo5zkHNtXOjYJ
ouSJ42L6bZQ2NcIZBYtoJii/Dud/wEZmr21K5S8PdWZCHYZjy6BLBnZo++dPXvbWdJiemgValgz7
654uzkFzlcFsqNW1yLOtuBd5h36y1thNpvrCl27ApNMJdRwODds+elRtfT6+JDKsGm9a42ZtaBVS
sRIgiENKzeXAYdtlnm6vmnagFWY3prjXAHBAzNQLVZnKagDK+JNLA6uU5UeKaRlp5zjaeawHK33A
CGL5mSdD8MM2Or+0F8W5ZQI15QDKYvaAQT7/7ZSEskG3IGcKbSLYqMDOm6FPD1ERWg+a6hGebNZ9
QiMjzoCT7/AO9W7Y3PC9a0u94dzk1044oOSRJNbNy+t6kio/biFqICgAgpywf0smscHsK4OeeIwV
MlXIJkCOZOh6mryoeXVBGzd5kMRt48wXpFrP3Ajo1JHyOVyEEXfx80mBWwB4MnDXOMHu5Bj0y3rT
jNMSV+P80x679y9/5m9LwLdRTEEilKgBktbJEnS6noAfzXRx8smj1NFGDzrx9Q4kUb1/eajfjv42
FOECBmAbQOT0UIrEJ6OgORrXpkboNVzfDGOjL3zPSdZMbWO7TCGo+TbgZflYPnpyHNfESL/NHlWb
wV4uom8OhWx/Rl5L8du0635dKdq//GG/rdg2JqYCkotgEyPd/vmTMS0xdMXYFh7trWR6mCrV3I8y
yehRtmlMjt19eHk8sZVpnr1R24Ae1xscGYodjwyVJwPqcphl4zNgTmtwMwEu9y15XoyYYh73S/lH
h6fWHZyn/r3mUCG11LkHy6vKC5f5+R/C5glcvhphxW13Pfkhnj/pZQ435shqAcwruuY+VYF7mBRi
BloYfWsNVn8kG6V84M3NTVtO1WEYeVRfnpLfl10QCfN0gxYConJa+vGNMVmjS0i8jYboldsJusWI
cUgld1FO+6jsnfTS1fvbFYGkux+wkwmTHGqbJ+sO+KVZSjiXsWMNKBiEyR5m4LKzKwcgh4L7406y
ukqt7TeE6cHW4M9LlM2PbrZ2ez8pUBGExBJngfvabUiEI5+uMlL1/YUNc2Z2qDWiFks9iVwhOLlS
hkZWviUlsMlBvfN9tb5N3US/A+nwRw2QABSLCrMLY/72LgGLpegL8IzJcYDHPt8a0s/TZCt/xnXZ
NHdjZ+PqBso/rrlVP9jZ/ANyDz31sEmOqQS18vJ+eDTAfX5EGH67adgTMMKCk2fZd+psqWjqxJnd
BUxz2HwECwPWSuMe1Cl3OObKEgfQW5C/t9Z0D+voarFpZPnggA/e3KEuYbQftxMPeQnm+0BtvN9F
ZtLxyz/27FQBI94OEOSNx0rgk1O0oNCQK1ouceFiraTpgbxea9qIAtx/XNb5TZOGlK3UL0LF8u7l
sc/sYbJFtgXvjRdyNz9fpgAej5g6lqnvO1ANcCf3RILtrekopKW4hR5THsIPs2cuOcP8/vKwQk9G
Pjk9G4bK6RufTTm1SAi5hGdDNRYH+LEkzP8vIzkT857b/jxyPu8BYSdpzfNvbGr6z8064ARt15T2
W0M4MQcodwmRXYEXz28TZ5UXduC5RX066MnnRZMf9VXAoDkWkFdCmuC6SiCy2fLBNwHM13Jp4jkd
g7s1M383hNgg6TQXSK9CVHnlydkbhqAryoTzXhvXjRuulleebVeYFsrxWNm5d2ETnVtKDz64T9TC
wFsv6ekzsHSTrxonsGOpK6RzyqS8Skr/O1L0lwS/z7w4fNqWHWKhAdb0kWb05KyAEFzrluefbrzu
47xMx7iqxobUReqraFmHfePXwdUcbj6XFpSVIhoC6rWZc2GOheSjTm8YDyqPD02KQkh4ssAwsUCZ
ZbCuoRgBZxsNVnN5gEpgVapDUBtYmAOUvl4P8rBiE7GLQE/vQfZlb9yyRpHC6edb4Bj2zcu7XWwp
3OkPo/TDuiP0HzruyepnyyDzgh5BPHqwHbPMuWlD89ZZViT/khXM+qKnm2xzAgo8jI6XtmkPUcsV
WAl3Orz8Y84dPR+1dIIDgmkEm5/vDEcNfibWES1OYLVHgu30YMBAXeMnGLzNdJS+SSp9qeN07uhx
F9NCoOkIKXhbuSd7xB/GLACfgqJh4ZNRyBFvWr3cWz3NHIiY+aHyJkTA2gGL4aYvL4UF28Kfzj8N
Nrmhobf372T+Q2hsgwo5DWld+TcO2eErYVv+EXM+3IkTlR08BbMXh3hkgoKpve3dZH7Nv7bulY6m
2LgG+Be+r0D9JCJNZG0X7qZz5xVKID/Og8/CL30+QbrEEwWakoiLqhL7ISjyo+yL+dh5fXTBgObc
ZOCgI6JtMO6Ik7uX1qff0argvIrS+4U/h71Xger3cGeBLALhvbDhfn/PHO4FArOAQ4mexEmoM3H7
LyX8HpQTsgSnTxtJqrYCYN5q7CoQ9I0QC1CdSD+9vNF/vw0Yd4sMmNGIvG37XU/2HAxcv1nhksTe
4uTv0shGWDd0LzlQ/b6zGSVyI+nSfycQPLlznMYCkpbQahm49x9C4wf7yB1AjymJkhKwCdxhM31t
vORnOIfhhWv+97XcRifWJ7Ajpjpdy2EsNF1r5hZfc7RiA8+JszJMP6qK4CBtCutCrer3y2OregeU
Ryjk+Pzl+ZxOQnmRyTon1jXBdNNkYDhXjEpmpYs493DBXTs8ZP7+QlJ53JIJCnL+aSbhJk4LgIxB
7UpO9ylRG56A4CdfHuX3E8jVIHCXijgbvJon2xQCIuYY1eDEESnCQXh1cFiaZbgpVLjG/85QATIK
MDYENdfns+gWUw5Zhw/KTLHEQpvxal5tlDDrv1/M5GGmSusJl4PuOI9q2k8OQZeOQybV4sSjva7H
SZXfsxGr1Rx616FfxvTfmcSImgVlWurNpx3y1U/WfvQqh8ZjhxJVQwrqRMBHnZK/vDyJZ+IOx/a3
5YIiSAx5uhedtSlbQAVODD8MDHJSg+sPLUJKAZx+mfQcr7RkHsqqNnGKGMTON4uz70GX6Qun4uJP
Ob1SwbZFuq+d+BGwOWI4j1dxjU59b6O7ZVVz3KcpqoEUA77Q+EPNX8/1XrR44b48KefOJ2RFekxU
XKgfnWzikacsCKtSxMHsFDAsfAQw3qzoI+yA2q6YLFaXjs25G4iHXcAuAjDBTnu+l61U9EBJIj5J
evahLHzn0Lm4ANkQ/pLSyi88Juc+MML8DeEiauYs/vPhQsh1Ik+41Iclz29ce04OWiXwtofqrVda
IwlFfsky/twDRgxNMRR5Je+38l/ui7KifrU9JPjLWrWFrL6TYcPkyvYtzYlxR6PAvvKbMLywsc5O
LtAgXhebUG1z3Xj6hDWZO0gP+ExcGCei796CKp9EFQ8ZhrMs5qUzde4OhLFGDQBTTuK0k9Lj1M+F
nCxm10264uBiwHXMvSo7ioC9/fJOfeyvP4/JNs89IgJg9BQktn7p029zE9uZPAxr4q6z8JHum5ve
tnLMPnMgyk0G2UCYo1qqm0iJ6H4xEL9aJ8QEzVhERXaNUskUvvVxEd9lPIG7DIPe/eqZo7vOxfXk
YOduq9qPRzf/aCepe217mfjoWGt2l5u+PHp9immwHSLAVCPdBJiZXkFHschalukmL7LgRjtre+dN
IcKhAVCW1BXD8eVZODPhwPMwpA6wSwKDdpKmYXsF3Gtma2UQTmKI9d1bqhwA0Jt0vXByxJmj83Ss
02e0zLVt0swhCYEQ8EpHGKOv6GFRsfTxnyjmNo7Wrj8a18LhInHR7EcU6lgUpbqhighgq3GHKwQF
EKJpx+quWTKg1s3oX5iSM3uen7n1yZkUTCNPpiRRTlsaQ640sU9vQ7V+aBEb+NTTPON+X9f8758x
Wp8bFITUDCTIyXgBnLhy2gI4aLjJW21P/XWXRN6xHbR7lM1UXliHs0tOZdKj7MFXQlB/tu+hBIVR
7yMN1LUivS8WZfYWReUDoKL5whl7vHxPzxj3Fi6bBMIRbNCTsUDrg9Cl4qFb3X9aswSj3Wx1rXez
N07pvoZI9lDOQfAQ9fa7CcmGGHEi4OmJFb3OVWO+GDGjA+z8KmAS3bdzBItNd/Bgwb4pzTbpM7DQ
xuAhbyV1RmXM9IeotFscy6IeVlYg5mEHyIsuTZIYaBvoqo0A8a1qrfZNY4JPdj/DLmiyxLtNrGZG
3NjSIQhIcFgPc5S3t5Gq9EqfyR3gTlAt2VExDaB/gn84VqvCmEY5aoMzOf43T7kzdiaeC+Bq8mrV
XImgqrxjFoA92PFKDeHOW1IoSF5Q9n9EiSr/FGM9IPs6AKNvZB59tjI3/AwfcHrnFc7wOqj85YsG
KocSqY1voPEGtHZCq3c+a7IedcSzrR24ME3n7nOr6L9OBVaEkFzFcWoc/rNOKPnaVIH5I1py8a5H
NQPdfBwXqQet9qHC4huTO9/t571Os+4nLpqwaqnXJ8iaQAoFzUHygV09/kcX9v65K4HcyCYXDN3g
99YMMUQwNB2lRjoy12Xlf2nUkB/coUFH1S8rQJfdJdvrc/sfwjTHDZQMwiYnL3jKqxBqjzFdvU43
FTt3B4tqOXRz2V3Y/2eHAgaDegTObBhQPd/+0K6S0Bl7im4DV0llbIRaq6H+sq4szssXuTh3bRFl
A0kEq2Dzfc/HcjK7GgYD86KLSizooh72hs6Qk0qjV10dDG96jQOrgQWAGWIqDq27RHtJ4e92IUDc
p7maDo1y15tp9fqrxBmiq5d/4bm1RnQNmB94cGDa2wc8yQTWsJsde5ntOEl1HS+Y3+6pfmP/0fft
rkjK6dVYBBfC0TMVOeBNYMO5yIkraMk8H3QapDMHYyfQEitpd6/cPQcllzbOsH79oVUB0dO4RfnR
C9MB5J+e049jEc6flkUn76dGeRjqlEP9IOZeVBd+HeCq07IQfXpKhUR2xFZ0lp//Ou30fYO9HPrv
a44cUTfiXLqrRQuaNnPn8G6ATvWlJJuXew2O0tpbKIm9zly3UTvKfPmXKjPtn2gd6ldp7huoi520
X68zKrlkYt0fmfSit2YF+b9LCFS+N1YXfJxNLn8OLtyaC59zZgciJkVxi3ue2889uey9kCuo0jM1
NisIjkG+fO3MgB9FaOfHqPOcv7+fEFHaVEfpd2IXd1JT4xkSyaJXlraz5UEFAEGDFPatn2T+Q1kG
CMFVHOuXN/GZE031lIYuoDkqAo9euU82cbuGY1MFPdlGk6fUa2s8YwCb3PSDbC4MdaZoSxJFmQM0
FCE4jbrnuyMImnpccz4QSIyKYUjiMBDydARTL3au5SRxUHcILE8rmaYO7+YJvpKFHNbXoKvnC4t7
psz0mNGR1Emy3dMopeiQD0g8RaBYRQ13DDDQUWcwBPIKeWV7qu7GsACKm01oL3tFf2H433EhPntr
cyEm097AQs7zyZiCAgmCjAKu2/rBTy2G/P0qV++uS6byKtKe+7bsQ0rbpW4/hmE5vIeDR8uqN0wV
wOad6at55+UozNSdvVy4fM/tfI7vI9wGOMPpVlznSCVFTe0LuL24MjZWae185VhhdqvSYrnwaJ7L
9kHECY4aKRmCmCfXRqRbCAILNZUZncaYfhlyWNjrXuW27vZlJlkB6ki7AMI8VNC4aoSMqUamF163
7TyfBHcAdTbAGPUW0AcnS+J4RqeSFkKcbic8n5Szy6fRuX75xJ3ZeJv1Jq8aukoBMJjnC+8HCnKP
QpfBU754Wy/OEpt001oY+/kI5gv2n715bcs8vYGVeol0cW54qCF0JenrQMs5GZ5OUabGpcMrcKQq
l0CKiSsbUaMi0eVRjtiXRsEYQHtvPpgsuOTYe27bb5UlUjOIV5CcTuY4U2Vg5wOVujyB9KYa5d8N
9ogrQij0sR/DBRtXhVdyOWNDpmZ19BBHgTJKallMfnaojSpjN/fehWYyF9Z/22an688rw7NKdXtT
iHu+Mnk0rrJOXSdeApiZGYSJh5bw5MaFDborXWTUlhWKwsvb4dygdFE2McMIHN/ppTgPDlAoP2PT
LYehbcvX7lCtxzxw82s1rMHd0l9q6m3X7OlnEuZy55GfCcrczz+zkFE2zoYRo8mNQO5VxdGxZ0jx
um1eIVXhbu3FYee4GZrIiwVRqIjmDwhEfFNRMe0sz7QXJv7MdQMJD9QG/yN6OAUHKF35MCCME7uo
x723An+4skbzsTOtf+Vo1V64b868eaTDEc8deTEl45OiTJlS8HJVhQQUJKBDYTxypIFY0o+Qi315
dcX2Z51ONnhdyjKIU8OP2D79yfvqcd5UGik3pn3c3+WeoWeSwbieZpSvlxGhnnrq4MS1KJcOeu1v
TOZXF27zc1uMiAzcJhMM9GKbjye/IU+9rkMykSMfVQ3nvkazcQ0+VjaM7FYUqF8V9feXv/vskCCV
NlwKB+q07lWIvJ5nOXPJrVn/uhJo7fhwsndRGtYxoJYFTa0pupSenL1duFk2oCjUAcCqz7+0bmXe
liJhI5VuctOo0hzKefDvmmRZr0KELXblWGNz5UtEvZK+CI8rQLpd2ldt7C8Vpu+F9A+Ti9G2FbBA
L0/KuW3Oa8/Fx8sPBH17f56sQ69WtM915sZo3IEGiZS+DtAX3i1U+A+ymKNLJ337A083H6C1IMQe
nUftFJ/EVujkCm1rW4XwRpTUBfxClEd0ZgzsdfMrR1Xytkx1+saUdXeTaC4EM4bVfQWnDIlKeGaY
0N+8PA3njh8thgCSBn0GOl/Pp8Ez01CRFAPHBLS4Iut7BXZuifvArS5M+LldSHwHyDTYmLvuyUgp
sk55DlYvbqw0eBVIhHmQgg+uejmjpNJ79l3q5pcwP+cGBclDr2bDZsnT970AopynssdJWFaYjc3p
1YqQ1TESAg/MsP4AROnD359QcG8BV3mwOQyc7Cs0s1RRtQVeKGmA9Q+q8Ej7QK4ru3y9cHWewZwR
sdDWg2xPS4Su9/PFy90s9UQ7udS1bPern475tWdHd0MBRyYyAxebjtD8IOXEk13hA0fx+FVVLfYx
9AaMXQu1gtG2MF8msD1Uq1CAfqlNL3V24eo9F+gQUILAjyAC8Zw//6VF2qVl2fVuHFoLlpFN+q0a
RHubtW2zT8ayvB1QVduJOhMoEFKBenlNtnk4PXqAZSOJih1v7WkduqplNaR1KoklIUFChwSM0dnj
u3nozBXVRfve1sUHHzGkf+N0ReRWbEEaKzQNn382Si5D7iWKgTOPoogdpnfBbOGmZUT/7wwFRz0g
N4YeEJzsO1m7KWIn7PQuqRBORHsRZqyDcUuj+8PL0/nYe/xtPiOKu3wRvIfTmz0LFWyHmbpi7Rbd
a2GGAXB6hx2dJb5nYdXcz1lU3EKe/EFHbbMI8hDbXaP5Sq0OuMLhYNeWfRV1XblHhAwOAfeuQPsB
jZoQCatWTXcpz8VV6iNIVWfJ9H+oO6/dyJF0z7/Kwbnngt5cnBuSmSkvlcqoVDdEdRmaIBn0QfJ1
9lH2xfbH6j2zUipXiZ67BXqAAWZakREM85m/iTSttc/M4tTVEADQg8rDpfS3hdWLB2DptHJNi8ne
+u7zPusq4LO1jdia13ZIQWPmoebOOHdkT4QgmzIBaT4Vwg0x93pHWNoyirpXLF075teCmyuskPON
0GjGf4iGamyV9hd01zAMlEN5jeK7ceY0bBft0dfjcnIwJ9j0ADz76NZAi9BMhMdOgXndA0iqmvvG
955z9IFu3t8opwIuGxwOFyGNsK3N93q2VHaDuUhMOzbQYMQbhCZ948y/Ra38vSvkcPBQ24r0aiHz
djUtmoPAPHMuThU6SO0ppiD3b3P1HIUhiDxPo57wnSFziEuAOFbkJdIPJ0epC3YfviVem+9dNLZv
5ED5vsqREaqrILmq8tQ6E/6d/jnbnvMd7GvAFr5eElktmZYLcuYMyZnIGjzYHYaET24OqBMRByCn
M617i4htp6i5XqJ+iD437hX4PkDvfv8LnYiCwBjoPMi8Ifyeo1+TG2uiDbpux6Lwx+vV4IJaF6nd
OtrU7QppnAFnndp6gFC2VhTUgD+qoS+DLpmVjpOmFc8xnVNEcjVxiUQlKSU1gDMLfXIo2mxbt83k
kB/NrE+9pVZmh8e4nnCJOBlXrzM14dxq57bYdrUeH6iNIvjfQ22L/OImqVW50B/iQBUSTrdu+vrO
7FUbv/+p/tTz3wyzVWT+gF6Q0H89jOcnHkp8hGpLvQzfXQpBiHnoIuyBBF72CL5BcTfqSz216oNv
LXMYILL1JR9BW/ZDiQ/uiK/Qmd+0ZeFvfhP7xqOpTiX8mDuUzV3fztsDhxYsPpgbcjCzGkoGZtfu
TbfqfuTJgtHbWq+3ChrOZdb12aFQKAK8/0tObWTq+ZAxuGY4XsenfIHvhdYYx6poFD25trglo8YS
sgYlIjPhnAvnt4v6zcxJ2x0CetRprKMBG8tJnHaGXIRqsW1h6u3U87dUU85hXAoUPodqLcPWEZvg
XtGic5IF+3zuxZesU9mZY3Vy8jBzAIz8aUcc3ehNLp1ylT0bcB3zKEjc9dCXLca4vSf3TuaN5Znv
fuLtpA1E42MjEGyZ9Out2BQDDOy2JYntMh3BUzcP+waNM03KZ6qDmJJkiGC//4VPHeg/AGxj00Tn
v70eU1sm2fRysmLdSrGKLdGehFiKZk7ennul/7xLxx8XmhM3NKeVUujRWJ69pkozOkCGVIF3Oqwj
WsL9vOP+6sKpTvvYldSoAzHgzrkQr5YjompA4LV9p+nYZfUq3ZnC8K6coWku67qtbnwbAqRPe2gv
2hqFS+rd4YTiygU2VwikpsqKFrvENNJBWraeLX+fof16X0Kl3Gd5bYJV8c4V2U4ExjbtDbjXW5f0
TU622j7arvZqAXis8tik1BybWYYTPAWmuCkHyswiWy67cR3O3GantiyxOFRU9HNAhh3tIGhLgd/Z
mQ2w1OsPYyP7h9TVZDiaRUJ2ouv/xhFBUd9DhcjZmsFH44nJ9XLTbrkfeg9773x2Q1Om4DsRpg1l
brkX7+/WUyv7cryjI2k1+orkCUdS1uMcDlNn7TotuwGMM1z2tsKtprOQicLz6G8J8/+n0NOWSR1v
3a2Wxn9QeQJc9fqYYKdBm0wHgAE+WPz2ndq/KhYiWn9d1GfateK2YjdFeeule1UE5zBdpzrFEKAp
2zvBhok+xiVrXadVgswhXosRkcxE5s8JYfiVLIP5EhFOxOx6c7ioZjvZK3swL1rYFN/zBdiZV3c3
wZgaFPp7L1KqK++mXNRnvszJX7ixbMmV/pgpHG2FwijY80trUvIARehO9U9rbkmUPKc/tBsAvvF8
JLCXogKTNpt7f6D3ALlav+lNNPXU4mEn2jbWnZ66uPASaH98f++casHYOEKwfDwwwACP3haj11o0
wcqtuaJhUjqvpb2TlfkzX61lj4jwGgP+8J9KpA73lkYZ2PXc8l5Psu7Mq3pqM0H4DOj861yGx/eg
IwZjmJ1NYNIgbR+ACkaVJuxLf03SK3d0sX+f7OeVCHKfLzPdw/cX4tSV/3L4o8CqypxuSQNAdPPc
258TqhQQWyifYSalf35/qD9gw+NzAz/oz92AVtkxiSKfCj1wMgkwS6SYhJp4BI1Kh3BtO/JyhL3y
mPpmf2M2a02cUyxIadbZZYNzQzTXifNINvOzMouP2H7ZV2A1ndgxZu8rcSFw3Vpz7mgBLVjWuUDm
0RGKKpSgQlOJ4SYbV+NZr0tjZ9R9SRDpEUw4Qh7mYAK1Y6b1TUJ3dI9YAi7TiILeOLSir5zRbPdj
aY4703BV9P5yHEubQWsmaKZKDdEf3Mcb4CtrYeOoAVaSx2r8kGWQfSHueUCAUwwlfBvD2mb0rsxq
aW/xyGj2ftao6zUf3Ci37PVeesW0o70kQ6v1vHhsxvVLq1zzPkXG/WC5BVJiebH8WrGz3DmTd66x
cmrrQAIxtpiIl/wYDkgtShlm5W8SWPz0pcq6A3hrcaDl0Z15Wrb74njnwK5hDMAnmwbE6xvXsfPJ
Hye6aEslxJ4eD9q1xVjdNVTyQ28e63iBr3v7/gc6OT9uCDQTmaB3TMxAqgDhftTfYxzisLmfnOqL
Ut53A7jYmRTx1EjALrZviifNmxzeqDwSKI2Ruk4Nl2DWr5JgMh+EZ52LCU6ORJ+bTihgM4BbrxcS
sksLT5eLWQ1lc2lWtdzB5Ep2pqe0M/v75FCutUnPUKnlbns91NpSrgNIxzezkUt33bbcez0hUJ75
7ZlM4cT2gKNDjxU2BNSwzc3nZXaI6hVVzoQ2SNenw+WQWukB36suAqIK91rQUF20s62uE/Nz6C1R
5uHwQ9s5WsrA7lO/bgL8BpS/aZDZ2CvozowKH3LL7+/EU9VAmjt08MCskAZv7pkvJ9gjMhIkC52U
Kejqw+ICqszBjuz0THdvtdxC7BA++F7TOvWtyOoWJdZNq8DPRAxVpT9opaQIHKTAGZEKiXm1cdBo
Naxtp1R/lGZhAo225C9sYahOlEl9oG+E63PffHt/JqciA/AwtOZof9rBm9qM0Zj530gLWEfyIodz
gc5yn96gS5teTUlDdDwWiL33ZbFHZhDHsVkXqCJXMkpwhIh1VQxxV6lNYKpG5zBw5Zf3f+K2L4/u
GpermWMIqIvM8yi6o5JlbERbYOULEGrbm7urItOTf37kX4zy5iD6U14oXXI6Rplpm99nEdnoC1yI
TDtHLjkRYbBvaDhvShbs2KNQp1RU2wbyeSAPDvxvT0yHvh1xRoeNtstdM/lAPFs8Bvh+XILHrc4c
zhPnhGoKfWfADxvO4Gjv6uPCvsbyJJ479CxHmRdXqz380FTXH97/cidHIixHM4p+G5pSr0+JMVhg
SDYUTyZT+VFanjp0Y0bh3MJv5c9Q/0gr7P879brtMP6LYx9/H77/xy+sHobl7nv167/+87L7X/9T
vpT7Mrb//9/yXu7mxAsPbGsuwu6gAvTf8l62/T/+dOHgtViUgOGj/UveywrwFacpCGycL8K/zsb7
P6p1prO5FG2HjDL5n3/tn8h7HV3/W4cfiBREZHjbbPRjYGqN6QUWkqa5Q0SlSa6IE/LrrOiN5ALK
uBV8c6SEqW/WKfyQfxY+/xma2gWQMRrcIGiOHoGa3mcu7ETf2WNexFpdLJ+UPaH5PulZfWas42n+
kUnjZkIFlxo93MnX23uqesMR6IVuVA+173vrJ46G834tU/cJznNzl6WFOnNNnRyTCpRJOWjDGRyl
Bw4yQrOsvCXG2Rw3JLK4X9qQpU9aI7Q70TaPbufbZ8bc/uaLC9ja5om3Mx18qtg2EebredI29fTe
DpYY1flMbLAF614sdGcBw83lx6pL5YcXG/3h77/9H/VYPci8Hvr/+s9TI3I5GYR5ZKwEtK9HxCZp
7cpMLrGjWnFt6W1x7XqruddbS33RNVz6/vF4WwnVtyGnYPB1DMjhbeux6m2XuLPS62zC+wr19jsM
ejZCGl4074924hsiPUX5CVgvLXr9qE7S9RssYAZ2p4sWysa83BtaeZsjBkbp1rmw/Ozj+wMevaDb
ByQeCug/bKRpAujXy4m9O3Y+i1ji3HQ/96Cprpx1qc6s4alBqIuSfPibTGBw9M1M+CG223dLvCYG
VtO9Qv0sXKXvX74/mber57EnyM2JBojNj5+vVjStDm96iVPVrcPB7aopv7dcaab7UdteUFKQDF3m
ApdGJ/5nY3u0hTbjSkA0pkOhaVuDF10PsyqqGiLbGk/TokVT2gyfjWzS90lv4CeS1+vVWrPQZ+6Z
45XdRoUfyd1MR53Pd7RfVrEmXpYSJuZk3VVsu9gcRJmPGdL+/em9GYibjLsbgsbGeYDL9Hp6g+Z2
Esb5ChQG/pzKsvqDWentmdzx1Cgb+RLyADo8+rGmBzZLqkQ0BAqTbyzfRBH0fuykkP3+4THbcHyb
6B0wH/DVb47Z1LpNWkjE5ZzRFT/RVTF35P3Vve5W43XNSxIVfjqkZz7Wcf+XXUHtYIPabZriZMhb
UPRij+ARVqYow0y0hw6NizWS2Hn9fHBN66LX0PMugl3SjAfdOrdNjg8GnoRId0INx0EdLM4x98Ee
l17TRL/ErWdhBy+sNB6wVQobv8Y1Gf2nfIoHxNoe3t80R0EedWXAXVTLtuonfrvHqsteHUwK4VBY
KH63uDtsd9ZkhH6ytDPOJlLLz1QB3mwfxqMuZ0I2ohvDVfN6fSvZKb1NYIWnHZym0pXyIglEceYo
HL9A9O6poYAXIBqCS3VcO0fZhDPtl37c5ItzPefe8tAt9Yp7qEZLZM7XMy/em1VkPIB5lG2oqsAM
PjrjWmdLNQOSi60s6HdrF8xp6AH978J82MwB3/9mb9aQ0QgNaRNvgRrl1tdrOAI/G3KKLDFeZ+Ky
G/wkXOlrnpGyODUnMg0WEmYkOQXh5suT0MC4dbTV92IUjL0fgLzlD/wB6z4s0SKP35/R6bFAhnHm
qCAfo46G2cN2oXQ9VBGSctfiXXOLrlF+tU7zcmbDn1w8/EFp5ZCrY0r2elrka2vhriyemRYNBlk2
jBWv6v/pLbl9Ig6VQezFK+cfBZcmHW41FsKPK2+Sn6a6Ka6qtKjPfKJT2/zlKEdzcSur7S2HbVe5
pnaNDP/ysGCqFq8Z+aHQsvLz+5/puKGPaOQ2LbiylLv+YLZeL16n2cnE/eXFnTvQm2mK/KNKpXUt
8oU6YuHaSCoE9B9Er191ljbGYhppuZojhqDC2evpJM6kw2+uze0XEYeh47RtnT+NiRf3dSYaz1sq
do7XTxiuGUZ3g+O9t+9VnUWdPv7UVWd+eX8ZttP8MqL+swrUmLeMCy7dsf4xWO9VzhWl5dkyrVBX
znoISq06lN6ofUkt+Zgmo7odytm7eH/gk8cEvhHBOU0GHozXy591qJ5qlQOdsZ2sC6Mp110+Tmgi
5bp3JmvY7uG3c/y/Qx3d0z5M3lytzBFzNwySM+PRHHOBJ53ThIZVXfi9vn5scw2zQ0vKMx/15BmF
q4IGKnQvEJiv54lTqIUlCh+1Q5nloAJcD5c+OAfvPb2a/xrlWNy/TeFNqIlS/2pN87U94s9dB34T
OY3dnQlmTk5ou7K5EdCdP25xlqvSWiInPpwZTIfa8+Q3T47nEoWT+xJBDN5V6DlQX18vm4aNhJMW
LNsMBRJLwtWjBKjSJ6w17e/ScOor8nkHIDvVuPc35umRIZWiO8LpeAOq8WtdVagqxKUSGN5lrTQu
XD3X9pCzsyuKqeDj3Ry9m24SP94f+tTSEvISJG59N/oZrye9olyqKW1iaCv3Pq61La9yE9bq+6Oc
2isvRzla2sVDSAYejxdrjVFg4SntCKHeDnxMMJ5ph5+b0NHTgXlz5fkZJ6+GqHtZtKALeuiUZ2KI
U0/HpsBGJQIiC+2m18vm1XovG5MJobgXxLSIpqgPiMgMDJ3gBfvyHLni5Aq+GHC7yF9c1LrV6bis
mx78vLL8UTtmGYukzL/0arT+jdNG+YrGGEZYRBNHH6v1U3ucA57FqeusH143gQdR83DmiT81Iaop
YLN1Xnkw2q8nRN8dURCHMy3sYI5Id5NrswmqveTr7f757tsAuJAQIPgiJvR6KBBLadbIwo/b2m/C
vNLkTw/rmosxyYYzkeyp3Uc3ASQEfR+yu6N9gVvO2pEUYE2JgFWkN22zw9BJnLkvTo+CDCbISjg+
x5hiPxDwfroUUxnMrvZwwZubRarx8v1lOzfKUXi0iJ48RuMLLV3BLZ9O2i63ZPVvjQKVgQo5wPlj
lBeSBno+A9YBH716IaIhZmiI4pzO0qm5QJxAco3SIbj8oydRTAn0XojkMZkyWslmWnG3W+eqMyf2
NEVXXl3YZujsHvuV9KYzjoVC/DUoiqAJuxlPrF2yON0eGcw0OHNO3462FYHAc5Nyk3oeK0+sji1G
sSm92OQh4Jk1y22JIpWuXerS6eszIc3bJQTRTRV+a5rArDlOaAwz9xcdldNY6ypsmBevC8fU/4dy
GoTI+DgBRfjTINoK6K/Pau+PmxaAbsYSl3PckL3Gwt0VX1X83HwhzqnXvJ0UsCC0NDawOqy142L9
VLWEFHhxxTLXnZ8UuBYbp5dZnSvH/PndrwNC19pIv7QFQM3yz+t5QZ8wlgbUBQTARai/krp1W29n
eJq+XIpgGRaggqDnxZO9gGU76JOlECaqkAoMCxNbaZ9cgP/lkaK3me8lyTnCG4bQcXdK/AAPWbZJ
Xe0T3cvMXdJP+LlNE4DGw/t3wts9B2MeDgGBAg/fm9w57bBBHDqLfGHkzO49ENZpNFo2ePoZZbrH
90c7fmU3UZWNjQPNFyQCDZ/Xi8YXW8l7HHzJ2TQVDmyaeB7bTCJfwL8HEtOfk3+oXLpxcmFmQ9FG
l4FBjytYY5/mEk/aIA76NfCvG2Wh3TT4oK5iMdbVuTbK8QaEAIsWQwBRk2oONaSjt8kJ8rkNEGyi
oJNh27sCt3ju3OkcYv3tSm4qaJu0BesIUvBoGM2HoSaHLIm10muL2C0b79dSFSbu5EnzzRGjoeL3
v93biUF43f7hjacmcdy4phKMe+6KqoQcVHeBlAeu4qo/iz5kBmyClydrk2FBUQ4cAu1A7sGjJ7fv
VF/TBZI7NNJq8b3UXQ17cp/g5THfZJf2aYusHvpqyfg1K0oVZ6Mp7suu8u/hqKDnpCEhlYfeEgDS
TWU2fGzpuH/HMk/LI4jBeIw7NiI7IsWJ0PhUp9K+gCaV+KFdJAjsQrlL7oyKyNx1K/VAoFuCnKPy
8iVb22GHd2DxEYZA/6iZQVuHq5Fh1YzhYtNcK0d08UxslV0s40yjDofm5a72OgcnRTevPjnDqA5W
ktuXOvg/scvRrXia0qA7lEmLMbPZApLQ0GPxce9GezkzflZFi/Gm0RffjCXA47f3ygegzTyrmuyy
T9aYV3u4nmOc8EvCDpWVGELwX2Ku0zwEJjl8RH5CAnWeFsQeZmBbCTRUDc9xrPYKkFWpj7RUKhRC
yzo6IX3YrJOjhSWSAJTr7PUC8LR/3Q5aBSHNghKZ4YAOMH5Y76peFjvPGbtIm/oGjGXX6lZI9rPc
WtOIubhtCwN7vwSFLMuu9GJn96Uf5lrS3yJzZRVRIGr92Uum+UthUxGBXetEAvWlUDXIcO+1LLN+
2eZkThH2XVkVZmOuwg4eQjylgFBRwbPML0PjYVOvGc62UnWaendZoVQWYYeIEXGVUonc41CCwI+f
Z473ZIH2d0IZtPoXJW3vq4LmV4dSM4IqbnxDfocA2vLx+jr9XQ5GfY0ZZDp+0oxS4r7XIQMr6XTB
VTDT0PV71winbGzUr2r1MuMBomRfo0NiuvfeYkBC4s/2FCdX/HLCbHZNoHblQnsMEkVp3KJaZ067
peyaiyQt7Q6VpQGpHkvit2pWieFep3AbpyuolVNz33LpOAevcnL95zRWebNHb8V7EhYwj84c1nw3
+mn1ZM7Fo5Et6CjJsf9qLqZXhb2mvDFEGLexdumwAiiaJxn8WI1BPCyg+/bTWOI9hI+luFXIx8yh
V3Q2qKNyWD50PdIr3GaNq2KKntBh2zpP8XWsVYWYzJAjPXlhFq5y+jQs3NaRE6oLRibDVthLc2kj
M1Tt6zwo71K5Cj0Ucu4RYGv75g44cTJHysUSEjFiPwdB6ZqDiCTv7nJbNLmwqkdJGkOtZU4TMX+2
xtngHClA50hrIIQQVRV6f488kCPyCyYaVTsvKJri0cUqk5OtILaCIgRFNcn7AN3h6i4dei0fI5bD
HKIZ3fMxXgcfr1n0sYQdjnXXg3f0Wz/ykLNJv9W6qK0LL62Ft3eLVNOupD/09xoOm5vbaK/6ILTT
Rc9oeTZVEuU64JfD5PXrFAfSg6+mecPEH8YxM9l7fl94O9dPFy2GaxVw1EQbTGEO4XBvc1bHGLme
Qu7rxW8e/ImTtM/mcn1Ig9Wv4wTQM32meSHVstrU/VklHfpuaD0EWYzpqGXsq2zA5Q5T7wQMVLrk
9c7SR0Q+fF0z8TDvxfpFSzUHv3ALHNvOywtw26qcs/u8Keo19Lu6wctVN++dOUG1Z4RnvMTS6G03
7HAZxKZ0he3tKyUuPTP1tCs/N9KfacfrB1LOXP14XYo5J55JywA73UIFsYec/F+qgOwcNbU/PU+r
KbyDXRg0WTTZp9/dHp9WyAypTrs1A+cA1jYv+L2GyJ7cTmtxgG2V0oAUGlq+Xyx7PijH07JIz2EO
hMMssSLqVr0d0MNsFwQ/1qmOupQuVYhQtZh2yKxZboRcXWXOu3rwZ5Sh3bnwLj1lKPeWt50aLXug
Mq50afhir+NjdSOWHEG0YNBGtRsDb1axjSDDU5a2QX4YrHxed2gHQlVa62n5rQOWyC4R2hXzfspS
9yYQgNFgLDa6ubP82Xgw2wYve6Nb+4xbNvN+j4YI7gidLPsiy0fn2XWHVb+yhm6l6TUXQXFhN5iv
RqOsuUdkYRu/GpVPYMgqp3neRD+YlFqkDO0lRWBr9ozhCcN6HwPefBXNxcDT8QHrW5MHQq5jEHVr
CXLJSbwgiQbyNkDKtvypCem5OPEohEuLdkBfL22TvDkYcrF6aDKe+4NNNmBTxDsM4nk1mEFjLVMX
rSAP7BAeXVkcMggTHzJZFKgbtlqlR62S808pC+4g38XSIEYmsRv2tl1nRVyns/KipkJUIKRBFCyR
DgGPdqNdEI/27IZvFn/RBF+QlCqyvNkadjDRtGe9s61vqoRaE09VZX0tbDx9WNFeiINBg/mih1Zm
hUY7bzuqUh6UBsRqbwynSMs4b7rkV6vZM7JZjpJeGIAWb+E7Z0O/FxQ6IJO6+XjvG6Xbhp5EsmlH
5a6XOxuqjx8lVGbxb8jS2Yp7bRGfh3zFKa+rLIDEnqXace/Yav5rTbis71wzGz8nq8jHfSAy9c32
VnEjhlI3Qzvf/JKHOq1+aSN3Y9QMQxZ8kK5ai8jPtToNjaWvoL1Xg5KR1c+ZH0o9432btJYPGOAD
YCGBIjztIJekmuBCFy1oTrnmWNmx2E7UiIUpKiNt9LCYS31Fr8RxoXjPlnXdeiC+w6ausbypLX8N
rjJ9yexIqNKXEUcsz/F5AegaroJ7NionC5ezzkutAk9wQ94h3C0Q9qHCEBBC5GlANhE4y0W3YF0h
kZs2Ii9Q3fjVhFLiXE6N2DRbeuWY3xMYd8YONkcv7mS90rCH8Zc1yw4/aNz4srS02g9r66xi3Fk9
jnN/eWaey5/DrLkJ5UcvH8uDrdxp7T+TU0Klu1PeMGpiX4/6mq4h0BS7qD/gnazMZD85Q5egUzB3
qiGrhydG5UWYGzXMZv0k9Hb0slw9kq6GF0E8rPOU/8xh44uvHsbOyHkOvaO4igjYbE5aJ+s9xj/L
si/rvEtiZxD9GOZpNTT3iVkWVxY/wN2u+GINk94uf3Ff41oHUb0ZoybLVmykK8pQ4RS0EtONXGW/
+iJNylCac/tRx4IIsVdndQ41nYZyn9HgzMMBzQVYColn3la0dXhUJz5oaHHxpVHdEAjddjBkgv1S
pd2zzd/WdqD8tYPVDpM6aNUwyNjvCEpDpJQhOibVrD6UxWC7qMUJ7etk8Eru7dQzZFzCAFU7ZIA7
I9i3hTN39JPSASBkVSC0q6pigVoCjn5frkV6pactVNZRNvP6ueumrI95MxooL1Lr8D+XXv59Agu4
RgYUPPieqEUFe4G3nxWpkepopNbF/ziXQ91GrKDTRNk4C5yf5mzMIstM/DG08toodkhoBo9pu7R3
ZoPD2bWWa9M1qBl3Duk5Zs84a1vPRVHL7FOB71l7AKNc3Gdzz43Vtflw1S1KjSFEKMveaUEJa6ii
2fXslbNZRSb1inTfGYYsWG8fGLRud/5DvfTlb0NUi4ccQj/q4eThdc09aCJFZhfe/Fh6Tf0XN6L5
qaqNZYgcM+kQL7GKwgs30hAN1xXWR10P2e8NZWEfKmGOPxetlzopjE95M2mW5mIphibZgYMrfweS
dz+kUKMXYSeG6WG2hV+GjjSSX4XpouemGpfQvV1W8WuGP6F2MsPJR59WJFxHzeRlRpKgJ4dL0O6o
64ywELVlDyFrXoS9JqgXxZZRWEUoAquxd4KUR4V9LqavcnWeknXBHKNMvzsKUHiPEIQe2u7QB2jw
jL8RqxShSrAnqZNyuje8Ob/v/PEn+uvg8v2luJ3TmgnkfeenSNwmUAYzzvqnRs357yR3zPEyc2Fb
+N7Y7l0YHx33kY+uJk9hf1io/8NI9rR9AcGHCLldq7/GcmqfCs3+OJMIZaEaiI7CBiinB2dH2IcJ
xZ240Ps11ru89cPMNZetzoWJFPE4ucyUu/gKF8ljhZ7zwrvaGjc+1pBr4WexWmbjk62n880quibq
hsW/9REb2Jugjr8ENCCvse0wot6r5yUcdaV9QvBQe65sUX9UzajtcwjsnzpTTR8mH3JRmAT5txqD
PZLQVVNtOBdkr9tng625+usVEobOIU8qtDrZRU9YPqiPVeCsEX5T053tVCXuLtivIb+Rh65TfVrn
+sIYmwrAyrDemJOL6gUEvgEd5WWNJl2OINvHMUJ+0X7K2zK/MGRVfF15QXbaINB4VXgMOcns3+LT
nsN34Ww5mM4wLSmWj73He5i1o32llny4zKhgh/Og3wxreY3c8WHwliUEozqEdWJLnkJKfYFbjqHA
jCMEuWA+6aTYF56cBYIYs/m8IttGBbAsvuB7hJSpm+oeHgDrtO/QNJ2XpP68aFiuTLrIY7G43XVi
B1ca3Zjfy9S3l2rKvwaVnd1ZulZFja33EWZoKpxLR3vKdKu9WTqn/uQ79vC4aMPi7rFWhADYKlO/
wGti2OlsRWudrL0lvOeJdDNcF/2SNpN86kbKumtZFztz0Pxwmdr+miQ0X2i76sFz3hZetrfnJI+y
PnARhO38C0RI0nhRuK4B2HOvy75af/u+Zl2ItiSkFibMK9LoVenf3MbVHstAJBdmOmjXRY4dad5Q
jgjRlCgiY04f5OD0D3Zp5J/yHPvLaBrFbTbP2iV1ifkCLT3usmn5hehrv6+S2Qidwh2/Uo+qds0o
hjDxe/EjEel6JWk73pSO/F4Te5FZWF5YNDb6MtOSX6uqzr9rSO1+AvZrXtVa1+9aWGpZuLgua+zr
JQjZdtoXhJRllNhaacGQ74p9QVIf9hyZS6BYH9agC67tCdgrDIO6Q0K3ZgPXQpm7zJ3cuKExe6XX
tXbVuMbVVKrk0naluB6F88VOLO1h9aGb1LA2rx34JuzHdZZPWP16d55rPnJheL8qRPb2AqfDB4zC
fg92/zQyh++kHxsLxynltxlWTAmpsHB3jij6j+ZaDVflmncXlq4eynq0ODdcquHSJgVoY9d6AI5B
2GUP6hnv5hyKJhnwPCb5ElkWmQjvkmVkUdWAhA5J9GXCLq+Sr4a1iIwkijpZtKA+NEWmObhBWNvG
elE2LU92PotNpzfv5u7Q6aj2ortdj49Zjdo/yajxOKVSn3f8fMjvQU1VIR6TEVtOuy01jXur7R9n
5RC1+l1pXruSwm3YKNv62jgVZCctdc2/QGRX+8wO+mQvbOlhLTC6xd2cBvUYUh4qk9BvU5XGLV+r
iBquiDqyynaoOPCN/8PgihUcPdc5LMFolgf8pdAn8wRum3HSC50LBP9jK8ztmpKsyqj2ZIFWBXD+
GrsNhaZ0e29XGYVip0MFLURYsGiivLFGA9c4X6He77B42BXMGi9xNvlIaOnZJGO3Kb0HLcldP2pX
DRkR4VvLs1aYSxYVMCvNsNRS60ni3SFDehNoE7QFWsihrzvqVtot/O/CqIKfndT6v9xhGB7KqVJ9
mGh2msYTt/aPWsOnMeZtQyR/6IKWjQnWLo38wjN7aCnS/lw3GlcbmMpcxErzMevOiS2b25EyyhKJ
QQk8tUiJAqg6ZVvsit7tP9aTzN0wAI/hhby+A1uBvt330lwKm05k51ko8Q0zInj54FAQU7WgDmWk
vvNhWOzkdugNDOdrmk5JOEPSuQucxsDQuk1HCk5u23z2hoW6cb32yZPtiHkzo1ryFP5uOvweO+EU
kaym5rsUOOFezugQg/NWiendataWNC84QaxRLaGtHlDE4aExa/QNwpHQf4yXpG2fkaRjDtVC1TSY
qByF3LSsnpk2dhb6EkZoZM5Ng/qEIfzbqS79x7WFGva/uTuv5EaydL/vRe/Zkd5EXN2HkwYeBOhZ
Lxkki5Xe+1yO1qAd3I3ph+oZaaoUc1vzJimiOpoOIAgkzvnO3wYFMdwm6E5LEwApWPSQWnoiyZQN
M2MjOGinIJ0zmIql7dM0UIaRJTIpkfWTGmbN1sYpbbPdqwRFFZtK7qTtEhpvmlGot4KzKM38CRi2
R4+cL427LO1IQ2wR9T2Z3PnybDZa+BWl7DzuYjblvZ0kXXxUGepSj0OsooL55PZ3zN/m6EdWL3MJ
Eql1X4WjbbmSqtJkV6H9LHw8beHq6hy3nvIxBMnmAiSdGIiJTFSUXlUtJIDiRkxRNuK56/WWd6e6
aFlg4508USjIgcwZOwCk2i6sRiRyiZRSBUCy3a6WbU6PhTWoj5UtDdEPSiqy3h/yQu125Pk7p5K0
5uFBXiu93kh4lm7HkAY1rF/qPBmBnchEC9VlNRYesUhsIDIGUcp719qscCs7ie1i2pMOFqeV7ykE
zuRa66KWQmnTUvaIZrDOTVam78rspDQZJPFyp84LC+BgygSZhyuJFn6oG/15iK0y8WItl7gi40J5
HAcrItRvWEhcQtKnp9QFo9B19SiMFzG2HMn2TanwwntNPNW9KZRQH9h9+nrWn3oYoOzaNh0hYinC
nlsXg5rnK+NbDgtsa1P4o1lyDj+rU1SJCItaNkVU1EScAGgPyxNufSn3S9Y68FrTyjjnwFxfqiGX
GYybnErcxlFJ5+mjQZ98x6SK4NQshqUIYFGSOOLQdLpNWWcd4nWk9CrKrLqbhoYRYO0TsZBrUF2s
nnVU6KOx2m6xFll9WTKlVU7yQvoCr21f3VJo2kEGG9eyYWMivuYoOjU8T6EWFdZuHp2yRlTBpPCy
AA+O3jAxHQZGhQqtFCGmIfl5TqUYO+Q8QwgcHJIH5j1A5thfug4xrs+Sr44PRkdwd+sPqibxShZF
kpqbKgnb5jHNDR0fey5N0zVcNDn60VZygaUPUVi9t2cDbR8LS9M+THh6UabVxDF9VLcIHzJI8LYM
haskumRsDJihckcnjezkLEBmXQreeUlDkcYcV9R31/GoVER5wSIpYq6HqZLdfq3qRXELCOsffafP
HxkpcMS9GfUMTCcvnZnreyKG53wHPNM7T7kG4cVKVkirRBEhSTbUD3EWlIDK6dDrzCdnzrT5bu0k
y7lPchXwR0mSkYlo0OMlghsmCnLYLY6RGT7JBVnxCn5O+YAU6x3mxUYhfp9IcWk1srNZoKqqN9CV
2rpRDKXNtpUKWuRGUiNxhDSm0Uk4Wy6zyZxXwjYJwOtu7oRVGmmzqePKWnzZaiVrP1EIL9VCW7Q6
dDxGwKh4Lpp5GjZWM483SzhbuXQ/qUksZSTzVdL8hPA4jRtPTou+kNx2capp04VGRSN62i/LIayc
JDqYHPITERG0QNYyTEHiNTXl3zl7mzNlWylv+/oedipUAwq3jfGc00UMEe8MTW3vsxBB7SqGrrTL
u7qvrOa9VCC7HpZcbgoaxKdZqus/aeH/vw2IKkzhPzcg7qv2+3/8N4baX0yIt9v8aULET6jiJ4II
J4oTbeKN8Z++uv6//hdN/4MmEBNJE/p5mWYQyNayavuYb+FcBJFFq0HUMvL6m3Px7yZE5w++AE9K
phs/ALf9r5gQyW74lRYl+Ab95+33s95jGfhdEz7OidN3Kq3h5E0rW0MthmO64q1mCWkda9uThti7
UySnO73j2B5IVuFxIlpat2v1/kBQ60R2nvaMMJEzVGLPV7Xp3zDMehqKwXM5JsuTVFjaoyq1TnkL
Tpk2VF/MATD0epzxDd4iovoLFoPm1BmF2e21SXEiP6cRiuOSZBZt4NQMXHsroTsd1bN2q8/GcpgQ
Vyy33WmQzaEfXNsskxDiTAmzr9y4HVA4s+j4ZjR8eQmhxtTksaGyGpD3GqpdLfq0wAnoVXo0k+9r
QSJCr5S8WSfdOkzNaDaH2optf62XVBZFin9JCw22Q7ktCtCOKDLOeTtNO7sqVeY00HihEGmGTQ3H
lRvPWjL4ZZYodNzU/bSaZyDeWHXluW3UDfk/pn4fSm3N+SaV7eoahUuy6/pZj/bTmihyA1eR9xOC
NIuY+VarnUetG0J5YiE0O53Jm2XiYGTFSGuYVLw1xTxbRwqMynPTzEhBIliiOwixzE0XlOS2XCiU
BDjpPJxzp+Z+mSkt1uvSMd61IWr5G9AZ5I8yMcvF3lylQUNroKRkDwdx14apcxvfizro5jEcY6yr
dup4rTqHT0pLlOmuTm0q1Nxb2aq0dzK0EbWQIYoBR7FUfUYmxA8UZ2pYBxnkAhyMi6gnWNvMZyjG
obQFOQJ4CwnejmpOXpiTAqNLh6Au+5bG1txci/d1GJXUbZVwHIWB/Ef7KnMyujndFZG7Tgsw8kQr
p+ROGS5yUSdGzj1K62evpnjv5nlVDBdcQX7jPJREfsE0ID+obb5EG0aSkNatMXrPdaAOjurAJFQ4
ZA4URBpnD0M00c5i2EuuC7Tn7GYY8ofKjeXU5m+rq+Fgm/PESzIM1p2h0xhFqZCm3ZE8CP/FnslG
qQAANB7Mc7ILJ1v/QZFPQfDUEtoHFFOQLai9w9HVqzpL/VLSrSObiAoB0VjONteAQumcmNZ7qGFJ
BhHWebKWWXdOmWyDBefsMztqIhMgpZWOIwEOtzy2Rhs3bjJlw4dNF1yKlkS3vsdWRx4TRSbyK1bB
5UmriQF1YV6qEmw0zXQvpBs1dPWmKrKjWoL9nAZSHZwNDmWyzlCLlOUhaknxFY1UNV8DrqbQH3XK
S+F/kCdTeUR29xa/knLSxwi1rW3nB4WdWgmketBTr0IYu3pztozykVqHfvLCFuUTT4hZV8EKYqf6
OoblXHQjmTReaXJm9Dob+ihTi2epNdbaXy3iZmARnOJRvkGDJrDq2ZRLwmRHc6UqoiyhMtLElCFb
4piAYVLeBuu61hYNBrOl1c9WG3Vfg1M6WgCONr8mbZHd21AdAEuzpmzxxwJtxtU4w1NxR1ZAhs18
x0m13I7gDAh7qYdhYB/g7NqNEeq2Hqzh3GWBph7VGacbUm026N60A6DeQsijpUd/6lj/pV32lHy2
VVf96P/tdrNPxqk2ieL+3//tl8/+nwsDMNi+/vlefPqP/16+f/4aB3C7xZ87sfXHbUOlUw4D4E28
fzPh/bkT8x3UimScs90atz4wttu/7cS69odF9yW3Il/zVjuByvlvO/HtWxjssFOhtLtZGZV/ZSdG
ifTbTowg1LgZBGnfwUtHgdSvKjYrlo0lHJdRNOoVgC7yhsPV8BZ3DcAvvHF7WrCJyKWIHmxX3k9+
6RWbZAPGuQT4eN1pEYfnaCRHuXI32qb3R/K6X+dW7IkJLLw0mF6XrbEf/X4/RVvD3MuDN9uiOz93
fieKLTH3/i1pH5izgXDwC3PLW0tetoWr1dRRicpdS1GcRuO+TsTIA1tcWGiiWvw5CCcRfTO8wb0O
PIor4LDvePkm3pl+vAFuFdUhvnIGMZfjcABQH8TzIOKjfFav+Y4VdG+IMVD39ZEqiU3tGW8HyQMd
9CVPftG37T731Y8kCP1h+0ya6YMmNHH7DaHQrbuMHewYBlqC7EnI9+ObehrcQVxDlxDju9tbTjzv
r8/Pjjgdbp8sbnvMd53/TXeBpUV7bI+ovvYZJKg4FKIQr8HjYyQ+Zq8+UvfgIxLhi9kzGabM94Dy
4iBv1JyBgYOz6zhieI6RoHgW922Jb4l45LkS6a73er4GpPHpCEzrrmWLj/YNDcB971WiPBYiOi9I
MpMnRS3vE/KxNiloFPuLZ5XwENfmc93IOxh2AtmRv4tKCxR+Cbc7GtfkErn1ptsOQrlDi0AHlx8X
vnoHdDB0e/6Z9t1kXdrXNcg920uO9NQE8fPsL8LwzG85Z22h1QHJ7lBoFnqbS+Pl+QXIUuKcda0/
9AmljBi+6jvC3fQvI2iuw4YmTK//NGuPrq9DmfCyacbu21wKQ3KVxlt4rQE21q/xBNafbTSRdptM
OC9l3QgObGwu254n7jRCPPjtt2g340+Id4jG4t2F2LS3lizAHwQjpoPA5pYGkd8f5J3macf2bfkG
nIRAreOIUwmn2caACCMG3shDtnODjY6d7I/jC/UvRn52rqmQvHpjv9Qn8JyT9tAep83wZIISfnCY
XWVPthN3hLl3NT6Q99k59qS7is9T6TRNvuy22bHKhGwERNjJhLdmooW6n4VZb6ajtaPheDVcJfZB
85aSvLWT1u0GwClTDD9KqsBaAfk6GUH9OLxjfDKO/V3HfVS7adkTjl6h6vHCfXxJd+nRGLhReOUu
vQ86i8Xlctzz+BtXfmBUYAmoyIuMRfxKGmb9WI5Co3mxcbsf5jfzVBzijbML7SCnFMPX9llA1ymE
L6I43/hEzsQ1oGy82LcAn92wCqIrkG8PTTJ50iDmV666hvniRblknWu8edIiwgf5Mw0EFIwYN8NW
P42ai2Pbdo1P/jCw6SAOhuCybFVHuFF2YHvm2WHaGL3orN2FT1KQebd3sKw9LS+kOqG/6z54XIwX
dAK+Gqwblju+EuVziQ7zd9P2Cer4GEjPqFy1EZ0WNPMWbjp6gXhWl0dV85TtcioD3Q0Wf/FHMJzd
6t3VgXH4kER34m2THNLvnOD3dOqa76VHl8hXWPKUMDTbb/lHIYl2q75dopPzrqHbFGV6Ue+1S+I8
aeluhEZadr2rXLWT+mYf6xa5TwXfKz7lnbKe7Dt/da2N/RoK6VQcGdBE/aFedtr9hnaac/xDO9uX
0dX85UHbn5tduq0CDg1ydG9lO9rw9Gf6Jo1Ne67pDNtmHsuy//4eb1MA+50sHuJtddnTQOy++LWI
xXnxfOMKivmpelQPud13hghPFbKnv5bvbxqLORBsKZYAFNCbgvh98Eph8xXFnf3Zz7eGu/rT8awG
insuRfuMPka/W/f8CSIZ3WJXHQev9+27aifzI+hDRS1G1/QsYEh+xtnk1D+djf3k8YD493JU3Jxp
cps0oNU7jiDZyXzLdnq4738YhuDD/Mebtfn5KM79MyBPd8g3tcifLR+0guAsDivdsTlOATwJhYNk
3f5I1X3nlUzFwOnuEhCEOPC/3i92fHh0NiO9gwZbVb+XDBHeMVDnolc2wxIMHreB9tvkRiDlHpgb
uhlDPumfkQzLawRoEi/G5k06KfwNDimvYolEvOGq9KyN4lfeu/b+lIp0/+Buf0g79K4wIwc7eDoz
qxuJi8jPeEc7umvZN62TciZNe7kkPEVDAJLtaZvbf70vXS0Kbb+xx/LwrU2BYvqxfM8K7F6b7siD
sl9LnsnpSCoyYq5JxCen+baErvQdPNTqPTOCE7kL/atDngvbV75ZkrsxQp3FPme85TzkG4yUCrIe
a2mrjVv8ZD1VqdWeYVj8HJv+pQnysSr495+Oj5uv6pbC1P3+Q7+MnN2///x29MVz2b//8gkyOIKc
rsNXu9x/dUP+53j6t5/8P/3m3+KgHpeaOKjPauAcyL1BKZe/IDI3vfc/nxzptHxP+v/tBn8OjrrN
5ChzhaH4JOzgZkH7c27UzT8MUlSo1gDdobOZCfDvc6Mm/0Hqu3FL9fqZFHUbKf+O4Nh//PRREzBI
zwKxQfa/MjcqPwPF/1HYTmYNkX6EveDgxXTh3BT2/2D5WzJrgC9GfqdMHTtxBBEALy/jZWld2bmR
mWw4Ug3XTxL55LaDOc1CquWmEUPYyorLaSYp3DLKqsW1+yrEXp7E4V4lmyZxyzFsCtd05jakACGu
Z9cYYmV2Ieei8DRkZtZ4KuhnueU3zZ8txYMIRgmGZHHFLqB5ORr3/U1SNgp7tJUrUVERHAsycNBQ
lFmuo9cjutBhsGHoEMTVoq4VZOhylWVI8sYamZ3VlDuU7rMklLqVT1JIh9aWUNT42CaFDiiuqzFk
1qwnl0K11nI3YbqM3TDtWiqRy8omC6oMez/LeVfJa39e+8w+z5UsnVQHtpI/sNXTK0a25C2aJSMi
omOZxq2EbIECR+42np3wmYB5GVXDyodlD83hQpbpyz0nPBOYv5G0h9AMo+G7M6SS4edRmVv7uJwk
Y4/8e4qC3GxJBl7WMfSapUpQOFihHgk7Xtr6HElLZVDyYKsqYEKlKueB5jHbNWHTOcEqzhallLJu
siHW4msZO4xJZPr321pP+vDSt402+JMGQ61Fll1uU62qD3PTlPqHiVCXnVnp1R8lnCGnfSe95OCV
NaeFLEOompgPoaLkx65NR4S487rw1bGdVlHbGhv9OtefcdZTC1RStvtqROq0zWESbmf0+mxoyzs0
Pe6/gqdRaL2BtI880LzNX6wsB8kAjlvdNNJyAZsoG/6QqkQpJzrgIke1xFeW+a7PHbMTAzjZCObQ
lJHrWBM7Bg3JibNJq/mvsjd+74bX8CYZBGHafACcqv5ud9Gr2OESWQc6mZIkiKSE44eM50oA3BYT
BLI5oqAGHxSNpo/QFx1GqrIszS1KpfqAkNq61hZj8mrX8SksFTQmt2cOyvmvSs313y1VPx8r8ScW
sRCYdH4/Hur9EspZng1ehGI6EWmqhdklTDrb5pVOM0ZmKCvUgbOc46NRu2/zusrzQavVzPG1phs9
uo9LTI20jbVixpzww+zN6IczG6imJafcSk6mP6hxBiyRFi0gmpWmnNvU0vTKuPxhpvZJm6zqXPFG
DFAb1UxG3ZB5EUnyX85ipNe6XvtvBfRsI9SxXApE2hzD3S5WwufCkKSvJQqra6Pb+bkwUa+LsNHq
Qcgdd+HmbQxPM+OA3AxFhkQ7Bnou/sIM+Xs11s+XHGCGwjXC6PBT3fDwf1gtU7KXxylWB5IyEuO+
KtrxdWjMJyrh1e0S5f3OkKPMLVs6fBsTWYqU9RZmoaG7WNKk7Mwx6Z9CJZa8jILOgx1LcWA1fRYs
kjr+hTXqN2j+9lCJG6XXmJX91kd3uyL+4aE6Iz3LJhIPb23V4SXm1fCntF4Dar1VOG9cnHjFMNzw
Vqr+6mm6WeZ+3VRudnUFZ7J1s13/ntbuOG1sFwvmhWg2zF2ZoUdS0tZBs7rUj7Y0Kmd07n0wJl0R
LGvH/FlVo7s6VYCUZPXlzPkKi0g66ota+Kha1P2MT+UvUo5+Wsx/fZQ2OyxPDsIYwhp/Dwa203Iu
KpOwzNxO2U7avPMoaAofUKaxd6wLUHQHrRcjxBpUYpDCwQ9HbXUbK3t1om7aItPTX0nH6JDyqtK5
DSUwA3sstibCwu1MhPImKlXlqsRh/LcQrH9pyPpPAbhfoLp/Cuj9XzhsOfjaTZuJ5z8ZuAAnx1+Q
uv95oz+HLlUhh5PmCZyBRHUqPyuB/py6VPkP/MysgbfKG0zrJtfu/0LrVK4GyOBbBBy5TVBqf0fr
lD9uwRmYazHdYYcHfvsJhjJtXv68pBhU/2mZAu+j39ZjlakPfNiAwMNOSHQgf+4/vjvzNEyL1cxK
V5Wb9t7gjbmXcIXumjaFyV+7jCx+aquHTkQ3pfqodpyBjPp7VOXfxkXbw7m9pzJtlgZ14j6S3B4j
wKjRSGRKyMYs7TqPMyOa44wec9J7lMxTcHNT0w3BNDM7EaqF6e4mXAm0MnyeLI7dwN2I3oqrpNBM
G9vk702N6i7UO7hypNypw3wpZAwi44gMQZOUk90m6kM7YTpS9nNKmjFlFE9z0n+hf2mElEzDuVSh
QSTmQC8cAL9MhH18owWgicMPxZm2sdmcqaI8zryr8M/s9bGIDhHkudcXw06BlPFHJzuGqgE2Zdb3
qqwWmzLNB9zBc76d1vy8do26CyW0n1Z1tNEREs6tn5LEuA6L/lCuHMPkBY0KVHhFwnJ6l0pL7o/a
gIQZuW8hadJet2d3aJdtOiJLwAxfbpy08AlJ2mBBwIDGFohjSQNBMp97oIi1ddwWPk2kHN0oz0Xq
qWkPmM/O8OhMpdW97LAJDDWH3dlv13aXzBjTam1ny9FxlDXfTobjVBfujAI4LBD3EX3ociU85hnO
s7KxnpyOxlp6bJ8Xy6lcRQIigSSmObx9UmmQAPCVtv2qlieMWLmfypIvdW3ihxho5in6zNqZErJ1
Uy89ARhlrO5iuHtaZNZdGYeEiiqiLKCn9GzVXGJHKaXXBsZVKrpiHJSFVSAmzFkdsx16IcJkm21j
mKckt4MkS0nIaSrMa+hh8RYe6iY6THXI9J5qIJb03glejVdFqS03K0EmpbGBdDMDtbO+Eng+oaMg
X8dsEFWjFWJIrE2YDp+jrhxTJ8NZ0i0IvtWbASfb6A3K+krJNzIePGGtgB7NmLoyk2MuL9+cKdos
dtMFy1Ae1xxOp8suhTngTDS9rBsfw0JnygctnEtfQUonUO75XapssJWtN/Xg7E26/dHkxWa2Mz0w
S1WCmStLl3AjxqWh2k+WvA2V/n7GNk3q25Hzys6UskmMiyKJDHuAqHUtDbh+nsPSOstrjsJsMO8V
2nAQHldHKWkiv2ybbTZrtRvKJbN8FrkJWjiORY5X9AAuKTterUcPmAKCqK58awlfpmVFpqj2Hw1D
P57FT12VnhfEUszq9HaN+udqWe9tB6Guxp8kycauNBuPKu2cn4OZPBhtuMN5ddSM5agVCXaYBqnv
YKFmazw4zE1qKnc46zZWNl8dCYLSXpxjlc9PcZNeo0b1k0p7aNToiizwHu2cizlYqM3C8cssH9VU
U0SYKTcH6caU8QaRB/+iVQ25VNpZ77A5N1zeK3YZylG9OuxPfV1v15TRV06pp5ZkxgPYWIjkbViT
m9LnsHzfVVJ+me6qh0mR9l2IP7OHqqQwADuHXbJIZAgPjN7st/nUoscv9E9qGMYdhEsR1PMzwqRD
GFVeVyAeNFquKbXE+FDwsLPB8plP8HOob1yioZtn6hmjF1XRDUCmwoLTYKZUzCEINTW/a1J8I2Zr
BGY1PDYYetSpuMOIgvx+BqOulMbt5R69O4HkiLK1SKx1/EQMp2fiUKL36CVJsSWq1WlEyuHZVKoW
hylDlP7slE+x/VTYM+CVVgU1DllPmrQroyKL/zqeaBkENFafs7bd9E4Icbl8Vigoej3qhLPg9Uk6
jHgw/6rPAdjtI0kYc3KWU+ibkI5SV0vMg2Zap6LCUEx1KOfiBo5hWj06E54Mq7xYBm+2AbJXhCo+
3yVEQKd22o6okbfEMu71HPmmWmzJibmo+vAyGAx34U0qHEatIzDI7OxCP8cL7mmc2t+7SkMBhZla
aFV6xXX+DfekucGOenv97Kd2Kq9OPcExhRXHZ6N4n+IESXPRXqtGDgp0WkI1WHKtZXyZBj7rdKBU
uaySbS85H1ijIVxmbY8f9cJSMAue6xczU9aHcY6fUTdwasXgWDafi65eoiJ/ZTnftaG8y0cHihuY
OFWGZ7kdtiqlrW44tDurKnk3Jzzd6aIGeU24LnsHZkSzxPGpYXOUl3lvNsmHZEJdm0heBAKWW6PV
aVHtT9TKJcqnIfadVnsuzcLyYhrB/TCt71CmsTPlratEzo+JyTlgtB1Y5RXgc0zLfmqZ47Fqom/z
JL/aaU5gfLFpq8QRbG6ZiBzrE8PXoRrqu4QEJxydUh3UlLwLkkXY/KPyBd8RDpUouSTa8kxZ09eo
xKpwqNegjPq+X5Ast6ZFlKd1nazspFf9pcib92plU13hhmwbMwfaBoyj4LrdfLDpBSRc1dpWk0Lv
AP1JfjE7296ClxtqhD2JUotUU79bqXrh5Xxi4WqPGbbOTMP8OoYEtdX1cG9NNfCNhGBMTlkyFhxG
KHm+5kh56GlGcHu8Ub1Tn9k6ELHVPYp44sXbNHWLvgPEVasgkZYrWm402x2ZJHqVXcje3xe1fU0q
rJXDOijII/NcrKSEoFKIProZF9LoSHeann12qr3ntB6hY1/TExNNxmJDMoHpWC+TjnwZLw8yvmnB
mwTtQfXdfVIj8sOTxuaeb8exTF1OuOgEzNZHY3IubmNXPxyRkT7lVfdDcrRttTY56XvaD9znvtTa
h9GO111RoxkdJnmj6+PoaTf9+KAOyimp3zC38NBjNzFhv7Jx1xvyGefZJu5RktJrittdWVkeumAq
sPEtUG2xwyEz0jKsAOs31Oofi1L0rhVhgRwM+Q4t58ap17cq5HUy0bmgKp/R6dOyoGXvnarHBzoc
b1Hxsas6471G89BNybTRagC0FOejV5fakYMZ2loJ8MwZBmpkUXdviGWmBbBA66Ot8HjJdMrLFcbM
NEaRad2msM3O1ccJuGNNnwy72C1N+YkOSnFbJzk10ay4SjH1OJaSramVU6D0NLWlRvYoJfJRNcJ0
w0J2O2TptojmpPGjqsLTIoPC1RHlGMjec7ruoLd7Qz82RYGy/GaESJU9Tt/QjcPoZZqxt65Lo200
o1e9RiXTp+hlFEhGzroYTSpsYeNmeBf5u9FFlxVZGOq7UiPdwlGHOmnpz6xzh1Ebj6zkMFlqcgIS
e7dwAMCI6eRA2J3kUi6GWSmFVY8gdPpeguajVitLZ8NvuvzOxAfu54b91KvLvTkkb5gHTyptuF2X
vluD1eNT7Xk0BvZvNcb4YOBrRiUNK2c2NaNAmOM4Lq3UVyLrCwuD6bMuJkAPy93Ejqs3KfLU5tTU
IczYON1JKq7XqdGulGux0JTyeWoh/XStP9hzD4MiSQ/FNG+WuT8UqraP6BgU4aAhTtcVGqSnh7W2
nzrdplPO/jGtuuOas2G4eR2A6waxWWcQlgWklAMSN0qWT0WJLjS7wh6Ja8odKwtCGPCRbWl6W3pC
e3RsA7EzIQuQ0YJhwxN9PYIYLuEuzcP7aRmJkh3SjiUzfc/m4agoKIHo1+FArk5n9FSO26Wp7uLr
XYMiKreZrLN/N8OVqy8G8FG/9031FCIjTsknSAvNr0cNXHBZH4HkQ5HmzWPZRbVPnv6hU5dXycL0
IWm0lrYzrGDYHudUeyxC887O1vuuHA5cwwUv6/So2CpmDMX46NDX93I6oeGd91qabxdjOuixtovI
lhUjgltiDgx/oRMPH/twGXOL2JNC+lKr5lSUDMNrTdAUufB3kUHYS5+PB4Bliqrx/nIR55484JqV
cqN3M2THhuRcCKrb9V30I9TiYWNYmp+zq6SSAl7dVca+KaaXDIXbJo+Kb7iKfaN1dvTR20fZ7otN
0WfDnuqEM4K93L+5olmLgihLT3VjbBm7fK2OXytrZtWR64Hol6Lf6rY1BqYkD9umduCUZER5scFy
7aAeJz2mZxpnWd0vcS/7Pab3vdaW+9WYn8JGP2DF10WTOO8jxYt+h0vWJxwGfYCxx3VYiDLv8B4O
6OgVhnb4sXwUvcOl2vXOftZkfAy0XHnytLx2ea1yNDYusQ6vDRLjy47KKTTrXrS+OKpV8mw35SEJ
bc0PaT3xiQF/R2iS8uxbhGOAls+tAwfvtIyBoyFarWyDVEJ7IKUFhqs2v4xr0rlQFaWrTE1ybTFw
K2q8EjJq7AtDi4DnWRJnTdroVdRu5HQIXQJbMEhH8lmLi0scG++90WJHstJzL5ES0LRVgH8HopLf
OBlXCxNGttpn7IDMWz13gpmllRowrer1p3gVmKsWRQwzlxpOyfS8fDMhylHbP/F2/SQ/+y5ObueL
FlLQXtrvTp1AFa7xg1l+Llr+YmptEbRaEWAAJoehbRAdztnk91JeBFm2Kt9iBS0eDmt0a4q6cCFK
VIJmdX6kHeJdiWtmOIVbFSjSDlUXP/T4U1ijkUSuhHObGdEB5iJxgHB8dO7o7vXEq83jYkuvaXzF
buuRGHMwSsXAk1s+rqCuHEMg0FukNZElFBXuORm/2/RuLakbjowg2i7U+0s94tDqyaoNI/Ilxuze
1O4cAgLcBvxGqFbrASLu6nrZ61WzN+WZXBDbCJIQ52wXm9hcpYm7b19LHDUs0waL4mAuvimpCTu6
fu3/B3tnsiQ3cmbrV2nT3sscM7DoRcc85DxnbmDJTNIxA44ZeJu2u75PoRe7H6okNck2UVY7Le5G
RtEqGREZANz9P+d8R76Mgw6PZmXvCg65c24d3aJrsYbq57FfFFo9P2mP/JA1XYY8vcNhuiobq8Zb
YF2bubMugyUhRKipHG4LQHhrs42v5rI8x428lI512bIFi9zisSnrh7xy7oO0fDIG49BEEUZPA4/N
bG+jaHpgjIDgHzAKrmLgPAGlF6U5ZNvMfCUXZWCmn2nkzruXJIFhpB/r3IHAHjXpwXSnz3q2T7rh
aGqzA8P1yTEe8lDKrBKDSWSsw9k11yQgGIQPuFGs4tQHVDjOIHkRTSKsNmF8apFNRPhhmc8DD8R+
1rdxP0X7XmUvZ0bql2WFQ6sHMTLSzST78Dqq++zo+OGp4HXqHHHOcYEAePqCOBH+6XwvqkXWcfSF
R6jD9kgKuvELLlvd3TigWgJvPbZpsfFEv2sr9iQykViMYhZSIzzm7VVTd7iSwvJu7Lp5VcR5DkEm
up8sT5zl0GGDcsBW675nr+/JK3zWD2XqP1oNRuqc/wC8U20c0nnZUm4zq/x0ZlIdeGWv6thbL1Tr
fQfFSLoGtolgjev34NbNQxyVNRibdydx3j1smMd0/JZk4zFhkpAX8lrDHrpyYEV2pfg0eEfPNvl2
KRHi9Vweujb9JKOH+Ibl7mqaKJmC1bk2gRVvPI3boI0Tc5sFEgpJEBo7wC0bNREomxKQOy75o6Hs
xN5gzmeNBe+95EYJitj8VkeD4lfGRsc223Bv2mWCac4XJ6fxqGhpLQxzBmOAwUR5s0Mxr5vOuf/z
Av4/nRj/MFf+5QT633C2DCLhV3Pli7/+3y/vxQ+D5d9/4o+hsuX+RkH03+V7y/ldo6fMA5ljaSf6
LoBh/7ZIgia1jfxAgF39H4NkshkQBplvM0Nm0AyO9E8Nkh3rR6WF9MWi20Ordi1pLQ0mP86R67YH
+5WnOHbcuGVw16fqMwsI9Kxzz08vqVLgZkja9DX3ymkvPCirm25KxZvn1zimskSVn10SG8OawFT2
GLdD+CUNmIFvwCkZN2EIdgochKDjg21M8aaWEC5ZSR7FMhUpG2RgaTtV54u7szG4hScxM3dI6t4n
LV8lYbZWrgHiSQbh8C3TgfNYZEHykPRF+hAWfcTYZxbePfWkJLjL3q4u2NcPD/nEc1b03dRukj5W
F11ttO4OSZiSP8vtwo0hRkw6vTPVL9wUIbQgQt/FxnU6dcVekams55Ls6npT+ptaFMW4n6sOHp5B
qHgb2ONUEEfIMOX5TlehWk9D+qri6pNhUposCvuW79AEfUaqmO1uLn2FjT1A36NVW77h77cuPZdc
uBUZV5lTONFWcBTB1BSm0863GDEVumvVzozKdiP8VpsrIv9ordKENLkCiNe762aU8lRlfUHw38yj
NyeTamCr1E8BrgajFUzktSVWVuRnFtODgi5A/pa8lS10uVbY4N11ZGTDfZ/4yVXTcAiEQZAIPhzV
rritAs7cdovFexNNhgz3HnSbu7gppje2x3mwN6Rpj6sQ/ggW/KAYtnlWkr8dG3e8TjqyFWvaekJ0
eUg39saxs+7ZDl1VbMxhsF7DcQCMRNNNKdall+tDZ3TmR1b26V7idNC7CYDot9z03c+Yxj99musm
MxgJC/crvy6db+QsJpaOKiWRQ03AEc+EAJcRdPmXemoqsXNlgkGfdS9g+pko8M11bBPRS9yAHDMJ
3fo2biA+rdqQ9DoKtx8+SGvW36De4zGDA9AK+H1p8wDwLb/PyHxmbAPN3Fi5VqVP9ez4L+M0OPYe
4JqsD///adpOx8///AuPsF89Tdnil/1f/1t3P8Xblp/6m0xnYoEiAyul63GSk0vRxx8yneH+Rk4N
W4XtUKa1oK7/R6YLfnMR7vg7E8gytRL80N9lOu83KDUGFXyLKQObvvunnq6wWH98vPKGgNbzFrDW
0/zDe/zx8do0E7aHDEEnZP8dvYZEMzF9BrKXW1RsSpors+bCU8Ey5q0tJ/v0E6ZMTKM2HqzJwxCn
TGontgDNWmSmv59DK3mb+rgguWPq13JoMV3kRvCiwGY85Qm8vFrOD04FAy93ONA2YwVPhYzKntjo
yIjYI5/WVsmZ4Gb0gmw33yU80+HWqYvcn8VB6nTcMgYvPkx7irEvjf1T1TcO6AVH3IZVKy6qxEP/
871G7xxvyA8mTK31hGHhRPr8Sy2fej5Dqt4ycsNxYn8MSXETpJzFnqowzLH+9nrrWHl/nFWzdrvB
/lzAdfd2E4/Xg+yYHtal2V55FSdnNfXmXeeV862XRO5LMUEs3Lg+Gp6pAuIByeDeJgz6j0HvtqdE
wmGif6k9VRbHOApaVsUovLXsEv8QlqwQusrcXa2kuw26Uh+GwQlfCBnbV6GtMaNR8Qkuas8EiSny
krujRHHGjZk8dl6F8UVolfVbQjzjhaWpls7BMu54WGHVt1V0wVw73Ic88tzG+TBSh7PNYIw3heeM
+JdzKrPBOP/OHVmV2Lp8Cwx3a8lxJ6swuR3S4Imu12g91tI/d3nDR8iIkLuqaU5lWJMJMLDW5zmr
YW1/CpL9x7hmfEb48EE4wrkMOI6x5WzHvcfUmYBjRdWFlTDWovVsNbgclvWyqiWx86qlcm5Ey8pH
b4V1UYKf34ck8JhOTQFmXPAle7AdH4yfi9Uw5aBfiCWdzCgPt1Ztle9d/uQ21YTdPalvXcgjl4PV
shEI2m90/E7QVqvOuM6nEGXQLdvLkfe1FbprNi6Dv/M8OjjvSrvN7nyFyjD2OB+8VBX7fu6Y7E+K
76MdW05D3vCEbMb/TSf5TEXDoyMZgEgPpbdneTtVBZKO6SCXqKxkZJzEq1ybcu0PmiOTA+JojeA5
nMKhNHeuFdlvlTXofRNNwSaqK3k5R4isFpy7fV8iV9mTG14npa8vq8BnWWs10G0e+eNrAXDg4BhZ
d10WC9evB6a06dvpGYE4XM8j+NBjzohh1TBkP4Qop4cMgiSzAMe7pjIKFRk+UflUsPyv05rYTIHT
ZWvOZoTZxfROXSDcNX7JalvHcfiYV4orOmmmM7xYvUtFUH+0dgFVrzLmja6V8Wgrqz6GYSyNFXvN
4lRnlXE0ZG3tWNpeQcZh+m0ZPzOrl7gCk7uR6kPiENUQfHL1vAcJ0e9mHrtTNJQleVV/ETCKZi0H
2EcNzfL7yB75kyyZiszu2+xHTFnlJILtBJWFWySJdnmv9Tn3VHCEFyxXjqfzFm6Oy8gPOe1hpnoe
XsrcXBdDVd/npONP0iuJqZZkDM247890nuTn0GRNh+YXPLjJoM+WqsUKK4bHr0lM5gqOijh2gylW
Js0Wh2Lo7PeIOd66tHBM08gFws9ocORHmT77ZmXei5iSUxC0F+ZcXrIVj1/ZE981Zfoq4qbbViXC
ncekmvobFR1Fqu7JXU7Mg9zrqMjjNYog1mlu6ZU5AGkgWonfp0lBXWmgHvXkYUcQzKzNsuQbLIfF
acDRVirb+2JTxvw4NmNMfNf27gnpp9AJF1UxDJ1t0g0DuHikYCLzNvdEq6CHTzx9y6qXx8mVN8pI
vuAMs22MQZNn7kRnvylxcMGIbWBAuCtYT7ux0l9skBaYnyIGpVGXHiKdM54EFyPu0Lvna8ufKnhc
1hHCzdbxAlzdPRYK2ap2k8Z9BXXSICSLoHYEzoMq2AzPAirLVsp8HSNvFDLEX5/N/hqL7Q11VUwm
PKKVZtqfFQEiYicOuaq2MA/B3Nzbfnw9gbhZl05vbhsrza+6VPQ3A+01zzJsK6gQ4q3Rcwv71vFv
ujyxdrVbbOM+fCkc76jNoYWxaAanwQ4OmJhP0jHbe28GwBLBrRADZNNW79Aq5dkL+FM4qanaSuVi
J5g0CZNBMBMMvoGmu3E4627rhXExjepdBswuBCOWqyTW1cl2Y72BPcx8ovYJ6faQx8Efl+vExRTD
YH2FQze9EBxcopUZus4qtxq+/an6Vpvpa1T12HVFbj6IAqaeZJOdtuPwNSbWDZvViA4LqOswm8J5
xejqXzRV5G3pPVrISPa5r5S/JWyL8NPxrBrj3jmVLOXo1xDZ1JzqC7/qLsepnk5evlhGjFtusp3B
pICDRJxik5ivALom111G1snVLbkCs7eO08xMfRUqo9nhfM72Y293cudWkbGKQWd/C8hQPzoGmajM
Hoa9N1vyqhyyt7Ixrb2Syju6zcC4K6q/9VGW7fwoqEEVB6V/n1Yhhzpq3taNBgUhUDP2TesxvZWe
SjehCJ07TfPDlQq66gYwlbcigjthsYjyO+gXcj/kgXvq5ja8zLG97zQ+l+M8Zfg9jXA6ohQywxia
FmE4EY+yJ7XulAMGpClhtQMIzQhOxvb8GKg4KREeq+ar7U8kZdGzqbRHiFt7rBNfGLgBJhStfQqK
MqDsULRPydx1N5wJSSe10/CJpYYz3AxlCd55pi5zGt2YALZrNfQXnpmBqCSM6HRS7jLgFEfZTtXO
w8JpJ9G9U5X2ZzrY/GJZso+ZtMjlWG2/7eCKbLFoGCsOsqDWiY67QHhEeD0mk3PQbLI2kTD9Q5/5
6q0RM1s9/4iV9TyaE026I2AuTi5o2fjTiEACdUpleIKyetTEfesgOeNYNxfWFHhCYUU7qPGXTjWs
Y4W9q+wrmznR2GyszNrEaZddlAjsOwg2OLjHEyer6pbjo3fbMZLejflQovxOH4JajrAiQ9eAGVia
5tpzTP+mUcYIfMmGztFX/NDW1hnLSxkXV77CdgAj9tw6AoYTF/K+c+pntEWMCsXKLnNntVASYEZB
0q3bdZi370E6mWuR9mJvIpoapV57Mjvkwj5mEzQaXO4bHQQfEcz+TZRwEXOP7OKcfZ+oO8RNX227
dPiixVtbFQyKTRIBlz5L2caaQUPVwXTHRO3OD+udS+kgJ1HD2mWJfZF06WOv6nntZuWDH/k4Kjx2
Xao8I61XAN6ugymq10Ah943C0DBh0F0nDXSddpI5PN/+szbMYWMNLQQrsbAaMr2aLH+jPPbgK4s5
L4zxj7IPnoi4TmZ3ieLGht+C6ClkfleHLp+hP1ua6CBkIc7z8C2lx4Mm8lgfM0MRfkV0Z+iHncOO
97YyHlLh4W9xqs3MeeKaOqDPaBjPY9RiqqYWD75U9IRKt00XoHBBi3ubffY1wk+qt4NMDhF80BVw
lj3HXoKj6Fgby4lvw3DBmVV5fiGkW+2sns1v13cX09QS7pH5yVbmLuoIQmrwLttmYH+d8eWv3NTx
7wO+b04E/bpyAUip/hk6j1hVhqGf5knBh46vKCpb/G7xGk64ywqdPRalRjyp9JPyzFMybnpKBVaT
k7e3owJ3Zahj2xEpMnQyXotZDc/m8ugU+OGqL6K1HnpcCyTgjfhCcDf7bHaqhq9p7A41WKHKiXGw
tLAy4S6sxyRLrgrgfickL+cwRbAn11x5wUulQV40uTC/QTJw3rIRRhTTh2jKT+z4+VLLdqsVigsu
7nU2VlcplyLnizHaOJkdryAjuxErgFd/7a0AUazT2brE9kNjjL2ztDdvJ5n0bOAKgYQaVxuU9C98
uhMkvMu8b0m4uU1/LXsG0S0uf97MKK8oVMBUF8/kEAXtwSn/7KYGZLtK8655NhLI8l7QX+dGZ5CI
yMp932pxFk4twWQF+SWjJffRT2W+YvNS7U3w7Nu2upuskbcN4q6FrY6tvqFPIzZBIibte98Spwv8
zcBXSKnHdOEPOGXguqJKXjGfPlUx7PqVImvb+PF+6pNXKGjldbJg4IC1naDH83Sa+nSXDoRlB/8q
pqr13Ni93sE4gLiAvXnlDANWQWvccd+RI+/eUtm7CBHzZROELHqgZo59krWHZh6SY6f9G5YBMjhz
eG6HttxmpR6ZGS1DRj18LTpsHD6ATRBmNNcPJF3zGiFnUD1GJ12Pe0hRl1Hc3LUa0Z+TpMvtDPd1
8OKXrKf2YsYtuQKSEl73snVfmgl3WcgjFZXBJsgs2i9ZTCLatxSfi3aIHVom0JHywcYaCBOLx3ng
fuuN4N4s0ztWxE0Rx/aK+/TouzOEBdOVjxnX+arLbe7jbJrW4cC4KLYDVOyB91lh8VnArrc5qHnk
huzdVCmepQh0fpq4bCL8Nt7KeDY/CGTsC07ySAIZOrmzlwV6Soq/Vxh9vlV+pbbKqfJnww22cH2M
UwNVzUm7ipXY5+GaeE+kngBdB84pLeETZsFFZA7s10D+HSuDJIU382CdI3HX05e4nR3nMvNxuJnM
SRsRuaspc2IEW+815OpjvXGzy7pEKetj86M1uyc2R9ddLsMbb55vTSdGzrNfzUTbm6xgB5Q75oZh
YcjOBM9kZBCrTz1/ldkFe3PfDLcaQxfHofKpDGYMTVEkLy0XeYRNLxRH8i1f/TifTo0FuDe2O+Z4
TpZzvnc6ps+UAK+4TZlUN6DyjlMhkhdKzdtLB7gIoKtMqVU/QyhMqsl7L/LZ3NeuDUA/z9LsZCYA
MAXg1Gcc+6jKbizOcbJI9ZFDo6mCmFFaCtRblAfHup6rR7PjHsNxi9kV1gq2QEk44mbCLcVyhb15
xOTynItssHddEFPn0jIYmHlKrxYcUs7/TtOVq61pV8rMfUCy++jGJj9Cm8lPkLIJfGKm2fQT2+NC
AHT2FRKoGWFOFrFtExPFj+sBzbolLrTM0Ut55KkXPxSOmxDBluIqmCdWXq9FPwYD0ly1lomJ1Jfi
fQjT9rZrgSG1dut8EznnvnSejMsAE/IDPsviIFXm4J5zGMlrblJm5Il+jvtRor7N6ZGbsQcnU5n2
2pxynzQ6rhz8dXl4bzihwMaK+34Lik3fDXWZvHWNiztnrp2DE5kJV1kj7qgpmc/gNOO12XCuB0Lk
bK2cMbKbkiJXMpR7P2nEpi3jbMf4GFM76Z7oNgBTvh9qFxfYaJTnTDTjurEa90tdWd7Z6JrgxG8R
6GzkAUuwm54XnRtuxN6ysm2nZ5bxERxhvK38KbSQg3HuJsocd5gu652GdXdO09GX67wfGnY2XjxT
b+J1OIZS4xoVXG9xYAI0LaivOkPod1/dKZeXNUDH9dQ7GfJdqk+pCgTAfKM5mgWMozwG8u3bZvLo
2updM7+7HT3EQ8EEsET03Guwy0cnpNEX8UVBJl0w1WTnlq/Q3tJOyO4PxqjqNnid8WHi9YihrXrh
fCxR5/t2Xps5R3x3BtHY82ajB9sP8OGCda3Gzvh0Os8/sdEPNvhM5kMstH9wKhBrZATkETiJ9YrY
sE6AXOMZyiGcKoudJfM0cVM0UQvCdsyjE7i4+FALO/goZVkdgq4WX6puijH4mNAE68Ul0Aa2+ehP
rXNfePPXRFAWQ8slONxCWXeUrZDnZ0KzHsZaAUxlxMBqT9lI7tcHjZ3khhYUfWublffM0yV7DpDZ
H9DncUTLMdqX2Ervwk7xDMgMwfCSauYjuKrsCWTPlWkrwTtAEkVvgtp9n2Y2OzrfsOH3D5k5kp+M
k/zKGCvrmVZl43L0Ne4aGEacwMowkaTKtXE9WvbgbWk+ocqg7Gp66G2R7D1vKm8UNoI7bDKUbMH5
6l6H0hbpmrCAehlYthByeSTcR0Db0zW6qzQYM1mKggxXtefMokzjz8sDv5RRfxBc/6ks++8otrqM
y/95iOc6/+v/+SEzvfznf+gCTsD036VAGQEVZdVYutr/0AWc/1FZTfc34jvg8YwlsyORI/+hA6Ae
uI60bUKZCyNvkQh+iuf8Kq7ze6rv+6AYs1aCRDQS+oFHeOjnKF3c0kOTJ9TqGYI9BYd0h/0WXHJp
bYJxMm76eBbtse/9Xl+KYsRxwRmNwMJUltTiiAr22kqMVvWtEiG7BSmq8Coxyz5c6bzDIKehoy0g
f4M7vqD998NvWiaLluoruQkDPwVDneYcAsg0OfeEaXrIOjpyABuXybTyarOwNzYGXFI1UstbvIjR
SzHPzEQ4JTFJaqQvR9ZQVTG1YPCWHgyjdrIzrD4OK2NTj685TQ/1xhxrZkNp4FFaFWtdGzvHYbOw
bVuj7HYm6LUTVeZJuM81NMD10FXzTIk4pyoMd42RbvGeErWYnSxOd00ax9ZDwD7zjAck8lZMOhP+
PDIbWY65yHmt0iihftNBIqcS3F7Z4L/EyStDM92kQ2Td9wYfcl1O6RwS5K7/RYn17xndH75a8rCk
w+jPkYaDVP9ToDMLsaJ1dKJvhjCowHB1i32LvV4+HNwwW6SJElCQAy+sZQG/kg0bTo6fsQtgdvD8
A/9wcfPdXfC3tNh/FF1+U8ZF2/znXzAH/BCe9A2XRjvHhvaI8OTJn4KbRlYpBoHs6vMuta4MpgC0
lg7kdKOxPZlU4uz+9OsFge2xniCbgalawpzfBUWHUPaZOWteb8Ri2bV1/Br6KNZ5WzYfBsy7/a9f
76foG8odN5Hk1SR2BROR78fX66om9Xno+xtUn3GTCjVg7xowhsVh9i8+2k/y3R8vtfSwk0FdVLwF
mvXdR2vg0bqAFnx4NNQ1AUMuP+Khmv9VT/P/ehkePwEIWELgng/Ra/lGv3uZmDNOMqvY2ygmQltF
PcUuAm35x0LxT1ODqJv8O99drAvdC8gYsUabEm0+z08fJx1Ge4jnwV4j+jR9sMWdK8aNoQZrOjG1
ivUj0HQJ7sMG6Eg+y4y/4RcwKxIIHANDehBqhz1aZjsY72SUjiO5hIzjOHhwO3xNbOwPK8WZCBAE
01OTeavJKrxKBrkYb51SfA0SV+eXAZuL/tAhJjzbA20G27nl1LdJeUjWCuq8wwy6qBvKdebW6XAH
+8Ocv0aGjZcCBzubW0CcYOGZzxbg73YQhrP7gczA0mlYMyhKMrMK9nHThPZtIfRiZxk8V/Zs2yMr
x4XMGOhMIBdwM/EhLKVwnXoewA4DKvTmhRgcOVC5QnJQwIVcLzuIwmGuURh5SZSOxg82ETMlKJzt
u6Qgf9ZAUzh35cg2LMzzVG6VNFriXF5cZcWKKP8UXuSAMeKtA1o8uwoHWbmPbg5Gcu0DNXa+ADEs
cDPDBtUMuZqmOMuyCF+oVxXNJpix0L6MATmRmTnlrZOm1HMR7jDi9mYuUpE85UGEEGdNuusfZOBV
ycGP0zK+nNOC/ESTFXm29GYMy8A7AQRn7MhWTR0RwKrXlIGMSfqk4slO7rTZ6kqtrZopztwVwjzP
ydhNX5wsLHgrra+D6x7K4LTRbNsi9s3YiFZw3WP60WLb+TKlWUbfnppAzfQVM9taJE31SWlamqAu
tcrv8ChPgbWaXfjJiMsc4cWj6LLAe6RIDStqHHd+tivjObDBYQCWeGyirrTvexohxyew26rYNsof
qUrLs57KHQSi/jrTc0F+CWxIFr7g3LDcE6o9ICWiEkbxxndB79KBfIRnUCPgIU9w8O6YEO8rY8z1
h2JYO3D2Uwu2tPCDmDo/ZfUCOnZsmIjyLKBt4XIAIDCUKtQTDpJs60IfbEPdNdOBrqUgO0Hn99j4
DZa7r+yS+gJ24VnEItBU/r7pO/yprRAYj1veNzRRNKxip+u5Mw8VDtDXyeSa3MzMOUl4cFobsTUz
1wM3rThGM9Cl2zEZiO3iVa7D9uS3sC23WQUdZGtLBuhIZT7Y8SlUF7Kg1Ws7MvMjuMRHDbat3xDI
cQa7phLGqwATEUPjaBAWUFs6gY15g8GfbpOxmBC946Ca2L9jQp047RGLu7BsPSJ2EGSZDpFZOeeE
2vdiz6AxeItLT1VMf2jR2sCnTyrG+7HnHt1c42hl0uDKE95ly121nhCI12QjLhGSAnXdt13tPETR
aIpDaXWyJ6UiiyuOcV7F8wixjkNVqB7sns+7BsDN4uKzzuTEWbrEymeSrHWVCXopAwtQWjFzZEI7
jDKP1+lg30cxTrOrERM3juWxjs3gMLJu8ASyZ4Cke4DWrqn0icZlTcBq0xVZBjnFj3XDyYlpqb2P
h4JZ3vrXi9riR/nh2YwTBSyEgzeBpYag+E8bCR4hbQEwnOLXMYEBymQhDe2rurZ0uu0qJLunMRfD
fDTdoor3UijzreU2CS6YqfbthU6p4d7rYkR7xOg2BbSFUr34+Ot3+dPSa5suOBSfZdFgRUR4+AkS
WRShiuI6Yc4xFPZ1MHKaxkpHlns2xL9Yeo1lMfphseK1LI8FcVno2YT/tFixm6x4MHgRVoe+2AGd
zVexPwwb2yydp8kJ4rsKqDl/Z6qrkHPWtoSRA/Unqo6//tDL6vvTG8HCthwifErsDeunDx1o2Vjt
UieAH8ZzDyw16ovN83BcxRRZBxd+HWLd/fVr/u+rgW2AQcCfrRxmFrms5N/tCBJgLraw7WFjIGVt
2oKnazaWf7JX3OaaM3gCWjZbKoczyk87qR5CNPIlXRvl0NtbVREG6QNSdn/2s4BLYLLF2WLZky4o
rO8/iy7Z92R5PIFxaeVt3djmcRCN9/HrV/kJGWJbJv84RzXDd7g4eb0fXwU/N8mtLMOdqjOPiYm2
106VGbugDFgh0KmQ2+z4j6/pT0E0/umJ+odz9y9P6P+GZ2+yMd/9/hd22t9IZwty7T//8l/1X//7
S/z+H/fv3Wfcvn9/DP/9J/92DHd+w9rseoDGTL4froC/H8Ohz9u4TDicBBbIAfC2/7DnWeZvBpsP
D6gKO2/HCrjx/2bP41hu0a7Ikd1Z9srBnzuVy+Xy/u7GZo2Bem9z2PYxkPhcPz9eMmryFO0NNj4l
bZRiHyp6KpnQk40oajJHo2Nwz9dwjNamMCVJEaudnmY2nwZqBf2Ua+nm2TemfBPchoBOHtNuidT5
DDnJAUHaFJJYSewNDIXiQGlQWSpBf8GesOJYpD6dQukj4vljMbPzrH1ZnA18ywBBrbAm8a29jVnE
4jMk13RH856xG5yRdLxpvLJxTYijtMkq8LuBHY0ugH9WhNTfRzNzXyeV1ix2Ht4qY2L0G7ZpekyV
TSLQCS543wEuDyKwtAVC9v6GPE9iIKt7OJxdYd84qMJrSzT2GiTDcAsdiIRa2ikvpqKl7PcIPJ1F
BiXCIta0LU5oTug8rZBWaFDX+Wyfwwao9YneSlom/KhO7iFEm/3eGsap2njE8dtLThDxvuTWvUxE
hTUmxif3IpmWjI8m/dvFcQ4ToBxs47+GJKHpOMwkbSV+hEE8M3X2SMdH3GwmI+CgnydKq+EA1SBM
P1Jdpiz59J13i2TT6AmOSTiEuav3vj/bIVKiPylkEiqBFoJq33e6/zZEI8+xZIWDp2ooVnLyLjTE
VyMoRUe5rUNBQMAXpsxgC+2/K2uxyXGNYCAbc8eHt6hm9qVXMfvYknysSZEN0G9lugCBmJYbZIYv
wY+D+Jr7riaq1tkhk/1Cdp/DwPYVm1CbXFIM2dTHQXeBu2b2XvoX/tyQ4Sbh3QMlNkb3OaT5GeSo
6+t+o+eRIP8w+MF7R3emsSRCgzMOTqe9IFpuz/5qrIsaEkHU5qBgxo4O9YxjxrrrYBNctnZm93eu
nQPEsHPLtV8dB/6UM4f5RNy/7oPnIEj9B1+n5ZVLFUu3k1Gb3nru6Pd3RsLB6DiEVd08UTjlPoVz
kHxGsrDsa40N4W2c0iLeQ4pnOzbGmVprjNjDEgl2bvzKxVzeVSIHmI5nKXpsSJZPe/bHpMAGrxg+
gCbAuEjZ0rJMZZ7/0eiITK1XmW2EW2wkuAOUjy5BHAhM/7MhnfHzI2DpyGjUmRBoRQcPW+ps5Y2x
GW/rQoBco3t2YJxv9OOBaTSpNly8wc4i33CLHmM+Og478E0Y6+kVbyGvTTV1hAcu7dJdj3uFRja/
NU7QmnDwzQzr4Bv21gOAjbBZAxoMHpNopkFCl1N0rMtpkNRxVYrTphqwGs6K1p536Q/1sK0tuvZW
kUd70ilKUt0cGlCH1I9TO4OJS1G36hsQ6TYjXo/5ASwXM7cS1dzFJ6cN+5rGocUPg7X3sx4LCA4C
97/CXl8D/iWh0R4rcPHzuu5y2BARdQ453QkuXeaGye4eD3+Qb9u6jAb0ezd6r9LcPpTGEF17ntHb
u7wQ6StnZdLdeJfxoq0Hw+RLQZBtzgir3P6JF9tfZ84GN5U5mqfAGZhzlkon3zx/lN1uyMqMnDiu
0A6xOiKlCV4tLk+4J6vNBC3V3YyNBwZcEv3cTKUqnha/3wsGQkxx7eyXz0xpnNfR6LAzBjXa4MYo
pgFfgxMuHA7PSxFV6c4C8EwzRrS1Rnye6yK2gaNpu1PnlN3iZlZKX3MCCZ4FD1Y8cQx4/F3U2sBo
vSqId7422hDxh/PjKh+CIKGlTSO204vWF/kOUyN0ZTMusmINPUfRw2ZT/lYgwKj4TNMatilTB8Qg
wR0seMGGiU7Rrvoi5PLZWx2FPO4mFrkT7phURDOwylxyvIyX3ghqD9GPaxjjEoH8oipdtCweH+zf
iOpxJH3LtQq2sakRR9edKRvh95s8KavEpGWe2vWwuvEG00rtfqWdXPfAkv4fdWe2FLmSbdsvUpnk
klzSa3QEEASQQDa8yLJDrat1tX90H+5XnB+7Q+S+ZkmQBZX1dszKsrJqb/CQwuVavnzOMYeae9ry
kGDIlqiczbwgm9AsTGZH3Yh2iQVzjBiLKDfX3yZ2lxKyMnpLHknxnE1S227dZOepa9SEa/BatA6F
WYzC3Cadxe/dxlHP7nQ3OaiGWHa6eCNc5SGgybNIjWekvJJXT2xJFy6UKBhHXbcloctGPu3GYd2s
EjvjIPXGcEAtkZjhBKommc4yvrt0axDmDdFYH5yULxQfjvXoDvRz7ybPoBnh+h0i3ohg97ukDrxy
DZANi9GA+F2uTeRGzW2Kxak7hLbjDXtcsjMC3rFtn7DctPfGGCBK1nAPOcZtKvUzVjEbvtCSLSBm
EDwTwpVRPNI3iOd7YyBhEj+St2B7SJ51z1TrhN61yOykAjolGrJORpMcjaiiTbXyl9BTvoIci9fa
N1qhz+qWDw/KPVGtRGvu9+5njscreCBTI2cNTb2z0AKqCM9QlRIAyPEn1TM9sBoH6ipKWY5tEWt5
bs+TVIfY7KLzKWEhOQyqg21pCX4n6PYiyZ0j3bZR3Myc6NnrEcQhTsiRTPXbFHaGvUF2Kx6j1vYg
JFtzFdDw4dT1OOCL2fvD5F9rrij4SLMG1YDBW4LAGXCazkVu9ryhsgZNJ6h4xzKLa51ZHDn4g+le
wxzIaqIbNQrgdKnIvreci5VrH1/Wl7w2EOmqboyObm9MKOjCcOfFDstmMyUx/maOSRV2Vkt04tFK
OFJcFh2nfCTqD/2GpRPQ80Xm4xRLaSCeKyPCfU3QV3FnTTijPiLT9iZzbfRZLi5YOegf5bUcNEYy
K2ienJKL+ogaDvhZmao+Boija5fTgc5vw8sm9xzzLK2GfN75bQYhVoft0COD5YlIsMfWoMUuIsdM
v+O6ktXW7yMi+GLm4nTTqzGOHjvC/B5TmqsYhlPJB005muA7zQu32paUvMn5ZPetex8VBroNfBpY
+nfUhiGR1WM37irNQeKhI2dshv40IwFLJgJetnONmxiNY1CLx0LEUCHV5BY3CMm8xzR3zHo7thnq
zQ4hu70qLFE1W5o8NP8G+meYTUC4YryzLZX0j12K+5jVoQVePflB1+9j0pZgrNPAQoFtRhMCjdTO
P9P5osBRscJDYqNLi88JBJxo2cmKV4GcvVQhiOk1l2jXBvx5tw2afmtHLoAUuCvOjrorvrLGQXwq
8jG9FqQF3ftQcaEqQeh0t7qmA71uZU8Vri1ewWZJPYw6nxRc6SNlW9W5Yy+Ik6D5ZAbAn9ZO3HUk
Pw6uZ2zzGQ7wdeZWOru2kCCQC5kVwX4GsNFeTGRfr5UYx2RHOHx3EXKW9TWs2qJfc1TjP9ZR2A0b
xaSRd0bfqmxjhh4+EWRyHSlRFPhSV9E+7IyI2dw57VNpwiuout4669n/x/tcqOrDzKM67eypZYom
Hkun5BLOIwGeokeafxvS2rsmlL394cXJYK4sM+nEeqkdMeMbpsustx29LguH+WIM5MSvcHeYLBEg
fGD4BIMpUKUWMz7ffg4juQMK7VzOKPMRo5BLE/9QGYdqO8KGYKMJJwZ35ynVBud1b8vPpZGll6Xu
kS5HRDhBiZhLn1TlzBy/uk09geHw4LOsNPViDDstl4q6Omy8A868+MqwQpriZdtw2kZMlsmroey8
G6r04CvN7pKITM2U0JjE0XqKjufFTp1x2FDl9vcx4pduP+t4upF9x8IzocXbc5jUMfmXYMOtpxti
+KBKlOeqx9yxammO1mzeLQ+BizvAT9PIGNR2IBKrXNUjC/s7bYrF6fr7btCzqQolJ3ksVzSeltPg
39sUZcNbvi6IBhjHnOU9m93oDjlEQS4FmPhYyQLgMpXqjZ3ocj/zYh/e+QQnTZ+FHektiZ4mTge5
aAVffgJelvWcJSyUFUqqY2ug1w3Rpj39tlG/+XVFvx8PnjbWlmForiKeXdCqJrDKl8PMsKsyTl1g
BY5zBV6jblW1BvMWEBE0lMYqMMqOg5IZCsRSS/FYW7UEWxrTfkFVQs7V3zW7+EBY9BbPnSul78lT
trBOjTJEV0nCC8QblO1sogvk/LdvX/fru0tajovD3rF5bszTUTIrLnsvpoZ3fROAoU3kd+WExeXb
o5x0SLkWmlwEytO8AKDrmSc31x19Nm8p1mVTsntmGRXCZ+9QTw/pFEXlO0ehr68JSyEjelBFwY2K
k9Fsn326DpHOGXgKkfZyOrc1Q9x678zMkxYoV+WTCeR4eBjp39mLnOL3ZwMZASDQmmcDTE6PpNJw
qRrDabGQ2FWxzTg7DN/pui6/8uXjSA8PUzr6DSltdp0vhwwAoPKCI6MNb1v71CSEW7txjOkLRfK9
OQ/qO4v+iAqbefrOfDxpJaIaYa1dzKEezcRlurwcOnOsUbgc7gF5CnhrZmwqnkZ3MXHTHmD10hyu
jZu2Ifjmne/z1ezhJnOmTUYUvV82Vycjl9IEmzM59BGyfGCl5nyWVlGryK7AdyMe356r1tITfXGP
ORGWiGvB1Qa02k8fCQEKRiWWT23T27x2NBRScGWoVR/cXlFmMb53G7qxCyzHD4szt/HCY4LR+vPb
H+TV9OJzsOxasBJE4An/5LueWjMVtuGqdar9pSYpZrYQVkMttcaNSr6pm8t35/QfvmXJOm8La1kK
iVd4+S2DRVVz5g8sg9p1PyroKvgNkzRwyfcozD46CyJ/EY1mTRCp49sX/Op7dk3b9NGLLM8TD+5J
sxqW9bIHjtUaOXJ4abpzXLIp9NunKHbYwrw92MndtVFqWgSEAeeRkuGCk0k1tbIzR4fY95z96WXX
9VjWal9+wcWWIjCnM/jOgCer0jIgLy+WWhq+XOHpgFWA4FWQwbkutUc/FMvOJn9/PX91WVJ4Hs/o
0g7GAfhqpfWTPK4CMIE6U5glg9TCadjG3rocRLqX5vjei/NkwtCnZsBluAXJgXDsZMJAbuqRXFX4
tCNbPOZsWD+NLH50TIgei+gDxT2RFe+svCczhUE5nWHHYSHXoDY5XRFa12uGFN4gzdjhB97vCZRW
9yMXcnznS/vDQK5YoNL8h3eKczIl4wkWo2jSaA0PGohiHk3EXcLKTUU2/f1QUiKsc20GDJzTY6fB
HCYzYRMAfA1P0fNF5ZSnm2C5vLfn/it9FvePA0TKCpdu67Kqv3zKMW66eOKJja4g8dEESQufhueg
+6u0duf0Ipy96NYu2/A4K7ZaK8udwc75o5rDs97J0bmjCyCo+e2P9fpmY8gE3c20hTEg5cnNLnTv
V2mb0CKe2daFJnlmyu/SbbD87e+HAj7AfebivVc3O5nzeMSwEhOQ1j943fDQq+7B5O9/PwzFK+8u
y1rA/SdXlGLzx4tFy1zjVGLrmedbJ/XJe9BN/l/cPKA1S+INM5VJ9PIrTTqknDhnUEm3cHnjZA6P
qOFGBCP87e2rev3IOwB4Fi4OwjaOSk+GosGSZw3eiTVVVrqn28zzPfYdTM6MNYbzjejKRU75/e1R
T3YiPPOU/7wcYPMwQUiFfHmBgG2MMLXxpLDCwe2GrtcfB7frroNWM0/jePg0Q0A/z32Oc9DiqHcq
5T/MTo/56bM1ILKSWvnl+GyWB580meX931fiBnOeeATmTG2gpOIDvX21r0fjUjnoRkdHzqVzuutR
CkoAelED+N30YCiDxrfUD//BWvB6II76PCor1G+8BRcl8O9FrJVyCtzjr2FrNz4/CRyc/VdPAlQm
sdD/BeEBOH1eDqOrckwWiBCghRlSJd/Rx3rseo6t+Nvf3jpJXQ73hLnCdZ1OlEFrP7ItbHd1m14s
z7Yyk4v/5tlmIjhIMSx2pdCiTm5c7rpUwDXnpL4TY5Xsph/KdorLFCPi29fzqnCQAAqoA6n62aex
D3t569wYsH+qaXekjpXuHXfoN+9fzR8GITGLdBFqbf/1INpTU1ISFL3K7aK4c9y4feKJcnZ/fSmY
CljaCVPldPS0OsFPW3MShLMw623CDls2mrXu3tvTvp7S3nK/BGIRm4XCWf75bzIR6lt8Z7EOoQ9I
4gkdrg0DrpNSPgfEFr0nUvrjcM5StnqUIohJXw4XTm0RehOtUlEO00M+jPN5PdGqyPErb9++f38a
Cu0LlSSbaRg/J3POrrEkcTRAXqIizQBXTFJemhkb97JO/PeUsa+mBO0HqD/EIdsQe17tNZGdwptd
cuzS0HR2Bvu/rRkz+d6+pFejUDVidQ9YGJgPLsFrL74svD5N7zDMKlmmW0vHdVNN/l/fOEbhptH9
W17HvLNejtJVBFDIJgtXEZv2Yd8tGj126cr7QC3p1O+0O14V4YyGiINFiIKf0vHkiR07aCEyqkPO
M7Lko22TRw5nrv4wWaCqw1RG72Tu/OkeInFFT8KbgrruZDwzTf2aI3W8PEtL2ZCkHo0QWvZ//U1x
XTaXI/i0r2qmkK1NieIZ8nBuhNOlqUa2g3441tM/KTz/VpP9+np8VjrhU5/RN3LNpRT47QGe9NxU
ToJEWqi6g+cwCg3o1VfEI7x9Se6rUoYpsVRmhPShruHPlyO10TAURsyzmy9rdx9k41UShuKbQo1w
qFobQ/AwVOV1FXDYifTMzhGGTyn6joZo+dUc40rFaEGtipPXhK05qe6AvoEoE0vjp7O8qTt2uncf
3VLa8NLivD16lpo/xsFE74DG5/QgHU0qXB12HER5NVhBDm6dhDQ5Shy8HC6b/ziTdXSOzTwI95xf
fqrDwU4vVOhGX1pXj/FOLLushxHV65GeOnZ0Dm8If3LNon0YAFBHx1YrXMUcA9o3NdFesF4RNBww
DOKd8Z0oTLdOaUv6ytgIfs79iCWTtXwg47SR434mMMc/6qS1HlOkvBxbeR1Nn7e/jj9877Qd2JLT
u+PFevrctLnfIvP0SG+OqGHbzCg4eHp3Hr9+Ov3ndymnizR63dPNY8jtMCUU0JXjl7STbJzuxyLo
qCEHIzxaUzW/07Q7vSxMMGy0EFUtaZB4M5YP9Nt0Lpshp0XkGshGsvYJH6xzlhd99I7p5g+jsJDS
X6VDRrf8tIGd+kYyu8g9Vs1oU4onlFkzDpu7t7+i0zcQ1wJQLqD3yEJAS+5kuQ7zRHRtDHW8L7ry
EvV6hDU+D9kB4LJ8b6Pxh0tih8YDSulPIXxaLmRp1SVl2RmrbjCI2ibNA3Z98I/P5K/kivfvB6v+
Z4rG/0Xxq2Jhq/57I+Hd//zf5iVi8PkHfmkYHYHmcGm9eGw4WawXh9cvKyEAV45SBH1aqnziT37X
MHr/AiNIWCs/uVAEl0rpHw0j8saFMIh1ib4ODDAZ/I21kLmxVEK/N3GpmIEfLu09tlEMd/IKaeGt
jKk2xDqxDbWk5CCk03Fo2j+LnBBRVmslCFVJWqG+Wqogq8Rp025ng34vd7lLBs2Kk1PcDqEEDkB6
pq/GLQEUZONkCuHAuoz4AJdDZphi7cWV/90fsyKEj56xvqy6TgMXDjoj0biu3T5xz20zDB84TciC
zdg35kBcMg7+BpmHjDHBEyAoR4WLpLbqZDtZmpQHqQpekquqgTKkyHUIdFEcLQJ1urvE0yOpnhiK
R72F5SCh6UQaaO2TrZoB1nlQB9m27mw97lXude2HMaxxSqg0dm0IaY0YFW2IbHSfbAufCno73Y3Z
VUeorHnjc7L5LaXEsXDKT5wLjKtuhJH6sc5VR2RPMdbiDIobaCErDbEp5pCzgCoYnb/EgimMYY8I
Wqb7PJXtdd3hQEQyuEaMHO29woq/t4b8WIb2UUc9afHklIlcn02muUpH+2eXxLd1DpeCGIkc41OH
MhT7sbkCwcLJR1peGRioHrDMN7Rs2+awmFm3bommRAXGgY/1Kcwc7mlS1VfAvS/6lFgjrb+Ow5Gm
4a4o4stMEWFV42AHazqdk1cFQd6JvQ9Su4cgIvZI+AdnMUBoZ++VCERa6BNzVn2cZvB33GFxZSjw
6UPTXs9T7PSbaeIoxBtiyDlFuouAqJAbp7uLcWyPMxT1Xestobh0LLZQcrPPs1OOR7qkzpFD84Op
sTcwMdhJ7OPMvRv4kGgvoo8yju19ExvZrYJftQKMTYw1VUA0EFykxinajr7PrXWcB2001bpPPaI5
REyjrsKqXgMDydMUpO+EoDQbcxnsafKbB6Jt7mhVb0SjPlaZjjYcZeGwbTrw7bIbq3rtL2FLfSMI
s5akEVlT7cfIqeJLM/gpSXsAX+h6auXQTFtnQ3MYjBqlJ+AT0xDbISS+bjpGBY7vbWnb8MUx/0fb
iiTPZmMN5IcETAQcTkS5uc0HsFXNyvPCYtc34zHxMgluDTgjXtpjb5vVesHvxMRalU1c7l05fejr
cg/zXW+GWYP4D5wHcL1kWRjwsUI13CwqAt4ZlrO2YsA0WNGp4FyggG5W0Zau1dSB85Am/+d0Eefd
fBkW0t61HX94rUdNWEp509F0Ms7N2jqS51cA0orScY159ptVaGTIpBY1hGhWa0xmP7yqyyoAEvNX
eMH2QQ9QFJaa8yIJsuTSk5VzJReVg5ONewTEdU4MTN2uyccQgEJDp1rNsOZ2ZGXEC1P/KqV2WcnU
CK/ajsAOgaxliXkiwwJjfr+lty9LzGrj18zKf5BdUiCRUdbR8UVe7J3SmA4oTa2zNEdhup5ifpqT
fG8zDETaDQZemQsvEjo6myURNJyrg1oq9Hkq9LAtOvp7O5JPyE4ZivpsQn/AwwavnpWA+A4MbQFq
nRWCx568PXBy6lrVxpNldNdtXD3JUKKktRODA8qp1Pft2PsbHEz3mYdMZQFax1rTZipzKARRdTDd
8AKj0ecJ5ovxTdm1IEXIXxG+cJ5aiMwT31SU1GFhf28DNgPmUPj4lZrgSvjWkTRgsuCSgOSLsDRu
HBlfwBc6JrA6L1nPV12VO9d5n/Iv+QZZfKhfVmavYYGR5oVwreNNYFtPRAcHG0kw38ru65/NoEK4
8d5jHhhbuw/6VQCxbwWqwd9NY/gp7KcrfFhEOGg1P5CBhvkzDOrztLePJUauDIgjFfW6JWnvaxka
xXVUDOgzXVS9jYPxs0hv8HsepyxqFmyQT3KrZ1jQDC1m1qIt01njo96Ego9xNUXT2WyqbLi0UghB
Tm9veZ74R3I0P1l4ydZO0MbGrRXV7iW7+pylBpNclZZ3ng43/mzyP1rspgAYAgMLlx9j4mvNM9up
3CMuR/SwoQZCKmN/2Fc1S4YcDE546zVrjgtlixdGVLYci07eHekpX9xw+Oy5pXeYgo+aFEPAoLux
r5d6sD3MAFSndD5Hrd19VnQQVl7QnRfNwZ3PoeWt+ry+zmqYStlA8JDtMvdLAFiNSdpeOOLWog2y
jUV1iXaLCMnkOysdqZBx5F7h9nQ+2KMT/bD7n3lFDAtPNVwkOJI3BBDscVneBpqAMWs802F2YKuB
XaqqrxNOwla5kuaj27IZD4pDHtsfpP+10m5/iMwUtW2zb+bwuq7bK7Ps2j0M7RDRUp3vOCosvwVR
d11hggBpcYUaDzBWfpsRXGiMyKiSVR1eWJFej4Rzj025ic3hyiCOMposMsks4wH+GlJx47rWHHJG
RXOuRPSTxXeIzr1Qklrqxte0rvId53YH33iqrNtuUWi3+Y7i4BMRazRjZAqLKwxgAmTB0mA4g9uS
QySus+8V62RZ3Qv7mz+AUoudVZP+QDrMkXl5TW2wM8maNxsiOdA9QqCqiuieThmPGTFfiKVTg0yR
1lobMVFS+tgYd8poPtXdeUJfn8M8luRwE80/fWlgkEDNBeyyG2socsNeFd1Rziw+j3OLCpcVBWH+
qpfe2vOP7PWueGRvqCfXuaLkIbq4ntHTdQOvARbjJCVQsjqL4J+2Ytxrqz6T3ve8ca/9xL6JVQn3
xUew1jKNSHYxvrjGQdlQpKzatCgJyGPugyvVLavipyz3NlJZtMe2wvnRmIJ1SiQ3JLdzv6KLEWHw
upnltgkJ3oAh6hv1IcgX7hxww56XdlDezm2Jms7BkgntTVB/jMF1hdm7zdS+kzd1G3OgE5VWtopT
cYXsC6XxgNMOiU11S9ImtQg1sr8eXITLpHQ3m8WBvkd6ez7bZy6U/LG3z+gGbKyK2YIatCqj/mIA
V7nxwvEMDcb1AMxuJWsr1HzZFa/haG5v59oQ564zFBfoTZJ9NFGX+kjJ67a9KlPNs19o2F2wwxCZ
IouUHjZobK9JcyuG5INqrr04LYFPWQRJ1vO18NtLC/ie0NsGIOpGeKVJ8pjyWCLBeLm2wmNpB+R7
RHwD2EcQxKbw5UvnyZuymyAYzyN+ZDU4wWZQ6g5dtrOeQFDtCRsnZmyyCPBqLhv8/auhgqVmxne1
TfqNy/uO5+88z89KnS7ZUgM4+gEyc1Z8doohvhiGltmNF2RJ2KPsSTmwX/si/hoLee556SfgzJSH
g30XEgISk0dv1wlwrPbccfN7wchFkzQAH1GuCv+jA0E7mEDrzeLo6NtaLDOehk7V2Ts8NmvexSge
EzJEpoOVmAj3Im7MKivT89gziCnp1yTj7ZOknHZzRAAhxfEEUi+AmUz6+j6X5gYrDvBWSjwU0Zs4
JDDTMD8TFElEqrUJp+pOOeUxhYq/Mjz7oTWbT8tPySb/aI7ZXZIaj4GbXXm9/mBY5hMJfg9DABWx
oSRYBSEIozpzaAmRvwfH9K6awt0Cc1NjfWXm1oVhqwsvsXjXm+i2R3FnOe3DiDnILr+R/XQWeQ63
I1WXALaYAfLRascvAfJjv/Guos7cyrkgd2kMdoaIzoqkehjL8Ehy074jZ3KXdgEUvQYoVaRN+2EA
mbSW0gi3ru9O/CwUMhcgitGbydolsv5cJM7WQ81vGt0CjK3ktFERjLwU8407Rzs2BcR44lVH/vOo
+6Qh2H6s92FjbSoqekye23xKtp2u0aLnt1EIr9T+QsvxMmOu6DHaKhxQREaafFiEoHkT7DAGXUSQ
BwxV1UBlxr0LpXFK4y+zL+GYFVO7Lyrzq4AyA4SR1Loltxl2H/mU5C9slnMPuKhQAjd42b56rXEf
hN49ePMzWS7Jvjl6Rzl+c7PL0BDByqka+Lcwzoo4uJZpP25UQGCpPV+mgUnQqOte4IgnYmakunZc
4FC2YBUi63XGb58J6DOYu4gxxEy+FULtPLScF3E57MAqfUi85NxqHU43YaRDXA6pVFhltnVbPuaZ
3Fa82WFZboWHYnEhJrj5AdLNRTxflyAbPeczJ+1bWz9FpbHt5uI2mXrwNoT+lg3Fn96M3COnuDax
E6hClxuXyjgcqKoi83YWAF7dfu/wdssiAnbAuZsq5dCzocdsfGz1tVeMd7UbX7URm5Xo60A9uRmn
YBdJeZXF/SbVw0fys+s17oF+Be06u6e5z/vBbmZr3UZH4pZwzCTGk7THrfAbte6bGX1nBO3VGuGG
5bjrTTYvdf4depiDYcFzKfOgu7HDCZsW+nVk++knr8s4bfGdkVq8m8vwex4nRr5CpD/OH+IyyMl+
LqrAOfPskF3PrCbzpwf08bs16OhDExcOF24l8iuoePUYmC1JjXau1VMTFizrdZryelF2MN05U+5B
J41I+b2KhyA9t/WSAgLVocjWgBBqdMbPSSE+ATKk2XZY0ibXaiXoZLtBxhrq5ivkDxJHxHP6iEdO
F8evwEfoED4nlFiIIgfeWQSX5H6JhbJ1GvOCnGGSTcyuk7ytnxNPFhgcTLZ6iUPxlmQUswzHnScb
E2zgc3QKENijfE5TWXJVOhGbj/Zz2EqnluAVCDUIWUdjmghkIcQ5biiSN5Dggbv6ipb1KnnOchkN
A3hJpZoQ3AtW+0tsQjnVVY8lcGOg5XqInrNhWPYxMCSE1Gy65/SYYQmScVQnq7V6DpkRdtfKXbZk
z8z+MOpNWKfJkQ823EdGVx0GQYbgCnORd6c8j0mTLIk26Vhl91AU3AcQvcOT4VpE38xmE+Rs7oos
WZuWCW0P3yo7i2E0eb26uZvCjoBNGa5F6eCTn2lyA4evUXSvox4T48ZjwfDWTs92k41yIz+EoCLu
/XQGGsGZYYrGt3IH45C2gcrXekRtumtlMTQ8dLPKtvZcjOBDZeIOK4+W6bXjVDlPf9d5136dj7SZ
qrK7pLL0xZos2K5cZyMvyzVU5nxZxwdXr6LESu8szTESJUHgzlT8JdYJePPR1yRTxkeryafoLPey
xLwbyJVeVj3H/MI5I6myLZbZaTMY8/cyQeSOTwHK62rxnhjraXFP/dIl/FWz9D/rhP6v83ZLtO3/
vh16/j//R/0sXli6lx/4x9Lt/Mu1waahTTmxdDvWv3xOsBDP/9Mn5WeKkpw/cl7oSf5/Czfubtqo
y9HkM+xI/E3385eY4rfmJwIyG5mF5fM7A8zcwdJX/+3AodL96CYuLZQSJaBxZqekOdwQMxQTMRjp
gKcqz+FmpKuobo2EjNhIuWf0cuZrb/by6BwMe7YcCgmjPhM2BESy3GddbfB0sHZ6RFZBYulh3C6m
008ZS+8Xv8xmmghhVn7ybYPauONkbckxrkvDG9ZdVGqfV7y9TO2w8R1ctU3jFjV9J+IA+CUxxJ8H
S0b02qK8jolyT8C3GU9Z3pFfzUMaW7ZHURMD74Epmwp2X6QYtAlLMQC59WDDQTn4hN3bC887Pmiz
M4arfEiKeDPnpuCNmk+kVLr27Lc3rplI55zwuNguVtPc0AOqJqy8X31t+uQbxJKQhVXhJX7MIZ6R
5cTKZq4g4rHMY3GWDhCcDnGnNU2h0Ex4BrFjuF/J3fbN+zBI3BE4JR5WeiSJmxh0HMmTKTFd25iT
H6exHZsHWsWE91bNqFivwKcQaBzESKhoxcHqBeQ6SXs64rYTID7nMHgclRqr83As+/hqTGhPEV7i
SjttNrZrTKG7g/GfpWKd/mKxoNRdyCzqGdMSRpWKiLT8BXApB5+ZQXutaiJ1F0xWSrLrKvRIlMFd
K+YZufyTiU2J+C2sgZ1wMJZWcfxg/HKLIwHWeMcjwls8dnkcQdr6kP+yl5fPXnM8PriIXaSFVFkK
A43a4/pqkie6wYa4I3K+OJsTr4nZggXZQ2hW+mvhyZTKcbGzB4UOybhYnO513lXpOZifRl158WDy
elgc8fBiGnsfBfhrLwowwhHZkGIK4ZQ7GTa7IL8dkGZstBPUt1XXsZhLfPHxCmK3dQsaS59r0Q/b
Gv/dg6iG4LM2VfWN7fW1aCrvkxmlBlyfzHZuS7tRZIZGNLgdu3PQnptd85m9RtLArXfyz5U5mnd1
RPFXsD36MgOmvYoi4RUY6a0lXMYNyoYOf7EbEuPOrgh4oXuZX05JLknNnFz9CMKgus2RQDwKh0Bu
uLZgnGl9L47efLZ3/sAeXRsIs9UgksusMI3d8vK38eachyjwl0AzXtoEvq54mp9mp4Fz3QsX6I95
3+eabW4n5AEbCb/CEc2HyC8+9C2GZJE74xN74uZymkqxBa7lkG/tZEgVzS67a1UL2ysYXRBVpqiX
bXKWwlfPi8yUl16Z4z/NEAJmF7WbeMFlAusahHwzaH/XB2GbHXPTGlNIn1WsPjMP0uEHQrEgWKsW
St6x74lg2Sg3MuSXKCUaipiVkd4/nQ9Skvt4xmxUzLkyjvNIROnamJrEuw4MTV46rcqao5M5i58y
W9JvMEJZfehlH9xgbWu++VamveXw3ItRr2qh+U1J+RAYfiPZExo9H6LhdP4zXu+i2DZmb5lbkem5
2pQQv8RNO+gY/1lqaYJfIlN8Hqy+Qd1s2fhzMdEjNcyalLiR2IFL+FW1cdZc4CMq0z1pNZG1RQTE
LlDNcWTjlg6GuP9ky9ofz6KsL8Xa7qI0PtSVT1EQjk0L27gJa5n/9IZCpDdOVVfERNtl05j7GSng
fBfY5NRxulOL/LIpONMvNq1v0+qz+56+2m+vuD+4ov50AMvZ2YL6A3vBce/LFwm7Mdy8XhfSRwJ+
uSY1G95uVTX6+38xDnQnpJ0Iu7FdvBzHHaxx9mzInciN629VPEzfrCbuf9Uu/1ZWcir2WM6uXfQx
nFyTHink8s9/ey3OCDdziUJiqbPsva3SBCtdXnxoscys6iprr6aQh+LtSzu1k9jLqIv0Ec0qLrZn
2svvo+ZDEfh8Q4uYpRBrvRBLiVilf+CQ27JFlpacsRnlqKasAyKMy4oU8Mp0vI9vf44/Hdx7gFvB
VPksjfLkFqNf8VDPcqoRFdEn30yjA69aNsikH/+13EEgzOeKca08e1de3mafdTMpLVqVOiqCe4AZ
1m5uJ+vwt9dDI2kha3L6iMbz1HdQeCrtadKFKxnwPLSBaDdxVIQHDkSrv34K8G7Y+A24cxy5nCrz
58lNI3LDwpXbhEsohkXShIh2f309HFbj9uNwHKuVcyISyaVrahiwwYpAHoqfyFmyN0Nf34gs19Pf
X5Gkc7k82ZzQI+N5+RWx65Z9FJjBioLhs0EkMQiILHlnHryecQgAmPDO4l9C1XNyRYSz2NAehmA1
22kZr9i46uwy6wsO+oqyBdHy9g18vVYtwy18MAQGbLYotH9/zuTEESAPYbDKZAtUtwHoR47vezL7
5UO/KK0pqNEVm8uKyCCnEiUvGILBKZxgFbtlgsM4zi5lx8PdEKp6URbmj7cv6g/DsS2QEIgXYSkw
2ZcX5Wkfm3krcZKnRvJprB370sgDcdl0QXm0p8l5R7n4eokEuYrSxl08SuxlTm5iRNKEWbcT6UAB
jbVcR1/xx1VwOq3jJGlAiV69M+LrWcKIsKYXaq2J1fdEuxglkc0WnxFrssJ2s1ePK14RRDqZ0BLe
vpl/vLhl0bAJCvalezLrXado+xwMAmjmkZZWRnQSEtvuntBekrGsNHnw2sF+D/T2pwtk8vMUYGpD
iXKy8JL0GrGCwFuEH9gT7J20W1Fl9a6t8vbs7Qt8/QggzmJ1589FoOme3EsvYgGk6AXa0EfdZQKZ
kTqz7d/RgZ7OyeWFhlmYo3H+iyfhpCgowGTSxQBd0uR9/G3BXZwFSGi2esrJYXGNcPf2Vf1xPMKd
TQfjx7IAv3wGSP7MJz9FTRt4KaAep8nOusSZPvcsK93K8SL1zm18PU+oDfC641TmxY2C6OWASUe2
jge7fGUNBUdHhaT0FrGX3Tt4QGCYBsiCJllzkv/2hf5xXFYVc7lOB7jKy3H12FvN1HGqVw/Kuc+r
yVoT6lzeFo2rvxMy3N8ZJecZbw/6es6Q7Ld4pZGvUxac1gVOEkCMaXEX6KTpYSYQ1vVNQFXZvD3M
66cAZSKyYaSJGBM9cXJtObXXswUF4ixnPjCDf7AGlWeka4TvXNAfR+IroeHCYFAyX97FnnCGqW7I
nSpNq/3Cdpp8Nmdunf3/I++8kiQ5siy7FWzAIMbJrzHnJDj5MQlqnHPb0axjNjbHA+gqZGAKKfnZ
3QJIZhWSeIS7murT9+49V6MX+zMf2d/XJrUxjRAkiljB0bv9+GKTHjY9UBxeLMhWcrZAmYLhCBu3
XdHC+GWFJ/rOi6QN0jNy5e9i5cQom2DB005vZRAdcQqYUWil9ZP372tD+usRd5HfyWzKfEcXWbTx
7Q0EsjFlUUEQzRwsY+D2+sjItZ/lfnZ1oSws9AAm72kCN+BRGMyGnqqIZsW+gKYrf+bx0BySlFTo
z2EhGj9ZSH9fr3x1l5ICFboG3OrbV6dx0wxahe/aqPTaAVYt+mSMTj95E/7+KKLbN7B9UhuxLr8r
6s1qDCLIuKYdoULel8tXwoWSupLZVjczGYuPMbjaX5Txc+xeamaSJoGbXr6/HxfTKBhBP+C+BvMx
mCtI27lLdE/0k93tsj3/8PEifuZFsAnyhMlQVH98FSNDFiZM7SWavWjetJjYeqIPmU86MXJ7wrXQ
qgnHiGxXdY/HCSDxP+8Ef3tkJIV/TGo1/LSIlb99gAbygLzTK16fecK+DxfaFmojTWuoyoQxLB0c
tn9+xcvf+O07xtZ0MbNQRCOM/vaQQgyq4oht3q4hKhV3alAG0IfKPiQiBf+b9ZPz8W8rVLrAO7Ht
YRnmdS8q278WonKFWFQ1oHdLHep5K2CWUgJA/8nH+LcVenkVdlSKeJAaX1kef32VDAmiWUUK8aNp
2voE3EkrLVUhmpWy5CBUqt5r2Hs/+ez+fpmV2A80njvKJ17+O4+5IJsSuw7DwNRCewQy7THWpfvC
Mo5m1N5q+fCqEtSsGtBtSr3/2atfqs8fP0gefcAXSHohnSrfH5CuW7pRInSLiZXWeIKK8SkKkx5q
jzad9Zo2mlF3yVXd9uMKrFi77h1trNX3f15O3z5f6kcJDMqFv8F9/lII/fj5JlJZFJYCCCMxCvRZ
ZLE59MJ/5jz//70Kdlc2AgUOBB6sH18F7M28VDF6Vw2DjRPXUYWGK5V+8pZ+2wwuzi4iDy4VACUq
Bvdvm0FcyCMbESmUFvoZlLFQh166NjYzR5CVZn7BKD4mfhvVmuKN/ZwtL//8Xn57NC+vDzjgUvJQ
jnNXvKzyv7RkNDmszGiB104at3DNyYHMAxfKRKhvg3b5126kvBpnm0gdiaMfD9j3C4BOiywsJr1z
ugucLOWtR2WYJvCWdGM0E/efv7evOvEvy5WXUxn68LSgVVPY7L7tdJO0BA38gMERFVMo2Q8Gq4BA
37QGUeooD7stUEFLdlup0edb9NpkMjNdNAXUrJlQH9XGWhJgUUxG9JdGDCTDVQc8p64hh9LtoJd5
hGY2Nqr0Ki1GtDFzJPXAcRkYPc+Z3IhekkqV5euBBGXK7qicy0fCnNTkj0/xl4aC/93GfdoFfPyf
x323H03z8tv7x29FXIQ9s7+/Tv6+/uwfkz/sDpKo0YeiVrh0by63kz+NEOrvGDXZHyAMUEtgff7X
5E+RfuduAe4Ubrp5acDwWP6XEeJrXgiaAegVTyWF+a+MAo2v0/wvaxBPJZwT9iis0JcJpPqtgZAN
Yy/IGhJKNIibJN7XjXIMq/KVuCI0uHLGIx+fOeTv+sDc0nrcGkt/qGBUqulOUjilF1F8MirJcAS9
tSNl+giZRsx5uFcd7BeLSwKKL8UvbSc/C4E0OxCryBWETOgkA1GaMWG8ot2mSLmXtt0XGkLWkKAi
Wa1fZHUly+vkxkpOCL2ayh1VYlD9gKBhqGpbq3KbdqWZW5IvT7jfkYejS3GiaD8R0riqVQ98I/ma
QefIpC/2ttD5MCTtlojGhPEEskx7IvxaReF1ttIr5F9xeR0ku5jsBYBXgXsZchJbyZAzPSIdIjIt
u8luEjdxs1MQftZ3inhdHzRyyoEei8SKX8K+95mf+dqDELhzbefP5ryqbuiM5Kl9K0iOSHAbIsr4
I5Kuixv0u7d1diyFe4YKYEwXO4QfYAsKVC9YzdWhTlZiY64WANjCBGs7xpJCOEi+uJts2hOXsdb7
K/h/0IXrHruJZGdFBiy7tAlQc4tOdqbI6R+JKH4Wnuc38etn8evny4/RS/f5x4/RC5GUn/Lbf/0z
fCYvzHxX6tvwqb5p7DjkV8Ju0+fj0BIb7lurOt3LeAlUCykjoi2lV2xlm1X5c4Zsxxdp7MnlUy3b
i+HmXJMfsxcVTmKf2ekteQ3Xk7hJOyS8K1tyyk20eLhbRvhBDS7VE1BoSfPHyB0Yy5Wnpnam5YTD
QpGv+LsMacWPF09ZeSL/zmB0sjCLw9bAD4XmR4IHRO9pcszBogthg0lctjV/mp/Tm8kBhN1btvU8
OOrJbjx+n/lSqh5CU+N5lTfrpGKcd9IqxJuzp4jEWziG4egTeQrufOb7jFD8IKHpXGwLo63ezufo
NRB9qz3nCPmL7SSvi12guNU66pEktoOtZ9eh8Ba2p1zfy5us98MVf7yM7qfpelKetWJ71kU/ER5Z
qqHKFq4aDlphcMQcD8z7zLn0JyF0Q8J68ousdtikKchfJ1Z3DdJ7ZTpH/VoZVuKC9dKtBa/gGy41
n2yf+jBFkD3RrTtVuNKCgxIcqj0qqclHydbtzatnjaarJblq5FinpttGEUY6nm9nlm9b4UzyikMk
s901biISAm6Pn9FtfDy4vmtmW/PTrwnLIrT35SDYGqRNqj8guM6y+Dh1gOUNqtMeRS9qGTZ6lrJH
NZndCqch8vgbZaDZodfO3oSm/+JGkfdp/hnED2Yk2+lMSvx+dFTMOQgJW6beqqisZPTgqqDZmpyj
BMR1EhdOE4uusQhrK9plmKqk+BVxF4rtbZPs027PLm5X6f6Sxh4wF+VrszqvOosv1KlEpsr3Fvrs
67z+TOGvAL3JM4IiKTauF+oBnLYuCQ+VyQZzktVt0orr4h1zPcYMcqEGiMlos4h7lFhSwEXeT4gU
+NL4RBN72iA1VpjpOJLxnAbAV4wPaxQeiDnKtHVWgTXdgcbm4gW88jaSHlRT4ztdFaKfFgTn3ouZ
Vw27+Wi+yAk95QiRswADZztmO+XiKjA97uB24ffZWZxvme+rlT+E+/5gPJAIH0l2eZVfoTbkX4iV
wtf/KE79oT18/Wf+2x+/IrK9IgkvbEJeQuarf/6rkej5UR6guLbjho1x2S0PMzrcEPaxeJnIuSZC
Qds81+pRCxxpfmXZK7ErTIhKc+bOR23OWEkPpI2Eqhv3PFM1MTbYoYjysTMRr8xCiNe10QhECG1C
0BwqX4VRbNqks0Ha4LHG1zVvA7TW1abR7nIvGD0SB1L6wgTTIycNCCQW2Vcp2Kpr3tWC3hia2Ivk
NOS9eTXtgFd2EaguluyA5iVcyVqV6P0JzrVJoXvMRt3P3ALtmVGhjbetF32fvPajU6eto6LlA+Me
3pccjwQTWMWaetAwcHj7yxESOnJA1K6T/Fg0qgsAFQWZwMR28mIg5zmaBFMm3zqVzx2i7xwNhVC/
0ITyiq3GQxt3D6o2eZWKbL/TfJks7KQM/GysPkMtc6qELZZ+SUKqLs4FN5XvAil95WB/AmBrcd2Z
MCvHDpoet+nFM/hmL+jRAiJaJFlYLJm3h4MTEhxl9pLTq9KmLXRPyKrdRV6szaarCJmbl403jp9j
uDfbh1QYV/CoUjsWIz+xzoLS514kEeTN2NpV5/gqJq3YE7BhTKRNOY2FBVci3VW2Tvl0I4WTjdPT
S2XVE4vapfpgOkDGnj0Oiy/QohWmZ00ajmki7RFynoxsus8z/V0u1H2onqLif0ENqgI1pSD7z1Wo
U2aoBtrf3svfVmX28oP87M8//K8ylNnkZb6tfPWr/+XFpRFBMxmwD4CaH0pQ5XdmLrgYoSvgTWfo
/u8SVP6d/hOtIST53Gl+IeKTq+KPN3bKTzYzOCwowAGIQGT/8X6HARPLHagepw4Af9e5rmIVTYhb
H/vNQJAZuvz9YkgPoJ7PjfpRdGHvzaVxoNOqemXX7rRcX+clRIQlPwmCvi0H9UiPgpTk9D6uoqMY
LXewCiZOQWObce8fmnYtQb23Cvl1FsNtQ0hIqaaQ51PSndVce8+ZbBGBkUN8/tRN5Jd2m4+rLEMg
XybJq5Gm+kc1DO1FByVLdxNsgJWm1cUR7KS2HUyjc8ZEUjZTdMG3Z3p/36W1ZhMaMT2Lc4ACGs+E
Q1ageRUV+mvavpBhXp7CBkNoVOm4dGJidxJNcuemzbehNQ5+QaTTSZHgJqtJy/yfGGlqTQLhNsi7
Mqe5iFMxjd6Eola+wfqFwh52EkFionrskl7zkeEUvdt8iVujGjF7WpjaGub4Q52zC869ZZLWy0mW
mxlmQ61BeyJW5wYyv5Lg7CLLMF0ZfXNTgfvDttNGb8TaeU3J7+G+uk0Jh7+y8mrT1SVlL7sq4wIn
KNOVRdp6Vs6bEeJ/IEbbGVeKke5IituZSbExFcJUcsTi3aY0FbRyBVf70ja15RjHBBXM1FpJEN3P
4cBvKI+RymljNUS4ZFX7qoWGX8j9mY/+aaoWQMchkXaPSP38xartWCUNJVu1lEKCcWPk1gX56ugF
Rk2+JxXRTmLpeykSBixQ/RngbPFUYUmmZByMrsVQGFZvrUJudKJRoUpq1W4kuUjvlYtWKCuCY16l
GxjIjT8V4vNEdtTdxcWBPl1cT0GSnOr0oAjlVguSD3XY4Qryedh8I0HPIcggA8F33AwIhFjAbyQZ
ZmdKG23d9vE2GUg0x3GHfnsQXJxQqaMMs59KODzwcr6zDgRnMfCN8GWlPqHm1S7PslMWGOjgZG49
ba3tp0bON4o6I9kSsUMZdcugsQtP6kJOeZhGmA6s8ZFmtvHHMPWX7vz/M4XAEiMWOLpsVf95Y141
LwXNgY/fzh91/1G8/HbbF69/bRH8+y/5UyGs/U6/FmjGRYNzafBz5f9jk9boIFygOuyU9L9Iu2Mn
/lMhTBbzpUGP9spgZkYz+d99gssvQR8jRIpxgYToQf+VjfpbGxD+m84M/nJ8MF9i6v+tDSjJOU+T
1quuIeLI7LFJjmX0mCjpa95HzQrg+ORn9U8UPNK35t/Xq6LDUr8UIjgFvr0q/yHWceYQAF1h6e1M
Q6PBkG2TOc63gxof56akvNSVVZJn51ADYgr5GO1jE90lbMouxw7eoiL5k1L2S0v7v1s76zJG+c/L
1Yn+7/+p+x9pHpc/8cfalMzf4dHKLDMJoxVzJ1bgH2tTkn8XqQJodtPKZBh4mQ7/uTY16XdaS19a
m0ub6mtB/9nDUs3faTqhW+GqpnHqa7+USMZA9dtC4Sti2g7qlVKBntjfuECkdpkCTLnCiZvSvCkL
+kXTYq0Zj7AQhBbcGmfBnFB1N3FQkuhjvHAEm+c4Fw0vE6wL0PdVVGkBgdYIJxDWldruh6pU6Bmp
h6XUONxVa4emjFv/hHdWL4yj0UeirbXlZmkn9OfI9sJ22mXUF1UkadwzvERDVWyVhyYESUGcWBKV
B0jJz3ouvpVjsFa75rMVrIPRKluxMq5J+vJ71Ysy6E8f5bQbrPtuEdcX7/u4LejOSeZdWivHNhHx
xKoZixtX0ow3rLBrRXuzqle+OmcID6KeojuXFi+P8zOEaleUU8/k9hjX99lQbOb0yxWqBOGu5X5n
oFNNlpslO8gICDoCNW1NeEtS8W7Rl81oLUeTGe9U52vBuh1zLlmydkqapwW6f5WJnNIM5mjJhNEW
KzFxog5ZQytDf1Ujd+7vw5zSCUL1xaQYHyblKHfbmkZFZxal3WofQijcFi3JDjnJQZl6JpGH0Pf2
tglfkCZwCjthdhOQDZbhM5bqyZ8JlS304DxyKGuRjJpYPERqtV7EUIXxoWoHY0lXDIHeginctgrX
OSwP7jyNe0McT9Hc2NMcrYc4Rp/iT/jvq1SxUzF35iyzC4EEO3kVh9XVXEhri5ucIpzIGOPOO+bd
BpBTckUsG4JCxUmVrTKcG/k+oYHQa7NTjees2ya4sEmM9+deLLCxWtEm6sv9kMJCIXub+yoC6wwP
tHQO8EtGhuJmTXMO9YGeYNoTQzSvWqUg1Sfh/+Eyf5rKsMRENF+FpblThgtLJDbtwlx8seP6NYHg
q0YRXB1v8pKmj8qEeV7WcCkv0qckfqhSR+u/HA5zco97bRUO9AmN3GmGh4rcg01XEcLD/VFM0tGu
Z/muZWg+BJhyRZJAuGfPy8bqBlvril2sEmk0tOVJnw+K3n8mxnRkEk0AoEYvoFxdcE9a+pRXjTsQ
E9Ka+S7uW4yEuzm6aWrS8qiecEPMfXbXhNaaDBfu4TmXxOHcJhVYDnPfdr2DDsbTcQMW0XskLVjs
s4dO7m+CuNjItK8Io4Oq0h2t+ZYJPKAR7ao1oEdU2YYs7vWojIe5FN+sTHvCZvyWNI/Wsm6Fyg26
xbbyZqOW90ZjbIfCJdfm1GjGTa/QsZisiG4Ny1Af1mYaXAVD/glYgE+lw7GsjpLEKsdRLmvHfqGJ
bcjNm9WU2+jrw+j8IhKxsA/ouQUu7XpUb805eYqE4MEyeUi48Xy2lvgBpAvzBy1KL8NkZwWxFy3J
jgRjr29CNwnzs7VEnjiZV1Mv1H6uLRXtS+pjaZxujCR8srSUvkmdGidhxjUqLOYGpMTizHgP3dkU
Qn+KstNkWKWLKv2OYBKnmdgbxGxN8JRdFE9L5cWa9pgGxbrGX8gmchN3b1KA1wNohasXCx3y6FUy
62NkzAjaaQRGPVQfLPS0HgWBLShQl1PWa9M1+yhZhgbm6ILHmjLnfaQ1ZV4izAx5J2dGfVNGwj5W
RXXDhq6u6vmuxxO5qPIAcs54DCSihgfCqlMab7CDYo8KnQTirKlxerQ3M4kiuT7TAm6LE3rs1SLC
TSBPb2tmY+/rYbXgDTZyr5QE3Ye9p1zwrok3pvFzKre7kl5FXwYnk8Qcrnt7s1RnZtLiAwa6c5ok
u8TQjlLROoG6I7hmcash/ugi4RqZi0oWpf6B9iFxpjQx3ZbCZG3NdDdGCHTcInOcvUyZh14TnhS8
Lxc7iYkODAGh3c5YyYcmqX291l1j5mlShWAPaa45xjWKxnwIW7tSsz1YGfzN3TwyOJ6L7ghANj7E
OeE8qdV7sA50Gy34sJHNEshJpdwZtFQ24DP0jdlZ+o3QaNgWyQBg/xYPSP2Cx64vWh+PZ3zfdNXo
a3NUXbFAEq/twnhv5PFEBJeluWGrlms9g2tQmFXtZSF5RjkbrFujn+FUJHKwlpaDwSCkXho+PAFr
Zx+tCKV32NbeNJERC4z+mca8yE3UDGqv6RvTC6Oq3BCUlTEPeK+68EYShDWZR0SfyddtXCr7QIUv
hKum9xp2rHNDzBeSUksvjo2idr4SdcNrJJBbv2TqLG1mCNLo+ixMZJpcHBnNLkB+hvrETY32gH4r
YJbZTAkSpWLuG2cKP+mTeibhz2ohYsI3kV2Q7bRNq25aZabLm4zmXkVCOE8EfhJbrHp6v+RuNKdP
0BNFXxsr5ktW9JCFBIaIyj6cqn6jQjqJ07k4qEaSvnV4Ku1KGMGjpxjYSWo08QVPJPURT2qrNYLB
Ps6k1ViXus/7TlmgQ5JMktpWQ4kFq4MRAQ151lRh8LQiC2jkCp1H2FXnE1LE36b0oh0MTX4qCvlF
kbDYapUc0hKO1nlt3o6KfNJEc3SUUqv3vUihYNzLuApX4BkVB98Q9phyfpUB57FLTPHO1MbAEVtz
XufUXauWj9oR6sM8MUegWFqIOI0l1xIa0cn05mEpivdBD69SraadjzPKYUR4kObkTonbDbfeQ5RL
V4tg+IpSrDutvwUfxf2UEyVY3iYjfSYsiH2jWsFtdOM4W6GrX+km3YLJD9T9NOmuBNHEopESt9rK
ShtQ5Th+pNEtMeqObbRd8KvZZdOvMkhiNSZrgju3XOdPodU72XiqW404U+FYVtUqUOhyDmlM+6Jw
WlXyhJRHQ5WqI+89FcSNoCbWtsoK46kM6F0uA1GHsJpY/5E4SKdMEHouFWNCR9wgVivN4VQ4i6gG
G9SF5ioN5clvCoxdXVQKQDXRfsdeVy9EfC+jBc19aSss/O2grUPDIHEmLmMsbHR+t3Wl0KZC3P2a
ChSQMBPL3dDoYIGgJ6zKaomuiADmZAQvkvntkAuusATiSg8zy5dzkGvD0Gme0qLnaRcOpsKqlx1Q
F+Faiqxk1Y8LXIYolfZDUybPc7zU12XZll4kLFRJLdz3mzooURwoM0I2LB+K6hT1NJyQFqabutLE
dZJN9UOjToutjorOqGGIB2cmTXANSoZRA7jhQ2Np/bZVO+0zB4FDesXYMWwQXrSxKKnm4JUezc6o
7SksqWfyWhSOCfF+fm8W8S2wXfFCvgP4E4nGVdlTpCRDqG0yyajWEzYmrxSGxgGQRlanEimuPk4a
SZpjDsKJTgwdDWX22T8UHDuVsgZgFm4HK36U23YiFqkTtQcpk2NnGYAwtEafnC0yKOjg563Ss0eD
gUsAt9zpQ29tVKLC+FBps4cNofK0g8hJzVthV6TE9C2JpTwoSR485kqbbRUFC6uT5wulYjUbL8tA
YSzUEgMl1Wj71Wjk/WEqhOQRH7q5mSRtYs405sCliqwa3pesUtfTIKjwdLpnTe9QKhLo4hpCrx7k
0ryOLSawU4kFPAQJReJm3chuLwpbrISFo8VoxngnBVsJhUNQlEezme5hh7njPB7liaamEw3TtKN8
b90aX4WTzMJCylvwrKijnyELYGRd7GNR2lsRJ+BsZhuxL2+Jd7kjOd5PuopDaWJ7Km85V7dQi+nl
Dwx7miljaJc8waKSUOxK/oTKxKvFkg5c0p7l/hJY2xcOWjHGgeyXdpIEh0wuyYWINlb7whosHQLD
Ks+6DFXwV1V5cGph11AAiu2mLKNom5honVMsBRgbidjIQ/VhGQl06weZN99onFQ2X60JW1+v0cjS
55iu2awCOJLRFGAZU2+XLEbjRcPF1kdufmoCrge3HqCspLlbssW6TlMm70W4gNPK9G1uWG4fG0RZ
Bll5qpt+ZmjIwjdD2NCiEVTeVAnb0FB9ubLgNT/jqncU9Ena0KzoXTqcKJ6RMzAicRM2GwMyS0Yd
y/Ce9izBcbx7g9z7WrmE8Of5aAsBQBOkC0sa3vsW9YNJhX3hxDR+FrPUMY8LI09VzERM5xvmDkDn
VFzgYE9DGbqikQLrog7lnBDyHR3yLZbvYyi0/ZaE5DNmOcmOIcivMkvp7LiNVpXQuBoJnG6b6BGu
3qKdvGzIcy4qjVH4nA7GISUEdbXIYbxG4qk8iLibN7iCcBRLKYAGNRdJtewYIuUtpC7GfQOmRzBT
eRCaO65yPARSAK5EDuHPlGKmrpkARFshzoo7aBGWxywgOmcyMYNdpBgPStbPK12EWdihxkSYsUzW
Q22Gy1nHrnmX6HN2Y2i9vBa1ofP7BtWkY2aW9iBrXXaIhpoA6EKwbsDDRQ7eWVWGkCDpXGfGekNs
YP4AXKiB01LkL5ORda+4IfVtt/TCVtQjqfV7ImzvrMHoT8QgJlsB9MazHgJEBJkwDCu1aECfaFZu
Ha1R7x47TQ5usHaG11IfcxANbUCdKwdxftsrs/K86GqUuhdxDyQnuQ5cxaomUn1SaBNyYdySHij7
ZpFOx1SrxN0ixVzBDBambuTSTSDXgouWXziQJTtv8saoj0Ea4y9X9YqtPsmUTmTMWOt7Nn0GsqrK
rc3UmuKBXB9msBopkYPYqDcQtKPHyTIaPODR3D70ltbJvrpM8j0NhGlDQJbqQSIpPUFLNksnxJsp
jBvGrl0jX08S/HXusb3myqhveWsGDmazBTZoxtF9lqiqV+tFeLbkIfrs1cFiWBKq6GaCcgG1ERhQ
WBatHhB8y9j8eoOboSFU8w59KGcCAdlb0H84LssCwUKreFjTsc2fUTYyNie1XWkXm8ZkCyCJpoTa
6bcgx86cs7QgB6qDAMdi0qs3Yh5xhUkDMpPGeC1NBPVRYhKzWizSu5UPuq00gVuTOOsMU5J/QMPu
jrh9NmTNDh5wnsjrNaQXgWB6qZU+loGMYN+I/JEg1ERhz4avcZUQ0mnDv6PsSp+KctK4msuPTZ4f
cbMVPOZieEs6PGgsDTL4QHw4dYM8OkSIDrts5FoZfS70SlRamUMvPvRRsLH6zBtVqbflFrhYw1zf
hATrkmO9nYqa+etItGSejfsSNRYxowg1uIApVe5yG73cH6/MLxrmMsLgCnrLnYcrfblLIIUg8iON
jUJNTd2yj27F+EK3UkoGMemyEQ1AmU0jYReQQi58UnWQq49OPoHHgUs2wUtJcqZHFUqUVNccTOSl
Q8gmtCsgfroJhmAX175CpDzPUNzZrRh+JFAmSTb9qAgtvyty4dDCHPcYO1BWgSVZS3JLlS1zn4Le
fOImteGtfBdA1yMgCgQvbDtgQtOLLutnNjn2eIbpfLfv81B4YvWIZW92cOe4AJlG4jS5CXT15VKW
DCYbAtnC+iLy5Us926Ug3Hdh67V5zZ3UqnY96HPyEHTJr6No1V4iNBsznNwlzQc3zWkSagGfXQN5
ytwrmR8myVOtSyfmc29CZI0oCDgzQ4FsJxD3ppsXJaT3mD5Mg9udYVje+1FEE6WeKwUacF6vax4h
uHRlexWiJWfLN9laoGRJ7W1aTvuA9FwnTcv7JqxdqzJfEBZD8SrIfpfE9DCka6unK4ErGJTmcpAa
EfFX7gA6PRBIqjg9AbVrsrYJ9w3ai2qkot1iza9BJn4l4R7Zs0cvLNqdGkMVkJoSyYElJzadXieD
7y7SB/J0gkVfwiVhEep1+bCU0yfYI81fLhdPsckSLzTlYwr3ygotl2bGSxbH4l4N9X3fClBhcdqc
+kK3DtOoTKe0bYzVWFbwi+ZdWQVeT2orp5L2KV5Gb5lhHTCxoGIxbpDjlPfKuBiemtG/HQXUDVaV
jViwk8YW4SbbXQb+V6DjdMP0BBFDPUZO10IfTBewauFVXlDSK4N8Dz1R9urFOipyyPtV5ItIS4Yo
4lYtfAa6rJbwLi2VbGUVvb7T5YCCvYg27VL6ZsAqbaLpTGq0dpvTXozBlPhhviyOmkXGqixrw5fJ
oF4Bl0C4EpfmlRClb/UYnuVF3fKV3HMmHoQ25JE3X6yMLN1wltkKE85GlHsbLVYRIqqxQ/6Z6DEs
PjP0pr2oWSEyQ1zeQdYzmwRmNqvmzqLiqYtpfuawQstixd5AK2jfk8hJSQGLchTn5jygHz5RGhwA
EOz0y3MxjCpqjzG5Si3B2LZB+CFhQvUGfXnTtRiBnBSaN1O28Nin5ZWgNGySzYQeLWvKKz2tU2qP
EpFeKQ2m34Ke3VZMJPdzZoWnUpDjdSsR+B6PPT2ZuUDNiKiPg+uc6QFIlkq/V/p0Nc4MaWVQrmcO
nlVRi9ZaWiAWdhoCnYI92NCSk6TnN6ZGPvGgvA/V8nUq8YkEc+2yRFMno7Rxi6S+04wpXWN4Juy7
8wmOAVItu11f3yv6c4w4/hROonKK+k2I48mQr4Yo8zLxBaiKeGOW2mgDC623UrM0Njcv9WaW53Rl
kkN5WwQt0kFz6k9JoQieVDLMDRbxoEWIlOLEfOqJcHSove5rWmK02dl4++JyZRoBT2dW5VT1TG67
MVX7RJxS3Bz8IrSqdBdVgVuIJwgb05ao1tpuUJKaxuDJTHOLBie/juSQAWwBspNojk6YMwoVmrJ9
vUmtYCNKwmEEbQgTB+EZxI/4jqJXdoZGXteNkHia1nnJwoWYtusDAvr2ELURbKfcAPtU95KdtsOq
Yc9FYoPoTQVPInPbV/I1cgEWoc684jGtO1hYdant8Fz3bhD36hr7ckTHgLILhUV74LgktnqYOQeT
6jMSancq0xphkwjYo1oSXwf5z00vErQtYTNMJGDC+8RJvMmhsUvrYo8NTtmkffrYzKG4G3odBkY6
bvI8rNaJSA52HywDcO4qc5lZQOjqW+nDFEF+j3K/zy5vu5DzlChtvR3irPOkefYGWeG9bF4tKUDu
KgRT4BQace4mizwOjC1jmsbPIQm5SiOH21xq3/rMaG+TQP+ICs0dQnXb00Eeo0Lwhx4YKgA5SERJ
zyFZdKLkTogaXmtTe0mr2nJSa1BuK3O8ZRmc+1yHlaSEH1Q/8r6yuq0y6tqO5NFdOEBQgQXCOT2P
sVcoSBKGKfDELBVdODpEbAjjJqwUeK5AGh34bYc0mc4ESZ30MHwQeqItcjVfQUBMVnUib/MwLuym
phbI8mgvJ+NWzfURB4ZVcG2nV0anExVborBVaV6eJ9u0RX2rJIeo3xo5aovbIj10VXPimuqC8UC/
a8Duw3rsY4hhX8xBdwgInZtSdnNuv/QMfbP6f+ydyW7kWJqlXyXRewY4D0BXAmWkzZJMs+TaEJJL
znm+l5fk4/Rj9LZerD96REZFJDoTlUAvuoEGcpEe7m5uMiN5/+Gc7/TXtp5eRtu4kxrzzLQvtqJH
Bopo6YI7ddosCp90UH5p4BorLvxGb7QQK1MRNtlwsHRxO4n8Ae1OcnSkuhh9d+qhZ4a2Od/IgrVR
p3/GbsaTPsucfZeRIZjzBy6eRLNXuKIKF8fmPrPmqPTe9F7/Qal98DTwcbMmd9rsP0C/vIIjehGx
/KztzEK6hiAuawi3NBNHXWYtOfczHVwL9R2xhb7x24aD+6bSoAATTs6oMES/BhtzPtTCzgFXD3t3
Ck4qGIKIjz8Lsfluhm6+G3390nLmKf2pg5w61mlIfvm+KgYgbyXYtX544Gtd826rMB4pkoY4uJ2L
9QYGeTMa3HFVX1zsZjnjlwSUlV4lCQOxeuHU8OL000yTa6Om60VJxQC4bI6JE7ygo683gh2k1+sI
+W7ddT5vaC/SydytPueXscmXyLe4+WXeLJeMCICNshoE7NJzjsxUXoOuuWtGfpZpCo61ZBmV7LtF
a3mv2r5ygm8WL0madaSg62lCfo6ryrTTo97Zle4N+BuYjekO9cJ1F2Or7NJdSdfYSu5741tpGhMp
dx8qjd8Szja3VdulBldpPM79tVtr1/YkT+yDQ1/XDkSpQjGOz03sdxzFeU4JmKGJ1I0teif14Dbc
+HZDAnTadYzfXFrlUodsw2L3sRsm56H15jwkas94tBoFmX9wEhRNDKxIu9K4O2qkzk4QI8KU9Hez
7aiIkMs7lKIeE2p7iMxOaBsQJEe4l8mhM/wvnDe0TSxvN7W5gJVcwwLyEQ5r3vWhW1QrQX/ejG3u
h/XaBLWyLo9dBYtrlJci66mo9HkVm5fDyhi/K2R/0srkrs/B4vjoGbWyOPVptdcKCLAkJJ9xi6Sn
wNbUbvKTl6JNL3NfHI2khzhbTt6W8R2RDQySQpQ+6LL06VwxQ3zKm+4HYhFSxj36zhzSFkV58ODx
BMS/IBhy1aW91yy7PWumOMCfippxua9McwM/s7obBzu/S0XKAg3JJvMNYupuTHIR2nQAxSsuC5r9
FKMEeTF7MX8XcXfRnfu6iQ+yIjGoKunjejbCZbMzB3Nvz/X96vc1BZL64nMQ6Y6y/iD8gicLj65j
lue7WqJMD/xdxritSzq23O4uWAMQDGAfrR4p5ypHO+01Z1G3ePgf3WK4WDzOk7S7yUwtmsim8CzV
rt+a/S2w6mEriW4IhSzMZ024RL3itcbmoeLYCxe5MkADc5e5jyDoYDA9E9awi50C/ViyS3oo7BEG
ClR1ezv5TqzTjZydEGwqDd3AqsaED/nDbNfTduKnCrZOkb26AgeA+J7aO91CL5z37/Gs3epq1RZY
ESmJIRzWsC2qbQ/srDBDPXuvU+S7tJs5j+FO7NCWbQVq3mp1arjfiHHkcTFmP5MLqAFPwEujlujI
CFZW/Nh2AAxi1NF0cThsXFnqx8Wn1d7Eravf56WXPPTJ0N3WFQPBdunG49BrwR4phxniz8s+9CC2
97XkitYkz6GwH5SxZVPfALRktMD+MdP9c+GD9EJLwI9KDMB128rhFFu1AuDptNumqu1n+Lk0b9PA
oz43mScGPQCwKW0vdl4b3xyCFkKnnQWD2zL5MQBdOOoFj+jc1psXaYgRBqWeTts+99v7iXzZcCnz
S5kYOEWzHG9MDvLyNHnw93JzuC0oBx4ninoo6GVkGQOLPOe1I9bCq5qHvNeeYNZTaAflN+R227bR
V1gnD9HGlHcDSioOq2cW5s0eTFcDsRY4T0WbgEw/xP+bQNNr4hN5cF1UxOV3M3dvWdY9m6N9NNP0
h4KBL4YWO0IP1rOkk5fuvfD9E7gyuW8n50KUOQTl2LroGXcLeASSK9h8tfErT/ksKhrJTNiKEJkA
v2MN6MVq2nQ6d4tKDy1bDNtsYDxb4m5WEwlhDfJWJQ5LgLycLILO8d6wZd1bSjuBvr5CYLjPHQVS
DNkkXyU2h6TIb8sGfDphDw+TTtiXJV4Bi82buV84we3UObSltmM+qjaBDVR7sm4rPY1IOLieSNwI
1cS+UbKmMYrrOAbRnXkSbvGP3pBaqFPch3SpKEkY8VrFNECA936IlHlWrDjaEqtEvYDpNOD/zBPF
aTmiz9LSG9uSd77A1RyTBmxNxZsMCtIJkvZLxumHpTeU12526iez3lu1dogTR2xUOh1qzSBtoNt5
S3IKXNY+sYMxqEnOeRw8UxjeWIaWUyFktxMYH8i/N7a+UgicaZNV1VVucZw2ls/dR6Ku663PZKOK
3DiNYjXPGBGYkDQdP2gRF6/t4u39dDwZ9rQuFGNg90EEXavctw4tSyze5rYC+zxw9vvpg57CtO86
n71kfC8tdGXEuwIFPtpCXsQa6MKsIibZwrQ1fZeYwSP8xY0aup3QvG2vm3pky27v17518OZ63olq
srZLbgZhCvBpo0r7ZqJSFJV1O1bD0c2BWtJMvhspyxnd1d4MiTljHIwfuTFjr8l/br0ZIvvyNp2M
SxxMN6aeXAAwRu4gXk1tuNRjv9PARHvBRyB3WanfsC5sQ08UWzy3GQ1MEJXQGAS9T6GPhzLPvhzW
oUaz6VD+5+S5h+ZIqWFclyyo7YERS2Uec4Zrk1Hez/LB945zZh78urqbqgez0CIh3FUK4JCppDt9
SJNK2xYXxySYzt3sFVvYWBi0U4e9S41ZahnKLQj7S541dEIESeNYgCfY0NkyUaa41cUw7drO2+OF
BZVY0LkDPcAUVSLHqdxPbamukH48rBxvbTEqOIoj/GWmdWLAv6vl8y6dmJsTYosrKBGvZTufSs/+
TDA6Edh5z2ot8nL/mhnHiXZ1Zh/GXpP+koAXeMzJWHl7q5sjr272c+vsZTD47IKAkOdCmvsajtYm
08aWS44NJGVYuema8Ur6+ieZomBSraeurT6Q5Z7nYPySZfepafFel3ESrfrG0JT9d+Hnd5pjM4uS
/T2Ybk4Fl9ghDHdmchXk+PYhDE+SmIX0h66JcWt7X0PhP5EuczMYYC2VUZk3PSJMIcQlVQvc556o
zBGHeABIMAF6fW5SRpDNhMSlzctXilyCa/r3Uqavaogt9hDeeVLG8zx2P2oWuaBtKo3xt/aoc2sb
DKD2y/y1OIMEes9TMjH9UPruO+PjDjWSLbdZ2t1yFp9Mf771fcxkmr1fVRleaexY6qvIruCpL5Kw
LZ9vlOioq7yuLozsvDAtUtwtqr3SKpRLaaE1WJfmH9B2uOWpVIXCzlXqbGbLocUulFz1A2k1NROz
zWCKmdVGBhNVMsFrZu0IRlXfuChkuJSnU5ZUTTjaTG7Rphi71g0uYLz0q7hIU6DcVfU0uGXYmNrH
IgSCqPRRat7eyEZecczTrVX46TlLZz6+lq1YYlqwaTzjXLN4CPsuaULRt8y7uVc5HrR9i7Zn37sY
32Iz++HkwcMMzD4qyYJI4moPYvdNuDLy7SuoqQxqez7oNM8ib+zf6n66AmlbpDvwkaQQtkgyXOc5
EFnEktRhyjGM23nUiDKo03etz5+cyU7PJFCYOINK58PS9B9ujY8yNd6Vos+q2vabmeVX2TxB88ZT
z6T6Qwzmt0bvQofNKbkQoca9gJqo4wn3ugCQilRJEWWZ1RURnggZsiMC5Vu+rrMWIEVjpXSL+Shq
da4mk51EieahjNvNnF7kcB2kN5N4zrwcN5TrEhrUnpKlP3TdeO/jpDjqLbeWY8SPjnARR0hEMLOB
qDFQJ1Dvr07euTckFHgRG9yHpZ3JtKrOxjQSMek9diYfoWXuvLTf2UzENqpytb3AwqQl1re4ues1
tG5tgNHIivGWSPZZVXrfMZtmJLex0+DOQNcokuklccu3bkmtvVD5w6AV30cEh7H3ZVE2DCx5lWOx
/3BOpthrao/Yf3bA42dsXYvyer0t1jg4IgyS/Emy1wvkfcY8QG0LG/cGfa3OkgO79MJExJqRGs7M
jAj+NE+1I/UTLpWrFECu5uvbpxT74MVZN+yI0ZLiriOW6hGwQ3zf6/ygSFL1kzmL7Msr6uVQSUv7
Kryy2JbpWD8syB9/WKnPCWOKnVFwElUqS2+yylGEdjh4BLaEW7wUiLRuUNFW+9rXZxQFMj/PmvCP
5JZBkU3r4WqmBLqqnCL9iMmm50inb7Xi3qV1mvRdRZbpQSNNd6PYib4qN3kHZ3zdO/k72aT2lihW
MjN7waJH88wtcsD2Ckhrf13maXHjWZVOYsH4PNR8jDqhl83W0upnGAVrjJEprZNREh0mZfHZJ33I
M3ebJtpuMexoksQv1MalGdKX2R8RsbnPA/E0kZHVJAvRGHu1aUZazfPNYrn+2OWudicDBp/We0Nh
gXfa2xRSv87b4rbDrJ3I+AARNjswRwKD7fXVtrMX65CN4rbLvPs+9bN75bYRFBL0UmY9nXqE0tFU
DkTFlPKmcY3XLBPnxvyeSz3MRjoQNjOksijBPj4v9gXhtxM7KhjQr75+reJgM6orONY7j51L4t42
3nj4aWGlsPOML02xW0y1Qy61aLa6Nyv/WNZo7+yZ+zZkHhwgFlretAwriMQBayekAqTmgITGn5d3
y4vPQkdy6riNG8Ys2KkWvVPhJVsmJTdJ3h6hfSBhShAMmtlLD35m7V46nipJtOTD1p4om/IaOZZ2
i98mJFvwbGaRbR6bqrrtPHvc+ZncWqUevxboG3dWQ2GtIXZUZRpNS/OS1vuxzc5NNt/l6zBpyuuY
PDF/OM5DQIc76Uycx4dSBlfx6MOYFCTbLX42Hc0lT7ZJrtBjpzjAa3Szt7Gu+c9MBtOdtQTU/W1K
PpXSdyMJMKFAt1a0uLlGcGkR6cRbrF3ULH3mhp3P0VpOrgfMXIU9KRRJsezGyXhZRH8eBNrc2tln
c4JYOQ8+A5NHJOMV7ZtnwDqaUye5zgnV3fjactYajGPlvC80d6EvBsGU5dNInYUjvgY7jDQs/kxN
NoACnasWjNedTK888ZUNZJ0wlzIPtjMvoZzKd45cbh2F+q2ZXuulAaiMxNXnSGdVXmxU0GA/7SjM
KuO7l3/vSRnGKhRcK4/6X/ILZ3W1OxTZZduLsNUHJq5lmfMgUf42szC9oaTb/DSGEpHAZFQ22yRI
HmeRNFsIu95X1bd1pDNvixIDOPYwXWOefmbDDSvALhWKa6eat0U5VLwL1rQ/rQX/5+wTAHu/N2zj
syQVf/2HHqL13/v9jw1//e+//fvRu3j/0y+2tcjEfCe/+vn+a5Cl+Jthcf2T/9Xf/MvXz1d5nNuv
f/tv3yFxi/XVEmrS/42p55+CQ/79Q/7lWg64V399yeMnpP9fHUX8vd/NQLqDYYHkc0wNMPp/N1xg
BtL1AJoc2esOaJwAIM7fzEDOL2tMNaaGn/So1Zr5l98MFya/xcvYuoEtEO8SyQJ/+xBuf4WB8Pnx
cSZfzW+//kstq1uI1GLg3f09WgoCGcYN8GeexcvaHu/uj1Ae2s9GaRDoow6xiTXjYp7zmDQja8Ek
bxpbJ82LrXLShwBds7a46jDCM4ZBX+xscn92zmLMhylxj/WCnWhweMr861fYP7xu/njZ/PX/NRsP
jJh/7OL59/LjP/5H/WcXD3/h12vKXP04HtYtQ+dZqHMV/G7iCX4xXRtuMeRiMsZAkf5+TRHjC7iQ
DHTThHEXWKsn6Ldrygp+wboTYAI2LK5GzFf/yjX1dw4eE96bvgLRAsjGpmua3Ap/vKQ62WUdRH+y
fvJ0hFYkSjqKMde2Dblr9a8PoH94AQMC5OX+SL0BgIo8GKE5Ahzev/l3V3DnVDm6moIDpG9sql3B
pMzryKAqB9lc+5otxU6hTwTKX5nqA+yEzww6MUljzGfXIsyuBBGXSbaYUzwnJRrnAeVFQBDBnc1s
04hS4WYg2y2qVrSRNB9V3aojmo8a/SvCfWMzQeVBeZ+AqKbMZ4YxumY/h0lsIJv0zLx6dtK+YuCJ
L/iuoBO9DRT8tMGiFMe5mXmgJkTJekvD+v/axy3khEyyjXccCTyfKa+iIcna1mGFXzNnwNZjvgWW
5nUhCvT0eQDxCJDGKBG3THU1scRxtBWNoQkL0a7LRojs0Xa8YSTdvAxTXJ0b1eb3Sc1o5ZBbsz2G
JakPktask8iIRwJBNprsuttxBEG1NcRsjF+5V3TuVoCYeiOc27mkcboSgqbeefUHqTFU70vT3QSl
qaBjLnX3rIN7zw7aUKGHWeCc3XmFqKuons2WXPlW674x4IxfkAiVTYS1vPTI7dIHtUn0BRaapSv1
ZuvZsFJZDf/FnMfJQtktqo+qmjO1Q/bPdEqSiAeJR/f9EYV4YNwpLaksPFnO4AASMeRdjuZVAyGB
yCK0ZOYDQKH80fdM7CTGA9X76F+YXjNXn4NHcMnpGiiLcxlVXwsZ1tU89y2dYMhuKmHa7xpKUqKQ
Cf5Ntm4xU9PXoEhvZyXGD/Ze0oZKswjCtzKJ8K+yhxGlkO6bTzaTFGbAy0RiQke3sicZaNbDRqn5
CU0/K2RQDBiOXNsdL2OcokRjqAE0J04bJ3K0AJM06WTT3oLx9ZW1Omor2/wJklBeeeX35FRRNPnu
J6EWuYFuaNYf64TwlIjOowdc0Y4QTwy9H7apUY6SQeMaH2POKVISi/PX3JaFp96SdEIuGk+uNWz6
pufpnrApQw/LusthBa2C6ljNg10eXebxdN4eHbefux47dE0bxHrVxc5mEOR08k/HZGAV/kzNw7iJ
mErJ8vnB6h0eDhYeB5ww1mSXBDIA3g1jr2ZrOHRqIt0yQPzKwlSw93NM9pbjYhES3WnZgKClXdNr
JDpGhkuBq34EMm/hUvhMpCfexqNjTQqwUpZCijI5UllTaHObhiguAi30KgQZOzNQ8nEQPZt7Hl1k
aViWX1wTd9riI9Mm/6ZC+UvoIOK3T0JeGGIYsSGZ9HZBM29xOIj31vWJsVB60nhItFT5pmaBz9WU
bdyziEeFinw8sb6U5VSCnoXgwt3U9kOzX1Ijc04BOu7HFEaI2ppT3dc7J+sEuWYLwBo5Vrp1LeYB
SHZDtq5C2snOjw36ggrCdksXhaLWcyjnvQk8y5ufPWrVxxZz4H1CygxxFn053joBWefbpSPSN3IK
y6ui/39Si3mt6bBQ/5OTuv4kkuNPNSB//je37S+eD/APoy30U6o2A6P5b27bX2zT5JgM8LaYlHkr
3/K34m89qPHacrb/asNd4w5+O6j5LRuW6/pCnHRof/+lgzpYT+I/Hp26ixCBa95bqaI6GQt/PqnR
HGCJ7RnoryuDj4w48Vt7apjeuCi6MWSBiOa4OMZwbp5GtEuHWHbaU9y1V52lg/cqNRA3c8ij+5iT
oXbxbOVv7BF70tRzoGRA7rcwX31oawjC6LK+V3r/thCwGI3afBdzhZLRV5XbSQYs3EwkO6W7kNM+
YDpD09G/9Ub21k3+t1YteYRC8Ewa85PuptauFnO6j7v+bPjM2wi0e2pdQ94Atf+KOQS7BqlhA6JI
L1X10s3juGXt751MsxF7ixHj1qgMb5trzH+FMYnvjPrveSsVOj20aw0SskCxKKntiUTSdjYvyMqz
XYU/huUDSrIiyDh7lTtGsdaQ+anEWfSGtiO6uN4uvrvshOrZJDXWJz4+gEVAJzeFU+0JYx4fGXjf
W0n7GRfaiz0irsbD4fzQJuPkT1n6GBc9Uh9PHRj3lgdoJsw7qnY5LaTt/crk/5c6uMem4n8/u67f
u7CfTcR//uq/VoLvv5qb9+pr+PuX+r+wvzP/KYxnk32V3NX/8T+H4c81+PrXfr23LfMXj8YMgHtg
WsgV/7OxM61fDM8nn8J2vZXxYHED/81J7/JbJtAakyL7N1Dkb/c2JnuqZc4JeJBgJm33X2rsgPSu
uMc/3N2I57ip+VdMGjz6Tod38cc6nEKJyhLAc4R4H+Vw1uM1MiZG9aVcvEMysM9cXAb3vjQgTWmo
d8vkMqouW5l4y5rFlXn72q7fsHczMMTAGuKeF6vz5BgsiOnZqYN84wdhlKHfAWXDeYZFFPkCdxaj
B6CTY3/qilVylpPFPuA82E5aDqiLYjECDD+c/Lrfu9UyPcW+Nm5Sksut2B0i/pTLaIgwXRjgUxiU
+bKj0KM+9QWz+cpD3pp6DpuqJaElrdpvjFQJjc2hDKIliGLofHW5PDuFsqFcp/qVYS4dKD0ip3RF
zpvuiZ3fYStzGbJQUarhXJFTHrasf3fAa5CPd4k6V9n8iajM3zZejeFgIkOqVNemXg+g80jMs5MV
WoMU91QntXW0UhLp6sEq4BVUxMegXo16vVtzO0vtUMQD48mGvXWtp/I8FZL4n8JL051v13IPRQBq
HjlyRD6ReoxcocufDayXG31RyyOJay45D228KbCfRyy8p+O4oon9cbmynUz+EBKpRpAt9zXp0rYr
iGJFKbcmfl/l3eKEU2NeWa4xn7A9FasyogMNqDyxHQv/q2vNCjOTx+5LNi3qgbSenrrC/gxQxJyF
NzS7oO/d09LG7SFegndHWy71AIrMsguTER5rHQwG+EdqYLTa5DTk1dG1cJRYdAz9LRKA4lrzGsr5
4DDxWOUysMrgOHeNIIo398Ip9oJDtsijVcZoJTTJLLDJVNQW63yX7jHsRHbOeuMtSIEitlj7Gxv+
owEGjm8Qmx45d49zkovb3A/6NxSYS5glXXlIVRefk85ZYadxitzGR8Ii3PecUbTNdHs2tKukBIVG
OhkKbsa8fI9OO1wpIms7w72i9l6Thl9cwGhcbHwXPXPK5cDm8GkawEEwDAF5xSqBPAKIe/ZhpOG+
VHU2h0Zv4GW2KmSiTllf6imDOtnI3uG2oI/n9rSHZzGVjr8JCAw9lZnqztmk9U+jFLQYlP7cWiAm
7Trk0z/3fQ+ujkzdbiEuOmdtOfZAOIeWcPTO9g9DnfnYZxPre64hCNUsJPVDIhkH67Ld2TpAq03a
sZdjRSauDH2yToPT2Sw3QErht6ZWRaAUVUIBQi2IS7Xr3DjZA/cE9IXsOseJeUfIHLNFgmM+VTHf
BJXYynzYN5nVRNh2yHRG2kI/l+sRUmgC5NylerIbltFVk/Svok3yWzZZHSg90hhVgeQkHtM+VJac
9gXarnwjJUu/xRHTLRf3lTeY8gFDJ6LnBl/tNhjyVzMewBnm4gAV61QiXsBvOsd7GzsyTE+2Cmg9
Suck6cJpuBD6lkrt04QRd8kMC0NdjtTTe/fczjuPY6cfvIx4WXPumaH2UnBNkRuy82wGrNLoi03g
LtpdZrIyFeO6DGZIHKYKOSgj6ic3nb8tmHfZsvl4Xav4mIwg82qG+SCj72nZRthXwB6rwKmjyam8
3ezrPGDzKbnKBjTAKHdwksYx/YubGA6m11i7N4k2ZpvoxLcNw2DP5OGANC70MxfrZRr8aEd4hS0s
2TEr3lCBWtfLSAHH8+Na9xT0KY9oNfwVyO79mChqDTDgRp9wb9qjlBeCwZur3KnFIZ2yOhy76iYX
iJqDYAATwO76yfAwY2gGKryJOhAMQrvGoqwOwd5q95Y1GFeL6Xh7nfOmpcVHSjRWAnGeRDi0SUub
aEErAJtOy5MRBoUF0u5HuLrx8A7iZzVRopw2LkRpf5tn1IzL8lhwTiSYFKcWrHXthkbAjpzIY6I3
V8hXmFN0IgHyQ9hlKB2HD9cDdxmzNQiyqzhhtG6bN+Xk3yZBdlpti90ouSubuzhH8SxMDfG4kSfg
RukyJYs/S8hvVaZdxPiikNc4JYaKfGb8Q/pdM5vlpvTZz5DVBU8CPJEHklfBidGoFHk4hbO0P3XW
MbnxMSI+mE2i/ZxULBP3GdRUL7X0S9Bgjm+XkmYMgloD/VYKICaVIm6xKY+zq4LHNvE/mwp2rtCd
p7id8CZ1wcibZVi0qZU57Wf8V+eRyB8EjeCQhZ7+4ArzMR7khRk5XZvdMPapaCIB28TCRgbGHUSN
mSNhz4s+vtDyw0QdeOeoLzeV1Rln4ATXZhq7FsxHlRxKUWTXZjeXgCp9CtZ0ht3rqc6/bxs/edfc
wnh2UWbzwMs91J19leFkr7yVBmNg367j7nrB5/Uqcuswidn6gDcBChmH4kdfIOMYZMqVw+LnrrYm
FDWDMJ2D5jJww32igmPba/Ohq8vukXFIcDN7ensZYIl0iKOhREHrr/dFW3Vcc+t/Q1Xx1fSqWqkO
x57cemxEZLpCgXBW5QyWO6QDaGvGU+o67MnlYEcNhvkDgbDcnGUv73oW/lvWO1EhSFdeFlyFPJlI
KJ9SWV1hKczeFI/+HYqkhyZm2EFYGxtVJMdLjbi2KguAGuNiHBNwCzuvCUgscN0KY2IaXHNhvTWO
jretMJOOQsrRj11WlvQVjn+fVtK7IeaLNdWwuEzXs5vYT7/h1hFHKHjfaqc6lBMQ0AQa6KbvkTaq
udAfFQvcoyiC8iDnugYqODUvVdU4IdNMVkoi7a41Na7CIMzhx0UqH5S2Hmy1liOtBc+6yxhWQW5N
aVJqsSC3qvo9/jQWX257yYMaq26R6FCepXI3doD0MiduOnfa/sAQtHxxgTYUTsA1BH3Om9+zMW6+
YW5hj4/H4RQT/FFGPiGf4ZAGQFCsITlgWWTGY/l3hcCPh0QYeKgzpFvKrgUODFYpaajqGdMO6lTB
6TWqikXYiN9vQHgDUbqMMv1EiddfDyvVoqOwjBSQIE3QmYG+f2LfgXHEeeia6q1L2U0imsh0byfE
eIuscDulwIYSI86OfIlIYex162xUMBD0+XFZCufl58RuzmAxlU3+3e/AC1SOrE8kDY+3zeCDygE6
kherGLDKxEe+xOpmGQy8vYoRLOZdvw7LNLkV/Vi8eJrtPFlVgyOgrUhtZc5F5YxwmJ1Z81jyKV4F
CQydzNG7TTPik5HjjN7NVPhmnABepJEixRrj6bOIff3c+RrrU5uEWOZFmzyuvicWSMxVSeoE7c4r
FHxzoBhsMl2cBWbmHhqfi9Rp23tvWo52Mb82oHldaaVUA/Z2cP0wq+2Tmfuv2TS9KAekg6PfKM+h
uJuSve4iwgJWk7KWtlM27cF+TpvxUIFyzF1ni9wADHwn75RcqNuq4eRkwcmY2cASURYpZBD7ZZH3
futuCwf+gdK2Xf1dJ79gSHXybedyw5vp3yrNfwPqckyxiWxGv3ka/eqHP5u7GHPzpuZuJTHhxmpz
FS4DftqRKai/Cr/MLdJCZOroSTU0/izdUNAaBDWZ94lKqq9RlW7UTN506qR0rtpC6tsldfPzoIEC
HtTc8oS3ozxD80IUPEVT4lEkeelwrSVutkl19+Il+jdt4PydkF+HRM/xbfGs4y1l5YFJwwsrhm4z
GKtCJEBwOWbNqSD2qlowsNfOfAt/ATRGeURfu611op2KdEiiIp/L6zX778Ci3bjFH5Mfag9RwwSO
GO/EjYae2mKm/c2AuvkmHPsmmZhJ5Goy9zHwBa4j1L2lYSX3VaX0dzX3qLqLHGSZLr8sxqzbevJi
wCKJjIxeMuWNPcwURTBvgxzHQrA41qWq7BvLl3dTKZibtLnx7mUl6GlZpl8588sNj5v8A3PDzVSP
PL88bp1xfIHIVz8FRrtTuC3cOt0bGClKFMkcCgncKEOFXtFON2yeP10ywhmt9uKmXjhJLR1VKPp7
FNYOLh6ybDbz2ASh3gKL7ywP3lPpgwZvO+eMQds6ZXXzFcvBi5Z5Nq8DK3kazP6cxcQPQKT6yPNZ
nCpZWluDffQ+Qwlrijx5D5Apo/5VQ76Ejd3HYWzA5C5nt3r3dX044/bPdqO/bPETY3WQqy2rKNPL
NHg7sA9sDTj2qsPMRGZwmmvXW9TDPPd3rg8Fx6u7u4btaJqkrwzIrt1eQKBOsg92o93KekAsERy0
vDlxvCGt0IGBMou1r/2ReoHHUXZOrQTrzyDwt1e6i8KivIoHKregg19hjwaPv9y3XuJ+0qPKbtx3
YPDiW28bkSWKaAEykY+BRwcvtg0bk7R1nitWFKiYxMFW1gFnKPjsPjiQXWzuyVkeQ0bqcBb85myr
5IkthHaa/PnOLLMP146x5lZ+sXfH9n1sjE0snS/fKd6FUkPYTpb3mBUmEB2HMnpoeRTFkKhtiSkO
ged0BazO3XRFectg7RLHuoeXwDoY2jvMk02ljdB3bPeQISGbKu3Wqd3ynSw8AqLMvDz6NmQOzDyc
J4SwbhyU44cM1daj43EBk67t71xLnHt2CnhscDt1raGHrmV+l1l/tLyuOpu6nt/YC8D3AJhCmNfS
PyuzfwhW2YwTY/luvPbNR7tz8EffPfwv7s4kuXFk3dJbeQt4nuYOB+DAlCTYiFQvhaSYwKQIBfq+
x25qLbWx+pi37Na9gzd4Naua5CDMFIokAfe/Oec7gIKBZffXiWGqOFv99UGL4tVRpQlGu75NFjNi
NYcQkjQ/yANPtqR/tkemG4CKE5q6M+Y6Witq/HI3rgiToGXTPWvU8Ri6Corlwn4lSyQncFJ1lF+W
OPVd3r3ZuSkvwmCabLsRsr8p+sd+WJp6B881DOwxxh0KY8je5QqsX1lY8UNSw2JoVFLtppiSAx/R
eKm45r/9pUiPSy+hGcpkQfHlYmsq6yOgYtSqODNekLtcHbVJ+d0W2r0ZsXrszYyZHAM3KeG6iDE8
wm3Tlg45c3S2r9wye2/y1P+odTF8Wsa7Wgyc79QaiHvw8p5xkGn2AgUW3HrGJqibBdJcWR07uxgO
ZubWqaa4vpHXxIMw1xl2hXX9QtAmDo1w562zEL6G4kXUT3w146672jCjMEESvLjzuB2YN2/AlJhn
ewCtlAJieJzSSj/12iTtrhVzcezHmVZqmEkNIC58iwhjeNAYth7oxr1LVcqJzVCPGlbEWL2XLN9m
Hiu/JZ3VppkJIxmqat2JuI4C4mqXfW7c5OQlQr6Mnkpuw9wKd4Uw2S32sd1SqH7rhWl3Q1QlothW
FOM7PJbx0s8+AnJZydMineckbw7JwNMSjYiTvMjFXTpPHK3lbE/nobQInsc+44zTbAe9SRELyQXI
c92s05eNJ/9ACVMSuiXjo2lV+jTE67uWxW2EWfdO5rUX6CrjyYzMjD27VySAQblB7cX17zpIToFC
hyU9/tzlWITnrzoTK7b9JnrOO6IvogXU7M6Pwg8lLJbUImSGYNFbX3v65lDHogiwxC/MCDtGMAAb
zB32C72zsghxlRdSbpsRbGKT3GJOBn7i4D8m/Cy1PsIh746R2+PWhER4m9rJh13A3EpC+RU6C2sx
Pp4z9SZqcntNPvs6f47D5UNM7cUPQySgDjLuZsRWHrnLjSivYpTOXANHRoXnsonWGzBH5jiaVL55
mWBxZ8/KyzetwAHQ4Ocl4cRjFxGm0HZUp6LdvDC56EfpHV0c0W96UPGxTNBFq1St55aH+xz2cXKf
Rfb8lKSxfvNySVZJjWexq2GybZoV8YLXSUaSEWAo4eDSxyRiYSFcR57CdblzTHYFU5bxIxbz4kau
WBHsSOh97LPboDzDMVpN/TdTGlKYgdrc2CK22KoAcUnFdHZTLQ6ysdT9UpCyxuK4Kb29xrGB0nvG
Q1RWfyrKtF04UCds0wlFdOvHzqFdLeLFlwjWSjZgt5SdOLWKxvfv6fTGRWiwtURUbucO7M3iKxpJ
lhuQA5NDVjrJtE16b7po398jDgUt2GCHhE/XSEO9neX2tvFJgShEPT/ngLQvKAgsNIthdFqtfNrX
9CEfLorDvNfrsUVqei6mhTLKdh5cqe6y2OQvtdPRL9UJ45N6Anbu5BSes9G3odvos2WHXJ8zuti+
X+bbJE+W+wq+OP5JzzpYdV/sUiti+Gm3x0GsaMSnyuyd0PAFF+OntMxv7EMfeYy2OSvRScvmQ+Va
HGvf5W2aC7lprpFZ+Dg795COQwOzKEcNa8c/Z+uaYvkiVLILV/is1W5EZNtxF6/qkY3YaW66dQ/Z
yNuUDQQ2rTwUxap59BNiiNDo4xy+lWt9P/lUwpDoAxt/GFcEvmEwSJxb4PDcYvjBI03vGDuPxSh6
kirkO43ZDSnTQWfAbaJRP1ReUv1hhgH6QTyXhYmoW5sIay1fhJe7ACnRyLP4tTYTR/gbIdg3/Wg/
SYdldWlnf2J4EgEz9/JHEdcGzQGBDe6qxk2jZ8I50nAfTtlTGUZj0MJXeXNbApF6q8GtnuYAxccC
J4OKP2rGKVNtP2HQ3YDXq0SKH5MP0s/9P8Q3o9XG0wJSYCsHl1yguDsbV7e09YhM3B5aDykRxY1u
4X15zsWL4cD7CGERcC/Py6r6ALLlu9068Y7O4o9qO7D2MsRphYghR9gdi8kDuzXWxyQtmzOcBRGM
dXyzmGW4XfCWHvUQc6aQOwqAxnwYoFC/LaacU7i+gshsXpCDQyhIcq3OE+ZvWnN8eilzgi5DBwl5
GnQIjNeK+pewgDGxH9oQWQ71dEIAnxZOuVy6QWYtw1tShGiDUcZq0ycYxVaOnHZRumMvL6t9NxLm
CwwjQwQwZoMC+1CPcfHlQgXqcIVfM9GHatDWdtGR5/LLV8S9UTNGM0JjvJmhdgRdwQQCZ7s2ef3b
7X37riIoL7sJvTQdgtBLvA816g77PwPNX7Pf+th7kMd+9SliZquLoAULFS8MrxHs1AivfizkigKN
nX/2EdZanpU3aapB4Z1L4xtP6CfYVcBw0LdyZDBrk7Z9QXEMesmAIbFnLZHJZpJ3tffvoqgrnqcy
i89rkQBwxBgUByIO5W4MYYlqYbO9KQEU7IdqMQ++os3zZBSfZd2nh9pN3ROKtR2KQgRYpMU/Yn07
Q4D+WcfkooQe600W5htQeofF/O5tXqVZVczClu8BX+HbwEj53sC62ghBMQ68wezr/orSWkrMx/A5
eHuFv11bzjO4f952qaP4gJjo5+Q7j70agSLVBQLaZYqefMEGig0XcE2OIVhx2WtI3CxuzB5PPVsy
iwqM03VKgR51QUYSVJvZ+c2Y0empCORGg++UHHA2yWGeHmaLPQc632qT9uBkMD08KQChaRY/opL2
fxEyMX92i0jvkpX7D7OvM8LhTStiAHnlrKnHczGW4fBYDMtD4aQcG/parGTu3dK3U2BXE2/xVOUT
tZx10MkK7gSrAv3NKw+ptW1RaFZafsRWGBjShwZvPbWl/1jGk/7D0KvhK3OURCzMGxSXGWxaUfBY
hE774i0z4RBS/kaMxMiIpF/Uyzo9VtjwgzzEwT6b+i6dnW809WBExaBh7FaoT1BnT7VkAA1rg6IA
EiU+Imf9ydS9DBQ5rzzbUM0qqhGsPaLcuQNGBJUpgIZttavcKy/RXt3tkFRPrehPYReyK/Jpmjnu
NexdmE71HJMAt5oU48aKj6ypPPehLybieEI4Pe4YRRCKo2zrzS3C1Nm47z5bec4YGf4ZslxwiRfi
XbYLmn2L63zZKJOUT1kz5O+s3dCsU9DSIpcwjpI/a405LRe/VF0BZUQ7+CHz9CejeQyjVfnb4+nm
Wt9YqdisjXsCScj2JCsrcK8VfTQsL/9A6//iK6b/dkvpUyXeb66/PEjqcFvA8s69sLxNtbOcmb7j
pZVd+2zDhLu9foO9iWLAktre9E3+JKW8KtxWm9Q2xpJTHlpwi3L4TVebnReu90Val4e66zo8R24S
rMRrdC7KwqrAA2ObV3cub6C/bnIBe0VjSMuR5APjIZSlKdofHtuhIOPDpmSGa6v9kN1sIx6MjWKS
F8Iu7q25GGm1IcgVSNQjW0NQbL3pZzdJ86wAmP2Y0hQkAsksO4sG4aksIB8AYLWvo/MUhRo+FFaN
GHcWImEUK6pHaekBNHRl8LT7x6aq/H05R2qbJxKOTQlk9qWjUNwVoHV2c+HjA+v99Bl3XbfnuRt6
qBgLaWqY+feFKWpMJZbeycnNzpHboD8T1i9uSwvuBr5Iq2WZCTCC8YdfhYe+SZ5J6nTPunD2wm0z
LPNI9KY6pp7Nux/Rep2+WfWuc5tvS/Unla/c9UVSv+Ikue1lB5mnon5xgOPUAN5Cctsc63NwXR20
MzypNFJ3ViSrX7iDgDkYrLXRkAPWNvSCPbq9Ew9jeee5iXNGdwrGEMyIXURPIf/wmwgu25Jdd1g4
l6ydZHdMe1naZx/xF5d0umVI89Y34FRg63B/6f62glF907jNdKwr7EBzX77QFsIvnKwXAQ0O/Vz1
UCqwoV7CeiDyO2dr6KY2w8K2Kl5zntWZK06HzHYL6LsppSxXTPh3wtMvd7AAg5VIex/dKoTyKEoJ
k6b6yFzxWwwRqk7+NjabBH0BwvVvLdA4mAPRI7MjbuZb++rTcZfpRz8M36BFs01V0qN3OS1BVb1D
71q49pnEWrnuHuL1Gu4HVoF4sL4LA+yy8Q4sR7GtGuulifGU9Om5aVxY7SQ7r0C5UveOS78KVqvV
21QCH8imS9Mp0GqK8zRsQdtcASaWh3/PkE6/yXr2ES1C2VHo7tSPOb3Z8OiPbgaztrokY3MXNW5y
i0NOshUtIPHXDVOPaSpYBBv7dWRZcowmkd6HTQnvs00Z3YqsZSpaau+mn5kp+7RHc7J8FKwsIt7Q
E5/QvTfZamugn9CU6GscN8SF6+rPZklzxMJpH1ScDr+XtKednqP+KfPXmpp1dBbyxPD+DcTCQBau
DIwd3FybZDU/HQaCZ9WNDKx7d9+VNmJg+8xgW4PepfrwKjCCXhVDaRnnGn3s1dccleXZi4f0rklU
T4UEZWsVf4PiwV7Khtkvgt/oWBfqoSn9FtwJ91XszPnOT3KQghW6Wwy1dv/lqMw++qn7MV2POtz4
0cbF7L+d3CsttiS9xq5yCHLKis6haW/UCjGzjBlQZt5HV0NyH2ci7oZ0DBA4D0GTcMpmi9C305pz
/sfHKG5/d5bhE1m2/dwc0j5/Mi4e1vHMgG0bW8uLBiHHh3ElRUGHr98VX1ACZc9P81v0xda2VtiG
mSd7zbNwmKIkRBxo0dGfMf3tMQVZxCBPhAaEjXXoIRi7o7rrZw+x8ThWW9Sib7yuN5Psn1cPZ/FS
Wyc4mgzURgguIwGZZZDyHgH8C2q8hvMkr68/y+A8Dso+I/en0EwSuMe6mlN6xVfVYMWu0cglQn2Z
FEAJb0rqsRyMrgYrUBZaOVirGZiu/MvjvjmsU0JbSVqhp0+0A4wXxE1M5gz754LZPgvCMD8oCs3T
Wtnq3ioGqBtDUSWvFQiuzSD6JMjzCqObyh4QlQJAzvL5Lu7DwJrq4QiiAHDkwrEaSqIjJnJJq7l8
iERCHtXgcVzZXnxvDU21q31UvWhv8Cb2gwRcyCwqY6x4qybrpzEJwpBKZSfeDTu74N5tHjRiBlBc
aUjE1EDlX3Gbya77mt2r31ZW9yuMip1gKcq9bb/2HosTct3zd24LRAJltWKaD/1D3GYfYJBxrTZ/
c8LqdWc6+e1h5r9PDMiPZAbyYNXJsoPKGDGyNu7bWgy8wDl7PWbpzQKFuao3bQqsWOgPTYtSVeXB
twA00F+UoCwErJLd0Bj26gsQRo7FwKnUMTTNznYR6Cov+U3fErRNhZxxgRWXdDeqNk3gZTNU/2QA
19eFhDm6OsyI94y7dx/2uU4sNtPTLq0GOiivxic20jq2GW6e67mYfi+Nv4+RP0+jG3PUJiuqTH1r
IE1B+QDX2sXPqFCcg9VY4P0xEt66rr13JJP9ynoymP0fO7o6uhvvKcu9dwFaFB8dU9lwoMJQrGtS
h5K1TfwHvglxX9MofMDooNEm/d07DDCwiYjoEutuYt5z3cKwlAfQgeILjyptHStE7AbHcQSpLZbF
PmWp3A5OzOR/9pPqugB+ZRN+7iKW+JbiWkvx5GP89vDCi/zZn/AiDKGDedmFn8hwht4sTARVDL5M
nZ8jOvwqxZIA2APy/b1JmqdVJD9qMR7mLjp4rfuQ2ObJSgpNcEkM72JE7B4p/zmyGtZV/egGKvUL
Nmzxei7tBp2T5PvCyxnLP9hh0isWwbRvqoqLQKpY+xipvfS1VNxlhzEmd37PInrw7wqPqTfm2jvJ
oo8hNZRrfAfhAmynJrkyVdx6PqQFyMkObkBKUEJQYkcyhDZNBZZMWeDYyCxger9azeq++O1SEh3b
xad2jOTrnMxpShCr6/hQPlNeZwe00pOTZ7zp0q33Tr9Wj5lXRDdUkkjPfH2dYUnOpVGp6Ds2IXI9
WEKAQ3ZVnxNPa7J8NzZ2EZjrYFOhMdhWCwWRsMc7pzNA6qS6N0DYN6hwCDoRclf58HBr93rEakxd
thWdTBy1tzFqx8AkPpLfLn1DGxfvcrd/Qz5GS6CH9VS1RfS45FzNHluH1JQB4q5v2TUQ1K2EoASP
vFB0uJti1Xrj+mMdeG5KAGpXy0OhnJelih8kx9DcT48pD9w2DluY7tXVP35vsur1Ov/cd0ZVONiV
v9WTzPcSpyxEk54dV5X4r8s8tzszC6iSFvBAlxHDwCaPBXr7hMyMdSb5xIzbN1UOHDRa770MwIV7
XQ1jLdhVSj8psQSMRQ1am/wlK5ErkMX3XIlwZUtsyHcV2IAtQBIlAcdOyx3OwKxoOnFXw0w6wBcd
BNHXc7yLq+WrEHMKCQjSR+MMwI1iJmtp31xGQ71aNmsGKRUN4mSW6ol60j2bQQ7cPqW4qIK3m6Sc
6ys1RvvahjQMOotEV39+LgFOsMBn0uwRTmpC2WyHeETYZzGpr0XEDnwEDVoNkCJyhafZ6KTe5Stu
+yWZb6hLmnNdkzhNVnx/4RMxm4TMlI9oiK2tWWvvUmKI3jT19F67egI/Jck6BLO4kxGZscParge2
dd5d0jXfI8sE8E/RFKD/Th7EiDvD4XzGTCKDzg9/FSVwkzWOdoAau6MY/QmQ57VytanKGNCEF19O
P1m8dkc0nVyfRuid0KO/K0sZHafVZTa/gugcmMfuUl9hFx7Yt4SVLe8Q04H2sur5pVtKdcPvek10
4uzWeBH3wNArrtOyCR8ATrWBk3I+tFYr966BTUSlT2Q6o2MyILX/0MZJ+wh1GmN1TSlE92F/Ra2c
zo601lvIz9F6pTclge+FzgmGM6UR3N9DqoaB1X+RPurcsc4Qq6bbGpUmhhf0LbhFFtMDkQZBxuRr
eSy6rP89FU5N/5yG3oszWg+UkUAMy37McFonPUtSGbEbecdeNPdgCBqoCPmSy51gKcy6gh0osZBQ
4kcs+5tFt+Ufst7j5mcdeovY5oiC/1hj43Co/Y0h8Rc0fLVjo+SN4cycO91V1Ed1d9v2kKv2/XJV
feQ8pJiiKx09ZFa1PtZWyVjGs12KsQp3VYwRKK6RxvsualptJRQyyVpI73pEo12Fh1nr2qCV5824
WvZrZ+khIMYQkYm7xgeVULXZcdodHRc8wOo9WGW+jw39CoQQ/3FwYUQjfJVnu2U/FthJOcKctCfl
002iBxHM93aAvojltl7qys+BpFAOLWN2mWy/flQj+IY0Hz6rxr63BR0OcGtsezhfboqsEMQ5sqYu
KotaL2JsFtv8zVh4P/pqVeBXk1MkyGQJPfVAYOZyHCs8QaW5Lz1G72Z8j6lpQzJctD/vMZ+fJd9O
kjaflR+9pS0r7Jh4bCYBl9D1TzNMaGkx16M2DOp0JtxejYLMBG5H+HKujsgAGOClzU5Ck7OI89oB
EE77GNpXYnmBm0/6HKUOvxMF73VnNP60umVfVxLj4jqZvYohWLkRJRBYCHkzzpHz1MQsQDdVHKrP
zqQDuoY6HH+sqTC3ELTSzx5m8y5eCJrZtTrMg1YTwNNT3MKwSdrwgkmrf6cAe9Qe9H+Klsg7iggK
aUbnskkL4lM3NA3fbpFkAQPuJ6gMMy3wch9b8rsCb86W7yTT8SLBavCQ3jX1SBZsi4rPvoiqfSYs
6wtHMlc0hjdqEF/b+9gLxX5ORf3qWuyGCVdYSRVOuq3VZC1S3QJmb+EE9ThzaSOydwlR8Obc+4R2
z2JA99cE0rXUn61oydkCWLGJowTXVwsPjCYvP+mJjC6w7fNDBX9imFpCrXwmkBd3YvS8obmPPuL1
+pRC5PqRTTgAsxk+IBMT0I9Y8nchd6KZ+vsiltZrQXoS+sUEsQ+YgLOJyUJKRxXutRDWB2PWJ8ku
6MbkvB40COJ3MTgC5XNS+a8FlD7wYktxY9Veepwd8kzDQq/vcYJFq2Bn/I2Corq1iyV9SZDLspYQ
4lRaDZ9HrT5Hx/pV+1S/XkJMnhWWH0NO3ATtyvKGCzg8IqFuHxfEP4cOFcuXS49wGuqmuZeyth9Q
1xPl5KbppePDvedUZncB9JAJNt9k1pbTiSic7KtvIaIVKDP8WaV8B0z5wJ8MF+CKMejNpQggYe4W
N0qDtlX+kex0+ZbO5gv7b38eJ+bNbo6qGy68ukudxd/BuHks+iibjlmTazCT3bwzSRU/875u2ZKW
dJauPKGOJj5++gMKFpp91J8XOUKKc8Z0OeZD3RKTYM/fU4kCLMmXqw1y2Vfh0O6cYfktzNgHXVJX
jzh5kfRnhAwMq8ofzbgwW5Se2odVTlg6QbHuMwndgOQQHUAqrmBKmuwNqabzs4d/v+zqLt11vTf8
NhxwpOMhQKaV5vViyM+QqltVfUiMZd3VE4WrgvNRRYJFwmR7N27cfXd5EvZHBlDFvgLh8UwHZgVw
Q0byK/h0kqT+mY6sGCeR8Np4ntzVxfJKCA2cYsZDW99xTpYgMJd5kH3WdD5IC3j3l3T9MDGCTJbH
fsekpXw2KuMq6HJ3OXYTjlXswxfyhhYmo2X5Sii3TeY3poF15EstM6QnxkSc38n4Xbl62Y5W8YPR
KUPgtZTWnskeUqxhQTmiiWnYQVZe91MnUd0XcW6OfeUwfpl1VwaoxYqjHkegWpViO2VWQ6I5YzKr
d09KD+e+sdBZ1aE9HF2Y+meVNfbB9CI7JTSyTD9UeFoKO90Oahj3jZ+eHWw2dxi2POYTNUmOkzl0
Jem2tWSs45D2QSpH7D2Ea489uDfiwBuxsoJawxcrp+QoPb+/8TBRHikX8uO6eul2MoiuJQXXJxpA
lJAWs17DVJ26Ty342mIROLA9cYirNyLzIsxiPmreiSkj57aMfjIzoTByW/lcsLzfAq/CoO263VPe
+Te+BsxYJvNtZeJfyUo0E8vI9MIyFCBQNpGJgFoCc29JvwOjxj16oNyDGlnEdpwzYpinHzA8v+Yh
ypDJNcOpc/z52GNiD+bVUfuqW15c5S0/5ljco8BmIG3814H0HOBF8mP0wQWG1AYkBF/Fw41/gtJ+
B0SU8AiCMSbTlTtuwG47YgJitu68wqCIAGmFMhib6snimn6cuqw7FMIOAxXL9KiFC2fPQwoFVz+f
Xq2yfkRt4GxTJoioZq8b2IVprEwXADA6u2OFEExNbr80fz8cZek8aVQbQL2WNahiKjXLYgLlp0wa
N6AYiT5eumknCaYSRB86Setiv9fwXZXsT2g4kyO1NseOu3o/cGKBzqsbxnmVgMk/Jd7WJyETrSEM
lFgI5+i0qXOJe55JL8JegOK2J0jRtLr8hX7GHJPM/ogKSFygM2+lSOTdMAi1jRs75HOxlkPB3bP3
JRaLyqGiQRZCW94PnDdIcGcNVz0iRpqnlB7X7cD4p6p+mKxG33ceSnsdLazuRT8PP5CNT8d2rOcL
pVfLRk38WkfYaGWj9JaH+r7uGmqdJS2YK11rraiYD/6qp4vbpcvd377U/5bV7/81SMbfCff/tfn2
5rP8j9vP5fvf0S1XXMo/THrC/OUjUoeton1tfM+7mmn/4cAV/l/SGFAZtvI0ufRAK/5p0zPqL+VK
fhBjKueB1Ph2/7dNz8i/oGq7/xecDIPF918Meg4x0NeMW6y8DI+V1PLKZvn1+ZSU0ZXU8p+JHfHt
C7HuCnfF5dBVSwTLlkjxzjXZMSb829tEyEjZ1It2uGsisIikBSED3IxRGuVHIZKEbUyoEav2jaPx
W/RTwSDIjls4RsZP3qgYrjC8BEN/ruLE7BnwEQE2p5Id5IxDikGhFfFYa7J42FGzwuVI1Kg2EoIj
zszvF/z6UMCw7PuIL5MDVBi3oWSry8907VdDamQ6PPfOsuvNgvo2w3v+iiI7Kg5jAjJjEnK9BtaI
Zd+BI242ggAuEjVayKlw1tNf1rSePMdlsJ9aJLzWeMMIJkMy8cMFf0NwHyC7AyKkee9YyKsPpd+/
+Gh38r1nMXeYm/hoh262BzlaJUGqTEhepFCfFsUIk4YB68rSdNbnXKf9z9JDUVBN7OucviiO//+/
YJp35b9+vzZDHv3P/9H+uwf2+iP/eL0s7y+Xh5h36x+W1f+TdG5Zf2nHkDyCv1zZDjbZf75ctv0X
j4iljLSVVM6/wo1sPLCaGGlfgerwQNH8tzywzvXl/pc3zGBth3jIP05qoq4lf9+/v2H2lITTEHJM
T1EEWl1fPTKQOdet11byQOvBk1ZnvGc7djnuNyNSnGMA+AuFy4ARl+s1rkJ2Amu6tZOw20J+hKdG
t0v+amr167uyBa4qp60wN8ErsygM+WNDsrRjAZK05hY/Sx4ystR00dS1kd3vwr/XkDFAk8dBOAZ8
+WwBMg7bChVJaeVYLbQfoelTefRJvzP/SOMlvPThyq9FM0J+WVvXRp5ATJsFBC4bSoIRhyyq0cVm
AN3bqXwbi2KPP/je0sV97PTvJA4CdvNuBVExhBRcU/PQ5mf7q3jDwU9pRXOAEz2I6/kYlph/OkXc
xIwpJtVjQHILsm9CvLZoVnX/MPtSfznWj5Z8R/jcsXWbshTA/kF6TRvgcj4yIf5senMXimlXeum5
bnyECjMNiQuaO+2DVfGTg4GdHNUBpHM+BmYI85Qwx2NGyH8C9I2QF2NPTuArF37EXnchI9669Tdm
0O9YsUC/Fae2sct5XyBx0LjXem89zgkFWx47P61m9j/IuBn3SZ/y3lfdTHx0VTE6coVHRoOeonfV
VGjqSaQX35O1IDFRbIVuSedkAgRFD12dtBQbXt1i7eIcpd+u64IZsj/K7DXBknmXeqJi0Rhp+0K4
rTkAPzfnPMPia2X4E4mLa8eN5cbJU+9iU0nw4Sy7bJkw13ANMMlz07Het2pq0WsXdK27pNMJAI+a
qhmbXXJGrsVYkFITNUpfPEp3WPas9uR+WmgpZTs/T2NDFqeR4fRHJj5wPQjHx0yVESt/EZrAsezy
zxJPxZknn7oygmiXOazXPZTEZJZV3bG5Auq7sot/LX2Jy0Q4SLvpCrJ7YH5rEIX1r8geJjZc4fAH
5o2FxM02+y4skEP6pKN6N2auZiyKc4X1By8rgRemn0Z62yqsfvcMQN7jqa/fUMBCrJ7aEHiimrTP
3CyduMhgQjJFclX7m5FA+2Ne/fwNCVGO8Gl0nIeZYXZH8pVnfjKv797apXC+lpJfvUH3v9CjpF15
cXTK5gxqDJGqSAEdtOjpQsA52VG/NOU4z1hsMSsmTkyR+2jA7IR53H110Tp423iJiPtIw9YCWdng
IiQ4gW52m9T+dLGzPp2CeZbZN3B0VPGMHdsLdljwpBjb+V8f5bLQQdR4ci7E1xXfbDynX0bD/rxT
RVK1X1maKdaVU1ceGgy5mA9IUhsOpHvl+MdaZv4g5iO03yS19Ta2NDtsz3O36HceHv4fOZ1YGTWs
TbifbRLIEkpgmuhpLKpLXgwQXpHVuYQv9ibzyKEoHBJV1kw95kOL8ZAAOupfixcAPa3pAJovLCaJ
8hVRhKEzxV8KGqkvOpL/WnTTMT19iMeJ5ocdvBR2MKMoC/HZ09leFR90iYzS8QQOamQuX+YTqqq4
I65lU2LJ63ZF7DP2Lucpiu8ixWu946NqgGV3HcxazWN3Y6uaFsYmYZCBGQDHoLb96+jJ9Qb8HJnx
2oOtxTztB0ilgFbDQbv7oouwlcSMpuuAqiOc3xi+TeRmGCJi86VY5h0nrFsFvt1KffRWZNk7ErFm
NIX0h79gWcFW7oYaNTLsLpbk6CagF025QoCQupLBIUJLv7k0sKL7Uz2EZDgRCZXG+4owvne/wrt2
jMcFgWw7eWG3b5p8VCdLgsQjRTAm60X4pVMDe3QEksiFKfONkKQLXYqI6IkgxFx2iAa4nw/QSPXd
Ui2dRLzW9lGQswMnynmakLHPlENi3zY9C0hPhbVFZo4O4azz3l6nCGDMcTVFExo77Tr1ZQbc/o1A
iSAMkXX1cm/cqnAvZrRUDKKkTk+Ydme5VVCxwWRFtWcHzNtdZ48kiS4rbbOpP03MpT7x3Y2XsJlY
ZFp+PhBjk7t6wxWAopkfHBXD1w7fxjozDmWnQBcfcnWy4ZZ9MoNmYwZxEr4c8qtoFLdu4c7QVGn+
7Z9tCcAtSKORqAQpl5Y1aIkHVqejex7mGtHlJDKSWjonT3cyjGEDcKnjYBFqyHDAjBSMUJxb9Cts
b3GFOJyt3dbn3uFPcCfWFInmmvfgTZbZTnHrXT0WmlD3ztfdz2Uw+Gn9OpymvUqwtG69NMyuNOpU
2UFoo1aF58aMYjfrmGmbG7rIL0zVGEyZ+Vr9Lrpm/Bo081vUrQP5LroLnUvC3Om7ayLckaPrszNj
ih0OO5vZbqes58bnL1dFzARcpoRbZVBAkb/keXEcyMLUTGXz5cImZHqzUQV5DDgAiqsurYj6nKwv
h/FvQe0/XQEJk0oQJkbdOR+RC6EoDMv8QGZdkhzAUorHxSpWTE5RFRHv8COCBwwawh5+F3O75EyV
7PmV60kzq4kQUG9IVfB/2UirbVrufrlfoAoTVDdMFn4/RWuRk65ebEQ+sCfmA3af/xd355UkN5Zl
26nUBJAGeQH8OlyL0IrxAwvBgNYas3ljeRN7CyQ7M9wZGfH4Wd1tXVZdLCbc4Vees/faZq5rL1pW
43hQO6NuiMvq8hcrtapyAaQn01aJSxNz1pGzIM3oucobH/PFiI07ocyMsth08KOCErHRDoOlsbQ3
w+20V0zktE0kAg8e1U4zwkWtm7DDswEeN1oZv2PpkxUduCk3rTfaUhSntbylEkjRLMLVM2aEGxHq
hAaHgDLaG2OUmVdZhWGA8MWoegHf0IiZ2ZHA49SF4BZEJYUfSRMqu5Fsc1DRYGL7jkWjvDbj+Eor
iyJxqJSi+cpggMHZMEdijyug9sQCDiHNezWZakpV2hcAOEZF37a5hpkCvY434WyjbjnkphU4bNAS
Kb9aVlz6dL3xUTSh/8ictV/HauwQko7CdWfGYJUdBReAKqyHXRsu6fP0V7Gsp5d1oOHWsw3aHPaI
G3GBHISCWC9b7rAY2S63iG44eyDmIr+QNCX8SW4WkmxpJjhNgTpUo74YZYqvM7sa1WeUxlR9+VeQ
bxALTCdOSpTUxI+SevfnN6b/P7TQf13hQv70YrWJ/af/rL8/la//+f6f6f+p/nN4QQX7FL9yufoB
qP1Jk/37rmVqf5m20KCj6BikJ/jX/1QyTPUvto4JRWQAFYG/+c9dSzLUv2xzYoWZXIWM6bb1dyVD
MuAUUeCg1K2rGLQs+F8n6NjPULLHd63p0dA+pzoLkm0Dfhm00vfVDKF7ncuVQ9pIRpMs7SQUC2SC
34p0MKjmudqyMYbbLmtu391HL37yjN4TbPXpDvcP5ojnGpwFNZ27ni7DVrJ4Ye+fa6ObpgXohiyA
VXmRy5VNeY2A6HsDEeNTnPrSVYaQd9Gabl1vah0nEKdLoUTQI0iwSLM2W+i5sgsbQd2UO6tCOEBK
yEFJK+BBU9Dizk3Nyr9rTaPT9c778EDibPvmi06+GUa/eJPCZqXHY9/gLSVsMFSi5iCAS7ykZXKL
U5MycDJaEl4q4o8eyFwPLmI7oOrK6YZ9NGk4YHc1VWa54F7mS658bsZB+PNN/a8u/1n82v9enfg5
b5bfy+z7+0kz/aVf5T/xF611i7GN75Pqn/k3KJfCIFIogaOJCh998Ine9YvRJShdkDgg+A8pKGFT
YaT/Kv4JhT/SZXB5FA415tsf1SeoZrwfuoxcKiMTfXmanZb6o9T5fuiGGSuy3qS6EwBsRKllKxu9
9G7gEtAJbhHl2mVQLdQGKgF6DmReVhicoetTt0EYQczEsoen3r/2ZHSXIwkBVmfWe1mqo0vOihfv
Xu0HE0376NPyXqBV26A0mevHE62zcsIZMePBaVKqO04YxFjlWWnd5FqGUC/Tc2oYob1R1Rz5Rqc3
xRXbVQKbAEXjpg6CCmyPoiVL3HXWGhm6xv08hpJp2+x5MwPyE3D8gSSEPqzP5CKpz8ICZU8+sM/P
VD0cL31BfBhFSuM6t/BIObo99chgINBOkVT3tcJcg+22t7/Xrttf+ehtACkIKbpQVG5nQWyiCUxL
N36E0MNt/fM3pBwvgdPvyf+pgtoVVy5dFyflprqLR91ICrzXGZUBsmX2AEvafasgCIRBRcamT2wB
8Cer0zaBpyYygEW/u6KWkxFwB0AAwFMAO00efGWRily9BEprc9IyjGQ+6NovfPvLv+G/Ga+nI9CA
NMeHNSg/K/y2x78pq11lVcJQnFLzpOs6deONTO/+BW8AoSMlirmtjF/iNjA8gwOU5oKHabw33c1q
zSn8gZ5GGJcHBAYe5RSvoJbVafJwJ+NRv3NpWdN0JbmgQk1Y+VdtXvWXfds0PU36gSPK0A65YwDc
J4FC68PHMYxECaILsGRNAZHzUt1RdmHA+K/NKBDBha2OL1buUtrpQz1wxOr7/HJk9Vy43KALxwTx
xoHK9G9MdoGHRlNCFno/uSJsJH9qZL4G2jxCZ0cblSuGAx+ZOcZlbDNNuR4Uq3qt4hw8cM9JGBRa
Ug4I74V9oNwpXXS2mZ9nyQC8hYNqcPn5AJoWqnd72Y8BBKpPEzL/O020aYC96whIuDFKV6YX1WlF
sCpNd6qdhLwSDb8IgY9eyZbVcaekiC6sBT4k+FRsS1dhh+jIkSSB1xMxu162F+S1mMTBA+K5mXxm
uD8srTgnGMmu0KHWPvSxzgsPNvLljmMy1/xFp+TDoXGzdQ7EraPGGPAjyboLVLlCuIb/aD+4FZcH
A50BfwkNsVNQ7Fr4fhQ/pTTi7+I2wycBQ82i0Ob5h7SMRzSYIsK4gTXCgiKFSVuTuWHBNfYw0feo
oSaPgjTsTa7KSq5D0ODoiuQGbtJCkynBRZVKVA09u4PZ0JJbqrGan40SRIS67fwt8GSSLgJyBbkO
xnqx9xP+Cw4ZmNpFoIpzWAT9nM228ddFdIlmmZsTOMOlnA/eMkVHeS8oIlVLMaEcSjxEMXIEaSdn
XpM4igENhzS7b6IgZVBPtPhKHYHv/TwJ/+tU/GDtYCPghGdAnUC3crK6xuoY4ZSF24BHhDLiUMr7
SLPFGf4GGbG3JqjRxdVzNvry4fNRp0yY139OUD9HHfB3yDP0sm31tA+VeCN27g55cqVyTjIw+X6D
OGHuSmRsNDTjKRetWAGOgLGMPCi2JeLAg8Y/SJT+FnbOUEES8AtM+q8vRP1gMghgSBxfTb65ZpzQ
aZVez3orHii2dJjQfN1sV2FelXDQzYbMrm5carkGHCynQpwqtjUzJS++hcGO653K00xo8L2b0p1u
tZq8lQJTEEWFeRnNaE95LuXGakNWLSqj/2InMDlVn75SJLocLDgrUAWZCKDvJzJAsCn0yVYcV9LD
vUgxKi1cRR3StRsp16lLd9oJkYo9yHEigdREfxPlBDInIeauyPDbfLqRQsGL0RHyr0kin+uRUhDQ
TLIcBhA1OBvkAjkbKjZ/3hEujZYs7YpFqSg4dwJALdzLiznli3xh8B7vY8OERWiTGdllxCzPQIfn
u6wchlfyrSin+/3Y7apSIievOx9FCc2Ijkpwg3wDgYgc2eV5wrz+1inKGDpBmPcHsijZ6JOmR5Oi
u6iUUe6CPGTkYrDTWaxmWekpO0kMIzD5zrZ2NreIkPZ/HiwrK8QqHrFS6Vo1PKg1yXyxGyoPSaCo
2FlUv20Jshq1Kz2iVmmWRr+Jx0HsqSjdFiKpn0yCzOmdV2Lu/tg3WoBe4xfT8qM93WSKCRUV8XT6
kY9/ySbU04gWroLUmBRPtVH0dczBfV6mMUjh2qwcY6xCp2cb3RXhWCxBNpBKCPYYAERDoFQiP0F2
CJd+gf4bGAhVQpAstA+Gev75RNamz3IykU1U3IZCdq8hGz9G5bvtAxjngClaZvtok+i+KDRrJ6FD
0jxdWaahEEtGk4b+OVMWDYUnhzrGt6KNcKBb2FzVMUBfKU8Z8BJxO6lQ1A2iBwgnJHtC+gyXiuXr
t6SnG3NKHdIc3VN5lfskO9gw6r5FRBef1QlOhcRsCCaXCumrH+O3lUo3BBsj7UOFM7MxQbPfTyva
3a6VFB1fUIlUiIgKWvZs7O7Vvrb3ZRKZxL6TPibrc9ourd0HCyFaPnxjyBRWxKvMtvbVXFd+W6f4
UDY6XtYoJANIOY8/VG4lLtL8RMHVqIcXupm2C0AkjaOYLZgUdEcBLlx0Lg+CwjYH/m3fdPby859+
esbRL68btFO5whMow3IjTtabIAgpaHPVd/K8e6FMA0jOpiibqN74kxf9r8vyJH347VGqyb2XncKe
Li7HX5cmRCjFcqw4ldfH5Fua9h1fjPO3iT1XbVzpMRg5cTs1Je8Lcraqx8zUvDtFkOk7d3ugHnRx
pJ2qIQOegRNQnklYXROW4MFpJANDzMYBOtqYxOMKcyLl1IzGbbhKWDMPquBEVGqVjmOH+LWU8MLy
KY1NvE0K8a1bk2hKa6Fr4fkX73eqXpy8YIs8HhVkOdoPYZ2MPC5xrRykkHw7Tj1zsrvw1asiBRBr
jbekeeqLzjO7qxJm1Ybkq7Ce0RA6z3DfJnPkvPzXjbA8JMQAGTRD0+EafzEQIzEo0jO9pupakfKd
jCP6JinTCoFo3qJZh3JSPhFjZt1xbjCWreSBz1TiiMO20VIGV5AoL8IOUZ9dBNSWlRx7jR9051oy
5q9dKUmvsp0E3zw0aw9xF1k7TVLN567WOVXnVEj3UQH0BX9WM7kOplZf5RPrNda4cJLUbNDEW98S
tY0f8l6hVWFnt9zSWgVADNkFuhLyJNklJahSg59D+n91ucJmRf73csUqeCaBs34q3xcrpr/yq1hh
/KVpJud/U6ctzwSbptYvrRJ/xOlY4VcWmskJTWb8/SpXaOIvhXobGgdkTDLVCibsr3LF9EdcRgVx
64ZF5CO1sz8o8E3ijONZIEy0HvwT+YQwhLjoTseedxuMiycrpPHwRoywvxk3+U1yBeaTGzw9E6rs
c7F4jbbJFlD4Xlk3xSxbdatobe7s3fDd2LevtM8uqrP0Jt5I5/Fr+Eqnah3fjP7CfOnu8O8UT9VC
dtLN4BQLe41Vc+OtOWHuxk37CrbZxC/neFsStS+LrXjyL/S3YE0E8V59sjH5xGuFDvtdeVPvq620
pNpwXs/jZTrnzLqJ7tTLfN8t3Mtwoy1ROjrknFwMi+ISP3VGfOdNsgjWuufgQj/PLrtbAK/8SXU5
7q1Vv2/uUCJeSefai7rVHX/Zreq9WEVnxrJYufN6HS3kLeIqR7yFF9mWT3mm7cy1e5dcSfQ0Xqw3
2lieNaeHDAQTnCadCQEGfW5tiy0yVCSm5bm9NNbyrdefF9vcvnhuDsEWP9rWO/Mvhq19PtzxCvd8
hzd1kS5hes6CrXDkhbFLz82ZOcuX8TUnlA3z0vGdyrkh73SRLPK9vNX2cNEdeUmF6MbdpstoQVNz
Xs+SVfc9dZclfrwHY51tlaW95Oq9bg7uZYliU9q5j+Y6WunXpI73l34McmzmLomDhAVXO+DZMfcA
D+YuUMQz7zlWdhpk2Z2xaRzhpEsOhnwuxI+dA6f8W32N2U1D4g3b7WHcJ+vgMt8VK1gE4aZYG3PI
vnwvPMi8lnDjb/CQrLOVtyNh86Z6lM6Sg3XBE+7h2LszgJ0bjpnIDZbRKliJuXmlrem2hK8IcqX7
aNeedyvrbcDbMmvv7StoIvfarr4uzy1o9v5qbIHjrEn5FcZMWstnwVJZILxesXEvmydrO2zr1Jnb
YkFW6bl0zfik/++n50GyxnExyw78/Tntrpm3FDtiKmWyrmfBisz3b3TNZ8UlV3DotChSznhpSeqI
eb8GYVnKc+Wmd5dE3kgIdNDL7Ntl5zTJLHk25v28WPnzOnS8w0XizHQnuwqX3N2X5jp+XdY38N/E
HbwKbu40h6ztIxc2rMwL18EwulAXZPzi4loVj8kBr+OyPgdmzvEdUBTzjWEkO/2mBwsEjRS+SpTu
pwv4rGyWinhoTES59Rs7xGyw32J3R49PgI3X1j35M7OLl2oJpL1fxDuavs4MIkEtO9ptezlcG7cJ
l3bM8cmO/wzcbgxYB2vhSzP3Z/1tTL/aWZOsQ0sdC61gLMbI0ucpm1iPyZaYINAm9jaWZ/Wwll96
vXICxq68AOddzoanYjveA3UK7a23KOYKd6et+5Ld0DCPZn66EC1fY1tsUnQUT/E2ODduijdu/uvB
vHbPTNYl2A3bdK+v6qUmfzdui4Vazavz5joHWuAo2rI6bw/EV0Wz8WDc6UvFIQR3TucwYjlakjKc
0j8MKU1x8Ah0YrpI1MZq7W+8GMMCX/ggxhudCON2pd2UW6bwTNzKKk5pEPaXbTs365bsSlTUs/CQ
XeivFiDzBe4h1CPbAid3vzHjQ/wUXEsbgfl4CTurWPVvBIc6xCTfk6JtQzObRZfSgkm9gTMOlKbW
nni/8kM1xTDcI5qGLfI9L+9JAEczsiIbaQbnYVzrYqFaBy1epM+dhFRkbcK3DhCR7bgHV98ogM2S
RXdVOBa22bnwd5rCgWwBdoQRUfP62lmk3FMicaLsEeKokqLFn8fuixvES22pXTdk2PoXdFTrdqsu
ojscCco3fWeqh/S2ICbqvrkPRoPc+Jm1zrlXkpq5kg+lJZxHU6xMxDh3RCQLcVdH6K7vMaJka0yL
ZE7JwaJCFgCg5YFQNmNcEYVKcK/9xLserrWIf2B33V2bd4wpHLJOf1ZfyQiY8JwDldzWl9H82two
hkPJIHUyazl0r7619+xLT5p399W9fCljC1/KKjScJXiIFQZw2ELz9Fa6sK6q9as9L1IkRHNIHPlB
0p9MJOON0zwU5w02vQoEWXdQvKt0qZ1TI4OpnT6azW2TdLNgoggJSB0t0NiX0BlWxNokM3MTzGMH
4O9VtxgWwh0c8xDCmJz5N/xzHmLHvyTaYpahc0HyAZlwWy6a/EBsqHgm2moWzMNFC7DS37BuYG/m
pnavBcFMW9G9XsCeyhC+0cQ/wKig84aDcQbDUroDdpZ8Q9aBAU1NDsGDnD4o52X9qODuJWUKqNub
VvfYPV+M8tY+N6IdOg97r8urebEgJ/ncaOZt79y2i0X3klQLEcozZuIMrK1+742v7UGJa+616hz7
AUjnQ2s5LO4Ow743WVgRX3qXzbKGxIFTT0yClQt2LPhNL4TwjFZ6pwf6UkTJvTT3uwN37OjaDR1y
JXCOp5B/ZuG22aB2cIpn68o6ozoSzOtDAV86nanP/Et9iLfD3j0ncG1ePHczXDOzgR+VOPcF0WhU
HEuW+nwj2F30R3/TPMMPB8f4rF10a31nQNihTS5mGPD3FmkhD51xoazFvJmrS75r52jKEt4i/4ar
vEzxYub6E9wAKNuasUqxO2io26wNa2FGqwIgfLB1RxoW69q472gLvDYb8sD6kSr1Ik22LiHf/TIz
V1t/yyBjNLeYvWYYeJp1MH+ygPLPlGwprGUn4GlfyNmW+Nu+nr/KJZ3K1Y/D6B8duG++TgL6L8r4
mQKvPjmOEyObVt+Ho9M4f+PXaVzlWG1TSpm0yIqqoZb/+zROQBelapn/UcCDc+fmb/06jev2X9yN
hW6iYZ5kz++ah/wRCX8ynUiqmtofZnf9VnUwddPUdXo2hHlaWH5OruF0D+p+ND0GSOnbOyG50Z1U
AHExM8nfNcie5nVgmESH5DVIgqqa0q7bWWZgAXj30i5+3oHfN+CnsNGjq/H0SZAQ4P23eBNk2hxf
Cmo3SUOsZz27c5SRax88YmoN9hpuvbcBkneGMc1/tAbDp4Tpe7gMuAWtSqPzvtWVBI3KG2rjUh8r
fV23LaQPhGPBlZQP4xeX+A8+qGVopC7pKq1gBIDHH5SwCA1JEa+MOIgQbq2krUpKBhy/u8QvsAe7
+RfFktMLE8PAtAT3L5WbHdWhHx3gdxcmGjoW6V70ShBGNRPAxpSxOUqKDNYWivzSEwMmd7d5CCKE
YBmFarIoem1WWcCxdQvlb9NFwaqLsFL/+Wz/79PUMMr/fUI7ZfZ//8/LsVeByfs/M1ph/ukmfWv8
CghVVEGN5+f1WtH+0ul/2MhrmJg6jqB/5rP4iwYpVgRydnElEmb19+1aJ4xPnupgCqFdrASUW//g
dn1c2jQZIYjepvQv7vfKpAg4HpxU0OweYcjUIk5p0FFlm3tq1f781f+9endcx/r5mKmbwisgeNoS
J8XKuFPRPbpcc81Aaa6EWsl3hZAlIhL0orzCYN7cqmHLnmhkhKGmNYz9WSvbEk1Yq4cpAGVKvver
wcNUk7YWu+JQUkASagzLMRXJDVzqONlFBijXma3JxpndtX6I8I16F/fsHuChpk4hllQaJGIuFOW6
Q+ty10ZR36yGzizCuQ+Q+zrIyPuli2DIcxe17a6IlEhy9Cqyzq1G41zzbqh8sIx98GJsaiSqgopI
11lWj9//4MLBjTOaxaM7OhRsz8zRutbTW894+vxBUyPvn0rij1/g6EEnv8DoR5HSVTyo8Jr7Ic/O
kOzTq6IjiSsKPgzyhX5bl/EX3+948WNM6WxmgkFusJsZpnWySnsBFCItJYWkGriLAtrvFl4IK61x
8UvpJKjNVKM2Z59/15Nd6udTySnXLVAmwkRrc/xWCxmgPDmKLnr9BhKJ3QZQsIB+dEOiXuCH5tBW
mXi3uggrl1/U2aofdBglTJYvlmL9uDnCR8EKhEhs0sfRmKOIdfxRqgQbOe5KOvu0ebHSN75xMDR1
ajVpfQFoMpPbdDZUun1mAYXo53pFGmQRhAaAtza2uatDt9orhkKhSnPL4T4gse0KqF1zKTWZPWxz
em8wWKMfMdDSIA0rPWyGfFmUoi6ccBy0Q6VLwwGsYAApwBUXPXyTDgVtOEEhCtN4nlYbeSknCpUs
rdQF8bJZOFzlXsudSyjQFx3TGDgzZkaFA6aNZUD3RgWckkyY4ovF4rja9/ONUXBEbUhVErXT1Al4
t3kZwvRGHElw+3MLgATskrvBlYbnvFeHL0bnySHi57NMyphAe9CREkR+/KykzisAAoFE+IwSO+h1
uRtaVVPvNSkPLsKa43UPsc+pqI6eSZGUL5K4KC+NMKOJ2GYpuvJOarB9+Nl2kMtwkWmAlPpIr8Mv
xvTJQvFjHE2KMmsSjqlYQY8/qWVGfTRM2KchlbpVwqGH6yZAqjkLZn5FgaDLFl/Mot/mroG+Eb/o
JGMTCnbV40cCTM2LemiJomOO0WY1re8YtdL2EY8ADv4klLiDFbIfr5MBJ9zMhxhBwzKtKM7GGqrG
VnKHDfB/Km0AfGHLdUbS3oIsaEgwC9pKXX3+iU82s+kd0YxCmCkLDdWpmObiu5EzDm0dujq/JpPj
qtAq6gGakTLZP3/MB+/FUBDqaYaBD8P4sfq8ewxxIRFkCYvVRQf4VjdgWMAAXxfgwS9igMhcRvv6
i+Vb+WAdYU5YLGnU6YmnO/n9Dc+kh9IkHODkQaFZ5QLxXRl2YWQOILf8m87BFSRjZXKWM/WeiNuK
fhZ7itDCm8+//weveWr7ydMRBO2ZfPJR9IHIKUuG2a95GRqdJsmXPqjD5edPOdGH/Jib9JI5+hic
Uuj5n6yciRHrSCXRREVjK5PQG2WLKOoAyPmaCwQDS6P+SJBBvHHVXKdGZfUJq2Div+QZeWR0xEgY
biyIoZ7pqz897f96oPnwFXByM4nQUBDOnOymQ9aQKKbVjLTYrwF/yNKGI473508RiqwKQ1U4H7KZ
HY/n3CslhP4lTK9QqS/MrCO3Lle1+89f9HRle3cymGYNs1tl1sjMGf10mptWLfAc8Z4VzU+A0pJN
UdRKsnYLbTzrReStNb1RnTEx3c3nT55+wdMnTwdctEeoVVjrj7+fGvStAWhUmulhZU3sJx87KeNN
ugx1eC2gDLKDLIT0YOJXDGYd8Y2Xn3+Ck5vSj0EmdG2SLXCZ1fkcxx+BHqnc6Na02aD2gYNJLEsZ
kjbFxSi8kpouXk9+qFXVaO1GN/NyB2i8wdsocMXQ/90qccfO6g2uU1sVtf3PP940k05fEAOMI4RM
bD03++NP1+Asb2AWe3S5S+U8EqK59CqOEYihxnZvxYiQvph1Hw0G9sFpYePo9ts20xMTqqWaQmuI
DD74oNVIWo+UPaeeHTuKolXzgCsnJHxrePj8u36wqk69RjY3OoAqy8vxd7W9Rk4wkwCqawijiUsM
O0retYSF6GUwg3TqLjCsul+sZR88lQFosVdQTeCAerLH9apHKiTcEwdxXoDOrPC+oWIplEWpdU1P
XmMAYBFAX7L6/Nvq0z/45Ke1EPUjaOaYOt0Aj79u2ZdwxGmG4D8adQsIKDNhTcRgQeBr5hoLT8g5
PTFOYNu8wQm9Ra8vvaE9ldC6Jjpk3KKVZboNhI2sk8ij0+FFiZpA7PNAbEFLHJ9BU44qvaaiwsrj
tbBsTGSK8YKr2IjpLLasG8vTCXms0BE1a0ThxrBB8zgA8E1GwhorTZTZroqGylgOGS0oVnx7mBe0
fW9Vq9cwHNG2ObP8mHA2xSUkZNag+CFqA48tiQB2TKHS7BFx4RdtjH5Bfbr6Skf4wSThIoz4hHk8
aWKmP3+3HWvgPBHaIPVKbLXeuVjXsELE8IO1MvNXBDWQx5RE8jxo426PDT/b2UMvn9nEoqyHqMg2
1tBQM4W/eVbUsopfv+OC+cXP/cGvbarUqgTdcB0p0fFnHFTDq9KWCETsmeI1ZDlzBqloHz9/ygfr
qYW/lGWM12Eyqo+fottlP/Drc/DyJ2pXYvkJhH/00TOrJmXScrNhr1hcmeZWjZIUb6v8xYH6g33R
MlElgUFEpyNP9ob3v0XdRU0wDISXgddUHlAeoje0VW//+ff86NjOVYoyp4mFyOAQcvwYLnCJzL2Z
ckKOLFePEf4rMrhz29WT5WA0LRE/SW5vYDSqK4OwiqVV9MGFWo1gEQgSi2bJUKZ3fsaKHYI2cWzF
J3FnCNEXff5Rf19PmeTgeGGGqCwv8skLGWw5CuqIzRVZC3tEqsFizuXwPs8672wkEmdDcPR9X8vi
i7118mWdLDBgKJTp4M6T8W2drGypXNo2glRploYFcgfVM87T1s5oXnukvI1kE5hBK94E1gqSoz2i
peSQDMcMn7IBHDv54xnAx8Enxi42Hc9/fNx3s3RQBleVE3K1SDgp50mGgT0Z1OaLp5zoJqf9XGfo
G4Byeek6y+vxyEAQlHdmR7ux91UclHgA5kU5gM9VilZdJUo6XnRc+L+NiuzmThnSqPSgns2rQM50
hIoaPDcF8RIYZAMOdh/6zypIsVVa4EptEt36YspOy/zxNsDn/XH1nErYTNzjz0uVNclqonJnXZc9
wyOkgxjjpHECo4/qL17O73udPql4psucio1oah+8n5weMX6SMvBuRje0zpuxjGEHxxrSSlncBjg0
ndgYxPPnE+DDcWhNiwFkXBBGv52wkHFZZU/lObX9W1N3i6XsGqzOKqQAh2A0ZDhS4iuOxJUKyf2o
T0Zmq/VhmSAMDQyRbz//RB+9cm7QE6DJ0iYK0vFrSLUMJSS3qVkPQn7pFT1FKOKlSQrqAgQSnz/s
owGpU/vRVWrxKovyyTTUfEFdwOalqynBN03Xw4CA7llw2rBl347WxKFr0Rz7l91B8HYJBUrobNCO
ja2adps6Ee8JmwhWphj9/sGOwTc5sfDr8JysRhgR9ZgkgTMYwlfWn3/4DxYv5FaUYCiOqPg/T5bZ
RPIUUnr47GardJdtGJLMYkFby+K2XMH0jw+q26AZge9RfTFWf9/KJk/pZEygZM6LO3k06WglVQmb
woylYS1ROYLd1WGCQkWW2kC6JDqx2pehZxjfZa0bb/pWCX/1Kv71kvfBDZQPgcET1S/3I/aa45Ey
GJHbAxngQ8Ajv+mKEIBL7pmzsjdusZhX63a0uCrIWr0gVKh9yMEmVGgWhvC2IOfaCYle89Zu/qV3
4oO3Q4twMuQCGILBfzKogiGXY+F5HmJYZfzWdHVI7EKmKoegJSt21eU26Lg+KNqNC3w32ORcLvLb
zwfH71s9prPJ96ujTVW4Mpy8HIjMNmAuGNYueBsGCPHyBBR8MX8+mKwwmybZtYIhi2F4/BQ4+ENt
ZawenWl7sCwg1jgcM03MaTjsv9isP3wYWwgVB4zr+DRPHpYIu9ahZXAThdIQlKH1VKfJAwnoyt0f
vzwKnLw1pJPs0fbJDxiZUWCQAs/MIrZ846dA/iI5Dr4oPp84PX/shnCuVIM+Lc0FLmbHXwg3bzvo
zbTUAfTEWDV2d37TVrgAgQA/CrI91Y0ZqfZ8iJV4PnpKmJPx472qXdOQ1VHHT1ajUE+zDPONZF3E
djIJOPiYA43oZdwgMN1NOb7+85dDvWOSntLUxhx0/KmpKhrWAFBpFvfojIManNog5/oXi9v0Y57s
vFQJqReq6PqpAJyczOKEfi+RRThEADGQBoOBIFAr5VbLfHPPObb6YiSrv1fwdEHRjJ+BFtjUvz/+
WoUfSXht1SmrlOpp3hfSvQo1e66NhEV4JXq4IHGnKFs5cjzI+/OaGAfEJp2mzvMoGDdNhwfRgMK/
FpXlLQsLyo3N9XgDsnWv2/Bj9mFdlV8ctj+Y5wJJATw1xipYwpMxpI5Zr+SmC4SbyxLX0jJYSwNR
D3/+m9MlZY+hW0TPejq7vDse+nUpNUbM3TYbK2NbjqgLTaWsv3jKRxPcUDQKaha12982tNGLAr1z
OW1VGfSpshekF+a2FpJ1myiB8/lX+uhhFmdQxhcdPnHa2gOcKidlPBDk7Cf+PujICs4qakl65tlf
HPY/+o0m9y9SCCpFbFnHb6/SoqJLC4bWaFjoGok13BCorV9+/oU+OD9iardQMHC/nJozx0+J/MEs
257VpA1QbnHUL5e4LrHsVFfQTMiDDoovfq/fvxe9GaaLNREkuOmdjAqjCspcgxXoeFxoZ/Ch83Oj
lvovRvjvP5Rh2NqE6+RMzKX1ZL1RlFShwsFO1jZTrINkYnRNRgVXD/ETq8/f4UffyKYzOZE3UYSc
tiiaEN2MVPIs7jHyvLDgOnukfH6xtn1w6qSCpzEgcI0YXDynr/xuOkWDPwSZmxIS0lbSSxkjKe0V
0jtGQUwX5jKkjxior+TIC88mFcrOCIcG71QG3cabFLohJj5S21+ijljGnsS3g66O4R1+SyjQn7+S
D14/vlOa8lBGpgbHyVEP664WJDbDigwLCupSRmfFrDt4TJqrfvv8Wb8PYaoFqipwyXMix7d0/F4A
dVETUaiQVLIJ3i6l0zdIguAQreynra/0rgOrq40vvuIHJ8nj5558R7t2AbQR/OFIHnVMo9SewjyP
ySoIiQ6yEuMmxl21CvVR2phDLc7tNnoiyg6s8iBF2bKtE4QPUZc9ff462Of4wse7IB8MRAvVM7rU
tG2OX0giBlrK9ggRSPaL/BJUsiTdyvkYx9vSS4zwekxbNXbIK1DerIr56JSBK0ISx+owvzTyFnh8
SZLZGdiA2ICx0BTcD0gbvabNJ/Q1PzxQwsDzYDgZhM5QGexBCrWtJyROxraBkTfMUG2DPVbRZmYk
kkzEB8mxrAiPfFjZZbQFMI37j3YWHFfT0ki5MsYRKnzdRxqXg07I3ysjM64am3uVM3Zdc0mRCsVn
6pXpS5spQbWrGyNHnmrkiKjdHmyWw6eEzVd0DO99TFQvOvpuatzWmZri+ijC4V4TIelZdklsI1Ci
MSPtQ1bzHbVDMu9J2SBYMhqj7qVXC2ayhdCk5C/aYP25xAvsgLACZjJEsEtUKt33Uo7RlVR9XQx7
I5CbKR0GDijCVGC2C7lpOFYBgh/uDQ4LJPIBaul6UytWmq/XEAXJ1MqdugIMNe/k1r7sQDxg7iPE
UHOqljO/AorDcKycyzQy5nbKlUlV7ZtZpPprVeVE+vVGq289t0WgHxttu0pJuJ1D5M3JgpeDkqNH
RZ4sKvt6fCm0Jr8XNZrZkGQ7wyd2etZUPVdBlRMroHmNXCUl0cwEdFvo050KyxrIGhICe6bgErvq
fHo/3Jf8vCMuxtex1ga+r5GgFcRXmL/7hwqhxgO+tksNGeGmDESpLPCFl9+LSlVeyPPK7l1bGi/G
OMS1P4S18Wp1fa+RUGqGxVlOR4EEQLzEsqNLbVZtXY2ro5OoIqFB7v0/7s5juW5k69Iv1OgAEn4K
cyztISWSmiAoSgVvEkDCPX1/p+4f0SWpWoo77WmVpOMSmTv3Xmt96fhsTAoVfeUOxuem6lPOfViI
rOCi85ewTcrOuB3zuTwnDqnFobX2IDl7I0/BBJDY+OgYifau9yjmwPl52suYr95H0fXWBqUrzZ7M
5jr1Xpeh38gkni2H7PXZ/bKSGN9HGunaD67T7BOIBQC14Lw1CNzz+pW0vtyMyqRoYHB4KclZrPTU
waXoJE/rXAkRgOUybmbHgQVXLPp4N615RYRjPd9Vljt+Lfu1LY7ubOBiqSgFt2ZxWJ+GMTxByQBo
J/s8J6dsXYm8K03AK2vb9qRxOkpUQWe2Hdp3ILFOnPl6UcQOShBS5BOSwTBiqIxoxTHXcXnLLnm3
lg1uoU2k+RqmW8KYhvVXBxkwif2iLeiqfZd8FBuv4BhujdvTTXUhokfW4vVQalQxfWuGAsWIHAzi
EqB59WFLQCQx/uXYfa7qommjSg4TSc0MKr8qt9TIySecRIVdanlbONSm5ewXJkFEbs5+08eLk6/1
OdclKdEE2201fB+7vD6Hq/lS9mCZgtpYzfOaMFm/isWmv0rDbZ4NxX0TkqE9q9Adh/mEId91I3Ik
Uf+Das6/t75Bip+ra8mr06TtTbN6xYxUKvG/6G0zvVqtV7FFbDS8A7pbM9YWYuHJHeW6Z4e6r+p7
rapbKwS0Pj5jncVHcG1TqN4xBoQSDVyLdRQVpKZxG8ktmU3y+jJ7uN8Me52CZLPFmztlCYwx01BE
WubqQkNge/TXlMDDBpkICEG5meseiQIndmKu1nSSngVMixgHAw8QoaP3zdBWHyMMyyki73OO7a6w
HNhw2vwIsNj+KqdquNfnFs9ZZ036V8L/K5dlO5fYXnQJj3HgpCK4OC//Ur2tv6yFTtxmaQ3pI2qu
HKF8bg8OXJrZ5ivuPH0Dqrk5ViSYy1xmz6StaJD6WoTwVNzT0m0jRBVpqdsKdBa8bmuS8xlkSL2Q
SJhXz6k5S29Pl8t6NsTIrufIsrjonsy+cmWjiZ4klveOlql8ycn/f7LEtGwH3TVFR5OA1maAomp8
0bMm+Xv7gTIxs1H0rqPyIM30jfVhaslf7WKvLyNyifLJMbfqlc3b9250i6syNtiu/RidpEQ5S7Yj
WsR5rVYkXNUnr5JbTXgxSsMHJ83tMVxRuIl7Y2qaYaeJWSeLTzdrMonMlAjTYmEKEqAmqW9M2HY3
krV8M6eLBsc8lcCXewPQEI+MavQjYOQKaUziEK+ct0q80w9usMQWM+TKvhzqkypEz0mkOTCe/RxA
ZAUwBXscSb0HsToJWwWwv3vm1Sj+URK1IMpka41BRm8SL0jD1hkpJNq3SitzJxilTgJxqa0CO2Ut
BmxTTJCeaimTC3PQBAqnUw4ZhJzRaGNgBtmn2dt6sU9Q7/QF4bsVH/MKr88pVXrmmWxp5LcqL+8E
Y3NNM0BcEFN6SL1NuxscPwPkpBrnq8zceuT/CXlvdLz92FBZdrDHjJaax4pJA2sxSFbesn7DtlNk
8lI2MA93bAOQtmF4XQ0y0oRVO1Vu8pGywX7euLh/szS31A8t6QqMHZ1ZPIyOaAuIX6qFf2KQEBo0
TJfysPGrK71ttDVkLJu9efsadsqrAMyB19Dh4AiYW7gPi2Ewi130BH+L1shMBG3i6jd9t7Ra1Ola
e5+uFhHUORg1fS/WfsZtaUz+6wTyNT8Wsl9uPZYAgSFZ1fp3VUO+fC3G2o9IjEEwNNiNdb/M7Ypj
z+/Q5qXo3wjK7fQNW0i5KQBQeG0J3vRHmewk6d9F4BKmbMTp4FXqhnAS/5vdu/MbXUxcnmuRuE++
txXYv/qiIpyS7Mh36sBKoHTwB1b0ZOkACO3ZfF+XirMyo87TQqSK+K8cd7GNoNA8ttpE+fCIIQqK
O2dQ/j0R2uOlS7Lsztlkek+cuIvHbeBxFatJmnZtGsulb6D3BMsEejP0JnSMYbEO6xcKPg8Wi12K
Ar7nzCGhG3kJNU4uKyYqexoe07USb6XUS3apbb0aypTj3lUwskOfAGim2ZkeKUK9/yoGR3tXgpmm
vq3kClmaNPPQ4NDEpdmkzU7kFEk701yNAy74eYwzAW9134tc4KfxK3khtQhGnj2KKb3wfGQdLpc0
acPWZiciTUPz3ua1zKpTVxRNda4sa5rAHqm1OLt11qNTIZKASOGsKspjaevWrWrq1gg7V8Lq0igi
ZCBQF/S3tpKJ5HyDghJLu/LNSCrZjHuhrcrbu6LJu9PiFSU2Nr3o0x1hfHax96feQvRE5FTgawpD
Y68VT20ufNDdzBOI1x40yyYKt+k/6a2JaxAs50Qor1FijJSjn5bxYhewhNTkly8ooiwAJn6rf7Zr
N32226UWJ+EuZBktrrFFdtnVu7H0UYGPLJWH3i0zUqASMFFEqM3FyZsUFinaZIypFqQEcCJN1UTz
NuXYXRe3UvHgDGSNuZb0Uczk23KAskuJBrSMdb3amntTLroBF7Iaavemak0idCimABLJTPMxRcyD
fzFqd/Z2LXXxt2kaU3e3LRWeRyJMRHMQykbH3LRe9tfkFgnvjerktmpW/c5OxHZ9cYQMmLk88cFx
uXzmYbKX0EQi/tias01vpKsfOiPLkmMnkv5N7/zmHm12mQBbnuW+JZ8e3YKomU8OnYH7LKWaj3tF
cHnEPGC4YS/Bl2t3+lrf9JvSUoJME6OPuxG+MXnHxRBZM1VAoK+wgXbVsLrDrndqzGgtmjR41K4q
2ZLK1FBRAWhLxV3SYP2mC4cxuFQV274FPP0zWnl5Z6NcNw/ZtuJKG/2hrB/LOSuhWOpVMmGenKQM
EkPWOJoz01oPtrny9/9XuvWlmSrUPK1NNQUeG79JOk6aDJm4DOIPHc5/GfXR0nA99+ooQNZyjT38
oetQVf5KpCRnwGp3qJDHbyqzuNutGUIpoqP5HjybhvOsfx161Z8yfRpOVbck3x1nyf77ro7DwN21
GDpeJaE/datWlF3kYPYpQ02R7TuiqL+7ZZOQh2yl2R/u97/2krlFe8ZVRIYuij7mjx/cNhPKaXPk
g3MVC7LJB3EwFMNfjSbsgLG3+MO9/V9kazb+HjRhCKWuEt2fvmlYQKLsLNpIlsOYmJtew0GpbT5h
edXyLcnq+dmxG7ZAo5afSs3r7uXqW7GyxRTIZIP7kyU+LsRKW5Y9ydgMt3/fWfi3RouDjp12LnIU
EiR+/EaQaOqtM3TIlVPe5QKwDKjYUnThNnnaw9ihuVBNu/5hBV5/05+6GXQV0HGRFMlUyv+pk+em
nI48Ubyq2aqzthizFxCb78M69rfd4JIUmXsQY0O4C+Ufem6/vjaL/6pTdXXcXowvfvzEIvWT0mt4
7X4r1lNbzt5hmOrhjSyad8rg5GEh9joYNO2/tljYhC+h72BCds1x+dnsteSab7YzZNhBm9WJ+w5h
73oi442mJ5DDtXplGF784Zv+dcUjfUWBw2gWYarh/9TQ0nrDr7btbw1wYZ4wsXAz2Ch+cPplN/yP
av/79fQvK56N5Rpsdk07Mn/JANH0nNz+DinkACNz145FFadWUoXE3zI1SHwnMaDvWpyUHvdviwuJ
5E6DlDO7+Lpsdhsi3ZOxKLRJVg5MdBYWVfHv3+S/fCkcg+yAiE/o+v+s6ZuLyesyYEIUIR1YvZIG
ud7eZIW506Xx7fevdV3KPy515NfkuCIdREeo/zxdAG9U1UvjIoECE3rjAyjXIOVqBEeY2LhFOPpW
+qK2RQMll+k+rD6PXPQ/9Od/NdrQvsH/wQDTQHeP0+bHRY+2DpbqVVIiknWsT6BN4S+AsrWeaqOf
L5qUxpclmYjxAC+rWdFqCgorvBXeN03TiUz+/ZfyL31WT7/KnXSCAhEzi+sv9I++d256Wve3ZWEq
ehFLglGxAFFgdFvpPdZZS1O7BqucttILCrmtUaVMuZPAeg59UUxgIMYC1/uQRL9/Y7+ujOv7YuSE
CApHy88a614sPhwZVkZR1USabEgaXILn4zT1tEO1yT/pDX/djJC0MmfAMYK8lWHqj9/DqE26ZCEy
K29m72VlPBXk4ziUVA/XK0G6Ul2TF4/UxvbE/Idf4fqP/7g0+YRsRExV2BIZtP344o4qCrNLVqSt
89rjdSV6YeSK9oe19y9fKSuPhwBTDFbJX5R1jlNsxlVqmFmb9VwioX7oxWbshmYbjqDM1z85cH6d
U3CiMADjQblmFP08OyjpS4D540hTsk/vbcjDMF+I8bBGRGa/Xy7/8lIuMzYcnlcPm/53JvI/lvFU
i94YLZw3CGu3aBuHIl5QywSgV5Y/bay/biS8AouF+paZNB/sx18rdfGaTZnOIb1k9dlRTfeCkQfs
zWY33m1GhuscwLQYbmpf0+Fhi78EcLgIUSWxbyMNY+W27cnqEVVKpW0xLZpk55BZjiWjdOdThe71
D+/5X78evPEofhGaMl798S2TsIf2M+VpollVfGdiNJ2NdjZ2ub5tx9//Er/uKAyj+a19NIU8wlSS
P70W/jj4XHCbGU7r9X2vysGLRuL+vhUZPn/saVP1Rmhh0Z+KxUqZIok8m96lyMox7rceZINXowKL
TEYW4rHL/NT/Q+XxtyDihwcOmQSoOuz9FKDYtX56j9BSh6TSwWtvjAPXlxROFFmF2DfIW6FdvUSp
Nq3V3jGajACpRfjrJwREAxLh0k2iBU7gEiKCAM2ALsbayU62uPw6qWbKyRbxOJMf7S6tRtHvplKO
ZPBaSS4CgSGpCxZFAuipts3+VtX5UMZjBdJrSHXSZTSV6MwctHJZ74ZFKPGHB+XvY+6nj4456Drz
5hsg/vqnvSZJaq6rUHRJklYInzQJ1gLocfmF3oPZRpsHuxmYCvY5oFdW1e04U2dIPNgZbzH2LLBX
81YjoWB23KeB6FPzS8V84cnMi/WDaEG6hYVvbW3ojPz0AdWX+gKFWtBimKy1gkeVA30Z9Dx7+v3C
+2UTpWHJlYJkUqwQGPp/KidlmlQl9WYGm5SLnt8TqtD16/wHLeSvZRWaAe5HJvnhHlXkz+nqfFNe
boDYDQuVdDdFrfwF2O06ZFFVW+CP4Adsn9YeMFuY5w3xml4xKPJGujaaOiaaYdbYZHKmhCBrZzod
iYgnbyn+FP/467eB6Q2BLHNKQT7gz2Idh962sTDGC5ncLFdoEeMtLnjxf/ud86CzDXq4uq5P0k+L
iZ6IXfCw0kTKXBD3aCIJtd6KvPvDqv1ly0WkL4jqwA/NJZlv/sc9BfaeJ4baycO567LIzh2DdOFt
idd6bNp9kS7OeeqJrA8HEqlOvZ2X9u73n/SX+oB3wPeJJRvx039y/f5ZJ806aHu58Q4s0RJZZ+lt
4OI0u2E6m0608MYltjTD3wvmgg+/f+lfzm1e2kcGxT0JRSwz+B8//MKoXek5xM50lls44zy5zWWb
XNh0jMclKevw96/3L0vneguFuYpekev5T192wlOOnJZmy9iV+nGprG8rHvs//KJ/K+l+3Ieupm1u
Qldv5rUi//FTAfAyxmqdSCh2avul9EhM3wFlp7PfUzVkcTGUaRkNWobbhsEvYa0b1tG1Qwk201tC
gNGa032bD+pDs66BRsC/PLIxLUJKmSxUL6hJlq+Jlqkr/WCgqz4AML2gXxN3leuO7k7MuUty09aa
RJ3yTr8sneFrMayqyYo2nimHh0ebE5xOQ023zXZbdd+uHRkLgJ90ZvyNpj3laACT715lyumAa8ZJ
d+CmTT9mDpvg4kUlXEWlhiggGq163GIaz9e4pzJNrR0HPalqSK+cF5Hgq456UpkeuZPM7XNL+2c9
L6LcUJkv0yhjZNcL15RhqYyg6aCvB+WUDq8bciwD+GpnL1GRZRhMc4e+/X4sN5+KYjPbew2m4BhN
68CkijRY5zFFaEV4iRq7Dx/7S3LIBFaYt45R89F2uzEPuAZu/X92i/8quOj/V4gQO9b/O/DkoJBN
/Jx3wt/4Hzir+N9cOly2axT2XMX+kXdCLqhh8t+5mXA7Jt3k/+adeP9hCSH/4Q+gRuaf+580Ucsm
2ojAIZTGOKfYGv+7NFF0vDyK/3hUr2Zim2x3yqTrKxHJ8+Oj2tKcVUBRZTh42hfqaUNWTxkw9wOj
UvtgCiZw3GX1nTcwkRTJ3WRn+sGtNxkVbmbu3JYJb0n3OSrK+lPC0G3nzpCsqB0QJc+zTiB6a+44
A+eY1qt525liPOBTeje9vHgAj9CdnK0DQd5CK7Ar522d7W+Tu69V8t4PoorBkKkzaQ7bA50QSc89
MUPRN9lZ5JoWA2o3GGRCGzlRIqcPS9rS2x5tsd8KUiw7vC5InB9szf9SrA1j3W5DfLjcaAahhZoY
tX3mkGOQKKB+k6aZt4ujmbGuyZ6RcbO1YGITdwdlrN5nQBAui5NSHiq/8J5TLtCxzjUyltx+Pi+T
lwBUKSwjMoec7n6PLlhEKIT1504T8IXw9j7DVMvrcOllw2GTTi/lQI1MDCBVZE5Fe4CyCG/ac4GF
LlLpxLsS8v2s+BPXr7MbYV7amRkrfbQJ/Vw2kttqRJznXMuMSNL2yUJD5xF3U3acdc3nOkoHGzaf
BmTp1c+QuBBOFWdsdV+2cmG0YqzpgKTF0obAmdzyyUon0Ktau6HHUR4TkVWHMR9rfFBiDMGj3SAj
Jud+qmpC87Y8j5ORn84CfqkHKB3oQiljYzbYeUbNONgVLxN2RyyFa32UpVwPS1d9mKv5va02tCYb
sXCttf5Fu5xWf6aBD0GwIW/nbTsb3aORHrB716RI2IT4AXUEHzA2zOFUgWcrU+vramTDeaGofdeU
fiaeI9hIHAgJ4zf3Gzi12lutpzVtm+Mw2R9SdntN094WdzsKN/nalul92W/7ZtEPtVFfet/lA1Qj
vyp9gQclfOP7kDmkxrdbf60+6tBJMyvCpLZwHzDgGlCROnI6i8Kr9sqo/QfOgshDhbDYfbwmB5+j
6CbtzHrvGRp5m3b/FdfWYWtM/X3xNYtyM+tTOsIC/0o+6c2RgslnoMh4OqiUWD9jDeOfM/VS2/mi
qW5QMPaxXsrHQVbIEebOe17lUD8uK+LtZkJ7YEyzdhitcrrze+wBFAMmHUL3miifreeyQdS0pHtE
q+LIpBWYgcj1uCqq5RNTa3I17TG/UR1til7qydEZqvQoksp7nbTWvJ0n8s2CQnVEiI7dp6Lp31xF
t3255oeEI2dOoCYHeCPm9RD8a1hYxWs31y0mVGns/cKE9WwhIsPi/GniVnjHhDI9KsFQsLxOtlru
VsFi2jk0kuljrQiVCNae9wU/NgvVqrNVDDrRhq2FOpWLXDDmPfnbFXSfvDX0SFStc8sIIr1sA9G3
9sBlHV8sSauZ77xhIHpCiuJCey+eiJM9aZ1JNj29FZDPQG3Mccou81WchlGkOVIs3LeNv28zPnU5
rkFSkoo83m5mlkfm4jpnT83ytr5q1v2ntq/9GFnJEALVDRyr/OtKugmEhiWknIS+s720vU+kfqP0
2dnTy1yO5ua6FwiCRnDdpk8dez9rECCnXdburRyHisBQ9tlUQ7MAfGbuYPB4B6cVt75B0KzX7Css
a0zpp6PXmLfJyPM2zB84VkykydiVEX1AYUerhEFlIm41u7G7x0yzFLTBPt6UX8ZpXrvh4kH5THo7
Yk78XXr0Mvk4JwiFdeg3cxoxuug+9Q2TXH1wLnVX549+s9m7yiiZCyfetlscs/1mLxiDqq6cH+w6
Lw6E+nTPtt7HOXxcwgTyMENCh8rl82o1W9AzpC1t+9RMVbw1xttq6GwVnnvmGmWFepv3AZ4q/8gY
XqdH5+TPWb1USdA0OoHQds2sGCsAAXgxgpMu1BlsjcjIrDUSk/tpaRr+eS/XYoYk/AbgtMNWDRnf
f3Mrhhn6clklBwvIY2iu30iFQmABipYcfbkccnN7mSYlOB3sNJpXqV5sv44ms52ILJ0HQpXJ9Hso
egQFqUoxho9dXEzAw8bNDvtpXk5ZwvjRJZ2YsPw6QLZ5tzKEH4E9PQDOWB8SmZchUOR7+HRPXpKd
S6Pljell5A75g5Z0b3CZcqapGUmlQuavdooIzsprPiS7T+giKhIuGhuhWDzmME73jjYgclkliFVy
Qviy7+gOmyR7mdutXxjL5ymV46GqtiPQiXJvZwVSBaUTZCs6daJFHhvEAJfqZgWpERSNLK4A8M7Y
J6svgkwObdBxBKdFe7j214Oi7l6nYRWBNnZP9dB7p4Z7BaIrzk3MHMlxBqK2b1WdsIdDTKuK5pEo
GlBk9niCzgondagOoKn000gCwPNo3E2imCO1TYiiqg21glXocYvH+mYo3sgpJZRXT1ySfNvxQvSI
fUhQ80T9qBGMVmYRi9A4uFL3H1SJx3DMx+7IGQE3hC0kbFPh7/SGkjjkIzh70L4J8IReB6GhpQV/
G2GD6dXcFNQtQVDNverdT2aR701njKVFVGrNgDlos3s/rb/1wo1gJ3NuZMlHxXeB4Gd8Q7TFny0W
onY5aHbOlievUpvmS+px8CWFbocOYsn95mfLzah3TC4nR37J2n4C6Lr1SUw81XYlYDMn37z8UG+p
Ca66Q3rXspqWVO3Y1l9mSa7yaOxXaElbV9ws5Wtac2AWr/5Y3Tl2xbRziK2l3dtFwcOWmRd6X6QZ
vCzt+tQU9mNafvVrVDF+tUt9/0vda5FR3vpJDnPxCBjiVSgO12mIprG9x0F1kPWECYf8uExCetBX
yHGlOV4wk+hkqNJNNxju5W5/dIr0xcKjGOW6c5FTNkJgY87h9eZDS8eyAfuoTQCmxmka4rzbm0A5
WgcKdf66SnundL/fz3XzXi7VvT6ICJz3Ezeo107PTral7obRuu9b+TCyYDYovMHY+7B5MRHFuPHA
3s7tjBke7DFla9gYULuTCc0+MSPpXZWlh61DzsOoMNS9ibtY3XzxSiTRWe590cpZxMPAcvFGjoep
JZRF8qwt5FGj8eUka8mqHpIY/aeNrMkRh7ls9mWjv22yQ6BjG1uYLMmDdDVC7Z3GiJSWbIFcrCdc
HGh29VXFrpnLS9fzbzmySz9yrf+SZVMRC1FxYvelfbZV2+x9NcJWatbQyXqy3/vstgbSl/nuLRme
LC6k16bsv62Zf7siC/eXLPLHbFeOlGDStGIz74fQvL4tV/bQAjz+DT1MOxnl12gTbcnW18oY+R2L
qX5locFm0rqXqpzvlOd8NEp/qrnG3DFo+0511p1aTFKvZm8+1vrIu0JJNWdZ4GhPVm08enCod6mY
kntjmC8yMy50Rfc9m8FALjJf4hVEujT7lRc66HravhOsVTzh5l2OefFdIRUVtbdjitbcbhVVD56N
UFlopnQrI4B+KgX+vc6/r6uS9IKtlheeqQevrr4hAI5bC5dqq9X6cYJDFyOMQBw0ATuJeoapN2Yy
zJhYLTuWenpuh+EazG65T6PmZTqWsnX9hF7P/Yo9xguzdi6BbhdZdO2xAxYmbMmR3ghFAI4xrW8V
GfQEaCBAu6GeagK/zHECOs69vm5rnJSYKLKUnOhWdDdtW4o7bkoqHtvyTSXJhS5k/gb37cblpB+7
yY+zjircySp5ro2h23Eiw1hE9kYKMQ3QdlbWO2plcahnxj1uIrRj66FYDAzE3wEEb/5jMctzyr1B
A9hICDpo5jPE8Omct2WBjwfOoehtBbKt65+WbCN3PUH9SOO1ftZWBMmOC/iRyHq+Doaq/pHTUp4x
bqe7nM4ScZOaH5tVmqvYL/0vXpenuzEVLRnQQwMnDVr7VBfw5AZvCtK5bSO60urUVUw7pSXeSbLx
v608H0Sap8WlqehdFrIA4OSOegCi8S3zSpPwpdQ4MndvTnWr4H+nruqPPTCrT4vhkOiMbphF6vcf
IpnkrhzWc0NIVBXAivI/9fQ/SOjWEKDro3si+iWLWq9eY8/b1sAFuhwq3tVnFGPovGdpu/dLxpYk
ZgPYgksOrnLmOpg6BO8HuKEJcvX1ZV4JA0/dDlEhEXnqvvA7tJzl8paBymkiic0Cx5lc5S3ZAcl9
XyJh6yt33a/slPHYadttqQaAWVsn9+uwmV9oB4mdcsb5ZFxFgaFnsRNXUpDC0QPjwe8SismZo5Eu
0041gzwNvq+d/IlbMQken1yj1F/mSRihPaj580a5/RnnMROPDdMqu3u9Nzxa1ajiFEg2jAY6ysIt
uCqCzolUQ2Q0DQI6NxluKwI4owVX1r30BVY9t+j/msxxDqVfitveHPe50VwW/+UK9BXBWH92mXa9
G1mdkPkvNU7yRByEdmXQN/LDbwZrP6+p3wXJmswkzzNsdvXFvClWOyFe1bAe0OS/SV+zP7UTGMtl
QzI58py9rOKqs7aB+ySIMPdEfPcADDX7tszkc9HbV7+FZR+Zudas1vptrFlfSb9Ea18MJ6dSVSAG
SnkQft5ZXJ9Icnc+l0ZXPipTX5AglEaEZujBTBEmoXME/103N61rL7fczpcHORl+PKrmdbKHZD+h
krrpphLqEI1GtqN0PruMdG6KOSmmuC7thGDVrUB3uG53FbJwzllq/YEohT0nyJbhrvAmYd3NoNtf
PdXKw2SjosunxN75LUeOPrvuweViGLpuZgQzGHZUVuNJM/gsyeSMp4lx+jEhtf3RTP31IN2p3rcr
1W7UyM1+FdJfHwlPFRcKNfur6fXj3aKrK5JoM+d7yZ7OTpRZ37QGY4RZT8fU7GQsmRo91s5HJglc
6B4IO/tIsZvV8ihgx7ZAZZyDOTZfV870U72ROOe3XX3w3UHufNrklJ1zod34EsR9JeAlpfRYP6O7
yyNNps0HK5KkIw9BBjHM6Y2m8sjSiu1S1Gb6yhdfnBfTLb9biQWWQuvtvVf61TPZG2ysBTpsqW/g
7yDealWyfM5qw39t5pF7yyzk2zLlgGoSs/jSWyhHNx8qbmhN5EkREla3h1UZEah57NlKVt9av2Ah
jAw4B7YlYyvDXq1Kj7UMwUiQeOaWvV1zQAPLScfzmJmpiB1P04392A9od63F0i4LRS33OvxFr5aV
wtgimk+9pWRYNEGmL+2lcZr2oeQz7quWsjEkD628WU1rxmzSSOMeP5d+zM0avejqyTrjcp4Zt2Lp
zBcnL+q7pRIL1YNBqxhahZX1IQzV+UktzbwBbknpn7fSudNzo/qsdYZ1rA1tu9TDwM3UcKvu2Jte
60dLRjxYNqMECGbZug/WVtrfE5UxEaQk5hDzUIHPQ+lcWWCFewYonu9bQVZqKGXmRVxExVdiLkWg
L4m2K2XKFVoKQIZSM6PV2FwuC4AgzII8q9ltx5PeKSgSdDRkeXaw5wFcANn1NfW3hzqR4lNbcreo
GzmcRZ/QsuFqFXDM+S6ARJHChfScPsphmeaRUW3DXiTeu521x0n5bairVme3b0B+0Qg4ZQrAhFm1
3W3aFcuRkKPTUnBhKrRzk0H/6I3QklgNiLTbjVxHVDokj8Tsdgfr6qCVTTuEaui5uW+YQf2+j1Zv
2/fWbVdjOM8rTshEPPIpjsIeXy3HxUZixYXyQBw58uj1DUGT12XwKmeAuK6xr334MQmBqbkXjPNd
Sul6WT13iACtQRPYruktJLpwrLfSLEI7rzhi5rwREeaMOu6ZlujL57JyHsmujEQ977BWPVs6RCQJ
/HVeDnP1vRw40CaizJ3cucA8bJ+5GU57ffH+wvOBR0nncjt5Nr4zZea0Ria5nZ3McU6+Kh2AkcXO
09OPOc2+m8a63lh5ebBX+wpVcFqoMJhtcqv6TPcC2DWNRbDOxP/53rq3l7zZw806YxbgrpjZZ8+0
P7zhWtNNeRY15LpRwesoA7h6WpwJj2W2mWHR6N9XQfHtkph24QSO3W5dQgPL4MFFkIiGhH6HoGOZ
WQjRzeq+vm54NhpyVGvFGnmNAS7Doc7Tbe/d7MooL8SO7l5c+2jaPLDcsGKroBUyXLokUiUX7dS+
2ExlClooNbTUJB++icW93zzj1ucarzr/U4PwM9SQxF2ALDk7Fug7IS5mcF2PLbYxXm69a9OVu4mH
+0JfWRUNEy3z+0DWsFh3FgmM1C86Va8Hj8dsY3S3T5bdxh5Z22Kwz4uffnG9A1S4cJMIjVz/edOu
vTHvbMxYURAAEFIX9G533rwJ6X3mfUo6+yI1AxxQz0R0BHYlzL1ql3c9K2/Tgk88ioWrgBNb6/LF
yeuAumG3VC6Hew2X/KbPAFYMeXKa/w91Z7YkN3Jl219p0ztoGB2AWUsPAGKOzIgcObzAMskk5tkx
/s39lvtjd6GqJJHsUpXYdh+6X2RWYpLICDgcx8/Ze+28vadSvc1MmsRVLtJNGTofm8Qag2Ve9/To
fih7/D+Ji+8/1A/zXJHC5YRBMmLk0c0Fhb6yK1NGaBkKR8/lCEOYaGMeeOs/pxCjQjqPwTBBWoC6
Oy1BlOsHjXM/Z8SgUq3K44DnMrKiZrRINmVtGazGYhMN9pFWDfbq1mb7aasrmebZXkbyKNyK9xlQ
JKqlyjcUJpXW4M8OWTR2iZG02M/Glc4jZf84bWuyDswQn9o8lvjA+GrogcljnnG+RXDrSVSufj6W
076daw9QDB0sFB4+zb/r6OTbLpM8a6gJJFGNHj0IsnqawxCBP1PG+8VQd6Jhni9extHhoNeGvMzd
LzaCTiNFapxnb3Ub0rA3F3mj4ru8a7uZnKG4Zmsl1BNilhM94yQyg8rUk30dIjKD1FV7nINecp2E
G5MUE1EpN6Jgw8tJUHYIKsK7GqK1YDJ6jJsmQKz8sW2fNQdTvutemNr7TULodIP/deizLYLC1eJm
mA9hcnYTJ6gGIJGjGQbgogibxbT4vtbe0Da8UJyPXqc17YY85mtWGuEhsqZTlRN9g8RlOU3MR+1Q
vRayuUktWq5s8q+lOl04gRyKcXzfTe1Znd+7endfNijp6DDZm7GjJAC88D5N0h1B4b6ouSnkE/p5
2B6TXvLCnZQnRb9JlJqZBtp+tT+BuPScAkkXgCddhRxbnOesPCiJsy/bJTq1/NzYH7DQQMK6FtG8
rYad0p5N+lQUQebRcfGS5k/0HbwsfGrG24HkecVeHjS9p9Mvt4m7G+iL1hIP70wWEU2WSSWQo3Bu
1uyluD+lzXu2Io+aAxMQYw0cHnZ7n1CRTuYYzAJj82JchfXk9J2v6R+t+TXrnhi3cNjjOMj7oGPf
rZbp1BICZNdE6n7oVIX5Olmk9DvUtViQ5a1U6LmhmcmIIQ44T76flE7znSo/LWpPPlviTo+dSRBF
Tx73Rmda4+e68zgwNt+Wk35v2v1803Qt5xAdT84i38zJPhZggE29v+Qc8bYuhuWjWTNroH4hssjR
TlU4PtZ1d9ukyqFtknVVl9yy2C04NBJ/HNvVcjYxxy1GZARpb+9jlWMoA2u8Gs5duphiI5R5rPkM
nO9mEZ10rf9UWgY6dqXt7RujwNE5mtHekdZ8pp1l5ncYvd94BdH9sKlkzLg/IyXEQZmtO7mcnUtI
UuoOZwsCeOKbBNsvE40PYRQNNaf57m5Un2ylvCVswMvxgvpdbIhLsrjiUEMqxAT1YGZ0hwXHmqbh
1TEtWrCE0Qcpzflsj4R0WpJ5HQyqevaYidrwoKqzrl+XljetvsuSbN534+RuUYWMG22yH7GTBKTC
n9RUvdT189gOdLiLx0yxvW6QgS4JCChV7Tim5nYsmLCVyy9NU32OjsmIPdoiHX5LKzzdY1qDz9Ev
9Y2pTuKAofcmUS2auTU5YfF9TSOXNgvKErd07wqs3JxlrIm/Symm0HFXDVwzYUFPycU9Uq22ZTVj
ztHhiaaHnOY3UXhKdavf58MccQ4JG4xgVXunufaHNImSQ9cR4KC1CY5X9IfHxM78mG/BZ/xv30AF
OBRJhVdt2xgF01LNea34a56l5+pOGbLQn9FITR7fsbYv6a3uSKwWeP3cdl+JhAKIRWgnlbcQGuMZ
QvloURtmrhLvKR7kRrHnzmN+kPuTO0zbxqE4wm+mUlg4vbyNKJofZ1HavKpT6lC7uJ9S9wWz4U7T
ByzeTrKDe/d+zpVbWglPmZXtcSzttdq5I9WVyES1p2PlDnT3reMSO3cGZV3fMatFv0zYn0FqXSOf
iqa4Vkg/fGORJs3fRPoFZJgbrZP6xjLHYYNX9mtMCU2QudPulyp7jeeQCtHifTVk1FVIc17AXtlL
c2ejO6LlwOOkzjfQtp8cTooK7fddYlA1RRCntpzlMZ831qFAVeintRn7bd08hCCD0Wo5S37sZFbs
3C7+nDuM8uKVTsObMFIfQKcdyoUxfFVQCaszqy2tSmIoWN1hFahRdlZsRNOcBZghFEoZH8WQHmmx
hduxGubd0GAfBgOX+5Fp7Kpl8WPR8jMzYj3Rj4ekIgl6yRf1KSoczZtGcQsxl+pGEFe7nlCwV+O6
L6FJDMxa/cRZR27NHW/axItr4FaQc8WuKce3GvKj14u08sOMMK6FVGq/JRd9E81We5vlxiVJR3ng
V4u9VjrFQbZ1cYwag/2mnvog7NveMzrD3gtNfgrjpd7SsNCDsQ3jQOmK7aRoDzx81zahVUMfK6a6
0rVNs0hmuwudsFDNpg8ip3xsx3nkpNY2pzFX0y+iNSHYNnF7XCoyhqahJ4azmvVtArgLQ59qbZKl
TzCfxeOhmazuoAgn5UEsMr/K2rW8SzXADWnvr/6hwJimDm8dageCh+kYkT68aSP1CzTG90pBTYdO
fqcNaA50Y8x9AttJQ3PqDxEjo6vOcSNwaEbdO5NZbmgbkbpO5HAwgti+MRaTeUU1qEGRrgwmN32Y
+/ZxtsOPea8qW7NdiNO22UmQM/CLYazz3W5VHqripuIAnDhte1KgtBxwyaVP0Fudc9fX1qHt6Wej
AaPDPKtXfZ0lL3V+qYRe7hJXVl8klsD9pLfqWW8i93UeO+V9lZXTh0QtF4hM/UzfM6L7XzSfNKUk
EbRabmsRX+ZYv1fAXdCU5RdwqqV6mBqDjDebiQUKU6+cGozWmvslq40gdodyY+tt49OGpvhJMmL8
eBN4BbU4xvjUzA9mDhHD1kdxHyWmHhR2/SRc6plUd1AXmOGw6SZn2UelOz/KCdqWA+72CefqTUHW
9CeGKO1+wvDpabiKC8F3SObEbkiS+mCDj/TTNsWFipIlhO/qGRg6aUJBWSmMDfJCMhzlrAUtsfKH
Kk63qLqytet1U4V5ewGc8hJaXb5B+sCO1i16548xZQOWiC5w6/boquc5Ul8k3YNY0bYKQlFplGtv
iqcHJf4EIaQ3DI8R7EOndv2uyvNqj1vf+JVt91Pqqz8MkgLz+Lni5ZhEsfzbv9Rprdf7x491f/vP
364fvMiX7/6DONlEzndkt833HHdy+ffMpfUn/90//I+3X/6Vx7l+++tfPld9Kdd/LYKe9G0YnLbm
y/9r9dXxrf0hPe6Xv/CP+DjyAoCAYfoAqkQ4A3LIX9OmFP3dL8rENTMeARDay3+qr9x3+D1/iUCB
h6o5NoL7rupl/Ne/kB6nCcOkq2gD1tHxJPxM2tT6Sb7RXiHQhrfHJVxQ3SgloVR/r71Kwz4DTmGy
XlZxKJbFqoNzolT1ZjZH/Oh5VWYfecj6PcJRGghM+VhXDcQmuoXj9KXLRlpgLeoRll/2GI59QaJ4
n5bvWxUxclrl7kczc+2r04f6h04bxVdcGy9mDCDgly/9/9/6+5+4stYAgX+9ss7J2+dYvpWdfEu+
X5Hr3/t1gbnvYEitUUYWTsffNHy/ri9izlgiq2B9lTajsmPl/T2d0H6n29CfVRP/DCvNZun9fX3Z
71ScFRYIUbjEOC3sn1lfv3DNvtX2aUITENxYZVyHeda6/r4xzqAvoexuG+HVetFSts3diVLowhAo
C8ZQ9tvIyo3b2OJ1LE3mEwZhhoFRzlmgqr14tJnpkrsKnGSp6OQTPOLrMnpFsPTBKaLW163C9Ath
XVz6ZMB7ai+V1BFL7ClJ1r7PxOh6be7oh6wGL+akNdUi/IVxU9MWJEU8CRuOhUX1NbbyOjArBsxT
keNJVvrlSSmqEhSHbh9qXGJUiRacisgpt46TmxfUTutJueiCVI2vCp4Xz1GhV2fayC6/DuplWcZb
F2nQjsOWfW82vfmryvmn1vy/EdX5Lzfbb/fav/0vCvTEY/RHz81NlX/5v/9n+EERu/6dX58ZQ133
UHv1JKtk2ayw118fGV28Y73iOQDaaK/K1m+2ZOcdUZ5oVHGRguxArP/PR8Z6R/d1fQZXGCM9R/dn
HhnN+tHihBqWUS36cZPcDewIP5o4IWEgUovNJFDFcEJFV4wbBs/yLs0Qb3jjoNETM+roymzV8VQ6
v5sk66FWjUJeMtq1UKETocI36BOn8jMnljot1nBiLjAfDZETeukMXwzmr56UKfzvjjBnegnEPneT
9awyZvGrtj7p9awg5Bjd3eyG6f0ylDRmSvPGEoq7yzMQ9WrnkGReKF+hvE83mpgfaHl9IelyMDB/
TehESleO6B+6HoFV2DSLeYyTKKUy0funhZPGLQjALrAjY1SvFsPhMtCigXNOqoa6Q0oAYvzP1QD2
6jFbtDzejqBq9kg4M5/zYfG4FOMnvaqdiZ5kKTkPajjsA7cJZ8LZB1fdazQua0zXZDVD3K8akgtn
CHmimm8GvXmWc6G0O12f8TsQ5rVshskKwTsptumVyZQcNKVHiypS0aGEA6+SdvJJL2L9vRP15nkS
HeP20dX4w2gmYt0AYcOnRVvbGz1mbwp6bthLDoAB3i8gpA2UEfuSD0VOl2cKBTSRKbx0cLtembIT
AmfSjp1qSH3SUsJLREDBAPnPtZ6sgr18rzAXRzxrh9Ojq2jWXcdxl4GlZWmfVfRngcCB6a7oFcBr
0jT8soXtsslVdwCw1VNOYqrJzzGBqwzzIpO5QGOthgMz3TROPXxmK84OKTl24Jbb8lMWWiQRRsjB
PGg2gr1WsU6DRBMSp61yIUlB9IfRDYeTPRbkCNiG+RSuv3wvhC+jjn29WzG1Lbr0+9m9VhH9bIRb
gxtknCk+6W2Hk29M/bxjvpsN5GWsRrcEiZWb7KcBO2PKLu6jyOKOKxO91rIQyJMjsR94HIE55JbX
dFkPIY+GpGzJm4QrNG/xVJymynkfCQnHbI5AB6mVRKM3bpUxQbfUmkHUzDciW0FyLl2myk4DpE3W
zlXCkJdJCYGPs3tpg58T6dacEX46uDz8RhF34TqbQWJ4ZnkFRqsbdGLtdJMtiUYDmwJcUZeQ4IaF
udyiB8CjYo8Gz7yrGaEGjTlsF8G4Zs012w7hgs5rsZD01ipw8Cg9jzI8utndmJcWw0V0Xqpc1hOr
ZQUoC+XRaZgrCKNXjlIfyd7K3AcrxtwL+6HxZA9XMHcnuYdV/6wBRjGljkHL1VYtu2luRoUmfgIB
D6Q0TIhgEnT765x+EKjBlJs8nxSnunRzcpmn8BxWNJirQY5brHF+NLS+BZcUnNiTq5bJ01jlyWE0
U7Sl2pM9o94cGrEi0ZhORS2Ai9ymmR8bydclXQq/dcbXpbZpuA3tk95CmWwb+2624w+RO+Q3VSNZ
IcVSt0hlVh3bNN3F9RJf0TTMh6jIAief1W1CxMerHNJlx1CZCbDS8q6uFblvFEd9Rt7DE1iW1lOL
BJzeSG37etokfsfj9tUKSxV4I0d/FIfDhI4lUqsxEFlKIqWVD9u6qwrKk+R2WXjUOcNaIV1o7KTx
xpmH/GlGs5WhdexquseM5C+lQ86ylkHPGcKzmMeQCJ+CzCAz300GB3uj1++WQVnulEVxsGFHb/1Y
k+IdW+MeKpHY5eiUVW/WRb0HaD/fakk+vhihJk4Nc/q8zmP0lbWzAa/UVzfJyFzAK1nwz1Yt1rOq
kmcP0k7I/1PKKTfYeIxomxY2LfnG1Da6laV3LBSQbIvUPzJKcg4Vi3szjY15x+AWblwha+cIvqx+
hlaJFjGJVcPaopBxnU1RIypx9Bx6EgqljiD3XFM3Y9vSQwVN6tU8G4RRxtohNxk1SehALPeZ02qV
VwxhZCdeoigOt3QBzLW1bO3tyo0ZeC8cOmzIuGxZ0M83naX1DPCovDwZusVOHep2kw9TyMuvZ4ae
2fpt3bj1WSloi8SYkFbLlXnuXSPcuCqbHLSu6IzGqQ0iBvI1+mxiHpLYRi86jYlpBXKwk09iXuxL
M/VoMK2CqRbJAj6Da1qmi3XTZe2HcT4MOb+5Jdq9oZXYFURyUwtxrfqm2sANRVGSD8spU/T84oyl
yQoM29YnzCIL8gyVcyPMInB6oQd6RLDntmStSsYlbYNCtAwjBdxOV13zSLO2DNDC69Kxn5H2xcDf
CPSeAaohqnPSWKzVAmnuMOWb1izqC7StbTYoAaGhgZrnvO4UOkuWHm3meDA2M3KHc6g36bbse2bn
aYewVGOuhYT+PoTBhqv6AUvyawLV3U+GQdl3NipHa+psT4NXVXjtnLr5BnbG1TVYenNc32JXvZJh
Uh+N3JSHflLMhzRvvnaZ9nXQtOpcA/v8PC/Ap2x0qf4aQe5M8a4hm3FvsfIYKfKhEbcuD3gde2+Z
ZHyOylLZ2p1OKJZIi7NtVOqV9GC4VhZ+jTzni9eLqLmkZVFflRxxrN0V2qvmcKKoynAA57GSJlPz
JmGy6ZZz9VHXmhgeu8l67PXnViGE0axq3l8YiHWvg83oGXG4xza+sLfUzV3TAxnOaes+wwz92ie8
aPRxJGeUWNfbpM4afIPwOZsC97UU4n4Amcg/2cd7wlWSnZA0cpy0zV8HI4ecBkjw2MhR9dHodjel
FZ+NYqSZpdazb8TxS6y09YOqDukD4Yn1SSCp47kvl4NaUyiVSL9vDKsvNnwf1pbT08c84TngJq2k
JOh39EZ15xyadOVqdTpWqp2eyXohIwGb10FkiGoQAOWfO4AqXkX7DRDV+FRX9nMKgo0Yt/GIzknj
SXPLqz2EE0B/u9rIuLSfxtEdLyWF8SXOyyfYfiA3DUQW5sJYgNf6vTKHyUaNhmpfAQs5tWwrD44T
TavqF/UsDU+0Yk5jdd4Iw+gjsk+MkZKnw9olc1KfFDcsH6TENWXN2ZqsQtPkVGtk7gSQC8YTDxLn
sJWw+pJZKiqMqnVfFgS1H7RRTWD2Lc54kHk8bBQjX17GwcjoUs9d/6noGLiLaeHhI6XwuSgs8zoD
kPREbHVHy7Kf5lWibfA2P9FwaVYGrnrnNhonwrqL48d+jomaEzFIUrp5SN27JShaNNYA6ZXsdumL
Zr840/gVmfxwTw6vfcoaTnmh4s6bmD/+Uth9c6RhE39dIvGGdTukVS6gePeF2NLflmc1GsW9NCyJ
rhrFg2nX1RwMqIt9fTYhPuSVou+xVjNDAByv3MiYuWwgcst+TEFgenU6sgmqiE48XAtWMCDE25ad
bjCqtjgywIVI00NoOdNpkpZxtLv4dkr6di8cdkbFVUr2J7ls6agbt0vb6J8zwbBfGlXxWMql+8oz
ArjKXNR4mzQ2mmppueZRtBNCbXvtZGZv0mJvrnJDPMtmaE+sv5o5tnxN7SE6TBHlQmqjbFF0UQWQ
INDoZVb/VKMX35pO8hHP+7TBFtxv1ylzhNwgGhiqmurB0tWjJXDUOJUd7mK9q3f1yHh6yc5Frzd8
g2r3CM/pgXhoX1TxDe87T6bpla4mdiFl8fulu3Vyh+yxWNq7iDAb3GIxiNqyu5aO2qNXW15Qqt4m
eYcwUSIMqKGjUdkWYWBSU/qjqiZ+Q6NfMTvqa93edCaCu6LdUYIkh7IbblpYKru0GzratWZ2ZB0X
l3I0RuL/8FBr/PxJkTx1yEBpx85aGfSq7dzFUGJxYrnKtljS+AalROjNidtt56V09wmTlABJNWmb
k8YmF0/P1ionoNTBw5UNZ8WhpIsXAMwTHrhw0O/m1CoZMqHfXgmiucjpnYzIia15q1JtlGoGwNqO
syP68K/kiBybGBltyCHCV2Z0eDHsksM8ag7ao4gAsGzIjzJbiTRAdY99PUbbjCDmoIpXqNNSgmLU
w3CT22OytzTlqICZAOHHsGqwlvIcVfDsTMsa0JS3r1o8m6hCyGvMjG7TrkIYHRTouSG205ctxsyZ
57mjbiDfeZbji6pp6U2B+/HCTvy+lE272gLCnS51Kq0ZZ489m3s4VlPAD/FCz2XDk5OXZ8A2BAC5
wI4ixKoA+NCt2NO17xx3X43mYx7rGiva3WOrC4Aj+qODwjts4iBsU0aDaDIl+wm8e3HWWowahTkI
z1oZzW0UgQHE7Iiebeq246KwgVb9qpJRlj2MwlelwYyhIq4PGDM7Z003w4vjzB8dJCaoyqejHY4B
3pcNr3wljpHkElKEK1AywEXygWq72oUQquGExBtL0dB1mmqznyj5gxbP9D6f6yfTYO5CUhuszU5u
HYCtT7mS5Z/c6IYRGculFqPDlYbhVGYzOl3R6X6YxpJU0vB+TW7ZzmZz1kb+4a4eeNtgCIy4JUyN
vMFWNk1fcUvLJ6uBqSwjclfbptlXZFNu1LHfTq27hcah8NgWu9zI5i0Uw+c8ZUwl0zE7RM3Yn5Qe
/XAoCUQRmc5LkQrDRj6Uad1xstOtntnxxl7SkuHHQtmNvrKMlI2iUuaHRUh2N1QTM5Rp0JWl3GhR
zUgbaKOCRAbTb5sFzaznW0XpY2y1/eJNJr88e/6ByBYirmV5TGeBHUpNLGyNXeNNKQIUXSuvc163
e5CtCAsKiR4z7cK9AJzNzq20G32uqDdtauUFREo5H1LY2ajUGNUmSvplio1rZ26LTqTXyFLT/Yhc
cp918kNba4pvFManhs9GXgl81JGt4ewWl354GzmreophQdjUtYObEi2x4hbb+kMmwFeK4lOW1tV+
0REV5SOdHKwfaxJlJYtPiq0P/BVOwnrRP2VVozOSRbfXgeuybsbevU0c8d6YnNcwcpPN3HV5kFvi
JNdZ9pBONyO9Ht+NtckTqCwVPbU4cbfLwah5KpU6bX3e6G4QoxU94cSS2yEn+F7Vndqf3YIjRN9D
L4yYCiAlm/15aFFJ9LqOEG4oTrGqgi+15B30ZZI85XCrLfKjrc/MZ5vxYQpLc8PLa+BUiaYYIjWi
hWb0MlgKvjUwQC+7bsu3AJCcvkkfZ9Emd5bDIqxNZrrm3takpH/AzK6jCUY5QYxaXFWoVO1ZcopF
8MgTcZvgTyY4bi91e1o5CAsVZW34NXUq7Rp4BuEAyR308SmXz46bZQHimvGq07dix1tgXmvVKQ+h
MDSxmwZqMy+HuSoIvNCL6qQVE3nH8cr87VoOKgJeREDmrnkHUwJxWHfUmsbZzGnWQtNprkPcXYp6
vEQAVyP0itJBFILUcISODXOJ/SYKbNgaa7vuNKC3KNwe6XXE9gvL7RGb9k1Mv8YTVtwHOLRIjplJ
NJCx5my0uTL3ZFJgsRuK+5LJN88JTodxOJMyn+01K7y4bg3GvHPq1xrmv2cMJG5PdRrvFSX9mtgc
Ynujrg/NgjHNtRZ6FHSs/cnCxmrMbJkl4wUPft2nIR45aqwQ/ESaylFTVHEsjM6kx6J81uBW+YtZ
LZ5dxQOUCEwISaWjAddmnYhEUK+x0LoNej1OAImcLuGiusGqk14PHdkNZfx6IjUeWLl3jtNv5yyU
N/ayEHlQR8MmVBq+mgksJaiUR7sOb8ZcbMLK+kyjHvOYco/TJt43Mrm3xo7Wo5rft8gtTno+H+Yi
unOqUvW0ojjOsmW2ED0znPuiwiQiXbcygnZNjDCLsmcA3DIK1tkO9d7JDiK8a/FHUqVi1w+L4k4H
Z09pJ3dEuq/AJHUXx47nGsRRqKlzg4R3A98jw+hd3qd68Ri1Agmjw68ygsXBJbbgXTQBBk/vBxec
XN0jWyHNmQD4CNEAoqEgtvOLGyciGJoSRrzZMyWZzIsRp0dbRk/2OOyYxw0ewPtrHhvyYC5C9Zn4
fC2jCRtsthmwIlBeDB/p1u7bcLws6nCvRgrA+OqNsISXDskW3amEpztimofC896BjJQuzqvZ2equ
IC4sIAh83oPhdLf9EL3kRr4d4xVaYDbHtjV2dapnCH4Hnf5dxkEmZhZSqNFdl2Srskb5ODj5JyHc
K81p7E1knAXIzLZIwhE0R/BH4gKRq7xT5PBMW4JRfY2TYirRjSIS46kWoenpxMr5+ZKFu2wuL3Kw
MOK8Jx7haxuuyPHV2QRE9Yr+E06NbudX4tOVraHlzS5mRO8tOrJKOC5oxjB51kmxFV3kbgVJEIj8
PStukXEo7UlN5E2fp4mnZc3bpMvnqO1AQ+gvc5F1QBORAoSmTpswsfct3ZjAoBGG461ogi4vFn9A
OpYn06dVVR5Da/ZgPGMllunnwa5tlu5SB2M0SIptSszcpn8ZNvPgl7rcRgJJzZw6ByJEBl75/V0e
CdokahNtKoOFn6fyIafVgs9ZrzbE9vaYWcED6mrT+5NGYxibgYapW0GxljdPyqh+ykyKqRAhO4k1
9TPHNjdgqdn8XultUykP1WJ+krL8bGNNjTTUPRhLJ+xTSBEyGjKQsfG5D4b9BXIvdDFAzFTP6bYd
i4uYJWjEiHVLyxqYulbegWpYky1HFaWMfgjV8lhaAy1SgWQfIo3il2gLkX1OEZbMWdsYuAep1eFg
GwTcIvp1CDpSQtZNo3wxw8oGzmaR9uNMBD8YmKlWUrMPX8dE9CnfZ7pJKWBwMAcoptd0GwRXUxLe
annu7CMeOk/BHwC6aL7LW1fnN1V3tJgewrJNg5qQo22c4sTGQpl68+w2wVgrX+10OOAQeHMwUkLT
vIZTdmjt/oX4mXHVWj4TlVP5sL4uc1p6LaKyfpInpv5of4Dtw3Dje6S53V+yqgr3cOomXt6pui2G
vkCyEs/bWEWL7tLBwh8N4jvVeJmSu31Pz8JTK9REirZP51Y8p3F+QhT8yumaRBb1PEzDLnbb66rv
miCknYYhWtvH4RFyqNflb7OWfNbq9Bhbw4c+4m41L/DH3ztF/wlqhnguZFsFNhG5RxKYNxF4goNs
YtDWHfGu8dxnO0yftdeQdxV0drnXMB1MUjxbuvmKh/U5S7t4z4wJyW/j7BdSdNhLoETrdZwz38iz
QG/nT7hReF+k+geOkgWfTLew2hCeQJMrCyRqGJ+lH4zCOHai/lzzagxUokuPOUabXQYG62A2I4bN
0LX2QhsvaA3ql3Rt+jZFewcfnP58/uiMxh3ZOR8s0INenSnVBo0ug4qacsiyli+xikQ4HBTuQ//J
qWATOUOveirB2j7O5WwTJ+TWtQpImGlx0JkrZnuivX6acvcEy/CMZUDzE3tB4qCMnl7FZCXZvB0L
u8jAmijNm72ME7iFNkawZV0gTadeF2Z3Uy+ZzZgYEfvosQrNa9Gb1yllo9bwGg3gRC1nXPZlYV1k
hcmktJLG6whN9PNBkCUxymLvUHJ4StoRPJtQq1mjdjf0ycLFY88Y45RYCKwbGAdYXISLEI+TBXEH
y30SCL1Up3PvY/oV9LnH6kJSy+svM9OfGi7/e5PjP5T9/A+UXawEon+tuvD7V+jfvyqDDl/++pf1
p38T89jmOyysArgpaeer9ob58K+TY8Ux3+EWJdmNzGgbRcUKTPpNbaEbqC2AG7ggPfn/bR3A0W9q
C819t+oiGEELW4XQbvzM5Bg9x7daHibZgjBU0nE1lwYK8+vvtRYMTji/Sznsus7hjGZoUZDE+vKr
5gApQPSGyYGGQlX+R9kjTE1K2fHxf+cqrkE2Gf+jao71A1itViq7HkWOCr4eWIr0d32dN0aQKFDJ
vvne/xuX4tv+VjySIj6GW1cMO2G6ny2puSsKyfSxpKt/gl3k5vz41YFcBJ+tqhBF0VV9fyXHGXOT
hCfUcbQxAq2ylHMxjJwiM4lhFMdDvStQz23BLncfR5e4uD/+pL9z69jD9PVbRcSDwuD762u40dwc
WvhO9DouaAWymh2Cy/zjq/zOrUPzwwK2Ef+whtdv4RsxTocZQguzpt+RngKogXnYMSoIqWzlLPw/
vtTvfSB0R6xD5g42KovvL6WNBZxKtex3HVCqnW2E9iaMMfn89FXIpGUxIq5zeUH9sBZLo68BVYWk
dqihe2EuYT9QF5Y//1nIGuE97YKVUuGeff9ZejpeSV6bckd5b5LZxTBqJrHlT67yPQHSWp9e7gtU
W/YHZFfOevO+uTnwhhxIEbqkb1m2h0YDhl43qkM2Rm4fI5dBdG/HmGIT+sQ//y06+ppf4KomarAf
rqym+FRlKeWux4rqEzlZc7QRfxYo+18Xn82Xx9ZpIHi0OXZ9//nsBYhOU+j1rgw1Al2mRjlrUyJ8
rVnayx9/oN+7FHNzk7cxAGVV/+FS1BS0iuup3jXElhwX0CGHohLtbWNb5eHnLwU3U/A+QN3GYv/+
U0kQi+ZSgA2xDRXaVAekiB4+AptFV376Ntlr2u8/LvWDVNMgkseUcKB3tuyMPX5t3H1R8Wcf6L8+
uN9f5YediDlTz/FMqXao6pjxayYZ5lX0Z9kMv3eHbE21BD14fZUnfv+1JUU6F00U8VkwcOytWAco
o1gJqp8i+ZNN73c/0D8v9eNONISxDLuID0Sf2DnYkbXsRKK//TeWwTcX+WEjEj1ck2pxKw7LhbOL
Q+xU8bgyQTHu/Mmet97mfyoq132CG+S4lqtCbaUf9gM+FfQyJAPVAUvbWe0ukoW1T1RZbBOn+Mxu
mO//H2nn0Sy3DbXpPzSsYgDTtgN5g3Ql2Zb0WRuWgs2cM3/9PLizGJHNadb1eOFyWVVCAwQODs55
w/2Z7S4feDjigiXAHRvrLxWFypIAFCj9zI4VT6FNeIaQlL75Izn0KKXlL+YpMgatR6F1Yhd5biNd
E3Vf+mlIr5UrRu/+VG42nQHWjvuCFhPblqt6PUjZoTAXdGrmd7Se8GWMul9G1NVeUGEEdPCVbpbt
dSyw1TqgQFRLNsvGbRVA/GGsarCm7wH+nmgbgW87GEaTx3G1GxgHyxkQvKZuGa7YHNfS1Jw8KrrM
Rzg6elEsN36HWPR4HVOYjEtT9B80K4IlZIz1uzpL9Q8pfjlf+76AeaxR2ji1RrS8t3vIhEDKkmdu
gPbPwpir/8MO+H9mjTe7Vv5OFh2IGjqjeC2v1z7QsbiLuxh1wrB3vzVdYL5A9659BUVAbAaHN+cf
BmPhQ8CiSDjlNsDAdB2KNrQzX9eUL7M60iFT7emtu5ZBHJRVGQmpfiFfA79f2elSBPB56sxP4Wp4
UFUoYJpDf7B0r9fV5hvLK1PlLaqSI7qbwJ/RNFMV3AH9ls/0HSiQMV+QCC1w0xUOTeE2QQWxGhFT
KpZ8+h/DiFy/xo76LyI5Smk0Uv90tFB/h3Kc/S43WIgTpTpQY/nQLldMO0oPMBIICXUaqk/3z9zt
OdB1BIbRerbAhnHA10ukG/NSconw5s9mFMt6GjA8x52Dk32TOyH1jPENID0UwOXLbD2KErpq79SU
NoKmCv6eK4pkJaov3jxY8XMzNM27YJx5ykfdn/en95obrb8NI5uk0nwbCvXb3NCo7AJTvi7x7Qh8
2GmaEuNPc5nN72VFLxHqsG1TdrWMiX6tmtIRr0DnnCvEp5d3lQOvjFp+635LJ6f+FkYWsgSp2apU
Re//ztvjx9uC/E64rJKtbzW3ezNHISqMU3+xMuMyZsk3MypAiXUIqM4LaJz7w+19D1Mac0B84bUh
5K74LZfN3LB0G3VJ/LRHKjcvADyY8umBaH8c+FZaiW/IYFt+BQfz8/2h9zacNFpxOfPU7iS2+/eh
I70BDhL1iQ+2VqJaOgsZAfbf/VFej/bmu/PsgF9Btu7w5N7E3SIurTFussRHlhAEcKYCzLGGfPqj
RSL+yY4b44n6Z/R5wdPuXNJLe4SMH4gLvmDTo66JI8uJnWlLewKVGgR70dzebXG5gMGqrNhvpXhI
OUK/a2Igp/envTcKai06zSCITBy69eI2yzwtfYZISx8p0zXU8+qqJf2Rr8vRKJtPqMXB3FdcF/44
2/k15T4/6QUKbPfnsnd0ObmIYmu64xLAN6EpKEXt9LOI/HnIPziFavwJMr3J6RWY6OJENsJU56qe
BV0ZBb3PrFT7syipEXpOYiGf41olVJDE1X/pHKp/q8lG9uD+b9xbCdMR1JUIoAbGeev17soYGY7A
ibBrHmfEF53lo8iM5Hp/FDnR7V62IDTwWuKtznKsR0nrRQuTeIn9mJbRE/0uSr64el7J3IeDDXSb
rujESBhnKq4oBIfNUNGYtXrqdJFPdeXfKbE/tLGg79HZn6sq8BLkfu5PbeOHRbZMdYCSCs5qukF1
zJYr/FskQoAAcd8JCo7S1SmK3jGwjjgIIRXxhP+gaTjZKo3VPU8JjguLCUKuQuLuI5/S/Hr/p9yu
MieHg6PDBBSkoJtbXNNLlf5ZjPPhkC1/QflFVN+ZIK9jUHCQs99G+/VQm+BULkYXJSji+DpptWe7
OQo7Wj/7U+yG76y+Fv+f48nr4LdF1kSLu1XAeCrSwJ5VVsavGJw1sncWEARXNw6O7k21zuCrytwO
OyaT1dwEiIRcp3PpovgAObWHOoXWj9QnvNNzMA/ae8TFcHa3q+ISBJ3zd5YE2r/3v+XetmKJ8SXh
OnUsS1KLfp9xZKQQLNCq9MNarz81Y19+saGaor4U0ADmK19rO8/8bAYh5oZ1gPpYhOVbNby1/MBK
GHiraQjnU5/ausVEU2m7YdZE/jSiN9lw7M79gOgerUb1IBbt7V/qX/JIUSil4LaecgAXQ4O8EfkN
qM/zMscIicywtDMdgYv7y7u3fw282UitOC8UENdDdWUyOX1mh36tRhFSwODa8sYMrgn6sqcZb9+D
/XQbZim58ojCc4vQxI2wHi8dGsWtYyOEXxiVzwVa0EhZFcVBVeo29jEKOQNVZlp+MMjWo9SgGroW
uU9fLYPha5UhX9iHiBfo2MpLaUDnUiEDdfDVdqfGDiU5wA+FKuZ6UFrlKqlmEYLbUqs/4fGOnyIN
sOL9D7aTDhlYQKqSs4aCNSrh62EUxZmmTElCf8kEqltLOv8MCQtPM+bnL/pY208tBI+rKHQA+Qo0
i6EAo4cVEr3DEvntg58jA8D6RuPnkNbhd0GVisrc+udE9UIASXKW2nDLDykZ3JciWpD/W4DCu0lq
/KE6aOCD8jPqf8pEw24hB16IU3ryvtLRgTeKFHzL/V+19yksw+GpDiVW1lvXPypXtVGJ0SP0m8o1
/lFx/IFoA4TxYBhNPnZuJm+ZQNhIBikObMZBYHturS4K/Z798APJV/eaNbD53Hwxn6veKh9nVMse
3bDFuyKvqk/LJEEv9ye7/yscHdQIzzGyl+2OwLABrTsFjMacLMglNgIyeNFfuihrsYnrEM6f6Gd2
S5K8LLFNszUG5X3/R+ysOCUHpCcojGBGtn04DzYhqxLInOT0nj/BCzKvAMGag82/E61o4BFabUKH
w3Ng/V3lsYusYlS8cOm+KN2EfVKUe0VtTsQv98/7U9objONlERnlFehuzrMRV8aSDp0CZiXtPZ6k
9pV8AneRDHcion76x/3x9paQqC+AxAsT/b7NVQsyzjH7jHZ8aLjLZdTSEfiFnb7/D6PQOYVtzhpS
JlgvIQ1sEqe+gQrSIytfWQm5YDAdlWt2AjDcOp6/Fv+gNbSpEtDkwHOoZpShMUFzzggBuq08+2qI
EmNZj89N2cYHU5M/fXMaV4NuzkGYzU3fLbxekm4RqCuP3XPdzWiCtaX4YRtj8ADrZ/CDCo+XNy8q
JlI6mbaJUa++7falhUI9Jw4R+cEsxFcHov4yVIt/f5SdtIDNiA41s+QLGvLPf8v9cFLQRrNBxkrL
LdSW0EyDHAi1voyxhL8/1M5elFoHsk1Gy4DYvh5qCBotGyPAyKiTO58d3MqeUVMbD1Iq2ajffjHS
SpNcXb6F+M/1MHpXqs3SZIDHQH3jJQFU/6oFCcoy8aT+NLQR7+JEjX9ZmK0sQCiH8Gcpeu1FX9TU
t610uCCIG35sewPADhqljXaqCITndkCOC+abc5kh4h6Yq2s7gQGLd4AzeDLLl9xmcVQeNYEdwIA1
06x6EdmIZPCiGQ2AK6BBef6QAJ1GddpWZ8DzC3AkF37NTzA16R862sEfo9lGArPT1AXcGp8cvTVR
wqKcRzwlPt7/kjub5lUPgmoU5X56GeslBnPfW4gKO54yFBpSOG4MH0DJrnbTpAcX0cFQ27ajOrqh
1XQTVPI2nj5wTbQgxqfxfY1x0cE3OBpqc9TnYQTrC6vSi1IHpkraqA82vZN3dQRz7D8soEEzVTXB
K6jaJiz3WAYloEodr1ebpr8YIH37c2o07h+Bk1vX+4PtnDsMGOlJ01DlMt1WfRQqPvCyG8frzG45
I+q3XN0R9aT/MopNFi7vbArr6z2RMfycNOwJKvdIKxetgngjWrv3R9nLS5jM/x1ms/VSx1zUKasd
zxjq+ks91bS9AwikWqX+m3ShBunW7KkJxCZ6vxaWWRZCtG+PzDidqXS7CJyuu81LRsizgUA6wVOQ
TkDk1QBgNo/mwVR3P5tNrgDiA704c7Ogy+KmWpxW7HwtlhYfKXqRRR4+3F/Q/VGot1pUlam/bza9
M8NcHfLC8SiS/xtNdehpBU5U9wfZPVk8tGUHhIea2NzcPUUc3pts9xgNlZcoUrIvo+KYfovdz+X/
b6jNfLBOcprQ4hCjYp8/a2TZfifG5ZxMVf4fhgISJi9Pnk6crfWO1y2UNQH9ON6A/cTD3KEaP81F
DFy+O/Lm3vtKdCfIA/Dn5pm2WcCWphu1TY5wiVAVGVzZYEIw6AdHeCfBcujBYPTOyw082yYqBQgZ
pcWQ8JlGZBHrOY6fMtBqGI9oSCzoTvM8FFH19f4H2x2UDB9YEzw6gDrrVRx65OEQpIfBM4zVVXbA
wN2K8bnsuuUDZeOOVoMRH4T6vdvWRb6OufKgY9z1oBVcssHBENSrUKd4QZPW8HQHEz902O33dgSE
/v4kd74fEl2yvE9130Cedz3ekJpLhc8ZIbhEfBRmRXkxy7F++/ejDo4UGehBwAXbsywMTZ3B4Tqe
pqbDdQyloTpviotWoWfSpF39uUbD+2DQvdoB/Roqz2hOUYHZ7s2kzKtmYKU9ED1g2WtFbz/pYVyU
mJYXzt99RowUlVF8DNvK8qpYdtRGDEUgu4X6o0LecvCLdqINYDJUsEBlkjtvA6eh9kh9YOWIKQL+
QzmSiGcVgVNPuLgTvf27Is2CySaoP+SI9PV3FYA00WdxbK9Km/jTMIJWxvzQOUhp93YPml4k6KqD
8JHEn/6eo1tKOaotAcjrbPZoryb5JcZP5e33DQbKlJlI6ChJbpuwIezbJEgYBUqB4SXg6ZdmKPy3
L5ilWoInDV19Ol7rqaT2oFZZrtle3CbLFeoS+pumeDPUSn4MHeAYSBT5ht4smOMuepxlo+0ZLpIO
ro655OhE/cFn2dtnoFHw+xa2K/vW67kYmpIhAtqiDNzOzsOohNoTfsL5J8NVm8v9Zdsbijcg4CDZ
veOIr4dawiIzxjmyvcbGG8uC03FVeIV4RaSKgy+0N5SjUp+gPSTQFNxcAmmkDfaCMI4HYqG6oNKZ
P1QaFimhMh4mc/KG3DyuaSORzdH1BGezLRTDGQZnDczD0xrzMU4VNFlwFqVI/T+20qEJE9qfC9fp
8VqA/DS2+rexq3+8fWWpMhpsFHTD6DivVzYY4yBN6QUSvfrCK02Hql6K1GpTu+PBR5Sp6c1syY4p
XRCibbG56czJQbpXhcvQVrqCH62pX6oQ9msZaNp7M9YLBE6kOCx05k9O3Yb/IVZxv6KLx/ObFH2T
Q4RulyocPXR7kL872aLozvimHUEHblsrrmCLmvIisIVq6psEvVRQ8YgREPKU0hWnsYjRhkH/0/6l
aLX+DHVRXKoW3aymTMrP/YiQUlz07UeRLCjv3/+2N3GTn0LQBCoDeonmnfzz32obS63pUzr1ltc5
av4srDh7sgb16/1B9JsDQ3UNoTYpLCfLDdvG4IhiiIFxr/CEheztdal7NCfGBgGLkzr0k4f7xPwr
MDAQeqpVTIOpJozRy+yioYQ6R4SO2CjgjyCzUWJTNHRIffk4BhX/lqOdmviwSR/kJqiGZ7WXGvsj
9lrDn1Ojq5/tlrbdddBG5JwKlH4K6ChqehDmZLD8fdsim0dLQF7x9Mq4ITYnJJzdsXLqYfBtpy7f
t7wWYIk5sWC3LupDNZBWqImu/HN/Wber+joqRSIX/AlAuy1MssI3INeRvvKtpoaQiqfrxeoGRJOa
tr3eH0rG6c0EiUJcRlT1X6+N9TaBcYHiBncdWJDc9QahRx+XRWBkGurKx6gSqpeGwvneLU56QFvY
Li1VUXImdApBFxN7tug/FzdYE+mYAXwA9sXUZX8talUhWxLWD6nlhA/T0k7f7892u7CvY1J5JkWU
A9ub8xnZc9HoA59TZA2mkCF+EWpUOmfgdfNBRiED2u8LSwVOqGjTwqcB7Gobm6FMJ1EQ1LNqP+Aa
xd+VqfWlyvkH8YjJRuEeLKf8+7bjUcpnqwrZVlXlcv923vW4nPNh6GsEQwxYpJO+4MOR1NOph+p6
1SLUPWmhW48T9/YzLXbY6ffXdhtw5IRlkQVdYHqElMjWPwAhIxT8YXb6c9fCLTa54KDaTnl8ENhu
9w23B40Jh+xDdrA3mYfTa7w0dEgtrhOHxbkq9OHnZA2ScoDk6aOjYZ6SgyP170/vduswLHV3yYbi
2t6ybESA1KVFS8ZHa+Rb5jhotlf1Xwt2LQc35c46Ui6CcEWJjOrY9kMalTMqKPuU/kRK/ZjXFno5
oTI/vHk6JoBoyq5c/zxdNhfiEo6qVeEc41PrGb+ORqA8knsXF7VQ8La+P9btjKCVuXQ1URl1VdBt
652xaGnjBrBR/UjJETi0WzRNLD07WLfbAwdmT6e8TnZNhX3btFOxcospIuR+HaJy4mqdONNc80eh
hWdou82btzvDyW4Wn4o9v93uKHRUacFLz4fl7p4BDYVelk5HUOCdSfFwNYlUBieLKH2zdKgORmbp
91b61cqlIVQqHtouR5kT3Y2DJdz5UHxkoQldQssgdK1HQ7TcNsnMSr+Z1OWT0aFEObrqW2G18oFl
SLQrmSAbwpG/4rdIJQLFRAVWK/0asvO7McNOGem0+uD73J5XRqEigPgOhDFi8HqUbC7mJusEVINF
DTwYUJTptUH4E4IQb9/foCiBuhF+qU9tUy1E9Os0VdTSR+8PEj/4P/r0/fLGFFYuG7sbAIsOkAXN
3vWEFArZZjZl0DTGUYNQvnQQDpSjxtvehnN40tGdBYwJSGk9ijuVRAHUgfwxrZ3/ieYWlZPZRenV
xY6psZFdenNs4EkIL41bg/r8Foua9RqmIvpS+H1C18qxleicozJ3sBl2NjYbAWwHe5oy4msa+9uW
m/pq1AsEl3zMkdVr0Wbg9i1Ewe7PZWfL0RCCMAFRgLvQ3XwhAxW0RotRRYrGAWsdxF6vC8sG4LRz
D4a6aQWwG3g42pRdQD9STdjE1CrrkEBNuCWo0KJuiXe72Rpf6dX+aKLs3xyz2qgv/ixn97mKm4O2
8N5qcnWA2GVwSchc7xF8RnAVcrk73D6cz4mG61BkF0dT3FtNKmHSQoA+JrfuehSdsNgGomSUEpf4
piPAJm32CduOo7B3mzpR/Dclu5QEH9j1ZiR3qS0FMkTpA0OPcLLrEUZtjR5rrDZ5MZYQCSPwHQ/A
PsM/6ky0B1fx3nLS06fbAUkTivYmHkLptau6j0sfVdH53Ci66dEM7Q52zM7BpgPBFQwWF1397X1F
opGryF1wCXdm+zFZFEDe8SLQmhpTtCGKFEPI+8fhNlFzaEnCIrIk7Ytn1PoDplpeKANx2M/auX7m
fcjrD0mH942WoHGPhAhmDVjkNAfRePdooHZOzs224fG02Z7mFLaFEkSEsAn/m6CPlc9hU6RPTqOL
n1MpYrSkI+NjFxfNk06m+KUH5XPwI3bmboKS4zogWaT/KL/GbwEnFvmIFizal1qH23AyYTolVGre
rYn+X5now3sQAW/FGBATwOjJ20Gl7Ad7eT0ohPeuGSsyoAbk2MOcIghhK2H39u1qEq0lOYmjwn20
HiUmWjtmjm6SWs/hpyWquotCZeF6f/PIe2b9nHEoo5AcsFfld9w8nyLbLvCdGXPsB7r4Q7lU+gf4
qsVlajvE7yo4l0kd4VJe9+Hl/sg7cQddSN4WbCDexVusKE7IemI0de7nFcpPKg+lU2rMpbfo6njw
Znttdd/MkocTpx++CcnQei35v4CHcKTyFcv6qVXFO1Pp3nexe0my5qPeDQ/WmLtkFM4jntiXVEE+
xAgfmqr8en/OOyGIsjQ5s3QB0Kker3+HXuA03HFp+X2PWEiQS2t2DAsPds7OysIB5rUvX1LAnzdx
NjWdotLCJfOVEWHiYCSSFuPwVVHy+eAb7gQ7FpRXh8Q5UwTfrGs343SbFoCYp0JDtMfunQsoltMc
T15evLklzrmTRDo2KwkGecxm9Yxg0nBLRxsmbioV08+i+VsM4/Jy/xvthBT5iIK4wqVLvrS5JnI7
HGNDS1PfdNPpWzTp7XVehgYducR9yupBe0qGUDvigm78HCSWiMYrgRzoBEeRhGO9NaLFTYoI3oYP
JLUckddLM5S3Fu3BzqzOT5JwvAb5jEK4lmsXOAm0nJUGFa4WZUjFdPBTqxbDN4PaPshCbnpv/DJu
M3q+8uUtWx3rXzYj9G2CdE390igHNFQD+5RGBXaRwn3niOQlCOLY09Xwgx3l75JifMlrBzUjc/p1
/8PsHB4wH9QJSTBJnLeYq6QpxGDW8NMUq9Oe+tatvXnuh4OAuDsKwFtae+wBrtP1bCk1Tr1Z4Iot
6rEFEY07HYqVP+9PZeeEQmiUnxo0tBSLWQ/SFplTidlK/AC0HRbY0YJnGhyp3u0PRto5obR02Mh0
KTk8W9A1ApC6syBs5UvZ43MYE+JaO+TrkfwvX5cwPXoP3tTm2S7QpaSJlUQUMsvt3MY0G2JYb84S
h0+mMaHYlYdK/OfYhaZfuVN2waKhQSrNcU8TmvDPzYzF94JH8MHO3fuUqOZIPrEpe1ryz39LDmSy
NGlBjvOdOjRXjESUswK48gCyv/ctqcxj6kLbwwWrsx7FsVHtjUo1gXlbhl6fD/XFBVFzQXxZPQhN
txN6LeBSOXBfS5CbAKjOkRhx3Mx9OFjKowimH+2IKPLB3pTPp/VlySg2LHsuZprb2wkVdWC4fRHl
flWg8HEe5yquPwlyufkKzyzAaHAsu+CaRhOG0+NQtfWJK1X/IBH1YGSDcflB+Tcbzi3IcZ2aEA0x
5MGn5pPapi0WuFFZ/TBxu/+VRlCKwfrnQfe8WC0yhC7pKgYiwO1/TRhk/jXmzSQVN+frgMDrhzQZ
G+OkaGhNejQ1itwf7XkJ4UdlyI0rRMAvateOpd8iontmYPcyBxryqwaAExQJjPxaWbX6PQ4wKVeQ
054vdofA7tlpXPVHVCPFfO2yPngQirnUV70q80X6CYDe1EVYnkTR2PFBwNnJo1lvnl6EAgnF3RZa
Z7VOkk43YIgn1fJ1aJBzrxNTQcRRaT5VeaS913LhoAzY6E82ltMXzUnf2pAlk+U3UDeUBnToh2ze
EDxBMx2xaK4cawm9SR8Qz63MFr8tVAjv76+9TSw3Fg0tBtS3qgf9mPZq66J6oNdWdC3nABsv5z88
9lzq5PTNETeABPbqaffb2Xcrw8T2ucn8KA2MBzMfh5cMat3B2d+bC/kkvHKpyESTfn32RZiypMsI
iasq/1IH+BRBkCsH2ettgEE45rdBNt8m0uc4QrKZ/RGjNNgmTupXsRWd6Z0fkZx2h+IhSceI6u4N
/7AIl760myHzh1DF88yqAy8AsHrqp7k7mNXtxcSsQOu81nRpUmzC5gJaZ1atjA/UVMVTW3XYJ0Rl
js5y31TRKcOh5M1vRUbkTqegI59U2/QxCTAabhJGNOvWeG9T9T+b82jjIFNK5du68obEeHutikGp
v0reE3CXbVqXpgm1TDfKfGuIMVUoDYxyIWhwCaMi/uaDBcGEDc97jg7xtjCP7cCwFIWb+nOcj++z
XLe+p7WtvL0KSxda9qBom1K4NDaXEN4a4AMbg2FMfXzR27L9uyvC/OAWus3CGYWOOg02A+rkFo7U
5jn5P1QSH3fIED/eWnusY0zHztCqtffjIBVxG9s5gOztjmpymfNoAti/zf1hRfYWksqpH8JO82ph
1Getm5IXK0hVrwxF8sVaXNN/+3djjjSApNMmFMN1ELEwWZSFqdTHi314wPk2ONV2/FaBMiK8dH6k
aAoshEt9E0VYSqG1ZZfixVOH76YqQKG3NIfyICLKY7tJHlbDbHKuGTcKhF0bXk+dkzwiZgsAYery
n+jKpDi/t7gYJS5EhzmPnCejQ9X3/mLufEGDmxSdHBI/MD+y3vFb3G8LXNqiOkj8pRDdy4DI13kS
YX2ehl7HCkM0j0qeh1/uD7rzRKKLSO2UVxxqYiT061Hjds6Tqq7RsjCHuL5y0aC/XjW2FwWt8e/o
OM3PoVHtZ9IqqdSbTA+RoqCAD8vxvZojaHz/9+yEcZqAgGMsR5CNb5H/ObFTn9Bw96G2j2c4l9kV
Vxjk5SMjOjinOzcgmoRS2YTNC0R3Ew1yJ0Byf+JRRlbRnZKoTq9F0h/lSHsTsmV9SpCQSgDhen1F
rDZqAPPSD9IIRveCFXchFbbRzj/qBO5OSDZsyX95vGyfZnapBlptMlRUu99Cyyme1Dg6Inzt7VKA
ERCKuQPBam0OYz9FkF4cPfENJ4iBjWNqWhVz+E5Es4KltWU9Avk8epntzYwqMRkXZXg60ZtkJQny
sndZNsQFAtwWHX38YxrK+vP9vbdzr9MO5JJ9LZK620cX0mZoY+c8OHGiHz+kyC9/LJIAfZMel8dz
FxjmQcTZm5YLk5VuGrxp0ITrvZHMddUNYUPhRCsd38SUBUcVHOPvT2svS+clibgZSwcad1t9yBQ1
H0Q6JL6bDeOTGo3T45hr8Tuj6tOPYQhlm0QmwzCti7+37WLiYZEv5UHuvHMOWFo01lDIogyyFVpr
kxa08xISZ5xFfHEVNMprFeGKRvp63J/wzrJy2EwaNkxasFXXy4oLJE4E+Rz7RakW391YsDtbt7i8
fRSyMZpnqDOjBrS5+xJ9BMM9p4jFKNq3OgeYadQoFdwfZG/VgHpIWhIXA6XK9VSoLFPnKKLYn9JQ
OVPWQ2odG1Lk/TEO/g9Dke9ZtkTh3/Bp8mUsrKayI1+LlL9rjI4u8ah/xF8h+A87AYQH73QWTVZa
1nPi9quG2UaYprSt8FzOrXo1pjg6acGbeSFkDlB3Xktv9MNv9FgEiisIK+ho4Iia+l8DhFUooXNw
wHYSB8SnKLfa9N0lfHU9oaTBUk4H8ufTB0Q2AvZEEHt2leKpyjedruNs2fM5AACznMYMkgePcWxG
73++m+DF24fKh+zsSE7s9m0qIaRItnO+ENEsP8SD1JkHvHsiU7Qv+OsFB5X6m0MmxwNsL0urkoO1
CckuxjxIXhWJP9h27rnq2J8c0YUH+39nFPoBDEWfTFaZN/tfWKjq8uCOfc0df9ZKP1xUrQkOEq9X
ht8q8yNNpebHu4A6I+ijTealTg0l5LiOfYVaQkUPoAUToiB3l0WtgaOEm75YYxJcdNEovp1oPS5K
jZ6/t3VkBsO2TfOzqw29t7Rhe8pqVF+xoZuuE2BCLzMxL2ziyDxHdb8oZ9uo54/KHFsHidxNpJBz
cGUZhiwOAeTNSuUoSzZ6x0qJqGvbS42rOFmyY2XxaSKhvdzfbbpckvWSQVXmQNESt2kab1ktAhvB
JFRGlFl0HY2HcK6TqxNQIn3CZ8cJnlpbgm6zBkuYMZjqX80yhy9uOZYo18ylcnICzXmCtF38iixD
8ctZx2wCvyPMPwt7eIlS/F/7Pojfl8tog2rtC6ycdP1cGIt4xNXZ8YtBbR7yURiPdaB8B1V9xKe/
3XtMEWkH6JRQr4jy62Mda2qhgYxAzKnMzJc5xQ89FVV8cI5eWUfblUQXGyyIDSEDzuR6GCsxQi1L
8H0K9NjFoFP31Er/I6o7gO/ul7bXn4UdfESJLzuJXHi8ih9dgRMjFhDnqJg/TsXwVzDQ2RjVUT01
Y+PVWY/nInI9pTEdlD5u10RWpCQ3hQQT4OHmpMD+dhVBs9ETxTDjkFMK/JRgWigH++s2mjGOfAAA
IIHduU1ZwhTJDAQMHC8PFgOrraT4UVL2xwoEvtQfC1XcgwH3JiZpHdLiXAJ/N7d52tpT03M1eIE7
KLhT8e4ypih7a8IHbk6iHSS3TnaPN1vKdGNYiTQ7oDg046PouxjrC+uISLE7F7AiJOiyGrDlhFvS
A7HKmUvSzdH7ULpT4SgRHzyfbgMOSRYaNPLZSMa9JSZGjl4OKQaeXldX9cXCnXFwyn8KACoHn2Zn
L8hsDoAeImeUKzcHpDPCrsT6yfKKMJyfxzrjCW5g2JIM5vi5nq2jc78/HneNxB+CAN/cbLEwu7wm
y8LJMOu+jT1Cm1aOCFSH8OYV9yPzIHLvfC5JxAOQyr0NPHpzppa06DR0vSzP0Tv9OYjM5ErNaPLu
R+zdz0UqBE4U8hrS4eswA3nfRb5MzsoAPRSBSXlojRlbjtk6ItTvLSB3EYFTIt2AK62HMmYH6UFj
geJC9fdpWWrjwzDR71jemU1SHWzD29WT8oHIANFZJ4hukVldbJalEcSG1+izdYoajJC6UTEOUrzb
1ZNtOFqqFEO57F6vw99qM2ViLhPD6J5Tuz8WK9XOJnVar4FyclDH25sPAAhBdsyjEJT8evG6esiI
CLruNRiQA5Q3+0seZsGbAxHzAfxKT5rPxPW2HmU2QnUMQ0OnDZ0k2Kv32mel1fq/3rrngAHRngG1
RjEUHuh6FBcJyqgMRt2rZuQP0aKJvaQy1T9b3QwOhtpZNu5OSbIFf6BpW27vIhBDLp1JJ++uH9tB
mM99bh8JAe4OwscB5K+RE2z32lQHKhLFDGJlxUy133ZwcVSOuky3JTmZdbCjST0krGJbVS3wz5up
Imve4hTNX/i/YWBHsO+iT4ogsf+oBWPbnlK1SuGpBUWF+xrc6vCxXNoFoakF2c8rdoPDUWC8nT5Z
0Cs8EECn5B+sP6ca5t0Yw63wRGil/2SALun/q/VBp/g2elA2V6lkS/orbf9NUcTN57zNzEJlkemv
4TaKzHyYvRuiujqbedYcnOzd4aBz0pmWWuZbJW2oWTBd8lDFCd5YHrH8073YQpspHHBknNT8SJf1
ZhFZOZkAkNtwf4LXXy/iEMSiERhGe2Kw3BOQ/uKqLuJIzfBmVowCTJRbmacZbMNNFKnUBQG63jG9
do5/iaGzz007C+QDup+KYuYHb8+9OVGk4ClgGbLssgn4UxUnbd2opjdVIjujQl9dQ4zVDyL93pzA
nZF0Ap2mQCF/xW8xGDd7K64UITw3skJ/cukCiGEZH9sKh8xKREcynDfi86/EW4foBQqFN9W26xb3
tG169FK9pA7oJFbL0AX4h7RZc15qARxAiKqKKE3r6Lu3S6abpxr3wy+YcZjJBem5Ep/HQdf7sxON
nXbNSk0xuDjqsjv1YwcoOxur+ajJJUP36j1B64CHC1h2CCE05zentE/IpBKtFl4TZtPXAtDFdS4U
62JUUNnQTXLeTcAGDp7QtzHrdVRUhqmASDLp5kLpJ2dR7ZD3SbhE2Us5D+6zi9jHM37Vw0NUYx9x
Sq1yvJhhhUu3JOF5FALLF1EmwY/BwEb8/tWzsyUpbIBHgzgtxZw3xyxE52EQCUR9t4jEy4yK0EnN
5vat1yizRjAUkRPqqtK7ZL0lKZd12Mt0qGN0Yn4nxsqiimXrbz9eQCy4DzSpxE0VdzOKoceIf6TC
mzHhOJsDCti9YIfdX7G9fYOKAiBFjfwQreT1KDqO2rYxOoaHsUMZnHMnmy6aC1Hq1Fhz88CTSDxS
0Xtz61eWviGYQYqxoUltCeZTas9aZpC/KTQST4ARIOx2bnOwhDuTc3R62ER4oiGBdz25sRC9Wveq
7gmp7O1qjHNFbE27BHiB6qeYoHgCmdB9ub+mMsxuziLqB+wQUElk1FvhP2vOBHqbMwmDNoWnfp6y
v5Jxsq8axuCUtIL+WjqB+ilw5n/vDyw/1u3AslkC+0Oqcq7nW2s2uuXEHrLivr12Q96/pGjTP869
pR2ctNcCxXYstAHkC4aYg3rFeqy06eOq72fNK2IVnnUTVRlWp6Jl1lOlpJeAktvPSCQmto0FnsLS
091K7EScxVJ2VyTlGgyEKxuvZYo+bSK054ZS+lMWRni/2B1yvwpdM7cv4+eaU3KKZl3a72pVe1CZ
3gkaNF5B6RI46OBvaWcuCl0q30fzXLOxHhSs6M8BjZODg7Y7CjIiOiNIMslmvdpcqFRROs1TrOZD
0wb2xy5ItIOdJ/+SzUfhipThnxG4CzYJQNlS0JzUXvNiZSHqxsMPt8JgtYqGxxnf6YPwvzslckKb
riDVgC04vIiNqA/aSvM6jFBOamfYjyl21f7Bpt45xSiQyvcEsZB6/mZSBd5ATTZVqqcWZoHxauE2
f2MsRlmQaojzQ0nz6EsZ6Ul8ngy03KgnTmPrZQOFylOY9CrUSEdr/62NKahODbKf/xh2u3wfg2ZI
T5OTxuIKJQJbd6URZnZuwFnHPmJ+XF6Z6LG+DQLX+m7mletehDGja8a/IN+WhjbEJOGBUZziRBTf
8jFwfrl09v7ReAP/NQhn/Dx1SiyA7Rjib6wb0ukEy9v8KsIWCgE0mE47qbD2QLfqDhC2TIS4ruZI
3f7hpIPqnLE0oT0Cv7P8M4vH9O+wqafwbIhcH86DWi7NWaucqZCkmQxTYiuezev/ckrbjpy20Lwh
yBLrZIWAhE/q/+bszJojRbJ8/1XK6nnoYV/GpvsBiAjtS0q5vmBKpRIcZ3fAgU9/f5Hdd6YVKivd
utbWbZWdJREBzvHj57+1YfP9nUfzZrnBnaXAMnRis0Vd/boGRCGB0JCfzD1Hs2BnL1UXL4boCIha
3nNxequI4CTJrBTW/tFtmPiN19cyvWmQauu3fcFhqE84923nHNsb9t66FsP5MpSzgVtgUU5pNeX+
J8JHuu92q+vLSTTZlKyVZkrqyqZ9/st34WjyBACD1REL9WR9LkvflS3SJfiahNpHiCJTAEQrtrv+
vQH82wLPXn0MAoFjQ5E/dcyi9uXR4BXbfsgsvcMt190bZqjhDM7v3fC3bx2XOh7g2cmOhOSTA9lk
jsYYtt6K9WbGudPqs+7e2twVTqmbG3eYdxHDk68OPlZ/fjvfVhUmEzjHARbiOwFh6/WD9kavKjJ3
WferjrYL2WY/I0+b73QGrJq3a5dN69izHqUZKI5fX6bbmnFYrEjts1bL6KyPxtXY1a61yZ2Trcs3
1+vhD5tt7pDfPEb+p1mEJSnsvfZh3/Yqy1KisisrnT0Sg2OMbw03FqPTk8JtaavYLVHn2Ts2/8Xd
Fd7SPy7R1haJzsRSwlHGl+GM6EBmVn0dLf0+rxR6dA8f4l1TZatztumik8miGLfGFHwcUcgMKPNE
ZAy+brq6Jghl3aqgTGrPzr+Qxx0aSRfORZhGTRdeQUPL3TM/72GTBkMbETWs7Udzmvo8nnVt0IVk
Jen0sz/Ucpfltbj3YRHXIC55OCa/jN3TbCJinS89aJkc7VePOKeVValjrX5HsrhdfxHrmD3A1a/u
5zD3f/TZZDzASjMlpmed9RD0lvV5cqbQiJchrCbinFrO2L1qPR9isK2v3cqyYQx7S3TbTEObxZEM
Si9Z1zZY9qroK8yMA2Nrrwi8xwdPby1illkYUw7qFnIg67swEjecv2pzv83WeMfsWqH52ArzY0+O
u0hk58wS24utJuyabO4sFg5WG4fe74oaFZedlSl4oPXB1cTK73Rlq+6sLobpk+MVzhNg6IhBx5H1
LQZ/vvENg9joMOet+ZiJTl2KYrO3Xe9GujgKw1rnMLZd0yShKf20DJc6jF0vd39GQ+Z7GOB4K9wy
t8gdUsJW63bWlNhYCm1+IovFHfb0IHm0Y6kM91VrzC2e+hbxSdZmj8xF/CIa42AtjTPVg0DGmDoa
GVV+W79KJXtuWmjwnhaTsZKm1SnOY3PU8Q4LAZwUZc70HGae+92Y/BFzjDoQFxs//X3O+5UnM4Q0
bXqT6ooJyebsOzU7j/McVRM9mFmMvPW5jhLfXmyfoK2p+Nk4rXtle1rcgR3i5GBUobiraEc/hHlf
0RdGQTOnYx8ytTdLq3seNk2O0RRUmq9mKIKtKXYaa/HJmS/aQnrfJbQAwC2Gf3yzOtrcXV7m68+O
6PUHW89kwdfCtkChRn/VqQ7o9BNCU5k6EoFTUKTacNrO4NmoOsnG3LybfQOdug9kz96hc7FrkbSf
12G4wHwpRffTbr3sG24//dcmRGEYK05F94qBt5PYEUdJCP3WcK3822DOr3rRZY+6642fHJiUTPp5
Uk2C8WrwohEOfC3LybYOQ1S5696enbq+rHyXm61FOTyjTvIaguqKsNjbUyFFPIRzedPAsC2TwF3D
p67v5xfBhOWem5MhF2ANkcaO9+lLGxVTkCAyN5pYk575hPf89Liu2uwOLYbJ/L9BNI+pU1tOm0w4
OWfx1snykfGhIGAbfMuKG4T131XErGO3klPppdOasUBk5WVf+DEBr2vSfixzXRaJ8PpgB/HPpyX3
jODDaKy4xnmlDGPHUuNd5XQYdJGsGbAqVXE0bxcRj0A1QdHFDnTUy0jbWX+eYUc+73mjols/d0NS
wpYVbNy12oEQeN8GVBSY3wUxozH9SCu0DTFPUJf0T5ZzGbb++sGpSzPRpYMwV5ure9FvkcWatYpQ
XyhbdyhbOQKNCcaqxMjzBTVhcYGvLg3PF/eZPy5NKpvKI1BlNt2HrMjqe7/olc8jbC2yvPzROvMY
+t+1kY/yJwAoob3CuqbfKZesASMaGwhwk7jaMEF97F3b2vZ+0Hn9RUPcXA9Tx0AXMmhKaSJmWVwd
41tYG672l33L2zbvt2Vsm8M8lV3DMKsJmzPZDTO0EVHD+Vxa9aViiq+SAlTxEGa5S8HtGvzca6W9
q3AakGRXdm/dmLCc/ETX5XRt9QpPr5rgwwNRllTRhkQ9cUEmcj4SNFJo6+D5MzWzRynyOMiyei5s
Q+cHT4RLvh/nshGHCvMqzkH0tc5BeDqiR+0KSlOZi+4bF1gYWxa0J8hPI+uBBAwJIj0YdAIDnVgD
c9VYZYIfu/15q8kLPQzTHJhnBLzaRezxFCUPRqCxWaJ68WJnysI2Rts4fqlDYWJVUJqIY5rA3b4Q
UU3K2VaP9n1oy+rcmQD8iZjv2yV2HBT4uzLIhTrLKMZmaudTYOCo1gYPOQ7gfhyxZ10PvHTBRRB0
holHuFtVsV021UslpgGjLlyCvoJ4D5ct/q0ZXCtrYIzZBfTh69atd1m0GTNxME1NDR8yb4mDskQ6
XRpu0ycKT+rzasm8uOU0cJj6wEy2fLxCdqTuZp4+exG9XBnbBH6pvdd1M7cAxwdyv/JjRiWg8HTn
iiUvY9he+VflGfWUeMMMAR5IqrwwJ6/70TJi4wDnTV4Zl65Jh00fbHRpVTZ0wdm69lacd34r0nUN
jKupxt6ToYpXfHXc0b/e1l6LA4XSWdLOsNnPCqs04iAqCUmcarenXvblcudNpfpat1nVJk4biJVa
6knEUtrqsnSDpyHjVmtvTnlhqmiX1/P4tAE/HLCUXsMLXQh51g9sHWkZ0KQ+SU/6205InVvnRWMU
3wJzdru007M1JQBT4qz1y2k3LqLdK9GhvXId2VtJs3b1Ffey5BwmWtUmYjPyLrHxqrvZKuSm3911
YcA6ydF/7AbPeSkiH4Wrrypt7qoxxBO+4ctOcWmxXcdmOFAextZXt3IY+pexZ6M7YCYIY8tR2crh
jrKrXnI9hexKJnPZJjPXz5az1C/zZtl0B/2wuo9yNvTzOPwoqr1V1tsPgpjDr0u1NXR0HdPfJRth
Z9jQCMLYmAO/T3luHvAnwZD3/RSOz+NUzZ9bPK2ruEez+0kswfyD8wntXedbnY5XW9HeubgEVg/H
9uS+mFajOMxVgQVkRPrVHMPoR48xeOOkE0wwliLZlg2NjRmJ+XEY7OBzF3rjFxkKNd0g8W+eUf5K
PwmVFQxxnRnDTbAo8dMbG/uL7bjdkORulv2ksLE1K9tl7EKKap3H/J7mw+Q21kdp1sHD3K8mRJja
wJEd5L/q00XQgqW8jVV0ThflLzvZWsu5v7GcYNEeV49EJoDbSIFiNMzH4J70LFnFS9EVqCcxybo3
28rJU22Mzdcuk96LRI9HE13O0UfDswsHFb9Xv6gsMm6bYW2uS20tOzFbct011lAfwwvE9FTXbf+8
9iOSrDrLuu1Ro0hjSYileGh1RNMe5NIKCCxEKBjPGYaCfAe5IghuWvmRGybnixlnlE9Fa4gKQUNr
dDdbP1hGOpsMKNOAet/FzK3YkEopvODQWRZzS3wVci+t8tEWHFRUXd6a2l/bj0pQNBI1OO6WysWE
6kglGO8xEh+6pImCdYxrlupNMwzmPZJ0n2QJU1Pe6LyaNe6YhNaxVZCRGodTGa2xjDD+iwHhvPzM
joh1I+5tGUQMoNtNOzmG+ScCY6MfLRgTrLlgKbZ4hPv2IHufFJzRN41vNQkkG510VXzQNrtoLAST
qGVwsy22C1gy8dLmbRsbGY+T17HJmwtvtJaCnIjZuakxyLUPyp/Ez2VsJk7WtszSqFzqAInXcjx7
lI41JqREdFMy4KlpXGjypwSmDGHxWAbV7FL/VmP5RILvOp9F4Tauu5pTIHGIpt8DSJMxyjYT2YbH
BNOfur2fbaI56+HzX9nDOK6pdErGxVsVyX0m7FZhJOd4P48py7Siugm983Zqlx8QLYPuonadfIiV
EWSMZuy8TiQygy+O0/ImyTFgI2mHaVG3Npm99Vk+TFWUDNoTMrWWbfnUOOP0lEFBzBM5zYVKbD12
TyISQ57AUAyem3Ij9nRqms2Pw4rnlwhirL3YNcbh82gCjkGVqsOnqp2w20NLyryprr38Ctv13tiZ
o2+VO0d1BcFu7MxOvEALz9PKL808NbZ85vZs4ujPl8utPsx2jWLBDuZSkEuClcfBDyrsKLQ/MXXN
y9bRN/hGNPpuVoH/0QiwjkksPVK1TVMEZ/PoTCo2s5CpFd6xGNahD1nhizIHS7x87s2zXlWO/bUi
LGS6MZTqwgSboua6WPO+PY/kWtzU9Al+PMnGbWLOoeNXbHfGu8EigjxettYrk8igGU14s5GrbZ49
ZUnDMaOlYQFIjsN+Lenay0o+4LhUOfE0NxGhmGpSOvYxWm7AICKlDyOPOzyIiKSLJMyLubi0Gyda
L+mMSFIIOis8r/rOhI3W4KmaVGUwPFSWnH42koqYarn2HzQI0X09SXr+Mud4eFlmqqJ2oCogoqtr
x+LK6IxhicN16GbyIWuJK7ZYeOOWQrdDjPuO+4QUXBWp9L3ublnIGDkzaAMOUoIg7trZzL6tkjud
DrR2MgnH3rzvpp6m0dFmW+7maTaG460Jpnvmz22UjnIaVRxuUe/EZeNw40bHzjv6SbOd6GEWFhIz
HmBwyG+edSkFheeimIexpQPJu8+BYY7iXCLc+RqauAyk25YPW1pHDYHclV7xOaSDGg/jxPQT4+CM
cM1xDZaXGq+CCzV7HF7njcysGG0Y5jtm19cZ5Sqs5xhpe36t0GzehUXn39tGSMm2+rw2d2vYZ3Y8
+3TPjFFLGTAoEUXEtSbZJVERRkwENm0+h/OAvZrdLeOPvgR3OkMhlu3bZYuy1G9U8zwpZzDT/3CK
ue2ID9N7eTwQt9KmeeyNxfSS/+h8jux9DRDPeD6gZR+18xh0TJ5yD1O1BCdZ4rWwU4iKmCF07vLc
nOqBzxy951/5duiGYSecUKz/cdVCBPN6UuSTJz2HdsVAKgfEpXKwF/htqCCJee95W70dfoEtojVm
tIdE6Q3oN8E00VbZrXvRzuzNkxvdFrqofvzVERvzLqD0EHY1w9RTXMwS89o6a7Psh9m9xk/Tp79Q
TIz/8iQvCCDU4Xfso8pnRPr6xpXrZMydZeq9iaYUBjDSp8Zc37Paf4t5EFhMsCIaOvBSXqHXV2EX
UUWOGTyJUFN5XZdFfTfUUXVhZZ6z79vQecek4Q9A7yPjH0Ls0UABk7WTyegmemfzvFzvtUvSn0dl
qoeZ/dpZPhkYoMRh07tJj5Fz7G0cR+ryvvQ5Fwx/NQXRQzzkHPV7zhG9guL3+osP40yPktsjBkSl
PtMduU0NTgd/+SFyFRxz4Crzja1TcwVpI6zJHT3uEWqiqx4CRcNDgsyfr8g37xiOmYBWcPHNI4vh
lLzKpK8SbT7jNZ7p+bqsiJFhvuwdOCBUyZ9f6s0rRrI1jFKwoaM9J3P717dtXMYu3+aq3vdjoJKh
aMSdWoR+5xU7Dv1fI3EoaiBL4YTHjBmThNdX4cO7teK58HAqcJ2Z5tUvn5dsZoJofEVxBr/7PVL5
m5uIt5cZHtVyqIYYCZ+8b9VE3uNoejyqppSJVZdGGsCHS/Dp/8vSPLQGrAuaK14BWrSTm2hvytsy
b1z3Lmk1seDwddiw6H5nVbx5VL+ugtQDgQaA9mlGU1XWjZ7cHgyiM7YdJ4It3qz2L/t6Ha/Cf4/h
6tTeUx5TXgc6sMZmBUpZ/NhjLrcXIxmPmzL+5f38n8/Lf+Uv7d0/F4D6x3/z5+e2WwfSeceTP/7j
WjyTuNf+HP/7+GP/86+9/qF/3M4vwzgNL79dP3Xqt/3U/HgaRduc/syrX8GV/vVJ0qfx6dUfduT0
juv99DKsH15QBY2/LsdnPv6b/69/+dvLr9/yuHYvf//9Gf3jePxtOR/r93/91fmPv//+qxD957//
/n/95c1Tzc/d0FO/5E9vfuLlSY1//92x/oaEnlXMC8qmi5Dv99/0y/Fv3L/9UhGCBB/VJ2xK9u+/
NS0n9b//HvBDMOuP3Ccoiohg+CHVTse/8oK/IYqCpABDANCQkvn7//1kr57W/z6935qpvmtFMyp+
8auXmnWOSgjWD/5EWCBQDE9esMxHkK7Hdktx0DefCXvr7vwWcCU2aHbyeKzH+qpfIv2XKtbxsvhb
sF2zz8FUBG5/XUs2J1jxktn81MW97GPnWf6hsBv1DtHuF6P+f0vWPy9z5HNAaGK7ZoL8+jJRMxl9
U3CgXbN6+mwp13jwVmO4bUU1ARsIz350Rh3kSW+OAERFPboP1dipPp57RevYFrSlh7onsyV1lI/s
DQv+Vu2Gyc6fzV93yB+qdUyrZRmx2RFDxXmIKARMJs3auhZrtY1pvg7ttqtVay77QM/Foxw4MsRu
xUAwsewZkKw1Jdust0yupLZVgm4WNU12s6A2/WEKUYvU1kRoQIBoraey2MpHkt9tN2lVKfNLrRr9
UAzF3O/6QpifxlBAzRutFt+nwG9VFNeOlhiC+V49X2TkDTw4FaMHSF4a2vRYY994x9Cvqg+Y3xfB
2eayo9EAS+tiwOGczX9dVLWrZ+lsiSWq/BzJr2jh/+jhxljzgtll5bVVUucjjet/NFXn1VE2+KlZ
9e5dIwUDgbrX7SV0CrINSkb8MhZmKUCpHCHeY/i+7qB+PXjM/Y6xT8D47PMne9Vs0g1awnDS3mmd
HcFxVux7Q5/2bsO8lqPjOyvtF5X5ZKXxAsHJQrjI63r6HhUwzWQg8Teotq4Z0wbLjOAqGJa52Hmk
/t2q3Lb7HdGixgegDKOP8/mYMT9O2dFFxnGRjfYMTt20kWv5xWOq+h031gDPfn/S+uxo+/xTruEo
9ka/VvvBCDndmd1sf5hVOBwfVY66TCrlxNuih3NYv0OWaIDNPDEIxXRiVRl9tM/KrjivAhFZcRhs
+Ls4Uc/I3rFa45OaVbfAPYiiCdndOFzIuicC2gvWKYvBXsW3rWkZzf158/IHjwoTkxAfE/6XOelJ
sxutSMY5+VhpjXfKroAvchDVYuBmV49noousd5rdE53ar7WBvgKF2tGcAmOik6JgyWDyKjO3Uk6R
wXf0zmVaeABLRtTpGzUIzrlVXspdOIn8sWXggiCoqvsd8snuU+7IJiWuY/i4eYNe4szyB/Kp8UnB
gMiq+i9OtgVFEmHQstchPwW08J5g+5d+//Viw/ER7RrqNQ+t4GnYb94EYd5s2dH7vw1LWOXgoXVT
wSOeljmSsRrX7K4S9ezvPAGDOs62DcKagFakIASoekmbYqm7tMws6SX9NhYMjtopdxm8Fz1AC8CI
ir1uni6PsJaO5y6bRia2g31bQ8di/hYig08AbKv3RDevW77j46GPPWrHEAHDVT7tXXzFhNYdKi/t
+OrXY2Y2O+lNzRnyovfI5b8o+K9vJAw54qlolkhSoLN9vT9IPgbjss1IbcM0prSQhI3GmwzwwvMU
7DL8nRb9A7ycGd4mAJ19V0eA6w26mT9/C97uw2GILgfuETEhkFRO9uF23sJ+IIh2B7mg38Gl8uKN
hDVqZsjAfpauSMaueteQ5rjWX98AhIkhvFUwPVyLTgMbMQ2STO5HEt9nLOSTsYYNg9qu625ISRg6
kH8tZeqBKSdtQFpqAvoXAWFKz72qGP2KZLLxwIIQoDYrhjEdrPEQtXOQSDv3bp2xKcO4wbjEAhRv
ZHZ1pHwPibIzl8Q26eSf576hyhWmXV46Imd6Fmay5mqTNd9OMMb6faXYtS4GbJs+ewVliOyLjbEv
Abk+KFkAIBrn2NmYwF+O+wmL7aY9dw0jE0xVA1Pcc2gXZ0AnLkSLKu/O89wSeVyXZX1bd3BzEirq
dsBXwSVEdIoWNy46OHK7P3/Ab8oc5EUI69CO/KOW7NSSkUjrPCPOvdrZ9Ry9iLEvz/rNEpdLWWR7
U7rt/9f1IJih+mVOcWpAu7At2LZfVzuhunwfDOG6xX4fGcnsjbB31sp77wD15sW1OBQerUFRawZH
VdHrl2ld7Ny38rbaOe5S87oW1mFVxXppuFI//vnNPDG4pEgcr4VonyMhh/Q3ZjS1VamW1NSKCfmi
r5YRcHdysYiP5TSNn7toNqdUGN6CF2rWPWyFzyRoZOwE3IoJ0c93Ps2xTLx6i/g0mJmx62NrfCR4
vf7m+C3h0ozzyI531RrPq8hebxheHGGtWV4x4Tv6YMvtxxJOwPjeoD5yig932+iL1Fmt/KodRH9o
sv69wYD1+sz+z/vEnI/PxnmTSndCnzYsL9M9yOXRmCKTBwWgdR9av6RyKPLKOJNoQeNesz8kQBvZ
lnRWVX/byNXNYqPDChJANrOGnQ1NooRQMIs7wOguPCM9AzYCGtZqvKzAaYfDn9/UP1hNPF5mhphv
MxI6VU8htd9KR2MPLY3VP+sC0V/yDpsfTKN/b+r0dhs4Sh64OQRbEFyAUdzr5+ePMDXMJTdSSFLq
o2EOzVnp5vXTmgvr5mgG8a3wN/+8qwm6mJUdfscwxX1HLvkH9eF4PmQR8bjoIU/eni1wgUp8P0tL
dlyxX0y3fZx8jFM9X0UaPD3ESP7Pb/FJgvqv1cGXtmmRKROkf3H+/HchUmk6PcB7naWVKDomU6o2
y7Qy3b6JcQGpPzZOPd7mWVXBP/WMCX/cru+T6TjpTdqmRm+gI4DhNJ/61kl1teIGPNnsUp0jgo/l
Nm0cHDqz/DhDOOj273z6Y2N48tYdp0K03Yy8cFQ7aRxbpgPHihOkOKFmSwykUNegWMOkcWoAij8C
soEGFwrcOSUTJWtjSJqzxQGt9p8VlM96D7jkDHEHmWd+5+P90iGffDyaM8oTvxQZ7Kk+zu3yFY/s
OUjZH7fsQiPoNVLZZfpWE0Zox5gHhnee23gdkKw2LoHr0Zzh3yqHw1KGEDALgIQyXotIXS3ljGuD
B3wwpJ4KS/x7cbfRiRiHDlNNJVSiZTO8GItFnmJnOC05c/YGX+eYZjfvzEhBFVFR10wfQRCRBULq
KB59E+Q6YUtX81cIZEtxLTafQ4KACnVDwJV+nNRoP7toaH5GnVmYcU8fD17OLJBogQ4J9r4yI8aB
CoEEG27uhberFW0PmT0vL6RzCXXt5QXnmpmkR9bLDBCIFbHofWiXTkO9ccRw58ox+7qVwfxBYXXP
TH3z5jNVAmbHGzTOr8jl/B/SWdSL5UFm2JkmcZxxsE3VU6GQwMSratjagtwh+iYb6orFPIbIqB2j
xJQjyIrlSy6k+8F3p3eDcf/gzcXvEL0R1QMIwj9Wsn+T86E+9lymJUZKGVPXcFnBugwQRVmo5nxF
Ap2+s/CP5ehkZbG7Hqe9mJ5SGU8W/tgdiU1rDZSfecPDoFc3JYdn3BdrZO+3wQWVztcA/VMVqGdv
DKZ9YfXvpZa/6RwZABwTS3Ap5YvT1bz+1nQzbonuw0gZI7j7qquHeGhm79xewMetNfqxYJn6wVLe
CjG2KN65B2/aZa5+3GhpBNjcGLS/vnoIoSMijzeDlFZjoGCFLawXa3seiY8iBGs9d8Dg3qnQ//Tb
Or3xeEzjecF/+IeTeukNhhFRNYy0IGRzTmx3DiSExKYvlnTYKo5MHK2mMPZ1peczSDV+DZrvDo9z
CZwfh0sW+Ie1MY1LGZYglmNLi5bWfgif2tyE+wgXRZbpuC3m91ZWEBoaY1XqjME0RW1zB2oAagCz
ACuUEbJNo/DPuLnCTjIsOT7IvsyLxC6jxkj6OoR4ElUm5FWv3vom7W25IewsLPVoeQyc4qZawlud
G+pj24fuy0iQ+v1YDeWdkiIz4zwsIzseSxjhhw4SM7zduSsO8Ja3Hx7Vs0o8T8sbFyX596ly1nJn
yaVw0skq6aT1WC145GSljYJi2qprS5vsa6GQ/ZQc4zXt1IWMVkLc2rboYtaF/jYEeAzFDrqib5kO
SzMVthwZ2hSt/m7CwsYBaB3CDys43xQvBAtzC/1u+rApC6e+xWn7D60UYxTbvRLfOt/F2XotO93E
k+OL62DRoQkiL50eqFx4t62a+hLuFqzMNF/A4XC1AkmPiZJegpiIWkMkPZQGeN9zRnixPznVVdii
wUykFxhfBGDxj94LakiWrunfQKzrvniz1poDTTu+mLhFuPGEeuxsyEzvpyXDokmAF+u7Fdbcx25q
o7vBnfoHGB360xo5NZycMYOeURayWSjYAHKxhtQIJb4z8s+rZcsmRhYSyUR5owFfnFEX40qS4j/j
K+MrBv2W7yUjTD+VOKIJH2E3LDLeys64dr2pB/ve6Lrwa2nNQ1eXkbzw/dU0z8oWto8MPPA2t2is
czds4c548jirzLXOJybg/zMkv/vne/Pvo+e3dZOIKlQvFvJWTCVPu+ZQMNmyoiZI17ksduyMPgY8
7XrjFS6jrUjr3Z9f721Hids1JYPsoaPW9RQirgvicJRRsyHDG6JmONudx3Z7ryzrvQyut18NcfcR
8eZkQjcXnpSneq6k1wrIRIMcwk8irOQNSYdWkg9zf2A+F73Tyb39asALjB/Rn4Lj0ui/LofW7ExB
66kobbsIbkk9NBd4zFR0Ov57sv8/apbZ5+gZkaORMXyKYNkiNySkGEgf2ZDxGlaRd91AljrX8P53
gRjdj5hYKHlotNCXdLXqHrtxFBp//jT/YAcAIufmkpWNdOg0vhp6vre50OrS0F7W6EwNlt52tjSI
S4eROmc7a5waZ1cT3PMehvdHl8beBnsZFpHDR3h9t8OhsmoywVDLrLK+0LU/7RWzv/Oln5uLrV57
nGUX+c556A9OclhoMD9gPgakfHoeMgZ40jATWVKL7RzlUUPPxrcRtxRHvcdmEHWDf1vPEwGN0Sje
2fv+YEGznvmufAA+xKkTpd361tDK1khzSMfPYhg1B8URP4C29HUydar7+uePl/MHd/FkswWZAifl
7BUewztf32XbXGsh4TemLSYd0MOgsj7l8sipmoZtWM/maF3C1PeqvEmjBRu2vVVAP7mfB6cY08ht
GdxJBDfJak/tE7QgoPEC1iDJe+axgDeGYA+URBfUSaVtRyQ5kv+7gKyq7800c04YGJFeVzAejVRA
i/wi6PbbnXZhtEEdXoJh30a9/8XEPW+JbTxbOgj8pUKcSZN8XdOlL3G+tfJzG416SqmAkZMYxViu
se6wTYYzVueXc8BEZgdLhzFrJLLxAmYzRE415RWVWZfm2WpYEPu2WjOnE4x7nhu1ZtCwhK2/4XUZ
gp9l1ZigAvdGvlDBfoe9UPsUBPOi9r5N7mBqYEUyoEWY2N7g3kn8rbtQtUTMo+jcirW/bYqiOn6C
MCuhSm5yQq1sG4/wEju0nM0CN7vu8Y7lkxXGEzsI3K2uwEM6Vstmu9Cs5Ib0xhx8AxCjGF9aPXsf
Bscqf9LIijbWfZ7nD6I0xzLVRdb9DFeRBUmlKsQFFVS/B38U0tgtS7f2iVYWgW11IWFz1WMBc7bs
amEkpdJDftVp07yvs6ibUiOb1JlmRsioglEhx8FB4vW+zYF6iYSFeM1sF/NzA2TC+NJdkazAyAgv
sh5js9ixnU5CHctsMLve6frPS9XrZypPiSeNrNRERuPSnTsdPQsHq3UAA6TTGGJ7ad0fVJ2JteQ2
iz6YbVtXt84KOXgHhujnaTZ2/JZaZIN7Bf6zWedWXqLLGLMcB6baxhIwdqNW9hAnc6atwI+hl7S2
4Dt7eT9/03VVNwcVCEns4DIFXxZh+FVcCQMdw0wL3sfsrJWXYPHn3s/OsC3oGIzlu8iHbElDUsif
zWLxnvOItwlvESP6SXPmBRehdIgbFOEEZaNaTaQegjGPcWSBtT8xd14Ug4i6vEKtVMxQ+I+d/gAZ
r4qbzV2/zrZaLjvPbMR1IRyMQVp08Z/HsHGfrQ33xKTE4zJKBHoTiFg9APqZLXp4HGu4wiAO0JNY
sdN5W75b1tnY9d6wOqmbDSbfS+l8hJna4hHR+5ZBRECO0icdqmL2yHVpmkc+SdWmtihQYlnG/+Hs
vHbjVrI1/EQEmMNtk+ygZMu2bGnfEI7MsZiKT38+6ty42YIanr1ngAE8MJtksWqtf/1hmY2TpvZm
ettlIOf7BsTm3xsOeEIaIwlaeqz8trpgmZFjUbi4j6RdBTzS9pos/YY5K0omVWYnEdcQKGtx7bh9
axeEbEODhUk19tsbaCouHGt2yUQOCioopnWJY+2c0ZwPdV8z2bMYFjgQoh9xRraSVSLmXhlMvFFa
eMiTvVeIkwpj8wNWX5BeETnfdGrBnkZRdB9HC5R2L/nv/S3/8lilqYO3wplKO0mO+PmG3ze9iJ3Z
ROtZJmvjMSLB0tIp/oW6pztYDdy3UUItff+ql/dHFaoRRskACLsqZ3N/NapNUx0cJ5jcaDlxNEig
g7l+XBA6XnmUl0c4l1pLJ4iQK/Vy07fL2ShUssucQF/U+j634znQK9CevjfyD07JE6XwtodnkRVX
TtM3bhKv6jX5E1sLB8+B80ebwe/Wsk7l0doTEqsa0euSmO7XhQd6pTPfhKitHTmBWlSIxMpQJILO
nV/LqsgtGczeCxTsvsaXRqZqMIx9LJlRF/1vp8vg8+ONai8w04spoKyIppDf3Se+u8Bd9o0mHmuf
oCVTnEg56670HW88DDBPPLkYoEL32lqKODVkeQy7IgjV2XSva2T/VYXSB6bXXpuvvbGkTULsMGK3
4Ozgwnj+LJLM6rNxMaPA6dJpp6MkC3LY/Lu2nZSHqtfHkD/or3kYXe4ZGsGnKhMSGGak2W2WNNqt
YpGK6QUG8674ULo6eHYhyaxLdcWc/dhV6hPjXqQNut6rj06nps2Vtf7WQ6b9YcbEasCzff3zv0Ax
hgWlhsFFhDi2Lf9UgCkvqpTwHkoGhY/vf8JvPGUG4RhqYg+2euZt7rcD9jPtvHZRr8tW7JPZa+Uu
YbPO9pqJ4DHVE/Wr1UftlaL4jesCL7NXYU3D3rF1WWliy0StqrtB52V1iCIl+1PT+pAPRHzgro2n
/pD26fLvzR7nEDT/1/E41LQN8jbbkUIokJlyaBK8dHAky5Zaq6pDMkf6K2yJN/Ys7hCwjZIVj2xr
c7EKmbpo+FBConuG0K1UF+4JRkjhGMvil5S9eSIAwjF3ttcp/xY58bqV4OFOrgVbMw95OxRHiplo
EDCSMJZu/LkaxXAC3VfvlUJ44T+vIdp0zjkTwu4aznC+XnPXzeE/wdbRFllrd+jIlDDC8isKkTXJ
KiwxlQrNTPybh/x6i3CDMQlc8VwGBermO2ktYggtgzGtJgznjwMb/5vqktqCQMk6vn+Ll1PK80tt
btGY2j6bdGamaUxv7xeQaYF3IF9d+SzWv+e8cSNxUF/dh1h+7EKbwwaYciBeReYhYZrVHT7F4kPF
xOtOqUg/dCCZ7d+/r4293f8/QxtyH9R/2OPkDJ6/u4FOK9O7vAi9sR0hsmSllzaI/jOzCR1Crh4w
HZg+t17izXsXkuUjSsvmG8O17oC6fox3lqIpGWkmhoEJnpFV1g7fmzpoZJGdLC1ifPv+L35NTto+
Isz/sCLB9+Qy35SWJ6PZV5IQCUxawS+Ni6dkapL+QwvOhmwsGsbUj7Aj7cOJyvLP4JS9E+AbXWU7
bAsq0pH0xHlWIfD0QV9nE7BvWzv/dUXDvMPIRfR5RDj9n6qL9nGGK4T5GSGx0x6S0PiEs+arl76J
CZpuEnAMfuhhrNDoPUDC+/d6eRAAEUH2XNc5jr1bA2zNKQ16oSQNzVlP0U+W7gMGRd8j+OJf3r/S
G5UHRB4OHWaCHPBorM/XQTZIp3SUPA4NAOP9VAptnxuj+5EUJOMBLHv5WKvt9GmgZcKuDxpLbqVE
KZZJI30nx78yySp0on2EuvpKVXR5VAB1QkhUKTGhCG496ZZmLLwmTXnhWlcdOmJJ9l6z1LtuzJYP
Wk/liVIwubLMXkmHm2WGG/tKkfDWqJIty9ZFFIMuz1MCbZSmxTAg1+9TtVjaoKmmWd3llYauwzBz
zdgXudSdL1Yci1+6OrTefTSKGcmyNwGhRHIycQcpW+cZMVFKXvRgx97h/fd3WbbQXLF1rCAmNjZb
YBGKVhwPCNhC4YBumL0six3eUEUcqJiNusSYZuNOqwZDhGblZQ/0ht7v93/CG1skPwFcES42/3ld
YX9VLRzxbu5iSxLyMsp9R6b7b2KKlm/vX+WNDZKw5tUpf+0n8Wc7X6etFHAKlojgRQKiW+RtmhKS
dZYGjjP0CoUD3f77V7z8NFaKGwa8QGlrNMQ2fqKUjV63CNtDdUANR+fcFF+Q8rT3MKQR19eJ9jGB
HXSwZNOd0CfmHV4wlsrIOEeEOCWxetcvJEylGnOs93/bxWvHoxE4E4okw0wEOZuvtkXQN7adbYXu
IoCOBmr/56WSXRyqwmi1Qz23buJTaMR/ZsWcCK8obTjL7/+Ii++THwFVGGtDyiqUR5sSUsY9kWT1
6Ib1XE3Q4MrlBJ0ass5qQ1OOMr+JszG7UnMYb9w61nk6XybiFiJkNguh1+NJqdMsCgdhCnA001za
PXVrhXwZd5869CpSFfBRioxPSJOT37AtxU87Kacfk4ga0DbDbf/IGYE6bhWKh2zFdQG8FllE3/Va
bVS4bYvdkv5WTH+cCYo8+33REWSaRePjNJrdI0VsClU8k1MSVCXMZlxwSvfgYulU7orZmH9Ydlar
oehj7WMxqoXjL1huLydcSR3dN2Np7dDj4/5i8DuTj1TKo3VTOJFhX6lf3nhHHjonBs5goZSk23dk
KmPbGLjWkKLQBJUsuw+9bcR71Hq39G/Jno7au7YwLnYEChmwZ83gv6+heuffqhSzJdu6ESF+LOJY
gxrjbTA78EreX4CXY5W1YsJPmV6RfznDzi80THbTNNrC3aErux84VH1ltuKDmXVm2CLACzJPyKOX
dAgKkLj64HrXvBbfesIUwOD7fAFsguvD+Gv7gyJmtJi5d2GnqSmATypD9oPJn6Uwwtw22yOUYtyl
3r/1ixaDLw+rRfivnN4kvmyuis3cAGlzFuFcCeOElxa6X1VJTza+HCFGN/VBduJ7Vwn1SgbI5e2u
vDIIG0whPXQ2m9o7UVq9GnJN4GVmeC860yRU8bIlcsTDDyOIELv5Hd4i19S3F/s/N7wuKDZk/sHY
9/wxd0tWOoTEQ8UmYe5hJtD6MBq5ehr7UrtdnW9+vP+AL9mS6wWpP3i8iAOpQDYXNJWoR3YvQgKA
iFvustIKojKL2pU04f7BdCYL7KxDV9drRit8EpjkQzvNTOdTvVOvKSMvZTnr78GqDmDThmVhbx5A
rTjJzJkiQnT1dZUGXdSR8gkTeYgDIyMqcZdgqGDvelQkeIYl2crHrkpT9+uyjXBKBBm6Vbt6LG7c
1jDyEI2KmHYOp4NNSW0Xyo6dU2sOHQaJNbjLkvxeCvhEN5C9sw8TleJ/ZNThjxlpugL2VHQEzsSg
uUGLU7q+y+vUXO7EsGQvygATA5MrZxwDgrfFU67jfrMa1/CjiiG1PyRDEX1h2RjPhjHn/c6a2uSr
quRzsyvQWWuMB7Ta8mek1idRQzE8NHGbPKO4sB6WqZQSbwY3OnqLauRQdOFrhkgyjCiw2gLjh6gD
IwwnqLwH7CjbCqeDRWPql+Wtl37pPJEenCJdjWbSKamPJEjI9kR1HO+1VMzlyaA9eKomDfwfEdBi
HFEVQA4ajb7VD/k4OEcGuvhyRlYp/0gPS5nQbFPoc+8vwnWNndWivPM1aIcNHGwQzs75GmxipklT
ilsx7jHjEdKS46tmthwt0Por5yrYwOXFQPgA6mk/GYipm4MVk25cemN9deEgbuB5xN7opXArTWO4
sHLllElxftCiRmiD5nR+oToy9M+VUJDEUxqpPzNLzCN8x6JWMVkZuz+a3kdK4KrKIm+HKO6fcgBV
59St3MQbggln/W6qqhIyeZc1NSogZ/zi9V2tBZ0tbTPABUrloOzz6nNWqEbiY5cBJIjTppcEeGTM
T56wp1Vwh1nax66B8h7OKMRL7IkytQtaFbus3eCg3hkHgR3JqCLA8r06KTCnEwUEKBPxvkUySdK1
Rxpe78Nc5e2vIq2WGTb+kKu7Arrjoyal6gReocexP/Um9EPLw9+wZidQQydO6jvmnDHsvtYT7Y3T
4lflG6h9a39m3Vl+bJX1f7nSwzIbertGR1Qm5MVbk+0cSVKIx30+M4lmz7FiytpEG33MqBIT9yM1
nwJZ0CkFdklfuI+GksNtWVoHcLiaqmNa2rHuI/zRfqVO0pbPZjwaVjD3KrAwcLJ6skd7gNQzW1mz
g6oIGSZXEuUX5Uyjh5aM4/sRy6RvUw9Sxd+ppeYDMQa14ZuwcIadYloyesT7o9FgKOWO5sNx6F/g
35sjMxwj/S30vHU/z5j1zYdEZoIoFnxscLjHYAttFXMw66YxCKHxMckp4n2XiCjHzLCfii8sbZF/
6MZ+eixiRytCGSFvCPrMWxgSkimwF1k6jYHUhDLde1qcf52NODUPUBUaK7AVWwbO1FWmTw0oJl+N
TCwT9Bx0bqdh/JUePEvBJk5i6pQdRFSOiR81hO3uBP9Yh85jFHXwmnxBW6fhEhKUqdn9YeaYEXTl
mW2HiYllfU/z2ZtBvrU1diMxloc4cpZPolXV5w4Sh8CxCf9AeEde+mwpdRYH1izEl1ybERdhSMKP
EhGzJh/Nm3yA3hL/sFFPxDtviEoAGDHGv2JMXXCuG6Ffkd42kAhm2lpfPxKB0RWPxmDjAWZlI1zq
vsuNIMPk43lIB+vL+9vOGzvBKnBB3gIthhpbP992jLbjJNDFEIIwTp8mL0pOMqp+uQjuHsEQrnGM
3qhlVihvHRIy6rlQ4sdWW8kiMYawinTsophy0MvNSpuDP+RDCKmm3aP3LE4VjLUrHv5vlDOANR6s
SMJjmGitv+2v6k3q/ayybsqQBPIEoCvBYh9ewLFqdZhH/aw/F5mxXCne3ni+9Mmg0Px0ypltnpCF
a2wztnMdKm4J765urDCHQbl3gXu+Ju10Laj7jZvkeqA8SC04TrbJNcNgzkMVc4xUFa5njW3Q89j4
sBuZ6E9ONNqAe+U17s1bBZRBnCfkFyZ4UH82xbmiqZ1q9CBEChbCmMTY1vRHmi0iNSefsDKLpyq/
kc0CogPDvC+eXCep2iO8L/tZ5ObU/Q9PfU3UoZmCgktTf/6qhVralbTTLnQUL/naLgLGB+zfoE/x
wOvq+dpX9MbhvUJI6MQZXjIy27ReuRgrJcMUJ9SbOvvUthAiIN94dzBu0sP7H+wlmstkbh2zM2yg
7L5wckmbxJmMIZtC2lfjCCuhODX8fwPsXe1wtMo+JJhS2fd9pjGPiPGRLDQIlMKafDrSHIe1yiY3
3tYnY9c6bhMQ+lDuVb233ODKT11ve1PTrMxnWEW6wxzmVV/x1xeHIzB452COYSJE8RUdXfwBjZ78
Qrji4uxwopxeWiTkYaIY1mePIegxH6L+2gO7RBFwtQZBWGnQzMC2iwEJv2dXTjrCTCLgndhUOy6/
lDG0BIJaapUITYyjPieaGOxgTDNNRbWdl0+DsWjfYo7NVSRdNg8ThO2fWZOqN0tmTg5M/wJwiqDL
8RuM6OizGWnLlc35jY8ZCjudAFR2AKAtEFancVrZYulX41qC2WGykvCQjrdqUzUh0VGw6Za8vFId
ru3k5qUBDdMN0WdbazTj+bdDNGLZuT3DLMfNRKBbVfe1bmLjKuT2xuJgDyaKaVUUEUSy2TPgTWRY
O6zUrnow5B4/ueqlE3r84IrJhGfrSFI/26bfF4nZNvu1QL+LCKL9H54x02B4TOyZZIqtn/Zfa9Qr
aXEtF0u91oPaYGLLfNstSReAUGZ3lVh+aZzcV2r9y0OB5o7xOtAW6Ano3vk1IWngcVZwzbTKilMx
JPJHilzZ9en2ErJoI+OK9/kbGzR9LdsusmFQRNVdf9Ffd5kVtj2U6sIxj7uOFpiyNQ9JstRDwCNN
PuKlC+NtyXUoenVvpSBiZqI9tCDN/yn5oP3+540BgQYtNyfiqmLebgygCGWEe/kUYvOWICNji8Bv
qDwqkwtBS2ATUFUqpkC5uoprvRTxkhm/vP8jLnXuKE0pRVSqAcZr3pbZ4nkjUVmKNYWDZggtbBYI
/r5eVt4tfv75hDxK4Ye46JxxTzW77rFdpCRqV7rmI953utzpfYzVstp1HUkPc1uEGF0rczCDW7xI
JUIYb495d8rToZiOY5enOb1uol+z8bicY7DHMtbDymYdDKCoOn+7I0BEipnfFCI4KpnyL9hiugzn
qK/wDk0lFppw37MTJqFziOGlZsBdhIu/Qy8F1qlip9FgRXNyRFPepInahAT2Nsf3n/flNoyZ1Oog
BI7MNHI7vmj6GT+PcphDi9qdEU+BSL4iTL2FNvsJpcD8cawG9YRNZR/qY9Zd+c7fvDzQoEqoLWI4
e/PNgZNlWDDHMrSTsZ93Y2ZgAiidwYnuSqdWXMzwGG3DcS2saVeZM2xQ6KeRcqUIfR22nm+vNlUo
kz6VcoFAqU3BjUFwAdgHs4VTqHHvRbVkyV2qDQOe8LNAhhQzHfsYAea+NEqSKA+WPo01lUvp3XhV
X+VHOzEMLBnqacAl1CRDJCy0BQOWVrZzusN4Om93WIV7nT8zYtVPRgQBAfVhYrTovlPle2VkQNqV
SgrBbiY9GrotDuqar00Kousyd8lzHhPewjzA8pWkT9zGUzFY2NWjMg+IzMWSdHFEtK8mLDd8x4uz
U1dUGeBsokbers6TRdyMvS2+u/3cfO2i0fwU20meP03k7Jxa2oN2Z2PrG+KyZzYHSYbenYPPoOeD
a6tXiHOX1Rn8GvRIKq0HJImtsGGUZDlgRcqHbsv0rjJp3YpasMj1utq/v8hf+6XN66USZlCykno4
VNbT9a+NlvwKT8UgEsKWp7cm0QAarWjQQNkadlFm6l2YgG6UD5oStzTgMT47iB7nxfmpia5VT5U9
iOQLS5GRxfs/7Y1Dh5khwizKRqDrLYwMPXFohdD7cFhS5cVKoipAldD+mEbxDaOYJXj/cm/UqYRI
umRiUXhR/W0ZTuOaoYnnMBhTbKBJ3qGfZMFGk+pkUNbHYtg7hVobN1HfN2XgcR50wUgCt7Yny2cs
Qw+JyOiX4wgTtp5spOnNYiAVyzsxfhyjOfo4wvg2r/zsy7XiUCZyVjIKBG83NzCc46WTjV4zZ8wQ
MS/K+mHcD9003TYiiex/vxiXYlMi0ZSRqr1ZLIKzJZb6gk2Q1jo33iK70HXK+jZmrHblUm/MTzjk
KILXDRDYb5sT5XV0biixlrC2kvFu0bTmG4bl2t4syAra9Vz2OFFm7jk0Mb9N0uQJsqR7ZQ1eFrSA
9ZCl1pE7nZK7/vlfX4cTeTqTcQ9jN6rrn5BIHCJSamw8yBIjcAB27gj526qdK2fP6yd+9lkaIJ1Q
bWDBIedGMXF+YeI5tBHXc5q/GWXZzRCr6kMnljy/t8pZbfZJJ5rskADHvGTJaLxUY5V9sTSyNQ5q
Mbm/GfAmH5ucUo5wHAbDnPHwMXfZ0GDzW3R4b5OhggnuzozYyBXk3QiTWxFHWIHIvsFdvrQif6hN
2Ol2NFg/MQx2n+tOxkPQwLxbbtJSnT91c0oYlGsPDfwcftlvG+R+3OEhOIw7wMk4PwnhJE9XPtWL
UnztjDAZoV9GZGFv5w2IrmYEcq4ZkiTj3XWxh/d7qjaddiuyJI1Co5TVUXWRgWmT2dxk6aAmtyaE
nOf3f8jF8uAt8YIYwyMIx0tx8/HBwExMPU6XcIUFsZ+vy+bU9UKrw3waNGfXT0q8d0cFX5P3L7z2
NNvlAT+cdEeTJ8F3cL48ZGVFdO6mGs76lFQ3c6R3HGsoZyD1D1b+hNk5Pu2wYrUJivksr9z3xabD
fUNxg5nJ/JYMpvXP//os8hhZepLjGU5LyYHrWjOixGyNBQYJ++c7BQDjW+djQOd3IdE1Y4hRVbeE
sQsCSYw2s/BdbM9TmHSTfSdNuhJJXgx4SRQf3r/2Kxl/85ih3WKjhycTWNF2xpGmKg1d3GghzkkI
SxGHYOeteEV7V0da5QYz4+MqUEiqORbpWJITMlWAtxjgZMmRg8YCSC5VdT6NUYx0TpWLxDC50LMw
mU2MkPGaMz8r/Hw3kFjA9bjfZNG+dLRaDXq11mXo1pPe+EtfNx8WXVr/pYSGwrrC7fhPE42557c8
F/gfXSmufWRvvGTThGWirhxcHQDy/CVbk9YQfmFpoecOU3OjKpr2azacpHsYkpjJBpZYdbyPLIdU
nspbsHZCOD/5OGXOTdi10jmUojPjVVK2HGfq08jvqgJk6/2X9MY3uFJnVQjlhGjCvzz/mQjlK6Ko
1mGBSDALwH1gWT1yCM25B5y1p0OMhC7ZufoSpVe+wsviic/exhcffysgaVvd1MbTTGZQ1PY6rjWV
shAHlbpP49jLP4M2sC+SliSfXRPwHoqQ8wCYK0iKHu38xUQF5SP3Ta98LZenJr9ojYl0YB5A0tum
3bpGXGeuyoo1GCZ+qqtRnhZOCj1wqsw70jjWNz0VQ7BUTf7ojYseLORa6lfeySU9CeIr6hb4kCvI
aG1ZxhoqWR6GVMMckq9y06jYLvpQqIhZYJIe/WwcXEh804KqP1adlR+THgbqTkV4uLr7J/1HtjQc
IYwW7bjfMR82r/zEi+rSoLfDddMwEDc4F8C+TmSzW9aOGRJtaz7USHJ8Plvt09Au1VNRNMWP95fp
G9fDYhFPa7AqNpIt4owAf4DVORqh25pRRaSFiG4zRclfnHhM5M6pQLeu3OLlIQFtF8BqfQ94CW+3
zqm20iSeczPsBg3vdLKU8p2KfTwpbRKxRpZJhpFZtOxdNA3Lv0JGbJi8FYgga39vb+cIbT40lpta
Zthgzhz0iOC/C3roYs2DIxpoTvXFuLL4LzcshPCACkxMHDToFwX84k2G2cZWSM6ivAHKG6qgLjrl
trNTM7/SOL3xPoE4rdUZcqU9vKpd/z4Ca53B/FxyMXcAlxa1gqlgEd/LtPwFIaS5QtvfXs7hYa74
G4egu3pJre/6r8t5TjxrQ9rG+8wycJzEB/IGRYgUgTZF1k0Cq+3a6tnuq69XxLoOy771iMeV9uyK
VR2ze1qqErJl23eo43ucCNr6UcXxBVm6XvvCHa5RRkHa+Wv/PnLXy9oM+BnMYOUI4fz8sqNeRc6c
xW6Ie6b+QBXrNftibudnbYAEt2u83vhlqpGCd1VTA87g8KfdeIyB+x0xZN4qhtHUj/h9IOQbbWGo
DLXr/FTpWfKIIS+hn3ZlWI0vhYw/tYlRfbbhB2DLqebDLyIeqol0tniVkFaJwO9YHb6Vc49zrmot
tkO4kz3EPhYbagGFMUUQUoNCPixu3f5eygK//3hInP0Ex0S9IXNkuNGr1sGkYkyT/5IUQgHD02aU
O1XUDokEcgKjr5WO0sEVcbZzlWYhLW8h0pj/LcbvMYT+bh2YxyMJA0rFXwXt/TerhNSKcqG49tOa
0busEZ35idnXvwmKhbWSsYu2u46cyCzMk4wb7zolMgN4SspHj8FvEkbSye6kReagP+E2fPJU3nVI
YqeH75JiZD9pEPDKqFho0W727O4pouqrw6jVMSvVyMoi5WIiZ2E3DUZ+rxBvAAfWmBJEvIWOGDcV
JWxCoWEBj6OPIpYH3H+yxR/0dqRLMA1iJ2KgyruOP3uMyhgnWU8fldifq2qt9sq0lTRYrfG4TJAT
9oQxjL9t4VKMzZkpnmvmsb/7saZ7oel14bP1cf2slyTx7IxJtreoKomChKsy4eKSackfmgqtCrLZ
JuFrGIjRgFIeYSYnS5MY3ZaeeSDuOXe+OYOqxcesUrNjpDsT3pgaLLYdVQZu4mWnrtZzJt6uvlXX
xK1xys9yx3w2uWEyEhtcjZHhDlsXxfoqmYhD9hiZzaD1nUnu82KSNneZPvQxsWGaTY6Vp3QONKdx
dny8duWvRY3QpU/o2cmuLtPifoCqjYXYsPzJosj65UISISzPNYHcENTPATvjSJRbnOT/ZVbOl6uV
RP2QQ5UQNqbjkfGzltiHhlIfnbu29rIfPDh0xxaJQsWVs+cC4sXED9TUZZK85iroW/RmWAcY2eSV
e8T6xKhp0hbwWMlIqW7SUScDT0XQzEzQsps/WLXNCUeRLH8i+IidwBRT+TFtsS4PSJZ3j02zUlMT
1yXFRo6Vfi3P9XKvg7NGL7w2U/T72yG0lYsyNaKGMB+aRr9u4eimUEK/D0X6bUzMZ25S/fJ+PfCq
6jrf6NjG8XvCEQHMiQbnfKOrXewKhqZr9qo94Alj1FF9nPNWrcMmEzTpXaKRVqfT6pWhqVSkIxO+
Nsug0nth+ULqRPfgEVx8gWtS4T429Xb0wW5H+zBFM9ujy2QXPqBTuE8pHOEysGetbegzbCaILlS0
jykM8f7ekN7CHGOuu0BgfrJ8GurESD8QbSVR+JgObNEkRWJTKjMObGqUY39ixr/jIba+WVBzUuR4
3ixvcr1ovi+Mo7BdjXsQesftAXbVMWF+42Zx9ZAqc/+jXAi93gMsAPSTs9l/gQhuFoeKR/zJLla8
wtPyUpwiUTnfOOyn8caC4IQnBePXl2EaQdCcbErvPRNWI59jWf3pkkQFSMbGGQfcWFaBaCvy26l6
lEMJcUiBH7YkoHhOMRDy00Lu8fmKx+dm1uYpSIx86E5aR0wofPgCS4e49YqnfsEh4zBBImt3vRaV
13r4y0VnM8ZTAaXQEK++W+cLwJKmrCYmteukkCA+DaugWjASt3qd7Bi8lQ7E8nb/WCNxvPIY1lnp
Ol6GanB+UVMgS9PxAtyrRt0cXMFkwZWKRAygzi/vr/B1AZ8vcDwqQXCZGFK54IJ7fqkujvMiTlRo
3G2nMLAxrZEoI7t9eP8yl4/RZCyJyy5iuxWs884v4zIsWuyij/cGLAYtVOI8+gDjwWl9u4A7M8o2
/dBp9jUKyRt1ChJ+egiaTuj+27YT/xqF2U2a7En/JHEyXrQjLlPGA0CMeNCjxLq2o16QbHl1WOs7
Lnku4LymtdkwHKOVFdl6EfRW3RE/BhI6X0Dfmi70UiXzbt02To6lUeHH12H68IxnDrJwVcOxw+/b
KCq+OsKG0FgyvHnIK6SlhIh6+D9iheVZxFMKpfFFr2lPmlfqvS+YJ/5MIVzU+6qZoT1JKAiYV6UI
93dRivvvTla5cavwaYw7/KvlB+BhsyO9VzeqvSst9S7Jm3G1RSnMfqeg1SKNTy2rPbX/kpEzFhEb
XDgw2Dh+Vc32jawwngZFp2NGWj58s3M541TeKo4SMEtsGBiqY98zBoxzPSywV2/9TDbN58GSy3CY
sQpb9sjuNTxzZKP9aGqnS3A00qmSMjKaoBhGRioCHDG1iQaocigFYjxbuhwu2y4XCV7hTa1XD5EW
z2SSsY3g31GVSxYy+pjkgQPT+9V5TEZ2i8UUhDxNL/8p1aK6LxpPHY7vL+4LYSHH6KtNBCcpWAyt
6vnqdlprjjR1zPeLQQauz45BUIBrK/jyW9iSFFah+x12+PshqbWTWAbF94Y8mvyidrGDtbtJXXiA
af+7qgyJtriZMKMHdyj7VH42ItO59dxOAkWp5HOSdevuvC42fNymKqKIzfkBC8hKBpjPo9aph/37
9/fKCDnfJDgFmSlArGHkRZ94fn9duRhuP3rZ3sh0TAXzWDfoMFRT7CK7hTw5zq2DU85YHNkvDX2n
zbb1RDTGUh30xJ4Nsrha/b++IOThbjQ6vXyY1yMB1hZlPh3ZWFv3aELJTGPhUesYElvjnZ6XSCd5
XyPltBpV9QdvjPt74hEIanYbI5N+OePJznetOL/7rlA+ll5n/zLsEm/K9x/B5UaCqyjuOmySwCVk
GJ4/gRlZp1OZZItZc13dyAVrtywGQa5U2zuA68VXToDLbZnrrQp3FAuIJLaw3jgV3Tg2bb7XyyTR
cDXSKnHvFcVyeP++tt04K5dtEYiai4EAbf2qLS2e8Ki3sv2Ie9I90Xc1zqKd+CA7XQb/fCmm08bK
GGFShFj0/BFCbQWes+ZiLyBxHjBXhPEubOLhVEO5IjG5gIS5LWQXK5AD5s9AfHPcRHqMKNVN031E
/nRzWw12chMz/fcepnFm7mKzp9JY9PDt3Wyw6eKKtMHlSLUk+szFzo4eZ2DxEGXughDS6o2PXl4M
7MIDVLiAldIlN33fElPbKVp8Mu3R+jPq3oCATxvwAALHGb62lrkKW8uFyY5kIE2mpSW6J1kLw0bk
BfB5Fwn7airG5Vq1+XBeh7KwNRkAnj/olhTDKGn6co+7/lz54+QN3ufIUZRbpejowBV3nKwrL/fC
8hpwbp03vjrWwBbZEp7SstBUMU3VPlNyz9uJfs34zIR1Ww6KeoM02jqW5P8QPGsPv00lltLv3LTz
PaOyjh4+bjsLV8/7rlr0Acfd1TncKwuY0Zo6VDtdGPGVTfuyIkHwioUq5Z1DabCtsRLCP+xldIs9
7845TL2BZVRfBU1rMRJ2uvK2d5L+ykZ6+bV5mEOs4RHa+u+2gyG/NC8pcbs9Oowu22FXaD1VTgEj
rGEU9v7ntp4553v2GuWGDJkCiE17a05oohnENkjU+2VpvJCKMvTqYo9o36LaKr2HOlaljxRDvVJQ
Xtwjc2DujEgFS6O22lo6SJtdq5mndt9J9wl8IQPVN3NzL0ej/fT+LV4sdC7FtNdybNzK2Wg3X7ni
zsjEZq3Z46SW/zZKYR4Ak8ofzP5BZ5x4ucZ32040oXVhK8ecScetwqMxPP+yTLZktxN1s+9x//xM
4rtYqcgIAhvRTofS0la3naTnzzkwbhg5VnvM09wru9vF+ICfQVAaKWNAqPAutqQjAoYbnAmSbp9k
qfIz00bXh3Nhh9JC4AVGNpm3Zp0pBgpCt9gNKnQo6VbNlU/+8ukz6eO7gfpH9OMFPUwy7FEXaxn2
aqHJ+6HzloCH5560Ip5UfgXmzFcO4YslzXKmKVidGzgRWdznj18bUcVEaSr2EbFNx0IH2EQskx3K
eF7uSf8lX4XMaZ8RXXHFXONyUeNaxCAVqg8YAOzj8yuPg2F2C05Z+9Qecg2FnD7c1BbNNQVQFl25
zYudidtc/eH5dnjTwLrnF+ObVST6YbF3hWF8h16gHYVQ66A19SnwUGSeZqTRVy765h1C5MTqDoIN
ld75RbuR5NiUbKy9C4ATqDpq/Lbx9GPR5P2V2uatS3E6ecxKgBfh6Z5filhdinndE3tDTUgAHsbv
WO+N30zhxB//dYMAoXZw38JmkuJt64mCDKUom0mniEwU50ZOc/+I7v1HkiVuD0sP4OP9610uULhJ
6yHIjmvgUvp/nJ3ZbtxGG6aviAD35bTJ7pZkWbIt27F9Qtjxb+5LcSevfp7SDDBuNtGEgiDJgZFU
V7GWb3mX1YUEP1iBw9kBbVDG/F8nzGLfWUIXU2eL1u9BnwqjgZnWoCM/W+7L7cGvzyNEXohvKkGP
1K1bxVdx2nodiENCVC13zzHH/it69MWDwk3xAUrkfxiOU4/TpieBX2vsC4kQNltakZ+WdjHfm0uL
1bGgd2VFTvZ9RFvgeHt616eCcgCfERDca8i62jUyohsw5WV6LTwbu7enB7Xsw0D0fX3QWk15V07G
HpRKfrCLRxRhPBIfCR4BCAC16HKrFkQfE7BD3s1+tk9RMRWHeVQgzTai9qnGWeRxtEhbs8of7XqI
duZ8fVIYns1Ed1CqyK391Gpn9tzabHPQQXr2rNQumiBssMCjibJzm28tL6IlJHk2OTrQusuZRo2j
j9Tt8tM4acNjmZF/hXmBnmpcuL9QSxoBUu4KKF+15gHwAQYg/KLfSj98jdwChOMsymLlJzsaq4+R
1Mw+LwVdEMBQ+r21GPgpIFpKAwNFsfdJnvaHGqP3Xy42R/6CVvnP25vs+gCDZaPYK8Xj4BBIa8i/
G3jAuaKyR/7z5BVq9aGcIZ/2BimBZhaIUbltfHRaQwm8qnHf/KllEQGVbDgLbHFvtb1jpSzdGSuQ
k1pn2dehpaJr6VV/nyTunmPQFWwfQTI+MqAgevmv++pyllaHRx8JpYPllOPdWQj4PNE7Wj5Ioe67
fLCM5pBWvXsaUwOSiBVCc8q0/Gteqnvwlas7i1/CHvCkRApBzfpFR/7HqQtrcECLg8Wp9OkzXe7k
49xG+FcVprXzjF993lcjXUAgQFCIF9e4ixyT9DEy7AmPuEl8AqHxOA+a+S0bs+IOVYLwg1n1za/e
0ZW72/vqep7giymh6ORjdGkt+cP+agyz2PgkpYt6En1lAX8jETKRc352suhnVup7KNmt4TQQDIQs
XF8cscvhEuRe9SqttVOHityhgnV8xp6DttRIk2foa+Xf29O7jkipZkIg5iVADh0M1uqeTDzsuG1l
0U4qBZgPpjemz31kJ+cqJh4+zPkgDqFnkyenWfFtjovJb1UTtb7bP+OKeyFtoEywDOA3ZAKyvq6j
WrEKfBnVU4vXYPmlRQHaflLrVPsGLQQImjda8RiQcXUmQsyle8KZaa4faQR2xMm5sXzVHQ79UYSG
thwUoY6Wj2uMAHA9Q7g5tKWwO79EnLdA9znEaqqMoGrhtJCi/X57Mtd7lQKxZDKxqGQaa71MNGC6
3GpH7VSBL59BLTnOlxmI13Om2OGdoeTpMUFYK8jtaQ8VIiOFv189nEVgnRNj0w4Am7LmHXYgBnrc
qhY/Gw3djyrXfkjrodoBS6xfHDmKFI/ji4FCuvpYGD/pZhOreI1r+vJv6iQ/ysnOn7rEU95TbKZZ
Gzd72j9XD87/HZRuJ1woeGJr/frRNaEgDObiR8Txgj4EqNwqdEUwmZH+WWtQTMtrGJA+oLDkperA
Ki/eXD6ZOAifm2QQOxfD5iIQPBF58+aiEnV5Us3JzmI8RFRwEiX3rPPqh8t6zeAkXGQlisE4C0As
OyfltX64+sR06ZB5J1oll32VcvjrQrKKsKnKsFt8BV/JQ2gU3llpMu9zaVbR71QA2UhrxA3aQZ3O
MH1LGoAius918ktEh+YnIF/i5IUgh02nLO7QTQSZVXT5tynCQCPK3XjnfXz1lVr/4lejN65lnue1
W1hatRMq7+D1GrNzHm2DZniEOh9aaUoEycRuHPgXuaciyxCPp8bM7AA7V+fo6KnyGfAkAU2X7hUa
r+gI7Ce65q8sOK4dLsDL76cpFUWjSJcwwW78oeftgAfLPHhfx6VyH6okVNQA6VUtCmKlp5Roouyi
HIpa7e8n6p60VEjUsVtSFfVZQWDwa20nxgdKg8lwKC3gHqfbt8o6opS/l6NNlkf6TOy+uqgHoD5l
N2QzMLqk/YDid/LQ444S9La9F7xePQqvY8HIQglAkhHWTmFjbhOl5UBD0N3rPuuKU35WFMBXUT70
v0SkmgegWSnbu06Os+K0p6W39wRx1y+h/A0kmhKmJEOMNXHGjlourg713cpYfitaQsOvwRvZb8D+
frfKTN3bprIGsdqmMqqi9CXfIDgBlxuiIXOG8szdaSw97f12jn2FssIdfU+curApwjyhypx7jpx+
LgDcHrJpmsWhNsLx4+1vvTF3qXMmSXGA7a6igMErCk6zWPyCxgsz7pYgSs3yQVXbGVHLxdhJIV5J
Zuu5a3QrSLThQtAHvZy7gohYyHiL3yFydK+PYKqfrGpq6fdDBO0PbhuCMsyVlgC/L/vU9iOg6z97
CxrhwcTVCLkrI20QGgmV+deQKuihlH2MuKhjLMp54rpRzgiCND8wwDY/RvlUsGmiuru37M4ad67m
reUDN8jmpZDJ3bwKoqK59SyUgGaQFaVyaEc7e5pdpz2MYOD9JQvNN7bI2aogDeiQw2UkglrHiKLH
igeF8tkXTvaz90b1hKulBRBCFIjv5VwSuVjub2+Rq+uA+gvhqE3XkugbraDLLyaWCFwYMj14CZru
u2EpYAC6WYSijL7nxHr10smhZFHYoitDvrcKgUW0jEuouAylt8ojvh0jcuTlDHHNshFZq+zjUrXd
zppuzo9kSqovSu8y+ed/PXMh5tGmkXllAJBF/KQ1HQdtoyKPK6XOby/lVdDE/BDKk2hTMO58xsuh
mpTtP6GOFTiVXX1L0Zn17QRQ3N7LvTkOkH90oTnbtC8ux6lx9kE8F+5mEYbLA8UQ6i4eCxtkSxJ+
NsKs9FFBqX/YQzE8x9oMcg17NL+0C/RRws6x/u3EYJ4ylFl2VuDqwGDCDh8KJDP1A57qVSzT6GLU
Q3TlqR4a3gtJ33SE6jJD9ZyRWkPpaKccv/FxARK7NoZAJn3FNa9nwHzJTiqARKJyHBSBNHBoePD4
0eLtfdytqbFpX6fHEV3f6lmSzoCmOCf4cQNGT8FstlFc+13V5ud61pSdpdyaGvm5FP+Ayg64/fIj
66Ga5Ra8haCnLfkSF7jWlU4t3vWOu1f4XZe4eBosRFaYExh7esCrorpLg141kVAJoCEhhjoiHI/q
+GT84rAYjy0uLE+oWA3KSShWelSzrgtuH5x1oiN/ANPkyoNECLhvdTFUnRo6YYktuu2I6T24DuW5
bApxJ007n5Z5Sh5GZN1i2oFTcbo99HX4JscmBJZlKI7TWtySXLbqNBvO6ph2VXW0zT4dzvA1MMsm
8g7vhEru9UAlgsZujM6Tcw7NYsRmGfit+SdbSnFyNFT334slN7+ImdLsoV2U+EeE5CI6plBudl6l
jWv04hevPldUlErUkNsHmMq0L449D/dwy1JYryaAQSSmXwaT0Pz2Om0NSqOJg0bKwKaUx+Ova9R2
8LsiF66CwQuTP3PToL2lZejtFO34DJ6nP0UgFo63B72ip8iNwbakrcylCk1mdZ+g5kApUCmqIBaa
F39PPARZfbXtwvSdVaIJChYVMFdQN4N5n8dt9qNdrC45QnKfpg8jevkIS3YCDz9jLsGZu5DDXm7/
xK2ty3oQ6pD9c0pXH6PKU1BtMfHNMBbOCee+6egO6A1qtL//DD3QeFWYxcmt8z0b3q0LCWCEVHGU
UkTW6hXQ0kQ18zmvcQYzOvQLVVRm+BDWV5dKOF6w4uebZyoN1Pn+LsoqVzgRgZFXHgOGDtpM6EHr
min+gVXoY7+pHosp/l2pRvoNNcY9h4CNidLRQOWHMoTUGVndhGjsJKlFMTYoIjz2NLMr7vs86wNd
UcxzpJl7wukbz6vNSy7DBfg4/HW51UfHFGEVRiwsAZ9+6l2rjO/RW9nVTpFf6CJYhjBJeE4CTosK
YOlqoBp5mNAd6cqGhkS6LnNqn4c+bB/Hph3RrZmUs1DqzA9jGqqHsey79/bUw/0vo8I+UKmID6Om
px9vf+eNkw4gQqaI/IstvUpf0tlDUq/XkDUE/P/U613mK0Bj78ombD+B8zUem7T6cnvMrSUnGoDB
JdssPHerJV+yXC/xQsHTti2DPMrt944Si5162tVGAsRNJopQgbxQyIAvR0lrUxsLpEr9PkrTJ00L
UrSiUglJ1get37kYNgZDfgZtP/CQfOLXCvxfF2aSUhZU6OzwWcvEBxaOvWxYQUWdevWhB56084Zu
jccNJOX+IXRRVbucnFPrra4OjutXGLWDIx28M31R+73qlsIXybiLeLzavQCrJDOPDQwWH7zT5YAL
DQpHn3QG1BXoPEoeO/8CNJmiY4uZLFbEY1PFgbXUqDfrEfJgMSwM3dfgGXhH6tHUlyq9MY4KxrRA
gLnLTlbSx+UJV9f4zwSk08OLLBJHYSBqfaiTOnsck6Qezrijtt5BiZx6T2Xjau8zJxIhREHAXGvm
ujtgIMJflnXh+q6lQH7Tgewj1wPT8FjOtX7WkLU8Gdautt5VrMewBD9UKGg5cUGubrjc6G1X6cFw
aLPRgoCcbCzNutIATqGP3k7Cd3XW5GBI6lnEH+CF19dbMasIiFsMZkrnsjs3dfCwaMsp2lPW3hoI
ORAKjFiK8Y6vHu9aIXkXSuH5QwnO1ezs8VNVWcXX21fH1r6nkyPNoblHWcbLbTjalaHm8wyQWHe6
T9qID1vV55W/IKh23wm0r26Pt/GtIEvC8KN6zF21zpebuB9gnxVwusqMemNfttVjh/Sxdqj0qvl1
e7CN/cj9wdq97klvreMxwgBKUmy60JPU2veaMf9ZjDE9mHXW33tlXjzmbNmd8HJjQaUSOr6gwHpI
5FZ38YxAGsmN5fmVO0CYmzCMzwC7+gpOnb+WQd+DFl8X5Ol3glig/0u7Q7JCL7/gZGUYcgDg8BcU
pCDFFAW2FyTnoi8I8DIk8KMcx5auoSEwNY6Ambt4Z3tshjukEPdE0TenTzAnfw4X9xoFg4BRWPV6
HErYRn8uhgrSnCzsFrHzjVg+Od3+wlfxI5OXMRyFH5IPCk2Xk3dw/MiXmFtUKUNLfyDOdp4ybxwe
U+Q0fi3mot6J1nBxKdF6Y2fsrd0FwdLEXFaGO+vY1UQwpRscMPhpiEWyhf7yo0hg4ZVF0770RTp+
wkh42iN0v7bgLsIepgxjlB0GiJpO++q2a+kg4IyWh37ZRNb8DkmarP8OdQiB7b5Sprby4c7O6AS4
Xv7RbYGd++Ogdf8qS4vzbmsqzgSpEIrm2XUQ3vL1KXQ/haE+Nn5C9lOek5j29sHrok74mLB4RcDa
wvET4RTrv5ZCjT+nQ1dSXgdCMvjmYCO3a6IKdKztCiVgAB1e+S5TpiY/pAvEwlOnu23yEdGz4a5M
1Go8NG1RfLFDC/Xv2XDDfKcxtnkmCLGlih85Ba/R5baY1TBpq3RCtaqZbTQzUGv8Y4dV8SCA8gat
vhQ/0LdB06v36nttSdtDWnvjS67Qmjnk0VzvmYVsHAswA/C1CS9QFLnC+vTunPbtpPtJWPb/LGK0
5ZOYDu9ShI2lxHIU7dR2rqoSVLf+H4iZUBRm8+USiLIW1eilut9Nren3iz35AMa181wAtTwMSkeV
Oa0FHE2CkIb6XgKv9vbh3Jg0KQdRMNE51s9ro/QMaelmiITuF6zKXW1EM0O2ueodkaTun/pihlZz
e8jr5wVoPGYsHDu6k0AjLmdd4b9Cc7k2/CqtlsfRFMUB/4sczmi/V/m9nh3AeErNDILX25Ubgh7r
PZkNjc48Hcmr1HI+OX36K3XT5Khr6VsFsLhQod9z12H6aRKjrq55WxlVI+FvH9go6grTEJ9rN6++
zhoF77cvooxN/y84Fm/Cy0WcB72JqtrWfUx0vOwwVUn/q+9L2znRpoLEeHu0641KkoiwCRIaPBd0
tFejOXNCXhEbBI0ZFfQqzX/ZvYeFQ5Zq6nlJYq8NukyBI6xldfVLz0dl79G6DrUkPxHFdBoI2H+u
8yevMZ0+MkfgvnWjvlvyxXhh0/Q7E93aMNIMENgxBA5Ll3/+V0ozWriZ1jmko3Sq0KWy59AIMgP+
cknV6cviceneXtkrmJLcM1JQwZB9SjgwqxHVRqCXlRSwh2rPrU7apPfHrm+xpEL8/QPwBSijuZ0V
vigG8U9Io4O0owy/R7nQP9z+LVsHE4Y0Iin06kjnVtu3nbtBTCOk086OsWKsivgu6Wz1LC0XdtZ5
YygNzSYKApBAWfBVKjfNhqE4UFL8MNXyZzN1X8jEw8c2mj7fntOr/8jlU0yeI2uf5I3QTNfiH7i5
Ya6UNqbvTE35iVJb/Tkk/qmJCOYE+SKg0B8AJ5jzMRNROx2mpHGwJ2+hLR1iu8WiKXbK/hj1orIP
lg23z9cELP23n2dprEqUSEFcp7l4ufFcXVHbfADNTmNV4EcOROGE9kQxohyhV8HOosi3db0o7Dm6
GFTDJfTycrTUQhOla3vDL3AkMdCBqLV+weBJW+JPbjabcCbSqPk+5R49ADR8xv8VLg3JxeS/81Vz
rKK9YyA/+PoXsRGQ8gPyTslo9YvoXzVq0aQqjnlxfkRAwfjdY7JxwhpJ+beDe9lCsCiwhQANkeB1
UaqneenanYWRT8/qVwDo5+omXAfysJZtictFalBG+HKMA0TEiTTyHnmiVBwiT0liwo4h/05Xttjp
4G3tUhkJ4SYAQBTq6ioSSFD2VEKnUP2wzMcH1ezSd3mqNl+sLpofqILipVVMlR+LhRAwVyL9x6Cq
1V0+JcO5bNr8BaRP9WOs1PzBqqz0f7f3y8bdiy4+u5NyB2nhGsDomgigFlWm+naNiZSBDDkaJI0d
7+i7XmMppOonKBVyXQiYnLzLbTm7YSXmCGexWug2Kn4jSImmg9VxiKZawJ83p881mZsu9SXU53SB
0ocEbLQTmm48AjSkcAGTWqSyHnz5M0bbHBwnaVSCsSL+rGeJ+MfUk+QrYg32uwm86s7m39p1vDcI
P/Hs8MyuXldN+inXLtYjFmTp59J1omM/5sWD7o31fWc04Lboc97f/qabWw4GG4cOrCbKQfJX/f3U
MZt6IWPybZ68n7IP9lCP+fwZKHZ5Lt0lT5AqCMM/tj033wr6AiagfmneQn6uPpnRZM+HLlILUAJu
93EsKgyWbv/Ere8Agg2OCL17MApyW/71C6uFdhNvByZHihqd+rn2PsCQQ3MPgQnx0TGXZmefbw3I
5qPzBUKcu3GVkiSZ1484mWr+oFcRfrJiTj5mMPYMJCvtRPj6MKBBc3uSW2cLBKKkitjkHa/Nu78m
qbSOWpti1nx1NpcXrOa+4pk5fr89yMZzSwj8/wdZXS9ZGbv1RN/LnxsoVAGEtgUtPS8qC5Qxu+m/
LCMAWaze6LRSbbz8buHS8OqXmFOhPGsUR5LAfjyy/2c0CQXttTbe092/LjHIOg60NdgDcLXWZCJl
MTWlrBOi4UQv7useT8Upa61TjxfPPeZGvyl51A8l+O67ty8sfA3oSxQ4wETIhf/r63ldumROi1AL
iGAIoAZOqF3WDE8Q6NqdjbI5R84Bz5I0k1zrbKaAJBSbm99vvWhqvmuFFo6PU4qhNI3l0kAHCxmp
U2RgSOXr2hS91U2aQJV4AfYCEDNg3usqZFol+Ri7JKs6alenaEb/pVGX8oNA1uF4e1Wvm6KMBSMF
CzdkvfBBX92INb2yCosm3V9se5re2UM6Ts8oto2RjwoMi4xHOWDmUs0a5X02mWifN21JEpvPugLC
31B+heasdWeni/uvsdqYe3qLW1cFgsB0bOmnk7mvrgpATAnmySEeTxF0slpL8ApZ4vYRw6Lf0N2W
nQBh64mQ1C7kRVQZH62OVNcDObEmSliIXsNzLIyvAy5ud2Gf52d3FE4ABbzb2dtbqQk1QtoefAjy
TG81x9KxEmPQuJrKpenLf9xsih/MxhPTEWBqDe4zRTl9HhalP/RJqRgPY5uN5UGJgSkeyJTj6j/s
CxJRQJZk9GS/a/YXwAOtYvepfqxMlXJWI0vrTsCbRfYNQLPjnRrhtPmxq41lPMdRAgGOqD5leYbc
/JZqhT6Qm4OPPqgTHj/A3rVob/NuXOjcA7wi+LNA91nzVjtdKciWW5UynsAtIgl1jLHd+XT7iMiL
ZRWp8n9HYhRVA9zd1862tFX7ARt3jDxJJu6narG+Fn3/UU2Fcn7rSFys7ADZ/ccCav0Ke17YNF1U
2+gGjMU5iVwkiCiU/0zFUL7cHup6lzMUPSk+oxxx/RbGABiM1mhtv3B48N1EUU9sJqwYFOgHs6KN
p8map52V3BwUZKDs8wGgW6soiMV0IEniMsez1FHAsCnEUwNwTx4K1o9JYU73nlD3ZEmv7w8CF+oY
IMl4JbniLh+OHHsaQxcO3nYJ/FPeYMSgJtU6ozRWnJ0KR7zbS7sRW0NEpdMvAYKa7OxcDogmzthn
1Hf8Zp6XL3FR02QH7JW/wDdujyCIw/cayn7HtNGN9+HkzJ/bat57Lq+4KxI7SD1cWvLIIuA6z4nx
jhzRorOJsGrNyVDwkXo4UToNiBLA7BYHTe+Mh6h3ph9dFevP+SI1g6wQHtFBT23xR61s94dVpnX3
3ipG8Q/KCQhqxtY0V4d2UKbfQrjCO3m56T4kptUYD1BMlC+3V1Mu1uXpYxpUTFlOQLNXnWgtns3O
QNHHdzQxqme70BIX/z+9oiYf47cH0nuaTj1XWHbMeiOp/IoahXl/+1dc3zSUC+g9UtpAGBnRlstP
2uh2q4YGHEE9bSBOWmnysUXuYyfuuL5pZD4Mp12C5yhPrEZZsJislcU1fXUateqTGOpcCUxp3lwv
pNE7j87maFTByLqkKoy12qa4l/ZZZHum7+FV2jzQORrT94uODpvv2C16hLeXcGs4ilCIHSDXKuWs
LpcQpTFJ6sI5ZOkS94ftpuWxD+PkW6XvekhsfC2Uu6ULM1Rt7tFVyavDSU4aWjgk0U38r4ZA2Nc6
SnbihI1rRcqDE3SzMeizr64VwMcuqEoGWdRaMXBfqLITRb0Ygs/ULPZ9gZrEj9tLuHWzXIwpA9e/
Y2AdIIg7lA6OHHCoQDXER8SJplMH2f4Tlc3oZZk1N8VxcpzO6RSr74Z2Gv+5/Ss2PuTFj1jtGyts
FnOYOZEzopTHDJdZrNXrBtm+aE+KfWsoBO/pnwJnIDNdDQV2sC2oKbo+/JVGR3lmCR+URXBBKdOy
VxuQ/7PVTQP+GfgdEY/MEVeLW9M0rL28BjehDLlxruPc+GBa7WKcPa0QWeAlOgqydpct451ujxBq
gdWGxZtbNlTmNGDI5MXgKczVtlLDyGzoS7N3s9b+DdGz+EnSPg2H1NDHvYx4aw9zQEi/wexSF1kN
NtC2L6FSMFiO8OCwGOWTNhL1xpna+ro79zt82a3vicMeY5GW8iytltiMkiQdtNQBmuIoWoCqgTse
tERNQiCAQ/Xz9kZ9LWKtv6hDl5ECF/kq6JHL44JYGuD8niNKus4/zXHsO190SQ9GK8/1l2RJZvPA
fYXVDmya8jw0BqWXEgBm3g3xRyUch+D2b9paARwfiSMhLsDzkl/krxO8oMIWxej8QuIx+y9F1Ax+
TTMdWralnW8PtXULIkfEUrObTW9Nl3IR509yaqB+ko7Nj5Sq+kONglq8c6/LRVwtMmV/2V4liwRX
u1rk0JnxrSxBxsSWhec2lsnqbxR9EbPsFMM4NEqh/kjx+955KzdOKwA8YAukaLKmtnpOzMqYC8IA
1x9r0y0RjYjFKSauNE+44S3RYZ5tXGR0tY4+d82UY+I9do628yO2giyuCw/GHlxsScS+/Jximaoe
2S3Pr8PUQZx7ULQlaBxgw4e6X5RPsVIUiT/ZToRtM8iUCJl7axkDK+mSz+q4LP+b87z6DsaWBext
DS9os3ec6IAjr9H6rtpCMHPmtL5XRDwCWzFq7HjTBojn24+mRcAqJXikFea6K6IkidEOQir/TIYX
0P7H6yFXl992KrSd4vP1GcA7hJGAbNDiJJ66XLR2NKZqCLs4oDPQPToJKjRIt+Y8JXG5szmvLziG
crnZIMs7EBRXm1PrnKyeowbk4NCLc2ZLsWbXKM/ZjHsxSI09EMz1maOKKoNtqqXAQtcAHIWcCn+k
VPFLD7XGCLP6g9uneyCn6wWUXpvSwJY0ERkP+Sv+ukTEkpR520ESUVB1pVSc8eJTonoy6s5787Zg
KKoA8PBlCrUGqHnT4GKDNtEYrUC0NHXfA2KRCiWuUZ1u31ebs5IDsXxgNdbw/HAwMBD3ZmhOoR2e
8qISPmJ56lGvkTa7PdT1tkDR7jXvhfVEH8S4XMC0h1aZxpni63qOol7qWfMxUcIZxJLzXKjmn9vD
Xclik3aqAIUJFqmvQy1aXRMqQqqolwHzWzKukwNtFZSSuxA/VjwEEKhE413tZFswhv4Lea3x+kPX
Wep3FyFo3E0cY+4OXttYAvJT2o9PI57X+hkdNNxwDkslsJzZ+cnXXUK6ACReNOZlr3BdoA8JJHsa
Ioo/hZX9YjfT9JJVyXQQPYaE/LQhiDynurNT40FHjPV9lCCYfPs3XF/xkiKABhHvF2nsGlEWz9Zo
Ul1C9XS0MaasJEI9FvopbYqKMlit3ztcu0dkftPHvIVMdXv4jbYN41NaYv7ERyCTL3eJE2NmDwwU
kf7MlRAw2Dl+iiz+b91QsHxAM7o9FFFafY9nrfkUm0tyoqw7/MZToAHlbvRnC03aU5UPQ3hMPYz0
bv/A65eX3wfYBgU58sarTuZrSS5VHYUenucezSzMyAu0GHOguD8jNjEHWls0O4PKEO3yuad3piFJ
zGfhCK07dnnSNpiFI9FOlmX9E9ZVxfvUDIFeO10wq/Zy3yfJ7KfKEO8A7rfuB6ldgboijSpC1svP
ISADg9fMkYvVNJQNUt0JvCJ0Hwyr3CuebAwlG9MEquhuyd13OZQS60k5m6wsJGdiNWfMgGpN1TgF
Y9UUe/ts46gxGBEaLEw8bbzVPsOhOeFvHo1Id2b3e1JXXUCbsg/UflbTY67n0R9Uc7zwNJpoU8EI
t7xDPJV7kk1bs5ZChLAZmD23/eWsPW3JcDaDZ4oNXRL5njZpuEHGofOuda3ifHvzbg3G5qWVhIgN
WfpqsKp1tLDviyjw8t7Byk/FJ+cw4K8KGg9h6z3Uw9Zw8irjLEt86rqlMlS6KqoGtobwRqAwSl59
K1QguYhUdP+8fWbcGQT3lN2IcVZJDiXcPvIAvviKSc6am05xl7YJFhwTqu//YSjaf1LrSiKM9csv
FrZjjcKVEfrRlHpYTSxG5LfpUPxPSe29N3NrBem/4FWP0BGLKP/8r6ADUntXYAob+qYZDX1QQihv
zsgqY4tYuEX39kSJSi1IZgTaAKGxTy6HywzBBxuV0NcxTnsf22PmVzmeB0TGRrSzjFvvsw4QVeL1
KFHBGrocLNER5enbJPRTk0rGO97D7mto2cqLUWvlnyXMRItijzCfSFUdKuVozGLgprk1ijbL9G+P
XnrIDRhNGDgQTGASYxvZc4/xxe/bH3zzl0pusovQFre+uTo22KnNMQok8tgUNToGuQsXWwnr7pgK
x/xEBNdrh2iJ6+daqPEczKgwHpVeGw5J2PZPVoKyZYLpMzc0toVHvB+XO4cyxh6gYOPt5ljzF7A5
ZH/WhKWoReWsnC2CuchRjq2XOY/wHzzEMkbjSPnTDNASxN9ZDK11yFtII7cXaiPCg3+L8BoHnpVa
0wCipBg9MwXQV7ZFf2p6ZQD5zrMYTtMTtJG36nER4IFG5VmC6we3cJ1nNNZM3dbj6sSi+EFHK8rH
FJwQqc3Hsza9XRREDicHwheAcdePcLGoejuqOA+mXZecGupnRzgP8b03YZgijKwusV6x+s/LkNf/
RI5X3sftYN83w+Ls5AfyGK7CAUCViAJTHgfxd4WrRjugR39a8Y1BXx6k3y0KtWZ7d/trbuwmknzu
bUJnDupao4DYR/GiUI+DHtvEu2yJow9KOnpIURa1XwAUPHX86MPcoRiWaP1bjWL4ushwEvHIt4oW
+ep6KA2ld40Z0A2Gg9qpQPwfS2kNRbkmNgNLWOrBRXJkJyzYuG/hbtHvfoWpMe3LO6nTJqnqQ+oq
tNA5gg7NAvzpnGM47t9/GxEIYgRUPsEoclrWpaKGS9zjJMaBtjRL4oP9sL+aYpweGlONj7qXTY/m
lCwHZIopC4wZtIYuSvb0HjZmTMZvkzq7BJaUQC9nnLSeQLHPjoJkGbVzVxFQUjjJf/UEans3vszw
VvvWlKoaQFjo9atrNesECyiHjn4MJy6v7mv6yJ8bW+nOZZLld0PRim951nnyYS2xJofAe282NUyR
3Ap/9gJK9NRBN9lJeDYuLbgsEucgfxLFtMsFaAA5mEYKgELxkj9GC7rEiGL3aBdDeq68dtq5I7fW
m/yGzJSSLKyQVUC9CBMEZK1jADGVtH5HrJC4nwUkmJjW6H+YGyVPkFfUfWnOrAajptoiHt8zWNWq
ZK6T9+jlqXtflfBr/cbolp0Bt9I3qiMgzC16XNxNq+0ErEYpLBQ9gtGItfPQGc7ZgdUahFZ4xuTk
GQysLU2F8vuIAORQY/T53DaDFrTIsj2kBlqVQ1Qj3jea329fZ1sLTx4DaYmeJiHp6hFPMS6d3cxI
gkqt3FO62P80aLIFbR9GO59YznG9zdErJlrD6QoAuzwGfwVtVBXVxbG4RKhJP9txV/zqMNaloFB1
j16p2R8tB7a/5yj5hzdPkQYGFTBoPnz19VkOFdsMw7CMAqVEFm+aFpT62wTWvTH8h0gRFD0gFZqz
khy9Wk1gR17f1SIKqqFczhbm7O/sGOJS1pZ74gEbrx31KYOj+dr2W1fv5xA1/kLOyo208L0RR8b7
qlrit6dG6HVLyUTKLwBjVxOCHRTnwpqjoEyGCPObpvfEMR2xn28Tda9LsHHncCz5/KwgXYJ16Gvg
W6uPCZELlWvr0SsGXrS5nJJDIryhCULF7HZ2/9aIxAzSIFYy59eU4aycCr00uOZnUYVnp15EAJ3x
T2wb0TtwQ3u0j63hSPpQ1ZBOM7gFXx6BJlKXQThWFLRCKEEnNPPIPdQd4iV2v2Stm/yHryezCFQP
oENBergcb0HMJ2wrMwrskSg3C6nA2DOO9VgL/YekFhQmpqcqgSAp+2qjlAIPw8GUtkCiXoIkrBrf
KRLrY8jj9PZohD3yamXLlQWl93JWztJBuSqNHPlifTlEYa/cqRH+DzHWPW+v81BeYjDpIgPWYjWU
SBLPKRczD+ZRtM+GXtgPGL6Pj+mijDtvxMZFTFvAJqmFDsDbtHoiCuEWYOuTLNDjGt2ArEOCyRRN
KQ7ZMEw7Syh/9+oulowLaY8L/+AKaWkMvbs4NMaCzFLFV1At4l0b7eqbyHf0ahT0q6hqI6xyxcMD
1ERDKmmyoIXgeZ5TF7sMgZzVuLgY8sEqPziNhhJrNhUvceO81SCNUBnyn6Swyb2vrX3ZBJ+z9tIx
C2Y7Hs+gVj/2YVJ8RgC0u6+mNNzZK9cqnqgPUFU3HYYj4VsDoCd6EbmhiTTIiobgwu5Ck9qwHY7B
FHrF+4564p3Slc6xNxPxDIawfGkB4D1GpWkmflUI46dpjcm/t1+/jU9NNQ9fJ4ASFPTWr59W6l5j
FFUaLMmggklUoJfE2R6VZeNxZxvR3QZGj8jEumUXzgRRPZYlfOoZeCjQfWz3dJIS9C2WzD5Po2O/
s0ciGndyxF4heOPsUEfjMiA1ohq8Di1ghMxAJLI8yPM5/V/pKNFjNAr7IXHLnYLa1jxpmYO6opCA
JMnqmtN7Zyj50CAwysZ+IC/J7okF1CM1e+M4otf/GFpdeiYIMO9uf8eNt4P3l76NRrkFAJpcg7/C
p76N1dpKmSN9zORPZ1ntcZyNAY9hS7R3fTHuIcC2pkrFmfIOM4BML//8rwG7eLHhHYFwznp1ONH3
HQ5tmkCPi3McFVPhfgyHpT7oaF1//A9ThaOmEZUCZ1pj3kl2EpR4WGQTkYgDMtbjl9adf8zqNJ3d
0nPubw+3tXsoG9AFJrf+P5ydx47kRraGn4gAvdmS6cq2k9ptiJFaovdB+/T3i7qbTiaRRAkzAw3Q
UEdGMMwxv5FcgtVEZyA/ZjohDzBY5feptaKAcjPWWLHQ/70/1NZHlG7dhBoywlmriNYlcoHlouYH
fSxtOGal9r9S5MXHQaODati5t4PSuj38VNkoz0CsoqDPA3Y9taRd2m7IFKxXkyULcNapXrth2VP3
vF3A61FWYQZOdllZ5agRtHqu/TmUJbU1rRQfp5GWwXsXkCsGlBsvCh+KdPl6QprSzl2cLxI2Gjtf
UGr9qSyVffFArT/l5bCH1719wWS3nsYL2Rsg4XXp0BwtrcnUqDy40iijIknt/AyS2qs6LS3KL/gW
+9Yoc7cJO1qesyxpd+KC2y3DT/CoDdDHB1j5hsP77RjWIZY/KoJABxBubnfQS7P+w5q6/jE0POWc
o1DzboFGLHKkaIbsvUD5WEepQ2nSZ3EZUaWbdszqRDsvbuzRgDL3pBC2dg6DYc5K4xsIhpz8b5Pr
zLqlvtOUB8RnBH1m+hUvMO/a3s9Dy9vBemwdBtQOZDKDnxaJ0/VgIMGEG3kjgogmhFf6QaWP7XOy
FwbIJ+A66pEzknEctxdtu9VpyJBSRLsHta+k6UxqU/bg5/Zg055e9ENqTN5pnvX8WOtiPrtxSLc/
1MN/7h+T27ubV4A+HgAGCpU3ukuqk8Vu5erFYagGzzdGMqkSKMgDpvRpEJrT/MCmnw/qXAw7Rdit
7SoVsQmuSDqA8FwvMr7xixPW3AUic+dXK53/zS19KHxkRu0A45PxeH+mMmVarzY6CFJih8cfcN31
eGkORjlSGU91ll+jtpi9X5Vj+TzFwgkQYq79PhbxDlV0a3klBuXN7A7a8mrQCnGSJhdJefBMukJd
SDiFJAKCK4WVvfS9lp2zxEu+akofvb/+6yAaIHWGUYWS5djr+ZZJLWgRIQyr1H0cGErZvc4x3kAC
pahDXlpVYNvpvJMmb3CCeIzptNMNYUtRD70eVSnd2h48RDIpzqKYVHpKbgZJbhs/uSIicYwAkJQP
Csqhwm+dECshHHlb8MiDFFvtRn0P3CS30eqzAwfBKE0ylAH8rZeBILBPVbT8FqvV/CZzlkdk9dGu
0kX47/0dtjl5z6T3h1ADzJs1hNuqo84y8TU55Jk9Huq0yGo/Rrig9olkeVCtZHiuxnj5BuKcKIyE
cfg0W1F/bszUC3Z+zMbtIns7vHwe3Qc8R6+/xJyJgjIaWtaFEyOgKJbixyB/xaSFycXF0J6o2y0e
LBRIDpWnZ6fWNvdYJRsXqcxwgCdT5JJx0/Vv0ESIZLnCbwAtMGKIMODG3FWX988U/yQGevNwRbru
ehRuy0IJM9L8iOBPfWlia3wx3dlDt6DNWGfi5LjyLQLR9lmxk/hrmKftiPSKSZ55/7dshAG0mqWf
BwsPF2K16FOqzBhFR9lh0br6sR9195JpxfhYVkDEFCM0Hisx5AFKD/2fE1zlnevmdrODTKQhTEOE
EIByzvVKzImpNfWAnNUyF2ChsQQMJkOJ/aFX2sP9md5ep2+kEjovOEShPCf//PcHOe/rKcHhNgDJ
58Hk1eqvQ53Nh7CZigcF15Zv5mSr+ft3NfUcFDAgQpOy83+vhxVVq02YNnj4pQj90sHtOWQQ0l8g
b40HvFW52hZb/wK/4jKPbvWkTV2x8xtuvjELa8u2Gi8nYJA3ca/fZq7kXZcLQxuDWUuAlWUJoFD0
AKocvtSgOL7mLtbnuJoTQaG+ncoj5df84Z2rz2+gTU3rkjSEhHb1oUcFeIUOtgcJAit6zGZRnR2z
SY9xqjifxj73fG/eNVO9ebHfBqUvi/iBlBlcpT+d1oloqGuEDJWqRusk7i9hbfbHbi6+KVE4nO/P
8bZMIseTSjvQCkFVrEN4GNqDgbTziLBm4X2tcrt+bL24e6yXZT4YqEFdhGePjwQMzse2T8NP+KBa
l154/XM1qcbPJhKztfPxbx50WU8EWEeLXsYta1Ak10mG2mIrTcsV91RWte7HUSkCs80n3/KyMcgc
RMn0ARvW+8txc7blyMg/vNVnCNZXO9/C9dPrQQgEIveiY9M27QH6fBrMTruHYdycpCzQSk8eOeb1
ISvoEJuY6w2BY7fKK/KLqg+ZV7u0RVqfRs9TTq3etL5Kt3cnJt4cmSFlPk+Uvxae8eylVLyaSbrW
AG2vnRrtpQQ19tesL9W50tz2EyaWbYjPumrsRP1bCyy/LRgF+rm8Jdez1rtatHbF2MQvQxtUiWH8
3c8p3evK9LK9Tt/N/UlSygOBUxikHcCJqxOMtMJUdhNMCreoi/MyxAAxE4x1v4xjN54ro2g+OXOP
Seb9XbQ5LLEJmQdt+hs5TTTkDa+dsgEKbbGcQ2O0L3o5YeaaLsnRezNqKZJ2Z+tufFWEHdEBBo0A
DGt9Y4K/JpG0ETHssjbFbrntD7jIG34DLQtWwRD+MpwxehBLOpzuT3fjm0IjQc/2TakFXvj1N6VF
rg0wCNCxLdXyAcZ/9sE1xvwfrdb0na27cTtSy+U9hL0iO0SrQ5PNjSGIdoeAEBBtmgHbJWw26u45
7w3zpayi9s/7c9v6lMjlUvglvpXA1uu56XqEHk7XDLhhxuYxSuf8ITc89DTUsj0mbYhi4JSU72V6
sW3f0A6UwLgh1ncy97GrAeMfQGLF0ylEZu5xrLvoCcZ3/B++HZ1YWDpozNK8WVVwVJbT5iAOQYsM
6jlJW/XFHdsiSNw+/HF/Kd/W6ipLkNOCTmZTqaVVuq5Ki87C3MGJhkBJtf5Dr2QpqFneFCuA1OrF
PsKKSXuaTa23/Ubxwh9eNGSfc9MLRz+N0h4GWpNBQwkNfT4gspl/NBRdsYJyVGPnUeSd4x2UPDS/
e4TkL2mZRz8bNP9xABR0GfyZMvC7wWTUYwlCOXHwPXmoVteZlnW1Gg8eV2mfms+9Ibpz5w3ZsdO8
7glY+F7X/s2iYrWGUlJZbgp50tdYS1ubo8VoCDlb0BQu1iB4x/9D0Sy3/DQPx+hxEWP2w2Ell8tQ
FkXxKW3mfDxQPEVUs3fC5KM7hIXnW3qJtAclWDF/m/JpQsfCQsrYX/pl+JIP2rgTNW+cXHAkkkPJ
+eUmXq0UbdjcjkNlCkjY4JzjRBf9anurwZky8eLIR8sjcXYShZvMiK/DvqZGT65IzC5/029BpIbf
WDt2GpZp9Vx/ijzvL6FX+s623hoEK1cq8lJBgFrL9SBFtySa6HRChjjv/bg0bcgwZXa8f3g27iGq
nuDbQDIAaloDzZa6dhNVKMSi2rBc+KTDg7kIqR4QzZelQMM8iz1v50nZuNgNGjiUA6VbL+nA9dRS
cxZesRCHZW1b/jvMS7ycQsUx6DegALcT9G3NEBAd2jbsE6LfVRVHHZbOSCMi/rpOsE0rZrP+JBCe
+9Yi/YjuRdqe3DayP91f141Xk3oymHYayiiGrtFeaTdqYwWdJJgqVYggKu3kUzoj/zhgzovEWW5l
z6qZJS+5GJWdb7q1vKD4gC9C6KXCt9qeoPUSrfS4PGRX8Ni3sxqd6Xl0iyQEKuPOo7K1T9mgkmUP
jv+GnlGq3gRmKZ4CpyztH3xzXffV1N6rOG5NSjrPwowB3gs7+3rPLJ7XtBb9+AA3vBmz5bp7Gqba
eERsA0nH+x9vaywp++7Q46W2uW7ST7zO6twDc+6pcR2seCLc6TS1fU6ztvsPZ0Gqy/NwEes4a+mO
EslIcI0YELQa6uEh2yOY6fQ+zqqW7pyEjS9FOsalTfdWYi9Xx64flxEdUk6CoSJA3tVm+JSVbb2z
HzYuZAqIOILAp5OwO/krfrscDbMURjGP7L4mppMx1ppD99AShW8NcdU8zrlt7wT/t7U7nPrAAxOh
omBILXz1CFA6aXiS3AGdtTpRjpxu9R8oU+YLOk7zv3j5ga/Q0q4GZeFNhXrIkqg4q43S6bDhKsSm
3r1/ZPYL0UTerASW10sQFxFAqzLl6qaM4qfT7IAN6KvziB7KztQ3tirILV4+ki4K42tScjpOekqd
Y8DSt7LPVifsP/smNaDKZfnOUBtXmkWVzqSzyWEHcnE9K5uyW9/2WBIB4TdPXl/8Epo1viqOPn2w
lky9uA2+BWjsGh/fvZx0qKVgCJaCUs7jeuBEsIyhwRwta45fo7w2CCeSsc59tTDmHZGNrQUln5GK
8jwaKBNeD9Y70JL7GamF0umyP7MU8rOqGNYzMN304f68Nk6K1LUjaKUsAz5tNZTZWHatYkgAR1MZ
X+dO009v6NGOHX4w2nEPl7bxEjKeIxtWCMOCBr2eWubpnVdrFhq3ZT+cIipkvjI0f9pabFyc3Jse
SnXXd0uevFVcybXGtyNcwjRxDTy1FRUB02Tog9kys8KP6BF2vjl79muEpkftV8ZQfMv5d20/qpvq
D93Nqj3fxo1PSrUN6AgnBVKnIzf2bzdS74Ua1D3WObKy4u/YVLLPs+rNL7Yrkr3AfWuNKXrR46S3
ivzTao3t1nKTyIzJ6zAwf+iNyTpCkRpeUly5D1JsDkB3vqcXvrXIvw+62khCS7UlskmAarvEMWxx
5od8iWAZx5mDa3maPCl2+asg+ZVqb//hBaMRSr+VzjXCNDepbKZaXSxHR9zHPFSjVp+g2ys4xZbd
6f6J2fqSsD7oSpA187SsvmRrRhG1JFZ3iof5opXkXTkslINIbW1nqDcCzXrnSjUtetZwBG4CDjx/
ylagPhg4g90dl7ZOnxZFT59aLc5+Vg7aBb6XNs3nptcDK+0vfV3YjV+YbQKHIbfOMngngl7sXzgh
LCk5d2/9L+7RVL2/JvLjrn8nVDzJOJJ8Tnv19rnTotvAuNG+m0vllzPFk+7jCtx87mro32iPaF/u
D7jxEWBLcGXxIViadRgBZrwUWcpxgpmGVaWbdy8FNeWT00bLt/8wFNwmCU2iJbM2MDBG6n3toPYo
VrfKZ6PMwEFlc8G91QzGTiK58bzxuIDcZxUJkNYpN+2CpiituQ8aF/1pxaDh2HHO/+jLVEERs6wv
NWBKv50w6Ls/y424jJGJyqQKD/XLVVymzx0Fb2vqg9ywlQv2p3bgQSDY2Se3Uk6AIqgpSLiHJ1m/
8ur67RpsajKNxWRDK4VePNpt9tFxmvE4upFyNCMl/DwOXupPKnynqDaRenTKPe+mza0jPaqkuqas
oF7/BG82zI6F4DVQObVm5JoHxSXFBTc4H+4v6uZQssaPpAYE7rUVVhep0KRSl13qze4FN4EMDc9M
O3GrvBucIBeWNj0sIimgvUbSuGqUxwtNwcCrnfCYDJSLRKxH5ygWfSDIn5EWr/aoNLe8zLdRAUYj
bigdJle7ZolttYhLow8GtNRPS+FkR2QHl1cXNboLzWNnPtWV2ZwyNzWwV6zyCjBuODyHaj6eDD0d
z4MyosznRH18zMFxHErQBXvCshvvoQzMZceJf3Cwrr9407pRGuUap6qLhg99Mqc8E5X3CC8w/YIQ
o3ew6TRe7n/7jfeQLh8JFREc52mNFjHRSQBKxTZr+2l4gG/S/sjSZX5RlyU9D32RWb4e9uFz2iIj
oMS9vucjvjVrTplErRvUOdfv1JQKyjoxUY+hTO4579zpqY3I8SIz6Q+NgtfGoiv5DiZn6xqR+wCl
AmpS7MXrpU6E3ukV5flgsCr3JcKvxO+jcc8tZOtc0XOnWiRvEuqT16NMpl4jHM5lZTZNd9Tqsvy7
Kbp/wrQRO4nkrZiWRHGRbdDxkAotawBCH7JnIOb1Qd2Fro+4pPKhLsV32xblq65EJb1LUz+okTKj
9VqC2VerDlf4xnwusyL+cX9Pbc5bYgRloYz+yyr0qIYxHjJdPg9WKE6GUP5CdXb4gwZItdOL2Ng8
PEEWShtUWgEhr45M2WU6sXkogsyr1Mjvyl55KPW0M300zJcPSVsZnzC52AOTbUxQouipAeJxgxjO
aoJL6vVDtTR9MFGe+6mFjetPlrA/TMW0y37fmiKa8iBWqTcjWrCKWWJk/UPuYTKfXjVPdR1PfyJm
QmFCH+1eklydg9OUXeiPohMYX6F8eMoSp3kAf16ePbOaJ98t09Q8DmbvPXgJHahDpFTKcbSa6T9s
eeB10OYktp7MXc7mt4ezzrW2TkYPM+SYImzuxckhT8P02R7aPW7U1kcwuS+ocr016eWf/zbUpMxV
rzQ1C9NAmkumOvwr7uvkyXYqZ2ebbVwXMseVEQGb+kZ+q00SpYgYjq4JK+Z1dnHUQqH/cf/YbESn
QB2kwjBgduB78s9/m1Azjzhj9hhJC1WfEfsdC+85Bzb/o56E+5oqWfvv/QG3VpDkSzLMCJpgFl8P
aM5WO86VwelBF+5imuIPTVHwukm6PSm2zalRIYTPg70zRZbVSHFeN83ISOirERxCXguSKESvKFen
hz4t451XbavKJaNDGQdTMcDZ4XrAOTYj3WlYSzosIYBHNf42oWD5aJgDzg0t0Jojzg7qd7W3jOes
D5VXhdf3MmRNr76/wkXsT7Aq6UWkY6vP2jVjO+DpiLbh2DYf8rAwDg1O9rFv9+men/HWF3XBZhOb
w8lAkP962oDmDVJa1rkuorgI0B6wHrsK4UTfULLp8/3ts3UzUSOgZg9oBbz7qsg1KW2uLDSvggoh
qB9J1mffG0Apnyo4W+Iw2stc+jpduJ3XZeswehoK8LJsAANz9WlNp+NvtkwRFFOIj6zIwpPSV+rp
/uQ24iJpygb0henRHVidDSPpHTtpGSX1xHgIx1T1ofNBRJ4LK4Bgmj2HIk+exwp36tAa9uow28PT
mCB7p824jv6VaFJCpL24CwqY0eVk1ZDeZuNoLEI8LI5YHoVliLM3eQp9WjPcOT+3nxZQJ6eGQB2Q
3Y2QSTtOTSpM4ASZtiw/piF3jyFqfemhmjwqw0XojIo/VI66cwXe7l+yHf5LOZioDDzv9f4tXbuq
yjgeA0x2KNHMhfqxs9sPrcVRvf993yKi61oADUNOJQkWSEIqfddDzUo+GWlHfQTL2tY6jqhYfNQS
7Fb9eG6zH2pr6+dQd5Sf05KWH2hj6o9eksZPsgb+vdYG5RnpW/dLqYZ7Untbi0/rAflR0jFZH7v+
ZWBISiNzwp5SSQjbp1MxXGqxe65woOpiDCJdy0+6ZQ/xdbvlOMyUViXUjhtkbUArMLd2TDy/As/L
isavFncGpN7Z3Q8wh5odILOQno2hHn7GC1qZp8xYMKO6/1Vu3wl+A3JTFMi4LW8aZEvR1Q5suCGI
q6E5d2o+vCaRqL/qNK7/oE/zbhkPWeTk34OeB+4OCv71Ui9OXOluQpl3LCg7YXCUHeIWZzOQLfbO
kdrY2swIfAeoL3bbGqHTo5bstDl/d85zHDTxEIFncW2kmso9gszmUIijwbsnt6NCfz0rJRWl3ZiU
glQvfq1c6ahUeFr5ZOv9rh3h5lhcU+CB0CMmdLkeSx+cPCprUmsqJVr7NFlj7V2qDFN71Svnr+/e
HjBzJaMUEDT92tXJiGMvUQePweoGD4QwNl9TYwmTQzw6xUGbx2yPgnz71qCmRzmLIBOfTh6D69nx
CiQGZsQUNgFwvMJyBOFdcxPcn9bGgZcbXuoJ0NUEnHE9itlmiiUm0okZUeDpELvoXvh13GSXeXK8
PxK71Y9pHVZ77f7N2dlgGohPiNlviv2Rbs8YWXPRhIo7Bl5SJWcwHOoezHJrj3DFUrLjUgPvKH/H
b4Gt2kPHoXJMgcdoQdF2gHgLZD+ChNLb4f5Sbg4l/zY0PWX8txoqq/MwHelKBUatRgFRkvZYDMPf
Zl+6OzXQjRohWnV0SUi4OWkE7NezUtCHkEVELgu3a4LW7KpfVbm4h7wxs4dqUexnU5ifo2HU/kqT
ZPmGM9IeGW/rAxKkcCZQveB+Xs0WVWxLeCj1BTEsqiCyl+WEUne6s6YbDwMtPjoIDtprNKZWRxxH
tKJq8wIE5xwvPANj+DBYc3E0Krd/EY3XYdYnqMOi2n1uDG/PYWjrk4IcpTUMBp3y9ireM+rWiK2B
Zk2/JOlpUrLmgC4ArVV7Esf37x6Am4DmZezBE3T9Sbt4UtyirDChLlMr6Jo5PQwWdn+T2bybUsjf
TvRBHwgaOvfZ6tNFgs5zowL6Q3W9+0sduvpPL06Lhxho2M5O3VhAdgekNxNbF+hKq+ulmIVZKktN
n40s5GAWcXNUJmf0i7Hz3v9+o7JmE5yjPsqdttoqoxoOyKNQTVQXXoBEFwP62lL/1qXeFgV1honM
/U+2UfmStB/UShBcA9i4xjO0hZUPqnxXyxRbM7/Il8r62CvjqB2rbmr+toWZCMDjfWlB+0udT03h
aNAru9D5MGXYhhwju9T6/+38rI2jCVgVBp4nefE0K663UjpZkWK73A55OTUnZbSz5tSLEVc2Lo36
H9sCThJAQIz1r1082i8Zlkx9kOZx+WqmOBw8T1bs0BzMC/WLMKas3glHNg61rJsgCk+Pg3hkdaoQ
ypksNUmpngCGPtgUiAJ04c2j12QfkgaXRZ4p7TLMTU8B3DB3GixbW1LXTSybqPwaQGyvV6dyLDJy
mwnXMd6z4NCVpyTS/lJ7W9up9G6NZEikC3ArKAXe6pylXh4pDUkaew+7+Kqi7AnqJg6sZRp37smN
Z1wmiyyr5O4CiLielEG0FSP0RDAZN/NT3UYzYWzrAr1IjOjc6DPO2w1V9Ps7Tf6tqzwG9x2Tx5UH
j5xhFRM5FFU7CG4DamTJGIz6lP+wrarcAbRsbBdGcSQmkIsRgsb13LAn0tLBBNCiYZB7KBahP8Vd
ZvzPS1PnpAgzPiFaZR8SL9L9Su3Mz/cn+YYBXM9S87hZQGPIOtxqwySDZ+aQ6odADDhgX/QQQk5g
zGE4Q7TT4jAIG4gxR6evFfMYxpWYfFwnun9SmL3wbXv1Z1PGzbnCg+g0hGH8MKL8+menZIl9jLLR
7E7GGOuKn+RxR31o5Bo9JlVn16eZahg8Qisf80fHUspjbkRetTO/22yUEEJi3GW5gXLKutyQ4fYl
bCIjbMy8r0k9nL3Qlg1cmY56ikdnqsAkap6hIxUgsTR51aGX/71I7E+lQP/OEp/uL/nNbpY7ClW1
N54/wdTq1UitIUtoGVJKimbrSaAGlflq46pPEXWnkyNcqNQEfHsaG/JDXn3ot2FpgRHNUFxfS4PW
Dj5kOQ9HEM2eR27udSezA+i6hLMDIDTrdt6Pm/vh7eAAJmEsYBLrQ1tQtqrRMqdg3TjeuW6G8ZKH
fREIV592wvytoaCrSQERl5h7Df4guU0BptOskNbNB2GZLclEP+M9re2hruXtvV5FoAD09UgAJQj0
+rj2pW51STFA13LbsIKqJcz/FZkWfoOU2R3wykRVMU2n135ezJ1oY3No1E8lxAUowrp1blhjlarm
yAdc7BjdW9303Todzu40Rs+TlK4umjb3u6l+tx8RnxKCPf+j6su8V3dUpnSYnHQgiFOIc77I9QVt
cHs8hnm7J+28tUt1kKHwM1EQgnt+vb6Z0Vqp5c0C18su9ykkzofJQ4KzsKz8sAy2vtPf2xyPkq7N
aATh644alUg+Mm2AQFUV9VikYNsb08QIx8VqkybfHp1/czwyQtYSjgj30fX8iLjSaVwSafGejZ9F
33gHWJHVQ2tHAEzaec8J5LZDz7czHFA5IHPIZ9YLqitVQzm8IAISqGucVAVTmlOswGkKjN6xPhSp
XbgHw3N63h1PiT5UqinGj2rcL6x/Go+jX3ZG6fpu1rtYIJRQNflD/Qv8e+vdGYn8sYjdv5n6kg+v
Vofcc9LQqaBvwnN/9CY3fQ0TsmYS2/z7/Vv4NstkLIBDJOioe5Nork5yNCZlsdQKnRNFVb5zZuvv
mbmYF6eftb9EW8KA1YqWrheXwGdTcZd/NLXt3Z14bWs/kFSzGyi/IJqzynXDGR5Cimx6oObhcsji
ZH4xhW5/U8Mk+V67av71/rS3xsOfBXSy9BBCRet6/yHdmENmayl/90b/YQozgdb9MnS43oRpdhBJ
vQdDuAmjWGcuLMiCBhVXSp3XIzZRVmtO23BjdpXyBzRI7VMchztR1Na0UDYF48kXlU3r60Hwa1mW
0alFMHqz/dg1xZe0A4JmZQoJwDTol/uruPXg/D6c/Dm/1V00DTyp6lYiQLm/OMSJ7gUxsq6Hrkvt
4/2hNmdGwUOilQy6l6towe2LwSloQAeK287P1CTVTxXh+PeaeK7ylZkr2H//iFQDpAIFFyJwmevJ
qaFnh+TxInDdZrx4ruh8ahS2X0aWfdSBFe4cgVvqHDsEcUUiPzAjZLirKcJns6zJ4E2Nh8mIj5bo
jE86NR37RJe7/aKMtUixTmum5Igp85wciXAix7faUvyJad3s+OhOaHkQ04C3Hrg+YMyXuj7EfpXX
tuEnaq59TOMOIJSV69lDiteb6Q9Gkf4aTTyE/QHpSn3nu21tEepk3GHo+Usx9utV7PgwdmWxip6z
YBtNOfckjEw9e7SbdxKVrS1CzZZSjorKItWI66Ect6yd0qKlVU7ZfGyHwvqLAlkWjLaloAKs72W4
W1OTxB4629wjZIDX48XqYiRauDCeTnGzVHojEMiEnE0z3NuLW0MhvAJ4DgU8OM6robQoNyk60uJ1
8jBBn3lsntN5hgjTlclOPrsRXlFUIJeE1AyodN1JHyzFHsw57oMeg/N/QtTsK7825yGwVaV5BHtZ
HMdarQ6j1TfRzpHbmCY5O4B4g24JZ291R7admyVVXVIz0IvatxtLXDJgkr6jjdnp/uneHEqiBMGF
04xae7w42twaTUmwkSTRv4OojJNe9wPtqDHdGUl+m1WoDIsZ1xo6X8hirsuLdRZDx1Z5YKNSqY6p
ZP6bVr1nCrA1H4t7gzIqr9lNmsH968HMZj7CQrvUj5t2/N4IfRzINev8r/cvHs8YfVtQZ4CjVt9p
9jrVwjKuD9C4SwKlH7vHHH+EV8S9tT/vDyX/qpvVk+xE7hD4CGua9IRlop3mlFc0D5tIXa+8s7EM
/SnLRitAf1qjND2+u8oopYkpMRKPUJEglbo+2Uj4tkvdMyjYlvC55xlA+HbUT3MIz3QAeLaTuG1N
kpSNXIa9L/Oa6/H0GJKLg8xU0NuiOY5mP37GDdy8sJ2cEh5VWz0k6O/uJFIb96VU5+ZO4YGTzcnr
UZfJ7CwKcbw3Tesc83J0HzyEZ7B4RlEPIOpwvP8pt7YonROaUDzflAVXuyZLk6hCVroLqn4pj5nT
q5dKGf8GyL3XUNhYTxjbNFxxMaIGuCa8yy6D6Byl450D1RyHtf4tM3PE3ytVhSrgqK2C5afQzZ/3
Z7hxd0rtW8kfYnRabdcrymUaNq2M8abWmA5uqli+NuXVS1WYizQPMPy0smIaOEWzk7/dSrygdkpa
Kp8hSjw3jgYt5jhe22Nwarei+pxBgW6oOAzjBzFQgcYFxQicVC1OaS+qg7604lPnjYjdox/9dz2r
7TFS0uo/1Fq4kvhZaALI52S1HrUxGb1VkTADfxmPitXoD5FhhH7pifnBjiz1fH/9b1FZchU8/kMQ
BUlhHSUarRtTc6Y2oCmU6YNOqQiQMr1I3Isy9MtnbS4789SnXvRIfbbSDqOSDWlg1nP77+AOxA73
f9DGluf3cKpRr5Uhgvzz3wPkJnEjXeX3xFNP+FiXFs6v+g9KFf8hPpaaAbTIpbksmIPrkQzQ3NRa
UgoGiFbE56Uhu/RnxxBAOq0ifk09I9+DvW9cIHQlKRpAjCc+XjevHa2wakhyXQBRtjkNPd5Ds9Re
LnioPi85wmj3V3NzPN5Q2Yjh2V6THhHetKPZ1bvAmSr7pxBTHQgl12l4RPQUpuLdSvzsJilySDka
cZAbFK4r4qbPhdUh8WKGvjl2amBQ6znrQvkvQ3GZe/iwSObC+plTFiePrUbrYCYZtEDTJnmZZu+X
6Y3R5/cvIuExgvE8ctS55SL/tiX1cMnHFnt0RAbs+GJ1CDfiRv1dsTtcpQS5wP3htk4AF6HkpAPM
BMdxPVyCbuPckVcEU2T1PuwaLzCrRPj2uFue2wi0+FQS4UAAhBzQ6gj0rWfBZ44pKLtmh91zol1Q
d293btqtTSjBliC6QE/xwlxPqF4SPPE0On56qRsfGgX7Eh1Ame/UlerT1S134vHNO434ESw4GH/J
Tb0e0EusLs1dThlklpI7hKJgUgnvqLRacliysT/NwlUOUN5KqbFi+71edOeodcydX7I1c0nJQrKN
pjK4vesfItwWtoTO+625ZRY0C97keu20/kRX6tA0qGPf3zpb3xP7C44eC43r2ep7JjR6RZLwPZs8
0k5Z5FhB63n2x/ujbG1QCUfDFBBNCoK+61kl5BaaKzIRtPifHymH/ardqPlcg/LYWb+t6EA2Q7ES
lZaHa1wpZcV2NAziLRv96SDB3P5HOLbVM+WOguJTsjx5GWIyxA7Rl/tz3FxJDj1Xp0RtrXux9pQh
Liyo08RDoX0rq6QGywEP5v4o8nusQnVSYUnxIf9AamMVT4oBlJNdU6KBTaBc6P0nPxKjrJGHHKej
MXYoAiD4dFGLQQ20qU92gq/NDymxdv8//Fonvq3HxC48JlkYtU3ne7I+It7QBtDcksv9mW5+SZtW
C6E6QlVvAj6/3aGaHiu6prAzW3KHQ6VF6pk9ilalmxLchIsR0G1rT8Jd9ng4m2eQORJHSzvhddqq
pEm/MH+8wZUoBaA2qwczVq0gJsIL5gYa/n+YqRwNPKG8v1eZSWo1kpfFeFUR569eXITneZDUT7fI
p+wYdqbyOV168XnR3Grn6XiDMKw3FIEcgE0K9sCg5Bf/bZltIQAtuBHlRVot88PYGIOGXt2SfQX5
oOoPZKAOgmu6En8c0z62eafz7JgPcYiUBJ5AdiDSRvUgOgCG9MPM6yp/miZ19LvG0ZXjbHbqNzcd
xhZf9sEwd9Zua0Pa1CAlbhER8TWJR5l1o0sxGA1Q7++PRORa7E/qgrBZjS7+u9kqBCu/j7a6Lecq
1cpUl3sS+a3TlGcqbeakSB6TxTH36lFb25D0H+UJLBaxllo9giO4t270qDboolkCsrDioqKPGrj5
XJ28ro53Lumtq4UvCjOGx53HcLUToqVIi1mhaQtAWnky0IhUfdOeZxU25zzUQYMK3njotT7+muaW
+/c0m3Ba7x+FrUsUip2sPgOZh2V/vRuzJI4VO2spjOWx+rTUrfXFtos9/uotEIHvSBonAbyQseC8
Xw+j8/XSsHMhPVTxkp0T/E9/Re2ICr7Czkf21w7/KEp8ktBezotDouXxP07oNgnNIowuqRBGtFHG
aSpelNIIxQH93GH2R8VYet9ti+Vn3deiCFyjqB0/7ZQQVTHbmmJfV7Sifk06XYNJnjdlfhhd0bwb
mcPeoIdKrYPSETrpq4DQaeqsLSQzcuoL+8PghjVUXTU7CaHuvLcb549nXfLEaNpCeZIf9Lfro1ka
/HZqqipZY5k+ghbWhRAr9PUUVPT9vXErUCCRnrh/8s2oid2QqVETJZBxyfy9ME3LwKlr2LsL8ig/
k1RXPtFcTR0/SpFffYAv1FtfRF3Z7GErGgs/sWxMDZY51V5cimCtn6p1nzy3XTt+6maW8lRHOELv
5KYbRRIZEQBylm03eArXy7OACp67lEKvCWbglMxWfXQVvQzsRe9+zdX/cXZlzVXj3PYXqcqz5Vfb
Z8pIQiDAiwoasDxqsCzL+vV3uZ86IUXqu92vgI8HSXuvvQYu21KOIkvf2RXfqmfhjAA0b5/h7/SP
l9eV+ZCplqPV1vGQ3JF5TWvMN/hYCsAikAnDFBrK/tX2Fe0hibcbKcpMU3HAEn8vHOSNTwTNZASo
BsDbHg/98reA32587gtVwRYi/tFyGx1CRcF3ne3Wv3eWvvHAoQ4HYQ9nN4SLrylGlAByCKnFWcrU
dEN7E1d2ts0RLR9sLodo/IYs8+Wdt/zGHeKiwLixn6ACfD1YRcQTvF20B4V2VbAnX5bokixBgHhv
8/8Y9ewJykACcFwDvN8Pjf+uN7i7RTPVczUndjxQiRGqHVx0gDfqe7jKW49yX9WgJIOA8ge51VPq
0nFAl2cjGEKA9zJUM0RLp0yCIizhNXidJ/y92uutR7k/QnQL6J8haXx5f36lWRMhlAw+kCqskq4z
x8Tk4AK0s3mnwHzzUijw8B9Ogz/0oMMatKltp7niY8RPTTHFJ1PItZ6W6T1631sEAExVoU+BHAZC
hNc087YNBCb/gB6mFiuth0y4wvyHH1y0IcRmgK9kuggETLfS1UWBCXmw9vM7rcO/lpavSj2gHqDf
/WtWBr7oy2eb5DKQFias1e63ro4Cr/UJQEXzyWuZw+C/p9gnZU+G5kxnC22jC6SU5WjMQLFj5c11
HjrM+gD1ZZd10ijLNby+Pv19m3+j7EEiOQrRf2f5QFlf/krLlYAtSKQrCidlzHO4P8RL/GnW4XDF
irR5B6B/4yuASg6BJkD2UBO8ppaKYANpJQP+BHbOgERvJqCyZM2NlD547wDbH/CrF7DL4mAEssvA
ESn/8tZQ7FkWO6AMUjmWHeItX2oMuWMYfVk1nd2EOPYyZAyB1vFGTh3ykMcyIyk5/s+PGLK5vUaA
6gGhG68+BAn8Jm8d4JXAbggkRsJ9zaN2O6TFoq/FpJrPf7/em88YfLldghNgLPFq05IBGgTn0ZTH
xZKBUoYIQMAc5soCEvif6xH0MkWMfQuODdg/XhXNwm1hZLIYIUbNUJwRKoKcr5AHx1GZ9wKO/7yr
/VK4yO4vCKzm1Yc6Ixwe0c2ZrpZgcscU6uAysGw5DuxdLdifawJQO0ggmDriJAVV7eWHs6m8T5ho
djzRw8k8sfyCITg/+CxSJcYC6vL3F/YvFPryS8UD3E1EUTTtQ5793v9zzMB8NReYkOHeAObH1WRp
Ko6WoBUvLdbIfTcloF8j3rZHAZOa5Fr0SYHsgIQ2MyzmV7QO8YoEjZLl09gf4BQVX3Ujsz87OkZH
xlrT19q58AbPDkmGEn7MHxo4ePDD32/kjY0XKCUOL/CqMdpHf/3yRpggWxb0RFd9kqy/AOCPFwGf
u8s0QnNW5sSYQ+9IcVKI8b0UlAXPgNt1887Kf+v97akiu9YZn8pr9XgLT6de8R6bDMmiA2lycgzm
JT1ZFkXIs383cOGN+g82E8D1QGqE4AdF18vbLjSPY7LvasgRT28ntwJNiE1HznJAWOXQHXmWrDc9
dr7KNC6vDb7bMH3X/ujPEgI/A8Z7EejmuPfX+olkQ3rqYnDExk2yIlwmX05u4BZm1TMqdyCP5z7p
3oP533jYqDZBxQYAiLnJa1sYicbIDXOqq0JTqH5ysd2wuJ3v1qLvF0i/LdyF//6V/QlVwawR/EpI
aLFk/iha1jyYBNuT09RAwAVQwVYNawRbc4W5V0tIipy6NahzG6mnv195r51frdPdmwahJpidhCgL
X75nwIFOrhIA3MZdUslJdLfUv2/E8OZloKnC/2grYArz8jJqmXvPXKGrIFGwlWDZJi503rbSsKif
SwNjNH4gsDY8NBtg164l3dM6tmEdFD1/MNQO4qgZ50fPY/rOXvXW64Yed4fLQTrFeOflbyMzfCqj
FmvLdyJ6ihPIX/Sa98e8AculDhkwvvrvD/2tr3p3eII4BI5LyFZ8eUXFsgAoGa5IAjMdRp4kFTc0
vzdFD/85guM7BTr2zkXfus3/XvRVS58q4ccs4Bi3L32G4USn6oKgckgyFt1b5v5ndzg80b0Mw6hz
Dx993dgHwdqtTY9kiWwrtgvIZbpUTJMDQop8ueRuPQC0TE6Ifn4vAfyPO8UcAvIboEDAQlGbv7pT
2eZbhgE/tDCkzedzkugGJhh7BAbM/YagP03eNe/Ft+xf8IuFhL4UBRGaOKgkQf96haszz7thw/Ss
WqCuHk/REs83qWbh9ZSF7D1XuD+W034xSGB2dw9gr/8W6v85Xbe5NzISAh1w46P7cXHRsVBT/vT3
z/SPXQlXgRgeBj47gv7naCeAggkFHQg2q+UPrcSAAFRLCQQ79yXqCAgkgWDWs9jekyT/SZTApbEP
AsFDi5rCjO7lCtmNJIUggMg2TcPvSyT4L1S12QYjVFADUIrFe+B03P5EdLf/DM+jpigbJ4s71ul0
O8gBYZmggjP9+PdH8sfK3X8XTgSAi6At4dm//F05HUNHDDytdGeKuFKShcd8tW3dWNRsepYpoJAQ
KQl/v+wb7xveyJhlQkOANvB1NZXvzOdip5pnI+ufp4nyEFhh8i79+Y3bA+6xD52BnIKktq+s/3xX
qD6VxseA67igOw0Jp30ZUtfG1ao2+gm4MZo6Qhb74+/398aXtk+EI+hvkGcGSeHL6/YwHIRMBdf1
DYa006zNkbYiKQUP/aHwYYGsK5qUwCTfo5j/+WRh2ou2DSjFXoG/HhQrBwoUzh443Xb5chsysn1U
rZnfwXf+3JFQPKLSB78GBcUf1fDCuw03ju597pqi6mabnJGO9917Y8/cAef9++P88zWCLYaPBSQu
+FyDrf/ycSIhtFjiBOP8FjrmoUKwznzsI9OcuzhljyxdoytNOvm/NsI7Rw1oyL9RgPhOX52jo7To
TFPwuTz82I6NGF0txrit2t7Jd9bDn5stLoUdaecsoQ9+TW00iU27loJHs8Dm+wcXjv103RDed4B/
n/8fz3JXX/wLQaJWevksSchXPGoMLFOYaOefxqhp+CFrWjQrU9CvOYh/Q3tCHs/0XqThmzeJAnSf
pcB9/vVUbyOx0oB/sRgDxU4yS/prOo75KQY4+84H8+f6Q2MIvh/WPBiGKPhf3iRc01JCIgA7UPXT
k0wg+jsV2ttTHCv6K28CQcttS/PbZOLZOxPhPzssfDcQqe0faoARwGtSFCoRZNwTrLlG66gvRxqY
HnOjRcHhv5H+uU2ydTw23uqnlE7+dwGyCgyEh8WFH//+rt/YDACK7rAhaod9q335GAjj/eoY5qj9
OI+IxYGwtAqHicbvPO63rgM/Ecj/9i7jj1j2JgSTFLxsfFPJqK+biKjjFrXvWT+/ten89yr7r/jP
Zg4Ev7MSvjkgYi09FLtIuKUzAx1cGGmO8Pi2v/7++P4U4e/MdzAX/gWWMdWJX15RAAAkE0w1K4yg
oydkYCa8ZkOU300Ysn+12IOvANiEsMyla3yB7Yi5GYq4fRzZNF7lPIaI7u+/6M1HALcDJDegtcGO
+OoHwcih7Xcyh+iH+XNGxHC19Xn4VdExrykio9+DvN9as6iBdqgK/CY4j7y8YLqYURsPYIz1pD2v
mGbXTG79YbdVeqdtefNSO+gIkgp2pz8mQyb3a0ZBEVPQhR19Pg0XEA1M3YVrev77Y3xre8CwE7JD
4GLAoF+ti2wkS2caOgOoyoe8Tmm3/DKcLQau0sluF4u05EC3wRFii+7092u/cZv/KjmxR6BJA2f3
5RP1u4JigsdHZeFWebtsKnho1hzKUQhnjn+/FLx131iZwK1QCqD4RHv2GthMZmRiKA3OfI7IJn1N
XE8RlKwws0USTCweNSe4zSbjkT/pcFmeIIF3QLGpJqZMeN63xxBU2o+kz8j3bXPso9CMZSW8Ccaw
3gKm1nqmKixKpGlu22kL08bW7ZC3wUkuqfypdJzIo9aL+SebJudK7XXGy9m288MWQJxWtZlMflLl
+p+hcZ04IwsoGUo1S/cBsTKLKIGk7UV6Fw//oKYPP09U6wwzAkm/rHNu59PmRfdlz9EVYBsncwbl
Kusf2yRG3aoj5FIhZn7mXQm5cHA7d7aQZ0CuEFWh5AQLowu8/mmtzoa7IQMQBTYpunNUrUj2KhBy
zWo3tDo7IZcT7ikxkmqPvPC0PbOCFejt6ZTbGt6WE682sc3DAXOUyddEhK07wiBkOBdyWAGrSULj
chw31Txo24gvoMs23yc9LV+QxZkKkDVGOUP2Cfe9OrE+vUUULeIzofa1d8CGQlITtiyuIkXkwmvW
jTIpsUl0/0yp4eSW5jx8BJ9MIXyrzdnHUEsUmgssluBIyQeQz+dgyrtHixCY7kAt6HzlkE7bM2QA
vC2jyCwb/ojqPnvnbYyOCM6sKXxHgJRZPt9OniDdw4cTftOShszt6qr2VzHlDaLToN1vqsT1br6X
BnJAOIDBQevYwDgLWCNpozuC7Jf2Cg5v012b5wx3yov+qknJmB5His+/wgGVfBG2499XCGG/gIBY
IMUczv4B5gHddhpxoMaHNkwxGxhcBxc5ljTogoepw5xgQhzhbRIk23poRK5gDtmGbiobrpGxClLt
Np6MjJHWNTXs2Y4+TEE1gDlOrdewS475IooBwpxJ9rewJQhBehgtv1JhAOIa7iI8NiblyRVJHCBu
EISSvpzjkcuSWtiwnFObB6Q2yxwhVxVY0BXhjP6CRRJSriQHWoQHaor1AllJh1CcJsi/J2uh0mPG
IP8pB6Qm0TIKYY39uLip305tMTh6mbY07Gq4VYr0FDOGf4wQt12tSZsSGEZ04oFGStwjE1macgj0
fNMxHj+uaxvAX30Z129ZhlF/Fa1gAp+QxjX0IOSZLL0KKWMxqEloMRFNDxr/0c/UhwjpSWew2FqK
2xxy64ZLkMFO9Rq19hSXORJEHlPSEPhFBo0Rx2HTCmYni2L/LFm+9edEMfOPYNH07FJENYDtviYA
xpA3LI5bs4W/eZd1N1vgWmxFGVe2TFyuoafPmyQvJ6WLj3ND8LmKTQFLwzPuzw7fIgSX2TI8sEbC
0tqhJbhycAzOT0gMRic5iWj6PXeYb4AObg38BxA425dkUfMlz4c4LTUK7+k4AI4CXsOHcTmvQ87q
AvT85NBzyqILuAmi3xeF/QcwcbyUK/C6xwLRGrS2elwvTUrXT9oSsG63pGdfM4dPpZ6Q5KovtnH8
F9rt7WuaqEzVdoxXnJRb6mDpjzcd1JIWZKwGuhSPJrPrdIga3jcXwv3qYIlJ4GMUTVI1h5iuQVjH
6RL4EnyMJDj3MYbcB6N7pkohIIuu1g3W2wcdTgRJnD7wSA9msqH1HIgpKPXEO7DjA7F0d5wv8Hqf
22Wz9dZPoz23rHPsupjEqq/aAGr/kufIRawa46y9CEoGpEOZGYje5uBYcSabk6rMeUDcN942bnhC
h5v8DOnKETIiuRa3YDBEgNJ7L7R/mPFz1gONNwBi8J13402o4tydkGLe0Gs8fBjUZxuY56Qq1NCZ
+426uL1mnlh2UDCKEz+z2Gbjl4YPE/bEbVOkQQ52RuH5cMpSXeQ/sraZ6Y8m3EzUAna1eoObJ+xx
8+eoT2GtWa6pX8hHlaRd8WtDuShr2m+TJqeAMxeSMt0YBqClC6MZKisiaS836Gz1ugWVCPqsP8FC
f+bfYZEcDKWJPfU/SWitShFskkl1Zk0Kn+5rRgvsWVXYFiZ4Mm4J3WfQEhmsw0IRrnfwTWzNz36J
ePRMkm4erglOlbiCF2PDfusYifLLUdKdwXNCf7R1D2DORuutc3xLFPqCAkTrch5DIrpaA3EUv9rC
R9MEP3Qjlo9wOm/Fde9WlWO0Rz3yu/Vomi9wbUsDic8nWJq7blUyQbhf48RNA8QeBJtlTOf4iUbw
uwUQnywWJNI1lt0jGbK5bw4i6uMO55UyjEr4MoB++hHPLYhr0JGi+Z5iftmQ0s9wt4RdjU+aZKvQ
XqbCPg8xhE+HLpjoJisHQNq15dbQlZ1N1ht+Z8bCyl9j63eXyDXGp3+XqHVLjyHWBog4Afxv4XgT
ALHpfmFkMje6tjEiuS8cHXRTRywb72zkjDlrxOsJjOoTK6+pgMNsUxYj/HriKlNSsHtYAUpYDIa5
3xJaTnItYOXT8WTBnC4Rg7lN/CaLWz7keVNu4zIzEH/iDYZRJdJKi+xpnFu8FHDTyNr3pXHFIk+u
Lzp37sclic6CpnNy6YVLoRAPRNEdZQZ6XJkMezErSDxMlR+XJWgQNFA0/CfNvW3uJDiOUenTEQ50
jbJbUgbLAteomXDMF6N42+7n3Yaj9mxAYSqHWCAcKlolUizgUDseFyfipFIrHK8UQkxNW9SIExwx
H+/bMIDCekK+x4Rkp/2U9IzXiB6DmXwaLsM9GOAwafZL2H3mBszvSliTklMMRuN9MWVNXEaCFEtt
bWSeAx8aWw7QAiKrI2jWC2Z0sJOedO4ws2qRPFO3fRbfb4Obv2Cav/pqSUioS/RCzF1Nssi2GpKW
BTyPVkXtAZ4XsDbKcjOAf8Yi/PlgHZofYwqLlUoWtpnOW+qHG0SNjl0dOymuDQkDfsugAdgO3jJ+
b7Hv4cGBUvsp3al1vPRRn1EcWJj/VWZSA6YROf5uNXYLioO8y8EysxyYatVpGPLBAAgxFOUUzHPw
TfbziHGcKbQsUSpSVRYsl/ERSXq2OFEYYKTlOk+S1rkR2Jm1VPChVuEyI3ggWDbzJEezqlPbjn79
gdIxSkpM+IbuFydrB8YIohLWE5shB3N3zcrj/ugbv3pSrsW0qi90GkyQHz3isyN4vbFUH9ScrcNB
hU1BfoRWB1+lhn4/gum92i7BqldaZuBfY121XZsfAiTVk3KDnGfE3IdG5nqa0+4csLSdrixy22gZ
wh1teQiDNQhQf6ebrJuATf6QoaPT15txmzs5pyKDwjZfRnzqnUlq5OQhQDccC4Cz2eg8RDShXWGW
nFJ/Qb4T93UhpjQ82FajLivRTevmDptx2N9Fa8b7h9ZM4XS/CfgDHbpYaAH9FHUfYdjHhjOYevml
VQOXlWSt9KekBch2U+A9npLBp/g2ElS9B5iJuv5BZFscH7hU9GruiP+VS9Acndrr0mlop7s+HfXz
gGiuucxVgBJFOQwcQNRdx6ykcQsyau7j4QdWjfmRQoMRlJHyMruR3sjlIIIx+53RpZkPcbaq8Sru
Rf7b2mTmdYPN80ZoWLzVTdaDtj2iwB2rMBVDWztVjB9XbBOPyawMBI6gDuKcHtuJ3SGvINblvPRw
eoEHcMRruJtEj062nShRHosPfsTpdpl5hJNWTp1nVziHNZwM+YQq1uhmdx/LN/wImnLlbgsEjN32
cjeR0prYvsSWqkTFiZoQftGO8zcqx/4Bezn1GHJP42fX9wD1sBL4RyZT/KNLBklm5cDoRWVmyaYP
a9fCIsw2iBk8ZGbD5Wc4Jp8hOVjzEqNlaO36vpimWs8E7Ri82YpqVukAKbRjwQNvu7RDWRUis87Q
WVw3zgbjM+C5+TtjSoB1aEOpr7Am8xNZQD36mvGh4Zh3j11XIjuEfba2s6oEyc7PddEMOihR4LXf
TKbMkahikmVkwXh/8hkd/c2cSNJWQIGNuRrcIn/YuPD4wRANgvQac7qeTYJdYOxEsRxVru1wlbW5
v/Qab+tRMMpvQoud8bDpyIdXWJpsugDtEGOZKGSK3KyLV/OJJhghHHs1IeqBFG2mUDgYGx9MjqT7
L3O09tOXcA2yqYQV29R9XkeSFRXxIunKvpsULEqmuGCgOCnzvSED+B3ofLo2qcZ1kXnlCtR3wK8j
FLgwk4j80XbDSq+4jvu+GiUP9BeYam60bPKWfYmwt8JzY2jsp6Qz/GvQ+/WZ+kR9Vls+3W2j9N8x
3uqGC8XW4crW4kuuozG144kJPn3KuWGAQFs8vAl+P+Y7WfJ4LWMNiveaKfpZ8ayw58bMxQ/KjJ9P
acNs8ljoLkkPaouSfxgJXVYX3ZTSC7ZxbKlpi0pV+34Ib9JciBueoagqcVBQsFyVDB7tiIb9DPub
ML7jqzbzeUX8OTaZnInpdpj90p/XRHbhp9EvUn/oQ9S7N9K27tSNrpMgDFhyhTfp/km8svKUELFO
H0YUpvFNsiTLbw5qpq71AElwmdDdi6ynYhbVIjpk4JkUxJdb3g4QnYewSwzvWURJD4e5lP4MAlc8
DciVMxeAGW1Urt0wBbcLgqMua9tTVqckofZk55ihFDPpcBrjaW3OrQjaD8SOq7vOpsis55mG7MgB
yZibae3SS2ZDkVbNGvngesTTQdz47rYH6/twumD4mnWXZorjp7hRA4qL2PRg1GsaP4eBR6CaEQBu
S2KAJO6qnwEYwRxHPa4OImoJVTaaCoFA0y/LylSHYBp8o50MWHRQUSgfwRuNpwpnJrlWWumuXvMY
oQmJwoVL2HnoX9FIGKo2ZtoEfOihXVDamuRr6lw/XiIt4VXEMh1fQeLR5ZVF7xt/cPNCjzrKKTul
foyGUmvfmYNFyOJa2hEfU40dFJsb6j/3T5jwdqqFsiQoaUPbX6LTW3NYssxdtSt83Fw5hE0M7BiR
re5mEEzoMlkMoKK4bVMcKKKbxDHYQKk4ockzcJ6kxPNVlOGExCHE71BxF6Wkd2fkpgBJC2D3js0E
siy9ZysP15Hv0uutG/OgDIBVhw+dmJU/AvSK0qPFaP05dkW0VaqDbecxAFLQXEXdZHwN7i2MSFjU
dr8mBkv8EoaBJDxhWUfhyaJGGc8ugRPsJWn81l53m9sTa6DHSsrBwCwZPSDhtKJ4R+qsYp6fli2G
gBK7TghpBZyT0mPDFq4qsPhDfwtzTWsOUyGi5bMhqBMPHj/ngJoV+vUGHApRWRn3HPgbGh2s0aJJ
YWYWADuZcWlVtiTPPzYhm/Ky5c3Iy0YsQFoobxTkRv3ESBXBBv++JciwL3vItfV9wrf83AdDp2vg
VuEHbOLDF5AceFJGLpl+cJKMV3SJQMIlYxv0F7miToRZY7pmddf75LGDZuobfu2eJtEjn/7UAaP4
CguQ+GnE6rOnIVJqOMAXJ32eiq1VZRyv+tYkOJx+ryZIPsHgOpwPYOJ3d0tjqUdHkgH7AYS2fYPQ
J0FiqHURr9YuCtobovGwSm7FepEingWsMaPwYen6gJy5RgTbTYppwFLD4Tm7nqA+6WsxtYU8gs8W
P9KR6AK846jTZZYRptH0/ftu/VqQn0DppPzoaSjn+zxBsuVBLUmzHpJkpkO96HD+mGKT+OUtKtUK
pmJjeomH2X4KNFzODxLM9+JAcdyE2P2pvXHQJuLLxzo59a4YyCcx9csPH+WrqM3AY3UMk3XY5VqJ
vzdKzsPFQuloSpyf8ecxTH1T03Hh7BxvCXvwkXBYTgFBjbySQNXCcpgowSUUKh0+c6gKYuMaVy7e
qBivtcFrW5jP78FoBnaIz8dE5aBAZKk30CvPq4VZTRlJ0OUPbgoCXSc9RCuoxpYJ7g292L5bEG5l
1bFh7cs2Fy1gw9HwRxjTsx4mXCigz3AgBo7Tp3P/YCREbUegtfpJpz2oZSAjGl1Bx4T5Zss1/Yne
xl1ygv6xBJYgT2MbAXsozCCWH6aI1HwUcxDL6yltNPnukRn4u9CtYdU88OSG6UH+pACG+0O3rcmn
ZWHtxUesGQ4oGdK2TFeOnFkKCPF33AM8O/BFw/xaq3mFO8XEMI0v8fb75VGLyPmjgYDJ1h47xSVB
MT0coCxMngomHAZ2nMyfi3hyjy7D0TNswIkq1ejwSWzcJlejk8OD21YWPGYoCpYjCVYMNzdoBfQJ
E8/5foA6YSixtU73xKN5PCRKTxeKIWBUOY8a8jZ1oz+tMAFEn+DDYTxEvDPPEbjP8wX2rMOdHGY2
lXmTGnsKyTycqRNRezXuBBI0OekoAHYNAqUTzggoo9k6/twApm+AnPUYVdbEKOdXtkJuNWbesHqL
qHumCGsdyp7m8QeStRz9oKPBrUIMpTnkUeG+ozYduiowaN3qHDX+UMHSyH2RBUs/wNmwG09Nnyef
NE0A1tks6zyyH7YCMLCg3ffFtvurjnx6yIibvu5jD15JP3UJ1IKLf5iSES0cPCxgvesDxm05+0Z9
gMQVqaXjmi9YCHLMj3RN2HpnM1U0oFJ4c/Ddks13CyWomBqq+luUNVtbz20b2drl2RqWBaDzJ9Eg
zOxzr/oRjwmxSPPHAA3YVxi/Ul/JGOnLd3Jrl5sEhjApVgPE5R22PJnEZY+8jN+DwJjttG1a3kEx
lnlMAxCrcR+3GT44gM2y7KJuL6abVYlTM83zAaUc6HZRPCL4NoJz90cDRtl0nTYtO884UT4KP0U3
ItrjyyK6CDCEx4L5B1LwCJIcxDqVDngmjIcCIqPbZiHpD4CDqbygj09vvRJZc169gswS6q/4G2jy
/Q+GHQsoNjRuN1s4tKJEwTV/HuJ2IJjhkPU2WwXB0kcwB5yGN5XEVTLSdq4pa4IOyooR6xNLtVgP
OcG9AHh1+c1Gmzw5hDAbB7kZucn3YZoCn9iKZVDgKcw0KIE4JaSMOPVPUqeoLNS2gUfASIx5zExW
BnP7xIdVE0rZlEA9sHjQaQEDRc0J0988RhwLygcMMi5pt8kAGKqPujNAavsRZzQJ634DXfWQcW/b
myycce441G3qDgjl1t1YUaD9ge9wJC9j2PC4Trtou2edH791KodUxqaIUY0pohDvkrnDY4M3XUuq
XprB37oxHp9tigrs8zBm5vtg2zR9HOJ4RqigSZfwhiIR9mpzSWsPK5JisKJY3CbAUqfs59AXTVhi
aCb4LZfBemvmGXOUWRfLl6hp8w4IJMz0kALv81JDYHItM8C19ThydydYZ5eP2pqWHmAgoacyiRuJ
yQ3iaK4a1/PhU7EV0bK/1gx+/esqvsa5GvnFohMmhxgO/k/KOYsvFvE+xY9YA4xDvlLQfF7XgT5D
jIof3Y7wDSzhKehYvQi3iDpzMZNnNbrcXQ+0nx42fKDbVSwl+0SRc5c8TWLMVcUxgnZfM9npK7gO
ggDjg3gk1agjB3zO6gLZktjzDeol3Ap2lAFW/FCOkOLMABOT8zSTmNwOLTgItzuU+D3r4szBIiJD
WWLlHPl6mwK91qtN7XYgpIu/xYuZSRmSYppL5qxqj2rFNK32Saw/A9IpyNn0m/4RThhn3Ml41D8z
E3T3ZrAxlHugtkaViTYIO/vQrbLK20I9YBAPpVbe8OKywTkseurTFsOkMIalVg17i7x4dpii9Wcg
ys7e0DabPw4jpmY/5mRZukqGRmCjz8atHtAFbOj/0ICX1rssvY4KrKdzYxH5fdN6mUrAjhAWXjY4
dA9PM+e6LVHEKI4BjwecOqPBK6qe27jFU8w3gNlZf7emazI9FKsRv5EeniAVCwQv7KZjQ/TZYE4o
z0grxQ3h3J/xaEAjS8+gn+RbJXTanjfCElEXcLfaR0iMXWPkk6IfaKfiFhY6WQu+WdHBCqFQ6nec
oOOo42lG6mvml8zvKhTxACGOu1fdoF0lYXjIcIJKpF5kGFEB/camutQNFdF5Z37B/1/mS/sBI1f4
lWFozv4J0LHDpGPMCaa7JtO+olmo71pEdeqSh63/jvEvRoQIDk1ZCTdSVCrgk6Jm3Q0or0VmRXye
Zd89Z7TAzjF2vvlnHgUbD+i58YdXEHthhAttni/lAvT82I2U/fTZqH8l7f9xdB7bcSJRGH4iziGH
LdBZUitb0oZjWTZQQFGkIjz9fD3bCba6BVX3/rFj2J4rq2ROl96TS9pj99ARmjLtB+UYO8ZJo9h3
ZSfHJ0/P6mgx322gj7XXxkXBxrQHe/fUgc8S2EBfzfriaJTSzx37d3fQy2y8R/W4Ejaku8g6kOXd
qVNFRvwQV2axPIawLmI32luL0rrM1pmsko2VBTRpNCk4szgHt2Gw1g9nXTrIxEguLKdhjRlgoVp8
SbZgMZ+nYgl+T11hiWT7//mQmEDqdEFYDQe+zVZFPrkdfZj9VlgwGUP9R1oZcdCt0WLtLBrTP+hw
EGXKHyle8s7orJdIUjQSz/ZQD/uo75yBMKFgBeGZHGiEih42fw9d5gpgfhNjxIxMa4u9NlPyDP1E
KiJdYku/D1XpmmmVt/l6nxG7ed2cFSkOh5P5Tw5BfVcj9p4OtSloj6v8xd8JjpQbFNl0NZoVXvMi
wmyVqH62BdlkDhCWmsbwrvJCZZwcZbViRyWQVPesnvkUs++zyDuNX6WweYs6R1UI/WyzmsJVh7Zu
d5pLAAA5NwDmyJX73TtOBesbylHtCml3bCqTrZpYarV8krowcO8tTn1A9plvHK+NWx6jMhfD2YXf
5Huwbg9srZY89XNGr5OH+rZMnGAGHxvajMQicBRSCMgUky7ZarbfkolRREtctUVEnxoXFEoSZ+Ol
NyTOn13dTeqhq0r4SLQlRRizmKhP5mexxizqtR9bASNZKtGjPsuSrtuLmAO2IGPw6HMggtvZY8Jp
+nSTwSzuPK9TzS7KsxAAxVvySxQZ1XpnUAJ51w4zjqh+tKHw3KXAwT/k3dQeuabMt9ZuzL+evVJR
UdwUqiA5bUMTeG1VPG9GtlTJ//lauyF3hn2mKyk/F1kzxOvKMx+GMW/Qvy8Su61r9xb4qrEOfRzi
217jgDqZE0khMAvu7NVujGazeKlKt7b245TBZTHeTBeo7Lk4DJYLbbdZOf91PqDDOS2IeA3E9e6o
4o0E6B6Gc9XPOWTUkNRNPvEPMg0X72xEIa5NIMo9M/NMNq5J113MnjWforXyggSarepumR3bs64Q
9ac5jqDwWBc4ME4lmVDvHfzked7GtU1auPqckWma6/2qpGHENcvErdTCUm8NuMq73NaNCLX5JlHQ
oV+PaVYORBDhIhfd2YCgfukYm9w3tsFBPbrO0gV/wd0LZAJBCXnTAAgtaT0XFhgPWkSm3nxuv6up
HxQ+2wHPGn6W7JQ1guS4Ya3c8uRYy7Cm6Dg5q2HNs/Wfb2z8h5ol6AWlRs287gybEyP+MVmNuija
l2HhBZynzWof61pVLyLvyq98gkcmq6XNESxYkd5wdkrxF07DgmDY4OJKjvMlHPbrpkY7BStACME8
jmwRrson1zMao4tce4rxAkpAUEg1Hpoi3Sr1zabAKLCFQf2nhTfT8VKCQu2sxtLbZa0qZ7fS764x
uthd6iF6Vyd2jWnY1TnOgpQuQv9suzf1gS44yxPkFys3nFcsMOXKk2ZSt+7WX9uVcAiwMXrm4lZx
tHU1moOjnlrO67D35SNqns59Mm1+T1++2urtOHGWh/Fg6sJ/EaGyA5xmAgp7Ia2leID34KyDWQaE
swfXjrD6ErQW58BcvK1+LYFZGmsGeaudd5gjrv5mFHn/7s8c+79qt6xZQW93Pve7syZTNA6vSP2z
aneLxCpSvmb1q5unYLovpWmLEygLrH/z/0fZzLB2+QUz6zzlpYPYYFGb+LWqtejiqlnw3EUqF2Tu
lqVwMGFv6rQsjDw3qXUVJnaXEe0yELzy4QJl8GQhDmmShdoPubcal6sq4F/+7mbPm0HVQ/PVb5fy
x1wLkceITszvdgj84pL1HT1zkHf+uLdWpV7nfm3+hqrutx2pTmK+U1MzRfSahR05oU5BLO82kQx8
tqwh/9cYQ1gkZEcT5IiZ0XxmB0J/PoJ353z3LFnaDlFiCc8aub8HjvREUnQy74iEy/9MSKNeR5T0
Mx9AWH4auh0wZO+6hp32kcznLxUM7QtV9REipW3I6z391Da6gqL006Ylnp4Uka4jlMi0evQDWxeN
lOe5W1HeDXVgL7GoyNpKnXwAvO+AJu82hAAoi9bF+9cFmphfote7N3rcesJJ+nB9aXxlWTF3jwNz
XRGneLcpjsQ02EafklLg4ey+6wcg/qFbjGCnSLScvyYtTTfRop/Me+h3q9u5kui2nW1k9TUcpL2A
VNXcYtkwbfrJnw3fT/t+nbuzWAxGhr7q3Xs/c6Z1R9TVWKTbIiJzx/GmzLgIPbpoOuiaXRuqfkvH
AonbDZ9d72Q4WP5er9pysUJ1at1JQ/g+PN9avxsaeSAQwcR3Xs0oAJ+yMog4sCflXzLmhJfMcRF8
ORGyVQ1Og+Ek6/x5H0V9cGUMaT8hvJz+IRwqcRxNe5mPbccfTThGXT1YbqvJMOuUuhqyCv75W82U
AOEayj08vHvtGX0/IQtaL8Yfg8CGIHCCQju1BGHsFQggTpkLwmTkRFr/rZxiW2OBOgR2dFZLlTJl
In0ZNigQ1Qxuues6qU0SY0nz8sxchBAeJitTjO6GGdRUSL93FN1yX9OkMzKJ1pA1O+k1OQow6Pzn
DrORl4yzM/xkK8fYRYzIM9LMqi2dqtsmySorJgbrLC+v07A0/WtZofe7M2jge72JSrc4dNft6IMq
D5+ss8M3VG3jPIx1tjQpqpnM2xlMrndbC4+aWLOx3ZXDsrgxeojIiwvw/emOYKj+pfA8usR4kjmC
1tHj+KOSVz20m09VKfqLtY71vDZffjN51Zn7zPues6l8WAnQeY2GzidtfPVQuyOXqN7I99dZ4pog
riiZzPARjN8d7wufiydWfRGR1Tf5+mcrXSB5Enry7VjbRXW/mqJEJQWXD7DRD8ghwq4OzwzpTpEW
FgxIuvp58zprCrH3KKJ78yoKzcnDLtn/yHUR16bPDB5JyWmfjFld7a2RRhYIRJDYX6tsxiHWBl3O
6OGz9aGdt7n/47Xbcp1sR4cHhvvM2o3ZqCM0jEb0tanKYyEk7x9UCVWR9Sdw0AruKu20h1tXBv60
xikY/eYoKhKOonm4CCdfRtgDYu4S7ZfOVRne9Jtrd17pjHHaZWePVvsrF1uF/mgg3/MoI3PJz6qa
BhjProkeLDX5brJmIdQyQWC1fcyjUb6xezdQ0kuZXzkEuiAt0Ph+qzUQn47OAeNv4Ngvt+mKV5G1
TpDkYEZ8ZrJ7eBirKtxnIT0Tu2Az87faLFrSIkckR6iH6ixHJNdyoObL0D1DfURxNlMcjJJ0cACf
BlStjA9h8VFPZT3sqjBSr1mZcSigGPAeEcci5LL4fE/N4EUeR0UumnjqO3e4nxoj/wRgpXTXLMuW
YNFIccz6eTWcHXdb1mRpS1IdCcxb/oLqYdwksn+rk0lAcO+IRCM81ur8qL/tIoH5XE11ayNXW6yC
4HSjediiyvmY8FfYZx1a85mlzeZO41bRB9vdnO2pAvz6LcJ1MRI1BWwVrJm5vy8nHbxvJEaLh6Xc
7JwNtpaf3moE027x+Uo4Y8uNraQcWnMXrMEI8FPUYjqKKWqx0OZOfgKLFnIvLV9cfAflMZx4zZVa
ryso/7bV9m9jcSPjkNd1zseJOvteADIbPKVzr9KtCB3+ntW2P9bBqf0Duv75aLME3Nb9vnsMZ8Mu
doPn8WSGiLA+SYkDFp1zRyIdr4vnsg/yPOmmyfvT+AGKo4ZqvjerkdZLWRnaQCXnE+4zR1TLJl3A
6LE3mtH7DPRY/ylLS7+TkYH73G/5epnTjA0ES0Q6nrxg+6eRmkwH2+8MtjY5OXc1msGPEhVft5+h
cQLUHTfaGVJuwstId7ZC4M3UVkpXrQnirJyxWKr6MmbBLJN+sMWbmznWmsykyRiHrblR/nT/6KcG
bRTcSRbU7yh43BY1gsUXZZe+B2XMHvFYemNOlWsZzb+1KThtSHAK7zITheV+XudwjsFq88+smkxU
tIZnkTbl1M0aGwLmneGRWCmVl0rswEibjwYhI9Ks0arpG3JbEmeGW67OEYB04JS3BhvUUORPGY81
4vLSAKgYehkiaXF9Scb15NjHYrJMeewsb7n6UBoiGRH7BDHZKYuICZrp+1ucSKDj3FshXUwX4PUx
qDLjGbkUoox8GMWb1nB0MtZsrWeSEiqJvmouET1j6GZlYlSEODKUeyDK2l3TsQ+ijj8wR06H/qHd
4hYR8RgXfab2gP89hGG0Fi67hM71V0QG1R/hZsFf9EDBxek9gGRrZq5Hp1P6URpGUzHucmex7UPA
d/AaRKXt7hDBTaeJtJzxgaat6s/cGYX5gBjD0+ehXerpWlgqfILvbGWidG8/ipkMsrNureZLIvpG
cuWadMc1xjw9UGDoz3E1OeUdIpOxowC+Md5hCAt0xwjVE1v53BT23NRPrTKC75nk3OgPYkNn3AtU
5y585izuEcwDPqrJjX5aHQIrOSjLdj2WUqo/7Kotk1CPrnGsVi029KvrJs/emC3LoRmspkl71IXu
HWRI9jiF8P/7pZcKGN7JM3O/DAJy3+i6itoCpwQOYmt9MdG/1nsWC3/fr4W57G9dJDhENhVqFGsT
xGIF6SZ3S4gU5Fl30/KZD62+Tn6Yq/2UTR0Egd93GU5CEza98lwXJEAbTk+AoO1d8hnpX2wOUUvY
f83p8z5Lt+q/iXXnnlubThjphqytunfCVXbPXlPOS2wqhgWE+7qy4qlaptTvWHJvBTilFfsjjDbp
3+gu9thrA5gY5dUPeXhr90QUZ+5pS7HxQUzjesml5qgnEQJpWN82+U+JMdpn6AaeufBcODs5S85C
CFhlozvuuMIJf69XUre97nu2QzxHWTv3buJjWAf0CfVUcGt0VfdmjTawDosq7OJ88xogJe/G5kBl
XVsdMxqvn3O6d6u73i0nyUwt5gsaF/W+EqJ+WevcsQCsSo41s8MSCSW1zouVus4cWjtDRYF7H06z
KQ+jNc3yqNrSXFM5MgmDNAEExxatSFzYuOeOnYeMG4OxUyHMaq3qm6XIxVzUW/Ows0q0L0jxC3pW
UVoWF6824ISKoBA8CaGz3DeSHLcdQjS5M0u/bVl3Q8WPUi/9pzus6H2UbtpTZCtYZZ4I+PCZ38bw
NKgcIWZfu+o+UtwWcW6shR8jHO2za6itEsFQtrrRYxFRc7OrJnoJ7gPNLpRQ3hE5p7HOG8m44dc6
LRafbbRCvHQH3dy2BzbY6cmbXPRpuYvhOray0O5PHFvDyKrWtn/DAGAL0f04cpBvUSgTDzVTtvco
NEJ3UputdZpAJ2h9CDlJNE1gr31ZVz9BAE+2oyyNlzfohunDAGZ3OA1Z+GJUmPm6b5Ga0UinBFlW
laXrN7ss5mLfVI5pkbPI5bozCuVBTHd65qaROe3wvlDh+4ZygoE88gvQD7Eg7Z/RDbBPtAhzS+S5
QGbZBP9fhGaVrjprvGT2Vn0l5UEtO9zpZZ9s27RCEOhR1vcS8kjFZWSLNq02amHjje994b2u1iWF
fEWLMRq+cdCcano/UJRT7IvNvWkMljl7cBetQKcNVWRxZ876FxHX/dPc9iNrI0WnZaKQ3ntQlhhl
Yq+pyiVxqqnZTjNPM2Bus2YfHn/lo+ME40sz0BW1k3wRMIaBRmjc10Gvzg5IyT1I1kSmqHtLWLC5
Oq79vFViHxYqIMZ/LRcsOKgf+yRfTFOkNx8/tCmn5neAacDZ+WqcK4KcbcE6Pi305YQtpbNx6baI
ZyOXQwGRYZexYmtEUR0anIm4mUa8GLoM+tOUeeadtKcQaM3CyTigewQ78FrHv5gBJiy8DbN4prN9
gGEL5HBZKh3wUoNSfVeZ2fp7AGj+XVZxqSaAE+PLyNyRxc4YlVcABS/clYvnVNfAU9PLLB1z+SWc
IrdPI9WT0bfU/nKqB6c3IOuzwvxZYcr6B9kTiZWifneJvLeqejxk9lIdbMT64q9FP5X/z1Tm0sYI
AwhIFfZg0RgeduYjlQgAdWobvJetd5rm3WdN7oFjy/72qG+3R0atDdC70YcHfkpnPeKEmM610+T+
0XdqG5FtsDU7C0Rs2eHSbWq4J/IZTzk2p4XP08O2Z4B2H3kuOVsMlPX/ZO6aP2QOIj4in9e/ZniY
gNrXHAejAGqKDtMMrJ1MZNCM0LT1hIzcFO4v0DOr3yni1BdoWO39RKPCToJsEvW0hSD6c1TK/Mr6
PvLv+1pv06+Zi+6Da2SLUtcnti5BzZErSJ3G/8YZA0zbz15fPmg21nwnrK5eEyq/jZBfSzUfXQVd
hCKqqPxUdh24hxyU+dIXcJwHfhiUkCws6leNJHhIQXPtYWfTxiR2LAL13wG7ovhn+Jn8qSQKjoMY
AmdMWwqDn70Stk30G/u/A2zijVDNxfpu8lhTGFxS4ZxE0bZdBTLf9czb3an3cgkQccWzbvUXMEk3
HlwI8oUF1R2pIsTYM77VU26L51F5ZOpPno+23t2i5nfWuNad089ARFXA4Jo2IcnwWT6DJluraa0X
JIj1loitnp7HQGL04O6cz9LVknB+o0EiCWPIu9pHLieyM9WcPf00+o+FXy9I2Y08vB+cdgxvD8wI
02P6m6iS3Omj4qMRay5iRkjaGGBvLPKFSn4bZEHllxJJYX8addChZR98FoIslMyhlGX1jMmqWefU
cHGoxOFk9SsTi8NswQ9hPy6wS+NBl+byysvV66MQozAPORffEaYMIdXYjfY9MafW+q2hD7IdXzJC
UZd0arRO06Tuoopgk9QK2IdOC1ZDF8UPtbbx0i42ajFhbdvv0aWE8GpTcZUdNCyde6eWJtzXQtvW
3iYq9WfGrX4P1IQYewEB2nnixvTw9ZqQxsH8/1EsdAHW3E7/RjPc3qoeKWts9VP54pJ3NadmPfRX
Y3XX9iD9GvhPGnNDGq+Xg9E5Gy86Ld7oBVK66NslqSzXk98yGDowSKvL/gGyVJhL7E5X+27AMZJU
JQ8ZE06VfxS1CYnGzDpHSSM38BYRgDsneYtg5Tyv4ERTM4DSLpYwoRkUuDx7oWjqo4DLch57Y96u
mCxwl82jv15qdnSuZHMsuLUHsxjjDZc105rbYKYsQRP9h0Vj8sBtx4EQdrb5jDBiqVOL2zm416qX
3WmlwRJrmcsjuWO/Wq7MpKKKRQluzGKNGxHsl5xjNFyRM6Xob003JbktsNNqzPVrKBiZz1ZVsCg5
s5FdFPflyXT86ZcaMjg5h9YRfPyiQYA2hpwU+8ywzV9zz4gWN6KbXjxceY844cFPpM7qT2PU2asJ
hAwOt45Vm3Rdn/+A7bFNVSMxJG8mM8Ef0wFdBbpjkodyrdfHbls1D32FOeYQmtL004q76QnYxQPe
nrDvHsIw895WR0jjLRJOxjjcBOGvtlXbR8vciMpiK5m6tLcQ2mFKApYNbSIt7K1meKh5UOtdkGOB
ZC+b/fIuz4cVzoifCVCCwtIzKIln7t0pNKe32muC/GTWY377/TQFlpFicRhgmewgRTyHEucuKF8A
I7PySKpE8Yk9xlzA4WQPf+hhWdpzRkh5lY3pPdCdU6IfJarwtamk8cGvRq4JMrnmrb1xuknr5MFf
TU3yv7Y3Ge8nRzleOm5hX/9MchTe7QS15xbSWJlvvU0J3xlt8yZf4N+9nJNnDMFuBPFUPz1vJkxd
5neMv6KwGNQq006II9MIslaDxngdVtUlC7SzPCO9dc5TT1ojwXEoC45SKqM72gNAPNNrOLl7UIQS
xfiMYggqVUQw0r37PZpOzT1DWhaRbsU8PhKAhMtTYEt/HUrT/OMM+XoecqsC1KzhzpEIbssj1l/1
hFwtb4E1yJd5cgu3eytb23ifmrp3kom542oNppEd1WAY92g8s/HNlvjuUoJK9ZHee0Bso9HimSnR
6fj15dqOMXibl7BrA2S5EU9QbIM+ERngLeYxaKagPThlvnYHd+30ssvFhDw0VKMnHiN6SstPp436
6AowsOj7vme4TNXiHyKDNI9xsr/cTdgv0DrmwMw9rN6hyEy7PA4YG9ob2WX/o1QjA0NVYnwCHquK
I6LG8lqtmy4eAR/CIi43f/5Lvj/HU4FbfTFiYvrKae+WVtCC08lyS4Ys4IaWEndYotzSDQ7rAtB0
9BovULt6ddxDM1KWvi9y+jQ+baIjC0KyRA/nLNCOgW8BBaTTGuLyRuHAipiuc1tUp1pN3V+O7vx1
c0ZD76xaQFUpZ8AnI2hn/mcwhV+Qza/zpQ3YehO3nAl5m6zN2c228qq0a0IR7jciIHFTLCD2dcX3
SmMKN7DnrY2G5m0sjK5WZjknnOrlLzQkYYXJMoQrZADKuldjNeQ3ng3oHwUwSjDAOikHo0iPz7Ns
2/ZS551FStNIoeFhHvBqv5PWPY9QYWDYcPdt6TPEey6Dcr0iD2pc2lMQ3I1/ctDzhZVdVujLMS0D
j9sG4kQ8BkhyO8vmR+mXsNxTTKA8lNc6ysHKTHxajKPTB8Ri/eVwCVg8YCzUiJBFvvc6YnFvCoHg
FRqieFgw5RSxrDu3PYSeQnyr/c2B+g6Ve2cxmf+zZbBa+y2EX4g7gmL+DKz3xQlyrvprlx6qxFxr
/c0hohY09oyhe2xy7e/SKoMQnwuHTozHze7jdcMQm9bshTh5PJlBLLtR8IVNtiEXpGxCCyapab+D
AM90D94aJIKB75LlY0glWu/2fxgF0JC1s+tFpFzIVp4clBLPkpJ6Xsp6WTxwyqr9pycz/HQnLA8E
I0Hq2vnCex8ZLjejGgYVHvrVRNKa+3L5htYW3RHxnP+A/7xcr9uI9OTIMg/BSOj8NuGiHM0ffGeA
Y/gU8nNj4iVBCGnVdbIUzmLtMLBiygxGP7xYoG/1vt4irIYkEKDxc63Q/qs2K/g19Wp6gKcFIpeh
1G8j73HDW+43F8wwiN3khEtKNA6chblW5XUeHNfcr0PucpTkPUr7AnH32fC4cVLawvorCeHqOywt
99+quuqyrfgBoMvcFkYP0+M/it2cV4e9FLaU2iNjXwYj5VuVBmW0Hbk1qZ7I/0avmCO+4Qdkt0Uy
sT3yVvd/UDwS/z9ImKhjZSn/yABAkIJsDdxIxiDRIZIWKdKic2zvM2KNmlKRe9JOXBkV69EZN1uf
5rqSZ+mZZZHkhgzcI9x32yQ5UYPER7TmNnx4tGFYJ+Tk8O6kGzSIlxDMDUhBePDjOZDLHVteGZ0t
VqThXiNBfmoXt/FJImhK7vOQ2XYXmkTyxULo9d6ZbxCMJeYoSOfBdflDjEBWX+WGj+UAMM5jHlaW
0T+TSeS2iZuJ6FIYxg1wy3xx9ehT/GsiIjH538vgYhZh/sUmEG1xMGe1fyKqTdYXVYNmP1tlZ5Qn
ufXllmYo+hG4SmkBEWFzCYRQ1WNfzcKKgWnaryaKoJ1cKWERZ4sGwt2YW7pIK9zmD5hAsSuyVrqY
tf15ucNjCfceMHjYsbKbCUnqFBBMOVSNu6S2tVQelyZlpYkaJn1nZ0P5Y4ej234GxWL9XuCFpEjN
psvkDu9R8RACb9WHuV0jVH0UIETJyEF9RYzh2H94n5rs0hSt/cA5WXA4t9483rUcCBgaaz6fdVcD
rTnniiAqcfLgBK9zMerfAWqkH5Nd8nkkW9HdLZsYPsKhzPWucEc5P0sE32mB7RbXfkfrogynIDpT
lpkfzbaZYT3zvtiVNlnBaYCiOt87mRs2JzBX2dG6HXH68vP3C+PWXL1N0WCO17oqxSXg2VnhrTqw
hkxTe3GYAIEJjKqrOrFQ1OPJIxD+3ZpvwkeU6NGbDPHxxv4cdF+5LtwbBy0oHWt9avCSCBa5jF2v
yn+3EkoG9QTYJ30a0BUpl8ry0gqf96sU2DFjg3OtP2Ui0x8e8+pjbtUt04Nrzz+e1c+vi6B8gyFz
cvYRFq0v0ZdDkyIeM46mHKrfYT+ykFeOHGPYLJsMdaTLTlpAYut95pZFm1LebH6geGp/G54YLjwR
HTdiIYLnRpVmdrEpPrgQa7I4pzwkjXuPchZLJDFB0zNpyGpLMe5hSFHkiWQXtickN0ED4R+vEA9D
3Nv+5LAHtd4npFxUHC0ee67AKmjegZEGfZcjz6v3PkWjmrhHU/5jcPccigoi2+SWskmdx+0Qusee
DQgb3dC1WELsJbcTIW5qtbYUVnNH+pye91U0OjC4sm6fGlhIoCFLhMj6l8zb7qVghGaemXznJDs7
apla7Crbrx5AxW4OLHtPZlfIXgwHgTgua7qkwu5La2c1rrg8V9s4zTMDym4eoadiE3wERQGFFQRN
6Lll2yIpqb+M+iYIt21uG5KkhwA5VYYNDH2muFIqC5fliKUnimbWNKU1NHTuyeXeuGtrcl9iIuf6
r3ke6tdskGtzrle5Xocqmx6YgyErHddekU0ObneXoRvFYm1kA0O4Y0xXG6e/ja/K05dBttH2jvt/
ewjMURWs/jbKaYbZHsBtCzGS80o8LwFBSHvD38gC5lsJAyJeOIXOIuS2P3hjU897A6qRyxYhndiR
Y9Bc6fzlpeXqc5/ZlV15zBSpJmRwdfKjr7Pgslkc9zGDbfPeOaK518Qut2leZ+OeLSzEyAbIc2LQ
RcFUtS1J+rSXhXuPMdxnwW19aOsg6LYf1bqoJtTmdelYZtkDgSZjfgdU6BUi6Rsz4mN1+t2ocu+s
MHnzrUKhHZZ6dfVuQEQ4xS1wKcB8GdjNjz1TMHCZBIY3HRulu7S/aiJW/jSdg3rMGK3FxtNO5P2s
XW+JZeu0wZ6RjuFHECJQxWQTdtBl1YouEYLeyneNzsxLa/k3qxBGP4Gg3nCQIdxUj0m1IDvHA2e7
oLQjSYNxr5bVS4MbDAMw42b45/Cpb3GHEml8MFa0IldVBf63GpWDRp8Bod9t7hKZv7jhVHheKN7b
oM45fONiaXvsYYtvoIfwxHb2K/gYGRuzHo296pgI09HsOMElms7ExNufJxHyRezD3I3JUob6Abw8
4sXqmOv2fYVP9ZZgvjgX5FSUiwMOdEgOS9H/ZP405m8oR4th7/EcZcnYdqQLhbBbmPurqcd5i4Gw
eJwyWz0jI9L4YdkFw4SsjuiPO09hdQraQv80y1rcT6H2CfVRjXc1HM+zf1fkIKGOLlCqxAp2Y0pv
QztLQVFhPOz16s8kBsw3F9ma+0++SRUAl7qhAELtaRiemgr3PH+ZxDYW+ks57MKyc5+zmxWWidt0
mx07rIs7eUCagYOpaM0nxBVI47SZtw8339FpaZB6AK00IBxNX2Bv6qKyG1i9ZVAeGJvwNTj++uIr
8lG/1hwHmNZR2DyurVvIU5EVvfw7G6D+MRYKyP0Wnno4os8N7tGzjzBjnY23IQJWAwbKIt78Bung
E+w/g01vT+T++ATy/OoD3COxs3rrK1i4+9RP/fJdwoJ++tmmnAenEhthNmzAgDNKNkwBQf3PyvP1
rwmHk8XjNg0vFT/QDRWB/U2rAnciu1hpfgxtkNlOTEVLyKsp+LQaykw1EUTp2HqI9pmToG+JO04E
kRkwEiAZOyunPKhAtDvucQ6Z53zzrbI9cGb0xZmj5NYIh4jZ39noCLk1TWf7RlOkt5QC5jA8VxUQ
ZOK6/XLpGu6vXWVXeUc4ld06L37dFf05lNn0u4X5wAtFoMr7zdFaEqVQLg+ciMxbQcnlvO+LBti5
H9jWSdtAZ7FDbVU0X4WhOHMnU/TRSQyz9VSsxC4eLd6bPM7XSj8YU7ROSUT0AkuGNzD5D10/6YS9
HusonMB/nJ3JctvKmq1f5USNN+ImkEACqKh7B+xJ0ZJsWZbtCcKNjL7v8fT1Yd/JJsUgQ/tEjc6p
cCoJIJv/X+tbPdZNHfgwWv88e9UDkIOL1I2tZi0zsqpAefv4wpiJR/nLUP6xQfT1zaahQVMgDCCP
m40duCsfVkq4jOJoeMxJDHjR0nGqPzeSN4S3lC8eVWiRts9c4KP2xVZI07HATs2zBqbnhVLP7N0v
g/zR82NmQ5u0PULmKAnRIaqsWLhZYz3BJYRB0IfRxK7A5R49JMYDZ+lGwnlw9abCAD6g9u3oG4R5
fTRt6aDU0P3mUXq2qjY6jIoXwijVD35uae1MbxJc2Gt8qxtRxYPaIbGNDjrpo/lS1pZO0YziAGCo
BrXvciJmngY4117ng5sMXIe73OGfHZUanbsyH/tj7vtlfehDz6aD5oCJWVJEciiNUHnAAst/Q4mI
Hn2+wQeAS6gjeypcYgFpcXHFYupXnGBBdwSjwdc2dr5nruI6QKDbVj4SAEqpHFkLsMloBeCl6esB
P9AWtUWp1hpWPg4FVPnECoOlkS6mzMRMLnNDfCxrDyc2S2S+xvsaaMu2RaOwDOtpMvAROVG163vF
+hIluR/9SrlbNTB3iJxddGNffAvGyc13aPtMtRBN6X8OVec/d5jg6V1abmOt/TCrflCq4vdygrj+
VidC0B3CVGIv8BFVR9rydAWaagTEZcghcLZ4C8tfcQumGpiHM3qLNszwfXg4RcdNm3f9x4mMWW8h
MhS7ME/S+AmqzKRvwbNjSPMUj+GQeJ3RJ6xrYsYbQ59L0CVp1sHBHVwcwsQGQZBxmq+33Nqjp7Fm
eV/6aNga/gFKyWsbK3+/STKgKwsnBAa3koHrPbWpiPQHPU/VHjVAGy7h7PgbCMxxshuzoAnvEN2x
odUoWcXBBWqbL+icNfgzXPiBiJLUlm5kVR11AGv60qm6/HPdm+5nHRO1uan4cGbTe65t2yIs/S2v
57zKt1rFKt0W8Yaubot6aDDsl1qlyAzrQUPA1Jl8k25rmNu+bNFrJKGROtsur1u16rGUbuZ2LT4X
7KdzhdKkFIrBURSboemdT1qVI/oIzaxJVi5a/W8j5C57laAV/oQSnW6Th+MYKTrRjdWiLQwrBYgS
oGEeqgpPj0anxEVkii2L41fIRW2wUBBiLxrgss1iwqDUy2jRgGP73bGnPg/5BGsAAZJRPvSMda9P
+CfWwDM0n3GTejdimdLuKNFKtRxwofdIc2Nr72FQbVdJFlAwZeXo3QXutb/X4NIJH9PIoPBZ0p1a
6PQavbt+bDOxaRMDJgJ8HGm+1rbp3DtlU/W046HnoJmL6kJf4F62xTL03PYjD69LaGZk+U+XHOCv
BYIe+2BLLxI73RWjy7HZMLKjHNpJ8bVZxnfsXfYXdvhYX7coPrnthrr7U680/Qk4ALffOu+pc6Qo
eyuMi7/dsp6MZQpOpj1Mnq/7W4rY7muhiiLY61L4gM8pwmvLXrbFtC4JIBqOQCdkuOJAxTk4zbvq
Zao8M1hUmpNjYNYCHQGLY3Fmj9FgdHtdpQ2fj5ukw0bmmAhWhU91f60sqB7w9gjepfvvafYTpAbM
F8pHfbuZKC1S1LMGc69TAi5oxJiA1yxYioeWxG9rCW8MzsEw1AOhfsJ0WEIQLH6MyiEy6Ue31LkD
ZMJ30sHYDg+WT3QV0TEC3Gdoww8IK96zVFoW7nCTGT9pFgHm5HjWg+FsDWM9UnvTl8qp65w+l4V5
OO5ieHMBPhn2ctEROGV1M4Ma4TAHPhu9d7YAAZz9MbF35Qfb4my2jFK2/jVpX/ZM8QvwafJduVz6
4Y+0zxy2eEo5gY3TyhxtPfomSlUPiNYKgCh+MKWP0iUScjtwCuYNpy6QfoLRmVOrnExqCTHLwlct
QXO+Qx5bw5NMbQqKpI9k6LAzQ3l4jW3BQ+91fuqHpKI1sedgQnI6t6khPiDaEXNidBeDHrWSwMHX
6wBOwJRN+29KS3ZyFotpurOTNsMrkk6Jc491tsnuKUCrb3ZJS+6zBgXGWY/U7RhQQ9YF2GIqsEbJ
JJq2CocqtbI29MufLrLHQ4p5azwicxPTVvb4hredU1XdA/1U76HNVfxTZE0dfkIEjm6Rd3CkRInT
mFtEKYkxEW1n2d8lJf/ogGMujFZ16nOiiHmAOQZPAylYWeeNdggMT3yJR+I7d3E7RJ9F3oA46PK8
x0YQ+/iEHCdM7vhhuke3zvNwzfaTpz+jmjPPutbCqdy2Vjh+QE8OenzUK/U1iJEXDnzffLZ+VQdI
YG1/eMhmdSUVKOeTAE+F3deQ0aak2t/TcqGB8CnzFeILfARxe4xdOdgboaXZdhLcgPDoihIkBU/j
TteLrlzCQ3PVuovMztl0sFTR61vQ+rFdRG2276VTfYP+WdCikPSvdtkAGXLd11xsdhFQiPUYuU3+
4FpN9tUKp/jFARnIHUj3xs/jFEX50RiQ06051jjG2jfQL6/8YfK9VeOMqDADgEx8Gz5aLSrLOp0i
LoL09wfHQEaYElYdgA+a7gYAQu02d/3YXPL7xR3eXn/gZc2r7FOiRb32jLyY9F03IqvtaJOJ6a1R
HwcuPTPBJUnv+yzZcYeLqw+1VtaPYpBFt+6avgtRKUSBtdbBX36NUWaFG7t2m3ZLcyUg3NblwjUU
BioPmiQpG+GkRd26dcviKGVemHBk7CnZ1t5g8BVbqHi5d2hp+6NxB9RXhQUDEAu662wn5IzBgvuE
wX1y0lMJ/DFu8peBPQm5h6416QKDUEb3jJr8gMvKjFKwF3ZbLJC0yuGR86BRLGFCUsh14tw6GBEC
731X5X24L3gWlAmQvhZHlKB9v55QMX2Inc63HvomduMP/RAONKPjetgiHw1/95pmC0K7Ih6abkzG
nuoZsCdDZfMHXmvWnyzoyuGe3q9dbeokrd3DoOEEpHnQYwKntdb4ax3cJyCs2hRftNxqqYRMqmH7
t0eKPXBzImyjKnRwK1jp7FHTiCZymkzAC5zoRlJ5M3z9oS5cv4dTpmxrXcD5ZkloOHVt9IKaEcQi
wHyT1PrfqDWsP3Fe4b920gjbsczz8QO+t+A3p5AinW3vzcrtB/R/81q+4uoz0JUNBv9TXkXUdxFv
UBEUlZARTbaseoVXFv7kkkUDyeO8t7WpAQRH3GI14duoz1pSOZqkfQr7nHtdE0jvY1zq+e++wX8M
yQFj4TrWa6Jfg3SiqKE7Okx4m2qnC8vBALPlsGiwEWFv+BKkZe4cPD9vv0zZND0B0YC/wGn8FbNU
zuJjk28MhKF2d7JGvQWsZxo/i7i0ZjHDiCJQ8XZ9rGUQ7YjU8h+5NtGAUg3G+UNi1dyTZupYvgQP
BkbBrHQtWjhNp9v7oomr323ZY5E0Kmz18GhLvEsO1YdxJ3AjFF+KBAjtZg4I+2HFQ9MeMr7dLW5l
r7kbmiz+Q0WxFojLyD2zkGk04EfxoPxxO9xSVPJQ+vL9+hy8OyeV5RooXe4uKumlWzdyfWKiUgoh
hyGKEp2m32RQt7VwKqCaKeJ7WGV+cg+khqU472JOuUpS8l2VCVfG+RLbeQdH0FhcC2Oy87WoXJi1
VoaPbmGCk0Wfibu9uc/50r6bldv8Lu3cOwL+Eaia+wY9SF2U+syR52bD2V7F03pyAv0jHGikT5Wb
FB9RR9DirnnMuxoUGA187ojfBfr3eIWMF7Az5Fjw65NX6PFai6X6w8Oq9GUGgzvYm+FgUK0pwCAu
PSuJrTu2utbfwiMygy0uSh4B/5/dzomyhJ3JknZ99JBE17TlR49XsM6cl4AzSrXzBRhrPcu0V0t4
8bSbsjY0NkPUTvnspkk/onilFmv2WvNDQAiSyDSa6U+agtn7AL6lkpugE80vQPbBK/eZ4T5E2vjR
7HNsf1miF19iR5fPLHrufdimzVcXn2S79jXXwSKfmri1euPF5yD5xZqmvl/4cBAarmlTRLo5HOx9
jKoJRVwoTLZzMTb1KuaegavdcVD9N0ULltkzPeshQWavsYRG7S/uy3Qvkz7Uf4RoNL93rbS/iaIj
L0KPgB1x2fatp8RoEUblZPiyTcWqv4OPpeQyoTCRi2+0xFJvn+e+069Tyl7mMsK8XG2ocmlPkxdO
3w1RVdWKgGrrG2VyXnNCibgpAZ6tHkc4BiAMALbQ+kaO9GD6FMIXHGIMjkqZHt5rJXrMhdv4eb92
NZVQOaMXtKqr0GlpqNOBQK5q9K/mGCWPhPt6qJzZwiBVeWaNcM4jcXlp2f0QHWFxiuem41ygdYlH
kGw3ULoUDn223rIzbem50lX3zuTqUDdrS3xT+Bw+ot4JgmWMHJUA0owUeVhYXrujI4KNPys154Uk
VVtfaZwBNxQzYRG1SQdshJCnIdhk7HjoBtDiLXFHVdEaTxh1TCsFxfYJub3AKwdNBPdZ0dK5HuZW
REaTF6tFgr+onwy92QbICmYiQJ1w5wrpAS9qi94g5DDEYwfwhcZWEuBaPtR2BPABeY5mbBN9IF/J
owApUYcXKv3SKtBZaJoZ+2Ol6hmdm/IXjWXV/PZDADo07nq9OHCWyo9R3+gANoa+eB2VJo4GNRpK
+TTIP8jYKNqNM7ooq2M+WHmkTDhFK0sWLquuZMe+10ckE+spDbV0UySt88LdgFg2UYFbXNBYYi8N
xwmEXxlVDbAYToD9JnUmjt2edPJq7i374crqcTSszMiY27ya5T2Pakz+NBmn9D+WznlvA4lUb+/S
EsDNAsgfjPyupIu4MKMpV+uM2MieHgOlk0UQmtZzHxQ5/QbHoLYflSEWcvpBxe9RTekAnTGu+1WI
2bVbQCMrLXLoDfWaovG7q8Za/JmFRf5C77gTsPpQfVi00AVnzxGSfZCwo/ukp34XP/aa0wZ3YV0o
jHyY+PkcK0yvZZ5H2KIqv9mmxL4CFDXdhPunNk0/Q0o6wO/ySt/kvmpMSjqOiT6wAaT8wSvh6CxI
b6+TXW9bVLTwo4lq4TWa9RSCC/7dKJjIIFzc/iF2K89fWrJmhfVCvt+NFSBV2CSVNVqLURb5PbRd
+vcafBb4sYN4UbWsfzZgyFHUGBxDt47qxGtEmlFyz26b32NmIrq79oTerrXKEwilEwyKTMCPqH9C
6T44fRN9Bn9CPwpkXvVcmCUBndiBul8Qusp80RHQ+FqZufBWYCdoZEA8cx6bRAWcDlhtYdmVZvTH
5ROE/mt0EV0ns1fHngMwHqWgtX+lIGw7eFOwcxYJV0F7AYWJRSBLRN/juK/w07m0XQ9TyXGDq9fA
yQA2j/qtaiTedVRV3tJIPHaPXFb2B9TnGFxQIrkvaMqDnVGF0HiqtMeKHFkAudc8DyQhAMsbBDuD
Y89ttgC1hS7LOHsQaWH8ytEEFHsXYGQKo7wWv0n20ORy9DOJZTRTTbQVqNXvTWdIm61reFO3TCp6
m+uRJB2xRXU33itnaLGtDL4+rNLYKn4kvh9+8xAyPpvKHQC9DRUf02/SDEW6hf3U1guVCl8gtmnb
jyF5Ed4uquI43KN14EyNyK7ZO2auA5FCPv4yZKHz4oDW5/zSdQOyl7SDMq1P3Y8wlZzWp6ZGvZeY
XDkRRFqfJ8e0KWaC5cKGaBG1Qg+miYMHTdOtZ81N8AJrsZnMaZ7UuFsIBgqtRFop9MSUnOZjAPnO
+ZPVTCyKRYHTjm5n3dUb1WXWt9YvFPZyY5Kf1YSgkMQEX6wj+tQoNWBrGPSeTW6nfEOBBW8Uo8UK
ObKN6bLAH7gQNETDtT7alJnMDuTtwk9ZWlcBNbB1D5+pZbWhU7/sbETf9+hAGnhlNIEgWwtMEEa4
ZCy3XIu2j5PPPqQRD8z1QPMR7aTbreHt4jvwVDzQjvOcMd2xIYf+inKImeykRE23LoxO/oT9W4W7
QgSIsQO7kUdo9l28alHws7qb5EHwsmnyq1756rPH3dZZy1SfEiRK2NtW0kbLsUK1wzEVB2N+HIhL
+ZKih/jZ5pWW0fpzzOe0HjsoGXivKU/4hf4V9nzyyemqkemj8vrggqKoyFG+i5PxUAo1h+hQhP+T
sbaOKN7ywAGm2BXU3EFgk6thO8Nz2rXD13JC7K45UYwEuZ66uyocqDFLU4SwcNF3Pyfo8Iy7gQwC
fGGcsWasADarLZlM1aPeGbwgPZK6z2Mhc+IKc34lNEPYl4E09uipYItjwVAoObUNAiO4Ug0hiE/g
53zju6VqauY90V/3Aav4L1P3jXGjIuDUHzTcJdSKR9eJWF4hvFMMTKXzaCYB9oMWA0e5nowAW2UU
jHJc+Ugw9+wobQKQNEc5XWum9alNrZadLGFzKvCQtovQKLWY86SqDqoLXXcVZYHNIQVCjFzbQ9N9
n+xRftGDMTNWNV1ZMrq60uG19gm0W/FLj1SPM0w1EtlRejdaQgqKLK7XfAt67NtHzivjAf+y0Wwq
SU3fZ0nAYk/7Hh44dt78Ee0nV1Rat8FzR1Yoiu/Wl9GKdpBDYd6j5rHiShV/1eB9lEuQlaO9Kejx
fs2CWg3AZ7Th8FfJxYTbEF0mO7HYZUQOqKOrSiDmf5WB2/dllpBE48hUHCtyRH5KPYioAqeC3knn
4U0AzV3KX36D6RQbGvI1OAW9/6mw6OiQ6hJR7stSGA2UYUSD0KWFC/id0njrPJZVkLUfaGUbnOHz
yvc+6+0gppURTuYer1GY4rQpg2zxl9tLOWac7VZoa6I7+gou3HBe9Xjzl15QsSgoEK4C21O/6dU1
z5mMwvkAhQxL4Ex++WuaMDOKTuL+VbXhcawViBU11K3UQopUbf7CPNm4wvaSda6MQC4Fm+dBxITw
7CI0zOONWKgLeUbGnKvGv2ILQBVz5tA/krF04QN3kUWzRJM0QpqyELlshr4Z5G5o/eQ4obH7Pnrx
uHcoHKz+6z//5//9z6/hv/3X/PH/R4L+J2vTxzyk8vV//+tSxJBJ75vDvGkKVz/LOuw509isdVx9
cHcgXQJJSznPvbs+yqXYJFB5JqJGFCaucxYB6EdjRWQQtyfNoLkKhfGP1jbVPfeM4XB9pDlD6yT4
lHUC1bkpJHcfix/09Mfso8DPYWoRKVtp4V0/tcaWzbRfmhq5EFYqf1SqB3BOwMZdbbW/rg8+T+Ns
8PkZ6rZJ1KuiK306eBl0fowPn+yIrIr2hQjJqwTVsan9Boeg2QUweOJkfX3QN78tXT86fwwnENQZ
7tkTnMaibwIL1dtUt8UXIQFjZ0WpPYDDD9+bqcjEXMuUjoTvQ37Z2WOkWTY05BtgMCuKepPZbrbC
qtqsBo9UpffOytSpqeiWbUImVOIs5Mv0jK6AgQ9s0lZPlRslHwZZ/jHTLr1//0DcJU1S6HV+RnEW
ypboykLYBC0ATm69GKgIPBisqht64Lgzr4/1JgCOyZgOIZAuOXsOVt3T9wOHLYErqWsubWijsKRH
YxHLnIYFKuEFgRjdez/ueTx3flysKwZeudPxoqLxAZ0xXoUafwvzUVub7ZR+fPesyPU0XJoUgtKG
efao0tKf2M0dDpzEkS29PHI3GEYh4zYC+Ins1Y1cxLcvPGhtG2+va9h0hM4/cV3DB5sKNHiJaOul
YSmauSV4IrN3pi/vnhruSsPifbf5Dc2zB9bNpYE0JG5iyhL1HBUtDQe7MP80AAq36FWD966Ttkny
OVo+ygN8YMY89X9sBRp5AGyQqOg0YLy7yc85kSOhWrJ738pjvPAr8loQYQeiycQdc/bUYBw0s3EB
4Awc0B2BLnwBVGeWeNfaGwGTl4eCRDv/n8ubfzorw8OZgodo/pbNcqEZodh7CAgrLTJvLFAXPjDJ
msFaiNSW1f/seRUGIsMhYCoVOgYculywe3+ItoHVQ1ybyuj9qxTjucJUynL5Kc/WXrI++qRzeRUz
UpC3Qy/9lUlm2Lapoz/X38SLv6HhSlAjjrDZsE9/Q0z+ZOfYGMPjirb81PreusoJqI8Gv/o3k5LY
KQU/obLk2VA+R3pTDwdWqd6AkwcpYG952C4AP9g3UiPf7tbkO4P1pK+GQJFM29NZISVHdOOBFIaF
kyFm7qHmbHzO4zTkiQv901cVcr3G0OiCTOiSD6MrufD+i5/WEY5r6o4jnfOA9pzLe1YNcB4MTyvJ
QMJtTrGy2gmnj24syH//W6cnBPzLghALJej+GvrZ8UT4aZPTEJPLbMqCr1pFB2fRDEQbFajMHkSQ
xI9hVZl3NMfqI2F44oEtd1rTanf2SHHs1zEuuldk2ZnD/R5tFt39eBeFOsVdDfvLjQ1r/jKv/bln
z0fTkKnGypHLmH6FnwV0YL2B6AOCLtbg2sUyHZsQ1jCgkOvP5O9z57WRjdM3AzIKFpeekWvgjQge
IMulzoOicLYsddXdubMkgCLBH6+S1VGEabArW+/GX3Hpo2Px53mpeeFy5v/9H8sx5iEzkqh7cPrB
lvRCGOM1cv89kPDyxlDzR/VmvgAU+MKRASt19tFRcolarHvm0mu+W2g0tzRlMtq6cGQLIELXf91L
g8k5WBSlB/YH4+zM4xZxY878W9qOma8vc90sjpodVVurHxJq8Sausxvz0y/9lg6VAk4khrKN8zRj
F481pwgyOAG41LB9ySJAge0Ve5vj+n4k7QsxiqE24AL7x4Kdgg4XmQBrSiPRs2a46m5E9V2u8M+I
TUmxfHv9N5m3hrMHgKlYB5/iUOtjCzl91tn88+cgtFDFYax0SvT2Jq239fVRLvwKbEsuB1o2KEOI
s9famwa6r2APlvUoQOqaAFJsy1jgvR8310e6sLSyfOts7Aa/uFRn727Syw61HWc/ukPVfgoyb1/Q
3VlSRplbECrbdrUewIJ0tSPJIdX7F1UO1Kx1ipo3q+rZK5YOOD/DPrCWrpZrHxsl8FaIsciPWK6T
r9eneuF1tog4Nrkp8GLp5xdoFJJ4gEvGQig8pwBIcmqp06GmnkqMZUSf3fhtLzxFxc7IIySg26Kb
d/quEKIDzNOipI9orT6UfQz7r2icY2U47o2h5n/q7LVkKFc3ONZwcz6PcCalpyYYyGMzTmxaQEkd
tiBKwwAIOKFq694UxgeSsbQbK8TFGTqGoyw0N5alz1/LP1Y+RJxVBJ0JIhqmiw11TlQkBUx0XB35
7t1Pj84EPHK+YccGN3o6lNJgyWMv5ZA7eeLJLIuIvgG64x2uythFh9eVxo3F6OLsXMWtkj1ft52z
2Vmy0VkDeWGE7zflWgMq9gGyiRWtQqzl77+u8CvyCJWjDMkJ+HR+DRcnaHD8lJBVFEojzjk2ed3r
qkDeef2nvDQvVi7HNUziYG15Nq8YjHaO/thaYjizCBiCPqwlZNS2iA9vvCCXNuj5C+DyQEkHr+fZ
tPDqC9W2TIuQJ9tfFk7eWcgE7HwHWF+DYRyAHE56N+u5p439a1WV3Z4sn+owtTqH8/fPXLGX0Txn
UbWss+WmTkiFsns4mYTu2rsWB9RmcOvntscU+y9Gcl14WOh72C3mxegfXwa3NwJK+Qs4LRoECmAP
A3VkoHslEe/Gb3zp27fn+xmpavR9nbPNoh4qJFo1cooCue8eHiNdNtKrVhU9nAPgaG2PNdH5F58j
9wv8t6zc1Cjk6fx8G87jCDgbRXHi47RFhpEGSv82mumumFzvxo334hxpH9kmRyx4lmcPLsfj4Bgj
3CYvzNuPdmhGSzJ4ph1EjfiIS5DICViF778msnbLWVqlc6xTZ3OcQNChrwPdnqBV1dezaRSdYGMb
9y5j/7TCIPx2/a25NE3Hdng3eUMVq93prwoJzfQGOB5LNVr18zABGq9y5KwRiaRf+sBJjm2vjb+v
D3ppOaCuDFHU5TpnWmfLgagyuzR7SAlYYYZVPmrjUiUaBgG6xdt3D0Xdk5oMVcG5CHT2i5KyPTvN
6B1g/9VXAdXKI2XleJOUXndjR7wwK8rk2JyEzZ2RM87pT9liX8KUVUOKdYXYxCgr6YUkCvy18+f6
pOZ/6WzvxebHS8n5iWqMOHtog/C8Oi70eimRldxXhFYPeD0zMjqvjzO/42/GkVyCscoJpnS2lDp2
mcURaFv0LpW741vJt2qoFbnjEuDUpOxn2aFZKNgOCUGw45/Xh59XrPPhbaEQltAoUxSFTn9Qp8pa
y7clX7yw+ifbE9MnVN0gS50u25Rjpt2ouF74FmyyTqmQU+OSzvkK2qJNtIOYlqIz+TiP0tx+zUXt
L0Pa+wBM5nhKJJCf3j1J1mzwL1JKIbhInE4S9DHQfrTay84FTpdDiXhQdKc38CBhmnCjvPFM//7V
zn5VNkXeT0dafIP22eLtJv1Im7QGrNbG8U8rSO1f8xL/U9hYOvFOVfDZ9WAIsDBNmD5Qc/mfUyqQ
anV94m9/bctWLicKySmLZPGzzwUzB/imkEKpUJrxkdDE5A8tCRJQMSDcgUqw7MWIwcZcXB/27Utl
2XymzB9bCNCG+Sv+xzap4AuHDqFK5BeSOBZnM8qEmMk9fpZXXsLwxiwvDqc7c4/J1V02zdPhQBbq
WJcQOc0MwM/oeMx9leCLH7QBU3aQg5l79/zmX5ScL0zwOnM8HdBRM5U472vsPxptyUimzdPUmmof
WV5PgGbe3JjhhedIoBtj2uwjHFvPNkpZdmFKyhLWTzetd6EsoNcT7bDSPC/eBYHm7SdNMx6uz3Je
eU5fYmr6rOdccbjFcb06nSUF2pw2Ep8qmR6om6qBkMGYE4+tF8VvFZTl76ipyQ/AZHTj+3m7ys8j
K04G3McV8qvTkU3IQmNVWmyY8EvXtJ7tfSUd4wjnJ7/RMrzw7lDB1SVVOUq5LIKnQ2meERWBaSJx
KGA2VsM4rfFWI3aeiqfcI8n7+m96cWY8QepKqOtM62xXiVM70KYQ6QkW52yTc4JE5u9pG9A5yY0f
8dLj0ynwuMql7STss5c0MgY8HunMj5kwAHaV5q9NuDsQvuUXGr/GFqDRHJMwaDdOdfOicvrecL5i
SMflGMkvevayxv1IMlFaNVhAqC9ppBRtQgofNz6Jtw+O+wflY95Llpo332CnwyTB+N0s6zoCqYMp
YAWEpthA6oQ4RDLMjZ9Tn9+E82nZ8+WMzpPB6fjsc6hEASS5kQ1Np9K8jxJukEGUEWpmyjIktcWr
tqKoMQsoke7KMgVVGrrNuul8CdajLz8IoGrP11+nt89Ywe8zKOXReWYHOXudUF77WPB4xnWaQIfo
WGS/+nEzbOEEqZemwYm5iwbchSt03Igsr49+4RG43DM59fEffBtny7xrqwFfbkljv56+++CPabwQ
Mj1iaWIJ3Fwf7O05iVVIp03Ld2NJ47z9PIfiAkQknUIg7d4RyAVkx576nZcSmUthzd7nfgpMsm2a
aG0hRXh/PdjmI2J8/goFkP3se0ookQoAT+3SiaPfXIjqDyS0e4BkY/Pj9am+/YAYiQMZFlL2buZ7
uia1JdF8sYXexhgyHMdl0GxD2p03XugLo3AC44I5Hw3oSZw9vVJzwWgLjx90crH9Ev5z0AxQqdfn
8nbBs+cS5Dwb7C28LqdzyWHWQpIewLPOOK8xkN1e6dFX2U/T9l+MpDjhSW52VM3OTrId0DLcKz3B
roiRyTP17UMKfBjeh0z214e68C5SO+cSokOpprN+/oACh1gaNbNjyH2scUm01sYcjP6DblCvX6Sy
jj+nI7692u7Kl7pX768kQ59DMmQgUFB0Os++ewC91HdSZFSEF2ZH2uHTOu/hUsZiMNfX53rpAf4t
WnD/fnznDUEYMF1rt0YPjqfEJhVjJsP7Hj1CO7zVmZh/ttMVlnRcZjQLWQRA6bM30vEIqdJH3Jal
nOQTvLvipdCU8WJo6HsXXeO4qzTP8ndvV4yKco0LpU7t7PxhgusZhsQ3u+WAlPKOYKVipfeu9S++
AwLuqAPOegIauaffQT8SDC1MEO04DuGCThJWq5yqJVl+7y9SMRXuk6wfNFapCJ4OpRs4lhFZI3uy
iSyxgbSuScKzFr4Ex/L+l2OupcwiAjrg1tk3Z1Q1oUCd7JalV4/byYWMHdAo3iTd8PP6SJdWKxpx
bDOzvIrm9OmkVCNTd0pI2yirot03FTfkzEHpf32USy87G6q08NZCxbTOVqtCepT+IryXpUNsCFR+
UNCVVe6mJu9ubJ5vhmISnKq5CRPyhcLk7JQ0wVmqVUu2q7A6e0s8yrgr+5YaAy6k9fVZvfmu5qH4
5RRFUk665tnOpRHkja8I3FGcpf4O+bMPgqgJHslkq7+5nYklNSKxI78xwwvDKk65xAvRRWCbOV8l
aWXzHhRkYbIFcKpuvhKbqG+TNDZeQa46ORAoq3zvd8aF4Z+Dnr38Fiic1A+GCZZdjjnNIGAHKkez
GcO+213/WS88QTp5LjOUSGjEGylSyBXIgJmwLABvHlAsQ+a0yXNDAG7e+M7enPPmWSGdpF3Lb4lg
4vTt9xCXhHKI52DOZCCaDbSrKQHwIF/QtkVnqO+cw+Knwa5vfHZvdrqzgc9eHZguyOrNYFo2jd5v
uAdCLwotrJr6FBUHaOvBCpIXDnzCh480ltMbH+TFd4jNgA+fDgqV6dOJA9mbmsol6kQEhFAtQgHW
cuUHSXb0QAREWDRKyCAjiIsbW/zlgaUFd4ouGifO04ErWwfBStIWXb64+wL1o/xhEEO0xQpjr0ph
T9uYEMj3f6hzj5xqINsfQrCzX7svNFfPvHyeLSL+JSWrOj22TZb1v6Yu0x67oI40Krh59ev6q/xm
dUVWxC2Y6i0FFIm87nS2Kp/McoSAswS/oE24SVpU8SQW25/fPw6HTslx00VMet57Y7swSqfCP60o
Q82JOmPl3QUBvpUbj+/ShFhaqVzwyRHAeDahsJlsM/FiMTORCW/NyV+Y6u5Wf/bCCmD/c5SzzzKI
YbQD/hBLcCDN1lYeFPfAnSlE9rtLIjwhDuv0SDBn0qA52y7gSJVpFxiIblRufAu0Uf9otDbdLvRE
q+sP6cKrb3OoJbVezb3ncx0dQTmOmyWeWEJ8g7YHsxIqeD/uq044O59k3UUHnP3GA7uwwnFeUYr2
gQ58U52dJIQd2BohWzqIubT6ReXlB0TE6b5nTbjDgp+trGnOlnNtoPLXp3vpIaq5wkU1gXr/+atC
2J3fpDFvSZuqcYstnSDGCJefAWvnxuZ06a3k1I7sjcqIeiOWden1VL4FIoQCeL7NRV6ubIoKN9bM
eZU4OUbzqlAsRMJn4150zjuHtgnys5xIcUNePUKPtMv9nHe7Kee4y74cjRsNtUs/4FwRmcWdNrfj
szXaHYiMI+bLWFZWlq7zoB03JH+NW3yNt+qgF4eyWUAEx3WL6+TpOiVKnFA0m4xliSlxzWoJmJCA
MriT9i2J7MVfkd2PuiKlQVoVp0PFIWr91E6MZU0m5h4Tg7kvSE85DDgXH3pL+tvrr+Glr45Hxspo
cFKjvXU6HskJUdMopiZl9RpjV9yFDa65mITcVUNgBOHVU35jzEtz5Mrzd9mcmsq5ZKBA8O5nA8v+
6DZiOellHK3Gsk8zPPTkMAKhzo7XZ/m2M8LL6bK1oZ5hccEvezpNK1cEAowuC3PktuEiCf9GXg+u
vonBJwOugxrGOudswsCCRoffUN94ucBmdv0PubTeMG+u8Mi+aNKcraexrZMTFYTo3yLHeNQIZBFo
NFS/pZzW/8ryxsK6BJa+qyt5Sw73dmy+fxZYgvwo51NLOv0NCs1XQzd6xHXlUblqTXOI4eQtDHeD
N6lelWbwv9yd2XLcSHaGX6Wj7yFjXyI8vkChFm4SKYnabhCUmsK+J9bX8aP4xfxBrZ5RodBVpq8c
jpiLaRXJrAQyT54851/6rcgaaXt+yqfRh2ENhbWsz5is5UUXwj51rflgx1td31pj7N8laN8dzo9y
ukXnAUB7c5PmpJCXk0vsacRIbgBL6xsEngAzLeRedkNZfXzxSJZOFJjv1ORoy2QCX3SKdIOlwk7U
1K2TTOG+t51qr0y9eWFSp5uTRvoM3LVNwBgnILPAjAwpbyKg+Q6y6lpeoB4uS8hS5ba/AxArITXQ
XAIqne5O+s6AQrnvchmlDXK8TFoLMndrAOKDuxkd9Apv2xqbucMgYN42ETjilz7PuZzEdZ57Ir2m
5fPMuyRp8J9CJiucWri+Q01kKLh43Gbgay4sxtM9cDzYvIx+aRGWrR/2/YwgsmqBELXdoBURtJon
T0aPVS+8fasgxGe4el+o96yEIBXYF2IKYM/nRGcRaQvZEEZA75OOe2zdYWPYbaRQ/5RLBm5FJbKn
CJNiHzsgYVrVOB4bmdpdCIOnr9bkwIRQNbNLCADzevtl9kXk2KGQldEba8m5lvox2I+p5R+SrJpQ
GBovpXSnm5Lx6ENDY2FAKjDH46VIOCIB5Iw46ajOHRXnATO0UPMCvb1UbDh9sZZMkFEV1eRaDBHj
eCjUZIYJrYzeM8q6Q9Wwa8Rj5KDZrrQiaaEMD8YXjFfqmwA39guL6vSxMjYvFWSzTmVlSbFKRwU9
1aHoPRur8LseBs0hpyCL7pXa7ENZaS9kyqePdc4baQST/thgGLXjueKYM0hmZPUYIlYEbyceXOQ0
MDqV60/n9+aPludxUmfNAFeOTlprc8/reKg0rB0q9sHoYR2LTGOfgSdyax2rVKB+WvuhQzPr3kRp
5w2o3BGt/5jmiDsLRONRgMGu26eZeaF3enqgWCoBWCZpno+yJQoQ8ahWBkaMioovYzqInE+40fp8
/H5+7vNRvJg6PC5jTlQoAZzEQXjiuG4pOuoKQYOCEFR3eQPop4r2Cr6jYNM0AA4wpWwPuU6hudmI
bt75r7Dyoim6zKNTrEMMYl70v+xX3fHRjk1sFrUhJ7ekCOIg14Z8DWBeu3ARWh2KfhoUHGI+yN/j
oZpYIwtplN5TJ0nghZaHir4JmwbFZ0vr2wuXn5VgSLGYC5cGEm6+7y1mFna8CRnJEpSQeinftKoC
XxpNnWsNyuqmEwq8dW2M9rCE7dfNVAf3waRc4nuuvWForHSIbGDcMIKWc0ZDUFWKAX8hRbkdVQ2f
mIjKXZ5N6BXiBovSpSp5aQq/nyymfX/+7a4Oz74ieBis5+WFV08bP0wIHJ6iJAYalAoN5aSDFm3H
xoBeIvh4QNYtKg8lNrGS9WK8tc07oLE8k4Lm2+HiHQgTaEc71IMXdFn5tcSxcK/5reH2bdVe2LIr
EZKDh7UMJ5SqyJLUEiitLdSpH5BJSZDSwEH50A+AvJG6iVC9UcX+/KNdW80Aj+jc0slUSJ6O32yM
KWaiWyyvqnOG9yYDeDAcxU1cRpeQHGvRaC6OzOkSWK/lShatjHFkBNYx0Uq1uApzG7kljNAwHjg/
pznULuIRNQrObTivMGyXlFcrHbsyKDjhikqzbzBHNbZ+gQxR0YrpnTAQvUZuy9meH3TlQXJwz/WY
GVmh/kAn/BKB0Dm1+iBBUM8Myh4TMbyCvFKbTYLqBvGvC2HhByJuOUd67MCNYJHM/IPj9zYCPM5y
ecSyGfRxr6B3njsY/k25bO2mqlOmbe9HokB3ORu/IspgoC2P3CqCv9UsR9NTIe1dIcfIgSa4WrwG
ny3GPT1RJdj1LVLyE1obX1rZwmAW6TbeEbYx5vQgKYHku0YddPYWpfZBXMdqVNwx8SBFmVl9MWeU
taKR75AeOTAd1EXZKQ+LOrWMFlE+VDHfyUV/HfTILeKhZV2nOlYKL36L0OG4bQKSNSiYzG/5l7eI
sF/XpGmqc8VtnU+2sILbAoGCz5raTRfS3JUFA4PehjEKmAD6yGKopq/QWQpb3au0zH6HTEx2I2Qj
P5gDQofnZ7WyIeZGFlUZk+TkJJttmxA+WctQNMKHG5Jr21PEFF7HKQ06eJfqrYr50YX5rUQykkv6
nDxJWmj64s1pk1pbPpJkXpab+UNkRVfYWJCE1T3IeCEuYQzX5vjrcIsNkafzlZq6hjfhd+UchB0g
uCZPmCW6TsNR1dEhxYlGL+Xt+Ye79h6RyEQzgNsnJdJFjhkhnYrcIEXefhzkzwnVmk+VHFSPaZJN
9+eHms+Zxaanw8INQQdWBapnMcdGQfUkoEXnVeMkbykiYubdat8x2cHEa5DUTYEBzPeqoUFxfuCV
h8vAFtBNXqYCKed4WxgxOlqd3yheIix0eHpVeg9q6nvRyt3rQYCrNEclv/BcV9aPQ+GHii99d2Lc
YrK9XSKdbDFm59c2BwUCJXcZIMDYbVRcmvLRtnbnZ7nyJqGJyzNghG4LBdrjWTbIgjnthIBpjxbS
Z0UWzetRj7HwpZV34X659kBnEjdvkyBOmet4KCmFHpYh+YDsqJBRBxV1b4sHS+QWfRChqhu1tu37
voQt9PI5Qm3UNDSYyKSM+an/EuCiitKPRhLp1b6PhZBAJfV9lUo18mpOVl9IZtYeKIuVguKcLRMJ
jgerLVUkEc11L899+6NWjAXGEhGmEaYdjRdyxLW9YczHIQh9wCJLxE2CfZ/AAkbxLMevG3zglO6m
S20DtS4uopRj5khA00vdogrQXgDNrySoDoAfcg2qw4y+SBCJrVNc1TrWBkYpdVejlQYHy0drflON
ATgxkar628zXzPdZZ7Tf84b61Pn3ujZ9KpUzip7OJF/k+FHjC2oZfVNpnplkyLSnjREPe71Ijac0
qeUrA9PxbQjyz2tGLmkXBl+bPvUa0E4zo/QEv6CpQzsUZq8hFhbm6Xa0tKBC7FKt3iUOUFq98JMb
DANMj+tqt4UKfwnvtbbQuN6iwDCrCnGYHs8+oeteS6gOgejUcoRwhexGpaMfJOQ5/hdBAobwjJ4n
PzhJ0EMliUMLvXIv60P0HEO73Wd4vF5lJU4n59/pWgRkCEBPXODJLBfbRw1yBZmzWPPwq9eCTU/5
5DnvgSS7eLv0Nx12zS8fEqkF9g81RnDJaNMcP8jAKEq0wuqJuNR39y2cyS2+nZjX8K/DU+mjW3Z+
jqeB0EbXCnWJWSdplvg5HhCB8dpEKHDyUkWNP4HXQOXKlxQ3kbFzyvBLdJFhHi5E3x9nx/FBCtlY
o4sziz1QGlnslkGV8YBOuhEF0EAuvKEblJteN/ynHlb5u9Qfw1sRNChij2VuHkQW93cJjsf7sXPk
P84/gNOlSxZI2kBPH7rbSV+1Q+UUkQiJyh9mAO9laMRfc/CCd2Ve5R/PD3W6TckCZzATRyq3omX6
oGr0huM6nrwWte3tkKnONsSvdltmjfHe8dtsK/dR7XK6WocmG/zt+eFPl/OchBIh6LCSKy1h5wFM
aZNyGKoYiCjmqDYkSOTFoBpIztS6uu06p77woldWl6LNyAnKYKDQ7cVpZ8OS7jAsHD1lpmV0qVlv
tVZytti0TF/xQKr2iWo9nJ/maSRGwZkqvc0pS6a5LB1jUqYMbYVEYd1E0WOaqfeNbxdviYTSQelD
NEe5/Hs2yfCFcLG2kgh+YIVBYXMHXUw2yDDtdMJExnoV/SMxqMGNlILtT0QSXDjYT7H2tk3mArQC
vx9W0rKw2oi2TnsDgwsNUCiA2j5GYT7BSNCu/eI1i6d3UyxmvVjthytLCca3EXnXe+RW8UIVaXKn
VlZwOP/g1142TUuq9cCwyAAWmxp3sRgzA0JJNEE2wBTUBoyOcVOw8bG3wFwJoeGr3DHQfTs/8Nob
J5WiWgNfDgS1ehzD4gIzr3joJ68py/4WwyD1A26t6ZXdaNkf41DLuwLBg52S6P2F9b22pQhfIMRV
7seUuI9HVgr0sfwK3WTq/eL10CgFc1Wkj+hiies6DPwLEWRtibGJ2VMGWFw6X8fjZQB1eyvCnhL6
aLsbUKXekPphFDHYxYWDYX5bixBNrOJp0nEnXi0rukWGEe/skIlE7iAeaFDoCM6L/vHFr456zXyn
oi5FPrzYMxUigKPdxCPundlQbfArtK6qHMEcRUrKHZKbVJGaSOAuCstDurBuVhYsmRrsX3JkrlZL
HDDl3KprqFZ5UzCVuGdV1ZVR9urrFmuyG8rlrTsoQ/HyKEw6wdk+g5VYO4tXaNDyN6IonxVUGzxd
dR3LDXyhd3JnPNpJpO7PP+AfeIHlewStS/6C7IHBqXu8ZDTUbNUEc0ePRmmyQfw52WJVOe6m3jAf
Sq0tvigoP3sjninbQcYVcVvXsrnHQzN5H7UluvUoSuobp+JSdOGrraxm2u1EW6r4uLEvC5KkcvQx
GzF6ZmGp94kjTVdW11bvgL7lXwNc4bbyiJxq0tfhp5Jb47cYyx8Z0Ui92OF4GW0n/ANuBbHoICdx
f2F1rFT+KZ7Qt5pvwTrV/0U8gxBeTpbWDV5vFA3SOmXfp16EzM7nRtYka2dJ+KRem6hkfOvB/geb
IsjlW7SZUSK48KRW4gw7UJFp3NGUBUR0/BKzmOJwWFD/NzpcKnHXS4Jdi8Lzzdxpn7aouWjXI3Zr
BxOPZATPnfxbO45ltC3QKvMqS8rvwMXq+8gqs9uk7jHhaxPJuLC0V/IboiCJFJqUc7Ng/vzXu21X
WfC95MGL/WKgRD/p0Y06FtkNZ6XzBWl35HUL1N55lPlYurIY/Q/nH9TKjp7JAzQLQNtrROTjb2Ag
1odjpMzmigys/QLssq/xNegezdSmedMJhLe3uPXZLz8HYFwx5ExbBLiyOAdiUakdHXu8+qS2xG60
xib6Oaw1CQq1CvwBo3crU69ePFn644oO3QoUm7a89Bq+gjlW1MsejkN1+SWQxvAQ0/Ws9jZeAZEb
NLhFXeN0M764skg1kbBN5YQgxnY7fsqAEHVskXIqQ3VSVvjgODi1aEmVwmL2pemAY71WXAoWc1xc
xDFQZrOSKz160p7FIQ/9U4UynaBfX5io3il+n2Ax2JY3Tjd+1cAg7WK5vR+cpNsP6KxsaAC3784/
8NN4RXkCgh3nPKgT5PCO561r8dSHVGo9kGbqR4pFBmw6AwGnJkfL+/xYK9EHXItMGjujMGjuLrZ8
6HDfkSc2y6T2TXGTEaByT0tD67Pe1k19l03jaO8cvR51fOEhOW4aHw1uPGuy4hKd+zQXAAxi/SB0
kd+ii3k88T7SkDaBjIE1O2HFbSol3E9Y5lzYvadR7niY+fNf4ofoS7glttZ6wNvsAGdSu71pSpwN
8PRonpy403fnH/LagGxYKkfgBmiILdaUiM3WGLKkw4sOyqRd4BiElSkkKhwQXR+4zYUMee05gpif
XycFBdTsjieIyaYCIKHpPK2rg7tiavL3qjFcOvJPwzClCtQyNKSbyBKVxWMEM+f0edZ2WAlUzQ4y
ZmK6DhY093Sq6vvJcPz7KpG0u6IMMs/sZP3+/FNd2SaMTXZDgmrMeJPjWVLaCPU+Zvwwa3IP7y2c
xkXT3I3TWG3PD3Wa+VP10oB8EIjInJbsB8SsW3WCRONh65RgkVLG0sc4U63rQFGw9qYdjxNIrvrP
3AySS1W3U9G+ueZGaQj9IfpVJ+2ASsJqIFAFE40wt9jgCOLfWH2T3OSyMCuEj1Cs/WGp+CnEK3nj
62X7QVTttywU2vsmmtJtUoYDAoOddUuPSLw9/3DW1gFkXCCzM78UtvnxeyjCQcdSKOtoZbclFW1E
ht5KZhHuR6nUNHyjbQu9u65HwijW5HeIuhsXks+19U4egEoqQYxr0uIb+Hau+7XDN+gNHFjd0M8A
7MZ2c6H6u7aN4XgC/YdvCp9+EZ4SrPU6FZc5T5Lk7rEq5ASnSUxYx70zTdWuo218df7Rrk6Mwpn5
g6Nx2rWPGh0ngZyNzMH8UR5U/7Vmckk5P8raRkIgBA0mggYMn0W4gM6dF0VIPMxTIW+F5FtelHWY
gxXSy/E7FC1AxVMxQWuO6/vxWvGjkGgbWghmdHa8L/re8cxQDrd+4JQXcqW1WSEcRI2EUhSDLhZF
WyhFGmlO64EoRem1bcVWDVWMzcPwUkVmbWFYxPVZZFGlALV8gELUdmkQ30cMzm5UWcQext85Zs+x
Obtc9C8G+pMVgPWacSqA75fnJI2NvGzxI/J8SERofWf1vh6qwFOwcdudXxsrkU+VSbLBWHBBIQk8
fmEAoLSYelrnCctGctafnE2QSzHgka45qIHDJUHSgWv2iX9hU6/cKFEmIuSBRZrrT0vB6lAF30Qb
qPV0KWwe82S0Ig9TTstVIoB5h6p0lM/ITOOALeOhNm7CnnIqt1A9nw3WMaViNbe4lXGCHYISMqJ3
/tGsLLAZv0qFk6rurFty/GiK0S4bmmm9p+N0sJ+q9HOJPRB64eaFALsSBY4GWsSdxucK34egKSdw
A4OHigiWJZowmgvVvtNbDVdQuI2kDeCg6EgcT6jFgLtvJZaxOk3y3um6mpuvIm1rHSVBW87l1xJ6
ghcGXTvd4FKadAa4T0G5W6wwlbZAqzUYlbaxGRabSRoxAtbQDN3Yfa5+lcpMRsdCFpoXc9PssXrR
9IdcK8u3ZTWiSE3kaBOyKD+4ibl27tkxw8fzb3rtwYCin7tuRBR9KcCTYEdo6iXKKbEime9TTFm3
WtRK2yBxKK3Eg+Vhpm1eiMprg844QLqq1G9OFDlR1cd/1fI7z2YxH+Kw+JICc9oK7EmvMA/D79WH
/nl+onNMPL780JngFDAILwoherHS/LiZYNtIZBpOkH82i+5TgkDmPipFfiuJzr+KFAuprLEubhI/
eT4/+Eq3huyY7Qj+cfZBWZJrS7v3hWLO5yuUgsbLmrp4HY1W4LhjMRr7qBDpJvPlfjdEStkf6hS4
UN/kgF1pol9iOK3E9PkORr8GyOuMyTzeDPhcpkGXKrzzrEmvCLHD6z5Qn4RVj9fmUDX785Nfi7No
c2D9Mmd4QKAWwyU4J0oV3hPTZIjvOP3AXxZZaWyNvsKXHQfT6CZAIu71ZJTOheNkbao2dR9a2jSM
yFKOx540OS6w1BaeUo3O3gllnKINdE5cx6mzbV31Fzon81yWqwwtYA6T+WiB+XM8XpKVoeK0jEdq
OmzTDM9jyayLXWJY7YU7wtpjhUxL2RcYPP9nkW/E+TQmGWaqXmSpfbRtbAMfOoqh2Hc1zYGLinhG
9RkPU2Da6sfzr3RlA888xhnUC0jx1KdFDYokCxi7zSVz10pidiDDPvjO5l+rjZ7H4nowK3t7ftiV
PQx4h6YnwWOuICzeZmhUKVu7hgEbRGZ+SGS5x7JMooYQ+dLwdrC0vtp3qqS9G8Gyo6vQ6JduLCtP
HTQIRWBzbsoh4338gk3M/OxJ8htPskWyc8b0nVV22FtParuTS6e8Qnw/9BoO7wu7aGVlgYuYIa5E
eTSCFkVvP7Jqpxep8KQ4sr/gTavv01EtaVLll6QM1dVJQpMlBUBRGNrT8SRzebL9ScZ3px8s42uN
gfE1nSl1X3dpdzWJNvTCwAw3lhLlH1osEU3IEMA0JlnHAymx/S5woSf0V90waF4eAEcksOaoO4M8
bz5VpRbimZSbb3p/ijQE16fuSwabu+d5Tv11m0bVhjBh2C5FKVz3YrM6hGN0yVtjdZboJs7FP1is
S1ymbYdY2ja9wI9KKt5LQ3+doso2QjFVa5fe+ijhWzlMd9RcqwuXn5WwBHqJqw+hCejyciGruBuG
tdUIT2BX9ZnI+a7SiqAB/Ao6wQjVx/P7ZiXLogI2czvmeH8iOdJWsR2SRwrPbEpu0fAVW9XN8kv6
KWtLFAAR84LHhlraYolaVeN3eSgJT65aDDbyJIswkCub8bq0cfc8P6e1WACkdj7FUPikS328RnF9
jY20m7jZSfr4WNt6nT9MwodS3vaNdtdTjxqxPBId3pbcrrd9gkXf+a+wQpgBd4GQAp1LBMYpah5/
Bwmvha7TFPiVilENCPujHIteRNn4t+aUg3epA63+gEqInt1Z4ajOluBdgGKIUL4l5Zg8K1HWfzv/
pVZCMzku7SASd7COywAVNk5apRouxkAt+9ssxr66E4bYZUE+bqO6UUMXNZ1LwmUro8InntFLDrkV
/ajjJxGqiYP3pFR5XdmYHx04ZngOVr7+Ti5VfXRpmjg3SdgWL58sfWMgqxSwNM7cxXFb23UHbhVd
7C625WaTwBa6TQoaOBsHJ5Qt2tJANTipLmzftdnOcoDAnikPciQdz1aTIyU0/Qm/8txwPhqVOnCR
0P0YWkAdlDtZ5O3OHILhwrA/yo6L7ALUCTnU3GvFpnFxi5FzpU5sVQKVn7C37jSlwZO+05z060gN
/W3s1FriptC8D+2o56arJHQUPL+PKxWke4jRrI00rqeg+o0qI7QFNMwE1mTuVEjB8/l1uBIMftwd
5+Y3r2aZCSlGEval0yN0VecqDsR66kTjvamhzJFh29jWlwLC2oCEcdqMXKwJrYuTGQRbSVEdZS3Z
KsH6k0anN3VaRteZQBBhc352KyuAzUWdYl4CLPnFCmgHu7FDjnvP92PjY1Obj0U5ZXc2jsLeUHXl
LqqCSxnAyqGBzh2Z3o/qNwv+eNWNNCr1pLQqbywk7GHitLHwE5dT9GfNqv9YOf3/ogwOJRka+XxR
mEsBxyPijqxPQmQ1haywT+BPxJM4hPZAEzeJHPTSJkUK76xA77Prfqp0KXbzWlWfzj/rlRcLyxuB
bPrcc069eNYR3Qc/q6vKUzIAxqNVa64UWMSxEEO73fmx1p4xcjw0wdE/IcVbLCInpSDAdq68MK67
t4GSjo+J3GUuQ9v7fCrDC5W8lXUEdRKfCBSXSAOWKrSWTqkDDAo3wlSpHpD7wyl0kONwQN5SxG+q
0ifDs7vuEvlmJSOYFWsgGpJIo0O2OD21VIkNtaE1FoG+2YZoQniKzeX4/NNceXNIS1K+pregIWe6
CM+R7ESWk5SNlyZtAcVcH69jXN83oZNUL3+QdL5oIpBTzWMuJjQVo8g6rRWekxtV5QYJwK6kCOy3
PIFnOEXWDoZDsH3x/BysHaFp0V9E9WwxPwDTcqHaKDH7eT3ddyMut0iFSmABlfhC7F9ZmEiEzEpZ
fx7ti6HsJEHOvypJ4VoRfu+zrN4qsSzfQgGy3uaFeokMvDYe3Qaud3MWQeX8eOu3aV7XSF4Lrxp0
S2w5WOPpwDN2bkip1HdD0xqX4tspIYzmA+QziMewpWiRLuYIMTJKu7GjSKemyB30FiIPu546eBa7
UacUsVc1svaoRNaUXCkdRd1dMFZiH3QyiaZeyb6GWFdhqF9rY7DqfSAb8bPtG/W4y9CwJB/o6zh7
mNiPs2CE5t8HTR78EYpSYAcnOQX4zcn+mBZ2lm0cP1eDvZ3SCLyQNp7seXYCJzhIInDmVJ8XUZWr
29AaUc00wb08xBxR3qDVspuW+nSIje4bz+Hx/EI9HRJCPmWJWd0NLspSESWcQEAmeWF4VdzY3Q2g
JK5veop3vUuNoJ52UkKac90C5bmUGZ5EGrqn9F64unKC0EhbRO8mxuVuHAPDa2I0JrbB7HQf+SyA
l+7FeRwCKfcBGu14YBwv2Mb28VCosKFB2aQf3REp8U0vpdrtONjZ1/OP82RzMBaMFxCJM5nXWYqr
oNORWy367F6s+f7e1krrU11r960U+tsiazkGXzzenGmCAea+KFOqPZ6bamU1ppY8QwpKmdS6lek7
38Mw6jDfTlnC7xwtR/fg/KAn1+MZg0trn+4zCNmTSgdG1bWCORSDygHa6HLceFMZZ15dR603AtfZ
GHgNvVED7ZJDzLwkjtJcRoaJMvPRWHAoBx9Pt8BhuG2i2PSasJIeuwCg2iFGOmOjBuVFM8ofqdpy
NN4lcqakVqzPxcNt1DaV8YOHduKgy+o2ItRvKwzKe5esI36QbUiOrq8GKtfzSkXm2ghj6Y1SGPZb
zGSy72qVIX3AiJnmwZGZZpBn3oZXSVyT9jpYh93JSaggU+GHw3UbQ5pyVSEDl7R8UcSuLCHEt+H9
xV/MIhk/n3+Lp5VnGh6yCdyHutkMLVvcUfXQIGHDI80rg0i+hSqg9q4zGFnB16zj2u0HuzW2XO3K
m9ao0cq0RqOOXWmILIEviWZlh/Pf6LS6NH+jmQpPNYur6rKpLjd6WFOeLJAN06N+y0tNml2kBZO0
RYVRpeExTdxJ8gZkgos/fPqsc99BHjLAPm8zxbLZbGq82mtXBgOfuyai3IU3DbIu7yJoCMkmauL4
Pq/kFM10zRw/U+82SlegVp9sC0xO3o+qhQpWmui4Y2DQLK6iqXcibAYMBXIPRP1v5+d8uqIR7kBC
Hf4qkixUoo9X9JhWMK7GvPRg/5mbsVDTQ50J8A5Tf6nTdRqbYCDRzuEqRCv/hLNa1fBCAhRJPNWu
289hp5sQuEwFYx60/VyZy+CFOLG6wuhycUeYUwUEWY4nhyddkM0oWE8Vcb/lhAcjm9bJlsQITmeX
155U2bIbxpOxnQBwHPLR9zehVUR/Ar7+7chrvvnhPf+tKMc6Qu998Z//8aZ8zt+J+vlZ3D2V/z7/
6j9/9PgX/+Mu+lYXTfFdLH/q6Jf4+z/H957E09F/bHMRifGhfa7Ht88YTosfAwTPxfyT/9MPf3v+
8Vfej+XzP37/VrS5mP9aEBX57z8/uvrjH79Tzfllwc1//+eHr58yfu/df/1n8dvdE5ST4uS3np8a
8Y/fFfUVjS9s1GYJZeCvc2mhf/75CSksEBzUZQm31G9+/y0vahH+43dde/XD7gR5P94qAGNiR4PC
wJ8f0eagMgzmeEYFwFT4a/b3fwbXP18MT+Pnf/+Wt9l9AZW/4Q8fnzWzejuWB8j6EfTnstVSO0jE
Rq6asJdcyxonNzeHaO/YI0o3eWPjK9U4ezXUtr4Sd2+kztgrVXSlY2i0k9XkfRqr2zbv3xlR3pHV
hdVtXRgftCwyXC0b261kNykkITAEdafVVyaWym6q+6lHY7bYhUlsb5CFfE45ZVwVdtGmNAnWg2x9
t8qIvNPJcEzKP1oBpYVusAfXbJV3nSkfJCso3UqiWNxl/IzRfC6D9iqvvrQFgmSKMDNP0n3okj9N
U160zv929R6t+PdFxv+WC/zoR/72D/1f3Abz4fxvfy20k22wif54+uP5tz+K3z48iejb02I3zL/8
z90A7oKrL5k4KTg6mb/uBprgYBkJZ+wHEum/NoPyalbTmhG73NOpD/yyGeaP2Av8PApNiDnaL9oM
c630XwkJmwEaAfpSpOoEVKqqi/RHlJIa9IOmIP8WunX7EOkPvnjyKflYwmvywyjvreGdbLqxc3jD
zeatE72BGLf1Q8i7FAClrNxpgYlCSOXa9fu8+qCVH4zxMewf5el1WN23ovLiuQPjQrA1/c1oP5jF
N9t6HQy3lv/WUN79eAsvWq//z1Yi/Nz5+vr3a/EqDZ9+YzHePR0F8p+/9+cylPRXdIq5SNAdB8oF
IJwV+mdU5iPqM/TL5xOVxPPHfebnSjT0VzrtdCiuwEEgTP+yEvmIcgRYTi5clMNnfuRfu+V/EJbn
rORfC5FIzJmAQBSyQaAWYNwsD/aiL9RJBJILg9c/CP9pqMvUpQRjuwJZ9QcriPfkluG2KEvjQlbx
o2OwGJz71Vybglo0d9OPswpZlZxM7WlUFGUVoRnlW90hn2R8umMzuGpI7jS37k1xnYVB9yC1MHNQ
bUX6XSalamwtCTdFljTZxtBbgN1mkt6Inn/kwvOpGynThmFYyTc8XRWRG0tpN1bi30dKNnzrewme
iC8Xups1ss+d1RAfa7w/RteOM3HIxkj9I1I6BCiLRuvCXYQTsqtLEXqmdjqWqpfU4y3pvvOQjVn0
RaBuUbgBdKzQbdjaH5Dt3ZkSHVMJPEKKt5doo02qZSm9GXw2NrVqFd9HoRh3ttGj9fzy7fi3Uf/o
bDibTP1fPB9mffy/35N3RS6e8+egPs6S5l/6c0Oq8qv5kkRdH6gvNMg5/P/MkuxXVMLAm0MmYEP8
cPD462DQXiHaArIFt20Sb6RN/pUlKa9A93GbJd9S6E4B1HzBduTnjzYkJ4PNcgRORqyYqynLBqtk
SKrRamnCWqHk5dK/kcWm7YTeuGGI5ag7iHL4opO2khJ1uO65wYxwdAfQr8Fhpqeb23Icmi0aYKq8
zQPbvG0a0UzbOBqRs5nQaXuvq1OiuNz+rT8SDVk/fJ8yJ701VAEkKTWyzKvUFIyH0OtnSx9UNBok
7DiyURiebfl1tUF3E/nAKui7N3quxyRTo5/lrq7E42M6GLLrox3tu22FgvTebnV7h31eM2102AuP
WSZ1lZtH7YB78jTFiBIP9ZcRaM+drgV26BaN1TxqeuVEUPEoKW0sX/cVVy8LiQ4FNFkwk0rWupJi
lKVbBpJ8iEGZPxQksc9mlRbSRtHr4lqvpChGlbOIMm+yI/uzGATGOo4mCuHSJrNKL+8lPXN7FDFu
SSWSa1suy/Z1OgrV3ltVER40lMSxrZsAFxz0UQ3ep5MWXEdyO6HTk6ZWQlDRsteJOZn1JuRxf8Yv
jX5Ro6nCHduxuLEmZHrdsoWZthFOXFbb0im2Sq+W46YCFSg2pYwcO89G7e5lu6wMlzowEG3JTFU3
DCituYHhD5YLvSQO3NaymUSpj8n3pDX0u8EYkjdBp2tfjbzVEHrIbEO4dtE6ple0uI/cjUGmXKtR
p8a8Xry8nExJPW7tw0Ohd3a7RYAyu1ITpcYepw9NyQWT39znxbCrQDopvOcwubUlPfpYKaXzwaS2
YWxbX9aurbblHp9GDr6wVSqk0c0M562VSOkHFjjBru1Mf9hiGdmlW8nPHSQlEWlwPFEndf06GXK4
FqKeblSYpIPnREUHYpbFZ19JVql8yNQURfXOUIJt2vdmsA0o/cfbwG+CchNIwZNMnzH2pKZXHnVT
6p5oSOhQnAfRxxjHIkPkJp0uuJBj5GS45ehQuQtLq/4sy1NKV1S0w12QSE0IsEqrcQ0vEvE2CYR/
18ejzBiOjgoAInDZrLMcpVfoRKUI+Vmx6bhhO9HpBMqc3DdObpUb2xowcmINFTrOpCFwGKHW+rBB
QxQQaig1jGBIhBLIiab52s4lK94qlS7e6HFXSNty6LuaerwcPQMgDourSS67O0dqgmtUZZQD7N44
pRoi8syjkFRn1+j2l1cNvLlqZ2QU8zZOHgCoUeQuNtyp1e4QiJY9Qe/tIaZsobt97NdIsEU6WthZ
2MgPWSTL+VWpScNtpsU9iziXjWijVqQs70VmAVIlinY/AaIvyhj/nx5Rc/nk74+od085d/vDc/qc
Px1f5fm1f2aNYMDBxnO0ANDmPFD/OqUkRX/F5YVu6UwJptRk8tHPY0qyXuH1BjyHMwwddsyAyV9/
3ubRlXkFioaMD8l0tDGNlxxTi1Nq1pec+2/ckWbTdnqoi2IX4WKIsiK8purZpbvGggOfevnkV/mh
zpUue9QJqMXXINGH0mfda3X3VVNakqcYk9pQu5BJLlE6Jno6TGmeNEksXdZFJglzbUTQNhcuzL/B
ze2qrf1NF5dZrW1MbSyib1LX2CLcFUYGXhvKk+E0h6GZNAmyslX4ubQdzEk1XZg41oW+5bJ6BoLJ
ofBMUqHTl6Havfh2gQNwwaJz6RYCO00MWbK2Uq8RKQvT/SjGjnJ/HtZ6GG98lMpJDjFot6v7OE8H
ZwepS7IelP9m7juSbdex7KaiAQgZtCDZpTneXO86jOseCJAgCZCgwYzU1hBqYlonVanSr4gqRYY6
1Xv/mX/PIWH2XnsZxmLn//W5/grJAM3D4rqxuGCmA/d6NMR/rb89X/ngdvKDbsOmWwvrmGA5kTox
CJpTc0PiCC4gHih/qXFq9JiIDwqmfe1i5Btn7iRKGsOol6wWoqWkVRCd0nUQT7hcold3qhvwgWst
eBVkGn5SCLgrXcivs3++1P3/6Tz/Ug1vf7sb3Db8ezjlv2Qh/J+fMv/yP/TE/3rA3GxT/7UK9v+G
9YhJE+R4IBuBcvKP88WN/3bzTIEYCH8GKuG/nS4B/RuYKTeDGvwBJlQ3ef0/oELvbxBEgRGImBfQ
V2/nzj9RBMMB9a8TRVTBOOEg1QYd5Rb8DJD7rysTQkGeRAx1JtViOsB7hxRT04UH4HHdp9+55tXT
c5Ou0Fyk47p8+AlKPrjC6ms8lOWJzzz4KuHlnCVg0qKPX6tXYNN2ExobnEYh4GZdoQF4Q0jbsIWV
U1sdwyhp7xJvbE5zN/A/Mwuce9LwcJ/YkVzCstYPqDLUxRViTms+mzvMYMczHCv7l8ESlrVzJYo5
NGHuLREp6pEPhU488gzdOzwtR4ftR3eVfQr3oiG1zqLu43ANHgPd261PavHVRTDTgGn8jLwD2+6W
Xo73MMKzUCvTEH79lXeyFTxTu8HKTYgZxqkb5jO6+jvmuQVboofGLTE+8dxH1GZxhgbIT9dxMXgM
fvkJ6RpPnc4tltKUacDXKrO991POEp+dcdgNGWRFRQctI7UN63EjXFTa0KkePL+5UvY8r90DCRu9
qyClvjOo+DcymSFwcNg8v7Z6Wk9tGzN8ejP+xnMPJ4WmkTvXen7aoB1JHUz7v1xROY+BkWpP1uCp
s+38XpcQgkkWkO3ssnyu/IuA6GZrwSu7L2XnnW0X988znGSLiBq6izoyPTE+SJxPAGRTGGXNh0rN
NBvrAepRf0EBM1eg5zM0EdfEVN9GSbApMBKTwPfSppQIYYh9kJmisfyGk2y1BZ9xvPf9HqzWhiEO
rYQ2t++Da0jKIPe68Q5k3jeC8Ni0UojihU9P5izBHll4+RIoiDcrcwEp9oX1qAxhspmx2nxFPn/A
DJUXS10j6NXrD/EKE6JR2mrjBwLZdaE9jtNyVATu1CjJml5/VZ5uU2ZYXbRyep48EIkBKpjqRNRA
MORSPT4EZvom91ra5VEd72MVmRcTifroVvF8LGM8nZTNNh2ohMYWg0tYp/QyZ0LngrfFrH48FcvU
JHZOfQ88xkgdyiDApx6Ql6CWjmw1hQP+aPF4q7I8IOYE+bhTfQZH3WQ8iQWoxvE2FoiBRwcWf7vo
pDadCuDRP1RRnE+ua+5WIO4BZVsat0m2RuuWI/w2DdcGoach/GtAF3CCadNUNvVHmPu3mK0a1S07
5XF18KbkV2t3TzDAzCIxHl34BaaLv7opG6PlXCEXsNAh20weWoNpFsfJM3Vu0RUB8KmmYg7qo99z
9zA1qkoX4mxC7SJv3W/9PYe89zJ0/WWY4uD+lnKd1pH6Hoh+jqa5u2Jefg9aI1Cbsa8RmyNDPHMk
pEYR+Vx6XZ8GysUDhuYG9mA+PDKDLoN5K8+WhqIhj+gaZ04A/iU2gv60Y0CPuooDBL45UTqFJKuR
FnNFzPCS9qJ69xDasoVkZ34xN+zIdMo8Gi88j+BsZaIiedu3h2iYs6b1/wjJ9ygY+JmyJXipWwuA
q7mOQ6LyGCz6FFzpKvdnJNDAyzplyvFfIOEHiVnH/IgEgI3PMXpBou5borizaTVItI6unkoLIuDI
u227yl3kYjflccejE+e8fwlAT8zA8PhuKnEftqG5g/gCN39wJr67B7rwAoMamXImsCbH/hECr592
jT4joy7h1PSXiCMLg8K4OJVduasaLg5hPwZY6lTvSVNPL4pIeQZiSFLkeLWpZxVIXUtTf/s31zXO
pINhdmP/aLhZ5a3fzEXXUHaseTRsTU1x3A2Os6aiFWXWuwE5jD1c5gexQFBdNdhPqkeeqdfarV5v
88pZhJulQsYzrPmrfKVVBHNpUItryCALR/pfdg5o2syll/VBu2wZmMrHFX0i/DRI9bBCevDBuyCs
86ga3cuEvPLrUPJDwOp7GEv2bdGAE7thgT039ZqViEr309al1Q8lNd25UyLeWMjXSwSzil9wqsPf
Ba/tUNvkHgUWmsh4Xr5CQeLPta9hyhaWR3wRG+UN83K46exhhjQXkwrdvY5Z8ygj/gNT0Qj+HzB/
JKPbvnTwX3zoPdm8DKu0Keyx95V26pQxr70n3eTybBUJqA/C0jeyhFPaJrK4oUywwnsuJab4s7DE
z3AMXBAP+T1XDmQefJSZIlGTO1XDEMkcKe+zr/jQZ4Z4wwvUD5Thq5YVTC595iOavok4cgiUemgt
pdAs3SrM7bCSYB+Thbz7U9+eUH7UcQ4X/egpcEgcphxa4feIEG8HCKa9G4mZ9klSdyev60g+BIIg
8YhLD2RnNumTL4C+Zm6pvee+xSU1cQ/HAIfPw5cBSylOy3Yqd26t+pcbgeEpAP+tz4DaWgATTUth
ydyV5FMZbh4mz9OPxI/bB6+vhkeUInHqzS3NGopidpCshG7TB0vXwaHVJeFypWFkz5MazKGqm34b
lrZ+hrfQS6c4lpiR3THpF//ArV4+8TxgLG+p6sBd7LtUrZX5w/CX1rzhg/8crQubUsE8nJATE4jK
BP2obrcdOoxsGdrpwQOpQ8Uhwn8Th0NPmTwKMUF/41yULh9IHeEm7srM3KAQkzTP8HAs/3AA6pvV
J7sBSbtN+BPHbU6caDsiGKPm9svxNlMZ1YDOwXxJQflfr7zpylNcmxEd1bwP3OkznsgiU4mDIvM4
6b9u5eLRB+B0J9kwAqO05QClemTS0nSfaipJvjJY22P5nkNltkmEPTqDY+Ql47QlloXPgQs5JMoI
/+w0OI6demGbNqpSDEhsATbYcD8Jlz5rbCeJw39RjwKM1ALeicldxdrhk2sTYjyAa6YESawwFn4e
Uoh4jwAwJH76qP7Y2OvNmMz0l0bDF5Jy7HOjzIyHAwl6j+7nJ1zDqkDtNeAG1TIzGkXaoNxj2Nnm
MUTM1YaXSud6odu5s2YbVe5XJJwXIIoGTophe+kSHeyYUDjVu3J5b0q+c1a1BRnlB5yyE4u7LeYc
OCWTdkktBkYvHO9Ypy2gxSMuofZ3EiuqFDtr/HHPtk7JZx9McMF+1FB/RiTWV0+6heiX8OT7dfsQ
9lC1guNd3YHr5b0rPU3HlkzdM6Jx/OtsxmEHoQw8deniZv0MgysgdeJ7apOyQJDPmELU4j/DGb9D
KdCq+A+mFD62aqjo1utRznYdy8NAZpXbpDWdritD4w8ySCu34RwBFwvoTpaUF4JUzR3sRqqDBV0V
/fUYw9ZcsKsTT/Dt5Fb2ReQZkrusNAXYDOG+9fi9sWv0GiJ89QKGOVDlsFsh9wMb9BnitQGsYjkY
Jw2rNelxjHOfFAFIVcKB8gjzUCI+5rXe+WQsIrd8BI7NYwttClsodsVo1daIeBIpcJZyL5rJ/VMH
UE/2sjpG3IcBIeP+senhBaw0X3d1tcq91kiHtgaiShW7MkNQAXhGxENCQga1PJzLpBriNLacFybS
zZqhNxrSqQnLEzNDLVDeC5YUHi/dA/C/cShAGsOgK5qiGrs0ICjOPFgcp39f57xb+w+9cOB/Iaiu
oIC8QQYIH3iLuGEJ4QuKYscZ4e4Xt+4tZLlyczC7y6PERmtTU+vAQecB+oQG/Ai6FYwpZKqihDwl
Gu05oFRQG1B9tzEGyqG/62EiDobEsPTA1K15nTVsPlXsc8SkUL2Co8GN89Sy2vPwg/g0p1Y0vps3
s1PiwTnxizsOdVFVnSpKTNaeVsqcG7jN6odF+HJL4jLasNZ2ubMG4GqvlPh489LLpj72kXTMFWh4
QDCfmhnWy9QX8orzH+5UDIXcMGqnsI3k15IojkF3qD89sWBDE1F3fzwy2M+6C1k6Mgo5daeeJkwJ
WDonCPa2LQqNACrK1BMu/FxK5V9ItQvtSk8yxJ3k11peAm30QbR98+ShDcDBhKYOF0iQSTiUFDOC
3D/wdMxeVTXNgXFRjAHJvOn7KDyVg3nvfQesyXgkdYb8wXAHUpndG1niyGsd2l5XpEvulsqMqd+z
JBs1aFMIWZ4OLi7ngxqp3TZEwmBVd+Q4k5hlZIYJqoHZ+rHEzVfIUvv7VlQKdOGAFJVQLcn6yMi3
Ye3DvehjGOQiNR03CPK/+kiuO/wWLlRHo2nZDnPtvtJ5snWOhvXBUcmXxPpNvRXjjwnkWWg+WEFG
1WQU0DuaL4W2qFocHD1jsF6rmPkZTBtICskXOU4074dHW/kPsw4OsKIMi5G6d2gYPkzy4y9s74lh
O5k52XPJUeMivYQ780OHji+d/Dk5JJUfIf4j4Husjzobx3l8wwd9h5wQCWpj90pmnqS1EuMnrYPf
WVTHCeE9mW3As5F2A9rzeVGQTogSRvRDVP3xQ+wI4oBsFxgPDUMygeMo5OsS99FpCcxLMhCvqE3P
0kSWZwR0mAztfXPRftDiBGrinQVxuMzRF4dnp6JR2uO/2jpcnse1U2kZY9jSOeBVOktUojr0MWVr
+5Sg6h2s8E+Babe8ddsjpmWZr+vNYtvwUVtJNqTs7Fa54ftUVvEbDsJ6N/P6I6A3yWBH+hhfmrvk
xWlXWyBnJtzi1Xd56Q0hpvD10zyhQ7zpgFFeJCN6BTT0oC717UNXQgeN3Gw4u6WgWDdbljhCFMqZ
ogzUzzJ3Syq2+IdIQEiWRy7s9xqzMYdoM6jSVphcTD28rSLMiGoVvfi8Tbo0CkuxDxJhvsTkOlno
AoJMsXUKv182DEOrdAK18hJFU/LgJZhMZrqMzwqNUWzGM69lc4VfJ5wWFacbtRq6oQhrD0Mdg+Ov
erDf0R35w3ou4ToPfgEKTDVeEpV8C9h3o/gBsQs852Ih3tHnCuN1qpJ8jdWzCcmjJghh9xSYq5U7
vI8jnXdoKrFeQ7wOlSC3Rk102qmAxfiGuJBmdilhhXGYwtVe3aX5sIEzZbCpjHYjNBwpmheISCWm
pIpfPKLZfkG/DJk3+s6Yb6EeqlJ31X0GcMUrBJNbTt28D1cUPCBSowDBT58G95OPGKY4q/chQkjh
25lnwvo67ydTZglwpQJvz0dFjFFTPMmxiGNVg0hs713TPipX7VWPI4mEsFPzwZDLVOD2G5cFJ9y3
aUnKxxoeIt48bSFYXzfDovnXwoASAeY6NFP0EQ3TcUS5ruDktZ01LuOudh9xVwxX05j+IKMOMEXr
oceag2OJGPZ9VLY7j5YMrIlyM+nxDnknxc2KRCJHe4eYcgxvZ5pq18WBw9p2XwHvy9QYTlvXacJ7
TQO+bcpy3UD6B1dSMbzOSWiuAzJmMdSN35IAp0rbiW1dGpuJGvmgqMd3fYm52WqZB87e8DxLsfG1
OMGa4qcHO6VwuhCdKr7Xdl24PbSDevPdVt/LIXoay1DC06FDHTsn47YN4unSAC/IbEh2JlDDHi26
rpH1uOZloFnWBIxuOkHH1BHjWhjp3SeaRzhLiQsbRPtFoxghQzPcJvvGB1kbfsy1KsuUAYIJUEYX
EjK8jDGYLWEOv6RchWFWLYnKCK7ndGLO3qX4RVc5cO+U7AqXldRHsB5LtQT4xznLYevtnBG+XoKy
JZ6X0r84A3N24OwG2HmAeJJJo6WncA+2k6y+OUB2k2oxhp/M50lWV+1j7y2fo09VigE9lJytxDNi
FrYHPagArgCKoUe9V3TRad+WCRAK8uBRdWAKmfMlBWOm89mONUD04PfFc9Gjel0XtaNdt2Kq7Ly7
uHiugYzPDgpruETmYnRVVjv1cW7bVwOBAOwtHL6hoeYnN/472aaYcaJcvBITqts6aXf+glVeyTLB
PCO+R+HhFNQkkCX7JpNuhMGuSg7L6uMY6dBgGmzQFCXgnwpF2W+8Vt+wUUYeeL1iFM/imzT/FpHm
xOtVKX+nYmxO1FN8q2BGAXeX8SGcdEYtAvvWMhwf5IgJPW/efE+ovfUg7ZEVaATaPTmkv6ct3cJk
lP6JS9TJvNzWvX3XM8oJDrp0bCUMtiwACxAsuN4SGryNocc+kgQ67siWme81p36qviNciqlBPgjK
OOG+uRIPfhoYaNchQo+n6b5bBKRTwyboG53qOkSixuIDM+AZDOyanEVt+xTUstouwXIc2BDj4ljn
jV39T1XTgyzHk1t+RBPWlb/w30Z2HOQFrEBE6MGLoi9c2NlA1hS24zE0NMo1OFBHW9H7ZcLrSmZd
lEOF0knKbTlaW1RRj6u2FuAr2Lbwyg2n8onTZO/WYBZ0Dfq+phGgUCzjip7eS1b/mVb+n1s696la
3SBVVehvSEX1yZiOnOLhw1HTGwkgwmOIfAi1+olUO236Ae42Br1g4VkISG664CoN5vYL96xARV9n
SPfSu7pd3hcL2kU1Lm2u1a8OvMKlywUgdBrVzbcZljdPhDQdKagCVFb+Tmgmznyu7MlVXvhkkeF1
IfBAmerglRjx2YHRu0ums5HWwFaLfdc3s99VOctpXocFxkxLswH+jbJlQPD7dHK5c5wNLpNlWLO1
1iq1Pb1ISc/IHC/gTW/x9Poqg9jWbhAp6bxzzBrixQPnoS+Hnb8i2p38Dl0xYP2r5Q5Uz2J29dar
/6z2xTjvU+flHHejrZs2l379u4btJu4bFJBjK+6oHZrc1M6QUigaAWFVr4NoyJ4hZxPr8RThNH+C
+wdo0phP/lTGowiZ8J1D5Gl7DzgTZlK3UMfK0Q0gfNIeUI6Wpxk7i5P2EUy+y0joDJsUxc8NKMxZ
PyzPMLrAYLE6Vozh7DeE5PECUgJGBm9eIHfIhhmKzpLqGMBF9ozHv2yICXelCfBBu6p90smCk6qn
5s2QtzCZNvA9L1BW0dTx5ZRRCXU8ktn0YyABps2xB39Ju6+xE7coSb4p4QV85Y6O9pD3Nv20sOCH
7025QXv0k2AO43UKkTCNcyQd2zYJwxOzopBeD4CDFqSBbES4XY4cdXugFgG7JW/8jY2crVlK91gt
oSk6tw9eVxRKqYpnKNJn0DbgBa3Tzjr2zMou3i3lAFa5MzYotPvh3psE2XNMDBT06y3QWzri6o6D
3yFswBrRmbss36Awsk3UB8t7jc2OBkRkdn6E5G1HORZhl47N1nAoFgUvRty4IfREPHrv6zHFdbSJ
DDVIhKvWs8WkaNNPLuhZdTryKHNWICqAxT3Uv1jv5s5E/mZNxKOGGjPXLZMfw8iPoiTAvuYHM4bw
2C5n3MoarnKomviKullrNWUSqsvDMmFs0cYacD+PvpcG2hCKUmJ1BrIVkQqPmuKmAgimj8HaQi5p
VvBJACCoCBsB1MSjAjDr49ZDVFHqRJY6uBkhS8902M5hiiH5asDqiTr3Bv/158VqfYSA2gI3mXGo
TEDn0pINZwCkf7q+1RmU7Dh4XVR+hR3c4TpODi2aipB0DXBNgpPHdms86hzF2lNkiL8biVQ7QlzO
0t5F3QPV7Jwv1TymMFpKzmD1GzCLRIJ9DXdhnKyibDKFHK7naME9PZskgYU2chQm0HRkZhXE7bmM
THsu3Q4HE+4gVjhqjLdiReuMwPoVrphucieAvX8RB3EM6RQPJHM6EK0jBZ9W+Cc4n0FnTkTSHJad
fJ8MfvXqhaOXw3bc306LMpspUGLvLUmZlQt+xOpOjyPu5V+8XFVMbQxlThSDSCpr4bySZnCgTAUd
CrqxpvrtVMXRTQIRi43pM4sH+R0OgXOqmsiBMsTSLUW2wFsXLcsL/ASjrOn8bjPWfXOoKMB9kGhD
wKHcf/eCwD0DEgq3QqPQNDgIr2XCnyXsU05LnbT31eDRr8kZlAa3LYFlekL6fDV+9TKKLqzTWkz2
0ipZn5sRLkjuAldyAU/+8zqb/s1ENjnMRJYboFMDqlqYFvlD6Z3bBbYk0rafTOm7gGN+UDnAkoZQ
kX0Fl6oLFoTZgEHAe7wwp0NWYghVGpfhu9etckJJz+aXJRHiYGTgAmcqg+sK7hwDFjk7h6SzwTGs
Xfu4CNQjtHEX1B3tuOKq9dg1alAPNx2j27GJ45REOn6dkUD+M4WDySUSTjZdSddi1o7dTFYEqesj
W5IjFUOCI/cQ1HG397x+eGu9cD2BB90dO27LHyiggMHxtGUuBY6oA6xq2f7MEYDsgEd+3tvheURc
Go4bwuyP4cjOItwtt4BK/WO3vIihJp/RMpbojOi482C8fT+wgOWxXTCTA0l4u9RCZHRI9BEm1Quu
MBQX9TDfNo+C5A08xGyYUBehxlMeiMzlNO8cCG+O8GBGCNAStqgQoua7xwM42BajV0AM45JFE0Te
cLWqHzQ6/OK/B9jIWsZAb62YolROSXssLWSgerGIpQfVJG8Iq3DEBPrun2dr/KeU47/QMf5Dfth/
QT4GDElufrD/Me/r/Pn9+/Mv/7PlEA10/+0C/dXv/03/+td//2/8DHiQ3Zwb4MyKeJ7/w88Afxn0
YwomBpLx/jUt+x8sZe9vMNWHeiW8kbOgNACr4h8EDQcsZbg0xOBv+MGNuvFP8DP+twP3vxH3IT6E
yhR5JIixg6ABxgj/Tt7urFR5qOCajETdFAPgrtyTWL1f3l9AV30TDBxLgeIKl/SHO/RvVUX2lM70
0xKybsF1+gmhJ8QRa+4COCIDz6Fht/NllOLCBWs4efcZ8TYwJ97GpXvvrgMyudUdyG1vfYiRfDfD
ICFs0Urj4kOFoVMEGWycBQGxzR/fX1LZI4y5aGBO8TiOUXdFiqhT74e1lo91FdY9JgMh5l0yQ6kB
P4G1fuiULnAmIhddbjsqrsiMzRN3GVNkm3ibNSb2DH+y5MxlC7ghQPsBo0EE+LXPTadflLTnERN+
JCexLZBGjK3IRtA2kxyjDtO1PuLmhjpfuo5eQ6DWcFRZt06LQLYEF/dY7pFU9DwyP9kOgQdP7ODb
H/EAS60x6pZMXIdO/SYJUAcJFjVu74y4Y3+CT/YJLf5Pxd0fFZNdH4KVLRz5Gk1OgR3uPoGA7W8M
i0E7aYNH38VU1RjcvJCbb5plftXgMqzMPqm6//UrMp0wgniqu+jdyugQSkxhfOH9tIvE6e9X+bKS
+5aXx65NpnTRbE2BoYK3BobbBTh6kI9liy4dfgdz/1tqJx/6P52jN3yMhl9k/sCWGRLp1A7qbPGP
YT9ePcGVhqZ+MCDw3oReOmqVh4vX/kASX6cUicUPldc8Vfqh8fAbZVOi3EI84yMyTXEFJsMThLmf
Y4PaMRBAg8GNEBofVSI8dgP+j4TE2SLvPUaYBrJILoP2xmsEPD6fVty1XKIaK13a46MymnmG7Srd
UCCudeF3Y5TFiqgUAGuScadxtwsIb0i8CZD4kiBl1MOUMoUDdZvCEQ0A4Vx9rBwrGlhvk/ZzdIcb
ucAkLz6SmMD/FIoshi9cuJ71UhjzjdgFMshlJ4AL9vKLg/Q7u3bY1b3elTy+QC15NeBep66HZDcV
AqMw5W4Wt7CfJQKKeJNKS4hPDBoOx+vAImrjHGnnGLfZNs4mqUt8ramk7148vEcVQegFylmw7j2m
zbZc7qsuuhcDYBzoUzDSDFJ/MMe19LdY5rl2YAMQROIJmbIr9kejvjC6A7+hszRnIQneSQVOddQF
xaLIIzCJaUwTYhYvTWq4vveYzmaEyLuwuzZV+d41Q1om4MG0G2FfTe3lSVUVSSlRPBukxJOouoSV
vR+aYN2VsVtehd6B9Qpms7H7teWFA19PoCzdL9HIwUvxPooIY2fosj9Y5ICUAyvQkGDExt/DieOQ
YmjZ8VKAGDh1UGAAgoBYD+VMsCAKJlr7XRhG852P+hkRUT2Ddatqtv7kPmIgXJjESZeq2rULdQpH
R38C658Tr2OXWtjPcC2jS9WHmDp2l7hmkBNh+phRpvNgZptFJIdyAnHBQ/iOcAAHSlQZxipYAAlQ
eW52T6ehnktMILDFkiXJa+bvwcpHfzubbwWuhAlIvel1uKWJ6rIW933aSTfGr/rvFZrZPDYDiK/O
76T5wVTVXYWPsauRYpoBPErGqsX8u8mYNzlXiE/ywCXHspqz8Yb3II07hMBiThnIsz5xtyRZPlyF
QV/s2aVK/XhET62wVjwKnkvj38KR5tdY2JOYFfhDFvbGIIAelhJ43VJtnRsVzor1AWAOXmtNELYj
3BS/y4/wsNnGFKFrK4I/Ic0HnoAxDWrDOYe8xH44NQgbfvSxSnlcHMYvWraiiEI5F1Bpv8MUJg/H
5cQaMGLWYPlOmJPWSDlikCjEoFiQqpJ52AC4gzx4x8bhjht0VT7ocllvpiennNJZgX9LP1jvwmcb
UotzRLeRJW9LFQHBWuxOAV2vnOEzVvF2VNPT4gLjXpdX0sEA1VHL+2qmM+B1EG2atENea24rkpxZ
NEM2ErTkAKQmt/zGU5raNocpNS/Ctm2/wbQgQFYBKmk5f3IL0kSc2PsIg/g8gicBnvofd/LHI1jU
Xg4qzTdso/yUspeZreLsY1T4wVUtN1TQ15aGbtot5R2dnkjIgoOBZgKA/coPZY9Jhm3UeBfPFXrx
im4cnrB8hSnyfkkivEWEI8ENLilamI2llKorxmH4v33BGxrjASbfowTwYhS9Y9wB6JkDzo9tMY7O
lGTeEIEwwC/c7e9cMhwB3P1hvVozh05oLJPgwAXWMwA/nqOJCDKg6t89x1ARWadjRpzqmUWju1WU
fq+Y9G2SGwnSudEhWYAb1fydI+kiGXtf34iTftmT5+ZGpjQt3LxvOsRchBEv9G2lJUHVvwDpH89D
WZu70CETLB6kutAbYXOpBLkwyMT33QSlA5vj6k95o3iOdG3v1N95nxVhwzZJxuitcpcKvnU3iqg7
DHYjb7TRHl5G++RGJVXW+l/JjV7a4BpBSVGDwwLuKbh1GBbc6KhR1JpXFoOiqhUJDsrHgF25aP2H
W9m93Arw+FaKIwALVblzK9AHTzQPtS29a0wIB6QfI4ywXTOwLMOd4dC/JxwTvdSvuuFPEndJ5hiI
PAJAmZ80EAuEWkN4CKREWy21d7T++kmScvypk5rhjJHqKTFofXBQ4NhdMPOk65wrDEnuHWarYnYk
6I8LXFrTIQ7cPTzJEYc4qttsHSPmszNX/RETUwywQ+VcoZmpDgy7Gue6xugglFzBPJUuWds0YNd+
hvGSIQ0Bl1Mrx6aAgOoqvcpcFxGHNcyY6f9i77yS60bSfL+V2QAq4M3rsfROImVeEFRLgkm4BBIu
lzNbuRu7vyTZPdKpailq5mUi7u2HqlaJPAdI+5m/kQVFw76/nxEsucC2Rm8WUG5HR+eUa8rQn28M
Q2pjCRAkiS7wYSRHQrqpoPzdlil8nrQI2j0CsuFHhf7ibS7ks6JWu4OzNX+ZA/zviB3bo8pWUw9r
vBm5f0rAD2HZ6Qs3SuVDMRLSwRQNPgnpAgnlVBwqSmf6mEEVu4xyO6R/cQMMBhjIcPDSXcgdlgzP
k7NQbFL1PyDRba01RHgyvIzWHtKNW503alKPRbXAHpt3WBl/Luvq0lpJf8NqPgewXN6OYx2AjcvA
96Hpv+2Cl4GFiwb2L3UrF1qUfdXCYeBQcS86NTebuYd6NZQ7Usf2Pmrb8bKr9B4HyYfRU5RpAmcf
D6zbiltC5+N8nMvqK0gPimxLVD2u6fQ0pHrcesKjYa7zmm4IrLamyQ5tm1y2mdMcJB3IW8Sxrts6
PgOV/SiFgFFbJfLdMs97MYX3SX45u2xCneIQBnVlMzQo6vtDDsom6Q51vNxJqbZ2f+20gjh0Tney
IMYvrKrdDlh8PQYW4FKqRr67ngOv2nR2dOhQxjqmVvEwZzRV4XfRbCTLr4v0CS1bYIQdFpnlGtYX
0TLSIBjb5H7JgJKEbnr0hb2Pg/zJC7FljaDTb1Dmpto8NutHkoqPXNKXZdhRAVbBmRt/lzgH3EaY
wp0v7cDS52efrYbu40LfbkMdg/wXP9RQ/YNmuL4Yk/eLyK7ogR8ABQz7ZBlmKlP2xiuCfT6+tMqB
WWhAxGL4sCRNvi2IBash2ZHX3bk0g3c2KU3dyts0ni8iFVG7l2nxLZl9rIqT8loqc7moJyeX1pUX
i+smKPR+nFNwLtl1MDx6NIXpbEzXthJXq68vPD02W401yMatxLskADWcqItVkmVEbbNrnOSiclbu
R1tRfPpWjXTP52X5TJW7oIeoL53K2hCNdds5ZhmNKmn2fZ+LgzDSMVQQLvyJ2Ju7y8poy7KJ9104
oLLd41eX8REIyxP3IzbTNOHNUPH1vr4dNFDiqOExE3XIAniCoqA/3q+SxvH/LyCo1QjAGOOaf189
OPbtt6b6P//ZfP2Z1GF+64005jiIBpjcHP2wAFEBw5J6kxqI3D+wKKUzDVMqIlQzksFvVYMYbjN6
LDZqFMiAGf7Yv6oGQfIHpEI0YSBhYBX496oGJ0oDUDqQhkPhDKVYyEZOeKI00IZqxSkCi2q5jJJA
f4xBQG58aPG0g9wh86z4CiZ9a4HOH2agWjO7Tj6ltM273zghvWjh/Vf9AoJYFKEAgvYAcpIYRpzK
GVFAKYfEj5xr6WahW+4rz84Bgqlith5hPHbhtSfaISOJVWU0ArFY5VR+4GiP36NWU5DfqBofCyuG
9orTSOHF94PVFPr8hxl+E2v4UTPnT0OG4DEiaShP49kLAd3wt35wepsQqEmXwKuuLQgO2QbXAWu5
5qDx5g+t3xQrKS5ga9r+JHKbCcwCitBDH7cf/v5jIF/BzNlmDZ3OnLfKFpxMVV3XmSiaL703oYfg
enUp6OTTO6Apr5aQTLHJkIAu7alSFyA02/jLr5/D+ZkbT/2KYhP2c4GHTB7cR/tkPNIS+pwPXf2i
RoA+dy7CVtFgCRUcZ/uyKzLtvleFmGmrydVyN02Dytd5CdZhu6RwR35Hn/uLx6ECFmCoFroeHEi2
24/TsyRBhtSWF110eKk192Pm5Sv9DxM2EkwnQ+MfMj2LjN60Rd3O2JIC/JuQbC5acd8ilL+e/XqE
zAD8uK7pyzJLoYtUgYeHrW+e+IcFU3ngBcEZROcw+GD04aEg++xYqiyogTdnZdQtG7uq1sElmQ7q
8nugemv6ndG0kTT5+TFwTUDhBnPvyENW9HR7Kc/SPTAZfZ6uSd7Q0e69oeivAhsLTCA83Pdgslxb
+qK4iWhzAVLO/aTLfXCC3PjpRoyzLL/bPkIC22Zty3JF59FqW+CD1KWzdQ8WaV0v4YBY4TOqCDFM
K0N7NTroeIo+49QGsHWboIknntPJ558KHJiKd78e79MVSbkVjwyf9iPkU0qrp29qBSXQ4WKmDQLR
DpxjVKNu2p57wSB4ynpwGosObSYn83fVhBUO7BZAd9HBL/oERJ9LFM0L//qxTpaBh4QR5z8aYBxh
lANOFYe7AHYHIe50qFVJ78ZyYQxdWI7Oqq3C1eFmydm9Gz/LgQvKeGyy3+0MQ2j9YR3yAKgQ2nbg
uo6LJdKpxznB30w00vYHx5IOHLlYAzeAWBF89d3Zrq5zYPrqri+IeOn6L+opz0RnE1JWZXCuaqDg
V9lQF90RodNqJX63F/2Jpjnc2V+PFHfbTw8KIRoLSDi1bGCfLWNO4B82TBRXQzukK0FLZ4XxwRkE
mtOuzIfh2uQv7+D0T8tvNumfFk0cMjkItXnU4mHgmbv4xy9VlbdY0ZyPcHy0Hd/gX1qEj2mJ0/Ct
nw8ziadDv+sd1XFfnkUYPFfXsg8QAFFunVJ3/PUQGKrnyRhwnIao1YJqC3AkO3kc7AxmMXvVcKDV
m9wiG0E9dHSKsj7X9QKqLFvy6T7saPOe1blEZRCU4H1d9kO4zeNIf5prkYbf0FUIr93BrgBn05UT
WzcUMMMAgngL+OkIbJuXFcr6e3cTFNEYgzxs63BpwE8uOelEOKv0Z7AD/QGsWTzdixlXW6yHMLI7
BnpR7hPFeL3cAicq2u9oK6D7QY8voDPzr1Ds7nVl/3hRn/DPuZBwzkPxEq14ZpaT5uQxfAVkV7LP
D8XiFheL8Jz7cUboZVtmk8wMJ2qOHPoR6JVcVYUqs8sAXEC/S5Z0WWAeQjH8XiFlOP/On/7En+zl
yRBrson6MCviuDq5pGBnjSX9pe6Qu8E0XnTDPINrqyQ4UCfKYQRagVq9I/S4ZgRlmo9yp4KgyA5V
6VeQcHxYDBnw4LV7V7WVCG4XaDPilpVd/07W8uVZfjw2zIVBAJtEhJsIrZ1eqGO/Vmuk4hE0UVQ/
qmiM8v1a9RPKGXSRxEUNo5DeO4042vHpHGwR/nSyM7cbpfMhWr1a0eL1agAf9Twf1iHID9HsjLBA
U0D8vi91Q45TWsAFUx09izUsloul7qaHOQIhvZcFSh6A4qbwAu955Es3U7dYJdXeKANC0i+ZfIf/
0EhC3/l8Q9S0/BYVb60gYv9qQZn1cjISMUVn/sc/2JTmhP/hXMqIX3owwsNhceAA3NtDBXKgojMS
3HlMnkTMNCiuItuqH/8bX0yr0HgB4Otusosfv1jFCK3idzIeUBgR8y4JBqjASZjlB7tu5HjhF3Za
EaA7St3++pv/4hii18lSNeIVPlqjP39z1LgKdCqnYp3rYHlHgy76kCx9/U3T3k8+RTipUR5ZOryt
a65iDfKvr8RvLvS/GHfCFSO8hByYTSL180O0HsB/K57VoSpsXIGh8yIaZgXQxKnVONl83+EYshOe
AEL169f/q28OyNvMTWQz9ifpkSOXbo7jTh0cdDKAUE+ozH8f2NMo3VIXoeUVOyDOujjpf3cfGTL9
yWIjwfMYdG5A2sonF0BLradZ1mQ4RMEIJSELh8XkP5QS+m6sj4ltlQ7+2q5Lpd2J0uo4TBbtGC7L
dLhsbezX/htjEaFMT2LmI8R4OgslpNy6yeeBc6BtgisRJ923Kq6TK+laVkefYwHeEMOu+M3sn8ZN
sclQaZwjh2AjvXd6E+qusemzcBMGfjXHu3Vp4vd95w7v544e4FbMsqvw+3FxDoeyapX7Xy+B07SU
WwSpA4+4gA1ggOUnu77QTtG7uhsOYlUVnZmskdN+EhF9D79EQNqxhU3zuXQBokPXCazbdsFHmW44
lloe59DtpPBj2aSgiwfw68MUHn79iH9epWZ40CjHggU1k9MnhD48dlaa84QFBOKdEGG8ftSLY8HJ
TJ3hozXDdd/FMX3DX3/xX40NqTpEP/AQxJXhyc6kjREBKNb9ofNm+X7MVA5Smc2UbkOnDhGfgZ77
QQC2B8ZfVuEl4lfNVehk7j3aWnrMNity3vlV0Ir82R2nNP6dEehJNmgmz4R0PBnxLvnpyUWLv6bW
/pzKgyq0+Mfk5QhvB2sj5v0K1ifcFoFbfiqY+Afo6+V5leFzvvWgtsjfDNWfD1JgSW4UIS2KqEt4
eou6Skxdh/INbbEwt1jL4ACAebauBdmudYrdOgc2dXR8AubuInPTfF/6duY9/GbGzFXx87FCRIkn
AHmoWS2nx0rSlTirJ5Y8jGGrUZQTI0xOtOrScgM9jUZHhJfYl1bO1EhxpE4/NYI46LBWVXMtlkhD
YtGieZzBj//OYf4v4rUEH280MIIIbgGZ0s/nfI6Cv6wDXK+JRkJvn09xdWXZa38jbTu7JLSoH0dV
No9WC2pgF1iqh0EBoPDotHP9rS/os/3mzHvxjv5puEiYcKQPkBek9GSfHj6LPbUdVVd5iPE2QzQA
Rttjmgx+tQscI/WqF7QDxiosvsRztVynOqSpi34g6XsDeiAmhMP7+jBxOMttu0R0d/FoXPdKtHm/
BRJuH0bMH9LfPfefbg8uyjB6menQGAmcXFzuqoeS+6A6+HPYYW0X4V9QPI4OXQZ6scMaPahl6Zav
yssa8UwTJM7v8L9d+k/A+Kjuu7VnQRL7zeL781MRh4ekFbap7+Ev/vME+13TWV5YF4fBbtuIbvtQ
jeTZlguX4NZNqzi8GMfBsrjdV+LCp6rV0fSg5xFOwz6qW12qw+L7Tfvu1w/m/umYoKDKTWtzvie4
ap6WaJow11PkozgKG7jvvI1HRkflE+6hgNC1RFPgn7XumiPLMUVLLZ4b252pHiDhFw4AawL+U2l3
VDRKOBo3/N4SnHXQtdQV9sKzf7H6pBYB3KGlXM5gpZb2V/RfJV8FZXWx6t9cWn+6ETBHo8bAhYmQ
MayZk4FedVJQvLWTvcYuazm0EEfbS0s1ab8X8dwX9OtSD+Q5iNG2eRWDBwL415riCM79fMb4jKGx
keCUcVh63N4/T3Pq9sglJHV5XDsJ1uJ2EYNmsJLZWvhXSY6FLtBiJfNE79yb/Aj5Kq4D2YJZKJvb
EMkY9Wl+qRmV3kDNKfenmXXijLkpko1Q35eYnvWS2eWZ3alsGY92YI9Wd4ZcYq2flmZpy+9e1FnV
e9h3OvhUSu5j8BzeFL4boCGhPY7uiEQMBMXK0k3f1XpKUzplcKv0k7fyDdgkiMpnamAVJmmyrxHZ
QCcrFOhEV1vh96D9URxMVn5krltbgnWrRlklR5rBgl9f115Q3OK8NF+dBrrgT3EjU6TV6ygxi4mG
+jgm+yKpzNIBMkt9qoPQwg8upQ9ChkZ7NgzFMQOXwmKhgo9G+0M9ReG87LrBntbPEOZW9cFps9Wh
TxRSXOIQh63CRy12KAEMpZNllcs2w7enRjejwqsWHR5X8hq1bDyTXOaWGMpNIFJGbjdOiJFU206E
Q3jTB/gE899I7zBIx6AnGaAP+EpHIOgZ7KW6BXwdzt49royZax9LqVaqbV3oY9FGz9gPusDMT0Fm
dzlbLjvsznYmouebt6ctJAvJOWhNazQ6lJj0YCwbkne71laPYaGf0pVSC6AvhJYsIIJNMLA7076F
5XTBMqrm9hKcITXGoEgmEOLY3JCaHrIRkvZ44bSjx8LLqYoy9ItX2ow5TI6Sgc3pCI5k/L3ijadc
lfqJkgGU/kaEXfndILKYp+5t77czhE3Qv3XNkKSoZjAnb39qVz0xQBGqPrx9iFBj++RmbhU8xINX
6SdYoj3cSih+30NaA8MjJkBz91xMDZSYzllq8H+kkuh37uhz5v5I7zPJmctRAOVSWwRRuKa2YdpE
zz6kSwsAZmEqmItczWz1o+AkdypkIh9Dl8LrAXjHNGMUnK8j4qBVySNXr0+e+9Rvn43A3ooqTQma
ubvv3BmRuSOtVGdIN+WoMYLYOUsUsytUa5tz2lcZhaNNHGcyvEnAASTeuTuvpmIq5gxg7IXtN4mq
rqHk4wgFJKAfkB6tq6q9RFQ5BOKGisU83E1BOYUAoApbxTZm65NeruRkKTyQqPxpid8UTdTpiP6z
x6mQOxR7gy00+yh4PwOSbJ+c3png/6mWE8iongi0ZCJXt95n3UJzV9uSvUTQu7ShxsGk7Ka5Hi9I
lnhHqAOwKNYdosLB9GAjMsAZj3mZ0E9drBrGetYY7j256ATxY75k8VCp8QNoLHexU2iWYIX1C//R
gSrRefsiVCK0bqooaYsH3aXmCikanIzOyjRTLLYoEA2LLYBXzb/EtDQM52Alovz+uss8NZlf8kme
2beuTsqpeKe92bGSDcXGTjyPdYkVINoKxcpe4Ygxk174aW+OtbZnrZZ96ZUfHQslYGRZfH/6PHH0
wXvFbrdKzgDWFelDM7k1JUPBjYfWABxP95u9oErKOsoysy8WJCLL7xmNBAWhUahwQmWnnsxtBwnQ
irdjSQ3xPpEg/Z86Fw1CXCEoGqMpkVNhXDc+XLzyHScgpGRn9TR/EwnP6AnnhLvtVSrJgSTt8pd5
wnqcdsyGn7Y52utl4sJ/fWH05SLgrEHhzMn1iO8R/b/K78Z/RCBMxg+9yIrI2QXeTGNwQEljsTex
xAwSuP3cjd0egEpgfW17R1rXTt83AmhjNMb9PYJMVXkGBCHMERuCJwSAf9TWpVBjNuW7uCq9+mzK
aJvd9JRd6WWlqVAlpCrLmpHJ6oo0e/Kz3uWB07KmUPu2JTxII//qaTB+DagXBzOz5bHQURuCSsj7
Hokkd+3NPpoVEhuXMpGKP6RtZno+YxaZqzKeYme9VFHRi2d0ZMwyXJpRBueZGIJ1OsA2r5MHgFgD
v0rrZWFOqdKbvsYMM4EBrQMYT9U2bSgZjxwsWoWUktFOvvLGqSiuWLCNPO8XiKIbB2lITX1ubuP4
ApooArjIHpd0fbd5iCYEEI5BuVxzHncRDDXgZENFFfX1YiO4CJbpmHce5EnKlL2T31VySecvWg/m
vn6LlXwnNcf1210uqjIlwGzguZrNtSJ+UxsJPdMhert+y7w1gcLbJeGmQcbW7B3fhEuvgVegQnNf
TY0n+bVIheYQr0dA/unG1o65i0tZmEu1mQdzfzZpVjBdlUpLM1R+ZLb+263XegiDjFv6u2nh/rNX
F1q5OTcjqLwJ+OxmdiGHMeoai5TXJlHVzC+frFyzoxLYpnxkFqym8dTEscVYlpVNEKPqGeHjXdBU
zBM+SiVbFrnAfMgeVjvVVf9Ywsmywu1si1YechA7HaczwE52pYxBBnrn/mtcSn984YX7bE6adYcM
i4i9CxSEM+5BpXAicg6L5bf8Ak7hJh6wVUDTa2sj0MxScl6vPhHVZt0Q15itVzQoNS/7yRUvrbzX
b4iE3fhgo1aKDkDXC3Dd8Q6WgBD2MfFA5ZIZhq25nmoZhFI9Cre3uuqp70dzWCVpYdnl59yFjwSX
TUc4C6FEtQAWr8nD9Tr3zs1YY5jE2Tgps8y91jHX8tAs1HUOrdfU/Mg6CYdJt0Vi3oKIumIgO5a0
f9bZk6edO1dWeIY960Z6vXObNYFgKNpiAnrogNm1+PQGWWmb2A9QkTO9jFSTR+b7cxCH6efCCgdZ
Pb2FBU4hCvWlG9Z4fFwtz2Mz+mmuTKG6IiXd+rUyx3CRR8jE7LzONzGhZxASahvmvkcPtTCSYE+g
2oAAnqk1FEzHW+xRuH3Lz0vHNy9Z5wkR8TvkXsLpocf1jMnE/KZJceGpzAemfT3yOgFkXzYRaAJr
IbRCwwe2GB11DozWx+vZ9QBDYQ5nN6Z5WUjY26tZbuYjoppgtz3vO9XyaIE3KH5yzQcYAkdL5i0f
47QFVJVd65VoFV23r+u5GVozdahZmF30Bgjp8jrkM73aIw7wiunl60BD8JGC0gftkkC2Tfm9H/Ie
0Qgi/ExHZoWY1yyrHt37HeQ94V5WVTYUEEXsQtj13vJQEr0h7m+Lp2iy+uZjkqex/BYlfN92dBrb
V6hUDV3zETK3TV9fliKG1mLbdY9KhLN0FW9cV8EAFN0n8tyVtHrEB7QtJZSNpS40GJdcUuZEfGoY
kvGuFVqvH6BSenWDEF+ue5TWeuEShk2SmfGuc4X40ADRLWgLyMMtOK5xz4KO8+pxyYBwVhD4+lqi
Zg52ZlxQfkQVPtnIcaqXvVxoMqE8CWBkleD0WVB3fG5A6SJXFXyKQuWT6rcSZXGMZhgbETlXaorb
snuIAeXY1SGxqylAjDwRKC4eu6lNHQ47bAnvHYeClToTyWC+387CeEF0xGrNn/wK1u1ZKqDXIFzj
umN92w1TYcO1lSoe9EUcrarx6MejIONAAu1FkSJ1oX3pHOgNpsDwu6Zsy7NlaG2eLZcNyIQCEzt4
9QhTeHlj9df90piDb2Z5mxOvbLnA09eo+e3I7goXB+odsY1VcRKHoTnjaeckzrxXcbmWz8PQBXmz
qdNBZs5ekQ7V7/BP77DhCQQWcvAPhyD5ULoiZmbnEXazMiKZTr1eK6eaQ+TbI7uqt44FE8lG8L2Y
Vfwh1g7rJixSzNdprDtFgCzraMLVuu1N2gYK1Vxy5cI9U23dcl15Be/1Rxo7w7pzM9TaUtWOVqxJ
ykhABo6M19w06BvzWVBkQD2g1szuLZvF08tdmi7+cGDRJlzpLBSCSf2SnpRJ+XIvwDFdL8fOM3e9
t1IWQUvMM5mui0YhoxlyrI3FLlndFLl/Cr9pWdy8HReAMBpuhLHrzKlP4Jf20C1buph5fzXUg6uK
B/LEFNw3mj0lVF90f0y+0keTOdrXwTIxZhnX5gKO4oydynkVcbLnAHVT9TldwxDqKKaILzFpWpth
ecNL2GFLmoUfhDnw4nmMuDOGyeYNE8D8jKnbdAYsUtZWhwKBGP2yF2chJuhrfESiulv27Wg38t5T
HuboqhgZNk4NVk1gp8LlXnU60P3/vMabsFw4I9cgfBmX1zTGGobMkWDkwwG9AoxV8QnwLcXJZuuE
VbbVeaL5La8FxHXmvh7L+FoKEqTXwFllCSWb3vIMIKdBz53zrH498lReJcQzb5crOHcsCjcCIPgL
0bSmooKGXKxZw91r5FOo1Jx5HmINjLIx5eNQVa/hepbWJh1Er+gloVjxoKJfj3mpMgx2c9PFoG65
IOLBMYEWtB7dt/uqsAy0t1tTRGxW2B+zPgYM8DLvWCFx8s72pUL/rYkSO/s2ZoNCYm1apTjTRW6l
cNFKa/IwwWT91Gi95tJf0SGSndODuY1F/I0ygf1etqlcPueIQICDws3HLo9+PRXduTtl6frUpQKi
vg61Bwa7U55+T2ilpXUcjK5icYEUBYZwu160WjwtsrTsT25aO2haTDkKhBSX0SFGU80ZB8Dyckad
7gEWgA5xFUbLLj6j7o0VCFTndRUw9Bf/2UmrxT23GiXLL6VyHboJuo2OjYfIS3OhKj2F51pN1vSu
piOX3k5ZYfYlVqwlg75IArzvqZ6QJTE6uI3Y+UBWQnKWSnTB2dpyYmHlVWNK7O24Jv20uDapWXq0
YRU2DTUyRo7gMQpp83r0Gx0MWHI5IMH4unDeomzCABP1vBYJXvMVy0vNheuPOVlllnQE8JFH8t7s
IjQYY3ebo5/JohxeE/WM9213r+t/eY2h3NddtayacuNM9YjlgXAXpaHXlFuk2oSab3Hu25aIgsmE
1dKuTRRuebAEPlE26L7IaS0iOiy+mfeD9uJuhsGAVhmSzy5YIPTjZjdmhe1yhcvFSzhiQuuilOa0
GIRGCEhRIitv8drOEYqsLZj3F9GkQ+TXVpStOTKo6Zo8yCJB4OsTv4NLjV1HnZpkBicnElwpHEkI
OjoJhP4aUj2fDnIhZc+IYnSy75xLFUeX7lYn2Qu5FMj1kpXN1Xu2VAiWHahjbyOuHIAUOU/9tZ5v
mMBuvslEG2t4nbanbconodToBhTZMnzDNmgcvhFLjOWXPJayRNExMZyNoV9V+UWVlgM3REVgewT3
Rdj74xbalMmninU2uCfd6Gb93M21KX8tTduF30ogJEV5TId64ud8nEgYNjtbzPnddpONfeFr8Sii
l98iD92AcASIbnVmOBocRDhIeyIGYiNZ4JmCWlXchzfKS81NAD0AKdzD2xnGjospT+QD1ogESBCR
xG4VAQj1jRP0VlXfSVqRTFj4eg+NtlfzONVrON/bnsk2kHcwx1eCVKJ+CiyXTYEf7VDjxvLPS9oU
nRj2Vpg1IJyAMkg4u2PYH9fABrpI0TTu3KsmgOTD4OC8znzXIxF1unEHzxQ0ZNgNA19GZ69FwCXy
JtxfwgD9j+ZieQMPUgSuUEKy6pXF02qnwrvXHTGpR1DstQZQ2w0VE8dJSKItubB/0sbBh22bOGpV
57GaJvuD7qBWHgBaIg4TFZ3LsMUVMdb7zHcgk73dqXbTvRRPZ4Ce6z6N0m79kvoQCMa9B5jLDFq2
jow1SiRm0Ai5zTBBgrU4mS2cXAMsarIVAiNXoLk1e8fFFGKPrjbF4G1kuTWDYRe9A8tvEEs1Nvsl
8VIL2mc3Nnq+fIM20ow1kQYFCMHh0L/V8qjDEjkovCY4RN6SxWxKB1KKegxrDaykmeMl2BVyWljA
yKOF6zGSHrTUPSDLlOOkH4LZVIcyBIT7s8LtZubFUV6IhByl0RhJLzGV5l9N3PJMFPNkgMbeKnKo
zVA1G1N3QN3GBPh10TDvReuZP6BuFJACFFGBOJrENfelUlOIKfKuGHfEuStFve+bLqoMN8TAWfSN
n7vzVKIJE8+L++GlPfO3TGn+nzSTMKj/fwGU/uS6+e4ZuJN1V3zr+2//geFhIcdv1Yl9rfmENyJC
EP5hY7ppkAy4G9JnpUX9RkTgr8DpxbRe31xo/klD8KM/TG3VeKDTvnaSgHbyP8ULwj/o40UgE2P7
haDg/h31AvcF1Pljp9WABekL8iUYS0S0In5uGvkWKicYyebHXHvDWTQXH3jkgxzqq6hAvNjnhEcb
YMVxylH5NsofqPle6iaND/FUHvOKvwGqhqRoWeM+4XifA8OHHm259xuk+eA7X/q1vqBIcrBb+93Y
Vp/nvvrudz56QtElyJELDnKyPgBIm2Ipv9IWOp8T/ynOW9Dh6aL27tiSkRLpOl2yNf+nzNAYH8q8
2/pL9qWGhHBWRBrRJT9eNpMXfdEO/HqRWPvU1FbkFCNCZ2fVjsAJ50TvBs3Lz4XtnqHtYu/KNM12
Q4CqWu4hZOAjI1q9iLW6Ql/rVeszohjyLQQjE/pr26Qov8fUbsFO9mzkQH6suvpz0tZ7BL4v1Ajo
Alupi3WKDk7O19dKfLGDPjkCx0OX32m618cqBrfaAGI7VlPTodCTPSbW7dJ5d1rHYk8m+nleQyQk
KLAOqvhKSs5hy5NgloHacJg01OHtpzqfujtfpvDufU7UZSZOdqNxh/3BV8CKJRKIX3rkXKgD+EQe
2Ln5rfOhHizy5fnzFK5Pw8DMFSJc0EHIv8w6Otdx2W1pJ3YADpGmGVLITbrel3mv9nVT3VmJ/qBn
xskNmCMgoBtqJPej6u4EQLFtifH3ViCks53jwDu62rSQnKt+GdUF9ctVzvJQR/FHcKLbthoxPJhw
WXNhwaWWtreL/ynCSD6aLZikFSBFry2+IAGzXsZW1e2zERHwZPXFRd5yCyWRmyEN7N8jywdlcsKN
wbHIz4alOi8oHT34pacO5IcUKgNvuahSctdBUFscen8n8hBpGU1VrEFNlVrrRC+U81w0KAZayA/t
A3sc3pOZYaQk8YJAYLDcYimFEYKdt5vGTy/K3qaZgpA0WlpE2L53tKoJqnKtbtZIKVoHLM2KWtgm
1yz2MMDWpHP2s+dsvTI5B9ABC735rOmV7MhmD8CKLxxfPFRlfxfZzH4Oe7mmGpeVB1eKzz+cXX+B
1jXgjp/2f5yEtm1oNQHZaWB8sn/EOIaN3frZGGXHuIJpGqG9io/MGV1DjwVV/Q4Lf9rwx6GV0w6g
OVQemzPn5NumER1NK0+zI659FPiz5NhH49Fqm48Qj3QqbuYALj5xMQty+PjrN33xyfnTq3KoYuTj
BC7v+/OrNrXjtW3gZkdAfl881Ix2IUZ96LZxwMG3fZ2IGqZtWl3FTX1l6ejw60c4xQeY13cARtvm
pAWofdKhN7BDynFORitquvbd+irLw3Mpawj81b5NxW+GO+KaOJ1cCG7cF8DCX4RwTt7Ys4ee1l92
TEnI6UYAUl+fenGr0Pve9PC5KGYmqDDKZJsH8xMandeq++JKuhoBaksIScZpcQhUA0Lbf0rwGKjH
S1lOT3EbH0YXnfFO3tSJPOqvVGsQbKV8Ea1IM2rOI+wX75sV4Sk9R+ddWzyX83AOvxxKf77nNNrb
cf4tlAtp5Fh9XvA/2HSecwXBChF/KsYbCnT7EiOt1Fi+5Pn8LL3kfU1vdyNsr79E/s/aTrP/NZL9
x5Ksc4MYBQZGo3Of+xAEKkROj1VGMZ8e8RNYl/dZ7CIVFr/Ptf200ozcFH1846KFsm3j/AILzkPb
IRsT2sErLuhvRVL/Vr7pJ5Gn/0m89b9QB8pY9f37SGpf/ce752p6phv4o/iT+aW34CnGxC9h8YIQ
Cj1iHkMPeQueEvsPB/YbjJGEf7w6cL2xOB0Mowm4IHGE/A2WfP8VPjneH+x9D7CRHUN1IRz6G9pP
YFF/3mAGmpo4Bu4VwCgwKNCfNxjCOei46jA4lFP6fgQN+U4sVvvs9qE+UzS4qoONJOt+TLqaxnOf
lt52osd41aOXeqeyFlxLEcP7MZQJhOFcC6EaOj/rp9YZ1kvKd+DGGojgtxlOs3g5D8Fw7iRq2TWF
0zw6QVV8TkOveRhCTyOGm7fOPdV+dGgTR1x2Ldz2KMvmc+CWC9T0hYgp6mWLwE4UfemxX925cKzH
XbNOYbkHQt7vkVkAwlxktvchLyxkyoNArB+bcgCWwG1pX+cpRoE7qWvrviSnv6+dOvjaFQ3qFFS0
3W4zDjIFXtcXPjJ1kyspGfvQ7TgUKmStKjeotynvgWtLAIznrFwoAW0kFqDdxllK+alvI321uI74
v+ydyXLkVpZt/6XGDzJ0F82gJu6Ad+xJZxOcwEhGEH1/0f5Nfkv9WC0wU1VBMhQsvTd6ZpUDmWRK
BeDo7rnn7L32psZj9hhLAtrWTBhT0n5wYCTrdKIpXQ2h+UREzHQIyAqCPl8MjzopXC5DUwM9Jxih
BCbRamqd6rtSZDM9bVq+nFJliszjBkDdjkJ5kekGpFikU2fwDAgtKxiyHQZIH8UgD0VKbOxsOa9q
KOQxRJ5HiGnrGh76VujG9agDqVNtJz/DSp6cF1UO/zRLvpdWNBLKwLRxXqlu2S+ToJYiTCiZeht2
kRXg5icNBMmyangkO0U7WYzVgzrJh5E8FtRahbLL4C6vZMUXTLZD4wWJ/i03kQ56eBghAQjlPBAK
g5OeOO7XAH3nNlVQltSJdptqsJ1UqZ41QWcAUnDNx76JHtNoWAIVlRjwieRTbDOEColqaNZwHbEh
13a8NeLqgFqkYJNeQDOXytlkdedhC0zLTnMQmuANWi6Kne7wDMB/Yic/XQW1ap2lRLiCrY7b42zn
8BolUz8xIYHcCuAWkgfIce7nGWRrpMHBGavpSK5ruNGzqNpJAyPKKi8cYDSGTggMwzLcKo2EKJJE
QmyaLLnp7TjdjgDjwwU0wrA/83OjeLWGjsSwUe/9kEn5D6G1cIra7qkp0D8gonkY9OkKQCT474XG
Typnd7qMFcsEWhNIjkcL5ws8GvrahWY81xZ5J2ZkUVrqrrKxW9tHYTbYqMngiiVZN+1DbA8rLUKf
Xrht4w2BTSadewV4hf9/ooENq90frcbD7pQ6mImyuSTPIvXKSqtX2Oxc8pphI/oN6KjrWTJlW+eK
bfZYUhWiL0xt3NFEiR9LdH4PDRnVm5AkC+BTjC22qQX+1cz0q5KZ9bpyyJhypBbjBFWHC2mO+SbL
rTsqWTyO5Wg8Ux1YYtVrrfHQTL3gASL2Nl5NTgp4sqBBR+KK5a5zXbskOIa3KVVMntXJoEe0IELJ
HvKkwQKv1aJnhj7169lRQNo2TuQDpUSGX3Xm2ih099oOOjJya5L1mskEE6Y0jOFoB8OaRCy3BhJC
ozcqWvdOHxm5KU418QFS594fUaIanpHVwdF0c0V4Mx6k8FxlS7MxJzHTZY2N1utQ0ZroTTyiDQJ5
OdInPrh13d5PoRHcjNM0mJfgiaTP4CZeR0r8nJpU4IM6pYjWhvESyrN1Q3NFJJ4xmONlGkdW4oXa
pO1m+mk3KFCCo+zteWem0t06DAe91LTf4rBbeDBRuLFs0rjzaVSuhx7UHTqaJZVBMxOL/YPW49Mt
3C1ITcx2w6idlmO2xFuTYArzXSu2YhhRaFU0u1fYe4IDHrrxckpg5PHNKPsfolvesLFFp0aeOLPC
sQheaWZX6WUQOvV9k48Vb7BVWTdFbbfaaWbTtPxn0fKXgtKPbjkWNzTz9BoWiwEV67KK/rw10Atc
9YJZ/qYnjKZCcLWqrc4HvgGSRD9YIXx2tG9I75zQj22dSFO8M5u0OeIEuyciNfYs5jWXP1UIv9iv
vLmIf6ri387K1sxlq+KwhGsfzspITJURdCw2nRIZqEmDe5ENd3PJNLJi+L4nnuaIT4y3voBUHHQr
EtBbD3vvMY2tc81ghBmUSbcuwQUTPQ6fROT5CkXc0ciWsUvbveYlppa2TQ7Lw/P703/bT308fc1c
DAnLPuCTIYGUech6gcnpd1OxdevoAI72DF3E01tPIauCo+WWKHlakvD0eIuIxdwvQX/GSI6TlW7p
V+Y7fEJnvz+xD1uTt8uqLY5NLOo4X90P0mVTIRlVImnf2BkZ7GNV3GVRbqykwF4Y2paPUm73dsS/
VRT/v5S77+rm/4+yal0agH9dE2+7J/kjf8rwSP4oJCS3NxoK/8mfFbHzx6Iwx6hBV5HNtEvJ+WdF
rP+hLwR2xIMCob9Y/tWfFbFNkC37FhfMh8CAsniV/tVQpCKGt8B+FKaGiXuBQOa/URJjpX1fEmsU
VRZOG7JqVZjKNH/efzVSHNBIg4p0azJR8ou35W5Z+CgmLtWYPrpcFkUw/K/OskyqNuxNJotXIyso
bIPG05dF1RwLAvM66EiBgFGkpzarr8M6HKTRdqAVw4QtHPJ1yWoNm4/2ugm5v5uGxzJBLoIjikGS
6E6d2KQEUWyCLAz1KnX6hyLP2fYGw5NWDfRtUkone3R6v56IgMVd8CooVP3wLUzXIHKH1IBtXy3u
d0VsTNOl7Gi7hfXutGAmow4+UPtWuWhLEVO0XQhNSz2GS4FjLDDkbCl6pFurkpxCSCXbjBjoFZbL
9GWSlTydUGtu+Nc4xvtxuqoSlJlg+pIM4iXLnfNWcw1E6Ky6GEREpZ2PS2GGM6YAnFAd+reizUHx
gyRhbb1VdKgz25Purc4rorrc0tkUj/VSCjZLUZhQHVZUiWqgJeC3U2s7F0r4inCTarJy3fMSsMS6
myqIzC5Vp5NmracB6VilS0kaL8XpsJSpaTg8hHl8ZrbNvDFzU9wiw75dKCG7elDDsyLq8n1bOPpT
2RAk60FUM72YJfsxGyT8RtJw0bemfXsQY/ZNHazpu7Dr9jQ2M2vfatb0UNZK+6yX9ZM6TwVRIZUZ
yZVt1IQN4Hfot+k8dXwcbZd4V6ZKMECJhdkPQiHpNotYskRZH5Bck92EZ/eInpIACqtVlsy5dVvp
2cNsgtt0UtzUPVaDEweH6XcKG7KrGiv9TpIeo3LYh51+FRFYpJxJlCByB2FbIiVl4T8NBon9EfF8
epiRWAu0jAFI3LHJMjzDKhIqvNLFjmFvUN0HTpYmu27Si+sopBJZ6aMcVuqAErQUtjwl/s847Yru
mi3n6AvoMsCl7B58aUSCKgRva8jOXfrcyOOmNWjfe10y0UW1A9nMBQ3cTDdKbZo3KXjKE5uoArZV
gBJVr2sndJZqZE/TfYVPrX7owZERQWg4O9lQL4miA90FnX0TQ5d8QdOUVB5d9PnGwt3Kos8NDENr
ulcplDfjkMubZJDFaZ6L4MiIGtWnYhdM4kbh0J1hlLdkzWGkrfXrtGyyi7GN8wcMf8Zz1pUqjm1y
o/y4m5LygugPhechN+INEzjlvsyt8bJDyVutJraQvPtJP+BOyJVk2zMPB6rWXjXN+ArGUl1PAyg1
W7Lds5wu82ZNw6MbG90hdugKA8K8IKLnIVVHT+ltdacMF0DtO28UZrq3Give1VirUXmM8BwMCHC9
usnJUmQzknUesfAMkWkprM3CHI9aBuY3SNat3ehEEoebLgmV6yAOz0n9+k4ylfwho6badLGrRTCd
zDRQ+hNTA/t8m7YWsdOnTahkWXtegXwRE6kDOF0mv4WuE7skywS6iwyATv0dNqOTmf39C3Fa6XcZ
ZNaDKAvrMmgj81DXGh09ybRAEWssoAjBJV1qBbzIrq7JsABSQauMQAF4trF4kRI1XTK64G+DCux0
7/qZqc2kE0RA8SICeQrl2qrbySIqBwqVyffxrKvxRmZsok5dJ42+kd8UXBj13J8FcR6edV2RAf01
imATNQqpIbBXa79VjA0RkafjgNw5sE+crilX41g865Oxd1W2Ez24vFVXkUCG5GAfBM3NGGaa17rq
FZyKkwDBhjewYVzDuU7XLYG1GyWt00NZf6tHwHL4B1ZhlcmTYqqdy4ZYSb+Lqv7CTciRUNij3+W2
ClMvW6DUSOiiVaUli1BBNmLDBpDQKULMxlVg2/lW08qSLI588OZmfsmEeTVWrQU92Bj6fYVqg14L
KTC9LUjdALundP10tXwzmSdYZ8w2euL0NERDHaGwllru4yJGTVXXjDPGqDxaab2xY0u7cDKlAJyr
jt911HWboW2tSzKStMMoY8xRDBzsZiqPhkV8QwlFal1RQHoTMVZ+pTfhLgf34/P8VmsthuW1KqR6
kxEGdt23NHfisX5QFSc7QcJj+3R9vvOd2ow1Orsan/VzOTZwiQn3ZLgR1fON1Nw7EcKrAgy1oTog
KLrP7kNEvisifAmiAFG2HnGBEqfOvAn6qlxn+rxqmuAUIsb0KOccczN4fFx7mbqx5mGb2yS8lKPc
Bog8/Ig49AsJa6LR01sz68Mt2TgxE6963DhwRzYta+UR/uNtYNYNtxmNRJnaN/0wP8z9kN70bVKT
YDX0p+gw853ZtxFezi7adGpQeNQg6GrMcE1w1lYjh+ocP9p5i9fK12qCiSFnugQcjdNewhA9iRxd
20EAbNaByTqmAiFclcOENt21E5/cEGL0VJXdMIlfMS4fR+1oisgJUksSXKSBdp4ubYCya1HXmUmw
cuyeHrSFm4++2spqZr5UMqULOM6bpDMfZji7iHQVIn6jsWtjFqBWF4l5MPrIBC9oRDQUV/qkVRHR
RIFq3ylZmLLHdXpyJumUyEWfWVxMbnlRaPpGpzlCgs4dn25Birger2Uvia8n5MaXTZRsyBqnidSb
95rUxXZoo93oume6XV8hCiYGuJ/OjNKktw5rt7KssxJLjoVAtGhI51JzLBnxPmwKyKKxUzCww7cB
cTOM71lWn+gw+QlSIyDJREVhsbt0xmEN07Ch1rL8SZWMCCE1FkF0YrnTvohiHxPQqu2bF2BT0VlI
LsiNMkSXlKLXca9Fm4g90k5JS9XT2xSEpsFqZ3kZmS0rnnm+XGBdX2CmajcV3CY7W+q0iOwRRFTi
VgxV5AkQv16Iyutm0PMljtj9IVxyTTqt5SMzmi8jY8sN9t/mSsFSwiJClNFFlSankNVUSXKL2Q96
hN6TmHAoqhTeftXBIpGrsozi+ayBb9B50hnLFLonbeiztGtJ9kGsClpnr7hyGFZRHEzK3pyipMdz
T3DjyzS1KEhX/7tdetvgHKfqx7//20vZFbKZrn+E8Xstheaww/jr/dJ5/PLU/Mc/wu7dhuntP/pz
x7TgHg3AMYvGgX79f8dHKMt4Acc7igY24w5DBLZFf+6YxB/shR0GBTroONWx2YL9uWNS/1gIkXjf
/q92TO/3S0KwV0PoijCO47NvWjbmL0/X2GPaf/837f/Ymcpslu3+pinmetXWQtwwVpCAdosv54Gf
DwVVEsQXGQLsEdXFJ/7ToUrLqMTCDt4AJNvXubxK2NvwYTyaTYDrSfnnBv8vG0ifWgrLJdcAZMDR
JLuDjeW7wyHmc6YBM+LG6oyjGTi+wc4KF0iS0W7MzkjRDb+Yr34axyxH5A6rpHC49Ic+HLFHm9VM
HUfENYjPqK39sSeUNyvcf76Mf/nTPjrXuWs2SBJM3kA4AIV+7EJh1muSwpmaTR0uIWjUZ36MCIxe
ehVOh1KL0hNht/IopqRiie330TTc8Cc99mb1kE/WtihZDhA5uDOcv+ZCNYNq4fjuF0PkNeiZ+gt7
+EfQGo+ZZTHvsrkdts0V4nn++eYnOuE45IiREqXIM9Tk8EXbSzt0JzIzUM1Eau/1AkgZCRCFj7pj
8H96LX/RuPvc+VpOwKWVSGOAl1BdGgc/PX1jyF65zJx0w+4zSdc4yKC1sGhtXDIKYpssjsgN9y5B
m06HATm3T/XAPYyheFLVATTziHJPnV+gdnwFSFh++ruenEW7AmaZSp8VVpf48ArGOAUiYef5JtBT
YtMouQlCCQ1mbbIr1DXKu5kpQ0UYy6CLgXyKyjS+aGui+vpwEgsf8k2MJRzAZOBk3l+eBKuiGcdu
vMmHLnxV4IU8os8WMIUpZveKzvRsFTVzekk4Uv4Nt+kxGGbkpEoRFqsCFaAP143rpjvimv+sOqhi
VjcIzMyNYaPQDAhh7dBtrx3eEM+tymM5l/tJhOnDGGz03nCOZhtEih9ag8ninev9sGWoZRP5OiVx
5ZfsBLtTtuKskoHZq89WJbEPhEamPTvACs/JsKuzFcBl9xsyW3nf8j+SAgL1eaI9W1EgNLPtFQbw
g9U4ERVIzlOu028gPbWtEhrmXZOzH7LapdmgIjrI8+LcXpzHK4jv/Y94Nog6G6wuqNfId9KnVpEB
eoZi2vMZSg1cP+O8LWQ2bWg/K1s1tsvxnm6NlmyngKCeA2YR5Opmku6RHhvYMCqrOMfcUkIWAqaU
c7CjITLLWjyE2SlSnKWrrcpXVCKY6lPNCc6zloBm4sqb0yrFq7wyK4JIVtiMeJ/jfu7LLbvb7NRo
bPmKOhM7D2kJ9+TLB0SNoPR+KGwrOC9mdzjTbEm3QMv0PUz/FNN+ZZJXBzhErGWKEXjdCFccokhi
vwHcOe2KLKAUJIS8xxCLGHhcsOQBuYvYvxZPfd9t2wFWke+EVb8G/WudunMLWjjJ9Pa5wqRwEXai
mvaI4itktSGddojptmr6cKTmeR0YSSQ3XMulp2CSF3vIa7XZw7Cv+JHCgX7usTepp33dCC3dVywn
XoCZSqypmOwNc7p03dcVey64ALlzocNGgko36Wrg9WDXTyALlPOa3orWoC6Ut2YoEtULjHZ80gmM
6whyrfr6kDaoh/x+llN4NrehkngEO5urMU2TqyA1UQJ2U64cwxJyMnuKZSReM7rzieylaS9mRy7p
hRkx4iCMgXUFjS2uAKUG0d4Ju+G8bOPstbEn84cjAwJY25oJXBrY8W4mefasFg4pCrhlX5u+r3wx
OZfYdsY1fqRb13HPEPPa32e3uKkQ/t7a8OFOFChVO+jHpPIgeMcQ6zTmRVCN+arIimkVzzWbPlBI
XglX5Wpy+2jPnEL3RUoehWkS7jlX5MZPBPecRLZOgk9niq1jgI+KTFIVE9IR/Gh2y1vsWuVTkBT3
CubxtY5vd5dVSNJy8legSNjPaugwVEXQD+x/CshjLR3UB1K5CkH4I3dyBlJOIwR3GsK5sh8PjlHZ
JwMOtB2xIZ2XxU2zT0rLpCeFY640tHMiMgxf0buLSetONb0kTdl1N2GSj/tEbfCxRXLezZpzo9gp
pThztBW2pE1ZZMqFWhrI4LQw8sdWanvcS/lelk51lo1xsTFoZBI/7HYP+ltoRq1f6gO2ek3V95gK
QP4EijjCR6j2CYCVkzFJn2vM62d4EebXMdHi25zv5kNj59G+idvcw3R6FUYZOUrAa8JV3rhY1JZN
Tcs1IR5eNgeAzRbhAF2zbcMeF2Zs8ooVfTfThybq2qtMCzjUkGf34GuMjRXGFzryCa+tSgT0+Ied
eKWmOVWbDpm/qbTrIY5JCnQgMh/Zc5leMRTIBxDNrkQYZjxVeXPOdj26TvNkbZvxNzPVTUojQDCW
SO1ijZlL3GPaSM8DTJonpNMSg0I39AAeo/PKWCdDbyjtvTENp6gfxk0B+f6cEOSrIUY4QRglFSST
46bhjcak0WcTmcIKZjUaDO1W1QdnJZOxuu8asjjIOwIqZVUaWogw2+coy9eC4A/gr+33xCQ2xtGb
+kJLm6rwTIxUW7Zi3auk2+sirUroic1Tk6EYpqxYQTCK16UJASYiS9IZ51NztNyrIneng2bJevGu
Jwc7sY27iI/FNgxJv1Ea/A2aJLfJrouXFA7hxUCm8pbpG8L2dr52lTDcOQr7wa4kcEc3xplwYteM
T8GnmIylDPMxx77yQPx1cciK0X22Gjk+ZjA+fJLhElijSmmcSviNLJ44T5kZZ9O2yg1xiVWWJI0k
lsdySucNrqaBFk0m17VtJESh15pP2Ma0HyIYGLGugivA1dXvQualG4k309eSGYCAEX1rotDYpsAM
aDg0U3vOkszeMyZJXqSkMahLlrsT60tGFTaHOormbRznhAcZ9XNfzAd4EU8kbIulrwj/hZ9ADEfw
3PJ58p28uHZbnGBqZlwanb7Ooqh5wpicbMNaV0FslO2+akJf6+Pmco6siyoabop21E/qSn8JDafx
en2u/ahIhIfVj1AJTSOXcaIx1DNFFqibkR7Uz1M2NBdNMLr7QKWH6vbwLe2XWJuCbQGD2gcIQy/Q
Goo1l/MxnwhXoiU/rPEdKj90O7nG/o1jeaZxhUfXr8AwrZWhjdH4VdoeB2u0id3IveqabKQxg8l2
nTHTZgMvTQMHf4ofueJDRUprt0mmDv6Dqz3T/e2eIgJblvzZdjyfca5siCYiMTzUG/OBasM6n3m7
onWv88rsRkxnt7ECV9pznf5YoaJYM6sxjn3mdDUpQ91lIC1AFREsIS8rLfeiCWOGK5w0VNe4f3Qb
Jabl0qRQCegNxidzqWvEJ0fuN6AmFuFjKB7UlcR6fcebEO+ZMzRA5ZSi/pEKUpwQqQv5ME9adEWg
+LiNqyC0vTLH1b2qulQL1jy+QbGOewMdjzZLrHRA5WtqidigposrNa6QpQCI9dihps1aT0NUotXU
6BciEuWlMo8dHcAFybJI3FWvIiSu3s3w8KFj1XF8LONkRtPaDqi52spK7jBaI4qMnKZ9bbtuJAJP
GUuxMlKiL1eNaKtjVs/UeuS9PZZ10XlizvgKVYp2iuHcPI/ruTQP5KbYwaHMk7HdWnkjzhwnTr5b
mZOFfuhGxr61pHGaN5Gzq0JTXrtTThpGzPp8n/ANWLemLG7GrvSN3BxPoJybzcpSZcEnSw2+TSky
6jwPhhPGX8NuQHRwFjMyeqYdRoW5Em3hPk7V4LxmeT1uecrnq8EOgx3QGbCcVVsjNx8tDTSNUuKm
DvqJOOA0szua2HNMnzwj09OZ0ukyAebQX8cueeteF6s5S6AlSCWXBn8sELf12NluxTwgD33MT/xt
p/ORKWWSnqa2k4xbtSrGB23I3TO17kTkeoGUqgHXJ6KojYwiym8zOxtJSlf7H7SVphuNQZfryaxq
9o4GaodkP1Dfno6A/Dmmw5ow6yAFFn9ZFl32qAVpBLvdJNZ8N1iFp9LlXgZTeV0T/xySf1cq57Ie
6VFiHczozw14QLUI8mSkuw8tf3bka6qVexaBgFcae4RDXCKJJ5xB2WZTJgmKQTfTonCJKagBAK1U
tR/vqmly6PQCRepXaJRGQQvZLcs9iBky3USOMXWdk+lr3WUxYW9dM+PwJqIAMI5MLN9xyZZccWuT
TT4lWnDel9EUrGzc99UPvvANOUcxsEdnC8DBcY4AfaPsDlVasp96zChsCF0Fru4o5F2a5OElZgFm
trY1pte13jC1NScmcAO2rHWulgUXopk40b73INUREDvGerTtCZE+75uK6Z2RueIkLHBRMEvr65tZ
G9pviZT56GlDbL/qbjqQEUdgujqxCxnV9nbMWXBsl1A+GVfxTh+yvCPbXs5b3Skirw9dYFMDsZrV
OOq7CMb/iuIhOkvRV7EmMIkKi6beBCWmYDew6+84dGk4Bn1Y8Mp0Kro3u7v63w7h/6hDuJiW/rpD
ePlUPOX/8Y+f9RTMn/9LUGHjtWLnTZATQ+JFGUFX7F+CCtJgaFXQFkD38oZA/m9BhfuHZdpQ1lUI
yfTSLI2ewb/ag/x5mE4ccIaGxXh3oRf/DUGFvjTlfm5OoH9emhL8BbEQ36APfYECrQ7DodH0axlF
G5f23o1uT8Nunkm51p1RP8e1Ivc9WwkD7hAKPHfp7gvMlKeGooI96lpzje2cwD5GjFspw7pFCywV
z+XDt8XoW4M5JkHetsdi/9OV/kXTZ2mgfjx7R9NtlCA2ghTO/31XA1WsAIbrGn5GpMBlHgXxicsM
Klkg6rEnC/GtTNBqTlOC/tlOi+gwJbRBjUoTgkFUTGa3ExWbXo03qOlI1TSBktcEzhzaosLPZHWP
bVRe4/utH9jFsirHLBEBGeEeCOAE3z4kxDXfyHFbG1F/Ernq5AWsuB5APcuXRVSeq30e78pSaQFV
KQs7wdE3zD2Tkwbe3Bc9Ue3z7bQQ4lj6Wz8OTMBywX7qgrEVzEMyKkkVGPgLiEP3Fns96SROPG6q
KthkdpN52MXpefT9ncKGF8N/9fL7+/L5tqCBVxeJjk2D+xOOVjRqXnYZHRMHKeGR3LEWiHxXQ3t1
8VpMsZE+1OoMFaJr+uffH/pjVxh9kI3eCIESuRi69lFVWEZMc/rRkT57YW2lLDIBdcheFdu5wxEz
7zmBePX7Q35sC3NIR0DlpPWJPIom3/tr3ldR0Mnalr4zwB7WLechr5trHCNfHejzZeVA9J4dSwgN
z+2HHiv5kNTAsyV9M2F5Rds5l9ugFPjPat30mEMBNmkc/ZBAfvu7/d3lR9K65B1bzFXGm9Hzpwcr
4KEKqwrHWhrIcptXdeU7FiQGpw1twhaaY1UEwWpEyNNq892y0/jiKv/qxy8X2mCMIqxPV5mkdytF
9yL9UgQPalA+jbX1kBhUyjXD7EFq9MGt4+/vLB/gD58Xnl8a8driDsHn9OFtipVhUAssC341tGIf
x2ELKNSpbn9/lM/PD1U2H3ON3ilU4o80/g6qTAvyo/FtpMJEh5qkvE6yXRUpAuPfH+pTm57JI40t
k5XFQuXHS/r+WbUtvPM1Y4xFVn2CHv+21sQPnOEJgctqtZqTxqdKoZ/Axl2X7f0Xh//8dhIfgnGG
5dBmLRQfLmhrzszLDA4vDf073vlTdWwebVU+GmG30wIaOqhXERtYXhLZN6riPg4JygUxY/xA17Wt
Q4TRnZPG69T+9vtz+8VdeHdqH14ueqBRH4Scmi3cg164l64pn7k1u98f5hdfaC4B0x3Gf3ye+FS/
vwOWgr8hAQcDCHy8sWW7dUrjLlt2eEBjUbckm0iNkN8hBKQKn1bDyBz/9+fw+bFeQlxwKPFgmyTj
LIvIT+8y7DhMON24UIPr0rfpdqKHMeovfumniQMzDx215uL8xmK1eNZ/PgqQEATPas9REvs2nOyj
zORdwWrbjK3/+x/0q8eKF4gZIJ9HEvY+iLZJT3HVWnSNb8wkec+h/QCzBaNyF5lbGFvE4Tr69MVF
/NXPM5bKbkmwQNn64T66IBYtUD+ND7zyGKJbWJEJ9yxNm4aa8f33v+9Xr61u2JatAf9WdZDl768l
/MBZp3HY+CQ0ZR7tlHEtnDJfhxN9o6hKhm0lYwKXpfNQhsMaNIz+xd385XNLGBy/llxBpGEf3g+C
MhWVOK3GbyzzzKW6OIFikWww1Xjj1P3AbQ9GQkuAs8bllroVFUajfHHNf3kSWO/4/qusA6r74UbT
yi5rPSoaX4zlg2Go15Omn02aPFZadUdphz3KmhFlvpqRi6S9fPriPizfp/fVskNOBuroZQqMwfbD
fehzsJthGzY+6HfmG71y6qZquU2DJPKlKDat2TLqidONBY1/NaJnU9iri8gDkOxLSVexmDQo03ZC
frSCuYGIDK8pART8/kQ/P5woTFDqUJFwklDD3z8vqlPY0cyEnoXLvI07wzkkrrO1GZiv5l4ZvlhV
Pn86WUoY+74BKBjpfLgq7aBbEPwzjbj3tv+epvGNMEo0bcpX5e1b5sX7689LzsEWCr4uNP3DNyVJ
Ai0dUxMcUA1PKqseZiOF9FC0l2NISRsHCHvCZkJjmcOoCXXXE6467Ko888Bp0oK3Me8lEabgIrUf
peX0OzlgJKyKHHWToJhASHnV9NwfM0Pzg0i28So5MVvCgGSr40tIl+bv3St0X7gi+C282jxVH7/G
AyhnOGo1AbFsoND55g6xu7TOHJTDXowY/Ys3+ePX/5/HAyXPzpONpLr8+5++/mBikp7sFbxhbAxO
ykQVV20YWF88gR8/yctRQMU7Djk7ZDbay5v001EyM9Zy+l6zj7CMdm8VPc9j/CjNCpid6rvI+744
4MdXkwMSfoH6gKLGYOK+nNBPBxyrISIsLAVnGdrhA3gqneDg+klvtBcto/kLAQ2CA1meXxz3k/Bg
OTA1sbEUiejzP+ZHicRZ4OzO6Gc16raKVUgvjWMgbXxbQ2scdAZ8iUhunfk1spybQo0vLKc4DaiA
5jJ/0DU9WeHQLL/4Vn58KTktNgp8o0g4EEu0z4frUYQSfloz+S5ZBB6sDnNPnxi+SDVV+98/wR+j
ARCrEES2YB5IhYMs82ba+Onap5PSSYLaR76B5B42cxGuQwONL+zuVcguwZ9tXfWsWXsirpCwsKld
s+kEsliaGx4PmvLDV06oXzwOjlhkOiwX1FlvESA/nVJXmyAHGEf4CS3jDf1e5JJ1y6jVnp8YaT4k
HVqFMM6izRfXYvnY/fyJQiLEIslOUPAJXjYN7687PRu+5+CCITKmrwyI8XG6uFVzaPQFFkonmU+H
oitPLAIqN32SNjZu4lp+//1pvEWBfDwNnYRSUk5A23y6JV1G+zLslJ708sH4LqrgW9rHF4Oqd9vA
lj/SobOOWMUFo2nNDa+bpJp2WTZ7ue5GV4rT7GlrO6ddn5a7sQE4B1R5EYIoWBhqc2w2pjITka40
0QWyEEF0wKztXQhZfqlmxTcBh2JXAvd5lNWsbwOoxVvMLEgim6LGeA0GowU9gq0gh17f5+flUGxr
xm5rfWISwRRI36OjeMbwax80WmFPTHbHa5mXnGSHFTxh5l7o+l09GOP1lM3FysHnsYOEJs7rUgBK
6bPyIm/pqEYoXHykFoz4e8TcXohJ8yxLmTmAKaUdYWF7OBkHLb1N7TIRWwa4xvzFy/ipgKM5RC9i
SSykU8Dg8MPnUJnqKYFAOvhhYRxFaN5yUZ9Lu3rsWvyd8TIdndsds0E/nJSXL56FT0+kaZESuiiA
eEOJvHn/RNJ3Rw9NtB95Fp347mCAvdW1oNjlcCpE445fFOOfqAX8VsJJVAsbhAof5OMOBxxv4URW
1vsVs5O7TqvII41tQTqGGrzEjNFiZLg1eayZMl5bMAvvM8VIjtAC7ZMQovprn/Q8iMmonMgcjfIK
RqfRrSELMEcLlq9Zqk7jNc10Ymfxga7RFvKPolW3lVFqzHa7ePv7S/j5a2Ly4qLkdJeGgGV9eKkz
MU1uMyCCMpuwWNtVE182buxcONXIs2NFwd7px9CXug1t4feHphBYbtD7d5l1Basbnhz+hkX7/Q2M
tECGyHukH0RomjZpgqABs2W+10sHAUBVWdU3KMatterBN4KDjkW+wsuSXwQiL76PThzfhwXO1GGM
433RivFyDgTZgjMg1xNGvNODYzFc06v+FdSxdp5ETnuip1p27gwaO6c6KMR/sndmO3IjW5b9lfoB
CjSSRiOBRgNFn90jPGaFpBciJEVynmf+U/9Av9aP9aJSeTMilClVPhTQ3Sjcl5uQQu7BwezYOXuv
bSHic9w9AdBjv9WiqbgGPPcxF+Ksq1TsCWGwTqVTLLkE2cPsZk9mnge8dy0RvSCtH9FPqE/MmMpV
WRTpJcik8ZAim8FqY1TXQJPViorFve0nqzwPltE4K7/qwCiUmWWihU7rfejExn2hqwI4vGZuZvbb
PS68EjKmLnaxT1BeylzNM/Oy6iFBT82HMCuGB/o2oBARREBimAoMWlUMucpFdeBuSnMJWcwYdV5E
TdpcLRqeFAtvX5z8eGDGqZp+ftKSTnuizhb3zWDKJzlWzHoJemDXFg2WgLgV5ceRaS2m8mG8SeIu
3TrgHw96y7A39Z3pRvR+sepJdPO0xlD0yWNGiiHZYoyfOzSHmtnrbuA5cpabMm8Lc91UeXWuA7rJ
2wQEKnCdeLyUpQaIO9TJP43LMI1Wvgb/Ef1Zy7VgZHSfYUMh9SvQy49YLgCTVhkJHcLU3LOIRHnZ
dCMozzrKPzlmFZ4k8q9tWjBAdgPbIKIAGVlvqyUYAY5RjMslzz5Sy0iGjjXujRDdwx7chdrkCJ02
k4n/bUrieG9EVfJVD/rumvEe1OzEJRlBDOE5zcaYpCTMxiqOBmYIc7xydGznjQ52Kp6QQ4SlAPyh
I8UgRDpct70LydtsHO2I61E+j+1UApy19QDbJSdeZqwkNLo77E2OtSIWpdq1vY85eyKQnR6S3TOr
QG2fULujqCKiwnGqvc7cbxMnobYKiOEAcuCbByerop3lRN0Z+V50DOPA2ac12hBdM0jyinoC571g
SKfjrKbgRtkULbMs3YvEZDg3x9GdiBNxUUmoCW1Z6+9rDF5oa0q5wf3hbxug/RDuo7w7jnVSrSvA
agwd3X471o76BCaZqTq2r2plzUm4GpMpe4wATbK95tMlzi5UIQYJKp6eucZxwJGwInRiI+CNY+C3
NV4yEd3inCiPVqHc91OP76r25XgLSpQA7LlwqkuiXv1t0SP96CfFFWnFuc0Dsjroh1369rQZq2Y4
FolQ56KoiVAKHLG23RZef5R1rVcjm7AR00nt2E5DdZZ2XN/xmnzsVG2ubTQva40zxa6tDXVw24TA
GCfS9rNso/WMOfaevBG1GQPf/TCKeLwdgaJ/KVNuJsB+Z1uyaN4m9JcvO71s13maOOcpS+1Lpfz+
su5m9ZnYn/wLVG5unZ/FH0qZGAjLuadDk9ibdGyssx+NaLE4qhUnUbrhuFeAE9ZNVnP0m6K+vcTp
w7QqMi1xz6CcoiF32r1AUrwisKY6OQirr7Qk27hIBa+7zBhvQVtEJ3+Mi21PY39rwE5HogbsLx2w
uY1I/k8Vp+EjiqunwR5dAjkIoFjpWmvuU1ve2GSSn62ydjdGZMfXEUfU6zwgyBP8OEN7z5i1+aot
ZvMS8niMH5lsiMCLE4myxya4PoN7Z17akewbz06Hh1yrNogb57toiMVZxTy/fERN3xSsj01EGfbb
ujbN1bddEFUS466e+EUOJJFRDGABB/9jCj3knEOt+Wh0dXxqzND+Oow5qpuKMAJTldEuQ2QGiC+D
ZBLVgA1XAxfiQ6FbfEcx9vlZFt2+bv3+WKWIg0InuOpdp97mpayOFu3Ec5Skzo0G0Bz0T1fddo4z
f5rrJnq0J2u6yd3wLh8K7dmelcXag3CCHpo4g9rOAN32OYi/ubtW+BAFRC/RTZclgSdY+pqF6pLH
pboq47iGp9Hnzi3NlPI4Z4mxtSeHH6Y8UQ+96rGHj7oLdiYnAGbc5xiRbqLUGkkKat1uzRUeJEdE
kYs1Xdp4XKNS1Lyhmux+19kBYtME/YRXMd4dV0nVz4dyFuUW+2B+Q7xPj9insotVHdcPKWCUFSkw
9lWBk/o5Ftr4mIYumSr4uYZtL0b/0dTgdeOCKkK8eX3xIaY7rlY2cX7FJhwlGmW3TpAfh62LWUL/
OncFWJi+3baJxLCNYixBQCov8SvGjwQ3pLvIVwBBUkzy8IuiAXCw239SiZY8JXqGRKccg22Wmyhm
IY0bLYpNo8GuWmvzR83q82oNf8QBpSjnbC+DmfVGT2FjmukN89Hitzk3iUGVKscI6nbDgz2a03Wp
9XRFAqSqcKSKzDPi0jyKMK62QZF3p95mJpOUO+T1w2bkePI0uEZ7Rvk/Pvi+W87bUWjh2S8s81nX
o8+l6tVV0Mr6q1am1IkdVryHcWBNYTo7jdelGKlqktJRD/NsMLgspH6GWJQcCEY3aDy2OGZ1Q3nk
guFNjOP0I7hnFwpWDS40bzIWMxyCJLzrSX/ivNOszFETK7cJTvjkb2zZ557bV+6FNvKy9nCpDnQd
HXNjA4ssdoQmMuYuMappcsxJdEmNnS6Gdh0ygfw0xpgU36Ns+ThFVqhv2aTBCnT1UlxYPTeIXMk9
DSX3OI3QbCj799lY42mzOfPskLVcw20kEETJlgMM0W3scmZjsgRbZs3WrnLmCFwTZ7wm/ycsvW9V
kNsFyE/CUh6KHpw3cpSsIiQjOjp8x0vKleaahTQFKK7eZ3KpY+rUPdmmnXp63N8MIoi2bN3xaWzn
k95l4Hps6HUx1bTM9GanOkpqGJMInMJ0jxo7YwHVCo9jXuN1hnrMfaLxQmZTnaYEG7Lxm88ztZcy
n70SYPkGcs4m00hWJlIkQmqYYx4uhg923AGdQlTljUPJB8okfM8VSj5nBKLDetHVNnGICiE7iera
cQ+J7EcUikYDdMixD93SNKqrcHy0SZs8NmnAClRDtNd1zLqF4lUpkNoPQEU9McBf7JoRGd9YoAAd
neSgm+YOcDhJsGS/b8piH5UjZPcgvudlBpIdzOekzJ2Vq5fJppnM69YedN58Yd04vhjpJY74b8cJ
kF8bhflVAsn/eskQzrZ1XYbnSSxxLgwMbxBpFbsZc895nuIr9jYYAlwZKljEc7usphwdbLcBa2Nn
K5eF7kaOHbPUNJMXcRNVt4MZuBeOyL4QLTaRp0IDa213tnMxLn+g16Taryw9wg5REK0RauAX0Z86
m2ZM6j1nIMRFfTUew2GU9MOC7oF/59Tzdh0xqLdL1160T0H2BEccy3JL+njBU3vskomKzPTDXWWl
FnWyH18YHdDQoSm5h4FfbSI/O48yF2fN4tmMqTE0GBV7v/HHbdhAjcVfbvHjwxfTxjoKi2E64/6e
0fuJ4aCTWfygYeS4SEmeue0hARzMNtGvA0wXu97QOeQU0PXttdCHMVszMB1ZPsV0oWYj21W1NT3Y
eLe92C1i2Ks2sg5YbM1K9UaBvIwI68sl+5T4rEzBjSoIS/VmDm6IrVR1YkZCPC9+TMBzAOR4ebpZ
xNOKDJpk64Z9uAmIu0pWA266dayZ87MNBWlYZzahkWRl+ND1taq1r9H5mzw6Tl18irGO3vVaUh5Q
P4/EdvuDA9bCMvubpuScu4r1eThXuAAQqhnjllztEoIIhhF3Re5Cdt+lsXaRmtaCuZ1tCoACchcX
+0OJvmbdWTh/fUx+6Hyt8RYji3wa+wwHTyWtLZ0sk5uugzWJdIWqzYHMgSplKtPdYEnnglYUUNjZ
jLciyePbKEV3BnPe/UjYT/6I5xvahT1Eu2LZ80UIvlwnpSLyZoTGNiD9wkHeSyVosQseNNhCV7qd
t5TYc7RvCiOnkyvLDXTNCmyIu8p7CY6r1UfcyNIB2OBEq55Z0NTO04bAEbL1CCLzVw1W5s0QmWpP
eEm7sae0/DLxeK31QMmt72hqCyO2ZbbfTng2Kiyw1zILkJlrXXnxTUzTWtgCkjlDECf8Qod1V9hr
u3bE0Y/bkskYQIuSPjd8hhYz+JxDvYtQKlWpWjeDpKgzxxDXB6gWPQnqbWpwc8A8HSt3OjPaE+/n
Uvuq8jh43w9m9LlvdX07d0H2pdMy5B2g0ZBYt/ntkHbBsZFFeEGGEGs7iv51WGL9ltYA4W3IXXHn
ElA1rspZwtVYvhJAxU3Qw4Fta1F60qzzVef2/qrW+uqid4zdYFLTtWSS7qsyqTa5oboj4e9QgKXr
H8Vspjty08q1yIk0Chxw19SZIIaDfDh1LFbA72rOL1qDfNRlfL4iAgmdCE3XvWwJQkFeHCnmIQVi
ZS+pgvbemGYbozn2N3JRsrDaJEO6q2mJXBJU5Hi1KZHaD+1uNmvK28DsuIoYvg/DCJAtMCcbY7fZ
P1pGMhzKUqtI0WtSnt+8lhs6bIRwZC77XW2s+/CeKIzwiOeigKMXUjCCZmN8U7Kfer1TU90tQR5p
fB8MkX/whU4mCi0JOhDTHdFSNvTroF5HDnyDpYfcHXxT9NvczDCpaEs+jc6SRPpqBp9Bn8sVF63Y
0RkoVi61+yYmzA1XE8zLEkxaxx4VN0Jd1El77mBae2w7q941+y8Bk3pcbf5H10AbPqUkJ3kI9q6D
RV5NZ8TyCju1V2TMXrgKwZndNsN29mN3Y2rFYZ5rtmxL+wAbAeFy+JyLbImnWw5xQ2GsSSW1N+Ns
Nx7Vgrur2/JgdYAGCTaf73sSizHxx/AUR6EfiDnaxDrDK84qq6ZP+nUxBBVtkGnmjXVj8mWVti10
MHEl5MiQUYUXYqvbVWMyXDgxDUbDKuTKd/x4DaT6fqrNfK0rjKW6ZqtLYSZyJaPywsyTaAPKDF9J
KPAHTDqjk2i8zAE6sgKmtz7OMeIbM5dHrKXeHXdgKR64CU9tEL/nQr2fZLIfLIImRpJhsZpeVuzI
1qavg7JaR1iEyKMaTZcSZZ5c6XUKhbFjaeO1mcbNURgUQTNZCYqVcvAqS0LujcjZunbmeryxogpx
edlDE7EknrYqiI2zw4n+OXJt+Isif5yZoxeelTTDqglonrgNmPTJaoOVTxTgDkiJ9YX3CXvGsuxP
PCxYZEx4OyXNolXA2TIn7xTdHiiU1CbaQ/TmYy/Me2c2iNjNsvIsEfV5qLwecRhGa9KCE/ReYj4h
ysWawN3cR4j6V0SpcjJz+4ZKyIQvKgLO85HpfjKa+SHFdrZJObWzi4KRLKf4K82JZFW50YMxah1i
zLBfqbT92vngF2oMZIPF4Zr2pnEtjd4g08UFmKos58Z0OuccES64FmUX79HGZedAE4eFiIlKOfVD
Lydgi/0hjYjdnQq270Se27A1LklKTc8kqaGXrKDoD+YHJxBwL3JqB+yA8tIe64yXa7D3NoCJD4qI
o73omlXPoPzcUxogLGzHz+6glbdFPDI1sDm6+LOYj7SZmR/YJt0yOaoSP1LV7DGnZmetiv3LJZTp
sypI4UBYCYrS4wLQTUsRFNSroMo1dopQt6OHliaPTRsHofoXOSs2qFTY0FY5IJvnXrcoiIMgWJd6
Fz4peiInQiLjG8U9OAVDlZ9y3ZyWnC/VPLv2FPJxYcxYYmrbPbntwZVSOJoke/JXqETaXVmbyW9+
mU0XI4Tnj01mJreo73vhKZ2OlqoY2E+DFDsANB0D/8ZYLxgekjRDHp4ikHCSKodX0ag/BEYz3Ys8
qnejm/QPzWwVGAW7Vl+1XRTufZ/CJ4j1+EJhlNowqi9PeRH76YbzzkiIJ/HK2AYDzuettcKSCWLE
DIt5bfDRl1BdIyZodXeIqzGl7wjWa24sZzvBhkUW2JNNnNjECPRTeN0RL3qX1X29ryNJVeMkAePS
CqsCIwjOR+Mt1F/MupVLGi5m1Fo+BXNEowJFpbsh9o7b1FEyxCejZXkxHJV+dmv2qVkNQGRHKd37
ysaqWZlZuZrTzHqfT2bwSGKfp4rJ3ThJVRgezTlt7ZBuCNFkZJsgis1dlS3eragxaaOpMbhjjb+l
o7fSLY7EjPwpTe4Suo8UanJb2dVuBMuC4Ng5BBEbmOPABBWhvhKCx6Rz009tRvOhgc3BEEIjCA1V
mR6SgIU3y5vnztrQ1t6HDBtWeATzteYENH0d3rkqad9HTnXg1e2+1B3NmjodmnUR2gvcqrgti4qO
oI8/rQojeQQcV3pqkhLmsgYIjazgDeHZsNj6pD2EdLHXkk32WffZoluZGVtrlvJ5GuE9yW401x2F
ng2yZRUPbn+CM1NeLALQA/16baUFhlzXeH4bz+qzbBW6eQpKvRuPEMrMgktHp48WbHPXYYv3aF/1
l2XAQoEdVtwnHQlAemfCT+llHlLlBhyMGif1qc7gFSFatXmYRuemoq118e3APYX58BCEubgwibtf
w7JpPX0qwr0Tp5Jtd3BOUWMfDctJYcwY2wkbMaBiOII7ozC6O2GJbNdbhNnSrE41DwF0vDN7goqt
oRuBObXlRxik6imHo/ehFm3znr4aPKQBH2+8jo2wOGX9COmKKcEpZ6h2wNNMOgEVz0U12yVMoyTe
5VNwPTk5hNV8Ct//fODyA3xh0UUsHnnHVoA70Bm9HrcMDKOSUDeqDcBViwwsENMg5x7yhJ50Wl7l
vijvJN/qgZnLM9sTRYuR6QqpnpnKJ3spp8lUtgn24aif6umDwCV1bIoZOnSUh/TXpPuL7/wXE3jJ
Oo+QxIRJDmrhzXe26DD5g5mg3ixi62GKQMGGownL0CoTuNYItZplxSHr5Gto8iI1DA1OcdZYl6UD
xWo2EH1SHNW/UAb8ODeTCiW2MOEA8K3Em9GjSSRgMKsAihct7walCfOoG58DJnEXobW2/MT3qoZg
kZ/fwm+uhdcTM0IYYJ6AXkGGhwzi9S1UcuaJbqNqMxciPboE4oHBIFRl7YfqvozNJ5TxDxN64pVT
xz1HBAp1ycDAaysnv07nMkW1KJ9oPSSXDCKd8xBZxUFVIItnjWlbNhsF8ll9GVLVgmEClHHMPuFv
NeJbj462olIDIcZ5xvji19XZz7vME+Ry5OHg7rIZ2Z5kPI99Ps++aBOuAZUmUG/JL2RfmAuO3bZ9
TzsmPOj93H+sEzGvaz8jzSJuoBi7ghToKPvoYD2AChIL+8vMu4ONnwa4NQfT88+v6A/KOwXABoeI
5aJtsH9U7rpTgWJ0QC5aanJaD/W0g7XmnunEJztcjnSDKluF952jRSw3gA2FrcO2kgRP/fybWG+H
oQgrDEAfiHwY4Sjnza3t+RMSGvVi006mfWMDLGZWYQ7X3z7lv+mx9z/HITFa/nur07/n7X/8L1BI
xFJ5T/Xn7ivyyT8psvzodySSLd4hw1Io2Zfxv0SS+y/PE38EI4gZtol+EguDxe39A4mk3i2+JmfR
hlv20mX9l+dJ2O8g/JiEIfBvISkmp+GfeJ7eSnQckq1Q06LaRaHjIhN6vTp0Bl2+Mq4nNulM3UVj
1zDYcqZiBSxd/2yWrtFxBkz87aCL7jKfnWzy2mHCQJv0oToYpFbSsKv9wxTN1qPjmGQV0YkmizoC
IfOZmOF0589alwPkyJ3zi0t+/fsi9m+sBtcFOWAwmr55ml6ubZjIBJKeRbknuSLf3tQXyiZNn2GN
FHJYh52cnpjNGHeJLSdO0i4O6tB16/eCpE6vAFyYELpkrG06lpM+oDNDDWkdajo1kacpRxScKATV
WafRlgtC+insY2clnOm6a83hg1mLSRJ+aGrXjFPmLaDTeWOrtO6WJNj8w8y5XL8K0pxuuw6v6MaO
4/DCN3L687j3Iw5L1hh57ZRUzBL1/lfaiLcat+VSsI7gAON6WKjcXt9I0VEVpXYxrknQ8KkhQ+V1
o66hccOI8/PL/lbPuHwUzgSF2IhpkO6+kdNFBK4KfGHj2lYTMuy81I+N5iNicRmIqMZXu6DLb/75
IvSfy3W56p/rtiMw7vKpbP5t2+Vfnzgw5f/jVWbL/3z9n83v/x08F0sG3av/2HzzRd50zwsxjXic
9o+3bfmb/9k//L40/GLBsalU/n7FwbUOz/LLq3Vm+Yk/FxoaUDrFBdlSVGqLx+C7uZKFBvOZA61a
X5YiZn5/LjTynY2cxiFOcrEOUpL+udDIdwvEituLYooXDCnOH7/691eTq/a3GK8f7IlslryqaHoR
X7FovXWG0cMGdxMJjJRtRvMwdogfSy1DI4kMNskq60y8yooQZer7FKa/B7O3WUuBGhe6jcJE3+rO
M43bo9VPWgWNp7zmiGbsuoa8bQ+nY/6bUWjASEncpC3CGbt21oYLrL7LVIMQAeHZClWDdVGT6nwB
L3d6LAsq9Q2QyOy93QnjIa+oKjoS04k5iMCjjhxxmPnXIDcqluPNGM5naAtVt/3vp/stXXDxcv39
0337XP7H//6c8nz/2x8Pev76UefH/3jUnXemQQkKZJC99ZWPWBnveAdwrOK3UfL3t+CPPdV9h00C
dwqeiUUEu2wmf2AGFS+IQUHHJqwswUL6Tx51Xpw3dZmNfQ1XMnx/6IgKy/LrtZjMXJLWzXTYyJbB
9gn2jT5tC5jB8zYBdHQPYz0eNo7VDMFu9kEgbBvV1pXXNVV6aoROQ9QkwpyDkkwn/qKrM4Ynu4e0
oC6MnubOCCi+CVn5StgRstHE6jh4laXVPeQxJetKDT7yAKMF5uRxSK/zgzVOzARwvDoPEeIKQn2n
vJ5WfWu2AJNyVJFQWclFXuVq0hovsRsnucxTonS8uh/Qc7idAsUcxdYU7JoC+y4MpMQ8J0Yr3wt7
GTOIzqF9LLJRC9E9N4rwxUL1z24nlVdKLR/vazBh2T6hShgX7I/Vn6sQE8na75ty0ZCF+mf2bP9r
nIdpR6Z3i5WzN4b2roHfbV/mogFGhcmku6RB4HbHuJ1R5CGIog2bsZVn7AazobbNwGLjMSOZoBEF
rVFvW+FEtAGjoh2AH3fBXRYPmtwLPe12Qo09Dpm8q697OQfDemjn+EmMeULRYvPTq9rK8WkxzYB9
DTRYM4g4iXIGhWPbhZ/Clo1f8208g9HsFM0qs5ysPw9TZw1s9UP92DB7Bgbl5q3oNxotFZdRRpnc
Gy4GjlUfudmFGYU9mORozC591etPA+CLK6Rm6nMC4qZh7EVzdjVCK6YRFsSW8CZo3lep5bbvy8pN
nJVZLgTuJX7RXoe+Zn6e6R5NXsNk/iFwJaOMQfkIjYUNZ31bVSRYebE2A2mfyDsma6Y00CQEdFOg
WNO70SDKzr3czVpRmUeoWaGxHpKBc2JBsyDDWSSaWy1OVbV1DelflrJvjTUaH/VMwOGcni1K4tu2
N3XnIraQuu7LzjSAH2N8rJBhEL2+doBpBNt0oUOfCrz/w4H48rqCLzMZw1rj3SDLvB3LYJW2uNi9
WFSQJQQiBWurV1OorbtMpsm6TMzU32mVY11adhaTONyCwGOEtKRiMjMwsm2CTHNeAbfrbhsBEcKj
Thm+iGxgAGTjmAdypIdhf5GTH/AxNtqpoqgcYQ67bUjegTJqB8hOgvSlw6PKKISBuFrXttmLdcvo
CQnAmFfu2sHKeQcvkHM9TVtMBllQMNeaUgr+j53UgHMC249zNqhEe2ybGnI5KlTtfR31w7COMiXf
O3htH91+IMmsSIxcccczRKciQ78ELx5VpzNWX1zYMYjRY509jxbSVPEO9J9VnvTX2jhSa079hHNS
NFn2W50VPYV5YpCHEGC/vUPK8Dz5dd3tgNFN42qOAC/jvXAWwrOw1iyiBDOlkEGQ2oRB86XtdQdv
cTo7FyUoS5dAp4rXRoXReB92NNAtE2ybx85NjiBAh2yrMvjgK87fClI5ZtYDcKY6XIu2XaLL2rHL
1kWZaBXyZq0syEdDMLjVREtSUsZCHTAvIkyLgVBaMwPu5mbakO6jLmuaz+WKoImG4Gwo62QA9dE4
erOdDebJCJg5Vpmuf8kMv3vKa8ueNxK0FA1/BvkWzY+5E7sxUvGDFcdA9I1cijvJQ1ie7QEoyoYE
su5Rt4k4hLjsooqrYRLqjCxMWa7RQSIaHSya5vyDQ4DTilsg1qDHgs+BH1qXaAgkOQMdvV3WTrSf
q2C0dVK8C40ALgYi6PWdzqR192LD/IvT0I+7jimYZmA1knAGwPC+3nVsM2hnhIaI22aaKz5IT0/U
2bz++af8IN+HwMo5SEJQxYKJon35Gi/OXEath10z1miasNUuQdzw6Fd6y8vQdXN8GcKoQ4ca+5+G
JJQngQCe1NV2Ln8vmf62oHx73rH5LY0F0mFb7PXOWxl62JiE29rmIgPMxNFBy/JRlnHzUJHj9OXn
v/JbzTkRP7BFqJM5HzMhfmtjyXPoWA1zOyZUXZQx6xlls0kEAaoEAZRLxiAjFncdZgYsxk7nfyDW
i0jffPsa/6gP8//7EYg7+uLeLEes70en81MGuvq+65/S7lWnZfmB73WhUJR4eJ4lxxzDovaia/L7
EQj65ju6/oT14LdfzGBUZN/LQo0TEFM2l4koxx0OKEuWz/e6UBP6u4VuTN+bFgN0aPMf1YVvHlml
dPY64Biczw2sw8tZ6+WbQ+xEiUJEtg9dSvBANnX2aTT98Q68qLWPusbBjzBmOzuoi2soseiYS7/c
pixY14059qeO4hEoXQ7TLwwJu6uSC5KkqntBrXKhcoLAbTEGewvR9ikSM2i5Ujb+RRXulyqNxJoX
l/4v1pvXvw4JnBh/WQlQ9/H2cbbkLPry19GtWtq+ZVp3MqGGC7Lc2cSO84WDnvaPWuffPwm/Nb1W
QCZwN15/Upc1bjyUnbwzshSdKp7VwzyiW89lmZ0qN7Qvy66cWs9NSdn4x78knwhkhAXAxY7ypsUa
OmUxOpnu35EY0m/yeRFL+pZ1EUjE4v/wo3jI6AMSHeWy4Jhvr2fMc4PGPqvutQGbXjjZT5nNHE8b
xfeQ3L9dO795nv/sm3FBl/4hp31eCFSr+jdC8os1XBW6HWT2VN0nivyVoDnguNk6c3uRV/qmItSQ
zqMnzQMSbZa7x0rXbkRhrOL4FPhPmXrGF05x1exDgjun7FpnW+9765BZ2TZL72QXPowkT5mZgpba
MFuJTnUfXLchYMbOEL/3p//2t+GFL1//MvQ9TF5PGzkzc/Y3hiTa/iRIGWmCln0gEVJvitUInQlH
3XJgwj3wi51nueWvP2/hdcCQh1SlFrrQ66exHEaVkJ5l3etsG5zfxnnvamN6olzLD+U4uDfJkoLF
lP5XT8jrHX65bUyQOPjy5un2coR9/ckqjkF9BpF13yFU2wRgZtYNtLNfvG1v0giXj2FHBcVP2u9y
xv52vH3xdDCaIayTiE9I1qLYx1qY7K1Em3e0YfCqOtBQZMKJhEMFBnM72sCytr3aatD3ZXV0Lrsc
fu20M7Ac//wN+eHKk0UI8IvzOX1XRc/q9e9fjhW859gPHiI/KFZ+2nZXSpCf6ZeIzYQ5GhvSLm41
pambn3/wt6Lm1T0nEZm9wQJqxCzUMt88Y6KdbT20Zf3QWhuAmDSmwjCEKZ/fEOPzWJv9PRgiYmUC
hBtTan5ukWkNZr1WmeUToNNdhwPV5DSJp6Itd0lnPAfCbD3TtT6jH0Q9Oe/GEoa+3v/iYX1TrnEz
l2YgSR9LpUajYMGxvVyltXIpped+eqikcenPoHjTEgSWS37LcIpzwkeXXr1Glkn3+3P0X1GvlM/5
XVs/P7f0bF93Zv+vbNS6vPJ/38oiV/ArVUr5/LJOWX7kj/aVoEe1ZCe4dFepCQS35M9OLWsGpBhT
px31ey3yR/vKfgd0iSePXizwKX7sX2WKkO8YCMGkouZZml/WPypTluXrz0cdYQpaPQgWFD3UQ78H
dbx8YGwaM+5k9mR2ZeLRr7GtFxbupWGkgxHSr31xaf6iiPiLvjDTCqbhEDjQHbO4vX4+aa34BYaV
lomuZSNNhga+oVM3fAookI6kI1QDyJoYGacMVPi1ICov3yNKEgc9mVHFAo/WQy9SnfGREK50H+W+
dtsXFcq/WMDcNnIOYqDwaROs0PXrOzmZ9U5xSqTvUDnwqKvoOE9BfkyRvd6HMisRSbZYodweHdyY
6YdpmkdoV9IHDg3bBX8Huilg1/NUovD1++RmCENg5Kbbx79YeL7xQt7eDZtqgNoHEZH9ll6i+f4o
6Glxedy0+pTXWYnoG3zGxtZ0jH2M6FHVjT0z9inXPvH/LHDkVuq3nkYng0ZeHOrwo2MugRp1GlqJ
HedrtymCh7jMEPgnUdSsWjDkEzGOs/BsUjEqL4p7hvT0f8RGFLb42vR9HBOk6tpHMvmmQ1rFssJV
Yu9HHSkPfbLYOelRU+6HydQuij7rtrOa+ZfUYKSY7zIR3CAJSz7EOVpHP0Km/fMH6Zt+4s2VohmM
HghxBQQKc5lavdi1UJimpcBJsNbH2fH6PhWedIIWlHfgOL1HMkF5IRFY7AQjgVZ0EgwfNuUw09Eh
CuOUo+W7awdd7rSJh6dvCEDQE/09SqJglzVQX3/xhZfd6s0XJiNksTNTVy4Qu9dfOA3QSyUGwggO
mEjGZsff96P7IQIM7SkLg4kENA25RyeYPiKmJptducP90P8ij/Z1VfHthQcmBzUSZg1P2tsdok0l
zR8ZtGvctSRDab5JWiSh8b/4dZeN5odf17G5BbzD6odZbRxX1RLISDQ5kHZaXjUus7EWS1InBITW
HPf4vW2gLy45Z/gLjkmD4lgWdrASqV/86ur/uMyZpBQJTjCc7Cl2lrvz4nGRFGvKKMgrTq2pImsj
LQ+BWRh415ZWqY9z+0Y3fbkED7blE5Qy2JDS4AxW51fKaBFyOTO5XfzrGNX63L8curr6VTD020kr
CDxWRzZuuTBQlfHmmR7bir6jr5NQPdjGOnWjSzKtj4sX59g5V+3cGr9flv+KPfv/2TErE6AXj+4P
PYb9U9RGL7fub3//+96tkHMsiptvA1FnabF937mVxQhpUXogyaBiNpbl6fvObejvOB7DmkCng2Zo
mS790WAQzhJ9BUUPOAmHPtf6R4nAy4Lx8g1js3YtSgqBXZIv8a2uf/FIz05taoOz2NF7WsleVEAf
ixLMYwWePMpQwy0uFXkmz2OTtFdImVEZvrhSf7Gb8/v/xTegAUmDkJO68+Z5NeKK9NGqVqA9imRb
VxhwLQSUGyPxr37+SW8XreV3Bdv4f9g7k+S4kXVLbyWHVQOXAXC0kzcIICLYdyKpZgKjOvR9j+VU
DWoBtYS7sfc5lbpJhpSk6c1eVZpdU+pmGokIwOHN/5/zHWpyBDErvMzB69u0Iiy0yd4WOj1lDTtJ
ENOueuX7/HxHuY6Sz8GbAHt5qI6J3Zxe3GCaWzFm2mVbLVrnN1UVEe9JxRPPUZH3R7BaxIU9D9a7
ca6MZPfyFz2cAjhmqiQpvixnMvxi6kY8eaieQ+x8mhrmdmmbblvbnX2eL6EXgBctqN1bpCZq4Wt5
Yqqydfgk0XuykFIqo2fKRzi4rFGEDShT/CpljdeZxJmYaCST+Ad/jY3a23qz3kbHfatPdFW8hiZF
qFm0aLw6q7CxCvOuXrVp2YxZbp2VtZ1bG1wEzUOW9KAdoCxEtHOo+J82+gqGFr9LtrAIloa18eRK
0kwSc1rxl6WMvI3SU/b71o3Vobsq4PxbM07XFoqC+SWNO/QAbi3KaUccZniHqjN9z8NKbxy8ZJ+Q
WmdocFkN+qMi1c3ctxvPvokWL/lIj8yyr3srzos7M5tz0hGspUmPyMWyP0So4M0LkObxcJeZS743
q3Qddy5ZI4avP/YHtL4Y3zmPXQN9Nj3cO2Qbvo1sh77ColoM62O3gR4GnQe6C3QhqseORKmaE3aT
6p+laliAjqd3UT32MciFoKexmlpvQ4NXvQ5TH51z97EDgiqHboiTxqFJ5i+MKSJm8pyOCYNC7srH
TgqtRboq42OHxXjstmDmaGBJqCZM2dJ+29qPvRlKqcUucR1WYXNY1mmTh4N1QW7ufBvV0UT/oFhJ
2phV08eZioSOGuEun4vHrhCLFh0itk4mCRbEPmmPHSSKlXSTbF6UQZ00vwKl1t+uj32nERKU5xuq
HYWvw4wx/qkuFbdzvCrpXBEnTg8rx9lFDIlrscM2VZsr7MPCX0WnH7ViGjFTcBq5znsnPvM623vf
RmP8dWoT/E14BD08fO4qiSkZm33d5f3eMYV7WmSLM56mwjM/NHTnr4xGIrlPOsM8KQfPQXhC2/R8
nj03RBKve9eYtx1sptBXoZoAz9tFWZXQrzKcbhvSG7T9qdTM1R9pAV3Meoypwyxm7PMeLQJi0A0R
39co5K7rPMvFNjFrbzgiEojooByz7tZNIZ/eF8C2aTJHCbvyE+xOSADqtTHB9RF7usJTnNMiqI3C
u0kcrxn8WHgk2lQ4nfd0YASxU4trNcEQlhKu3CAItADRbVcIzPPoEzoZBLill6ckXIQ1IBJiTM1N
g130c+1UGQW6ftWAytC4rXyjsIW8TOXUh0AEhxK6MckrF6lZ9rOfFOF6Q8O5+uDScgf8B6hgA7co
vF6q1L2MwZraYHjq6K4ZHMZ4OundVwyT5ZWXaKbmI+VJrxdi+4g2xVmvLJpF2u1cS1j3ptCKj60x
l9/oj+Nv8pp8/NixG/6kRxqe0ZhwZ7byU4n9qDNR5R1xQrXCyzFvEfpRKUukrznRMPhpXs36hrk8
J79bm4magtvCe6I7qXdlj1bcB8ZYcqgtQmXnh4XAGCyw7vtdUhoXmIEl5FKXs0GQDSTMbuxGEGQN
k4YHI9E3GbtEq2ozMCY0Iapvv34ARyqAd+R9+UDGLx5rI+4r7CbFMNtMZMKQ4EZUtjYB3fj9ElfG
cRAO7YJbvOywKWIXz6NLCc8BPz6mBSS8bj0V+4EGQEwMEbJxn9Zxru3XmpxzVNkejpRFb2K8cnoZ
Mw1oCe47e3TnB/yHwgkyYFraVkO8VMCDkgJkAqbLCHtLK6dgHictPjERRFp+PeFapqvvlg9uZBZX
K6M3hisVG3Ij22q9tBdR6n4OCuezN9SpueN1Gz7kkdBuG0HPlDfCdZBbksCYblqNNClaX7UeBWjV
8O4bmF6g6bRtBla3K63bokp756isZNoGJcjJ6mQaekYmXm37bqBKgPkL9WRBMHaX6UcvL6WHW37U
kZRdVJEB6jPk1oNavkv8VkqONunSpIhc5911pYfWSbrm9Y3pcK9+/2oU8SlU0j+kS3KwQyGHb63s
LrW2SV6JqwngejBNwsVrm5t0SfuvL1/uJ6sGPRiPOVe5Huhw0cx6vmK3RFK1TCGYC9douI5d7BUb
/DHOTJa9t6LixUja+lOM43ObIrMv74zeFWFAYx/CEaqHLg8a064XvG94IbQBONamimQU+gLn/XQu
Ic4ixstFh9N0wWz0tWTlc14pCB0ULCmnawoqhqAdpwSqZNWqe7rhwcIAZZwz+5YIaYG1v6ND98mM
x46FaM08+5S90mwcNymOgABtRwdFfzUEXihm6+H7BvCf89CfbdXjLyTfqmr335czTx6KhwPZ6eNP
/DgR2W9gl6Bth0LxqFXnl/04E6HTs1XmLz0tXgL0wv8+E3HwUQA3qjWIz2mkqBroX2I8ihAmiD46
slQKQPsf6Exf0p1CFjzcydIR0m1OWaqXwSnrYDwZfdYPHqn0u1XXQKHZk5E8uIlJOX5ilmDnWZXY
bzv2KTeVrmUwATrMgsGaiXHBsrQ0PXiJcZZ+UXT1vNGEbhLWEK8h8rjYOeuR+BdEXNjpup0lEpnB
zsWRk+RI3qeBunvpeWu4CeuGRLEFu/K7uneicgvV/yQO4+JmyVNZ+03v2MvGjtw89Scrn0mHXU22
qnlI6NDGaLA9blcHm/YmiSx5T9AeiCOyreRZHhrV+yanFNnVoc0HNGR46eZVOULNH4khEfbgpfvG
6vSrbgKedRTLYr63XZFXLK49GSBNBvvEL5rJFAoV54wbNk0X4DTQeI+GPtOs8JDUJmQf3ekod49m
PQMiqq3EUvJ/qfUx0evvoqwxPjlKZLehRZ88DIbd4loG3a7j8LGMZNsPhIRs9XXQ7peBnkMGVSs5
mnitPzlJ05ya02Q5oEBKUftwW3AZ9DLN02BYXXGLrp202qSys/ccwk20Yumis18bcHf5nXSBYTkd
ix3pYej4sXF1BsSiMFzAv8AG8ZE9iY/enGJdxfwMMYK2iLttZes8VFikyk0hkv69Ucj4c0gt2sXQ
XoeXxlQBfwoXA74XkZD9R51TLcZJjEGMHep769k4Zel7Qf/Y71iFxyDRs5TNWtVbM3IhkXxsTcW5
EIVFPEzCifPr2Axong2pET8HhgNHWmcl70cjlPnWjtAXChNHzwaL71TuzD4j5qoV3hRir4/beBcO
o3ltowko9nEfTyfmYk5Y0kWxzvUrq9hPJ3pEL/SNVEUB7Aa86eezcVp1tsbvTXYWrPFtwkNkc2sa
u56l+pVL/XzY1oBkQgnDo8S8cXikz4ckj1r2arvaaq6Es2LOdyYiiq1WbLvYU+tSMp7V/PVKT7Xp
exX0n5n+6Uxv8Xj/fqY/r3DZfG3bh/5Z+Uv90I/WlfGG7jMsYVNatKiAqP57sreNN3hClGWJCq8p
+etfk7395ntDmf2X5dnKgfhjrrdxR7EtU/+SQBWEmL811x/WSliB8KSQ6AGVCg2cp0bYk1rJ6E4d
WwMmrcGW3V1KSvMHwGX7gQzBElXupJ9MYpLXBayyr/M621cJ6X4npUzFCcfd4YMN8OAUZP1wauRm
hKXJyG9snQPU9z3OP2PtyVijffnSWLtrB9xzydOB9vgTfw40S75hD8uugcbEd9/cvwea5b6h7ked
9eceqZCq1Irs34OyzoiylNPlh5ZLmm/4GeWB+fOX/pZx7vm8iNTbwWij0ZCg46qkJwfzYmX3o2lO
wtiuRal96HKr2w1r1NzC+wGW+eTO/KKqqn7XX3XdP69FGY4QB74W7ZPnw3qBDichisotELQOuoKd
XI0U7nbw/nGrRGJ4m5Fh4ltt/Jr6idf55ytzTbqP2HawfT2/sjvLphihdGwJxaw2lVVA2IUa8PLX
++WtlHw/siQ0FKXq2PbkrS1M/HVUVySri/u2c2eyWcfz7FXdqvqsP93FJ5c5eGI65AD6tVxmasfk
YigjF8BhK25rU2Ss5CEFKxgJ5rLBe0CcbJ69S9blOp6H6LdK138+TuR/rKvMpZirnn/fEuq9bYIk
3Y5TVAUNvATk2uYrN/UgHuLnq7DBfnpXpxwLNhxwvq6P+Tjo/OqczdN+9K29zp86R8Gd7rOv8HO/
D9zryXf94hPH9xO5cY7dV4bw4TMGzseyTqODB4wV/bAxYJoL1D6lC7KN2toJGvUXJKGBJiOY5Ojl
4XQ4ZmmSIyfgiA90FMuZOlk8/eJs7KPCgCcEatbS2driEIn7/rV2Jnr3g/HEdYj5QAPNREVS1eFi
o1Fuq0XKdbJ2TkN2zEu8HhnoEzCwxXFY7s1xiON9DWb1kzQmb90YYHbrj32EqTuDnuL247GnaXR7
LfT+8WZ247Dea2ExZ9cZjEsCQAk0MS+tHC+QnwCiTPzWi9nXa2aHJnDBAtWdYi2dqb10VW7j/qjt
6nqQ1IU5oUNoRKRP/d2Hhma458XCnTkGSWn5GZlA1Hmd68KDsmesgJ7yRqNwKbLG8TsvmvXdVDqj
GUzusNw5Uw8dpB0b0w1mU/SoLNSf+zpLOo4T7Vynb6VR1mTNT6BZNopo4gWiLr17uNVheDnIIYJ6
j0cQdPJijdC5RCLSz0VJmXszTLX+YS0eA2LyWsu2UWjpCBiKWty7umtXQex1M+HZZZfue85srV8W
btTtkLvHhg9M0Nx3wqnKzZzG8OJqvdB3cu5cLBjw9t7PMdmjOBqS/nguSBc9ilYhzvOVGqifVb37
xazmWr/08ogyrtdjGNrMEKpzZgI9GbbWoInzhFJFs59clXUzEcL7xdNSjnt7x4N6Hglg3oHnLF24
E9JFQ5nNff4gU2kN27YY12VXJrMBXzTvGsCQbVNuC+phwieGQr8yWiOBQwKy9aopu/Kqn6Rz3eqZ
/cniHalwYfT5DSH2OqlGHNiIcMpkDe2aWvuIUWzpvnECaokRRqNK6RwfFGYwM55uM/p0M4aHCdha
EcMP2MR602LzqI38M+snQMBJH5sPCUVeiqBkP98WkeAkxCpqfhZhlFxQFVSYbiOPALbizlQQGdW/
7/so/2DCYNE3AxhRwLjCrb9ldrucN5yuPkdR3V3FtA8acCZzRK6yM4yXE+Kdd0uuMcHSYIguEymp
nmJZca87xMYUKsturH0nEePbeeybLxCVkvp4CScOSl0jWpNYbBG/W5sZdhcFoGrcuDis4o2pt/lF
XydUbefG7c8GOSa5P9rdeG0MMm83FWHuFzKSnLvMMRnetkaGqinilHiHLME7bge7BV6SO2AHJ02z
WBc0DpPJUpiZL5JRu17wqnGuTNs69JOoRB6yrkISYcRAvzRES1kWoJ440kROvdgcEonJKNPlF448
o3ZaeYV2LlD6fTRq2eh7hpl7OTVjmXIze3L7BifXPtpeSViKNiQ4XilMmDdeqMJaQOZU36pZ2A/Q
A8GSey1hNRvufgqDpV7uGFL5lxjbeh5M0YJHDEB63aCA8oBYRjq3KTVDHWQi5p6NiXCJIGM4Fra/
csA7B41PqYHCYv9+Gd3ivO6X3goSRsxNUc41zaisLb6WEjU0ocsyY9wuLl2aZIE/sR+JXLSPTApy
p8i7sF25ZDJaaM55uTdWRfxMoBsA6bZm5qyqjznBoh2MYchhBOT0pfR1yQbfiOvqo+T8T0yUbo1X
dFXMOchBW4PHFeRlII5KIqCB+nxmqTLuWZI1fbfJY3g5OydBbQTgPfLM7WTRddg2Nmf8DRRGo9qI
mhfhuk5r0gKSgTy0o5jYxjAwKtCMJ2FXty0Rkk1LoLA9a+beXJt2PdMppt97a0HhZo2S8W3cmVq8
LzupxQBHRtn4DZ3jfAvXp12BDaXj1UoetLHRF51OolF2l4BNUoJWkNPMR0WImm4LI9VqyLcf6DJq
y9JMPnzbWR7BLFcPjIDugYxYs+78lbmP0ezF3tuRRiE2T2SajV9qJbJjKisp02BrC7HBADOPe8MD
L7MxexkCbgPtX2ymiGbEdnaHrAbQtrICYcrUEKi2dkl861AX9c7NHPDEWaINzVHWu9MtLDRns3Rx
Pt3YpCdofowIRp5C4IqnwM4XlHAtMFz3qCQfdg1o1VpXszG1ZBnQREOdT7bU5K8l5ZxAr/jwOzos
hjjVBwxemyKtyLNoHGbUVG/rOzaYkbl1yV+9oDgg7G2Upbm7pURsKpUqavlt3muA1zOdRHtsfb3e
+LaW2saZlVVuuwUwlpd+pcVUTuoK396tneE1D1g45TtrbmbnyJyn2bsRdsgNE2XZAGc1tBasYVyH
OHjC0ap83pxh9WvW7fGYBp4U26HitAFUTQcJROc4PWdaTb2N29b2sbkY1ZFWR+tb3alpmICrtN7m
aWYCiIf4wKaRnOyANAYPpdkcW2i5dAPG8hlCtOlb3WVOHrRF2iijG/II4q1IzN47CRrqk1z3oAGp
aafeaHw3aD0Ild7FfM9L/Hv2e2Dm9XImYoHO3RxFTTUrpQzYyA5FspnAet+1YWZ+fNxV/XNkfXpk
1Tgu/n155O2//nf1h98mXf+v/zuqv3/94+Lr+LV7doZVv+KvYgnrq3KVo1LBpaakGz90vsYbVOTw
Oqh7OFRFVIzJD50vXnTsHwYbZtofGIY4Dv2oljhvUOTyH9HLfufC/E615DEg7q8DERZ5rs7u1TDI
aMIgdahpT+tkoZsfadB9Gd52ZWY3spTglwonMq7SOcsJFqjiE6tK9GgrLRDbwEHDIcFITMzcZhL9
XGzCSf9c4UrfaRSF7xP0GhVOR2u5MHq9pQRurA14SKsQp/lcf3TBz3/iTG3XUEyhuOPoaL9iVPmz
b/O3npDHXf7Bl6P2imoH2gW31zk4VBKaEXnlNK8BRp3kwbMM/dus24LNrkHN32PdRupRwtRH7P/W
cwtPV7KT5P3ajMccVK3++wHot96fy/oFmTtf7XNVL20Sxf1//PdlmKDGeukduiVM5cvDl6+8O7fV
p4eoevbyqJ/98fJoVHkQeCE/UnVBSFt/vTxwk9RjZdsE402Bk/56efQ3yleHVYNXCwGa6jj9eHko
DeGFQOhJYiLnDEqXv9FWen7IRHDGiMJuxC/i9VakoOeHTMrY0dxwkPPjaRr249hxzp7nPnhyb35V
+JHPzpi0QqXUHxXNtHUfLU7PL9NOiS7sOaMDG6bhLRvKmGi9bmQhddn0fshik+UfIn1jBxqQQVLO
xyTD4t/P8+VileyLCDdKEMnX2gjAQDWkdzDbgSNIGyM9QFFjPqulOVwWY7PA2SS775NZhD2FUggU
+2gu+nsgmrFDh0dqVjA28LT9Lte7D2S/tFftgrDgtLPXEP0XyvrrPBkMQBb50PY+HZGlRcUswDV2
WpRax1h2XPicTjNepbKDwdqO9XwxAkSwyebLPIGijaXTb0KzPCtwn7EjKks2ihV+evQU7NwzX+Ms
/W1ypgaObxpVl5mIk/tEg1CIuMge7huKt5NiNsA3V9kxZwNBH/J46Vrz2EhhuywTm8WNXRjjukU4
iMGgQHOScZKguOiTugPzmN3FoiQeA5BO3Sxvi9VdRVDBXbqIpUJhNpOFuscUQN2ylVAZIp6aaBPO
ZkhkQZ+7HB3g1ow+1SXjAvmg8SmLXGQnhT27X14eJgeDEUsS7X5EDdQGSReGKPZ8lGTFTNjW0gpf
rhzHCRUwmMviPxk1fz+lKgHBkyn1+2WoAlKyclGxHoqRlzJ0Cb/oBF3McjrOEuemG3UjqHqzO3UR
sPgJANdTXZUieW3TM45or4kh1ax9+BEQqFssgnhy+fP5N43SGnEcZQHfseLuPJ/BbyddYmxWM663
Q4JG+uU7+7zGo8xejsUkw5+8ikwqB9frTakSVgmyqQs6aybu+iDvu8wvS0ffv3ypA4vZ47UceFoa
aBuGGSag59+tqeOQ2IIU9VVfJmLfGEn3XiwjQVRwLnq8YpLA+0AQy4cwyequqkjTvk5Ao7IdsGh5
hjgCzPtcVuNlM/K5wa55vbcxOQj7HC9Z0UIZNUlQ8/q4/oJhYzsjUTmtATtex6XnnKd21X4ntP2z
7EEUe7508bj+fut4nMcP3R+3Q/uZf3z9w0dQUT3fN6rH/efSh8ZcpwpOF0tXKLfHReyHosJ4A+0A
5pqh3gL1Gv576TNYFbH4oXcj4JRto+q//bn08Z+wryM/J3JRwbfwT//G0qfG/JN3kLWPd4JViQYL
u9efTJiLWEQY9ys2oynr7zmnkIQ0EUNn54oh1CffRgI076X+WuD0wbv4/bqY5lS0qok+5OD9WBen
nGqhRTvuHOD8TrY3aYc+MCFlZNw8eTq/WHgPZtTHa1E7ZtOOcgRswMF7z60cxnFcQNO4OKDBGkW7
zjZea0moT3x4Jz2HRpJCE7CPOVBsdZ3pFLbOVTgkFNu+K6adQ6jzEaKx8mSK5+JMVOHWMPdtN71m
8uVYcnhthFZMbkykIFgPk5ataYhWN+fas2XRWIqhoon1vKLwtDPaRN+2FJy+b4H/dgH5xQNE18Ve
XEFLkcQdfF1pEUZBImq0A+pP9RIOObcXqL/VWPErLZZf3Fn6so5CFKju1WG7wfPiup2EEFtB/fDK
AHsUQJdNjkPLyU7Rr320Mu3UJRPwKO+Rbbw8eH4CEPOGKA2e+pamgf5J7eqeNLRs0WVc2xLbeqxc
IumddY+MSG4KUiOPiklvA2lQqnEJBNsl6UqlqB9FoLsTvie0LXS2/ZjmxSv35Fe3n84IohLGtQE8
5fmnWnWWzKqisoGsyNvZzZr7aJ5q1MdDs/v9OwDtAtGVxW7cY9J5fi29SSfixZJ4N0Zehaw9tD7F
lZt/LMfGumtGbQw8eyKSJC2Ph+xMgOvx2VSlWwINmt069ut1poevshx+OvHyYDzgCuSBUv2BBXLQ
zrQKajZ9pxySs+QY2+bEfsza4lZBUnvkJGBQc2/ziOAfOa6SRsK0xD5lu+XCq+R0MhmTeDfYMz9F
gS8OOtBCflSSsAmiGP53KR3klIRIda1rniWR+AQkU/o4xR2igeYkP0rtyXob4i7VX5mwHvGJz+cS
+I4O4w5aBXa2w90Dcb0xhxWebhs72c4a1+HU8YBa0xjSYBeFVax9m8MKPvxCtzGQZq/QVgsYUrBV
NVaKOV7OQbexTajH2nuH2M1egkaRRra6XF6z3z2aGw8+L3tVB1MUqxgnqYMRMjecFqrZIjiyCquA
mE5aL1VJebbAVXBKZhTF6pwQBybfcjhf8dldpcYwUcdeFHBeb0JMp6bsJZ8fzt1myjp0elPOv+gN
Dz/IbIiRXBMzeltX63SVNFp83YYRtXNBm/c0iTOLGEIvJwfIQp9e7iJ2/z3S7J7IprgzTuguWjeJ
Hbqzr3fzsql0oFcTHtm7DK3hHQkk3ufe7IedTnjgK1PIz+sPkkmNhRpsJ31M8+BdlaM1WpE0w20o
k/EurxdtX7qN9cru9tdXAe0uMZQDtDh4BvUap6HwtHDrRW4XTMbytart1zq/6pc8f9BK/cl3UUZL
4ElqWnoyGQKPS9aG+PEttts+sNLVed8astgQoZ2jjiNOe6in1l9aYq5fnoV+cWU0xGwGaAezBhxC
TtKu91DwkC82WlDs6YhknNbJuVraDs+Fcwe7K76n2+W88vBU1eLwKzPHMLzZQcAIOVSctrGdiDiV
JN9UKqZGzm54L8e2ezA6asT0biwRFFS7YdJNMM61RVuPqrmgLzukRt3RCHbqs5hg5y+U286aqehI
uGDWIBcub29DIxWnsJfl7SqimnBjsi1vRAY7HeGpeSlrL72ahyx85Xzy85L6feJEdkMFhcH5/DnO
9KyWutY8Amrh15uT671Fp3eDk5AJ3pmHHer0CzAF8d4Tc/ZfuqW8cIjcNSAoh8yVDC0sIWvEh1ZZ
Pez71qQDI0oaIKJ29imJlJe5KCqCY6YwECnJy9g1st2aa/IKDBzJHqV7nzlhRcRSCG7DWLFYaw4g
gcqk8tBNjV+0xGPWWv01gvIGMrZ9gPgVXvSK4vbyuHx8/gevhMK1K9sxKkfnEGcUzTNQ6tFxtk1k
ODcr08kmNL3kNC562t4LuVB0S3XvOOlDM8itxqNtDRIqbLvo/r/wUSTHCKi86LdN52CrMpe5lElW
8Y60WcuCPLQPIzomem0DUKBVF5dOvBI9ZkYAHzv6YxipznTZ9jevfBA1ox3eE1XKw+5oI947HF4e
T5NskZgP0rRnIBtIjLK0Y3QXyRk7tH6TQ8vwcxmdLZ0wj6g2eHsqDRCuEuM1OtIvRjrVNmYqVR9H
+XQwLcYSpI5gY7dtukqhwDP33OZNPe10ckLRBTrQI/QHL+mXU+F0zenLd+IXk7LkiTBbcoYz0bI8
f8+qJiQAt+HqsxeG52HnofMqzPb7GPznXH54Llcmn78/lz+2dO6Tz5D7VUl63z6UD1+S8qF7drZX
v+NHWZqzOXRhhz00oxQZItPgj54OlG3OcepV+n7+5sn+6OnINwpTTEEbkBzwfv7Lj6q08cZyJQuj
x0LlYhD/PfLw4eDBmA4FS7dBwCht2SEDI/RE64q1o+E+ljYdmqJEFKRCtyq/9oAL07/JDIyuUt6n
i4dByJg692rs8+5O65uNhksJ12VlhDvTapt0b4RW+j4tcHiV5Dme0THqyc4RRnTr2oUd4Fkd3kLZ
KpbtgEftKO2MsyeP4+r7BPCU8P+Tq4lvREGMAzdnEY3/qW/8ZPuQeMJxzLTMginpuiBa3OLKrKdq
k6Yy9q2lg0PVdc5t5/VmQBRAfi7bzrwe3Drb4+tqN53sR39O9auUovAJ5lLIrbF+l9kRiV4gRY/6
su2OXv7Qh2drPrNp0lrzbBDUEHsODrpuq2uWWIjcXiRI4n5a5200FffsHUefgNqKbGzy2F6+pn5Q
neUWKTGhq7RvplTtj+c3iofkSRC6aQCExrgDUHZfw3jd0HYnW9MxLw27tXcpvRHftJ1kB6TLe2Xm
0g+qs48fARGROvXajykEzz+C03BeckY+Ql2CALBlDILW1Mv3sy4HP7di51zr3DaIIc7udZGKbbYY
6hDSiy3ip/g0TmjKyTr7XBeTIAlOaK/cpANRpGrb4NtQ1VXK2NRzHfXknoymFWNJMZQON4mErfF8
GMmsFvNm7NFElWRrtoit0ku7S/xVm0+wxBJG+gWvAqDkQiVOB4uxF1GxZ7Phr4MbSKckf+bD4qbA
at/Vs8MiKXaJ97YdXhN0/uLm2i7UPgUUp2l7+NGbmEZIYdhp0AnAzSs5dEFVOjEAH3zbI1rEV3bP
P1UxoB0i8leiXPbuSk3//F651mh6KPZSdkti2U1ufqotdbqvwBJv8yILz9FVfRr61NloOYnqbkY4
K34NpIj6IDYuVH4i4cb8lY/1823gU0GBUi0A3eSfzz/VQLg68jE+ldfOyiSP/q+qe4J+lUxwEUMX
PL5Xv7VQ/r8OXaXHqNIiXlkmzx/aHs9o9cf/2LFM/uv/PPzPp4vkn7/jxzJpKK09Z0pGDmUJV1Va
fiyT8g11CNq2KGqpDMG8/GuZdCl8Ywp8tOk9hlj8tU4CSsHVrZIqKCzhHnN/p4R9eECjBq7mKTBZ
ADDVRu/5IMpmigUzTMlgWXXjqCI12Y/lqm0lKs1XNvs/LWDqWvBD2dDhCAPbdLCfkxZwhDn1ZJB2
63QEPoDI6ywwaN36kuSrCC0FIjVi0lukf0Hdc06d853b8kmAwJn7/lsCj/qoz1bY4iYzupbEgdkC
fM3I/3vyVH+x2j7CRJ7uwvmwHAZsm5ID5xJqtM9vDDlhTjfy8IgLdO6jbEV+NrpE87rxeeVNpJxS
Umlq9w6ahwic5kgjRYAQUVjnReeilhJy9OshQ3Yt3U9Z0tw6beL4dU9YgNMom/ggA8NNmyClmUpo
sNzNydjvo9g5YeaeadeSNobV3w1S9CNd6RPTt41ciPDTyi+yiirZ6UZ64mrpKamOgUySL7Eb3sjG
m/ehJW7dJjyxwsra/v4s8P+FekMV5f9+HvjexrpP2uhr2f1BLHj/r/+lImmeb5fV7/gxD5hvWKzY
2bIjphDyyFb+MQ+YmMIwFjq0kknrUDvff2+X3TcUBinSYuNi90SB8Ok8ICEboQtBN6U21L+1Xz5c
TJSrERQAw53Tr1JVPR/uy9q29dzZHpVc9IsmiEO/7Gywd/shX749uVO/eLd+mnO4Fu+/iwOOSYAv
8fxaWpev+dilFIhLayA9OEq3dqPVWy/u7l++0mMl/9lbrC5Fn5751VTdQHXWfrLLAaJDiEbC11qn
2C+ldzq692UxTwE8xGxXkGbDaz0e2+S0BuFUv1+cOSBI6ypOoupjIb+N0Q0m5xQUXKEF2Ge7kMqn
lJkBCxgZb/waNepwv6weA1ofVTKj4/YTlwEwRmFNk+4FwyKJW+8augETfBZnoktS6+ESCPqk31/p
v+1GPdZQn90l2hOMMNyCFnXz777xJ3cpzxMrH5bCC+oU1YfbVNdRM37LDS+/Bo11PoWxcgRP1Xmc
iNmfpb41F9s7H81qU6I0Cpo6DZLEvY7x5/qMZV92I7L25rwe72eRTbtE1xeokTZB56uDbbaA5OFG
3sfFsjd5Vldvp9a+nsdu3vamkHT5V0JtbTfeWg4pihbYv7DA763X4eK3LWDDgsmwq+r8Xae0HgCw
Xzls/UI0x/lR8iCoBLEKHJ4h2mkmZDzrQdm7A34Lp7B8uWRf4GolGzg/EP676H3RwyXSKUxqoXeS
tz2WsDqy9y+P4ceQzoOnQ5OKp8LBmDL4Ybd3qTLHLGhEBJqX4JFWNdClpgqfFsBB1ialIpRTjExI
G451EC9d3/uLianJat5No92+crb5aaZQrfW/Po5zcKTzzKFyslGZPJSTm5CUKBhl69G1um+n9XfL
/y5XUy5WjpAaNIufDr1zVCDb8NygacJ84039COzZHl95A5grn9fc1GUINGBmlgqRcFhzQ2G8YHAZ
cerkACjHuf8o5xm3UDKcF4JYlChdg2V25QmJ3eR06YTeOuBBkE45sXXU2Tni8Mrp9vZc3NT4fwDw
jEdIY76QpUNAvXc+5Hp4vk5a5As57GByj2i0kz058ARYU8hDOH2B6HL0m9i7ay39EmGVeQorrAko
YtQEmsfpxktqkjanFB9L0V/oS+BiyjluoqIgwZRKbyEcmiMx9oK5a8kIDx+ERnx4OX2IIq05c3MI
oEjjgU0S3255TClZcjcm1bpx7QbeadXRxIvTeJuVbud7Y/lar+uXY5mKDHhNnVY0t/v5fBzPeTPZ
We6Ra5ovW/BYVRopq4tVHfXsWeKRoF8dvPSOQ7DYOFHAQRDng+X6Iz/2yoaU7fWzQuvjQ6fhT63A
Yvd9WF90vBrgThi6gQNObSO7yd4UWqVttM9s8Opu6jZ1TDzuy6/zLy9KURMkIB5WcB/P74C2TlB1
wV8FZUS1qfcg6I79xmyb8zVp6YTDS2C0fXj5or+czkhlg4Vo4qOjOvL8quVE/xHnBMu7NRx3KFm2
7oIuCkfcphoJ2hbd8JGYS7EZK+fjomXJaTFaR25HftUrn+SnxZ83DSExOyGKhtjnD87SYW+tVY0F
LojayfSXQhv9UCObJ4aq5mtNTEQ4tUa/ieb2JGzTOWi63t0ajrj4T/a+YzdyZF3zVQ5mNRs26M1i
Fjdok2mVKb8hpKoSvQva4DvNU8yLzReqqm4ppVbevsAFBpiD7kZVlyqTZDDMbz7TICoJTR24L3Cm
5plmF2pV2ofDF7eGeQlQBq+IIKN4P0g5RBcgzYG9xiofFKMt9gXbsRwKHpPuQXFIwuIRG79WlRXE
HBc9YlvwPrBbaGDGZSUAcdxPXJJEKOzKYNHUjcU94jXInCWlnSnHVKadnXSZBc93yAvDa1m0jUq3
FXMg0ZhtW3My3aYUHuaUObFFIWecP+kirIUEhtkxF5t8ygJoX0TQd4sre6hTEKaEFoaAevIEVKRI
EvDrulpaNka8b41qtgE4lUkVd2tBbAdnKoXMLjDQcTxnDvClhpMugPVIbXGV5uoFmMVnJwV3BeC7
KsK8c7K2lrRNNUSG6UyZBXYeFEtirmjdpzepLNOfW/i/qxNvWRlcdfM/m5P8z5vTf7yrSwDo8jYb
gY4uquKgmr/ixjHXf2cjGhcOgEumAZabjBwYK/h38R56AxBn5sISiKmxeWHx/q7eG5CvUF9l0nnA
BNDmP6lK8JX2LuThOxVQrej6YJeEHsb7lYgYV55i6EI6FuQq5ZT5zIwuHPkf9qGzS/B9+k3Mi81S
gj80LjEn6lZuoKPZoPY6Wqc3b+CTXOfDGni9DJoa6H/DNeVcNqAH3DnuwWx2omLyarXc1DVzcji9
YxdbfX2pD0VnnjwA8I/yCpgCwAWeba2WBsFZEZxIxxzHdSL1a6gOgi0GD7CI+W2Vgzg9rmuYFqpJ
HqYl2/VMDVisBHx0rYn5YJ1dePwPpx2/JS5rgpwSG5ClvB9lCe58Rb3MEMdLBARGBWxSYvhFDeuY
v1g4MMbFfMEJ+dIlz3ZxVY4Z4H5ofpdifFcxXBbw/rka7GrIbAECrtpsXcgWPpuub5+Sz7U3c6k3
4bRMwcN1GkhWZZAUTNT8wuH0oVP+mqBzf2fIGZvc5Pz9NTKDAUEX93i5UX1YxOoRRpWBgGsBOrPV
S3U76sO66zOwtusDzGEuXZ9nyudLEuVGDhjDuYTC8/vrU1Ub5DynkaOPj41K90tfOqwrgryyNmaU
hlDBCzPNOk5WEbSleZN0/YXj5BUM8OEW0Afm2jYATHGm2NthtiJmxspYRg4rARRdsgeZlhtwsAmE
SW6qZnFqkGLFYXLBbQ7hbdoRU05DMymcQYrcCqqhMZSaAMpfYSpsCmtY51ZFRjEPxmYCv7E+fL0g
+Xr7eL94ZzzAxLI8e2UtbSpdTWq8MqZv+w4nrxC7qgxOwGSdhK5bozyyrcTu+evLfrazIYlRgG5G
xogK5vthKiMDC26CIU5TTc8WLQ9NPbpUT45fX+Y1HDp/PHSQkJLCZw/HwtmMUGJTimiPMk4uXgOL
cqhUs4NUm+I2fe2JGeQkRzUEbM4Tc2HDt5isTlyLCRuZWZupKq6aavGBbSBCujizEV/p+eSW4PT3
AgjlCsN+xGbfzGJPqIvAato9aKYORHUddPMccVZCER6iuDjTEv/rZ4N80yfvDgkKCmsosgP3fPbu
lsQ0c6E3LKeSrOvEKA8yXMfActrqXeQUcGJGHyEnsjJ6C9dS0JuY9PkTigIudGnDTFGBrUsf5hlC
wsCuNcASTvO+xfSbYdLTMMCGIs0eIZQByurkGrQMoDHhFWBxJJMeLEt2ZBTzktYE6nuuAVJ4J8FH
yCiCGanjrIDN18V+VWpEM5FKYiTFNLMjGTsrfGqlbno2OvgStlpAMaIx/jyxpp3WtvuofGyNGdSd
bpUBV81kwRvm5MgmFTYL1uLAg2SAo31m53G5sYzRjTrNttrsYTZjOABoRC3rA1b5ZmCxbXTqLp4L
p9eLh5b169Iwv0+KABG32W9TaFYnWbjMcihEFYmgyQvKR8CxvppIn8A+DNOsOoxpXNpCQvcoim3N
mPmjnvjaBBvUrgC+JDotVvskNIi5Gzrv5AnLVjVvSyk9GtBuT9tCc5olvx5ZUxNaFYfMUgOIvLpC
nLhD3O9NUwC0Nv1uwm4Dh5Ffx6lbNCO09eS7NMMb1c3bjJ8LGgBpzHJ7w9YHlPx8TdnmFP4Z2Dz4
RlLrLwnGlu+7fKwb1oDp5KrtIyqrjZ1W+CNF+z7HalBxSCaOvcDQm6OUlRsaFU65GCdhmtZFKni0
Ejb8u8AA9+Ol21t5EhpJ5HZ9sZnHOCyhMkIMjflQBrwGTdId4yTk9i85zFVLYbmJFG2ra5h4wrIC
LnLbxwOE8opNg+J/JVubDHYkrWBd8V1HSEUfFktbs0h8Wefat1oQ5wA3DMlxqlCoA06uslHxemal
4MEMnP9HoCGOY7MDRa2wTugb3QCD6s49RYsYKocQyyg3WSv6zQA9DdDmS6lbddCCFiMVfeMkFPrJ
q/Is1LXYnSA4rdQQ2umY00T9qhg1glKR0/UYWENfpfFwjEBZM1u6B0rVrVXmKKxw4rZ0qgmfiTEJ
Ibxigx75ravKnNQiNP1luho6NeSvGhR9kgKkm5vCrTD2q0mdXKnNAzEe7aLlLs2Cp8azB6ygSaDp
AluAYdVP8RHBcZizBZD46HUO9DpOMjV+YdCVbuXILZLFMeT4pAP7qxY4XXCw6vK1KQ12LWWhJsF7
DMNK+avheRRNHzognNUSRDrMk7EsA/i235TyfGGH+myTB8kFhQvYn6EJfLb5LrSF8grgvdByoXsD
WptxBXU3Tb5w7H/s2SGA4zAdgOyA8wGc5v1hkkVq0bSQl3MmK3+BlA+hEAWJi/pQaMzpJDUEPT8Y
OLaG1YPbCtUBJs33/EwVtegugQYkbJfLI6Sk7wwksBDGt7OZOV9v1x/LSq93CUIMepkcaHoWZkIZ
M6nKyET5TmIa6uSQ+2HW8m3S1CCTlXDGr4IlhZI+PC9QN4cChm8ASUPi+lK98mOlhd8KnNleAyVI
L50FKbJWTIVSoOPApuSY9ua1Wi3PQ878HlU63UD+q/TramqfIE9gtwY2C1Vwvx6OT+fGm1s4G415
LIWyQx3Z0ZR5Z7RQNEpq+LYAG/T1dT6bHKDsq8BMA2mFOXI2CceiTQW5V3h3pXhoRHWrG4KLtC7o
F+t1jVRj5BoGQ7E8s1sluWd0r1qCp2AXsiK6EuDxRi1rU9M0LAcs22S4UKz+LGzG+Y1uCvoaFn5z
NhZ6zEBtoLyhUkMVlI1uQrHxgA6T5RPRi9GTaOQOgnUjxChClTjevh6jT/I/blCmQcEP3RWUsd+v
HyEzlKSdRQso58e5S1wzkr+liIOK6lL690negz4gQE9QlkFYdl5aha4LRJwK2G7L2aocIC+WyU6G
OmMjM19pVOzIP3Uw/rZtBF7WxyAJl7TQueQ+bNo5ZLbQIbDUp7hkoyIQw8ExaGgfUXDFEOhSSYae
UQvqD37Is05UmrxBgW5ONOUBnxHQ1rfVFqV0ZXKZOsLVSQ40VgS6Xmxg8BR2C111fXyP0pfX1KI/
lKPbTqOb6aUz4zPlPLoGoiAax1uA8DZlKtyifHaa88TN2m4vsQyuBBbEcXD4JVrYU4DOYg1uSmnY
lWD/0OyqzCZioNTZ6hnqntUjm41bsWg3FDfNP9/P8MtARbxvlAB8mRB6DrAcH1y4XofCnNzzaGzA
9apuWGtt4jZFvxqreDtnmS0N/V5lkTsiCmSLGkri4ptIs/kqgQ4xzkO6F7FjWoUa8GBpmgZ7yOP7
WBVQ5ETG0mchMLcvo5kHCnJldZiPrbUchmoW4WY2enqDEDHtVhLiYB5pGThs+xHerGBzRYkAARrh
aOaxr0mxj9MO4rjzN1Xu10s87/j+DefOMJIf0zY6LkAbIOJddxYs5COIO/NQJBrNjZLFq2Le6kn1
KA2xHwkpbF+iW7FDCK6bG5QhbDaCNoL3EC293TWYBVZ6FSP6bBH1GnWMqMbaMAN6VTQJJ7im8DGE
otVeLOOjhR6AJFs+/1y6IDDEiSrOWgCV6a1g4b9JOE1t+jJj/OpsWJfmNR0ZMj3IulmD14upDdjE
Ss7RjIkgFgccNKCnx8WwXNojfiqgAiUynwcyambdmirKodCe23bC7FhgPkTIRyKr3xsV243puFYh
5GNkeKeYa7EFfbm83Gj6vNPK/WJkx4wi6O4ewS+yQUY48JqRGSGs0iZfapRwKsdVw5JQwSnUq4uT
pPnVwlI7rqd1heS01vKrCglrZlHTESiGDR9O4CcXLk1y4rUQPkf0mfkxtqlxwvaEOciP2NLqVszI
gflefFUsMV8n11L7lY7dtY8wP01I5NHFp4lm83dDhQHOJrptJMLJqDFAAtJO0K60OQ8kikhuusaS
vvl6s/t4+HH8AG9UcrwTQIVnqSdAq9mAZ0dvMBZOPB+Q1WG9IKrk06DKYO2cxycDJMBUZX4XIQxU
rAtp6YcNF7fAgTuoGsIwDOy29xtuLbYiFZUZnQ54i4xVbxdwhIi0ImDlLyGTLzZAvnu/S4F5MQak
IVkEp4bjMN5fTKosqChBoN9RtSwUFgv6iqynEA5PjobIFaEQxsOo40rQErfFPpy10m2bzI9tmxwb
1r4KeYVRI2zGZPKQyIAaNz3ramqbcwx0ao2UE3uDBIAvYSMidThsbLI8DcelGEhv8jCHDy6SNPSU
/CHVAokhKUCb2JQnf9KhhIpi1wJ3CRgGzL7eMH+a4H8Fm8kgioY1+HNhbShbwI9CTUH9yEiPyD+O
HZYOWCA7C/BUCiIJSfqJwCwHwT9Tt3URV5BE00lXGgswxPFdZi4J0fVlV0lsN/U8Ay2wRylyP5O5
wi64lBuV6tupT+4rJb0S8vrQ0xLqenPkUg1JRYP9coBJct9hrqInwuToSKXoJOY6qSbBxT78+vQ9
Q0ZdCScBhy2MWpLjIMeQBRCLQFX7Z4EmP9isKyQ3lUCvmoOpD6sRy1dAKaKLhWOe5WggjdGp1jVb
UvAG4lbYlHl81yvICJE5VmPVuFE7QqJtCeO09Kc0CyPYt8A2vCQg6IYJkjW5Qg5cjx5wErPdxfGx
7UUPO7KS46zrzY0gW6cc10TJ7EqKek9cik0rKiE461sT+XQhWJDLRZ4MmqJSqcGMZi6mWciQ7Cs6
lijyjEEbvb5JwiabvJzGR77NGo1xI03wruwHe6RoMqmN4Lx+uZUF6BDlBNrhtgEWoNYWQS/jUFxo
oHf4wQCxBsgBnqA6yo/gzEZ5/7uh97EzmNpKStCD7pMW6mtoIxJ4lqFZ8wK5kIZ0YMcRNUpCiG8G
eTfvFJM5GnQ1O7F6ynPzlNIB1lAcK5IHRl9veOKdYVNekEg1Yv+c0MKEhKVACayTWYhW+xVUSG81
OTl2snlssTm71lBiwwKkPe6iG55iJxlcSmcjtQUKXiF2NHlG71zPXehEunqBk7IGSWwC2rZBbl0L
LqibKxF5MrGGRz1FGo94GwpiAP1jzyTiEq1rSQlR8g8hbHjddYhO2mXe5bC9IrVhoGXfKgXO9uzB
qsbEU+A3NKBFsuYnPa3iC7HzJzsH+E6ImdFrRfR0XqvvUd6CCKloOKY1ITrCYOLgBdVo3UHuJUd1
4uud+ePl0HVFiZoTYsHjOceQQGYXuph9xfENw5rHJwmyZrOqnvhMh1H3hct9chBA7gvINM54BkLt
FW/xpiLOgHYD3GwynBqbfoEEG+BHMKYW0UfNxoYrwKPIktNk5ps0KSFcMtiz9csw9r+hI3hdl/j3
3G0Z58BfMlR/C3zmt/PnX4Mdx6/b416K7/4H0RpoUFfDD8qOP7qh6H/rTvC/+Z/94a9e4DVrfvyv
//GtHqqefxtsJN4rcPDK+N+3CSGW+ZTSH28hywDS/9UaBPQYiEOUPSHm+8uP5HdrEP0/3uKDy4ki
Yzq9dTGR/1AAX0TF9E9hjT9bgzKcHZEcYqZzNQB8+J+0Bj+4JINSBIlhxBfIO/nFziqzNZMz8NRL
yWnAEbxLdFh3zD0AL1yOFPCjfIanm6UttkWL9haca/FEVTVadalurjULzXJVXO6jSR1s2ubmYIsA
cEGiRJQSbmUCRD/0oiEYqSmJ143CBOGjZXCXSuwROuf6zTDE8EiZ6Gw95EVlboFP0n8IaZwVMIsy
29U8yxngCbmJ047pusdMeKewoUw87h0DCdh6ih6MTlpOb97hJ43G8/SPDwuqQYCMQwYYenlnzT9a
xAtcQWTJ6cY2Qm1TqZ2iGiG42SmtM8OEctUtEXVLQSv91yv/o3X2/wUimOe3f7+sbBBCQQWo368r
fOQ3ANj8A5IEIOxCLg0NUd4h/7Plbv0BcRX8MQ8kf6F8f7fcsa74JEU3HsQvsHUQz/5uuUPmBq1A
EfIawO2q0A/4J+vqVYrjbSwLcCwa+/CdADQJYk/nEiwM7nRCAi8XR5Jl4TvE/5JdTqe+WY8NFYN8
lHWnhpmj1zSqbleL+LCAYrUGZtMA9m9po4XEeutAQUICFhHQ+asUem32IjV0IioUnhMbSq70FEsj
9eB0biVkzGojkCBoXQRwVgPYFh6AKzDDIs2tzRqpS5m6I3R70TxL0nVOoQbcolf0YKotVIU1a+oM
V+yQr5kJF42VgNEEsw2H+DQO8D/NUPtJkJyiHjH30RC+ebmfrLfzPIOvNyQ6GAxuMosxex/6D1wx
AAq1siMMRYhG+2QDa3krpg0sAsep+bclyyfHFub236+v09Pz0/u1hb/+e20pf3AaOfqdwHD+QtD/
PrPwIw6qB/YCrwmrTvsLzgLMigb+GIDhAN3/xD3/Xlv4kQREKMfKcSkR3fgna+tVHO3t2gKZhMs3
wrWWs21wrr6fLPBb140lMmVn6SHsx3IjUNoKCrrD9CIv0CKertFA7IARm751sbSypBQOs0uzUyDu
7tQL3WArl7fAcKOypqhbrX/49xb+WWSE6YE3+dUk42K2v+ldb2fbr0/+Nd+wg2NqcP4WJ2y82ctB
6uIgbegPIj7i2PG/5huYW0AvcOVNgD9/8jx+zzf8CLxebLyvAp+YpL/Dw19b0ZdGb5jSZ2UJEK3g
LQHVFwQEiAfeT7e+rhNow6gK8H7Qp6eSPsLLt73VUhCam9s+hmpMVFfXA6wMAfmPVYjxQyG+QQqG
DCu769NhAjU2udSmeS1Bny0DrnCD2jSWI353dl9TgUp4pY2K0+Qw5e67sQo0Kq7BMHkGVlBwxSJ6
hL6fBLeB5dA0FL0kYyBqUd+yRWQrA+1gzraioF1JEhXJBNgGyjxbYJoLIB4LVBwGFJWwaA7LEnWO
MRngUMFAAqQBJfOcOIe2u2VydmYOTa9uRuWug9WcmQMY3SwMelDiGtlu4fx7eX22vDiLEEkfWP9A
u4BWjCziq8XGOVT/2tX0pS7yt2vt06/5ufIwe/6ApZHK3b+5sRbPDn5u9K8/QX/SwrLkRm38J79i
KDjW4UO8bsG7gz8Fb38HUSjEYL1CJQBtDGhiSdDn+gcr731QYKJF+vpNIG5CehS8QR6kv0l7IZEH
E2R4xt4NIeReYaV4v1wIO87I7R8vcRbn95LSU2nBJRyA557G+2I/GrjS5FSXHI/e7yIfrnQeEBYG
+kmWiSvVLg0Ohf3mVX8SP33+IK8SXSBeoGmFSPntWME1osrhzJHcQaA2JcNuuYs88brZXRJKfdX7
+mvX+fUcby6EsOHthVRpNrNGnpO7SrWVxC1hce1RaFw/J95qJCh8hn3YrKPD4GRkWDGH7hR0U4ju
mF6+QtDrlZYnGe6Fx/90dN/cFf/526mSocK7FCy5o2aAvkkeePUPy0VHw50c+jTfjo8znIylS6P+
Pk38OBhnW3ACUX61NXBZMZQcej2vlk0Gxv5ddzOupTAi3aEb7Qx7aBheahdLnz0yhAj50ch1Bz50
KFsh09WsT+6kb3DuMYGQf6zt4QHcC/UaTu7qPvdS2dUApXj+erDfV79+PvTbC58tSwuuMlSECdTd
xFwOF4TDxe23S2ZLZzWvj1c5W5mdAnQJuErJnU4JSG7Ng9jCNR4UG35BUOUAaksFe7zkGabwTON8
fiOqhAyPDEtB9LrfzyTwdzITKLXkTi1dCvcEL47Z4k6m1ZAGRTokXwpYhIZ+VWpZYbN5pYiQry+p
3q8NSShsGKy0JB4HaovJXG8LSd1ZPSQ78tk4ZQJ9FLhgVGlmbgm3cJDfOMJIeKmZkQRGbVhEgq+n
Nyugn1Xd3cKWDq6mTfzzCP3bXsuZBsPv0f3rKc+2i0pKDDaLcnIH2Yl9f0CH9Zja0i4m4y17lh4U
Ul+CDvBv/Gpcz/aNCvnjOMpLcqecVNOGJqJAVLd0Y2LuQYsx702ZfD1NzxCVH5/xbE+IWEFH2krJ
XeuWT20Qucy0B3f2ig2IIp0Nkh9sVQjK3e5MQKiE0z3HG4IblQew3pgg/RckfrHqgsLH/+d7wZHX
l3Dzn20grzUmEKbgLPn6nt7sW4s5iknV4x7pZllbO6TZF2AFr1Hg+bhzbjD0EjTIwZ4jaCCi0yoq
TdM7aEvaug+lrW1+rI/0e98Q+ArZgvsNFLj2xnxY1onD9v2dBGiHmz72azZse9PTV+wgn2DmQBqb
3cVO5M4ZiWJ4uQmedJoPIOtDZuwHoNIPgP1+p6qTS+4VYPKH4Xt+iEhGpjUjMIqRSXx4msgljNCr
CvlXT3g2l4uklcQ+gXmTRgY3WY1OtRfI4kH2sSDASLrTUVRJHiYnc6WSFsr1dkRkp/TUZx0mdcmj
SCL82p6AbyRAtlw6I/hG9dXtnU18xthSqVKU3KFhuWEhLH66WyA2/DHoawdFGLP351AKxQ0a3Qdr
A7G+r9eBxi/w1Q2crQOULSdxjDADctJs1DB5KBzIAtp0PR1y+9oIMmdem05u39GwcyybT4o2bO0+
7LaJR9fzVfV8ePo2XxVu6hV2Zt+jWeYoD2aJ0Upmkm3rO/nYrSeRNNtpPVxYxmek85/LGPo0EJB4
5bdbZ+OXyHAnmuUkveud3qlWVHZ03/qmeZJTeZlnuNiTG1c/Le6wT7/3dn8TOy9fj+AZIO7XLSCs
BXkGkTJu5f2ZICfwYTP1LL1Lb+Vb+YdwVL/rCenDqnQBcFDRyFQgiXXhwc/AVh+vehZcLF2cayhZ
pHcwLt5rgUAO3ab3AfpYX1pCFy/Fj/w32xBtjAZCebhUvqt6Um6xI0ReuqrcaIeN8xJvVf50Rr4Z
z7MIolUssLDrKr1T/SicndyJdhG8IucN+Im2sJufBZc9iCswsx1KplV3yh1Q6+4uvNVPF+abuziL
MAxWwqmvxENjUfqT3wSLXzwn++TZ2sWh5gJ5vx0zTO9oJ2Lv9L+++hn94tfbRckDoljI7Kxzrcaq
qGapjDAGaIc4hZPtIVq6LpzEgZmm3bxMD60zOBFpQnkdO7R3tqYtxhemGMzLP9sbOMaDF8WhKnYG
uWCDFUOpEmNwv3ouSUruT9vnWy/dtaRyMOM6GxQn8rzaPhtk3RFEJ05puzJxQ78hCTmsVLu093BK
tMuwJPe6/wgnH6/0r7GHJN7Rze1gkzgexHfxfauDq+L5RvJ8G3unkuzRRsInvbUNvLTTEYVsY1yi
I49XW8Nb1/7jVU72Cz6rEc8gmqP6IrkCf3kze9v96ExuZ0eOXRDbZ87hh3d4OH5z2R6SWTBD81Ky
3Yu2RiDjRNajo4f7reo+Xie2Ql7g1Ua2t49OS65vW/z+G3WYvd8uRF2VJKjJdUFwfQKvR3LvRSvB
LV8HQPJ0O3HwrR2+dSE/9o8Gbu6qdkpy2jHyffu44BGcteC4xz2hZAPKO9FWjncV3tZkIls8z3fg
Wbyb4Hvsmbg5lIlIcDPYkf39PnJvH6NVSmr7ADNA7LQnILPt2t5jLPnsmNfPeB9AzJMSz1zbAllp
5Gp7ckZnu+rJtT+TR+Y/ru3vUGHGHz3OeCjRXrBr4iyHoYzT+ftHZGqIuSzbK21/wRPm254cIbhn
s4OObylt1cG68/D9PXFVAmlY/ptvrua6vknsOVRs++SGO53k/urgzeQhuMGtKjasX1cdOaAohnm7
udud1oW9I4fNgum8CUKQou3WccNN6B43Jgkt574l62AgJ+quNHeDi9iItIgNXXry8mTCVxYRKZzT
iP+gEhUz7gA0XmgSbO/bgewq4gYaYokar2KwdyeZBG5Cvi+ehgFVwm+J40+eECohkb0nsrsBmv06
Jo9Q3fZ1DJx7xC8NCWP+7jJyaxHDqUhlQ3OCbH4Yths2frR2Q8nmd/ajtj0HWtfOaOv73QYXwn3a
jb3dp4774jqh/4MHOu7u+3awQ8AvyA02NFTUDm7l+j8WOwtadzuEV8zejs7ojY7k9U6Qk2ALjXZb
Dm+xuhmm1XZ/PToes5lLnZvb7V4j94GBFTE6pi/6btA7Brndrq9w57mDiMyFMyphZD24+9vcIbXz
opDT/XfMZL6MDPJSOm5wc2u7h5BhAu78BwxfSV5ug/uJYHQZ5JCeNjD9IbuH2H5g3uyGbn8FKQSy
uKMr+HBIJdk6Ijjb8Y9fEQRxXoDBbsKExA6+lX/fYAMd7Qj8hm7cG9xd74aRfbq6f57IenY6DIhB
sPK8jtDV9a2IN6b7JobwynCKG5EUQbOjYWWHlwQTz9pwv3bZN/vbWatAFkw9VVvsbwa2l3thfb84
z1tYFmMUBxsLdpXYW9WWMfS1/Xzt9265+oayQbu6M8mGx67AyHqKffqvRYWgAiCRhhyWoZ6duE0G
1QsB1p6oHFQr0Y3hW+A3qxiIo1Pm9ShATXs9MKEI4yp2hQn39enzCpT+EBO+ufzZCQz3xERXq47H
hPLVY72bVwb2QT91lV0U6Hvda8J83wZfX/WzZAea3bChQSEdAv5nzywmeTqaypRCZiZt3ESLDhZ8
loggtU8VkNGkWhoYJs7UuFTl+yz3hK0JQDLI50EflN+HN2Vp1pMk4MKTu6zEF/NFfZju5XtkJM3W
OEDc62fI/Y96+P8xdD2Xcn6q/kUG+uNp+Ff98q9T/9TD5i/91n0Jj/F/1Lun8seHv/T/IjoGUenf
dxlJXfyf/z2m7zuN+MSvxo8GS0LUTLhzAupYaOghPPndaLT+gHAThDRR2+KCs7wO87sAjR9xf5hX
ezQ4xkBh5s8uviDDABEcUcg+/dlL+gcVaCThfIf4a6WgNo42pwicF2YsRHnlc1N1cxqpDNtk0UVJ
Z47dCF5nAAJnMh3GbRWn8nQtAC4thkYBZzMiJrUOeFYtqexZY736DLviyHiE/HYG5LYlCD3ccHUG
V2xdjZUBtLclB7i5FqpjD0/T1BObJkdpq88sLeYo0zkB9Y1V0r4FQQnJ2dxMC9GoorUbUaxVE06f
ipFM15XUaAjbp7YKopFqNUzgc22ZVXvp27YDjr1l+W1Rt22+UtuaIvulxvQC9ZT+MYupbHhmD0Jf
ygzdraY8cyIr3c1A/l7Toaxs6OEYbprVe2FQOzcvBxDEWHqrD0P9TZhkDTAZimQ2Zs9iasLTdRbC
WIwjOzGg65f0kPVYqrwlsFyuSFNKqr9Aah4092ad51pnG3Hee5LeRCs2WmutgyOpAuKT7kCM3gbs
76pjS+rktGnhXwrK+1j04w7y5gWBIANqykZyFZXQmzEzutNAv1z1CaOnYWx01xxjcwUOtmyDy9R7
itb/qOBq60itsY/BM1+1oxA2Zv0iCexK0XK4xtQxKIVzelMM4+BPY7x4BsvqK6mQn60sU20KhoGj
Rk1705QpdXO5rNxMzJ+BXH6s5hpKs7JY+7q4fFP0RNiLytC4cprBuZkuSHZMJBVyDdff3BruGRbB
kctcOdBXHoDFjaMbGMvnjylmQJA2egOnGQA/empOthSXRUtMYxrmaxQOE/H7tLT5rQygByo4kzHo
pxbWfCvdKiMl7MaxV75DKNU0MCFrQbA7BXJo8i5LFdXymlTrez8TdHHTyItqunApb8G1H0wQK+e+
kgooxgtjkTmS2qbS5CijZKIiZPZqoh8M1ltm7ZqQLtdMwFLjnrFNbAydJR8AhhSmGOWzXpRADaFa
UznqYoyt32olWgZqvAzHWGxqtjZrEaY1sUCl04Tq6pOxGKYt9OB6wkqwvQLGy7oap44GEGM3bAn6
vgxchyix9bTXYfeA6bEIgwkPbh2F7l4s+yDJIf5Do6x5AW+9h1hLVcPYF72mcKpithvi3Og6t26i
QuhuuzRik21kMELMx0qGkMuU7qRZOcRGrTitrpR2bwojfD1LHea5eQRHADgkDs24hsG9YoayVDAY
BcBBfF6CDipWNoiRwnqSCjEwLeC1QUxWYNUnMOjxyciZ0qjtNl3TxjToGpqJTlfNEXjJdc6sZytp
o6DQxmawpySCNRs8EKNgiGA9z9ruJqG19gjhuISYcPyBKcEkTB4bmuSg1jrzDUGQXEuQLA8AGtED
rAdxBPI724xMnchw4gZzDUakjQbNrb5qV9LE279Zu5AcnQy4loJfAdugJexU0C3B51OVzNzDBi9d
06ipVk1MsWA5vtwU6eSZsUrvIdEtrOt+QnccSO2tuUzZUxynUMqYMe1ROsdgKDHK5hr/Kwuk7wCZ
L3wzn0y/66QkJkAipWuTjohwa2r6pix0q4KL+WSDBjAHDHQ2kCg1d3WFFnxtZWIgqmm2npJJWKNx
qd6kmgimTJzAkqajhcuWbNUlc3sSsU7gq4JL5j1rT+AOmUS0Xu/Kuo1RG0ZONlqp7uB14LppT+9f
32DdNSJsMxbFMWX+DYI+/aAzRXe9TJ7yWvi/zJ3JkuTGdm1/RaY5ZOibgTQAEG1mZF+ZWTWBVVUW
HYADDkfffP1bwXdlRuaVSNPT5HHACZuoQDjcj5+z99rFzTK7xrlr8vkkcrW8hCuPhL03ux8Gp0+s
oK+SnIjrkwJJte9dn+/XzvN+Npvo4BFuHdNucU5Fd43SXlYbttCE8hp1eFJoL0/04n8Ns7X8/vvn
N5HPqCXwq4MkZRuok4jufn+GjWiWFxPP2CkktmK5CEjYbyav3ofovfBCqrrzsZSD+dgTU/m9DypF
ftBWfpej070rlW0/lnqqr6G8ox2jq2Trg1n5VVrGckLVEL0E/TI9d5syXgudt6AFkX+XcKRJo1fh
7Wz5hE7a4fxbMRviIvswuImsLcK2qyIdvsGjgbF+0lm5mPL6jH3b5lXfmmo6O1j8yzyBRWiJJqZC
tnMqXwBiZxcBaRfrwJMnA9n8S194OE4ZVmC58u+zxnweWvm0+uq4KGz7TThTSM4Hu+pPqBv29rge
R8f5oUMkbyZijDQUvTqb8KfiXIf3s9Oy0EPrIRTb21RETeJIYkG1D79yw3V92IzBSN0JzBxnzrov
uqGLI9HLvTt6OBlIDmfms4VxiEiVqj0ycSbn7k3vNP2BVj4Xm6lwEp8YR3hrnjhCihAokvzaIt1y
+B60lp0sI134bF5fsSIXPP/mRdrZt7HLfnpt1KQWhgyrm9s7zpIIUf6qjqRJ1LtynFndAVsxcjmG
F8SsHRkt+V+WxltSO9/69zUf9C6YAuOmKyYDozZGa9UxY/L7/GRF7crG7Ya/LWa/J/buCPEhrtdq
5sgqNmwqeFiMbsFK5OCW8hGWrJa8t6URXLS35Gk4DyLB1BLerJUyEym5LtU+7Vedf8kUxlhjBuo5
t/25Hcq3dtgO2reXqy8UYnfo0Fi25M/CLdYYe6lKqsbufhtgRoA478lR67MJMqzF/N1aj9totLvR
I77OjBaVIhHCkT+He+E2J3ed7HQt8TWKiqgYWq8LyHJoX6rK2Qa9wDhPJkEsZjeeeF/Lg7Gs/m60
9GmIrnt1kyeDWNX3ci2wmxD19DjDSTmIecoSL2ujB+hj7ZPVkyTmBJWZKtK7npsusA9Crc5R1tnC
+KoqllTUfZEidg5o4QWuOk7YZh8z4SCumUMontFsnyQqypnFlxd3W19X9xGC6D179ZQzdTLMxy7M
urdudf2W0FoAhGER4EOHn15iqOYY8Vd7OAdR9sHlab1DkzxfTDVUxMm6VhpqXT8WZtuArmwFsSaT
tctqAAkceaQiZe7oHFB6sl5dFKiZqdp9Z5bdS62lS2vVIF5xJLHtm4qUcQhGr0sXD6zaton5NE21
j5sUH06xtMZNUYfy5KneunH8MjjCbQ8+lrHRLMnSuCcaZ2KZCnlrRd22Z1+0sAq518n/Mi+Jzo2o
TjeXTSbHVrGm9rAi386hRmxxOQB/FIUxL7Ht5zhMN1CFeHNGasVGX5oCGGMpZbVHrW4QGGF2zwqc
aLI6VIx+CDhDy2D9NtnGEJeVXYhEdIF4QjI2pwGJZTu1zPmv0oPePMOqOeAXq+BEEuS2G1emyUOt
vdikUk+zbV4f9GxHjzojeXmSy773pXF3lZn/5H8sH2BmVruhZf+fzGH7MmEu9DN3iElmKk/bHGGJ
Wd3Ul+v6S9i1/xHqwDwYPgg+LWSKdxbXXknKr5dl82GxStxHM7EJKWCbgfqYM4mk1t8i2tLYcoIg
5kx+H+TcX4AhNI8ufKBkVs1rW3R4d3KyBFQn85eIkhGyglecfBLSE2egAB3W0d+VK/+jMFC/caI/
bTa56RlHWYzs826K4ESYLpNOu1x5iWZ7PHYdpwli4vrRXcMCffDCrtYuwVsVDS8lpf1ZeP1HEI0/
zcqn9oLLnSqpgVTMFoeZsDd/YLtU3Z60hh8+pLp0FOX3oNo4/TZylKyxve94x7CUuW68eiMnrSZz
iVKD3mboYyeVZgX3wqT/NASXWikbRynGMbVgR1jMKn9FvG0hCIiq8EYAek4asvcole0kovpGF9DM
+0Wxj3bc7WJhKL0vTPt7WFZ8vxKT1XBdERTx51XneWzkTXTM3EI/LiqYk9Gq2ps6l4qfCZxZV0XT
eTQXupjm+ryq0D+6bWvGBRifeOrnChKZe6c8/3tI1EmpXHtvBnLbrcOII076eNLaDMaDWUle+k0/
GQE1JcKm64/6yylC2i6tPz5gaYXWK9tfc29Q6LZdHcM7IvbUmdSznQfj42Qo7I924dvnzbB14rVh
yWIbs9cesZ/GMwlXcaZaile9taQod+4hCvIuWaro5wRtKpH+qBLX5XfqOzs7TRx1x8oxXmQDgtEI
23PmzuZxcAr/fpLtxXCt7WDktTgjdBdp1Vwltm5Og15E9IeMzk6qEf/szGPEBWJBb0GeKU7Cc1nO
VODpUGzmUwbi9W0eFK20bHnEpP4dPUP1Rc2oOAZXP/WGU74I17YPk9s5X7lX9fslND9a5hVnmHLs
hQHm5sW438zmrg7UYQ6ptJQwdKI1OY/Sr9eT1ThdzML9IZfi1uS5vmWo22LKdX5H66prLKKz9FFq
dFlvJYMnMN1VfbWb7EoevMG2zTiqtHs7u4N6mt1w2KOvaZM1u2pObGnup2gbjrLasp2rBOTrTFCe
Gd8ClY+XIJroudfG9CuDOf3qFFadku0a7Unx9o7sX4LDUpPV5rnqrirM+bD5XnahJ8URloVmOi9h
BXOemifjYfrmLB7mwFHptvbePYADqRO/aQjCVsOMXlnmsbIc74Jnt05yWA930IsJoTOcJd7Wur0r
7LU+dBp9aGxxiyf1c/tQLjiicsmnx2WtyEO/3kMpVvx4dQePi3c7/nBzF/94Z69Y/fD5cevJFYgl
PIfIYq6ilyJZEQQe/MIbbxte7Flq66uHzSfxwtI6F17rsv5Xap3BfV/nSiRtuch4Zc9+U0bQHeY2
C16qPjAfxTS4t2WkaS4shLKYUbQlk1jFTaHk49QCTxWD7+yVXb2FuGOPoashE01hkFRDO53mCTxW
mLcz24ZftHt/XbIHvl1xDde6wyEL5Xd0Zu+ZhMevne9u8eLLfCQT0I0elFIb9lS7/9HAektUiWiK
Ci2TsWdSiYyjaqnPfGjqs8DkPRjmjfJBc4UjdyiqjejRdarpuQ9twZ29BA2hG2d9yhth7bgLy2Oj
PGgNohxvuaIOuyYQwWnKrT4du1m+NFHdPDlq5Rhw2WcvOCW3Y10NHVwfT96NWTh9wJNlH69b+xjI
SjzXzKbjagvVbmlc431w/OXYRKMDBUDp+9qQLfooV5+L0chJXpXlsrdaNpfB9fLXPi8fc7O5uFz+
RW5+qzzdfwlpZyUSBNae1KP+oKKsPWyL9+VKgNpJb63fibtvb6XQYexY9E5bHUCpKikCLGv73tm4
ocoKFOLYedut66lfZjRZN2LOt9tstufYArBwdOQyUE2MtP9hUaVRKfqjqywBAt6tY8ynP5vF6XdZ
mf2Y2n48VF196bh+9Vvf3HfBoh4Df/V/y/wQM6kQ4+1AxfdodFlxgCa9FTEeVf1NKa+65dEVgJBD
9xCskHxMM+8fA4rxh5HLFq30DDEyTYcEG2BlYegdsS77vCzXZ5TFKMBtiz/QpgJeiMhKwSZ76Za3
Kyyesi2f5rxfwEOo4DDTzUsir54PkQoMnHGt8R5pSE2mt+UpOWv1MwQXEjhygd4CbutZUw7te5w+
UVzakJek59ksQgevrEXEICrK1Z4ODdyd3Thk7R3U4uxuiWSfUNBCbVqU+61Z+UP15Hn09Dla/2jr
tn7aKKt3KreML/7A9STvliEd7UAe1LVLYIrR3Bslp+0qzVPUmsORP1d+ihaaSfQaqos7Vd1BuGRr
V1tR0YXX1n6WQ4UUre4PU1uvX3vN5mPCz61iNj73p2+3oMOaLfweeo3clUBpj8TXh0e/V80V7tG+
k6Oz7srCxT1cjIP1EY2meh1C3VcxhO3oydKhed9upflTRUCrvCnsEizM7q+RdhKy8lVgdA2XeFxL
tY9GOjR2xqKM8kW/0oLKfoyqbO4IfR4SNQTNrdBDS96Jmn8W0fjmCFfezaJoj+PQU9h40dIAIlnc
J3sxMU8t5fI1LDR8nMkNf+BHzG9I/56OkoO7ThZshk+9Z5TPU5+xCTetTub6etEGfnluFgveTZsX
uK84hJqcW3MsahKnkSRa4QX/dnGjy7H44ci5IiSsKgSxD3ZdYtDfGHZNTgmHuC/goPVdcOf4hlxv
5g0U+SH3nT4uan8HBEimrg56J7bygkOntKYboDrtyc1Ci7uaaKN7tZTBE902ebG0FN8ru9VFTHoU
4cPz1iUEQk9vtSWuMQuc/x09txdX+NlN5I9GWq2GvbcjMZ+botDJ6BDY1pIs/WvUTR3bZvHQt2J6
sOtgOTdZTf9MQlfPrJa9UW4XkLbiMNFvvC0DmT2SjWRRlK7Rg71gJMWryTBzrPRFZ2Z2Zm+t73Jp
Obvaa5f7awxhHKxi+IgohHQjfhBs98PwzGeX5uotAIi3AVBB4ZBtNkzkOZseqcLBlW2W2x91PY4J
ZJ1vV6RcVZG52zm1uKG5WL0MpIdRBdmpKYMv/qzBPuAeJARV7C1rQKADQzu1eBt2zmqnHoUsLoVc
JHllM9Rcyv1Vonjw2oktXs8UmKs+T40YnjsjZNn08jLlwma7q7b9VOJQy3GznVvHntJqWF9RYL83
bYTuwRt3vZr2DbfR2MrM6QJQpoizrD7ygm9IPo3soocB+xJN7pvAVAHAgorAVXumXHNCAa06DxK7
HMoTLsfhuC49zN4OhpsZyXPTZQMAGbZSznb3xxSUZZoLTv5itB+dpp2PLVAod3KKxC4ccdDd5v7y
Td09+7I3dpt0ac06XKS2Fb6qg5/lSCQ8SIGhlImfe/aOuxVygWCUl1lF9F7rASBc6ylukWX5PgJx
Scl1Nx/KcjAuRWtYqGS20d1xpET3yF3gUhbTS11UVmr1BE0YK+KodhispPWcat/6Wf44DXQPzDkw
0t7pL5ugou8r2rfj2IlT1PvNRdFL2gfdzD3K4ZLdNTz7EOBZ51vM9X//ZiyHl0WtT9E137mYiMCl
7qTqa9suvt6s7ChnfuuZQVJ4yzkbgd/Dk9N3c9mc7KZ80724TNr40FMJI6gAPmSuQXFniv6R7FzE
sMGwJsLMgiMAJT81RUj154U/Qp9AABGqd1o8bTJhU+ISFean1RFhorNr3V7b+2ah/7uN9Y7MT+dx
0g4LYK5pSTsoSLhOJGQVtbArJiOW14i9eJnD+5yXO3FtXeDVlPUprIPbYej3vd28z6tJ4kcVcA1u
w0S6zFHLotlxfchin/HQvnW3fu9JfKNWu5kpw4mLWzYvi1dyvnX0ZJXj36pIdrHTMTFQeQ5VyAkW
2BlLsStDvfcrl+5erhmHZ4sNAkc6L4HRf0UmxN2DYXYijGDhxDRvsgaKZrmGc1rnYX/jhvOXfo2A
HI6Nua+1+V6GjmBrkdPRH6OXxqfkagdnuSDlg53BXfQQOUB+tDc+Bb5mOrJU0x14PIEkwjfIr2mW
Yu+pdR/Z07cpB5uY0RIpm/LATj+mcrCvJlkdnsYFainlY3koop8bIBv6d4qmrxm9UEe+iWK556JB
gorT5M/FqD5W5jl3Evf9fiSq9+Ia1keQYX6NdGoWiGK6QR+idlPH2RkRZYbLgRMTrffIkgisYj6s
12tARLR35eqPaahPeWN/yVpCdRtpPm2Z25xLUZe3Xc3N9pp0Z0fqOwEs9Ldq7j1EYzDaytz+JB1c
ZCvE/hhZuLrdQBdxSxLnOQCNbxvWz8rSL0IW36eisM5CG9YRaH0Fv6hikkTBeiMG4R0cSrVbCKod
MuVwPvZNBMHK36L71bE/nHqqnqVpL6fGaNfEy7V+dMIWywCZbKnIxzzh8t49is1eD0qNX4uFY+R2
FjNUmhe29PlU1bOOHUJtDsR48lr4jfimF22BgVMscRP6GHUXCEjMD6SoEyXoTQeki6dq3r7Wo3Xb
i3G/kQESt8t4ruR434wswMLL5N6qyq9r4z7yvE+L4+48dV2ekmNubc0dXddDL4vnBU7sUjL6a0eV
PRQ5/9I01jdd25Ph0+snJm1PztLtRzs/aS9Ma9tGPYV136on/oStHm7cDPnomD8QPfhqCF51vZyk
hAW0tQiVqwUVomH96Gvz5PE2TCyNwzyWF22GJyxRz5bvVMQU1eelRx3oyB3uhHiLpP2wlOQmMl9D
PUyHMgWXfa6aPuI+2fqveafevZLwtVDpr+1iPHgS67bVP7ttjuJns04zk8ic2+KOOa9+N7fyLs8W
AC9DyhGVLpX+YuYjlh4d7ZXv3DmWxhKwrvZpBOF8J7Lm2AxFlnRh4e6K+uopWJl12UaRzmL5sblO
cCa8VZ6hL4yUWdm7d60sPIMKCvBL6o8N8Ryj6HfVunytcxPO7ZZdbK4t3mSau67N2Bt4j6oIY4Nu
onvBAGEftsFZhHl00/ZWwQ3PUcEbDTHgL6IsYpUN8z2Ap5t2o44DmITdwR+KPa0G/e526/CwEL56
NsqiuERYc+kkkJ0parweleMf6LMUJxA6/n6wq2v2UTDqV7ct5x9oeVoQmPRdWOSq+l74Hrd16mo3
Y8/Xzortse/0bqGUI1Dnw/cnJIowXxnImGNKUoSYqL+Y6dZmzzyP1lM+ucHO4ZcherTcqcjh9KY0
cTMrDfpu5410kgXdDCLln4vwircOIOW5/fjTlZLOA0MqehbxOBYnfsGEarChqT6qtJ0b4udHzzvb
c/1k1f7ESMPY5+P66mbq3MJuiUfTfPDHTe7sQFdJnbWvVT4+zJP9hVGojH3N/N/A5pO2luhOauvW
tPXCn51oLS7mJiry0m9exmYKzqFbPg2bfwqzyNmPrZOR5GSt8ehuj7beNPGAU3PuJpjP1YowXllf
p4Fcmpm4KeBFTNpcUz56/KJBACWqLgiTmoikXhmMxiENWge0QFJXmUyXMLuT0OYCRdOih0STD/kQ
c/ocpxzXaCayfTN63/rQ+jZO5P50zBR3ky6suCuHV9GMPyNzAKMfMUrxvd3kioJ17Dzk46z3TdUz
CqrMn0Rj10cDiFHsBsznApkHlA72bgo3pLFVddMNUyrG2T81QfnVaBhGyMqmVBzuOmN2wPK31n7r
26cws7hye0+DH3T3YiGTrMsW/7ZrXAS2A+1tuLJDzPbpnEMVJMEsmpQZdH4epsLdb1bbHCNJ2c74
nGZ6xiU08Js66UT4akVlf6e09C75UNz0YAt3gRJHK1vuS5dlaF4PmowLRlfKXd30OyaXRTxJp6MD
xARX2uU9YTKIPnvTjstgVclcFHI/MrDf5eS+JDKErMSovDhVIU1r07cDsKwE4GbVdOtV7vO0Tf5u
8ebH1kExYgbma9+XJCYK7fK3Jj8Vk/3dWWhjNDVgYyTrq62qiylcbABOVCWWy0UlWB1uNyQeKbq4
XOyuBpiSvqfzOjl6qeqHRmjL+bXZOmvTrGV6H+O3a6aT04yBvFmWzV9j3fYVbEjXsbrE8iYJbzI0
LOu21V1uaFoVLZOoThhGuff6aO5S+ujd91LDG+Zn67e3nFbd8tjTStJxQTNyPvAPZ+8ycP9sdlVI
jNED53vW3XdGs/62QafpdozaNf36GgTPEeJoh+0tI/fSjhdGJU1Si7bBvOJ1hnWL+oOC0F+D/CuR
wsK5G0ju0E82QzGqada9LG4Xr2jGp6nLIgpXYbcl3KrQU2clcgiJEeNumvdeNPrwqdvJPDS+2TFr
llsD71HQe13vZoDxXZplDS0tgnD7IS3DktsCqVSTRfxmN8yL+67aeTPP0WptDmXN4lrAbH3W+32B
eIJ1TLqMH1sGdLDZKosJ81sYPaCmCO/AC/9YWu8h7DzgyNPkJ5WvisMg+xkEs4sWpNTtsc+yrGQ5
jeIbWE79YEjSM0B6DxuKU5OzNDGVFZ4QejxtU+C91EK+iy7Y+2VOA9zKErseQbJJ5yGc6w8nG1MD
BU4dl3AuHxmcN2dhhDpM2A3H7dUtxjD8DYiaff38yb+JVP9l1iS6zW2+N0T2M3dH61BXwSEqu4Oe
qIG76nb1CivNSgvlcdkU1+QdkOlbQdcxsPcML7BfTfxDVQ7byarBUXZthOwnGJbXdvOOuluam2yw
ubxR9t7M9Yo6Olrsm9rL8zS4PiTlKYfWd3foDAdqzxIB7XP0D2WEd7kd1dyR2vOsqfG4HS1scBtY
PmlDGDQE+6hv66uRjzdkHgLrS9YH7MeL7V8qAhJTupcrUoYSifjUuW/rMqJmnLc3PciPhqIjHZbu
QDxrdgx0WyZigAxebF75pnT0YRPufBqb8a4JOnlNP37Jl2K5meh8PbZteI0rDbp9WZjf1ADupch7
ThnHoB/dYQjcl1zQVAztsvkehFxoo23buwtz8iXvT9mQLzuFdo1LVcsgol3PDO2cI7FwYxqttt65
FujUSlQ+VULwPuYlN2XVL4/CyvzY92qR+HZU0j7OkKYSJ3cJg+7JVaF+gUwl43Lc/Ec0fdFxbkWQ
Mlxpf2YzXLy5gAcetd7CbKa3jv2Exqvreu4SJZPavLMF+WQMKThnDXSTrTrxttN3DcObAjHNR8vg
gOb+tnPUPG/3ob2aiZKRB3TSsOM5k1+lz/2zLzjaGrt8Bty6JHW4hDvGsM/bUteXSGaMdaOWajAY
yRz06nJ5JWeqpphBI3Vm4D2uKC149jFtUeCi8De378jD7B9VVHnN4xBxObTp6lt7VVkLaoG1Kfv9
YObm2Str/WObIvqBJNG13q1b1Rtq/Mp9k4VVMGFs9BeUbd4NokcIEA4DznHrztt1y4LSkMmLG2rF
OEzdVsgFk9ak56Ij3afztbixemM7UnOUr6XUOZqnfD7bfbac2cAorMMMkF+nWQc7lXXEcHajRdXV
q1njQYaIUcbOMC7hB5c+hX1j9KIdWEh120HEa9x2Pi+icZ8Mz+/P4VjbBPYY/kNUL/jifK8kxCZX
T7lWP+1O2BdeYpXIujIeG1k/2kGoT11nuM+MRa7pCb+8rrySV8tbf/LYCjfXfdSjNU5pYWVGuvmi
zNAA5dtwE/rim1M1X5g8jula4NZqTeNUZlyR7QJMJojJxF3pTXEOH8PWMX6pFo1BEwVJvzaHEkRk
srTbfGKH2Hseop6Ql2RHAtc6ssilm8LrsjiZfXkRUMqmiNmeWVkHJl86tt35RruDfbIdA9MIPA1A
ZPN+CyXPfp774gGszUQ5r5hHDjlp64SipB4CgS+2HoI74ddBz8WwH4jY67CPhvYA5FESYZrb3Zet
lK9OSE7hPLYfXICGJyR4qBya+Tln293QXS3LLxKfXmgQFfuReQuT+idRYwbMuogs0nF+oQQtScxj
n2hHQj7lqN+2qI5oz1bzOetNfhprYCY+++p6u5i7GXZPvC7RUN4Kz/OwQ8/BF0f67qWavWqPkKE4
LJG9K9EBrVG9EfUYxnw2/a2whDSqRr/Z1ehrh9sgb5W7ty3jx2iG/o4+UXiyl8K8C8fV5a1jhWUW
OpW5A/GGnsuM+9Lzjw7qALjfwzok1iatu60ZvkmvnS8kNctDVfbrrhqFe8Mwsr9zltYl7UB9KNZj
qsdC3rQdstW4VuKXnxcohdrdPBArQNt8tXnTovZ5Jhpz3zC0ONbtdBsYQWpFU36sHQQdzrBZFOME
KzQO4GJmnD31T4Q0w2/2LYOGHuUPo/dzNFrHkZGcvQ64ffsr6xNFRF9az5EY7oJa39Y2utdNgiDV
tUBg63aeTCs3GHdiizSefnJR177MYw+lUtqplmmqmK3Uz7MmboswO/adq48jjTe+L8KvIlpfa2to
kioA/FXylMBkE2pSlrgllvLJ6IlWGOTKfAtjeeQtWTzMgB1ny3to6kneVMpjpsXEvMjq/obUV1Bh
vj4yqlvS3KIkbxoalY4k8E/L8GuVmyUdFOOnY63Pmx7tZKD9vpPddDvPpbE3JoICwWZzPfRC99e1
+XwiBPeXVQ5XNzahiTtJqUAQxbaR52PVlwyiBDeQ39Xf/yNh/H/Lfvwj+vE/7qdf3YBuHnyQ7v9l
T1cG5XyjPsvm/z9UxLt/qYhP8qL69Uc8y/Vf/4cc3vcJhLu6XFG7YzH9hxKecOt/w3SKHsK5JkVZ
Hv/BfyrhLQT0v7s4IKT4mBtMPIwM2Yf83/+VHfzfyAjzItNCJvs7xuv/ncUCYQ/Yy9VAgSA+8An3
/OTdQAfllIa1bDdW7vV0X8LGhzvbhVX2xVZ1Y33JRdn8+INX4OH/iuz/RY1cHphb9//+r59sqb55
BTgBkSHoHm88nBq++R9tqcXiiToTVXgO4nsRP73d3j1jofvrD/mzC/SfP+PTF4vWydW+J8OzjN+/
YRHD9fM/s5/880d8Mtusvq5bOkXhud89vl9eHsr0YUu+Ap3/m69iXd2af/Aq/NPz+uRo5TZVrd7K
B91cnZovecqXYXz4N4byT/y1f/o+n02jmZ1DJm/4WWQG8ao5BPWIdye/FstxYHdJ5tRpFB6j4NkC
fGzWsKYXL8lQxQ5oXx33LOuIftaY/q9+Se+T18td//Mxb/v7+yg53KFz+l9+hP3nBdnSgZ+yim9e
X62EL0N8Rxzo3zzeq5n8Dz8iK/6KMyOPDS4EsY2f/e6k2VLFRsFwaAJydwzaB6lfOA6ZxUbw8NdP
7Lq2P3+UT+MSwpKFFc395GvXRmajDmqHg+FlzYvwwrOi8Dwi55XnGaVbjCLJ/JtFen1n//iZhDaS
UQ/NimrxCuC8erX+YDWXXLU3Av5g7vcWKlQT24aHtebasVVnzuHi8Nff8RMegv2KD7Rs0oHRhREb
ct1Z//iBtKNbiDU2H1hjrLE710fB0/kJegFyx/XcplK22WEo0dTmQxvceF6nj701M2OJRMsNeJi/
a212OhkskopQwodpVRQLPdli2VJjyTjP/ZqKwqujS5Ax8R3rojmKTocHvXC0AvAMTogK6hsDRRIj
pMghwLVt957dMysNzHxH9wnVTFBXOz3V3v6vn8GfXd48AjKCYZBivAPQGEI//fMjaIYanzsznL2D
ZHAfVRVSyoY4hP/hp8BiJVedZE7QiQhmP29zBp0ZaW7tnjxtO5m9jDgaY+z+5lM+vx52ZMFTDUDz
gI8jV/jTW841itv5Wrv7YYi6Vx0q48wVd34eCdX5G7/if/FRqNlxEHEqc8x+ToWyZVYHOT3i/SoC
hf3IkF+IPRh34eaOT3/97P6rjwLijQAs8jj+vU9vBS6KsCmIeabdKLxdQGsotRj57HM7j/5mf/mn
xQBmlfOboCF+LtRanx4gN6lNZyiq9uClvd0W6jkdKuPvHKaftxZoruS/8+6xFIKQV/3PSy7rR3yQ
czQeg8yyf1Pa2riqVi5Ck4wpyW7DyvAc9VP0Dzjgf0s2+rPHlGWOqtcF/ugR2Wq6jvPp24E0MtvB
nbKDENxzEbhV3XvlyVnulQkCZfCC7mtBrYWdweqRCf31z/h5c2OzgUfqEpcB0puU1k8vGunQuZ5c
CLyWxKeRbKKxvOPSNwhLafKYT/YUCetvNtTPT9plK72+clSAhEHBHP7zkw7rBdGuMnzkOk1xZNcV
79pHkUeJjxMv3BpsCs3wN6/G50Xkeq7FocFfbCy8kp9+Xq/ONrK4w+b/cHZePXIba5j+Q0ugyGK8
7cjpCcq25BvCkmzmnPnr9+H4YqfZ3Cbm4Bg4gGWomhW/8AY3zUafKoqRPwOrD//T6f3/LubyVLyO
gkC6iT46fk/m4lSopkrxIKbDVTZ1+ohcRg6ZABYflTrlnaeCoTTU1gmwNTzLIX1ez6LfGeo4QBpx
zQqYZG+pys6api3jgJUP0qC6chWTRlvCXowS5WCpISQVbp9pOUFSPSXhyXf0QDtQzTC3LMNvh+NN
h2iNHKBO3mDPq/jmrW0BvQ0xriFuLwAu5oiwP9oyDfHu7ZMNn+DbDWHpxOnAEA1edQzbroeCrtHk
gWGOrvC86sXwwJVRlh82Qum1UfDHkiQ0OtwgsYi/FAj/vpXWo6tShz81fVi5Spn9vH+IVwYBEsJz
4UhTJ9mZD/mbWavBW6SOEvVugfX7MepzispRGLT/3h/m5q5gtjAWQ5mL8ITcbjFjuT1QEFGT3lXY
kx+stvSeNFoJz8VoT9S8hvHX/fEWiQ67AOYLqyOgSkKftpeHyUgKvx3zAScX3ccdtlGOqgQLEqVp
eSidPj40RaMdoR8gBCLDfGPpVvaihZE2lKaZ6K2K+c/fzGrMfWkFWgc6wQiVo1eECuV+CAw7uuTd
t/ufurKCs4MeR4wrEdHpZR40ihSJZ7V3fegTuPok1PscX4RbYoFr3ySJQSD4oHoN2vr6m2j7yiiS
zugOo455S6NYtWujqqCecwbLH+5/1TId1onimD0bBXteVbRVFzumBkyJE0GiuJ3fS/sEiaW0PwrF
z/8ADa+8TFOW1j+i1LG/9p5tf86qXNrHko4+Vllt4kQbt/PCIZ231jQ0WHyawIod4+KleJ0/mJEe
9UK4PvPQUccdOudMCxFMMUJ/enUom9Goj6FG0AuOj1juFAdmB0c20iDNUqZvgNBA1xp2uLBGiB8B
KPtD9cPxowa7Lzrcn7+bA8DPtWbdclPllb6ZvsG0ojaV0+hGlmr9zjxFgOHT2gZogGY89pof0d6z
6+fW6lEVE2O/4bh981DP42Piwo5h9cxlYofJUGHoaTm640xC1DK83tS+C88yTavvXqeHTwCjw41N
c7NFGZTKDWYhhsDEy1nsmamdmkHLlNENw6j7K3Y6vH78uM49jHizetp4RVdHm71NCf9MFQ3g6wNR
9PFQdaYx4vsUdg9WZNXhzq9LwIyBJja239p0ztbts3kKVOtl3MOx93raO6ObNAq0H1IurukxbF0n
DzEBsrThOFiWr2+EWwvd1f92PTcL2hQC6QrUya+/MVBlMMGMhaKYww0t0bduz1ojvY+wTnodw/oM
ix4KyYUV/yn8vvigD+bRz2SMXG4FYH/owmeVtCWhZ+Q3WxazN68K600YiIEaao/IJy/WWwktJekF
JOmZ1bEPsnr8Sgle6YF3zvwCkWxlLmvLgBq0RdnYYCmWrqWeBS1M9KlwjcRM6BVlDnyGOv9W6KV/
bCupn/PeVDbURFcH5SKkuAlql3jjeg1EIjtM4LTJLfGHxdIMsAVoJa38ooVV8DmQguZPBCfD2lj8
lf1N8UJiPECMT5F2IZc2lGAgwTEJN+wdWG8xkBjlmGDs+Ntkcf+8f1+tfCRKEQQ6JmYkRAqLB1sZ
HHp9ljUiaSAUdlGTJDsjNNsXWo/Zkd/RAjxq6/cGcvM7RsSIC72BGYizeDvNTuaJrMwJlj0NB+Tu
4bvtRR9Z/vH+59080q8DcRvPE2nzhF6voR0EUtJchfkS0ZQmoYpdXO625CPXRqFT7fBRGk/msoQs
4BsN9GFUTHSrvDsYXp+Jg2oZ6aZc47wcbwtbcwBgaZTT0ByZBW0WJy8zE0fxYhCaZSUEmNpqbMtD
AXVu2kt/nj4ETtKvOLDqNkIINDt2RaXVuLAFlQUhuU+EtRMFJBY3tEOj2ti5a/NAhG5ZXM0UxMxF
UAuaJSvCtFDdKLELB34FuisnUw/g699f1rUj8nagxbKSq0IKkgxkQFvxwZmVCuJhQ5l8VqsSmNn9
0W7Sfa444C60dW3SNspb15uoLBvgizFdW8S0LBg3cA3NiD5vPQwppKna+hCiVn1wUinDjaFXwgnY
BDRt4RvgZ7F8B0Z8dwFjcxeMqZN9NeypEXhgOcNn3gUg9knjiCdf8UBeOAbKuV1SRBu/YGVNSe/4
dlT4yVOWiYql5W3pmDUU8TRKkAoTdd3DAKtRzLg/yysDsbPJP8nFddtY1okz8M5xFjcIBkDuPCRJ
AY5+bNKNmsLK00WGQoTE24qm01JltZZt3zgDYHugHia1+7THd7Trw/QXF1EQA5b19O/3P2xlswJ5
AUfHydBpoM1//iYp0eI8KCCDW25O7/xQ+VYNOQQxJ1JAbyP/Wfk6nKfY/kTK5OTLd5LIyEZSR8Wb
OG2av/DIzD5KNFe7g1OmqCJVoIDajdhv2Q+aA3TMrNigQFcpyy7rvkZeoeCg+rqbalNpnVC00PBU
LdP4Y6UG5ePUZ8Vnv/Tbf/UGZgKIvlD9RFvZzA/3p1ld6Iy+Bk1k05QbiROQPF0muxThjRRos+l2
TYtXM6zApjrBoys/KSARTYx6K5mdbaNoQPG3ToW55aAZvxof17qTFjcm/tZd1hlHM7TjPyI/KPND
zQuSP0DTxhyiwQ3ZhjIhmz+yDAfNfRh6WnjwOx2RdpFNWJSCLvpTVcL0BV32uvwup7iSADvV4UNq
Wj0qObWE49FR2DLPMPe84qQkkUTuQ1NAjwRx2dj7Sa90qHPdaIGZtVP1d1V1zb8EoGX+FGgG2JKk
1+I/SmjTChu4sVDNSur8s9ECMt5FtSKmXVEDmT3mWqP/6hy7B4kkvAZ+TKYyJf2oON9bB+LV3tCH
uDrERqfYp4GT0e+VLhqqfRpL7wP9oS7/HGGP4+F0Cjd5h4VrbuCzCQZzp5MEqru0tDUPrz19+EtF
H7v5EIVt9dz1gNd38Hyqv6KCAB2Egqr8XaOsYj8gFtAjuesY4x8NIkRfiyaDty1BqX+VYaT8M4Lu
+2XXjV6e6072n0wo0xqLGRVA4T3NGQ9eTGZHGD4Y8hMc4so/dHjPfqpCoeDbNzXOx6YuVHWnInT1
C+XzwcK3zCteGuF12NV2efctb1vD+2C2Pq+HYUaiPCbolb20QEWA51HPGvaV7JXq2BtZ+lcP8Vye
ZW0n34beUGPMZvv2ty660YdL5EPFQdUlUNH1EMYv21dRNpZlkWWPQdqIbG9NQ4mQJVbvCa9hq4Gr
bflBpzr17fIUZmSln8TUgxRLsxIEp9lhr7q3EynA/KXR2O0bTfQaYhIdbE0/DTQXkCTu6oPm5N4+
19JaHvyyF/FuAPb7K4d35uxiVe2tfWxVXXqxlSL5e0jb4Rch5DS7UsNyyVQNJQhDKyt5qoDL/PRt
kf/UZZOqp7xqExBInlAyrE5t5bviCxMse51UnwrCCKKIVvAz2GeYkooGXW5kGnrYbgLhmQMM0FQ/
+jyS//4f9C36oY6wqWXrzn/1SPVz548hWPT7N8DKOz0L9hmqRSYKBnX+8zcXbSQLp1S8Wnf1XsJS
qTCFj4/xMATfK3/o8Q020FcCoekT0yLwtZX6rzxgjsEDqVNvA6y4bK+kUvGyXhSa23BNvlR0LA5p
kgQb19xKwE7WO38f6SFtnMVHDmPbyFymmqvVSgfYj/iAl98WLSYpghcUcwiZWD8Da6zzf+/P79rr
wvM824LSyOUVvZ5fvc39OVTQXDh9JWLLoYEjuBTTZ6OwLfzazR/3x7v91FlUdfadmrNNbfmyeJDc
QKH3hjt5aRMDQ1VAYDllX6AgFE9QB5TamIZTMCmEv/eHvt1Klk4NBccryhq3/VyaTiqcwyHCGt6P
HPyhLfnTD2MBbk70drlLcytrjy3WSv1OCwJnK/dcKcNRuKVVNyct5GbLxAWEJLo2ZpQ+mPgA+2j+
IEOwz0J05qDmEmcfG1I6uA5KWEuXPkChnDqkLUBO16L5pgvIihtTchvG0MqjpgVagBCYbXC9+rES
liD8kY8oq5o+tFNXzuNYq8alq0L77/vTf7vTGIuz7NBmsxxSneuxChiPWY6cyUNmS+wWEK042qrW
YoHcOyfD7oKNb7vdaeQsQAaYcirXuiWvx+vgYNghygeuHUbxGUSQDTx5Sp9lNKpnmIQqduWy3jjJ
KxM6FwihDPCNwDEWg0oxgM3A0dvl5k5eeMjxw4VQd/RbITa+7/ZqsiyLC4M9YYrbxknlB6bVQIdw
c6PQTorexpcGiP3p3atm0ZxBBJfDOldAr2dR9SaShaIFlCNAA0IhVr7UQY9Hey96TqkabFQRFq4N
c8BHJE8/jd4gR4Vq/PWAEfJ5/UDWRm1YyxNKXzbXH/UMWT4OfSk/5WUGc6eHs5BCP4SqcIYhEXyo
+8r6GCo6Kpo20nj+LvIq5as3WrUPl1imyXOk6RloVATL2nNdGM2nSDSd92Jlo/6j8Ubn2+QTCm1M
38p+AAhAtkfrDt/LZTc7HDVCS6PxXDxzBuRjVFzJjtJhA+1G34A6eH+1VoebIQ48WuZcyruePKXG
bWgC+eMWZWuPEDWzFEcEWVZfAZvnyrvTSOA4c0NS1VRtvlevRyuRwFIsCB9uk0JrTv3O/NGaabWB
NVrZ54yC1dzsoGjxVl2P4lSMkCSj5+amAnReiWXUfhODqdobA628DzZga7qrvBPzhXg9UGzpXWnq
hedOVoguG+GyRvQH062q29RA/8fsj/A9gqcQOOxWUWBt5eZyAOkr2x4v4evBE+rFSldrniuUJvxK
RNRo3+NIZt80BYDw1/dvE0qDJHnksADGFsUPv7b93hk6xVWqRtl1ZeREcF5L8dCpzpbv28q1z8an
vguwgijjBnYzIOCro1fn+glCbknXNNDhtf6EpfpPyKjdxq24cuvTrAD3SSWNhu+ynYyiZzM4qaq4
tMaDD5ooq4M5IfhX4xK+y4pOeaggVG7snHlxrit44FQo6fO8U87B6+V68ZouaAbebgVtldQU6HqI
AF3YUq2NY2tib3kwERl20ErM+r8VzbOxu6xH/d2lbYtCC+g/vpra0rKMGGeDmRqIdLgULlPVRRcO
YFjnG+iHojk0isPk+H6NpisKx/e309oJtcAZ/1dNAjtz/fkcxaBr61Rxk3IyH1PUCfY+6ezG962N
YnM26X8RrlIyvR6lxhnUqOyclY3HwNr19OHQkGud2toYaG3HYnxFgEbrmwbF4nPMztFjwwv4HItq
UuQ0xR5Zit+6T8218tMt8O3ayedYzD6VHPKbOKVxwigppO2AiKmRh0YPlPZTg7pW1P0Ph4Me+tx7
BZbGVllc2LYBDlVrE5SB4wZ4WGtH7ScRpDpIxhRKzy7TCz4vKh1n4xlcmVLuU3TXiX0xLri5BHK2
fjPxjS3ixC5lWXjE6mR+Q+CTegjSGsf7O3JlTplL3luLHoF2E9caCUX1OZl0E9WAJ+RBgBoDW1J8
rOv3P4I0WbhGBQh7ipyLs08rP5NI/zluERnhS6JlwaU1u+j8/g8iBCM6ArrI3l9sfh9oQJ8Tybs+
ggOPdh01R5jc/j+Ob2SH+0O9GhUubjPeBgdCAVcahoaLL9KSolL7JHLcyKnRTKW+ckJrGA5LJUy4
nx7836TxkGH1W1B6qIXvCtOx/6zk5J8Rx7Y36p8rz7JDrsiFNp/+GxhuQmEjrYb5/UdRikahnRfn
HCFcVATQxg0VH3uxyiTi40ErN+ZibR+hmMqhnM/LTas4BD5mtSlj02uBrNabA3AoO9NB5ZrKMHQb
e2l1OHJUrh0u8JtkPJRwCzNpEC0qTvEQmIO0D2yJ/mNfjHC076/z2pk0bKJ6h9uAgzL/mDeVFbhZ
To++gkO4A5RaHQbUZKQmdx7gC4hxwtkYb6WoTGRKZxCQssb/lrGwqXQ95KTGcetkanBnajTUEtDd
0FG99ESlnMzc86NHyvx1fE79uoPJnsmwpB6K8ODGgXpNtpe7nFa3YePNRqK4TH2jXq/1yNYhYEU9
Un4ORZgSae40Dz5UeUW5NUgiVHu8SUGiUUni+LGDDvoPonLtdwShc3QL2gSBTntAJ5J3QU3Ts2ha
6zJSVu93rYdi4fH9KzZHF6+l+bkzeb1imRf6g5gCz4UIXf2DOF34Q8Rx/gO8XDIesqhDw+r+iLdn
j1SMTjlRsUNKu7wKLM65EcAfBxQw9eVZh1P9w0OFVRxAVyTNsUZ4Nj4AytG/TDWiYhtb5vbJt4Wk
RcbTIeY8d/FetUYdO5MX28RVsnL2g49+8CkeAPhtvE/rA+mAHYHZcNksBgpA/raNb1tu6fs22qVJ
9tA2+rDxObfHm8/hlQCwRrGFPXe9flikV+ih1YwSB8lJnTr9kFZZcAKXOGxs79UPIgWC/AQcEeDj
9VDBmLcBOGXLTTxANA78ALfQui0zotUPIoygcEhVh6jsehRAtmKqR9NyA6tCI95RcXjvBCLWSvX+
KIm5I5WmGImtyg0AVpO+EWJhQqmfq2KPTcF4LND1209jvmXOvPpVNkiY2TwdRPdimbCtt3iMhOVO
wfCnClgIIHZfQ9cv+o2n7fYKnhFWloDMAvyDgPN6/kIDlOFkDhbArrx5CNXMPok07veDk2lwnaTx
7guEbyI5AgArgZMtayso6moZ6CLbzRCfuOQC3dIywSg4k7hNq2a/deWvfB+7XXKobI1/ljyILM4C
AgckHml7iY8tre5P5G34WHhpZ/wSXh5pG5nYytrBgQC8CWBvJkQt1s7vmypulcJ2A6Udd2HeI6nD
3B9GRPk27sa1oVg4ggNCTfUGzmU1eQN+TGIbnk32JTCa+kALaDhketZtDLVymqkacpDnEGgOAa/3
SeyU0mx4dFzZUaVtqhopHaRq9vcv+7XVejPK6/v9JiCQUHqLZqxtl6MB+BJpcHp+Y/d1xOHCHVLT
/B92I5ueirjF1U7Qc/1VPeHbSDeXtcon5Eiy3Pk0mgPGcEOenXQ9Eu+vsdiUV+B3OGwMykmLS1Gx
O4saX267FiLMR6tGlsUEkEeXa9hik8wrch1dUASG+zq30akCO4uhWiOqCQgy5rISUKrxsjjEOjsy
Tick7HACdwvMP3YlTAXUAirt9/2lXInhGR94AlUQwHX0W67ntsmnOJAmc9tbEfzyEH39f1Cma7Gi
CW0LwSjNrPOPYxlX/dnGDqckAJL1l9TU6ktBiYxucx9E6cY+XgknuAtAeMJzAVO1jLmyaozaapAW
dSdjRNfHzNXnqPKsv9u2rPs9bWcHbWbZtf+qpUEL+P6krJ0iulwQXSixwSRc7Ld0hkaXDgGvWSmz
Phqi1NCIlYf7o6xdC2wuCW4MaiR/wfXMB76lD6FC28GKy/GlQnH2GHWjfbCH4tf9kVYCauggxNGk
aEBRyBeuh2r4VxMFHtsF8tB96DPAGnuVPoe5H7LE/IFNX4QMAGqtD0KQbDtqT7e3UbaaSCvzCkXS
xoqWK/62RdAiqQnBZnTczAkQoY6LbteN2buh+bjvYQEo6VY5oAuXN3uF0YrWVyqS+1kUeq/VEVDY
o90kG1HaPGuLozsD06FY0GWYy03Xs4pu/YyrwD4JkkHuHRJ05kvk/Ctc0BLPDC/IKJbPUm3wprm/
niv3r0Z2z9fB47ztfIwVnfcsT9ifSaw+Ncw2/jWB/6z7FXrF+EhvxIir+2fGGwLtY1bpO19/qZVr
xIixSpVEl92P2PaKZ7MObHok9A6C3huORkiMCt3VOddxlJ56tdnaPGsfTfuA/YM8gK4tyyeD3kxT
HdLFalHO+IEiYu2cTSuNMIfJpC6P/AtE7u5P9MoRJQRHLoGGO+/q8uGh7NHL1OGhsxur3VcTomgy
d4pTVI1bjtVrQzEWpZv5GiZKvp5iaaDn1xoBbxxAhm94Cej/1FzOxi5IDb/c2Lkr1ytY1f832HxQ
3zzgQvRDZoxkMWYbCH2PS2j8o50wOBqAjyH5hFjuR8AetrXLQQgP7v1ZXbsGSDfmxj6+S2J5G2mz
vJczKraraH3+Eupx/wRTQNsImdcmlBxqvmi0uSgz//nbb4yJJ4p25HodjeqoSzxb8OjRj0FZeBvT
ufZBVEppIQMUvWXN6IE/TSIh6vLaCF8M1MUOdibz/2EUIJhzdj03cm9AAU0Exw4RMjdI0uA8xWl+
mMKyON5fnBXKDd6WtAUJi8UMul9sRArYQzGZqenmZVLAtVPrz6NUHMSPdWp6eowqnTcG5wLxnkON
/vYOZW0UhJ2epqU+qyspPcZUVlm9pBGSvt4UGe9bWUJpbj2worxltkr0Mu/uNytrcOqr0Yi9h3gM
k1Mlc/1JRgNCWmHQbFT4Fyv731DkreB6IB0Cyb8eCtktDx2u0HuoZga90ZTRURnKd97nr6MQZELy
InGFurM4jsOYebIuS+XBjDV7zwYF8iEAmml00Q/FFG2EA4uT8d9wNBApYFBh0K3FcE4aNnmSW96D
TZVyLyr0v4tstozs4uR9DJr/hprxw6yVRlV0sVQ5hVaBqYLyoIyhB1yojpSdblbFU1dPhtwVU6DK
XWwE0x/3d/Hiaf5vXKrtvFZ8pXCW4wap18S4ED4g22Cdq1apLjaS8I+Yp6i7DvoFGrvIz94f9LX4
8yYgeB11RiwREGDoSgR5vVuQPe501Jv8i1coGVK5RW7rqOo5LZrF1ILhKEnZXlrbH+Qugs3xq61s
55dtQY3cIduPJi8CqbpyMPMKTkbTV0W8a+20QsGtAuuPPn3SfxonRxkOiFAOGGCEKD3tWqeI/ibM
HNJ9ntJwPjW5UX/3ii6mDdWZ1Q/RlF77sUYb8qHJTQ+EfsHdvu9SXfj7+3Mwf+JyCqjCweygyUkV
RrueAgtvEO4kTLMGXI8QjB+s+KkcERYuLYp/uzSgURA4sfNzMIotHY61w4q424yeABJiLtPSxEgs
J1NL78HRtPDYlrI5p6EXHu5/4SIOeV1kqgZID1BhnRtH11+YpwbAyL4HnFkik22IShxHlufsITOO
CpuMN267ZfB1M+BiV1WIl7ZBBxq0tnLzoQqBs8h88tGZLSB85RPKxKMSHBIsSuYGFia5YbqFO1z9
aHqp3FJkqVR4rz+6CKyiHLN8vjKK8gNNh+oUTr62V0qJAZaTZ+/LjfjmmfJKfYY5BpWlLkJrpayj
LqC/8SCyrtxzrJoDzl3p0Zy1Ce+v5+1VcTXUEuKQo+4HXlz3HgpMzH5O6QT6emzRTKl7+VKXUChl
npYbEfX8+6+PCR9Fx5GqBuAK8r/r+SzjvJJYPnFMIo35xH5sL0Q6HO0Q0V3SXQQ6Yz/O9o5S5+BI
MXy+/9G3TwDja3A2OaJUtZZE0bimwjZos/S8TIMPAdCLJ7sti+khygx9i5ewOthMuaBPRV12+bF1
V6MVPtHujH0/eZFe3Twoljd8TPIm2niv14aay4i04ubW0ZK9P+g+4j9VEl4GE6n9BsOBg9ogUFjH
+hbeeG2oOZemUQ1+yllSkwWuSHgST/4Fm2rlccRo63ctu+ZgjVha31+t29MHFBZoDCKhNFrZMde7
JWlTZeTZCS8BctwKusY7Q/b+CW2s+ECuPR3vD7eEn76ePsJmRBAg0xuqWIxX1ZBc/Z4MlgKZ/bWr
Mg+fcC/e50qqHruW6pSoMc5qcTPBbjWMn4qiTfZDrMoNjN/tazIDFrllBSUXUr9FLGomfdAVHT/E
65voo5MbDt7mVbhHKM7aI0WLImWpzMSGzvi0MQfzQ7U8oW+Hnh+bN0GmksWJ0bVjfMHnQtQIrNZF
YxyFEcfPE+5w6NRXE5LJQKXxOUjVStLMt+3iAmhCnBCsn41mqcZuXRwrr4FJh4vuEKXQVwzY9e8a
2syk31mFFy0bg0OW1RifKlN4ijpssJw0KR5lV2OM13W4fUxVcI7yfgtQurb1eQtoSAC2A4O22B+1
jq4NqqjhJUbsZu9llfihtrDcIYnJjXVY2/o2jHpiOOiVSCRdf24n/DKkBMndUUx/OqmPYCuWaNns
yGB9yYp66wJZnV8CGIJVsjlJT/F6QBmA7SNwDC5e1CIyEKAeaodjKnctssWHXHr4R1TcW5B9gg9G
GSKAGzhbVMq1ryaSAW8HSEu9YcjWsYXGA0bhF7WM7L9E1eCXOMbZqbF8fFCI4IqN3HJ1QOaXzhIF
SQrS119tqVHkIUzMgDZbCyJV8nlUovTR6pXgU6JtVpTWHl0SHYpnlDq4QRc7KA/aWBZ2FF5SaAUn
q8e/tcsGVJoxT8VQgLI7ruG6/Hz/UK9+JfgFzrWweB4WwWngE/lHnR9eKtwUfwwFlgKZEkQvCIk5
O80P69P98dZeedBuXF0Q+Y2bVxZuTSqazA4uVmlOO3jkzRmzkB+j6RkPjgdlAxF8PGYzqLhZMv6+
P/jaTlYpmM1MAq4KEEfXa2p0tJykk8/ZCK71uwDgAZZ9iM7xhjQm9hSd2l7QrbNOfhfj+Yg66Oes
mwJrI5abx1ncpLMIGO0U9I/gJi7W2kSpO0jQLb8kQP53SOwHX7CVFxth8uooM0iVJHpGNi6+1maG
8VAu/MsYlhLnL+tbmQ36nxtzuvIgkafTFAJlNCNTFt8ie9PAHiZUiEsVanP04XpsoaaweW5FUYjd
SIXgIuzA+s7JTWi+Yazl77JOietd0kowc0rgTdVudNiMUNRwRdnT183RfgtKA2e9rPOC3ZDHsbL1
qM9v5XIZALIZXKIzBHsZGiXE2Zjc0sXA7AMDKGV2UcTNsrZhQ4a6cCNinJzQU2u+A0vtjINlD+IR
A6Dib79pvScTOc4UYWIvHzYi8JVjCQSPdg/CKUAbl89JT9cCuI+iPGiKj7EuFk6nYOy931qSCyxz
p2bjslvbKnNrT0CLIF1fBr9sFUvBbdS/aOXUXQzNo+TZahg/3N8sr9HJcsZ5IykF0HbhNVlcN7ZC
WianxL+kCZR4/Ltk8Hfgmfq3etJKdkLqJcDS4sD/W2stdXhWRvy79DarOqy2qQi9yDGP0YlJ55wk
zYzhR2CZE1Y6tkbx1DISG5FcpRu/w/yxflZd1IizOnDiD6Y9U7TgmaZfcmC8Yb9r6CzhzYiCCXym
Np97mWbBj8Lx1sY4edCNyh0bG6/BUc/zRxknDh5unRp/ycZCM59FELUAzYLWr86aVvR/Wfwl8b8N
otBgwCS8ZiA+hEhHrdVK/8vGTK5sXeJfDXQdXaObmwwD7xjfmwa7FDHKi4CR/tKjvO3eH2XlTVK5
ntAtBDdCYrQ4250T5mATyuBSRLl4rJDtfMTzor7ATIfRqzjfoFuq3++PuRJJzX0F9GVIQmmsLG4t
KLC1Bt1CeRjxqd1Dm0wfkGYPDp4/hRsXwNopY6/TfiPzpKGx+DwefdpRE6rrY5n/Khy7Y03j8Uuo
Y+Ll+U62BflZGQ/0KTWD+QGkg7uI3EbPxglmSBVE13FD3EVVN7anMoFWh2O2xBkWLqaIvt2fz7VB
4UbOIRMJJ3X/6zcPn4KkHNvOe2hC7AumXvtpBVO9MzGQPqfFtNUBXFk+CBbMJSgtLlZ7ccJLK8Qf
b0y9B9x0euJtf769+a8NfY/WZrSxgiv3FnqkFtKn89fdJLe+LgtflD1FzbxsdoPIrYeBS2XjIV2Z
QqCz8B5pn1KZuAmAdayEC1OD/iAmyYppVCe+gPgJ9KfRqdB6LKrcNw/3121lIuk10HAXUIRwEFps
ThDsRq1oifJQ9mDMbYzDT3GBYU5MsrsxiytDwZ5B1AnAIFqCziLUTWoMZGWkJhen7PKTRfqKQaMM
0n2ZbF5c2sqSzWEuyQuaDATXi0MQBfiza5NMLhZe3dmx89TE2ZsTGs87w+gqcxeSRv6qWiv8C2O1
FiMqtcPNGmNL/Z84jspnbtxiOsiKzs+xiLWEdfcD+4Sns/qHACdl7gOnQGTUyVuPclzf1D/VThO/
8fg0AejnUf/FtiJcjO+v19p3EWTRiYVPCJ1jMYn60FIhGJT4UoQOvBnO18EDbr1xI6+N8lpboeqB
8M3yeOm8RMbgk4Mb+pS4RY9qoSOxMHj/t8AyRY6RAJXwY34X3mT6o48kGlCS5JKmRfMUzrC6Om+G
jW239i1vR1nshLZkmF6rExzMU/sgBzM4aSb2g/e/ZW1zz9cR8m8GIc7yPYkZJW2UKrkUqVCw0aBe
ZGJFetLF1GzcE/MPvo5u6ERyScC1mwU5l4vj6N5Q19iSXGb/Hkh9nVodPTSqP3eqibOJ7A0L6wnh
SmzV3l3lI8qnbPpauYRJtdh9DnGhKQY9vqA8kV0MYBg7qXfjZYbybSQva19JR5cGFmxdqn2LZQvK
MsUA2k8uEuhveg7qqG5PlTXY/j5Bd6j9pVmdqu/0VHqXhv5yv3HQVsd/Be7M4DeItdebE9B0r5qo
G16awsgewVb7L9RPxc6uDTxKgiF6SUv0S/o43aKr3G4lJhk9GY2gCAHG5VPaaFYTYnvFyJNQp30B
9vunkbawC2yt2Nq3t6eDDJnjN2sb0HNe7lushZK2TlpOB4n0DpJt8ARHsD3fPx23EZ5FHE4mCu0N
Gtry1oIk2dPnzZKLwDwFK51gMNKDyCGv7Dqv5G4tg8Z7Nim8bDWNVkqqDE1DfdYHm9F+i3WsBObN
tYzTS65n4zcvr4bnJIlMcUx9NfsVNEb3qakz6zDERvsYS+Tx96g55AnOlrilb2yqtaWlbDcrdc3V
JXMRtviGyFGb9RJqm8XXMkithwCpu4OIcWN9/4xDkQVKPO/hm4qLLEetac0gvehhmDx0hSM+jcqA
jWlS1F8rp81OqM9VG03nlcqHRbY1o/PJKSEoLe6Huiup3aZ+esm6vEAr3lcOqGQPH3sqzYfW0n6P
ZeucY9xh9kmC0B01j61e8NqGZqXZadRN5rxlcW6V3kNSwIovmBGG57bEeypybGfjul/9UlAJKAij
S3zbcVZ09GaEZ8SXwamST7LJOmcHfxyWLra+gQodqx+f8gafHtsMsfrJCrP/Nmkewjf3F/o2aiRo
0wAVAZTSAeDP8/HmEfW0HvCHGieXqgapviuk1f8s8JwudmU/+MdMjf+XwzzjwGbd6bnTvOgNgJfU
VZxHkwveWnpxtHlcH/uapv8+7j2z3LUxdt37SusqY+Nb19b27ciLb6X8Dei0jpILHNPpRe9L8zLY
ebVR+V4dhWyXEgV9OtRermd0oEDqp6XH0tYO5pDwQb1oB7GnfaeiPN0elg7QCWQJ6BL83/VAgejJ
NhyeOE/X8IuQv3Uj/Km1CBpnTl1s1HpWrmBuA+5BarBzari4etpGDL4FMf8S95oWfaVPEv+pYVat
fYhNyzsbQZKDQW23IGcr2xMWFC0t7gVoO8uST6OPOl1qI7wkdatx209kB3svogQWanH9qGVt9/H+
gbit/cJhA2EHIRCOPmYV17OKyAN2tBW1ZjPDXDPa9WWvlU+20ij1MbXz7vMktE6eyixMgn/rhtfn
lPZ+o3+9/zPWPpzYDIrK3D65WdyuTrWYocOLPdntc+QhalZoVbeTXu4/4e9obKzvEk8+7yaHeIkd
+wrxW2Y8HRcirZGOASXmkUngFYcuHPWnCvXCc2XhHF8GcbWvRq3em1KpMImLH2PFV38Q1nXu/a9f
223zuwuEfwZvLV/d0IlaXaewc8mDmIpm0upKekIJZfyjxMz60LUYpDuFiiTU/XHn230RGztEMejG
IrwCUm9x+/v9gI1kStfK9730oE+4GFf2SU2Phhl2Tx0aZTLCFv7+oCsXBkEq0shzbeC2IQ1QCARD
59AqE1jNm7OpoDPlW1yMldhhdu2AzQK9njbZ4gAHjpY6JErhJTKUcJ8WfoWhyOgdxtR+p/b561YC
GA9QFCMIUrPFPZsBaMmtKYsuztRH5r5sqqnbxQ2I1F2KTfrp/vStnRSou7OTAZB/FBKuD2yp4K1a
B0p0SREx2wMXhY0BgMB1pvDnBK7q8D8MByDCAIw0cw0Wt64fTbmOcGiE82ZaPtDmtg9ZL+sHUsT4
GHlGvRH7rq0bRbi5HD0jO5eJxP/l7Dx2JbXaNXxFSOQwhQpU7dDhdydPkEObHBYZrv487DPpolCh
3bLUA7flVaz4hTcUeWt3qsR4/dBEVzDb87FVCmRadVndiUo2h1qQmXTsqbOshWBR3J2keFQwX88J
Sqq5UNFha5RvKFjv0a7v97yNpcZSW7e432CO3S4a+nOOk1Rjeg2clPiSzPOI6uEeH2QjzGIYMEkL
KGKjZpQrpOusI8PU2FmrWG2fl3QGYiEk0CjT7I/C6cXZmuPExcJOP5h6Xe/crPcPyvIbEOCC8w0I
ZH2XjUk7djIU96thdGwYbnEfHvv0nLDe3oARBlBxivJ4dIbhcZySPWHq+zuN8aFBo5PFjr0rj8tt
CLNMtYlH1KZOXNOsn1Ib9/qQ/p7Xgfxxe5ypP7VWuicMs7nIHExKaBrt1HXnqlWaDhPYnNnPo/Y4
J3F5bgoQ/48P5P2ufSuM0y1dgCaYF91uJQfsYCzShu+LJGQV+a+8oVasQ9jUe3JIW1OpQM+mH/rm
07LatWxjRUIshKGCtoR4ZbWn1hhxtpPRSp6mUT6BohxOEAWN92pIc6nymeTZKlkZ2jfrHngj9FZB
HSm5ir6wPo2lnvwDxRL079KJ6M+UJmPjnEVS/ELnDY9vp7XiIw9BdzDHJv6jgQNxSpr6/SWdReqO
pxJ6K4oG6+sp1Pq+wKWEuDA0xQRyKwk+z7M0Nnj/1oCGH6/11o56U9GmtAM6eb2jxrDKcGLnMgwm
G2jHMIX2H8Ju4bY+HmdzoTmsAGIxRbnDiMUWjfc5LhOy/q7uT0lZpV/sXp17XLnt8QnXNHJ7YvMM
MWddC3YyiDeVltswhEnlqBKEsH1pUtxuaWSqsqp18uQ6z7NIP6s54kM068IZpTO17uRv+Vj1RoQW
aDwwC8mgTgcNJJvmqspEDomLFf7QkpkUON7GIAMPo9HYjZ/BxPnejmqFZl1X9X4zTYF5qvJpjH1Z
7rXAnSc90nYmc+uAAq3mDkbgUyevvv0aw8KntizS5FrLan7NkfY8tLaRIbuOz/fjddu88MGOc0yQ
mKEEtgrg1GAhH/d9co0AU30oezQMEGUqs+NUyfMxFvH4YhvDhLNNnP+02whEnlK/U9Tg7ahCkdEp
GRFw3RVzkzbuQsMYABSEbfs6zr3kYbJn7dx7W2eBGBXl4UUD8a5YkmQRIrk2sIU8Ff0F8zLJr+PW
3isQbK0eYyzS8HwSWe3t6s293ZeKOdFdrRXzEMmx6TVtl2IVGFo7WuL3kRwFiMVHFl9ag2Rkdb1y
aQ/mZA1EOXPVviitqlwynZLl2Cv9YYaydviN3QJWkq4ZdS6qOKtz1qXj3CBTSXY5a/LfuqRP/bG1
il5/yhSrUA41xXDc4By7zlynSEv0B7vC/iCnKB3t7NytaTa5cChzEhDdZR7UbEPJnpzwGuHig+VB
HVyjxLFOSQ63/fFnbw5FDk+Pl3NyByjB4M5pUMyOriVYwf6gZHKjvKA/Y3uB0tP3fTza1qKSV1I6
ZUHvQSJRHhHoSCkpVWsU3gik6SlMwB44caD/AwhzD967eQWAD4FpRL6D+ctqF6lVaVIVZybNYFAz
twqn7ElrdTjSUwMgwRtKqgeBVYV/TEWUiGMV1CH82krbq89szDMAsqX4T38U5+bV7mqYlUFLDPK6
YR69HBt0B91mM/H7YhA7T8bmWFyu5Ae0YikM3Z5SNetY6jCIrsCbVd9EPuboWAMC3AoklMcLunHv
0Oql3sQotNDX8xsOtR5lM59VlrN8zvOmOgVysMdH2XoDiXUgk1ON4Sl8W+ZfCpPaNMJrhUBxNcOm
090JVax/lCRU/gTYZL9qSlFGLmwOtXjqyr7iMdToeP9lzpyaYwYX8wv+P3J31IVU+mXdhvJhqJIB
TVhNmTL7qOhD33gJmTd68gjHLwAe2zriFJztaWRsrQ2EGio5VJRRRF5tSL0s6DCX9FwlE6cfQ9iK
m+Vh6qcYFu4c7Y3DBtqGq3PRc6Xjsrqs8z7WenWIsyuuodygUocwfQ0d6UfcSeNJ04NJ2Tnemx/n
oEIAKgsk2jrXj9pZnaec6BtHnOmla3T7LKSwvdDS25OY2wjKEGwHdEr8u3B7Vx9XTeXcQ+ujC2SH
8UepcJLLXKdmeWby9Rcoc9aVvqY4VR08w53reWvTk8SgWgvKiNh/VWQYcTCnjcjY8TygtwoY89ga
cXt6fLS2JlPjx/Kkc13y3t6e4lLrlaBdumkYPwjTBdZkXNVBSv4zZ31Pb25rq4AjBdtOznRPulKk
JEnUps2uSW4mGLFF1dMohZ/RECoPhWXvOZxtDQeMYmF+QgqAhXX7aUPcDhWSc9m1KHP90PDafA27
SnUlvUcKTDP2GlhbU0nJmBgMeyQa66vNYsRI6Ot6nl3nvFUOCAsEB7ZkcSg06f0tIzR3KAchoIXh
3x0GhnxlkokXCPeCPnhSql4ckzDfayhvfpBJWEveg6jr+qABr+463abM1WI57OEUNr2WWAi5s6TX
Xx5vw/vq6yKMBIYebZIFcrq6sNK+BB1VZenVrtv5JHEv0gOL7A9AZ/Nz0zTpJRPBnmfb1gnTMQIh
XuaevEPoFiD4hAhTLhJBqGyESs9bVv37+Mu2diGkFOqSRFoLJ/t2F455hU8FlNmrBooXi5ManryY
TuHUi4OkFDvzuDfaag/qArlP1e4o3ZWx8Vxl+V+JSNOPLUfPq5rpnaIHS9oBXJvLA5Ijr+Y6FUfN
B15FgT/71MMz6IAcYCAF+zQsOQG/MY+AkoHqLcIg6zzcsQHnJSObUZck5xRraubjV9V6cRLLxzoa
3+kf/v+fRrS6XBwbtDtNnR2rsCm8YMqSnQjlq2sgYYf1+Ku2jhixE8IgPNP3Pa5Kb8rc6cr0atq9
czSg4R4nKpV+2Kn18f1D0WEgQ6XdQpC42ho2JeNsMLkOw0SNTyWm2xpu8fN4HEBB5juDbe1DBK+Z
PEoJXPir81yGs1WHCKRfpUiGpIg5gxcj53aVZ/p1VtnsIVC27g9QNyBTIQ0CoFt+zy+hG6gTmCcF
z9jk5MUXLKgbNxzK+BRXjfwFx535qMbSHmx1Y1CCRF4YMmFWbx1lsQ/zOl3q5ExAcy2zaMox2jJb
bzLb0DOl3Jy8rm6+P17HzVG5IxGBoip4VzKXMNrKhTUn16borUNMBn3OaBGd8ByynqxOKU7zjMPc
40E39ingHqiSQKqXWv1qPSs8ffoqqRl0apDjKeboc6LE6SFXR30HLLY5lEM1Cn4RucV6KVUr0h2k
tJJFp0axT4GZiQ9hCnLyUpqkNjupxcZG5T5ZsB+wInkMVkHCqIYi06KAfDzNrD9FJIJzj27U2YgH
qXHptQ47rbet5aMJQYqGNIVzBztmEuei70eaOVIiYQzl9J6KKoivRWp/KoDHe7rc7VVUlrO9qu4t
6cDS1n0LiFbLpwq7682gjK/4OlUfLWV8JY01TzHaG54Vifg8hcV4HoPmN2KiZUzSA4QB7+tSSlF3
KcATCnFS2CQekjH4s+QDLKbeNIPfWMsFtE7Zn3v7rjyFKqATlZkcXzWzjFpPJNAMvEqrIophJZSq
j3bBQ7/zLm0EETyAvOvmIh0DyvH25glakS8RL3S4pddiOkX2Yoe7CLutUUwubi7UBXa6vmoSU0CL
aql5i9yoDum0lBurfk/hegN6xnmj5Yec3ULCWn9MgsJ6ZVgLkE8hiPB68r7vjqikj/gUZBiloVpR
uE0hispVYAIdwlA3IqRlAJpgVNruVBhWR4W2Mb+GG2ARjOaeXUvrBf2i8xcpBtK0aufJZZ65yuEo
FxH1OZCI7uMrbl3FuRtuWYNf3pCoqPJYDkPTr/pe+Stode1fdJb6/NSV9WB6ea2nqGFE5R9sJb0C
tGD1+tEJZrHn6bO6Ad9+CEsML31x+ACudftDSl2dzMrsTV8akva7EymxZ8CU+ZAaRbTzTq/21dtQ
tF/BH/BQUzXSbodCticyC3uy/EGWgJ018nwIIwzrHk/t6pJ9GwXqJiEiS2khDHE7Ch6YQ2yjEeVH
0QSAsLFVYOrhiEZtWXwUer/XIdrYOICa31gdcNKhKNyOh2N51VZOYPpWP3dPAazbYz3n0iszMHqj
YRQnnrHfUOVCRUCjZ0YwgMDx6iVRUycIbYlBtTYL3LSo1MMwSIavdkb8vqr1Mp88WFA7+Eby2zcq
wa87NZr7NhURqxZXcAQUHXxKVYbnyG5SDwf29vB4/TY25M14q/nM5G5O+iSx/NCMY6+OVfWVGG5E
3lEk7ws0/v/TIAPRhUJah1Lc7dJVo5V1mCWafl4luRviV/hhENLwBS2anY/a2JRLugmWH8Qc9iir
Telo6CjhyhVeiBN70HKDONaN3T7Ng514CTXW8+NJXH75L2/w25dBxYePs/QR7yQA+ziXtFlrw4tW
W1Z2aYO++JIUilJ6aakNfyKw5GTHhRcClSXR1Kc27ZOdytnGaQcHT2Wcqi3v41pauY1GGfE0O7x0
VaMcjQrlTiIVsXPaV8HG24dCh0dem4hj0Te6XUJDzeJMCC1EIa6tnnl++xfTnq0XqzbN55A2tnNg
htrQtVon/Px4kt+6betZXgw2FnIQabe1SgRaxFhzaSyiS2SRZyPjhmkmUv65rT93zYA/pCJKxJ3H
CilQ1+ibKLgaWY9NRS/lVXlQg04/16Opzyezz+rZFXYCtnyQbDs9GHZVw8FVFptJa9CF/v3xj9+a
OGJsoAsLX4Fi9+3EdViAapXh4GoD5TByLVWyTkEXRR+zGEqGIyPaY6eNfLQAUB0fD711wnkEyJ2o
4jLyaujAKoPMbkfJl3N5ODjdrJ6D3BgPaTkOO5tw6xxwfXHkIGkuxoS3X4mClS3nxRxfii5KnTOw
7372sKnM2j/NQFP/tHtN+TFK+tJUjnT7OVWQr/zw/s+F3AiVkj/tO5sCLXPaWo+76GIrY3yk2RYc
Jyv8p5miPezWxlNEJ4Y2FCoRiz38Mhu/XNVJmoSyjuqLj/lCZ7pRHILboDRez16U42xHHOy0A23i
gXjr8UduXHAIU6B+Sa2VSuFac1QdloSubyRfQ3y8e8l7mL5u3ZcItpb83edGjzqx8zJt7CMonIvb
FNUMrG6U288do1itnCSVfAwuv2SiLb7IWf4FQFm/s4Jb88psEgAuSf/dhs0so5MUtQz8LKvHyJWR
donmTOuvYrB6sgt8YYrjaJX5ngDf1hdiRQ/nkeVENn61fSdZabs2G3AOydrIPqTIt8ku+UiiudZY
zzvJ8MaV8JZcYHFI1RyO5e18Wp2U8ZTgFVKPlRqeQdhEsEanHoJ2mRh1eS657n9GVhb+ryDDmna2
0ObwKBeRh5O/UTe6HT6V+ojjagc+VTnpi+LkmDGHVjNlbkOYMT539OxKX7eTsr6Ieeilr4+38MZd
ATMCySQqw+D21p8Pfa1UpjqJLkneW/2/mOHC7AYbYNKcVwdca2mmJQXetWkXuSAgavISgOi/ocq+
eLXiIkixHez7ahpwMRNTWuFFBcgofMpIjVw76/B5tsJ85wC9YfVXDxgdhAW+xhGinLXsv18ujLKw
s3SWLJAVwpTCF6fSQvlEoS0qEEDW9EtplRXu8Z3UWNkpMuW8WbRuktGT1TCzTqLP6+RsYXZ/NUZJ
6p4GSZpekQIqzZ2tuXUQWBmutoXrdpelGPlQyQ6UFawwh85wuyoN/5T6vta9IK1LfSc727rM2IS0
V7hMl07B7bTkaaCmQYq7XFSYJEaGKA1XpyasXULID3/FnJ/p9HjzbURLC1cbUPECDrlTwiY9A7cU
yvFFn5T8hIhQeZoHcw8Bqy6/fLXgi24WDU3cuhYN89svS+05HkvbIGKp2yj/l4aEEj81hjLFbg14
AGFETQ2d69Q6lGg62ZqlS9kNCAgGhpiSS6hqWfJN6HqEcmSt1cNTUPTdazTEFCJbjT61N82JNeHC
a3bTVU2sqv4cI7Vq/pSIwlp3yKuRqAb/2nJnh6zLCUsk+HZosFiE1nB3fAddgZoiK/FFchB0uSjm
bI1owELuc8UE8uSlS+Sq9oBQhbLXzYgWnnJDb9STpknZa+Wk+Ja/f01Rh+AsAyYgTVudLlORGnnQ
zPiiWEF1iYVZeVGGF9vjUTaOBnENpZql/k2vc7VZhVBtCNt2fMktSjYy4fBH8DvV2YoL5cfjobY2
KYHbgodEK+AumprzpI7rmSlWw5AKHsKZnmI3e/D6jdd2+X9zzPE6JkJc7dFMFqmM5HR8aTtMOSWr
Fpk71DjBlBVm35Wuti+hElXn3/k2JhFQBvnnOhfM5l4rRMsBVCFE564z6VJyKIWd7czhxitnmDox
C+YG9LHWVa9gsJvSDLPkkoYRKRHfiMJ0bKkw0vK0CMazE9hx9Ypke/9Fz0WyB1reuNvg/qgqYlOA
iOS1yHUItRKGcrhcNDVpGXVqj2Z89YpYWuAXbRv5j+d1czzeVXLAxfps/aoPURNW1DKjS260yQnd
Ys3X50o7xFM0fZPHZI/isjEejU+kDXCIQYpufcO16OriICvCS542FUiZxABAGhfIoMajL4viN14m
irFAJ0BkUSxdezJYCB5m6M6Hl6lHO2RuM4idXOWnSQ32nIU3TjpD8QLSOqBOuY4GubqTIRJpeGnM
2MHlzFSfhFwpl2qI68vjVdscCq1ttirl0LtMYh4RoihVssN+kAtvTprsKRChDXOiG3a0FDeOO/V/
aoI0C9iR62yQ9lE+9GjLXObJmIqnvgm02q1ICLVDJeY2d6cI0PV3A8Ry9O3xV25YqMGgxxQMABsx
393mVIxUqAbWIpcSwQBxprUI5Wq0nfLfJmrVpxTESHnqFtGjA5oFU+a1IM/Mk2XGUeaZCYqTnqRV
+re+AWJ6EF1nPXcm/+JoGkn8GgK/jr4+/slbCwMLCIyJxYNHBXD1gI+miSVR7/iDMEIvxHXdpwoE
ZijLpZ2HZatGTe0Pjj2dd3Ta1ltb0vGywZHDWTwo1de4FjqBcDkcezUsvVxE0XHIm/EoAmjpoo5k
mFBxt1M427guoaZDSSD040VYX1dNYw91IteLaUbV/1eWY39tRogsgT3r3qTHw2fbyH8Gieh39sbG
W0dAQX0CnNIC/l+9QnNklDFkIcdP+6D1g0kzP1rj4OzNsXofkIGTBMwJOXfRa13W+5cIfJyqThuB
c2KgpacFZAdJh7MWtx0yHLlW/wD1kHxrc6n/ZrQ9/4GeRAW5ZlSW5UmakXE5W+3sRKfHu2zjEqVo
B/gaoT622dpALFOyJsJ2BaPDuk5fYiuc/zOdcD6XwxS51RRU3x+Pt7HK4IqYaCYA8c47s7fBCgFO
Y1Qw1PRdHPM/S4k/RLX5IkLzW61of5UFXkOPx9y4d2j5ct8s/KlFUeh25psBR1fEynGPDLXyRxPk
kyfbrXoMR4sy7Vz9K6emvnPXbZxeji6JBQeXj10HGSaixsCbSpxyneQHlabWa/ICo5B6rnfOzZIl
rgJ9QsHFiXNhDZFU3H6dWRtmaaS649M562NPatE7cBsTTporBKfNLU20HQ5lpIi/w3puAjRaa+nj
4yne+lxqbwYsSdgzd5dVWWfo2QkKCkolqblrpbL52lhGgKuz2Yo94O7maLwjBrE/IhzrQNhoYCLo
OsWSIUb1VzHK8GttRIkHZlT8zof9MtRyefxyavtY6sMx7wMfna3iLDrphwb49jQp6fAbJ3FhRQGF
ANCFqcTtSHSvFTUJOgyP8xHJMjWSn+eay8Geytazx0Y//8aSEXOzNyHdA4+7Ha/S0CKRgb/5mpw2
sQvOFpCx2rT5T02Z1T3o8NYZJDciY6Mxct87iwtZyE1rYtRrGuhRtmOcJ68Lgzk9qNNUUWBJkLN1
DawT9/xEtnYLYTgSAlzySzvy9kMdlI6GaJI4/nbSHwHe2K9AN2VE1XVxfP+cUsGjrQznm+O4OovS
GJsTFgmBL4AqnTr6rF6jh7KvdPZeBXjrqyB8UCFBSAamxWqoFj3+aoRp66clEIRcVkLO3oSlApS5
PZzH1hVD4ERbcGm33kXaA8TEdJZpDFZ6Z30EFT1fukCXP8FJ0nJXaYfmhTSruUjorP8YFmTEzg2+
9WpghAdICKwCQdwqFgr1VJoHbA/8MgoC+aKKoOjAIw3mTzkLg/8EoIXmEA6Z9o1oIdsj325NNfiI
BWPMt9+VKx16eLQdHMu38in/0ObmeKrsxnQp7hjf3r+BKD/C48GgHtbV8lN+uW6sUkSxQcPXL5EQ
PNWJNh9EH6dXuVF/w2ATOgL1ewZagDSrOdXUidxKYqjGsefnytR6r8WhDPOXZHT7tN7bsBubiMlb
nJAw8bpvjoRGUnTxbNt+0lbg6ALNmL8ILOhqKlFl+AM7HV4vOB/GPyQR5RV1hvjn48ndCPQAJfAk
c8suttWrIzOF0Pe1EuFSFTSKVwMZP/S5tYd92NgtKMLQp6R2Ca503W7T7LHN1AivzW60rdMg9AgL
WHU8JyD8d47FW2i6evsJ2xdNJ2q7xn00ldtdaXSO4/ednPa+McSpVrhwEpW/BU4tzjelygIb1Yku
q3+GUms8z6MevyoIYlZfZ72iRaT3lTW8DtoArWJoxZR9lYbeqi9pO1mKJ/VlmL/kSoSMa0XfBRHN
en41+6aTvGmo0/m5rxT5fzSA2xpfImvuzvMUTP9Cie8jLw4aVTupwyQOnTI06F0hoRpfykwJjaXs
rEwHxJ/16IrWrguv3fkOcW4aPxnF6DSeqsW64qN/mv1PmZvQdBsFa6iD2jjlf43eZThUVk3Vekm+
iLxNZtz+JZVCRbc77NhKtmiiz2ZqT6NbmaleXLK2Fz19Br2KMWxz6sqTuwQhM0mmTXZU8sqYXbuy
9dfEmZL0WwlSZ09kbCPaxoKIZJtTwAZcH++p7uekW84cVS3E8YakukgoQbpI686XXi3MnaRjay8C
k+NJg7CKUNHqjMeEoIEx6Fh7DrL1qXSUHBU3XLN62dk5W1sjcQeihGdSSifLv7242l6KhZijEB0v
PUXUsivC0FPS0G5OapwUe/ZxG+EELx/xNQUZ/HbWQS92N9S8LEXyO4BBJ57H8A8DoWs3SSPzkMBe
OlA5fidxYak7MyjWtvSMwDatT7Ywa9EgbEsXsh+aC4sXvKpOaX7AcGGPibF1WYLDRRUJ9TBQgKuF
a6xRnwZo/34EYKWnIwSg9GwbdWy6tYQUwUHLphJnp0zWr2rfWaOXRJYm/McX5taigjtaWq6Kce8q
F0RSPpkj1cIqGsIvmJ4Vnj7X9tdcQjrn8VBvUdj6KmOXUjvH7hBeyOqL87gG6Ze0NKgIBKf/dU5R
/kk/1KrcKov16JRl8zCdOoTDsqc5lpLnsKWB5iZdan5PUT97xXjCaS9aZkjFwZqRy3BlXL16/KMl
PfkUh2AovXiEw40Aeld/EVmR2t7QtLLsGm0q5V5Bb+QvsBvJV0LVQjqppM3X3LEy6Hl2UTzVYRD/
hlU4eBaMpNEHgu+w3scjNTkJdUXJd+T8S5pqzrmaTM3N5FHbWcuNx2/RpmccyOs8wcuJ+iWyaPtE
dQILKEaXttkxgCp/qMsq3lnGrUoSpWZajTRmuA3WqVlZVbpT5/rC4NbHZ1FqaLMaZeD2jsIUJ4Wu
/1310LRGM/0+9FF8DDtl5yrauGQXwCzYhKXORyZ1+6VKRyGzcCSOaanFvqSn2YDNQTUfAQopJyUt
wh3QwMYx4dqjwM9jvxB+VndfM5vpgKiv5Kd4k7oFxD5PdxbNPYm39/Ex2VzFBa9LEXOpk61OiZhH
eLidJvlGaBV+bEaTPzi1saNuujUKifUC6LLQ9VsXheJCQKIbAslvQn3ymhpXU7XFgPHxt2zulQUk
h7YAJXUCmNuFKm0ptseJAr4c1NbFEWHoF6Omf+hNKt+GM87/0bOWTRf9LPNZy40ZizEhzE+Pf8bG
U7IYxS3abEARIIrd/orRGfI2k2LK+ukY+dNkkkOh9nIkNJ2p3ozdmbZhsrOOW4MuWKWFI7mIsKxy
UkFnKtfDgS53FJrHUJaCq6Y0xUsWpcLvw0J8VjuxR8rceFRwnWCDchFgjrd+v+pGxOY4lgDBorj6
qkSRdgxbvIOCWYsPo1TnT2OCXWA08nIqxe/Y5y54Ex0eI8Chu6qNHE9qFRqCc0mT86Voq+KgONXP
wKbSSNo/7kzx/SamrgG44/9x53ftr0RplUpVm8CPZkv9w9KmyBudYto5+3eZ6aK5ABQLyDqMd0hr
t7tnUkUrWroavlM19qe6r6sPnaM2hy7rrFcw/BYO6hWgRPBL7040GBpNObJS6osLXul26LxzggSq
cIcIU9TJ7mxG4s8mmOfJtQoj2JMCuT+tXAWUNNBO1GjX0pa4HS6cbH2GCzH4oDHYNKIrpcwNpwQf
wN4ahXlQKgqh3lxU6eQKEg/VzdShIKY2jCTZwbNsTDsJMkSX5fQQKK3OT5K0phwmRc+3F87spgD3
82PIbHxLRGd/t2XR6aew0ayBppJBMvH4ztgYnoryG3WbIIDa6+1cdHOk9QMdfp+wRfPKlsKS285m
4xZIfj43BajOKsusq9rl394/MvZyS2bJW37XrHA6hBuboR54AILaS+0qe5ILXeDbmRfDWZlD+6mu
RXcAWh1cHg/9pj91E6KhJQu2kYCbFhHhymoHBHYTQN0wBj+Zrf6KeK2eHjCOVQ9qH83nUWmk5yrp
tB+YF/Z0jTAzSmSUeISJeRk9zNptUDf4pwuKPT793W26yCnzHPIHyCE4W7fLUWrFbEeJ2vvdIJlf
7cJ0kJmdrTMchBmN30j70unZ8OXxdNyFGRTfIPhSUGBEKnCrPYCzKsXKRu38Kqtk+aiNWeY3VhR/
GJxSqk84zevRzot5d6Ut9T50h5aODTJo1nrXDykHMETuyCnIew01no4yZfDj4w/bHGUxvFuq+bwX
q2e5bWq9CIKm9+u6M/6ujLT6QHlhT+xsaxRyNF4h8AJLj+R2zYSe2UUdU7SoB9s4N/1YnmhA7nUK
tkZZ5ChlULI4Say/pZkMvZr6off1Vpq8qsawbrCi7Px4xu4RSSwMsByQdbwFxPKrKasElQozyBlm
sOwz+q5hfSgCU/mYhMKI0Tu1Q8elAGK8osVVfhR4jtkHQcsq8pDpsPeevrutCXsDHAkkTgIaOgrL
9fVLrF9abVRZiph9hAJS1dUKqi5um8kIjZhOqUo0vsfp38dzcDfTy5iU15CUQKzmrsnWViVCVQDA
fInw9GOnt81rXgV71hmbX2ZTyQe988bHu/0yG/q50WMYQwgTzl6pO52fdLH4TPtWPSsYHe/ZTNzd
9PTDOWqLkeeie7hOS8OxBR+vGJM/Z3pydICzPVtFnfxv1KLKHZXQOqt4ofghqkfv7SAuI9NL4B/e
GGrJt59qxjSDQIHIviSJ6oS8f/xJn+glmI7U7l0sy//r5mZfxuI9Y/UWUOw6ObQ1zJjbSpp9oM36
sQ6c6bmtcUkbaj3fs6q/DyQYTIHbDxZj4fgbq9t6pENotaY6+0MmiW/aoEZPxKN2jPpwjXh4rzex
4raN0f4zhI7+CoN9/JAkVAR3Yoj7Hbs0aJeuKehb2MerG8gO26oPE4J8VajFR8ga7QkkGETS9x4M
ZBoA8SB0yJ8wV27Xsc/xwk4stiwbDP3sUEyN7TlKOO7l3lvf8+tAq9chVdRcgnU8+0ou6U+4HYlj
nmbvRl3R3PpllDfc6S93y5vovZlMs29AC3Mj7Po+VSg4BurcH4Si7jmz3T3ty3CYUy2cH5WG7/LR
vwxXzzhGRahS+uZkzkesr5tLrOvjeUhmgaudrF1wFOsPv7Fkvwy6msmimBRj1vvZt41ROc/NlF9D
xLN39t/9oVMokHDuloIwm3AVQKToTOgmokN+oI7Tx0idBJJtSemHUB12hrrfGgTsDk8BZ46XYf3Y
SlIStY3ea36BftlBj0Dw6F2zR327/6BllOVIU3FG+Wd1Yy0VSzCHQvPbJBKeOmWDN2hj9b+4o/r+
eIXu34HFjdfGPIkI4j6VTXQ1C9JY1vxpnrEiCVIs0OcGKaM8jw9Q7OVvj8e734YaPSMCb6pKkFDW
MiEtuzszu0inIJD15yGXxZ9lmcyHPKzC+JhgVSdcoKzyTiFma0aXPoFFDQbU0LoMjE1ebUV5qPsA
OaMDSL3ew1WhckuMy3b2/NaMUotZ4BRMK6Wl24NWkMkJuUh0X2Qp4r4II34JhTk/z4k6/XQmSrY7
9+JyiG7fHLBmBE28Brw85jqFM5xciasI9uegxvVfGTJH4jqjxFC4WpWXKuFtI6EDW+eWh5aQdCl0
tfzn8apuTO/SzyVKIpwg0l29RFhGNFkVF5Y/B4rkdo5VeXoaKEfbTsbz46E2TiDVbRD/fPJGY3ea
IrpUYW76c6lFZ0hx5mFmbo6PR9lYxMU+AbAx0iH3JDgooEbec40SrQiL1pyRn2DedweIo9V5yEZp
LzxafRadWB42VEqJMUH+UAC53TUWKICCDlN2obJiPxtBTpypR3v53cYoUKB5PkGQADBeb5Ws7jRn
arIMvk5avGKWVR/m0t4jea7O+PItiKIRutJwoYt19y06kkYV0M+LrhQdXqmpcuzm7G+rV+bK1XHG
DNwQJMT7jsHbqABiSOqoIdNgWlVxurZVYFnU2WUw4uKPhCbWtQ+0xa6hSErHLVOx0Ii7GNS4YoTa
x9Smn/Y7vwFWNHtz4TCsoZeSpk8jjyry5ZNsfzY0Aq4xsCxXhEHimfFcvyBKI1xzSvLvmV5XXx7v
2q2JJ9ehnUcyTb65/P0vb3yV0frFULy80GZWvHoatB+BZQqX+Kz1UIwvXiCHceu9e1R8DMGzAICi
arHmbMxDja0JTpSXGbLZp7CV1bNAYPprI4/2S1KlP2MwGN8fj7mxkdlfdOwtmlz31RulLLJ2rvvi
4pRC+yBKSbiRJGf+41FWN+uypYAf8ACr1GoW9ZDb+ewpS4zIRxQXTDHtPxHWTdLjIIa08ols6hB1
nRA55T4JE9NNS8eoj1UT1PFOXX11ub79Cn4BUF6NatVdi3ZobadTDMxUlmLC90Dv/5mKyUDFuVP/
ePy9W7P6BjokQuQiX7+SkVLNc4u30EUEQbvI+RqnWRvTnRt883u4496eCkrLq6AwauKo1lHZuTQJ
qSctSCTXtMAiU5HeCXd6mzqL25/jiA4fDi63C9gYRpkUkcgvljWqXxHYghHaodCkvZjSuETAatmb
lzCJkupAIXJXon3jQFKaoZIBosSiXL+6kwaZLhdwiuoyd6l0aLp+umBs3R2HUs8PXa4S8YytthPr
bKwiAAWkxKiiA4Fcw/TwCAyLIunLyxDK2kkLMBJwxmHeOfUbq4gKAD2QpY8Pfm71aVrVS+T6QXGJ
lExHL7WqzhWibG4lSf3x8bZcV4WWZWSsxRmKpHpZzttlTDNq97LEaW9EVI9nrQ5E4+INnn/MBkVH
rhzg+XNo1v106Ct1TJ9VGHvSsZ4sMXiJjObP4fEv2ppiE4UoVOgWBf71Fh7zKOywSuHj+7H4R+CY
BRneVPZQJ5vD8H6CsKLwRmvk9ru7sUkF8U55SUXzf5yd127cSta2r4gAczgl2S21LFuWbTmdEA7b
DBWY49X/D300avWvhr+ZwR5gPHA1yapVK7yhe8xnEZyyKTSuPMxZZ+bv2+WvB5G4z0FekO3bUtrd
ErX65E2RcGJNM9NPHTVW1hG3sfnOXYvFiKvJqG6QH1XWla974SEjl3KAfjgUJDbs84eMZgOSar91
J0YfzifDq+c7Kxrt5PUvdmkPISNJQr6LT9AmPVuGScNMXaK6U2645lNkdNlD05nBjdFZiFAJ10ia
ASGqadqGoxysKLHF0n7yDCWulJAXDg4zWgjTzCwtypGzmFQuY2cPRd6dQIHod5Pv6S+0ido4RIDy
SqS99GrBnFCtgiTgP/tP+Z98oGrKDe8Wvz2NzLQOk4Y8xx76xxHsDlYiGd91oCCdkPmdRQLozplB
pSxOZqBnbOfZaTzNHE2cUa5P80grvn+f29mc/+vWYWUynR2bAAn4BVheIkprVi3EQPqV+QdngPcN
PXW8QpN98RZZZbceZHPuIO9zPHkWdYMOLVHBIQvGWEN7jPXaXjvrLzfovgzTAtivCNC/2KBK5ngR
TFl5yqeWM74qSAix16moeTcJNWdPNsrK5t08271znMypBMyuPG0cmABsIowR5Kjs05VT8yI28KP2
sehOyKVAOc/tskb3CP711Uk3q4MUZW2SPmLAppiNLmy4g6my9YSN9BbERVhFvxyy3yyGH2ZWb7Ki
3AdZgxCx2VmUTIvv9N+sFXLSccMA5lPfNUIjiCTKa0yVF4eM340KBBh0CKOkGGeHzB0Rs58qR5xQ
gVneVJi/n5ZaZo+dVNGV6/biUiQXoKmREHkRvwxkSD0VbeIEG0nc4h5gx0stgttyk0+vf41LKxGf
d7o7CLoXfNtc1UDY8qHioCk/HpxuOMlscRBWkMbh9aX+Ctb9T1Ph76GG7koZtzeiiJrPQ8fU9SKP
zEqcyDXt3zidNgPUNSd6MmB0rchoSvW95Rt8ryoTHw8f1m0Y475mfoPk1smk7UbXYbYtjPGt10ze
4yAHzzgEsgzqZEEL9KeZZa4VT/3ifK7DKdtiWyJWnsy5s157mosv7m9nHnTRy9hvtyD5GbhXp2Cu
ZQKGuIpbs2uTicHKlbToUrCghEd3F8I3Z/nsys6XudDglquTW1ru7Ya39j3Qrfz4+ue5tApXNjg3
xKpQbzxbBUDuEMkgqE4+TqRpVSB7VJfrNSf3S6tw8rmbAbogZnZ2Zfaos9HMH8uTp1YvRWDVOcI7
vCYNe2EVIjjYjx3surN2nu+0Er5KUa+8sVnY+fsF657U80f170GcVcgjAZSD0j8fMq+GP2tnzFnF
XLsDPCRxdLP5X31tdjl4cpndcmpPp87HP50R1XT/BLFAt2twCHKBH3G2hKGO/WYMqyvb4EJ0Zjl4
MmRk5FDn97tQBRKMw1adgIest+MUakgkElZehB7sl8Uq+kNpVs4PU161Xdp32Fl8QB4K98C/Ye+F
WlpfBP7eUKlOddQ5aefkrQHzydqc2yU067dWscyfNVC3P4Mhgt+t6f1+/QRcWp8WE//eVbsRYny+
a3yMcrXuInGatKrXI1lf2MEelmN48iMh8reV3XaPPfC78UDE6nTqbKGoryRY+zVy/hYi/oVtHSC0
F6mz3J3msnYQp8Kc1I2z9ARiF+jWh8Gq9MdCVKV917r9tRbzhXjm0Kql/CCTZJed3W5GHc51RE/y
5M+esyYZuqleXNL9BnsLjeHfLziKSALN3lKibj/P75wANIan9aluZ9OOrc3tPrRhm/9eHPyYD69/
1wtv9Nli9vPvKtys9bwuo2IfhXpjhFWe4p1mxn31ZFTm1zrz6iuH6KzVu990uwMmGChySB7wLP6M
2BC0UeOKkyc7gSmlrOZPvVZAndRSmuGupKSWKyLDL6xV90UZ7uOdtAOAAE0+f8y6R85zagpxUmG7
PUbtliM9tqy3aN05aY7P7HGSrUiXyrdu876eEvAP3YH8sfvZr/oa/eXSS+dihJOFXDyQqLM+F7un
XHo7JLHwKh7YnMa7BUH1+zEvqhTLHBe4uKjXf78q90BJWk3LFiPLsyOMjpPQvlGLUzao7XGoAYC1
phH+fH1DXfq8TGKgEO4CKWj0Pn/TSPQsM+af4rQVoXHURtYfUSRoP3agDz6IcrzGIr50NjkjHEvO
C0f97Mv6A+l5Hxm8S4d+87QtNc4FY3hj+Eqlrz/a5aXIy+mDcumc38/m4i9Gg5niye9sL/ba5Wfj
WluyRp51pXq+cEcD6YWNtZu17RL1z19i1ZeGIQHtn4qx0vdmYMx3Gb21K+3WC9fZrii660NzDjEQ
fL5KZHb9GMwUWm6ltulBZ32+xEtUbu0Bk62qO/ll7thplC1tcKeLuvjz+vs81/baQwG6HUQCBJHI
rc6rhs3tg6DfSOWFDhFzBDlu3uYGWgMnA1uZ+atjlYH8olus65KQpvqMQ+eqckY1UVA/rWXlu2mF
gnifbF7l6oPetPCPURNZ07+fHX5pBDmAO+Al/wmcsXaKjrPT91Q1QpbqDc2NK0fnwldnyM0mhuRA
QnMeGafMpfsLuvpUMr6/obARsbetzZV+yIUDuteWf13rgMiff3UUhPS0y4KevLkLPljZWj703lL+
WJtQPrXk6vLKu7u04K6VRL/g78TybDMHIBqNQk35yajrNh1KtDSHJV/fhsb2zWH4fXh9V/1NLc+S
BDJ1ZqMgXfcK/yyNbrKws+d6Kk6DautHBz8qN4bKV3gpM2/90ZqzqX4bZqYPV5CJ5+08bhPtfXde
7/x1s72jM4qwSvU+cvtR4f6mwAVUxZr62A85sbmKPEuGSi9uMi62BZbYcor84EelI+hqhw59GDg+
RqxVZRlJ3eUCAd1dgucoTVUfo6Ayurs2C50h7hZZOamqgo6pNfjL4NhZS13+e+CiIU5Cwf1HfXn+
RmpboznvVWjIrO56mEMxoz3gOGk29NcM/S59bKaq5OIc671B9TymSP5opr0KP2CJ1lOmbf1pGGr5
He6imZS4Q/xfdhe9zN2FkZ4/bevnC2bwKlyVj8btbI04ztbOu9xyqTfdfsK707gmfXjpjDLwpNdP
8KIdfba5NiXMEfCOcZuZZp+WjpenTb3pK5H5wk0DThopqn1C/XI6baJDnreRb9xa9mBC7WqtN73q
+g8IgoiPrx+XSw/0v0vtH/R/epYQxFBnDpFR6h05JK4h1E1QI0b1f1gFpgFNASATiCg9X8X3t6WY
dsZMLjvc3uiL3zDFu2aodeFCY2gI6BDpt53JfJYLyLJYpOXq/JQFzpBoYRkH6ODlEVqtfaf8rrjJ
Q2mmuSTmvf58l7Z99BeVhw16hDbo8+cbzcGGd8QJG5e1THqO/E09SSuOBI87T8pLXl9v39VnMY7W
ZQSvYYeWvdAciqCFUYcGSJa5q/Ho9hiDCNp/xzW32gQNFQlxdr0GCLy4KEan+1SI/zrvUQ0MW2Xl
hcVptuzsgKXilIxd4Z2QpAnSqfaG24ie6pXb48JRQN7JxsNmb9Z654ZsQe+3mWH06N2E2nrXCB9T
vSIYPxtT5Bxff6kXl9oNt+CPMZY974zYzA6nUHL/6rIMj6OfyVgZKn8XttPv/8NK1HhAyLmAvXNC
U6Uj5akGRbbQa9sxsUoMFBiw1eqbGrP5Gvb4HLi651kQfEjwOHvcwS/0A5a8aAZRFKd+GMd7LMzE
MXAl7s1hmPsf+xk1v4Ontk0lbta7393aae/bTSl15Vv+f37IPvzisDBaPAvWedMGbS1RIy+t1kkL
qxU3TVaNxxnL0EMxRQY1YDvxKqw6TFDNIipl4zXjpwtndY8O3FGw5yjC7OdnFVaPnr0FPfZejEip
VcFv5dg9kk7Co7HiB1ce+tKuovakR0nPgsnqWbEn69m1sxqlVmPv76X1MpbQE4fi5wA++pow5YVo
zm5izkUXmYb1+dRtqbe2yerGuC3VPCcw87q7VZjm6d+37w5e3NVZd7Ogs2i34ow4ehLy79KU/ZR6
4LVuVwGtK56G0vn2+mIXPxd1EPo7u9jZ+birmE2/rm0YhwX0LS/RQ82XyyymIFVtpfNGXXDli11a
EQoCgls0unB+OcthGjdYuFvgsMNEQCc/dNUIjKHKs3fS8Nch9aQKzCsB/dKHo0fBCH8Hhb6AoOIp
Q6Emx/xUlRXHULkRJAH/2iqXIjhpGXkFnYeXfewMbhGjPVLxThsjQAzfKdubDsLaEZX54c3AFELG
m1N4N69/wwtnYB81o68J4w+y09kbjWaaS4U22ZZeZd0VRV0ehDMHcQZs4MrHsy58PSx7UIdhFAWr
2d///H8SGlS/NwzYp/I0Fbkyb2yFJVGqtMy2ZJztzviczV7rHx1lq/JW+57RJpnuQcbYWwY0xqzM
8KMZFsxRc+HUt2JU05NUfeUfKy/zzCuJw6U387+/9iwidsZayaFXaIsAHElxv0a8bh7sOKCGvbLF
Lnx8MBTMllBrt7jmzpaSfcX8jhk1/Z9t+mQuW53UmtGxY/TtQz02eIIOw3jly+9f9ixR2UlSZJBg
q6n2z4o/pJe7tu7IGQLMYh+H2Vpj37CKZBSOnYQ+RttoYLjf+DxmOo2Renx9413aDEyRCR70Gvdr
8PlmmOrCH+YqL06+rR2d5p1kcBp6g7Jv8gVjjng1g/FaDXQhDaU8AARFoktVcl7HKwTJAGLiphAZ
dvnGGuv+6M2zwCdUWmwiWqyWaCaggsU/Um/2i564BYaOI0aX/vxxl7yphA0G82Q0mf9QB2bDwK+w
Ervqgisf9tKbhXSDstQOxmMs8vzNBqsPVk/ts5Aq21P61rFulC/sG7+hc5mb7XblpFx6q3ApqIp2
aYQXmsvVqCoHhGB1KvIp/zL3ogFw1VaHzrPW4K7sx6iOCZnRkerdUFcW/9txO9vHwV5XIBK425ed
t6q80cqYare82bGoRoijhtumEh5HcecgetIdsCeemHdOeZE6AyUvU5DCtOPOCfWDUfTzU94ZwGJF
bvf6Acpp5yVNbmV3gTMO4jHLyuEx6sLuLZq8pp00Tdhsxy70an3lRFy4aKCbQmMiQvov2+9LV7Ru
1dIdaZtqefDWxsrjEQuq4+sH79Iy+PHu9Qmd9xddJmhPAgVCWZz0ZKz32O0ViXaDayKgF6In0rFI
ZrAF0VI+zyf93ttGf/bVqfFgvaQODBR0sY0GhJxLW/j7689kX9iCIRpcAHwYnoKgOrvGJkyeGrEP
SzKnD/Nj1jfLFIPQsj+Wyp3HxC8ancds08G+We21qWL0OSMY1v2yyu/K9qrtyHOUMl3xEv7toPm2
Je5id/I2qAP+gkUZKNCPUZj1N/WWL48z1Iz5wTWLfP44+H4uElfj55GMbZYbdyjattxY0yjfuPmo
H2E2be2VD3nhFcPkQ0QH6B1NlvNghhCKGoPRUWTLWm1J1k7zjZO7RXMaK/555Y46p2rvESyk+id6
USJwf58F7E3qYdpKEKRZOVlhgs6VtJJRmZ2KtSfzMSnsQX0fSlc09ybUcfOmyY1qjv08oMEErrQP
Y2PqrJH+vIMu47yppk1f3weXXgmMOHD95PQIYZz9Rm1aalsm8Pa6Cvn+ZjMejWXtY0/Kf9S6/Ps6
II0C+4RHBuL7bKnBrYsCRxd5QijVOiKGNvzKVKaT0d70n39/KtSj4Xrs01XmQ88Der5PtxskYE7m
UIfHVTh+OqBzkvhCf3p9pUvHiPsJgBztWSR1z8qHOROj2HolT3RjvktVhocI9cnYRDTl0Y3mKcHK
RaSz1VTfXl/4QlD66/6DShOKxi+SkWzwclN5vM26HpqDs67BW2ynw3+f3+6qMHRlEPpCNeQsSsje
lbrverYHdm23mzCaQ7Hg92WM1jVl9wspHUvRj+RmAqJ0ntKVg5kpy6x4oDAv7go166TzqcjKcbW4
gIwigeJfP73+Fi9s/wgEBDsEOMJLvHM27AYoE9SZcu16wFB99qayMGyrg/IKiOTCRtl5hhgokWO8
1NkZSjvqiMbiNC/GtJ0iG7neu4Jg2iSts8Du2Kp6Wd5NQE39j3ke2tccVC8VE3+9oZG3DjkX5xF/
WDtl5rUJgcd0y1+ZQc/+FrWd6pPlS9nGfeCrT4h10alF+q/yPxhrA9GmI+P149Fzywd7kH59M6HI
8AaMVxiQ3WMSGssMeu3h9e9yYTNQ9DCY5EaEGXzeVCoDdxorwTStISW7wYnYj2tTbLe152yJVOT3
WblMV8jeFz8RIE2qSfpLTBmeR42wqWczCyZxGgPpfLOiWj6ttZ6py93ipuoHca9oS3G9md7p9ce9
1Ewiw+AUcx1TMZ8vTfdo1ZhBipMdrEUdlwoqdgxTZasSiRR7m3LTSImgSN3oZJqE5WBzFzpQtKfW
+PD6j7l0JqAA7NBxkkMGlc9fw6AdaufAk6hP+m0YU9/bX8vcbXfrFnNYrnzpC3EMlgwkGXqxe/qz
/5r/KXGpslVRN1xAQP8CaA49Qozoy6X//kzku3QjdvraCx2inHyFxuHIKtIKHgHROnFhrvqQcy9e
eaALxQRESvh/PjTsvSX6/IFwHxStMfgw2LxM3PRKBWXiLEXwZRFz4TAvGPXTvz4cLFxwROCpSObI
bJ6viCgwpP2oUidbIt4ehy7uhkgvNoMX19vmX1ntQhwhE2b6SWPZJ5ydE1O0SxvQyIgj4RSiKj7W
FVrSWnnis4AD3Jxc1YdtMkAQbB6jei7yOMsi4ONr5xnrjc9FvNIfzqfsoPGsLw5+68760Gp7yGJs
KFr3nz8IisVIM+1ZB+S28+rO7tE10ch8nqCTd4cyWrw75FSaW46UeBiiYbuynsfrfl5eASxnOglG
B+rQCzMP8HQNfZe6OmVIByekHV1Shdg6aGcKbl//8tZ+/56vRfZBg5RmFDSPs/sZ5TD80qxBnggq
a58W44Qgu7/LUseoSJifasr2b5ns2/pmC7pyTFboGksMR7XK4Uq3jYjbQRX+G1Dpy51c8ug3IKZu
RAh2MeEx5POcp1Bd/Tmdqpnb+Mrvt1/+fgYif/U1gYkyTH2+dYMNDdygBUBVBlb3PqPd9nPOyOug
etqbn3SZ5/5H4RjBglIREUgEbvVRCaHWe19LNJIL+DTllaTn5QlGpob9DTCGxtsLrXLe54jT3H5V
W3XzySoNP3bmKDpMarKemnH58vpLuLDc3rkn4JJjvdScLw1znuVUSphz1CMFquXvxmoD0BT5NHXc
rbrGmnl5uXJ0yYoBBIQXsDKVS4g3hAf2pxzKD3MBJnsxzRXyvhtiDbqOt8idV1fyn5dxHkwzguzY
EpGwMlN//qVhA9Rw2MR0aoTZHrawl7vOdHDlIt2P2MstxciUopYsB/7c+eTLV2VmTkJGpz7vnOLo
w2LJ3+k18A6RtRoFDvXGbCVzsQTfrGGu+0PhLX2QIpswrbEKjek3Jiza3mlp/tdh8fKHJpOFeue1
PV5qnaWm9h5WydAns17WmjFzV+RAeuy8v8nWDLGzNh+W6X0/a+nH5YbPeLKITOI+PJqqQ/E+iH50
pjS+uq2n3itu2Zw2np19DfO82GJfklalwA6NPxvKZmuqt6l+Z6l8+LGui1T30bYsvzxrmiqoEd6k
E0fA60h4lELGKO6hGQhgrP+8H+EiXmiLesd28Io12aJgFe9RKpOfTK3E16Cy66/WslXdTWHL/nMR
0tc+WOW2bbHs5hk3oDET4j8kYor6NNIbMuIwksUcNx6erh/nTA8YiMCNFO7NPPuMTiJjXJsfeenQ
I1zX1vtgmHX4s5yj1juU5OHzjY0zm0BGQQzdvTAYld4r6FJ5OnqLFG9GZazmG0DjjvNzklFpxIgr
zdsvIppAbauVNnB1a9NZUkarfKts3+DG67rGei911n5UnpHlE2yRJTJ/b0sb6VvDbmfnbeXUzGax
Al5Mm9AcGFp2Jzy1Aab+tsNi9BNwWHoh33W830wWtP+GAn69EevW9sm4e+XcLnScplsZTvJ3kdnj
VwbGZCoKOMPTaCLBfbtI/g8xKMtZp9Ww2kuMwmKAcRCY+wYvvGJuEwBE+Z9QN46bwHestnjUSn6v
13yG3K3ymaFFG4YfEDa2JIgwVXxpvaxpoZh18tuAoqtM7LAnJ1+57CIwbgD3DpiPqDYGzWNtsdok
UB3Z6QjMFYz531mO/FpiWYA9gOPna56CU4tkSrt3+ZythfWONGb4Boho0Iei6UV3mGQ+d3GH190Y
+8j9yySMkPpNOm/r/3DGvXQCXvG49pEu43Id/HtDjyFQu4DBo6otYSWMT0RSZY0/JlNUlI9G3yH7
66GnPMaB245vRBXKGrPNuvuct0K+qTxH3xhaNT9Xx1fRjS1Wq0l7fDNkEiFC/FgOtV/FhranJWH7
iwqbRBRd4m7zgv+sycm+bjjl3dXVUi4HWDV4g2lTOjIdTO6Z+6JtbcglonHvCvrVdWw2c/9mLKsV
5G6QZ4/WZpZfI65Qiax6mX+sRVZ9Mr12+14YVb8lXllYa1LZWf4LJ6TCiEt7kmUiYFnmsYEN2Zpm
ItDhbWMNy2fHbp33USOdMS7rXHxexOY9Rbk7zsnWrv67UYEsTYsynH/VrrHa8TjV9C+7MKwLGFyj
A/W/byoEvANVmmlRT+sYR/U2GfzvY3SowrHLcJqoqwcEWnOLJyuDtkrHvvba1Fn7cv0FbY+j3Eel
V6Q18z95awyte68YmT1sWRGlCoY6SiaYTq4xsEN3S9Aonuq0ZrinYoV2X6JkP38wHL/r03WY7Qc3
dyT/8HSXqmYLVbJss1ckKhr111J08g+2uQ60Yd1YfN01DwZ2odbv2xVX+8Rby/FLkcs+T9olV1uM
/wkHZOqWAWVoT7c/hYfpVZwRzFTa41CbHYfC9z/7ZjX/6f1Qfnb0KJbD4E+Dl0S9X7z3GsPPb8CT
QwRadTvmaSE7bwSiRSMwJeGPLLKcPOvjOTfsG7cXKj86NUOkeMr77u0ibFMQ6dT8lNk2zS/tkjfH
dVA5v0qzzIvD2iEYdRRiDWntMH355my6KtKQVhl2rYjAPfVGkY2JKn3vC/29bjhURt7VMbzM7Y/B
nHensS3hFm+WsX7BeFt3SZQb6rZzKaqTuRUWYhPosorUZ89EsWU0+j0ct+orAAswYFM/TEscRebw
Pc+zFvMkXZs/8IsYvkiwFkgY9Lb4Lr3Vbw85sn5+HM0Duo9ByVpJVZY7xwK2mRdXWdn8mUsgRGnn
+ZU6TNMSBEkbmvLBhg7waMFKWJJhKYoB07XC+QyTmx6kWY5h85QNpj+ASJv0j20HmHAcLaM7bLnG
OtEOcBp0LTWYKU5vQ5eEQbF8bmDpkJpiWevh9qSxqBZoa6KHgouBFW+djXAmTVs0fn29bcEhNOYA
DE5gAF8Ap4qIqus266k2My+76etmZ/wFbslLsRc6/oknhG0kurEtdahmw/5Me6BuEXudAeiNde38
7lUUvYV9BN0wWOG4xK2qR423pVwfnWVq7j1R9EHs5h3gJq5I8bDa3frk1mJ7qmXLXkUozP8TZuRx
h3ojnSZ2CPtuqQSar7LLw/boLtjWxVEzDiuwSuRAY6NSrrx32sk9lflY/MhrwgLuiEUhkrWa2qfe
dQpxrCZILhNt/voOKZ6tZfzj9qel6a0fmA9W2GM0/A0jau8lYX4084PugvlPM20OktoQe+gmq54w
aPZ19BaSQ5an67gGN5at+zZxMs/XCZqfw3+ezqQXb41ZFMdqHQLFKcujP5C4OyxkiSZGvNXclokC
Blhg5lpiBcoMWv0ZS3/ayC2Kml50Ld01toAVDImVd7mMrVlHD0VeIJpirt6SrBJzq9h12urrJMfi
v7qx5ynNAhWudLUN/zF3zJrz7xmuZuIkPRIMVE0BKHGxipbvHLuj7h+20B77ZCVl/pAZ0OGOPbH/
NPpLFqWLykiOG24im17hOobAqUuUb6Hqcev6ftZ9sd3a3gDh5OJTt26RPOgaAGyMm1T40KA3MKXB
krEna3tY+lsBW+0/Rxv6vTA0hjqectWc5GHYiGSuomlJV7FHLaYY6+OS16V/W9lV+RapKuwreuz6
wHN43fRe4CCx3qw1JP8jUcJ8H+IIv5AUWOuhHlUTvaOErx6xt6D27dw2UKn2VqBuq7HDJbhvViLy
lsvmYJamHOImN7l2cGwrAgRxpFneG0be1PHQ1bJJZsgW3I/T0nBEifb/6W2o3iOXRvVvuQWesbiS
bPbtNujld2SN+U3vay/ivAzLp9pf6zfF6gyfTFNxDSK5z/xBt32bxbVNhE3wk1BzrFyTy98QApmU
MAB34Hez/02GFSfM3DrnLqtUOPAEtD7jrCMoJ5acG/zzjGKq49yu/bfUcuUSBwjYNqlbOaN52ERt
28lStMTFzlk8LwWkA4xIos5gc0Si8AEQEM4cQVZkIjbmNdNsv8K47xGlUHHT9hN/WE7RQy2Z23HP
BLgKZ3M0zzfTwMyQ+Zkk8apwDfivsb2xhJlPEgucUmFUKnubvZKto/iN/+2SIZVcWB+VavInwxuj
r0Fvcsnnkpg+Vtg83cxFkXXHDpdMpIl82+roUDdGjYvN4htseG0wQvF1/XWKzKmhcyfGW3xfC30r
l9L5pLpROtQfVunETWeDaYzGztJHszVcAN0eGI2UqQbih+asswc33C2VC5dJMVgkD6lLKiyJWedq
F/OxYFQzoEFmIAO9QC8bY8P3xM/R1lt3q93C+KCUiUhRD1D9ydoBIonXIaAWVz7w8Rh0hH2rlbEw
v0MBFuuxZR4/RmXTmokYwul7b1r5fYGXzJqIzpHtLXWyVSVQKrhJDIodQXqo3Hedm2lmg2Fh3c2r
Yc03CthdH8twHj8hk+Lxq01PYvS1+uZ30VTV3exns0h0gFhpMrTN8qUFtDfEhdX7M0bAzrIkxdhN
Q4wMTNbgOD6L4mCNJOJJpKlsUraqpRNGSd2vQrgTakVRGVQxt4xhvrUMgCBvKA4CGdvIplFKTbb6
0JZl3cdI/9i/oJ17pCCRRqw6aBt1mCvNJnMxapljBD/a9zmQxjpGeSD76YzW8HlrVLekC8mH5j3t
lUCnFtWl0yoGGufhIro4Y2gJ+qZty499tUUPCO5z/2/+2s3HnjTJjas2yn8NrZP9YOxpqcQLW3NK
/MxtWBYZ4Xc1c6TfneuRYRem/0EhGNjF2ujEu7wxGcCu2lt+YCiEMnxkwYNO3Lrp53Ql8/rpelb3
ZVcYM44z+chXY7PGP6j2KQGHdAz3IK3WIRZkLz+UnHg8u18nusvwAN5lzGPmo23I8hcl2vJHNrLo
GQhItqirmk5QTUztHFeFSxDOFo8fPM8Woi2SGkP1tJgyZ3gLosFzE6Eb+QvzqO6Xm0fcGtJF4C1u
i34r06Ey3K/uSG2WuEswf6WgJZARsMBJhoTne5Ert0xWq5yKlDSv2d+PQlJk2OT63Vv8tomx76G2
9OzN+Q5RlMzHKKdhSYUXyQ7+0lR/LbNy/u2NCihHpSidYsApxgMZu0f5OrYyu5laZc3xOA4Ln1l6
bXnAaL6HvADOcuBWXNZvqkSELh6CzjQSLvjqLsMMhWjTifWnMeflm9pe+upRW0CBakP5nwuI4uLY
zGsEGaFuIucNAuhlk4a9ym/CrBtESt7ZAGCx1qm5URPyDPHSrU5Onp3VGtiJPVI5K9fmWKtFJmbm
7w1jlXON48zS/Ydpbijied1KakB6f/KwX9rfN8NdhtgHGiRSYnT2bmmd8o/vD26Ver0hP0y2Wep0
39RvarxUSNxb32wTeAU2lg5VQKOtH0DPzWSPH8PVH7ukn+fFTICEGFx/hhh/i2yDkxYZW+3FFLnL
ra6i1opJrbqnPFzDJQkqFChio+uMH5JL42e2+PV34eQbqssyGon9Xu1REftkXZa7WCHhrzGipJJN
/2WVgVdiq7N0wZF7f/1YmXX5A5hM+4j+kvre+ZsV3CyT1Q5JhBh8Hvf+2nBjKD3WSbGpgPCvgAPH
igqH4lgU7o9x7IZ3Tsm6cYkjyO+lEUpSdW9zho5A5XDVcFd7idku83vJn32QpREZN76y1m+ZUtGH
bBqqKM0MgFechLbjZnZp4Md/KUJxAazhNFXZViSGHB3gYOHm2ek86/JJkPveRCqMvs+b7xLHI115
xDtk6uOmyaL/0PxpRUwy2HWHqMtceUQXIawSJywIqGs2qy9kjdb9jH76GLuNZ+HGHlh9f6zNNvyx
ZNX63Z3t4c6zdo06rFvX34Rr9ko4eCwY/T+OzmS5UhwLw09EBPOwBe7g2em005neEDmUQUwSSIjh
6ftzb3pR0VF1fS9I5/zjsIyckigG69wDAvhn9ih9WpJjOoogbsUf5qMszPfUGW8xZZgElGJBcQAe
MFU3jTrAkfTkHuulzdYWyN5tuT3iY04yFtpguLRs5tt1pmPMwRQfOd6p0b1+QLey74UwqZBcTBMQ
1OjU/PrttMx9rv2x5zoL9jW9c9Tqvi3NvDxh+WYYOsKhuWdoZl3bm74eUUloSyG19QHsxOEEzIUo
/fq8UeTvn4bIr7+59IZcR9+XL+uhtUOZBbUzeeWlmyzXqklUfqR2HQmISFNRNM3O27FgqQAus/5+
SsOm/3NYL/twHTO39O5lHoTsdGRLbtPdr3OVApIXy6KC18C18qM12UbJ6ZyuK+CzVu4Ne+OyMrGu
syhot3O9ogFYrvMoJXa1DhX7Rmyn5tF1sn4qmOga54wxEbYDH2T00jaxN5a9v5ClGwBw7XnoxQSe
tMkm/8W9paavtsnBXZ+l+kfXbtXLugVVVUIy+P9p/prHLvPxEyZen37bhNn4jEP75Ub2k48KSdaQ
dy1LWa4rQO08nLP6tyHOsS4GOSlumLpJp5Nia//PD9a0KYkRl1wrxgZHHqkAW6hEWPxYBQN36gRA
o8/el8Pu1hyTfXL6dmjQA5rsWcXzwgHtuAfARjIHpnRAW8fTEUmHhwHG28vd4fBv5SLjkA9cxT/J
csHNlvZ2+OaEXvNAPcgWg+ht8j3ZFx0Wbiy217X1a76veo9vnVk6yS3y49SDWFrqjZDbOolv6THf
PhXZbNQ+oJ/7VOEOLFOHLnHWA3IU5hXTL/9UtC5zvpvOv2cy25fL8GX1yzMBxlNso9qeZsbYjzGL
F3JqIOPfMuriGhZy3UryIJf0g966/tXSrcBVsRGTig4yZRfrDmmfs0y2DZu29L1TOBxDjKUqcb9D
CDrzzWjYrfOs8uPHPqqCW4KGMz9Pbb18bHU0/GGC8z+DYYcLaOgRppxOBQT5qCrpGia2w5sv1Sjc
OzykakZYXcmtTNda/RbBsqdQaFmtCXHIYn0yRz3/sGBtPsN73akTswDQYrIcgsDooZk+e3dyNRxQ
Nfy1c83x2YPZpuWaSoc379iGZ915zScKHXZsf1rs6+Hp7WkPm/UXz0fwElNC96cB5ezyTaMOJRqz
mj4G8iIe6lrW/uXobP17Z2JMi7nd4QGzhGUsPzpfvterHX8dnef+tKOnvs9kBf10Bj3HlxX94BN+
/eS3EHWliEXcu7acQODG8nC87YIuDVUhQ6b/34EK/JcmxOhnP27DVhB1xOLKpOr/G3Zw/pIkqZhn
buElWdKgIzjP9brXOKyIz+v8ClFJyP3v5hnRzFm+D302F5G7bdslm0FYGFuk+QFx7X9rk0x+X6JG
3nmTSLqrGVy3KTuyQcJi5TLZctMELi0oPj2J+b6G9WvlTHsND+e372vWOByb20qFg5Rz9N/oJDtw
KpTPz0MsJG42vVAh0HbnqhOcz3qr4nVLUD0k5odX+83EoVYHyWUkQjrNeS6RPPPXETWwL+49BxHH
m6hkBfOqPPuJlJBTxd0b+iMhl6Rz5vv6Yvt4zF93lWzsC4Yt5yZQ2xrlu4RHzFXWbWnO6GE/JlwD
Y47tJQWLa5ll8x5WYMwnJUKKTQwnTD4gwBZQJgsPVlD7/X8agAE823MRY846GM8h2kKvCA2l6+Xe
zNhxsYlwNE5Oz0p8KFJV8gigcC8l6GmNlKTvn5duorK6WYdYcufKLCvqdppvV594Nz5ia9tyoMD8
oZ+GLC4oa3J/VNscf2roi+9jbZkxTMfzuaD0ncEJIxlyPGkno6+vH999Q1h5volEvNklsMEbRS7h
y4SUTI3nVEF6v8NZ6/+WyXc443W60Ix60dx10YU+APXQ+dnCPjMN870n0HNcCeCzw2m3svpYODtu
mAy34dwqNBRFHxv5LxRVS2561acz+a0x0DNVdxmrs7TL26TXBpSVM7u52MQsD5kxeMFpgbefzbR+
bWwsiN+ivVPPu/CSkaSDOVgZ/tvhYVWe/9zZzRWnCYOWyFOp9892iIM72ST7a6S87n3gKY1IOp7W
530L5t+yneIfI0Q7CJqIWTfHoF3eeuTW8j6hN2dmI+pX1srJZ3i2g9cCCVkbsUtwkIrpUYGuzt61
l2lgO0CYaI8CoH13l8ZFzZT4QwxYMOv6BCswJkw57c7k7iIM7k7N7FXsXF4gbhX9f/zjkRq13Ek3
zy1nzte31umC5xTklHEDKc5/K2mg70unnZ8zn8XLRzL8d3gh7WFPZFv/l5gghF5hRQ4KFAftrQHT
UmWj1RcOyCnzSLBsL3Fh+et0ais+DqzGFt9ijRjDs9tgEPrXe7iV8xDy25A6V1kmmYyBkkQuNnoO
B2Rohgy3KhbVY7SF7lbYfci+j+u0TVefqN79YgdSXr/ABVdd/ZUl7hT5w2ZPfTDW76ODThb4YgbS
oUaxiQuX2Ne2bPbmMHduXLfVaQuOJCvHMU5NLrRK1lIixUgZS8z4gmNjbyHm9wkpdrLyRXTZvH4H
iJC6aLPeTf81bh/BCqbN7N7qxTuiPOH2bAqtAsYzk1Z9x8vEmH6BGKIMQS8sDlOspqGchmHawU+x
bpwCb3RZAEXtksaV7Qg8ztTFbt4zbTgW6SZ33Lu/Vyng/xh9pTqqMBjcUzy02w+bLCYr1yAxOJhj
qKw8RHxxPPHzTX5hYhi30thU3XFpDz/tvAbXrO2nvx03WHO1KHO7c7ruQ3uOpyl7GqweupKXBQih
9ZOpYc2Iu+wkPdyiuVgiBkQBwK7OX9ejd1OvQiYPLYvC36oPKa+bbPBLmmaXZdt745hvpLPIIuvx
qpA6d3if0Rgy2eTAYSa+eInyzfMeieX4Ceix6YcDCDw+hYwxTV71a/0fLr56v3hQd8PdQOURK8HS
JMMPSQapf/YmojBKQMFwukFa3NZnm8yNfAx3VW15vR7JeLMCp89soiFN4bwXDMGg0WK/HYJQez85
tthoMoULQeRinZc47wV38OPm9iJ6djKCT4LcyfbNnDCP9q9MVVV8426DnJ+k/yUQ69Jo98vBlcc/
KYACfy9f5s2L4UEzvPIuxF0jXO8UcOS1J1Hj9yusoTKdU3ccvPOU1gu7Kc8PVKq3EuImiA42/D9l
Fd6SRhWbu+xr6H6jNyTd/ra9s2jeYA6fvGN95PvSQm+PZK8uHG3SbWeyevsgeEi2LRa3bLtDV2CP
aAHS17UhObTixo//yjhS2QUof6iLPtXwI01UZ/YEN5H9aPbMQQs4Hf7fYA/19tJXsV5Ocu26jI5k
y4iqJ5jcYvCk8C+r2qf1gYBZx7s4rYDUc2hTkWfOuelzC5zZpRe6IrbBwIWe+8Nb/6m6BQfpqn1b
GV4y79PyL7f3QHBTdw4AMc1b0nAGXfZjZHnk+/GepIv7rFA4FJhwieEJCo94EXPvO6O4LspSsEdc
z3Lv0ao4/+NiSdcC5mn0np1qSoOiSVXmPIcMcIqwhmOxj1m1plCUvP/rN08u8/oAVp2EPz0CQZKT
3nQI0yJ3f71t93Q1D7wDninYMhU5nYYXogwlLvncWh25fz147rlMBdD8TbD2vboB1iVdAP09l4jB
j6A5t7gsrnNkVFNGsVj1xV+QE+U4V3b/tQce0vnQrS7gjguUXky73MaHMdHcBT17rC7XeUSgvpFd
M+Q9SdB9jlDCvXM92wI6iWDeC1+FmWE1IiD1NgN4+3eoHY4Zbbo2JxbXKjjXU0USYM15Ye/HbOI5
guI+ttIw+sjv7Zd5grtKEIuzLdvilJJK6Y6PuVRtdkITEG9FJY398LvDhkWGMfrIeeBMfK37pDVn
3R0xW0RGX/3JH+1oijmku7bUNBTup4qEOb9sTDjt7106+C5kZbjEr5FWXnKbwa2yJJJrWATOyAen
+c68zdNW4XChploWFpPpVmi6nY9S9NZSfmt2Y7bbr1zvvdyOULQnXDU+f1Z84KdpnHmVj9k6Ri/8
y7kgJX/cD21W7ZWHWTLiLeD1/7FJ6UdCkOr9CsnXvIfV13VEs3jq3rvN5q5nla1MFtHKvAlj5zDm
NXE9qNu2NtyLXeMccYkC5ID9Nkmg9gIYdQpu6TAKv4est6jvWkPAXQ5Y2Y2sDdVy/JC7Ow05xYtp
Bb0wwvzKbKmqs2vdUL1BRGh+GNsO9R1ABioALYwBY4bfik/91iBERHemobLr3rM/gOGb+nxsFWmj
OCXiqVR0/6DzjlKzPY5L4jxEyCvSG+CEWOWOcoV3F4F9vC22igBLGwRhcKja4QSbsxFoLuxCGpIS
lIdFvwdE42t/UCB03lA1Z5PU8ZC3gm3yVh0RmcC0AnovILOsGEM/k61nshEkdZgr/dGEnjxKuR6i
Kob4UJqqPBmKsh3R7/xSw8DkG0BPtXkS9GN/naXQ7lPW4aE8D3ZI3QeXvDtOcAtkAKcJT8LUgzUg
iE6MEIT69NUamwsP40EN+6yx9jRtD8jrofx1HoMK+fm36CuR470zTdNABlvY2pNqK/beEOV19F3F
wrXlYgkY/teaKp0gCzhHe+Zz8BvAWZcHfXJZwi7hDGT5ePheK0oH4WtwMtGametYh3o5Z+gDm+/L
vM2ME7jixvPmkCSuervL60ob8+tAHvXdTMX1XPrCHLCK6DzKoPGi8T4JWqluuOUGlIabACIRRkMU
ziKwtNcHYvgJ3lXFhZjSqqEWJlo+h8PEgoCAfglvVD0TymSxgvxTytNPK+TXT7zt2/9xExciwJg9
OAMVOz41Q8ADrxS3pTvVbWEylb5qnYosIUbijRBkSC/UBcF5HIkOfCW7Bsl6Qhfhf+2it+N25BBc
T84qUlQgHHnk4Ctom5XXzX9BfyGlWwwd8Pd/sl/79oLjtBuKGR47Kf0xie15CqHpsZVtzjLJPDna
jvpv17VWPdTEilviioFo7tG8CnuOWzl9mBltFBjVIkAWM3ckPoNoz4oTsaaOXfsHBv3eHvM728Rg
n+Yoa+5xFc/1pZl3G5wlIDEoge3gbXV2eCMymzGoKLDrOprHV5Oi7olnQEE9uWGSR7jShnxzgvVB
wNlnF7FymBSehjIsomHzd8q1Zra5xdFiOY/dpC4GsVVdBBRVNfc+pNlQVguO4WtKQBYq3H3s9pKq
5UUV0t+9ozR1JJcCjoEbm2teBPDa4eIUe5TUDxt1QwSpj2sKspd1zaNBwomSqFki/jDhHadYeCa4
7Nk4/2rHuX60uJbRwgg+t0cg8HA+2KN+NM0UP+587rHIqnRh+66FfF+33v9NCEL3Eka9+qgrb0B5
YY/weP5S3qQPXmABXdEuaUJsAL0VdX6pPPKVBNkP0UWqyQOT9hoIxKGartZxdlyOzRn/8wQv9rnf
KjOe6UGMogsvo0lPfpPY/kxyBCIpI/ddXXwn7rZLjKJAF1rUSXTGEKSrV7uwLJdzGH5dCKNx3/mX
efO9YWD1ftM5m0UXKR3PL2WzHs1ZpbHOzntLmcnLUlnxFrYhr66Qc/WrSzMNgrGFwQd0Dzqultiw
72YHMDxt9Rp9zDUWknxiwYMrZmjhledg+qHB3Jqiaubpc6X2dygF3NAjiGCHrCY2yTPRADPihjSy
7Rl2feNN8pvKzd1ACvRGcnFHwgLrGGR8cMe3Rm7ZW7vH6hPVcNg/hLsrEC8POB98K/uhSGQDxha5
QuFpm/hk3000yeaKdItuw82CXL8uyRdpwaS9fIvXaf/jocUZCJtM2VlTR07/IOhacU8pIhd+Fcc6
vAt2o/XPFb1kcq7o5Qovc8P5cus7QLyX+tDBUk46sGhm/HXAglqx2LRAStvNIhLznWheHlHHidXH
gJftz4ry+puTkeRcjDUhM7yRtElf2424gLKZLC0j6qjc8EudFdBaiiZ2vFTK2pfD2IF9elaEwhgY
+qz00x3uqHZ6A1zXCLoClGK9Rcyx7vqKkGlZS8dO7jMWI9Ay2UwzuaLsu815YB38T9p0g5zaE8jo
uebR+9uN21zngb8dPiim3aYbRH98CQwSKtdUhAznoDFeU8abCX+xXyAZAETbhx+LNCs3+GK5kyii
hdXO8YZI8pGVr5vTAgjbPnSyFT+ateu7cpKZ5566ZJnlz2SqxpgfLYBFCWjJNVfXM+FKstDg/jHV
inAHMX50IKla7R9tnIM0hUks5opSiMqEJIpoU09X2njKxO+iJ5d5eP3X00Mc5ksAPVesrsZB3I9O
I1F4zbE4N2FLtmxG5h7pfIFSP1afpOvzvM406HImdcGJ/+3hTVjhRngdj+dZT4NZ8aOK46fXtNV4
IeGX7DNke6E5VTyowL4o7d/avnaThymuarQKtfHq09YYMHQ3c+Lb3VkUYFGTTD0czvw1oRKKGRVU
wSEYqTGeA67WboUiCQJmvBl7KmFKO6b1VqJ9axpkJgoYy6ra0J6rUtBBTybOj30c2KT4un65Tkqx
7qKwkcHsQ/+Wm22gidBauoggOKEp+qz5lctj6ZP5KiDXfx9aAJ8lYMeWOa7uGDREM71aKzJ7szWb
91+sm7g6zeDf39pDIzLiqmxwVqgk/qInh+WELTvGUrI1YQmfGL1OyGniE5aG6j+yCNHmfIXoPB+x
P7SXrBrc5Jbj03Yl43bgc0WoiY04Olw0ROzzzblmbEwvET/8p8v3NTHfmkRceoTK/W89k5SfM3LA
SeciGf0rtEB9izPeWW4wlWbdlw7mUEU8bOz3PhDk9CJj0PTcH1NAPt2m3nbHudmuRZSp9JR+ecdy
A6PgXSOCW4cLi1GD26/umv4W5XK3IcqMNMb0BKTtzBM+dg8eAtOBNxCU44Rhv7od531+aAw///mI
F/c75Jl9ydIg+/BHH9a70dyOLvi0y8ODUNH9FHPmdLmB2GxKiCAvOHfZBrkBCt+jCNsAwpdJzC/J
GrprSWvOhqVzGVWaG4RzK8JlvfonUPcO0s8TPvpxMHpx19FpMmOX80wNkQ+u9TMZA+nci4BBoMwm
aOAidDvi6vzGd45vaDZA3sxUZXG59m700KMBa152SbZRS4/1oJcCVYp46M3mjU/Bsc6QfHpvskvg
CPGVpK+9FxcfJuF8jvC3b1Mma8zDrjL/bdK0690GBiyfGEn2r0yDtGIeHl3pXqBeGUfC2Ez+M8iU
NCeHTVpxuqbtu9RrF+ZB5Ufz6wH+yzjV1WDDDOGb8+5Nk2Pv996DnTswl0SPwF+9PdMmEIVvjuyP
oETWtQEdxyJIv7aUFe8GoqWm1Ay2Iu/W1jh8TSp7blnQgK8hRt0rgubsV4D6uz2bJeS5ybJ+Q8oY
BPvfxWY7d2A3QT3XKGl4qCpTfzpqzuwL0nGI1xBadX4Om3RHRQpYtD4fwWI/ENR2M5JWlHv5ZI94
uIQGMdSpNpmjSXXetS7kltjnY2l9yyBbyV+GQajGfyKdX7tyGBb7yMfVlAWDXV9TfCDmbwwojJQ8
XA3mGHmo7ftBcYj7bACMkEz4SxhOV7FaLqgaRdw3P9nDEBwkyt5Hr3d/T9mc/AhQ6i9fe970a6j7
NvvuVy3icf8Y2ux+dVXdP29H8IVYpSKdLj6yWzS+AbdVoXzI3m+HAFm6n+dpyu49lcAvhMZ23yN8
pvGjYxa/vTABVf7J7yBSaCrKrAPO5VQzm21ci+2+jcCjTusS278ZV60tdKMUR7WW7kgR7MSqX3me
Bvsn/+2pRZM45LFQC/KLkU34eQdAkiVZX2OVM2kMdLeqo7c5stiZdEwq6cDut680A/Yuy9SiDnqP
Z4axr4a6ozJFMu8SKEz6S1DUfO9EVy3TKpku4lQVLgfu1wiLb7CUO9w3wD4aytuKVzArdgGGWXTT
kErmFzWNBTHIfMI0U+78eWxt4Ddf+uhlP82ZH/mFByz+S3Rrv+Z4QAP/tCRNEj7oWfI7hprw5gdy
LZBQq8xX+rUHoz3OOx0lX09jBiiHM6PtiyPWY38OkarsSDHZblqSPNBEcV9zCdo4+ukpgKaCSdcb
Lp2j1Xy32k68erMadGF1uzvlsqHShZEN0CyH4NdPBw0czpmy8yE4jaqu1e3qTW1zF6bKMqkGFo0m
Xw3z5yjW/XEkNIGIr6mXpKturWxZOvWoGb2z/RY/SNv/xPGcXEkMXV6moEE+tE1K/V6jpP+Ei0xf
aacBEl/8Cvk9BagPvht1Tz3O5+d1lGY+bTAVKDyX3X/pGYThvKG7X0LLJQSnSQQSs9E6m6LqfeTP
7qLteR11kN0DU3pJuaSN/uBtmLhKgQCgxr2VVgfJFPprSK3FLLHPyOH2Oko/6y3z61MrdLcVCOO0
umbNFHwODvLWU9wjqmCRpHOP6NypVTF8dLf9WbAAvG+aO+KL0471OTymzn3yds75AhrDn28CsVTH
pUOy/guVFCYIfx/SV4/m4/lJIdIzQFaJt4KzpJV8WtKdQ1qnlhg7u6XR70Z0bXIB6oAtk7UWt0Gy
Z5gaSLDvr1zqBulpUrunJErm4YSmFfGcxoN5dzBZ7ijtCBi8HbzM+yaNltdqlAia/Knij9rFWjHI
SDe8TZOBUzaYpf5lB8d3z0nTcr6zt3PI8iFZkjrRx9NvjwvlbWtiPRcN8TjByY2aIL0OggH/hBsq
VEw5Y0Q2VFXLBN+LQlnWxuvwd+vT5X3fnWm5dRJ3velMbcOX1BzpHkIsi+Ofq1ZsPeHoQwWsZIn9
mlHnR3cHB1eJwLwdceWqKTsfS8T+BXa7NcPZczZPYGFYl+fGccZ/JH6wD++uO39I0bfyjFQLvXJr
LdC+HJWMmM9H953qNN284sNZ39hQ8NRt6Z6V+8G9iWoicHHXzNzDO6P6H6oO16105MJBRkE28iw3
SJE/D6yYjy2ayzdCBaDbwqmZ/iZo1Uyedpm6SwJJi3ZaLYA5+ujEHdAHzw+Jt5su0saPPigOb3/s
IhVJriFMmnzekXngvRaHzcO+EeiwvsjD+5Tume3kVZq5MjEeSnFM10g51sDxQVD0TvqXIUnjNTyG
Gt4CncTfZMHtfJPY9cBH7R7xfE58hOJF5W7BdAkY06ovXj8ThYXIOE1Ow/RFgr38K3gRm1szYlsD
TPT9vnTWgAN2cWQ4czEz0t4PA5QGSv4JbQmKQgT0o89CcOp16uiTyurtkeSkNf5z8E2Ss8LE6N6p
JBxwSbWLb8+NyJbgFK/B3l37ZAsnvq+IM6I/eoPjxzabKFlryK/PNwZJTecJXAggvZIfZG9h+uKn
CEQJN/olOFJu9sdVKK9ylOO9eDxc3U8nJ07RdjGRhCFfbjhyNo+TrZbzjFlGX1MH0B0q90A1OxsP
jFmjfdUljSIyQ3GzI/EVjN8Y92pqxE4kevtIWxrz2CWrekgSo+syaUyd3MfB7v0JNrKLYVbtGl4A
lrb9okW2qt+dTrRfCItG/vZLLaZKajHAQID4UlvGTo3Li9EiTa/aW9v24Zg8+ZfleH/hPOvEBSeN
eHB0vKjLutUiukMknr0STyX+jmbZCTlD5RwiCx5n6r/kKBpWSiK88yGxXM2oqkbBVoLstMBsgB0J
+rYGZJKsiWcS06jzm0TA1YwQLzoo1bYmfMZY5Ylz5Zv2nhjmw5w0o273qNkwzuMSkLuVOdPMaUkF
4iclPmF7i/DQ/szCSjyGbBpbiRzR/FfHbvJTBdiuHtNsneX1mF3zLem3oPvlgkAcb0dt1+Gamr02
PKO4SMoxmWzGiNAl+qatE+4WDj/vbfNIvS36sOeUY9jn2OUGXMgVZWvSpNF6Y3hx1iV0SrwK4wsA
tviUjnX+KmR87HULbCLSwWX47QwjE2Li0V1whTOKxSlq+o7xqd2aE82qX5RXGggESkyz9zOIwlhO
LjJdvO1BF546L3EiUPsj+TNuDeSdZ3EKMb1M3VFuIy7TU58I9ISWGLbgGjsoSC7tcvi/kgVFVekh
zO4vbpxUf+KVjzov1ULiEXzcE64RpFbLhizmKw0HLY8Zxt3cRGDf5y7etwnFA8/SgCFunN+b1jo+
NM9XAuEcROt2mcA+Jw6FIf2Nhzj4hrzC/8OpbuMvLVVXnwEbp+a717iLQtvPHW2+Nd0qYXBQmVan
dtj2lesnEt3V82ufOTveWS6RuY+ydIDHf8qpCZdLsLNqwWnVcnhofEpU8PZVcnl2m0jp0k67ve9s
N6I3RRzJ6hTABD5gvJAuslhxQP4PgaJZMjRi2a6OB7ydg7B6V1/1sYvOa8Pdg2lDtyWBQONd1I5T
+ETnRDOfY+cLhtE2E898oPEDnTHfT37AkzGv7V4DpEDTsvoeVBukx3JYg8yXSHtcMavc9W2byGw4
ZS4KtQ6/HVp8wsrTC2eca69Og4AVcUSmOR0By18RqO/Mz9Hk1w/1vIzmcc2OY8EHmRyoF1zsEFAX
Bs+LXrDaX8D0q+SFDzWC32LdqYq1coO3SkLsFsoTrLtJ02QVYryRwzhrkAzu7oLt3CIfuK98J0rO
I6aHu67jof+WuCQnXdnTEeizYyGiiyfPqX723baAh45y/YwQIhw3rF3zdnGgeYNb5PIMmvHYBWek
7j0PUiu6h0V6K+pUNPKvuKdQf/Gcyv6F4TP7i+Sxwzec1MtUYOny2VgJCG1e46mpf6MzSvazIsoz
YpOgmw/HVpj452n4/9pJUl7Aewfm/tdf1bzm6GnbBzCiWdzS9DBY8rg6/bn5DSg3YBC6/4nQQB6g
aeTXFgzux9mNFnXcSl7luuxDIZ5FPbQ4NBJe5R/cziNeAJQB9UODWjq9RVgugnLpsKMiloTGLavd
THdDH7RVAYKXvk+ETnUXvINMMsvQteommb2uufV8IWnXpBgCgw4UE+mZVJ+DzVbw3sXch1q9r7Lj
LfP9llBL4tKoQYhG15gTaHfaPyHUJW0/3nbcKbuv6ieq4yS3ru23EyRAWJ2GdgXiVk6QvtGrLlGk
TPtaPfCSIbH4Wua+u3XoLdf+SJlcqiTliIgjjEoxZt+01J7m6s8CJeP7ZUuwHSTAABy+3po8rF18
/BRzhF5OA8pnxRBUsG5Z57LT+K3dnwf+O3wrOBUEL7BiE+n8ZBSFi3wgOgU0b6ynIcAXeBq9EIRC
1uB6+TKjtCri2g+7C3KcLj37Ih3Cy+ZAlpLJNc4XNxXIaye9B+IaxpUIz1Y0wZd+LGqfjFkricat
i9XTMcxi/Mb7K+ObynPW7QYjBXBxHy5PTYKTtpCqsQhG+RKZxYmv8l3lLQ8kBG3pbabm8bHeMbTf
ZDupI8hfuoMdQuwp6peq/Txwus430JusT0BSmXCfBydKVU7EWhfytLVHXw6miWQ5Q6P+0QNU/inR
jpyLKQFDYsQ66m8aX8D2ezIBHJlgYutOFeKQ+KIsbNdV2TlhcqQe4TPgisTjkdDPVLqx344Xu4R2
fTae7GLMff3+I1nJ8ec/EQ8phoVgvkvlVrsX16B7zZejhp4g8oGDfazxK4JDTdw8Q4cUJt+62OOD
Vi28B+Bcj1zZdeJ/WZPUc1H7WyOKdN4n7zQQaX2zZRyfBWpLYk6jw49n7q9t1m/a1kcMT0W7kmRo
YrSe62V/012VfquheDxGByT9pRsaOr09hEn/I+28duNGwjZ9Qz8BslhkkaedqWxZjieEbI+Zc+bV
70MvsGtRjW54F3MwAxjjalb8whvAOxchtOcc+WZYHanVDBvLV9UrrRDa9m7umuSwMgRqyORE1CyI
C5MTYHIj2QtTzZRq7E5GdMEgFe+RzwnUwagp/nsTUBqKVjnwU0KwRG8oBgKv21VqiLRtnDS8bT7K
j9IbZwDlJ2vMnF/0HCBjUQ6Kg705VqO5n4ts+sQppp0IGXPaOMZUGEczR4sWQYVevlTgD4u7wh2m
9iaorP4zB3xx6Ou7YJ+5RfHLbM3pN3DdCAZZpU1gwhyCZ7sD8cmj4cB/KmPq7bpbtHS8IdW5R21s
5no7Br4/72vTJH9iuz8VYKR+00R3d2AAFy4Slen66zz1c8yPs4mFB9INqCV9UD3SpKoID0cwLx6R
++AQl9e1syn8mVvPdJF42EK9yYs9Jh4W+JeK22g3hsjCbwhqpy+9a7Ufzcpovo2Zmk4pMkXRTUWd
+lahlLaQWAfINylGKuB4Ffr/1LT8+K4CA/dVhLWTE1oWRgkMm4ubLa+qcY+mlU9FE7sVdXIGzUl2
kxlCDXIHlDdCB7DDsQToh6SDVjkgEpwgf8IorPqG3G34HE2J9s3ocho7meI1uUMbKzX3FCp7awvw
3blT8QiRBMcdCRBKx9TPTBQAicwXw2lpgtLaA3RPXR2E3X0jx/KHjv3xsO9GiRABggpwxpVTBPZx
xL/DpSII5Oi5nWyXBI+3Z0Oy5H5uwOJF8Gb8zkZmyLdeLNDMMS0aMb6obK6+2DLBdso0ivC15dYb
9yn15x+VBuJrA8g4GI+o0uuvbAmUQ0lTdPIiNYyPCEzIRTFvtiQ+InWS7Bu3a5onfF5qQNXmbPy0
qzknG6EPl+8KhZr2LphV+TFC/cfcV2UXPEVISP3iMVf2TuvSSZBIGybI2jxNf+R06kYg6JUir5kH
CcrOTGhp1X0BnGg2CebnEs4q2FgnsU5KkJxtQ3D3FI8EGswbu0afYiuMkI6GHAMXjYoIOaOWBk13
TIKi93nmB/srTuwD/BYzsx4DFZALGbFrfu19JcSxK9T4IY7SIL21Aa78tlUffW20krOccbb+lEjn
bofiXaa2SCOFn1VRxP2pimb4GipQ7klzTTE8wA/D56t3xw48pYjM6caxQZ0SPPZUQ4oED9NN0o72
t2kYgQmMndv6x4S29K0BaS86lLin6IRGzVI2hhApj7M2T3dd1Q6dJ6DguTs7IWmFcTi46pYuaZNx
CCt+hdYVFKLhacYJPVA0JXaW0cblQx74SFywe/VPCbdFfgSyhdeTZiZT85zYXfyUNNP804Dt4I0G
rMqlT44hfdsXVYBr/GTNkJMcCtaub7tiK0uiAC+3K6kDRdHQnJNRmARHC20GmvKWLILdKIkvj1Tk
Q+P72IzDSyF7rTlAarTv5zbI6qONJMS3qCOzoLxaZs8AOvNhM1hMHNsApYItLyZqG4Nvz89F2lnT
hkLCBHq31tBhCwwbNEunTaQ8ZPtTcAqoUe6FPtLhj6PMkAQuffWrFQ5JQgu0oN20gz1Ksp3Z/5B1
makdTAgEP/U0NW1PDsL8r5tLK6O0YutP/pxkQO4Lp/u6WEgDFoH4T6ggc9e6mQFaYvWOashjjnYV
UGaaSd3NVPbWfIBsnj85FMB5NVAgfR0g0FM0d6zm1bWzUPM6ymsfK/gJ8QZKdPTQgiKO6QGV8smg
FM4um0x6AWIqIv8e/mEEzzOp3cfGSNPxCC8TE16xdGRA0FQfNaOlMKXnwg33VptWHB+tbrtHdwjG
YD8NKVZiDcrvxYnriYjLzQwMfdmOKdZBo5Ok7CeFlkiUgx0JA7pj3EStYx5LIS3wO38qRNnCDKW2
wTO1neB331rF2LPjMlBMBE4hnRg0XDqggQY9qx9JHbqPMc8b6jA8JN9t6F31TRT6gdhro6L+QEFi
MPcKjZFoB/VWPQt/NoC8m2WYYVdRq6c2rLjlm44gT8sq2LFI4oDbo3BBQ25DPyEwd3Pil9TXRKkO
On0pME55aFrbjt4L9UddL54J0gjkhkI3oLo1XFPH2TKnx9TgDt30E220wYqjJYSuqTfPvR1TGSui
cBuN4IA3vY+Z0q1Z6mmz0FEIJX+Q0yiFIoglHpln3hLL0nEMg08/fZDocX3xi6pBfCE0weHPETfI
AdWutr7RyWCeg0El0PCtMgIiBKGq3xQxcPR7yg4UwoKikZ99J/Gf2mD273U6Nf6tLOxZbdHc0Ia9
6w5Gtpknw55uy0Cinza2evYb98HymxZ2/ucJ8OjsJShy/ab5EWFolgOB2FBV7FEFr0JqY4bvZnfI
Q3PpmrIPf6BnFKojonKYJU5TOtmkP8gieJoqq0c/rAwq8DaJ196qafWxDGEOj8myffOkNED08PHt
GTRjXdX0IArH2Mk8q7YJZoPWibYYrQrQMbG/k7NyAK+BdMZ7I0m7/BnOQ/c0xV3/wcyKhmsaQHsD
Gj8cv9RyyU/gj/Q3aDEAG3OSTA233HG+/pHdCJHCnsy8B7JmWcY+8CmWQAQFv7YhMV2E9/V2uPWd
EaykpVmoZdK8y7a2Exh6sEmwWPqvosO+QNZgGm8o2vffOsMBAU6eUj+HbQlkHzWc2wKUlLX3J1pw
6DYF8NF8M4h+BVVnjDsg40i/LJoZYjMD+fAPFnWXFsEA0/1i+SL8jFR78TEZIw5OJPP2NNmFrtOG
CeUtBJ1AbGI2DdL/xDvx3kpMVCWmSHePhRubd3Rl2xw3bsrcj3mXgsmhUG29tK7TN5uyM2sOAvAf
n3JCwIspCR+bh9mPKncTIFZlbRsjX1jcAXHNXguM+KvdxNV8qGi0dE/81PG55nFCmF+rXCqotmW2
+xm6AXhK3i6b6bLocGZybj4j+UT3J02d8mfj9qreGIHt8FSkHcwNQBxgRmTdggQMFnOEbWz6WXSs
9RGkD6I4WHdQDTKbBzG70Qulftt6YCOmaIYKu/P3RmXxplH8p3UedKCtKVpaVbDXkwFFGP7Xvtoj
f4xuQaxmpPDgMyLyz9zCuaJ8ROEVaQcV7+p+aONDg6RtSIIV9g9C9PoiIuCE9/Nsas7HwJfTS7Yc
RsoTMVluWbj2iw4CBHkDq0xug9pJTRR23OZrT9NzPGZw7B8yHgTs1HJsYQPaTgVPQzd8b5GG/g/F
BHkntUwibaQc39kGEhD1DUw2HQXnshg91Imsm7rGcnEDsQVUxExkxX4lz7e+GxREvxggNAmbwBxR
0IS+qT7aIjXLfV/3Nko3PMjbBpKRhxBFXx35szDZNMMI+SYVdqnvTJhF2cGR3fQ9VQOV7bkP3WAn
yICz7xRlnT0U36WkY9bEzaR3mnkCUNjd9GZPHUlzKou4RFnuK90zkULCN8LlfUAdGr5EOpgvKLHp
H8dGpD819sm3JhuL+1AG00Ib8blBLX/Kf0LU1xeGskG5zEXE7r8w0zCzo/9ij5uJ9+vWZadPt6nM
0ictiRNrO4MLjjeWAmrwFWWMALYbPsSw05Bnpm4/kynyztBs3rVjOTyPcTy3zwXtOnhTbt1+zqhJ
Ag3FB/YrCIvBOQIfMytQQDk3JaaQytpUFYnnadALrflOY1zPt2KIqvKOukZxUxBfzccaWIzYh3qg
QWkAwoVITzaGH4hDxHcj8Ik+8xnYCJjtFgzcrMdVi5wOzg+bir5SQVnZLOPjPLsTjLI8JXgubd1l
z4W5JEzmAhwPGSkct0DRGOUjMNfkATJNHd8NZWoBBdIzQFdJYOaghWMZ7C1qySUhZL/0QStUGD+g
ggZ13TIiJ/dAydjmFlyW/4oCVxA/lZ1VxwesMES+r4U7AMp0RPWAgXNVbYxI51dDtBHiRjjAv0Fp
O+kxNbI0vKFAWhC3YU/Ug8pqJv1r65TaL7LxnNkdCvVhsjMJ9HKKa3uDbGQXfayAfh3MYJy6fSpG
Mv5Z9A0AWNMvDqDq4icDpSOkooqinB+iqjKxnYVqgwEc6Nsge/gfkIG21kbt4NlOH94gz1mq+15E
vruZ1TQau/8RvllLQLGZN/s9TllGlpc5kjsyT/cDqsDjARS6XvBXzYASiricTmU95WqfdrxYU8fC
QZxIhivqnmeERG0CHOQ1UXclR1n+/C9pXJqfE42esvMQjNa3hlWY4ELA7wryzGta9YvQ5kpIFJEQ
aqw2UpT8sxISjRe1UBg9ndchk7DzET3aR7ZwHibEYbZUiNR3zZ/JJ1ziQHraYM8KonGIgLF5RX3z
nFCkMrGOpy2ksGVaSYJqbGnKZXrnNWpuDx16mMhkR/3xsujmGQ1MWyEO5whzcXUwV3KUWkAZdyIN
8Tq//sgCBl9MEOZLb1HzqB+QRFUphOzLgxpnZxkBfAM8M+ZBa0+THArk4FN09Ia+N56AMThHKQxt
K2nIHIi6UC4CX7PPGnvelUNSbTA3dbflUFwz5T23tZDt+j8/ZNEk/WtrobZUq9pmkvssQ30PmJXj
GNEtdNH+ikXr2eUEroEh1CLs/k7h1R7tVMm682z6x0fTMa0HG9m4K5rVZ0dRUjFbpgmwbbWcPfiU
zgAh6gncWalOSetUDLW1v7x+ZzfNX6OslLHNNrBBYY2dV0KK9nCoCPYO3aEvKHHlN3ENkJKYr79y
Hs4sFZY/Oiamhq7wFV59GgbyLoVG2XkKPcS9VU7tQ5cMPuJt0P4uf9+ZWQQLCqrGBq6EWv1KAL1D
bAk8SNx5GNUJ+LOt7RyAStI8/9dxBLtBN3G/MZCiXV82Yc51DoiF3Rc35kMxC6Ci8xhc2RPvdXUZ
hTDSlAqO5DvFWcQawYVb7DwfucWDU1Tik++O2ngzR7HwqAP64oo1+7L+by9R/KiwlOTuUgjIr/e6
wOpEoUfUeIQI3efQIs3Q4jTZj7kdIKm8aP0ndoH6my/EFeHbP0Ydq7EVpgmujeY4fqtqWdu/TzRd
F4hg0ey1vWYbXgLQF+klqbkkwGUuCq9X4A69uiMeO9EVsCvSFMO66TrYCYdEdyvyKh9OMT16dFus
VE3ZFkqEb51y6LSACDJ0QOm0Om5wkymLLnwJvHuTQsnP9thBgZDN0DwBKZjO8kXVs1leuT7fb09U
rnkYJIgZiXfNyn3QcNMiiiIxeaGT2C8IRYFjmEP9w+XN+f68LaMs+4UbGnOk1XmrEy2R9DQmWlXI
DITa0EIuDIU3lHNzvDzU2Q9ybddxJRKKyDK9XTMdqursBIqh8MveJ5LK7AIdvHKqz30QJhc4yJm2
tCm0vx0FASm3rl2JySBgou3UWEgfzCR1cBauuQ2eOQBUNnVqq2Q9iq7c26HANufwFp3RC0iQik2a
DehDdcMiaYSAoQjvkFkNXwe3A3YrUm0Kr1wsy9+/OgQOwxtSQVmlL7C6wKimxlknq9GjXKJRQszo
1xYDMD0qDrdVpcc72yyumZCfmV+HCqCFUxnXDM7Nbz+69MsoVm09ebEWYelhD+le1d2wN5G9+fel
ZKjFJ0Hi4IGR5NuhAjtGRD5hb8Zy/CrF2MHuotdrmzK7MtLZmfxrpNWmaSsNCZkum7yWIPQZ7Jb9
kLvFBDVG9F6Fygk9Wcc+XD4PZwd16SaaGOnoRBxvPw8+HAm0A6GjAbzxgxMT/MxKkhcnF8Z9ZnTi
daLz+uPyoOeWT/LmSSZVOvpaLxzaWkBTJxm8AI7LTZXBsdIkjAdK1PWVST03lGMLCRbPNQSKhG+/
D+1pUtShHL1BIgo+yAryUdT/142De+UlOjOTgCd0i7YHbwEeVG9HqiZZ5L1hD17c9O0TKqLmYcI8
5BOt3erO8QPgi5H+8/JEnh0TqyA4Z7yBIDPfjhlNVBSNpT3aAwvO6Po26W2KxPwuGhFOQiNAR/5n
Ak0uT5cHfv/Qm4bBe4AfrW4vBh9vBwYLlyfoIlU8elYIfZpme4oHxq8i64r/TERKgivr+P7eZkCp
W7yzGH3Ya9OsmoM3hKKp0LLXGnJGtOSyJGqurOH5UQhpCZ4Fd/dqtxhNjrrj2FZeVozAR1xg+x/c
2BZXPub9puRj8KJ1eFrF+2UzKJ3K3m9rrx7QMwO908xHm3risAtRL/59eanODGYvrzeuXEj6Ws5q
qehuTaqKwtZDcEe7bbEfPISjnz1MennNcGnZ4m/fAhMJTqIh21hMFdbOXO5gWTQU/MYry6Zqf6HX
TBYluil9QKAQ1HRP87G/geTjP+FglJLpGjz1lz/3zBIigsTx423HDG6dlqAAOfsJJVXP8sPuTm87
4C7wjT5fHuXcpBKtuGRz+AdZ61fPieYCe6mi88JMhAd/zl5h7mZ7JUEbXx7pzElbzjZm34rkVay/
h+bCEBqjqj07nvVjNzpBTA0bMWh6zn13RHK1/XfLaXJCjHx1UiCevvWbUBaYKZhIE3h6rY1PvAao
Ctmzeysg5h4uf92fAHK1ZXjAeXc40gt+dbnh/oqhYfqF4GAQRZJwP7ObxbCupmMOPWcDq0LeNFZd
/Ac1dnjFjEDsuQf1F4HM95X77Mx6smGEwILEJG5bv0ggm0dRiQW3AKb3Be1a2pRO1GinKQNef/mb
z6yoayI4zHWGKxLP4NtPVipL7S6KOi8C3XWrDaX1ya+6DMJfQ6EIGUg8Ynb/OqQEQM7VKQGoYCS0
ugNA6uR5GsWNh8UESg6Wvaf32ux0ZM+3+QBj/fJw788gw2HCiLmKThtRrSKZeaDcFbZO7YVG2HkI
XhRHjW+9Msr7NWMUwt7FsEynVreaxxRcsfQHv/ai1p0fkNtxjmngAq5epF4uf9B6KFZKVza1Ol4e
G9es1bugVRLl/k6jgV731U1TmA1IVVUcAiv614Dlz1AcdtNBc9B9Z9lIAwYUWZ3qHk4i+Ymg5SvE
wWFhZQVX5m+9SuuRln3619EzEHBIkrbAoCIsh8PQ+fZOash3XJ669ZuwjAKFRidNN8i61vlJH08G
L0VneAbRCIqrlv3ZNF3lEbOrfd8a8R5VSPcez5RmP6JxeOWwnflInLpMzrZBnEIq9vYjE6yS8S5C
MlIAurjJNac7RQvZ4PJHro80H0k4pAC8QHR0KOS8HQUxL1tG3Cxenlhw0zN4qBEynvjIRKC6sYP5
R2efZbz/HaMI9iQ0nLfjdbNGNORrukdjUO+32ZzEX+taoUd3+bvO7HtmjjjIASWjv3sJetA+k5bb
AvYKHq6wpuMZjaWWQi4cG/QNrgx3ZrFAnjKBlMNc6GCrx8AqKnDj8A9Imy1ISFUc37G4yrv8UeYy
O3+/OcweFz1ph9AVRnjri0O0dkwyCwqPE9+4n6MiDylwyKJ5qUoNDJiDu1tETSUID7lsJtwvKiF4
bmdUMsGv9mKrBZGB4InTqegQuHp9Ym8bzbZ2XBDO1RxOuCBwrUJLp5/3oajzVtshqGM/zWB1KN2k
mikP9pBE7jeEmSfUUErRg7+GTyBoimF0cjP6etJtUZDJwy0uPTrYcRCf05X399wCOzi1GTo9D0XB
4u1GGgOB7gyqpV6oO7E3wzfcxFpaUEyAbHZ52s+cEcqmTDtW7mdKSXGMkAV68jOyWWH/ReFg40FH
G3ad7Mr/xqm/4ra8vDGrRTZpHZgclKU+sk4YnHro8llnOGz60BWag+w3RpPOpwCnii3it+IRbQ+c
nzP8Si5/6J/g793QFqkKGQtl0PVrm6VB3FQVcCtqu4F1W+Yy+goewn3uNcdavFYdNO3CLnicO636
KrKuOoDrt18qvxBfBpQQHntKhvvLv+rMSv+p/4JQZ1Leleuz0TCCKJHYoELQPgV129yg+1F8AkEX
X5mA80PR2qL7ai91vbebypUzUgaazUq3OpqRRQ1ax4ry+0IDYPL/8FVLlV5QBOJ+Xz3MWS8qfNV5
LREygbuESHa7S7UwfIZx3j5dHuvMBjaX/MmmxC0xml59VjURgsSNM3vgA+bkc0Bs92kETHDfpYgC
/RRi0q48XmdHhMm4VJ5M/rUaMdSyKDCSfPaMoVRw7JGUBPWG00sXUIdNg2vO1OtyAhcj76Rp0SUg
anuXvzW9VqoqaScvCQOxGwWsx74ESQU8IwMpGvzUXdP+x8j7z5jsSS5iIh7aj6vNEoLjzAKLCzhX
xTPgEPicQICPxZBG/59DLc/PXwFPW9C/Dnpn8mbhxNE+x3zgQ5aADdpoqS6mK1vz7GRaWMsq28TT
cB0TIBVsOyEwEM9tBuN2QOD/2Mk0/b2A50/BXJaf0cUtr+zRc0dPwOKS9LBpK62ftgWUVw4d1UoL
0tHDiMDgsS3rCDkkONyXj8O5C5ayvcNg0rHV+pTHTQ3PO3dHaPqCJkVQVCdoigZ0yQTlr4HoB1ss
XEoB4F6p0lwbeTk2f68j4qexNuV8JMjEbZUp0E/uhKjomLsnORrdrz5swBTUdpFfGdo4N/bSw+Ww
YW3rrJ+Vyip7GvAJq9rXdcFL3vo9iMYp6nfIBMfOFquRcNzlpEXD1gZi7E3wWmMk+H33Bh0tx9jo
EADCrZPLAIlr2NGoq02j72xqq2owK5rFAC96QPdnf3nBzu0NqkAEP/Ql5LtIPAsz35iQO/Oq1EkP
g6upHdIBKdGj7lzZ++cuLgIKXRDHcW+t8yW9R+JZDvPs9XU1HYIibE7Y5RQ7PZjmuzAspuPlTzt3
1pAKpA1IkG9R6n27I4ADm0GA+KvXu74rDrIzu3uwLX7w1JuFcLzMX1QljKRpny8P/KdftH7rQYxA
P+CpJ1JejWwHvHM6AhdeoY2iRFsikq+1iwuM16rKqY8SHIRzwKkrifZDnYSoG1TQX8BZjtbXAdmE
/BHWSSKQlo+gM/mFHJxdOUVIxTvICySHBu63fiqqPv6UoYS2aOX4ZQeBI6yDGzD486e46nUwSpNl
AyEFvSa/twF07C2cpPbn3M4zehEOEKEd7JnqZRpiBaLZqUZQ+R2Kd7eo5pj4Bl2emDM7gGotGmEu
rwlR9upaH+O8seHsjoTy3SJjVhqpdhsn4fAduG2cHpqui6rDv49pKEpk1Pkp+a/jrhJPibBvNSrw
Bdz6XVXmE9uOm2EP4NU3IKv2FD3+X8akAy0t16SkuwpA6oDq8Fgz5iSVzyIYAJpb7oaDpY3jx153
r2y45Y1a7TcAFzyVukn5nb7G252OQKHZ+4jQe0GGd8PGb7Gx2VoId18Dzpw5UpLatEWKZNvEBasF
dFGIhXiWjZ5E7SFEYUI3NLR9MtxK0WpNkPkP5/kubqb49fKMnrmmpERimfiZf9EUfvuF8xA3tm7R
2xPIjGMPYUeTu8eyx+z3vbDElfbluX3KHjUsaSB3Qz3u7WgyG9GshUjlVe3coW3UIgQqI02MO9XO
6JXYCJhfuYfPPCG0MCy2KMkrRZ7VlnGKMGjNsJpBJKGqed8mCz3YDhMbyGP2amvavcqVOW5zp/Wv
vNnL7ljvHtqlS/hvWHgCr4ZGDS3XG9JTjzulOnH5p/usBaBXOzL2cJSVJxvbql1ex9q8KfuqvjLb
59bWdkmuMSowqd2tdi8l4Izg3OBWaPMPDlZCHoYHP2ZcWI6XN5FxbiSFhvhS+3GJv5Y//ytGSAxU
tfKgYl0Jk8RjGFsUVSEeaPkOlR46Iht3zsp7U3Vwg/F8yb9XTZWfAGk5n/UsN0Ehwmz8wSmo7JsI
3ErrIa1MHeny7zxznHmucA2RgiiK8tjbnwlGpVVuNs6eDOFuiq5FCbyBhXxllOWwrtYdvgzseuqK
VLnXUYsmDBwEkYX0DF799Oj3WVfeArsObjr8gSAq90Ntwqsx4luFESdqT0E+f6OOW+BOOiZQWwDQ
50ddRYD+FYTiX40OshslZWFicjIL1W5RFEPND70eKCakmFh9+dkE3SN23Vj9sLUGUVskoXVxS36Y
TienqTBdtqVKBoRMM4VKcNlOLFKUlAjwt1zWd/00xT9GGZYfZBQEv0VpZ+3OH4wA9q6PAdsWs1KM
alDKr29MVOmCXabZU45DziBuTL3J8m+XZ/IdnJB0xaZ6byyZIL3IdRKYIhiLWEJgkUZ3kfhJVFAO
/3WI/XyBXx02T7psJDlv1NvDbdWNKIbmLEy4pZA2/VaAxLMrD9CZjU5Fn6NEfY6gdN1NcAwELtPK
kJ5ZgHrfBJbxiSxfPuE9OH68/PFn7kpyQvpdDvkon75cbH+dKd2t86EoLbw1Ne4WpNzaCimdWOEx
HLTwRp9pM4T/ntBQRqEGCYyGIdeXZTBHIkL630QNIrPtE2GDGx0GgQfN10ka6lq3bTlvq4PigAqy
ENBbMv11CBE2E83F2TC9zITDbcJaONY2FgAor2dfgG8Ph0wvP1ye1jPvAfuJ4rEt6WUYa7AQqaPq
2zyUdLUV+FOEjgTW4k42PNWVS/Rc9ZSpgjm5hQIdXAM8n7mAMKQH7Ah0hyvZXa3pkM1w7vFbBJWK
QjdUJ+SzkFT/92uOhxxkIJ1SiCRrpNwQ4Z2STLntJZ014E2psNkOjWt+92eOgrMgghbIJi38dVU8
bi3XlwRk3oj8/c5FywurtVbbmwWdw8tr9q5vyT1ADmghVeW6BrO3zOtfZwEcPsxdLJq9ulewy+3M
upNOG+0jzZpPalITleKs/Sq73tyFmhPvZnxPrszqmfO4IE5YOQq3/JLVb7DhIKApFSvPgnb0JY2t
FlFzwz8UzmB9wSc8uNYYPvfVgIrlUtcTgGOd5Rf99dVOk9olZB97iXZzDO0t6DJzDkXTtcodvSR8
+ybscZJhRIU1iAbMGWd15cI7+9UOUT4hIj9mfVySSZ/GMNUV0pyuPCSwcre45aBXBaRgV5gqvpby
nzkirk7RWnDnL/jtFQYS4ntqx36nPDhPsYNAiJugVCvzXetgbaJKudheO9EzwAeEoxy9wdaeev9k
xfWmp+S7Q3/eOUZo0Hy+vAnP/TDqnhIfKYFKjL4KHowCCfpB1yzOriOfFSHuxur64Mr3n7kSmen/
O8rqhrAQSMIMPcLuIkHqlWfvO7704ss4yNceAeCbZmjNK2Hqn0bP6hrmoaFjTWcXIo272tlI0xOy
O7yyZZ112qZUWlcfinwssUPBEXjTYuMCTydFNOAxR88CrlKJwNC9iNEUvkv0tv+GWOt0wuXG779F
qSbxexA5AjwTSimIhIDUQmIRum6wrYchefbtATejRPT2lvrowpbX0vEzPRwNB8QgaCzc+axG7SIQ
K8cwadFgM7H+hXGIjD+WMXVs+DucSSz/2fFHcEmFudQVA6D4wa4Z0HZAZNeS11q4Zw+kSakPPioE
B12KtwdSIY6FjnRjUworJvcQxwRvx7pSengyEjxfN00tXW1jTJE6GXY3IcAgQL9CyAp9+3h5O565
fpfWDrsRCglg7NU5caPOWFxfbG+m07CP7QB7tFhg7uVm+pU74MyTyVBUxheo+dIxfPvZiZVAM3IE
r1YQhb8SOE7oFpf4Ewb1dA/xbTx16BDc0NK3roXS/M3rnbmgGiifcSnQfF2NnCH9GU+z7TUz4m+5
JfqtHKNrvbJzU0kPlCyRKAvbr9X+R35xSiJHWd4wj5glBkbGzRabXxCq/fTvi8bNBqXBAS5FBPn2
e3DLwCPGzHiZXfyekyQqXoHcmvdRC5zi8lDnLhJqxRhKL8EqjcC3Q2k5CoNlyf7IRmXeBJZWvdhZ
Ju4iku47MSK3ruz6Smx1biJdsivqMxwOrsC3YwYxomsxbqSeMoNO7TWCsGwbWX25R18lvpIcnB+M
vAA0NkGrWB1GWbtVhn2P5UW4mXMzFIt+uRGfkHiSVw7A+6FIW3UCRgh5hMfmahtOUWQlsudSdkU6
31b1hFy1b80fyzm8Vstdpujtjl8yZBNTCgq6hBqrodB7SLhUheVZ8OxhR/PIZ4geHi5vDvv9kTaW
awyM7gI8e1e8c/vQD0UXm94QWJV7HOlaiA9WVwzhLcbPeYotn9vdLvvqV45NBerFPKuIhTXJCxaG
+osrwRVu6yyukK0yYkHbHLk2hewrXmp4LTStUe9iv3U+j8qGe26EIv89w2342Jfg8w9+YUsqlKPv
/7RTuIwbzQqDTzDFiuzOQQ3N2cQdtccNJAvN2Dq9b/9Mu8QyjxEigT+VhdYCKtma9R9OvebPGuO+
R3xVnR8t6rrFlhS2n+ClixLjw0o1x9AtO/UC14wSVzLPVf/cjGmc3yY4NHyYc2tIDn5fzr9wUKyz
k18g3r+bBiBByGlW4mWAHQ8GqQLluwXZlRsHanI4v8g0H8xNgEzAzzTxw35fTHGLUggB831SajYm
elnV6jf4MKIJaOiZvunUIqee2mZnX3nGzyTLNN55wtWSMFLhWB2IqNV1XBMS0yMKxqERmSs3+KFX
Ia8hBtWGvO9LcwBHkcQYWoa2m6LHKdTwxJNlfJmd0q2vREx/QuLVZgY4QxppsJkNtU4n+7YfUIvU
aUxk4UcHN2ZkPmIEydCzHut7Z1LtHn9npC9iWleFJt1dKMMYySHTpMekIR5EVfnl8tY3lmlY/ygK
5TCzyCVowK7u4DkrkJVMC+HJdOoSZEMcLb+LcvQ42G1u8EXNYFhOYx6hyNIgfB5vM1eftRu4OW16
k5XZGB9klOFReeWHLTfy+ofRVCbQB+RNqXL1w2h/gTOdCuSqwqLoUSXzy3ifTkPl3k+u3r3OmptM
m75JnGKLnKOOHwCNLLxWJD5in0XWjvpJQ+vJ3Jk45ZbIQrTtK+356bGMjP7X5V975p4S4HqcBVVN
9LHOhizMPbFErU2a5Zn+McGxdNxOJkKOV2bFfT8pFOBBFgP9ZTR79Yz1HUQsJ9RNTx9y91vaBxg4
AOJ8NAlV0bbBriZD4nlAgGhsUkSPKqwUjCvAgPdPKa8LqH/ERygfghXkN/6Vh2lwv5EJqriT+Y+P
LKmDWmwmkBtBMT5A2nZyTymwyCupwLkp5iGgqwM43gD//HbYqETFqWlnil9zL7DgzeIbEgdx5ZCe
eduENIEDYLBl0sdeTbCfwuSHkyI9ugDYxKOa4v7s3DL4IEFIx4d/3jUkGoSSFKThnq2vKKL6fswR
xfaKMrO8CUOQD3MbB1fq3mcmjuRRUeOl9wrYYfVJ1eDkMQq6pkdYGdz4OhI3kLmqh8vfsvwtq+MK
cgO0nnAp9ZIRvF2efG6Vbw7V4OWR77u/3UHYyQ5egUT9suEA3uf0rK+MeWYnSrgMEI0JDt73w/PZ
Hh1VQP8yKrP5PugLOgW5kY1CZmdXoh14NxU4+V3+UHP5ktWXYlRgUfyAf0LBbjmjf+3/xsS2OhrN
3usTLE3uM1GBlUOan94JcKb6ienByQqr0XYRkA3ocaP4Ze0DqwnLRSQebs5QhjiHRFkWG7sARcXg
cYRd/GmIZvpcC1DjXqVVjm9BEpbGSxgQ8mwA4y+eywkX7quJuUryreSpetXa0ChOCRdGA5BLROow
pAlCsRnRdfCcOn1mb8LiOjnz3Nyzp8BlUv7RWfm3s6BC11Syalsvjs3po4+hC0YhCAsCZ2nFYaR+
jTWKUQ3Pl2f/zDZbWnOg9enPwbtdzu9fkx/mFQJuEvy6AYnqKQ1QP0cXSG2hvDofuKzaKxfucqus
F5saJb1IEtyFJPp2PEpgHQE0QHJsVa0PQ240PxHuCreoJiA8WrfzT4A21Rb1p/zKPjtzbMktuYMs
UgdmerXNrFI0pV/TA+1kgwwaImNHK7DG4+X5NM5MKCNwipbbAc2wVYRd/S/OzmtHbqNr11dEgDmc
kp3YI400M8onhMIn5pzr6vdDHWx42EQT89swbPhA1SSrVq3wBmEnY12ZcNTiHsmSzgjk9mImiuqb
1WiGbNgyFS5mRZJ0yJAhEg9Gy5546TEhTV0clYPuTxNiEHAi0A2Im6mNCu6nlMbPKnbU+s7v3dh2
REvmagt36ZZQhL0I3sVNwhAPuQfGw2b1cc4yxPeHTkt7N26CzC+nLnMO99/T1rqEaPAEQJ5VdQ0q
qRIN4RhE/n2ptKpL1nfxk96UeAIPqfKBa7JFkLWJv9xfdOPb/OuN0/lb6JHr+f4wTCiqL/xBzRYV
Coky7k72YB+nvvwS4DHl319uY8fh88dwlvtVZiq9OtJNkcr6gHWl37Y90h/W4GDDoFfZHjxjKzVn
Brtkm5AMHALF60MljJpxICaWvgEWWhzGUIt/FnSYFmnfYsYWOWp0X0G/dwCqkcYvMnrr6nnQawPj
c1Wff95/7o1va5HSaHwmkjfAh69/zhQUEnqycuvHWGxi553F1lPFPj53vVo+pMiMqUcli8q3N1qW
TJFjoS3f9mbeI9JUjhlJwCgcEAIPAtwTszRsLwNpwfH+I27kjUgv0/+gtqXRsi49ZmemVo2r1i9F
pHhGaCpu3ciOJydxd5q0KjgrgdydYs7SKcJM79P95TdahQqbimkSsZQexRrQkQiw7bFadT7SGSI4
qFaPJFGBTcHHGLFqWOoWQlggldjtRy3OdLqsiRJ+lSOUf3ci+kaGZ5FDksHCFwSNsIqrE1U2Uo8w
d6a0nw8mGB3T1aWpbw7tUDZ7M/aNI0wEh8HAuQKKtr4mqXeBbnUt3K6xBLHXRf2FMqt3HTx0Dkjk
Fztl79bTWQRImhl8bTLl13s5wpmt0pyk8xFqhrRdNxpeQlMxh9/x5GjVD/e/68btyFCW8oyLiq21
Xo2BfoWKYtPBJus7r5cURPkNpfT7RJFO1oRC8KRYxlONGtROPDZUHuT1xUy7ZUmbecxlRrv6jMBb
kqDMIBDB8Es5qgOpOkYPfS5c2hgyIzCoI48is8cXJ4kwUix1e/6K+Lc0HsDwBXTZbTswj6EQto0S
dCVjGWUHIwJ6Y9di8iDqKXZnPBSUA2pQVXNsxwzxujYELHO203JaVNQFiqChFih/cwfvGTQdw9ly
raCyXpSqlTJXoGX2GPSK8Te1FCk6GRNTA1+jZ/KpDAOUgIem6AF6tP2LMyJAcXIgaiAD2BmSxseb
MaccrNEZUP0zU8C8mJEdDFiJqOtEwfi3jBC48yHtdZaH74tRHBq0JgNPMWOc4lwjR3TZC+vINHa2
2e2H5yiD5aRdplCTrREuZjJD9EOKzUc7u9JfFiEG5y/2Wn10Rh8dNEmUN3BNEuJt4JKyqXvQt+0f
QF5E20JWbiB+dRhh6WZJ3Mem3iXPogVbg0pxW78PyebOzIySR8Ad7YcZRum3+7v+9kyTLy0jD/IP
gtp6Jhe3zNpEqgk0l7kTZAudURkjOXdEROU0j6RF99e7PdMkHCSBvGrKHdRmXp/pLLWiGrcfeAZ6
WxxjFMyPRiP/rxv60bu/0u1N+Hql5dD9J7ueVLWIca2Q/Q4j9GM3OT0GTAMi+NyJJzXCAsiY5vp8
f9HbtINFOcW2Qj5PK2qVgXbJDB894vHUgCbqGGv2dZjSZie5YUR8GzHIov/1rJnf3gT+Ip/Hjv7J
MjVPivGLNiB3+8Opy1T7WVmQKh5kPVLHM2wzzNS7uEFfPEDnGpn4DI3Fo96qTu2TqqS0pACvJW5l
zp04YMarYvlb5sJwNaWrajfDGGwR0Kuq5CFxMprioZlWPfo7YGsPBJq+9ttKz4aP5BZCRf/fHv5U
egAzNorrDu3pKBAS8v8K9ph1OlnDoY5aYqvSKh3K31mAx3CIm90Ai2bW+o9SZJGFAuqOpk9AgqTP
ZpygjRlmYR8+GIONqRwm8+HfwLRS66BXqNUe6j5m8qibUeuKEeVBT2B+nZzp+1ePTLTj7Lh0lwSy
LbH5QWdWEiE70hW/S5LEk24EypMN+P1jw49/UEcH59IwCmXcKjEJaw9C0IpAjztJ6ncQmg0az2i+
f1E6xU69CA+yicfr1MexU0TyrRXY07l0xjs67QG5ANdj3lQ/7KS3m19dVtIURfLLiR4MlAPnRyFL
yZdunqPgUNftWJ6QPHXOg1po3W9MceIXhEPz9GyaqENfbIy7yo9yyZH5XdATaHheqQqxZTRbkFyd
UF/Q8kfLqx37JDtWU9WXH5MaaponT4Yd/1Rb2qPX1m64WiRejOYpeaOiamgUg3NB+D+IfQ4v6iEC
uw1Y5FWH+HzaKPMVi1jb9ooICt6HrAOWBS66wETCxvMj+G5WiXntOhUfL5rjtPc12r3fJKNpB1ri
Sjp9ykSlOgcb9ov2IYgTvTrCeshTz0K/2f4yhgAI34kaFOEXEw3u8meYppLiqlbTXbQG/TXa/bI1
uXqCSug7qQvC0Z2mnuxKMLLWHxoR68klzMuGeqoFSe4iCiwpOGHPZozntqjbE4KJ3HqZ3TADkBND
q74ObWyNX1tDalU3q1X1Z1hrUftQxgXeH2EbIWg0EX/ly4xb6ISbyJLOOZ1WfjAMkzAJ+dKST1hS
yAg6mgj0Tjkg3wMfomgOHZ34GAFaU9GTY9fgkw4aT2RXucT72BOVof7AWi9AVRcDPdCyWTc/YaOF
t54dYkrlINus8Z/m9L7M07lGWrOIei8FYPErCBqT3lCaJ9VDYTvTH6e1Yu6oseKz06iasESPLEPy
rQ6qgpvh0RrjMkqOc8zwhTBdKgjs+Lia1cxrB7tTMNS2tV+NAQ7iyOSHCT/+oWgu5VHX5odQbeT4
UExSnF+UvFdy4GoBcv1x5SRfSsyLH0z83BiK20H2JBudaRztBKz6FV7PMF8rR4nbkyWswCcGp+MH
Kon4PV4jcnnORrNrPGy7OVhWNDNcnKI5D9/JSjdqlyyTx5cM5aXfkN9x1dUzBEg9YZh9dBjHIcQ8
p5ISVB/Npk+9oEUk9IzfgHg/N3b9wFvjpTPBZpRVM4LK3dmWC+UoEgeTR8AoZv9lkrvG+gPdo8eC
tu2x++JeCDCrblTu3tkoFtM8ICHQuLiy/hS4eyi/J1UevkxxV3xUMlX5bECTCc9xlMX+OLW5cphL
rM3ALdZNc+aP0PzBpvJyy8ZgZINQ0F7yujGPoVe5TDCX+tq5ab/aaWXESRbbftDFYU02F9knPVf1
nzoCci+pPms/KsPI3jeV1ryP49A+taFqjq7VGNGPcCim4IgjKBr12AwoOzXpRo6BZBACA5D+1dtR
v2TGqj31ElT1IKg9tn11mhxneijkZn6Qh8J4+82PACAHj+43GGl1+T3/ufm7EEO7ruJdJNSFTw0+
GpPLLZZdAvZy5Bax6Xyay6D/8ua7H/yoQkFq0Eu8GcvjMYREbjpbvoMoxYEidXgXMLc73V/ltvrl
FdK8A/dOn0tZjw56wMmdEyiWL2Wak7kUhQF20smoPRb4zH9p6qh40I1qeIen4PgsGlH/vv8DNjI4
BK5MGh4q3BBt3YJHwy9Ru4a3i3lMd2g1cIhVCER2wh3rcn+prY2jgUEkNV7q2zXoQIaSKk+9yrPS
HHMDDLspybgUkJl3HhUoUHuF2G1WtTTgTZqHCBDcZG9q0rbYFmiWr6jRTz0066vIHPM5C4S882Qb
eaLDUWWUCzqF7tRSEvxnizIiV1PCCdi7MKI4ykbl0RjG+fn++7tNgZGLYH6BVye0KpRhXq8SzKZa
D8pk+0YryQ9JEkr4jEYWL7GrLkwESm9U2T33F73dH9DFF4z8QoxYqBmvFzUFxufpQENPxTUJQUZM
HRggG4DSB+X4f1mKmS07hBne+ixg2lEH8tjQ5ppxq0cLUnMj3ZjPeRJEO8fu9oPRcgKqxEyUs30D
vMXUK45I7Gy/jgDYL4D092S99U4P4nbDswqjAORpAOvRZXn97kQGuCYZdcsnkgfyEdBmmLlaaFjY
QUkYriNmiVr321+iAwKfbindaG6R12vKSctpwMINQVN1yak4BYrHRSx5ZlePO7X2bfQCtmyiL4o8
ELKR65Fk27ZRh4uO4feLZYGLHEwYXUYM2oG+jsCZD9Ok2fiLk9nhrgsK8MDEb2p2zvm/hsqq4fIP
IcN9yT5l3Pb6mXPLKhHzsk1/rO1Q8rByMh6Z0xq6x2zC+QQhIfkLJdDAnRHkeOUupI3Ga5uxMHH6
AKroMk6wqhMasFJ5NoNhVA5DFSbpabB7TB4wdG7sQ+iYVfNxzDu1p6CYw+IllKBwvJ+FQJ4FfuFi
vkVHFbcDVHFGD3iC7Q+imRkBJan2GzBLr+5E79t9TJ8DtS1CjgODZQ27q8tBzOhgWX5XF8klws3z
QchFv/OCbz8zyiPQ6+irQFq8eb+OEw+VIxFIS/Sfn/u5Sb9jy1lWrqZ2ioadphVdixxPBFdt6vKM
T1z99f6u/ifn9foTa+BTCOZMwGkorCEXchsnTYCqn6+NVqEewJ2YxcuYVk3/YBe0SD2g1U7uZZRI
nwbsTFtso2TsoWHux933CE3Z8dBJWFJdILThFyaj31o/1MloacdZGjEpUvCT3KNF334evgmDZ/qQ
yxx4fT4yYUkVm0anaaGIY5woOU5iGGjcfzkbIXrZzYg+0ffi2C+/4j+3z4jjp9PEjuEXi+NylzIk
cKuYHS7qTN3TLVrO0upDaGj0ETVpGy+0gteLJfivdKEMMUKiJvZ6Z5q/DWK0EsxWovmjTpJae31k
ye9irduVtdh4nxpPyGBGplvCK329uCYPoZaa4Oxri7ZdOJup183G3uWwQV4G24lkGnxZBB9At79e
Bk2U1mrq3vZRq+3ew8fj8WYM059aVUKTjrpklmisyZ1aU6VzKGC/pFQFaSFpI0R/OVQwtzfFT0hc
ANvovIackjJRSheBhS7HR0cU2IfQ08+Odpo016oD2u1hmhq/r5mlA0RO++a7OZBx4C0V2f1wsLj9
5SNkPOe3rXSobeGNqz06OVU+5Z8qlR76PThxa6JA6RbTCOfNsWaRwl8amgDQaYmto+yQB/zPxPbt
vs2OmFdrFw0YztvvL8QfmYFwsdA9VVdJTunIgRlOVBcxvHxv6qwUp4ECX6V63ru9tnYTjCZExeR/
+h6r5uWgZtyiuFqSH7bygR64cYhI1ne6e1un87+rrB6Ihl5S63rKa1NjAWqnyk/hFAyfEgyFdpba
SBDJQpHVWGDYZB6rLxSMcValYWT7vayMWC/PGEwSu3G5pDf0zqkZ1kOVt3YyxI0sBwYTx3GBuNvq
msQUiA77MYXmpR5hQmNkYjzJI16RDBSmY4OT0sf74W7rszHWsbARY3/dwAJzuZkGfRwtP+VdPgrc
tT3AZ/ZOarP1LpcRHJGV1I19/DoGOBmIoXhAkI0OpPO9xODbwbKTvgqeZ9eqHSUfA6lhT1d8Y7NA
sdMXqh1J6c2FYdPiyxoyCT+bsPqIKyn0MXnDK86J7J1se+OzEb0ZxFHkQj9bVxNEd3B6heygNhUV
1Jypof6WNGl6ZMqTvYdSme+A8zYmrYDkkAAGt8/NwdD39SudMHcI8SEMfLq/4Xv0taw/ACW1r/Sn
nE8T+MdDkXYERJE6h1TNzac6KYNpJ/O/zWUA/yDJjdKHCWhifX+RzJYowpXhtTRpreP5nowPIpkn
dErQKPgSkVA5eFZFaeQ5ahGSpCtFFe8EuY13v6jf4CNF9oba5epNWFEOlRoQtt8psphdR5byGRSo
NP8tREBIjcyo3IneG/c2LRsV3S8ABch+rfazbiAgGk2OhIeOiP0J/MbHEq88b4jn5hJH9eQWTiTc
gYri/ObzCq99QWVCf9FuPvsY5kblCJqXhtVZH0cTHzWncLKd8/ovuK0SE4TaEEyiWl2yxNWlnUAk
DYVTSzgeTLKC0zqKVIOC26ebjmAMXODc8v9kyUo/JvCiMbVy5viDjNnoT1URhviUR2kSuCbJYUTV
ZIjpsYzzMneBmCMtWym1qXiONHQ4s4RSrJy6TrEC/JoSGf+gPnRodGIuL44DZNZ3LdxK9Er6TBkh
OGX4g0XmbGOmPsdj+m7ImDO4A7h141KFofIJJoMzXhTQ1cw2wkF7bsc2+IpOT/zcNUWmHlKsudsj
o5SoO8/wYJ8E+lcYLI2LA3hH7Q5Sfa51bGfTxWF4iPXpxUzh73spEnwTtum98gHHCRO7MiPPnoci
ys0DrqnFp4FsDYdHuyLT6AIJxyojBlbqNVPeAMesO6s95INT5V6HDZ3pdqGC25zBfOiZa2YA3Y/k
Su9G/VQzyymn4skoIxyb8GLAPNwuskn9WCRIDgEZ1zBMTVJ7vhYUo39zo1P/9iEA72rmHR/HsM9/
IEqZOu5EO7v1ZAbXv+Aaa5+aPM5/MdIMvvdN2Py2M7wXrkmfiM9wqzDFs3nUBumN3n4HlRYiV2JJ
2Qm7MGq+gP4QtpiISmVQ2xJb/5xLlhnt3L0bkXvJvgFgMXheaOCvg9vc262m9L0E3zz+Ok+qyXSg
UeyjrhfxzgW4tRQ60ohkkIeTJa0yihqDY34GiYpcFNMT8ivlxwKXrWuMv+vOJbFx1y6QRpXmD+SA
m7uWAV8SYCJn+x0Tk0uKyefjnGCYdT9CbIRDe2FDGAvKj0p29e5MjKUwrrdsH8cS6RsfsH6IYkeO
YapoNiVTaZfD4f6SWw8GDgXkD6gqmeRl9bmSNkwY8FGgz8huSNYwvM9UuKv3V9n6UuR+vDfag0tX
6/UqdjQqdQxe3B9bRRzSIZ8Oej/+Bk6W7my/zechwsJZXzi52nLt/acG1E0pM82I57Gwo77gP4nB
aRXszcO3n+f/r6KvnkeCCFpkBUA0mp2Zl6J+cWZwFHsdHNjL/Ve39UDcV7T9F7EbZA5ePxD+9naK
mR99LAWX+pZ2159WspJfb16F+3exw1vIaTf9E/yP7UxqIscP2yE/an05n5SyLN5+iuAQylxKYOpI
KVevLUH+IcfkzsEVILYVKrQxcC64So/dzkvb+D5UTDSZFsnSRY7i9UvrZBHkedsws6j6/lM6JgAF
VA31NKbodbiTxGwtprPTwFeB6brhI6jBQPulo7CBjBEcYNmDwm2HycVVbM8TbiN5cYAC44/GiMKi
0n39XKFZkLmozGIy2h+Sh78n8/EgtRPNnUup6gAEDPavIsINT6Hufrq/STbCEwrJfDpKHFKndayI
NBSsckHfHfPq3JVmCUfQMap0WLbV/Aldk3DnM249LmhEaLiMhPh7tfdFRq81AZzhIwiR/gb3i+Ht
0AbiwLgve5QyMJgwMuTHdmjQx7v/sFtfFZoEA1KEpuj4r9dGnSzul+oKeK+4duZgkOoYjfUe+Ieu
7sTHjUMOvUvD64SKAE2t1WItASQQVmmBygvNY6M5+aOdq9nOKrePhCoFUxMGGEuPdP06B63HXLFt
A98B7nAB2dC6fRuVHyZr1/9jg7OGojH6YwYsHYfG+OqJAJgqTKmjwC9qGj0HqvQ5Oixto5g2hmZ/
pqRoRg/jWHM8tF3eTl6Z43ru6pVeYIur6+SHR2tqzT2Y7e2eWn4YTWK4GHDW1iIgMgpDZlvES34i
wvBE3zP9hcCofsKBWKmQ2Ws73VPnsIndrMQW9Xh/W20uvwCpmEwQbNdnaLJLDDdkJfDjvjdyD8Ps
eUDeCPSnK4Vt+TCMsvYVXGQWH7sRZbM3Zxi6TJpHYwTNbsLVKoCUDaaYeG0ECIPD+tElxzkUcjUc
i8DRnvMw3RvVbdS6XCjU1TbqMdS763KraeqayWoZ+LKGf/qgdzBKUTswz3OP12mvdPLRUBJcQCp7
/Ih/MfaS+lg933/pWxufggsECQ1T62b+hNPC0LZOI/nRNGre7EyQZ7OuOKqFZeycsduTvFygtEyJ
GQuVffWCrbQ1w3IsJV+dsKjQE+ppS821/8MuYkaNThoXzyJV/voesETXV0VhL281mU+ykmHj2BXJ
cUqRkuqxTjlk6agdYgsRx/uvcvmTX1eX3N+4RCximiCm1k2uqIeYFwg98NH9Nb3a1PT3YV8Xni1L
xQeJCcTe7bqhlq3D/F7OKmveTntxftMx+uocXwAPWeq2PFV/oBAW1s/GIMz8VOR98dXqOu1zOxR6
5lk42lteEdhxiT912fwdoO49aWVLd+f+y9iKcuAhAVUvuhYguZfT/p9s00htkclNBSQjM9L8NIxp
+iKbiYpYK+p8X8dZVqoT9PHihyw5oe4ijV88abGlNoextxLh1VKlpDtb8LazAwSVdIRTZyx9ptWP
atNFDaWxLD+J5ee5z9+VyJCfY6c1rnOoZEfSgz94bItDmNXZt/tv5LZbyHvgL2oYBCNu/ADNQo00
M6dbGCrm+75ID2nUeACRssesjIC9obZ5ub/ixtkGHYTvLdemzTREe/0JwnBIJa2uHd8JIgDgjjwc
o0yR/1TK/HZ0A51dkkquM1SNuUFeL9VXM3wvJqd+bOWqp0lNf4Dy1e18vs0HgmmyTBrR3VonHmms
kaTSgvGB6WFmSuFHhQHV8EWMGsXG29+eAc2dP4ZJIWn560dCg0rVg4kSOjQBFYI9LQ5I4hj4PAd7
NeCy7VaRAzA2AYt7jwHmemwil7DWbal3/Nww+vjSDVDI3GDCGsPFdGoqPdmMQaKrgx2+yFg+7h3W
jcjF+qRZ1AT8aw3wofdhk2IRR2RbEgcbYsBRaF19KK0h8yCt7el7b9wEAMF5YIuBLXSWVYyGf6oq
81LM960xvqcY0lHVj/dmnltPRbMFkhYJORfc6r6ZB4k5AIWJH86OGV+NUClf8lgjDMuVFfRHxIbe
jnUnCtsMc5Ek2EBWjFhKtmpIFWeN2v9UuW3eVbkI3tOJy/aonVtnAX1ZFGFovGBosnqHs5T3zsge
9adKHpF3Re+4oSfpyYgb73RnN5ZiOohqN+P9RRd0tZQsQMBos6n5kQWK/ihGJh+0zAzpbxW1aX68
f+62bg5as9CslsCFusZqubRWxChQLvJBdtZ/x1xDDAzcsZy6SUaNfJ5FWU7PWjMK1PbDBoGYwYE9
fUhTtaEL28JmPU5yJWc79/vGrrUBxtCCYi/RrVnFOARQ6jQPofBnutR8FXL4dTIK6fn+028s4ixl
HeUb4lQ3kzI5CjQFv2bTVyo19BQ6hb40g+6/v8rt0VgaWqBxwLFzP69TzzaolV5fgIu9XVZPktk7
M55dsQn4RSQ/4znUd4LpbYRjwUVDlUaKgfbF6iymKF1arYLeHjy+4Kkz9fw0xU71UgINcsUcDd/g
GhWekxjtTtN/81GXC58eHtDsdRhvlaDTEnmwALlP8xnUWMUwSTM9FcItk0jt7aoIqLcbDDm5NxiE
30Sd1DGZ8NfAcoNhOpdToFyaYbTefLUj97M0o1QEickBV3uxVxHapEdk+ZCX4XnJWviuaMQvRx3K
t78/VEtpFC27non76hrUrX5I1RFEJqrZ6qPaO8Ciuxbd2UZSTkKOjZ0u5W2axKQRIg26eUyMUdx9
fe021pBEJswrIASInydm3BwnlCa8QQqmq5Tos4dwz1tdy3VwQwsr2+Q24hpeT/wAZjiqaCtmqo1j
HuISexA2VHVcFOA/3z96twcc1CLwhWXC5lCnrLqwgH161p+Cy2TG0dPQjo1vV8q4Z6t1G7OXZbhi
UVzjJa5ZwbPWoXEJt+9S2rpUeZKilAcoiXjwymq6NwLYXIy+FxDa5YSvNZKRSNYJjXlwmWUzO7d9
hR+TWQeXSKn3kN7/5p6vciVkKxnrk5PQLDdu6GsKZmd2bjbRVZptcJkR8hzWUe5TZJCaWe9+z3k1
TocS5XXTlZsMLaLe6IqfhXCS4hhaRoGC/zTVXwujzP83FjSdTr3o55JOQ1b+ilgXrlg91oGnG72V
eYmowTtPmi1ZH7SQb6a6YYhfrZuJRLcQOor7zCuLEoXdXEUd7SD6NAwOXKbzV60O6v+Nc5qAJwTY
1aMgBaCDyD6jbbwwWj1ivYVdYjqz2Yre6gavGoP6gyEJWly5CCO8KoWWfxXFiEiWaIrhr0jC5gKu
yFAOUeEoOLWPfQbhQxbp8yRsaDBv3LDLC19MdJjM0mlc10wwEPMiwAHpGkxteGDUU/iFCsDh/io3
WwiQLSeQM0jFBVh0FWbkSEKioJskvwUT9lmXK+2QCaV/jALu9PtL3ZzAf0v9U4tgpRu4sh0hA2EY
oDOspo2P2tCoD6LI90AEm6twD9BPWtoC65xeZH1vou9BM23MnDMqktKxgL+28yw3txtyLciXLDqf
EC1uut6VcJpksI3AZ7ioHgOryzxFUuNvgdMnV72Z4j1vg43vRJcb3dwF+MaFvrp4GIW1psCj+Iqx
N5K1rWydA7B4bhQNe1XRLaCTh8NqnikFU8xF+/71VVAqs1oDy5R8EQX1ZypLrTsszbR3SpeIwaW5
MQyHOOuzEaqjGDkqkdldsQwMnxM1mZ7VYpJfJkPrIhzpJql3y1JN7CMHt/jF6LnZG31tfHKiEjor
S7zlc6zejSLMZOqgsvlWXiRPctPHPyBXyjuyQdrWJ2AJph2MQYHnrG5IJUylrDYdiFW2FDOEj8LR
4U7WKDHmBq7cJR0mW7htECPROuN6JV1ChvZ4hCud/TOPHS160opQGlB8H4xvOAHBmIqQitIuaZE2
s8v8sbOOo0zwfBhQ7Ek9IzKa6EkJptRALCY3E2Rk1c44S3EstR6sg/RnMenD7LWDAV4RZcyCCIfC
oHY0rL6uT5FmBCWtbhmsBTgj8ZcucA33LQjUPYfora9AqqnyD3URStOvd41kJIqBewF93ESPCLb1
fNWCGkLp/Siy9RUWWDXqQYid30SRoVVHo+iLwK91qfjdG1r0vlKySXdNBOzfjPniJAAwW65WtDid
dUmkDIh80J4P/CwZUmiHQnUNNcvfgaQbjvef6yZTX5aCCkOnip7hzdQbIfU+0AKmE3M86d5oovuQ
p5l9nGUxvGtpbJ2lAiudejLN/91f+aY5x8qLAB3BhQbuTX94iBCrlOzR8WsHiKJbzalxiXPaAmg3
1p5kI8momhnwutwQR1D45U7mubVxQEtQuCMKRchZbZxRETLXaev4RhFE1zEyhYcaQH66/5Rb7xcE
g0zTFukBGHKvtyd6mWIwAsnxdatB4g4/muGcGVH2feHyXSRp/NmMVusByntzx4D3y8RpuY6YcpAb
vl5ZKgFv4bQd+MYotHPVaPJ5AuUEurgq3toxIH/nLHMymKXRe1le9X+av60+oPC37NfAbtJ3hSoX
D0XdW6emGvYqy42vxlYFEbKIGd+26ealRYfmSnhFUbz9UmvhwvjMhx35vo2vBq1qqUsYL1MrrN6d
WcLmmHQE6LTBTv+G6jCeiwGG7bFqRueHUHKNuGYU0TlPq2Bnx2w94ULU+QfXXSZFr1+mlUq23TEF
u1Zlb5zh32vjQdZhXB3u78zlGV5n1gCd6QVQoDOTolf9eh2nE2nB2CC8Cth9R3DmF5EPRyfupgue
Jnu+2htvdKGqQROl1cFuXr3RWZtjXY3C+BppVX3MMss5Vf1sYqpjJp+1Wq191c6bbx0coZ3NeVNh
LjwkGCocP8IcQ7/XzzmlpYMIZRNfMxOM36QMxrnLsvQTjFntIRPNX/jxwU7D5V+EXr1cwJwIcGFS
wWBqHcHn3ARmaGXZFWpCFRzpLUtICNll2LrWaPfTsWvLPDl1cVJql2BS2uGag2gDtjZE4dcMP9/J
nVGJ+w2TXzXcQY+L6kjbH+cQ1ekNN2vLtnO1gW3qtroUnhVpMjW3cRrDJowZ8ocp0pTs2gxmV13b
qAk6t7Q6TNNj1C//2PkMl0ByYn+o+kZ1q9KJH8HWht9MfHe/BaE8/o1DGZuusAbr5Uado/4Gb5F9
LzArCI8mYkDRo2Hgx9ulhv7MgFY8WmxYyPpCNmcPreX60/39uvkdOffUtyBWb/q7tVMo/ZihWUCP
nLlXLpROcXPVGQ23zcPKPI8z5m3eBCdY2zmSG1cVRTUL45tKj+IfO+Q/8Q29lhgp8zy6Jlafdeds
SENwjG2oG89l2jbv2fDjLwm89AfS4l59h7Yrc637j3/bJ2Uf/9tTSz5OcFrdV7GiZf2oxfF1TtIu
fcoMrm3wjEzsIZIQltweRVXhSbgn/4KhPn2c8CuSD3B828hTamt4EYOWSDsVye1Ym5+FuiG4e6T/
oMiswpU5jUHYdoTKsmjb4chCbeUNdQWzZWIIqbhOrsTGWVGGqvPauTYy12hNvXDtTFd2qsqt7wSk
GEEpjUnODVJF7wFM0A4IryosvMMy5jwm1Rw8ZhkYqyA38WeViuIQTxAOU4bGv+9/ouVR14cewCJz
P/QebwuYYB7KsXHy8FroTe3a0my8C0iqd87BRiaKwDhGJqDU2JTrufpsUwFCtGKVkEoT2BOaKKxy
GmuxFzq3l1qGp4x2QWuvkhfK0NYKnJQrIlWdY9dP+pOWKOMBDYt6Jw/dXopmO48FB3ddP1dhTxaT
hOE1yccOZytZP+SFEG4/9HtT4c0tSzmL4xYWmAvY6PWN0IxZVJTYH/pZkZoP6M4URynQjE+aVLSP
U1yiECYXmSejEHrqJgWmlxZkX+7vlc3jDOJ/oVAujMB1tVvjLBZHColMr8zWd8acMTlw3VQfWjlL
UDLBMjY/T6kegelOCW/v8dMoxaEMtfF7qSuS46pmoe0ZUm8FWXbwYkyB09INPFVOc2ERRcIrd9vw
Cyn2CSh7FsqfraBrH5DUhFGrjhjB3X8b//qTq6ODaBSVCPk4XuS69vqT4Dk5MEGU4itTFzToa4xT
fpXg0n+W0yx/L9S+fh5mKyue1WQoUS6p5V52Yfsl6OtkDUWp03XWMwo4yWeBjG7m5paQfuINOBRe
IXrlk1Y5c+TGRV0PrqyNku6hYqP0B9uMZroKUtWchlJX4Xw7XKz1WLWw8frEesETITOuGtw/rKai
Bt/aSETtD8YXRfaQY3r4B8vfgco/s6ojjnD/oOrI3HgoAEXA1ucseU7muv4jJXE5eiU8AADy6J2g
jZRHiXZMizJoiYxz+bO1lVJxEbCv0WVLtPwjpaFUfmtto3wAINpqL6GY0mOut6J9qNsp+V1HmfG/
OIzGPzsf5DaUvfoeqyNShbM9pxq7czTSn+oQW8e5sWqv0FNxefNKkO6BrMPiZMC5jjH9TOE0kgdd
Zx3QmzHg21WMg3Uo4sn4eH+p5UevNtky11i8MhkPWesypWhrBJilLr4OpVM+dAJlBLNsysP9VTYi
Geqf1ELMvRCwXl+IFiBYLAem5EpLvP+qB2n8WDhBfCpwz9lJM2+1SQFKkmSCbAFMwH+tAjTdWfR8
jTC5jpJT/2xHWfyYYRZ+kdF+eemrbvwwNlX+U6mHuLrEcjTiszRqfXUcdTv4cf+5N0IH9y5vlrIe
aY315CgyQBgPNfkJ2Lfm0e4EGkRYs5yY+FpHo0zUb46RmTufdKOIsW3aMUSN/8fZeexGbmxh+IkI
MIct2d1SUxqNJnrmbgjP2GaqYs5Pfz9qZbEJEbIBB9gGqklWnTrhDyBUbwQ9Gk8oRV1qSVijtXWG
jAC5AwHkp7hvugAPk/jbf3jIdRBHm3KHK4YwV7/EPGWYpSk9plWt/EusFQ7/KNLoJ9P/afFNulDG
QYTc27su8pXMQACN3CBuiIVIOzGzDRPK3dQ3CnfBjjpxP7/9fLcYM3YU9cqKS7cwn9newzO+5J2j
z0nYJBEUZQCCw1fVFIh2d5GJ7FkVi2cFDubvuoimaztUAqm1FnfW8yjHOug6NdMu9TLUBx9671St
3ESIDGz2mzlhrEOVaPqE7F/X8qdRcca7MXK9x3zJj2ZpO696FdyjWCQPWbtTr+8ikQx2UVZ1EurJ
oP7PaXTj0i2wIN9+0zvHxUNgFh4DwQLPsM3RxcS69hbPjMNa58KZjOWU9lEwq9kcRDmUqx4Fi/dH
JuAcXLO0/Gixb0PtOBWobnZYmRaWECfTjtU7W2MgbyPkchDVd84l2FqE5/FcYMVtcwExsUxRxZiG
1dwqD0Pm9k9LmilzIMj6u0uhlHp/cEJ2OgwUhatA8Yr+Yaj8+rNVIHq1WOOEqIZoPtRk3l9ax50f
kBVVwyRN+gfLbl2FCV+m9Oe3P+bO7lwPDfOs9ejczOcHfbEdqdq0EStD3plO+nOolfJZr+u/315o
b2/iKgE3BfQ6UIDN3pxzUEbDejxLtIY/Ahf6UwVucFBG7S1C0g9aGXEPuoibNxnhimgsNCJCrcVn
Z0JBNDknhtkc0UD3jgCXwQqAAYV2s0kUSyvSpONh+m74UtOGvmN27VzMTqQNREa1CtIGbvXBPtn7
VtSqIMWYO97isO0CJRac+ogkihk9N9UoA1fDF8Yu5yMT55douck4Vv47rTxoWATWTc0OY8NoY7sS
ISTeKbrofVtnH5HJ7/9pTAvlR+gjKLRNXWyeDPqNjs8Mo3uuUJsAPLskP7NsQE3SSaPqzxao0G81
jvsvhejQXJSFVdX+6FXOUTJ++/kt5jJrNoFcMbAM/fVB4giZ7SxnEVaGixVRH2lntIarg8bB3irr
3ExdO2S3cxvX60l2nZgO2VikpwxdlPNc59W7Dybb2KBrw6eGyH0TFPpkSrquRpJxscWFDS/umkar
rnkD2+K9R5NhDXSSdQjM0OamoGvcTG/HMQsdBSx9Jdrq3JTySEDq9szAnaIDxHHRaLZvp4Fy7noZ
d1kWqh36r77e1UsXoI/hfIw6JrO+Xk1acx6AnBxBMV5qsNebmYkUacE6J4IkuZ0F2xRTKEumMgQf
ZKyJSKu7waD3zXSqsAVJ/ExbTG+kyIrL9o5+rG37ijqpf1ZC778VyIMOpzHroVRym9oMm4ZW/q5l
p2EiVcdoGiZgAuJHr0wTwK/AxP+mDTl9tNBPtQNIEeZH00vSz7Vmo5dS614DkqKUxnRaOk1g+9d1
rn1Gq9QAUp7E+nzH9yrmIBULyu1WNLgCBnNrNjC0NdkFbrNKs4hWmmlQVqr5fTFK6NKDZxFysnKm
ADRF4yImZPGv394rtzGIV2mRt9M7Q8lwO18AFg+e0tC5HosuuxPYfJ/1ssqD0sm9g2C+t2FWrj38
X7A6NwI5VTQno2JMaTghcOqDWLV/mXkDztcZmi9wUnBom9p3Y3G5BJnHEmPpwqEEvQkhQ99pRp2T
JoMc0e7bGcKLWnpYwk26cgLOWR+cvdvGH3AVCjqb4g5M801Hp206lI6KLNTc0hKnNE/M31ljR9pK
BsxRiuUGujizV4xnEC/Obz2ukSl/+5ve5h+r2QbpDoZpe8JbWZIrbTSQf1RZEQVDNMdf6UWLh3Ye
5aPdqfXV1JseWRl+/8Hae/uJcpMxB6/9FlHeAMSa9ZG1CyG8YMU/rhrKJqq44qjhuxe3V6czmzqE
Tvz2VedKTYkj2U8RIsLnyS2q+9KT3UHcvs0fkdcmmUL1hI4Qyk6v7yAxGwvn1s5DXZFBKaS8i+i/
+2qNtAuwi4NcXNt5f3gOrUUrj3QrhRFnIlesEgxNrPc6ygBzbN9noN++uknRRuc1GkwnK27hHbsD
3Ry/qXPlcZCgipo0FUGhYF14b4/IhgURRPWHTI2PxFJeYHWb+EtneZ1gAQHl4ty8kykm4qFrxl0W
4wxwtwB/AQnDRABbpg558EcNdUH1XPdV/zGOJrMLwHkN5TntK/FVxYLxH6yA5fJgq2l5tXS1W2Wt
GxOT4jRzzjYUu+ykDqkLAVGoVXkV9L+UEJ8cMQSuu/pBRQixTGcZ2W0ONjMb2oNtvLO3ABqhCOKs
pSf6lK+/uk0nI517PoOGGshXU5qeb6AjfaDB6KwqTtsXyXgVs06YDiAmNy9yMdKKexygkec20xym
6MVrfmkzHwOapxTNA4BONLf7tLa0T1ZVmkpg5Iwv/NZaqWw6sDyJmtc8RkHmqMWXKF5MRD1gpE/+
1KsdLd3W7BE2HNzS17E9kBevB5wYZHEhmiCeZvcD9QgQxtmu1CXo1Tz9nXdmzyhysX/JfjE+W+U8
Gr4GRC711TZJs3OuT659invFak+tgNJ11vra1k/jwHiXLoszfS8bQ5rBMM7xfVlaY+fLVFP/V1dp
9LesIvtJs2dcHBxAsV/TURi/oNAjkdgVXuU9RAXizX5F4zO6zPky/GyWRCo+QRylBREr2XiWPYTa
RyemO+iX46g0Jw8r5W9kWEp+WTAau865UP9yo8IZfcVsul+yHmbOL9jNGC0UVNF9Ohup9iEz6+m7
1uC8fnEhwFvkBbNxVO7udMeoYoBo8RQ02W9u2dlOcCJCC/zatBPSzPRKT5nZxEGsyunj2id88tqs
ZGLWFR+k0vWnjhlK4Di9fhDNXirr7Y4D7bQWVOC4bgH4sW7IfJzdK6Ilhnn24iGpTnXW1s3T4k01
J0tP0vgh97wxu5Md2QEK90qe3rfZ1Fh+13mjdwdMK5ovhjGiQS8dpFVydJAt36I17z4yNpn7v1Wt
SbsAoSTa3pLt8k3trVbgALskSMbHDfyeSRnU8nPVu0N1Kbt8/CWFgz0Auuda+cF1F++Dvcy2eWoS
u3nOLCX74VYYvELGMHPJ/za1/PJOznOgtM6Y+QpqAj/TclHzi3TUDrj4nFKYLIkpx8+QyjkwM8Lo
RTjMfRmObdpjK0yAmU7Cm7WPqrFgF+d47LODYLKT+FBcrNAejjmJwXrF/GtoO9SI5yxT6V11FZfc
Wpe153fUWKdRYw8oeVufEjLdg1X3Nh3LIlABt5wB03Y8F5UrYLdR3GuCPIGf2aA3xlyWp7TqmWb1
pQhc2UZB15KOqno1PqC61dwZ7XwEsd3JR7ieKUf4LTB9b3AkaKxnjD74IVDLTmOdL0+KPnVnZlHW
U9erE6r20rlY1lEjeOcy1VdtC8Qg1VWFdBPFHXADnlGtm131ikvUZmqQ1Z55WaUa797OuXbalVxU
zAzphPCpb1oVU8Go1cQH4OrmU/cJYR1sfzMXDLbfGgszYFvmy6csHZDcd2qVSSaEsD792o/K8j9D
RzyhRpwRtpMfp5FavBthBu6fLGZlSFJJ3zRrJixXxlVKxFUacc5TuYTGNMqDVfb2+To5I75BErnB
efEfpJwh2eNtmCkMtwDOfp1zr1lvj94Lpz53cGS2kvQoE9R2su6V2cCs3QL9eoOgA5k/Ol2dKNc4
Eu10Npp4FU2UngV2hf9kgtDvKnShrWH+NVnp9DexqPvMvmG4WuSzhmlvYnTe2dYiq74n28z1U+RU
wx8zQDOGeU6mXNypYX6fUZN+Ptg6u79+rWZJt4FUb+c0tJNHTY/hp1cLkQocKTNtKxMtIAFNmo+z
gY0F5M/4UpWa+jBFsd741MVWAB/MfBrxSglaZVA+esakXBa3V7/Eczveg0VRfhhmO90lQjnS9NlJ
ixHM40ajdgaGuq3+e29xWi8BckwcEddskcndWJny72ya8q+pVLSDl7RzlCHIrEpMdE9u241JXsMp
6VgP+pT4LWCY1EE59M1zzKV/xDzYXYyGuIMPNooM2/Z0h3g/xnW2cp2nPjvRgsKlBZ3me6TYrMvb
H38n0YSrTmhcEVq3Uo4l+m+IxPBcDJKnQFvQby5nyzioSve+1opxZkfzOHy31zcQT0g6lRTUCALo
SVUv4mzSIrqLSYROSakfYez2XiC3HV1wKGk7/VSoKA32INF1knZ/ssiszgo+6j5qGu9vohLZVxEw
pjEaVtybxqYZRc4k4vXR0rl7hJmqIr3sYvolhvQgvu0+FUBd2ncrT+wGGtCNjFn7XLma1ZB+6BVv
utK1bP8ntcTx394WR0ttPhhmM1oyxRnHC1GWi6O6tNbgEn+Lo/TdyvZ01rkWbP5kWgq24fXecMAA
jtB8o2uGJU/i97PRBJi9jPeTQxB5+7F2bgjaIighrAU187M1Ev4rE1KaTs/AlMA3z/v43JpL9pTI
ITs51vK/uk/+NlttPLiYd97kv5d0NznAWCxWPlmLd9XsFHoY7nbTlxLt1IHktD2CEOw9H+0CMCsv
aOdtylWvEBsVv49r5drFk4JDzUNet+ZDYbeoz47xyCW4OAd9tb0nXO0x1q4LfbUtoJV/uXRtH7l4
rKp5aCc9vddy0S+xNZYH23InjuCFuQprMdxC53azLWf8W7W2I6UsB6U7LcgynkajwzjPTNOAUt0+
v71f9tZbRVlXDBvGAdsZMOzgqB8K1B3yfsguaTcuf42t9dPsOj1M7cE7qMd33iTVGZ0exqCkq1u+
eaqlhSKaFWuSJGgSW7hWSIx37pCWPPIb2V2Kb/Vyf97yaKcyhbcI2yAk+I6PRmHNT3R97OfehWv0
9kvcAXhZ6KAh2IUSByP17TzAsgWuZ3a0qo962mWapRJUU2GeJnAZd4rmzBQiC8RaCGpPjVF13+WY
F4GuVcpDHNPxfvvn7D05Y18b3AJ76WYSZdSsX3o65CpUT88zBLh7cjrlHNOpPUCl7BxH9GfYOeu1
x/Wnvw43QzNEozPA7cMLbX6s2jK+11JFvTRLLM5Naz1PSpkdgE/WI7ApsEEFcA8xrqd/+tLy+VeI
U1spELaflWvWFvHZm4v8E7OI5kCvePcl/muVzZNVqixt/B+U62BnKfU4tpZ+5tWpjy404KW3v9he
JQk+H+4rX2t1895cEX0kFrPD/u0KzcP5E1N06zoiRXEaIhgCpKKe8Vzj2PbQRZP3Xatz0wnSxQBK
VkfvZrlTXUC4WKcVlBk3tbTRULxnBqlZNasi7GxHhF7sHZlK7L5eJO5W+Rqo+9uKVVEzJ85kFYet
YU2hKwDRuFbSPXme/A/DOt4plADSpJUvvXm3I4jCrK4B0bpTAgRT94p7Mcgvb3/B3YOwqr7RfqAx
v70iECLwGjcCGh3hwuHPzowbiJ3jNJghgzuItA36PDmw4tp7hy+BG/gO19NWJwRwkjY5COSG5hy3
9Ab1EnNY3mYeQRp++/F2l1pFJYhv/G1bjJSET4F+GfrRMPCCec4x22hVeY2QbzvI19fPsT3egDoQ
6YZAcgvsZoLWlGpNrYZAq7jre1dFcqXPL4ioZifZj9lPCjDrWxdP/6ElDTjRJvkEybKyOV4Hs3FC
QAexaKJ4Unl3JZJbJyft54MBxF74osCiXUI6vc7OXq+CQr82Wi5HHeAxWiCNol5zXc8P7gBtb0NS
OK5KBLhtwfp7vYzTa4xbPSTLlMZaYh+JqhoUbTfMmm9jUdXcR85i/M2AjEFqs2hTdWraeWjupFis
tW81DZXPJKDzTo7nAKdd90bil2KRf6nF0rRn2pv60Shob5utIsrUNXRSSGFf/2hdX5IJQzblWgzq
HC5uI357hW6cbWfS/sOBdYDuM8VDlPAGTYhOVjOqlaChUUr3tMKo/NRW+7uqK4ZLns+FL8syO+Ca
7X2UF2c/tNvo0rubHQay0UsaFbiZEo0D2o8aFpgYQZxzS/lkuzN0BShZ/+HormR4m/KUJt22M+Xp
8Gh0PMtDR4vNL3nZpAFK3M3v2Vl+vh0kdk6u99L0ZhWq0u3OltmiVW0GzE0pUEpinGA2D0Yaa094
33nYS1qx/GJ3ZrXcAS09Knx2jhW1KQGeTiSdnm2EcjL8rXCAjUNrAnzra40KZhMFXPXgde6uQw+M
TtiKM9l2LswyspO6tWDJN3k1+oM1OpcR2/Zf73+XqwMk2D2V/Gr7LhOJksRiDjQxUUoKGTYjajUD
BmXeG4XIzneBF0MTxPLjqNzfe0Bai+SzHji3m9aMzrDLbiParE0vh88MtGroJs3RpbyX8VAPo1+O
AI3DGdyEwQhfFGeuoawmySrJuqR1654gK6wau9W80MYci8o5y8yTkQ81ZZzo3iYjw5LF6J3AaAqj
Okhm9558JdKCYQCtedPMLt0ptrIS9r001fmppfsAI2A6ys53n5wCj2JhBYPy/K+DnCUQSKwgq1xh
R2j3E53pEFu08hTbUDwMoejgQWX8BPpm8r2kH65q59WnfnTrg27L7i9ZZ+/YJgAxvKHZjVavDBxa
9yoUlExOMgHCAC/cSutTYc+OfY8EUY+Io1rjOK1TqJwrRFqaiwHUwPVzxR6z9/8kgCTgAKAJcP3f
iFAwyC1li6B4OBuivMZDKYOCEeyjthT2HxDNqh8FrW7gR4q8F5OdnPq87j7EE4XH2wdw5+XwSwA/
rAkBb2jbM068SVRZozH9FrnVBHCE00crU9Is6GzhhXjEdk+N1piXubTmjzT/1A9JAy0RIEZnvFeD
2niRaSIzIS3h2GxaLLBL7AWN/Cxs8uS3QBPNR+6ixY/R0+/GTDlSArk9COuhZJL2IkkAZvP1Do1F
i+S+ZWfhoGXLZ8up849JHMmDFOX2sieVRJaXweCab21XkWlkzzGt99C1UyaWhvt7xlDw4tVzddC/
ub2YaKSs0EOgFCR4209JyHQnp1AJpk1Z/WkmZTZdpduKJ3WKvAptEbR7fKNmbtq7k63cvb2T9lYn
mtAh4LjDYNhEunhxq1bUCtei4s6+ooGUzuq2vGjNlNxzSdp3DaOrs56UR7J2e2+YWLbK+5AA3uj7
9JiLzLOAy5qo+XzOHMU9YXiJJ3zTlee3H3LtK77O2qnEmXYz9V51M7Y7NMVMW03bMQ7zpe1CzNEa
JtFSBrKNp6+MLAu/AHF35yTAjX2gh+/WuaQuWR04OB5wU29HsW02wv/iE89Dfo4re7ks3WIGODel
J77sQRJwm8exmSjzVrEqBq/bywvaHKoBWoPOd+bF94NiDY+uk8xBozbzKZ+i7pyM6hEZdAeUuU5n
aAvihQwddIvVbhFOLWNhgQdl8Dydl9iZKixrbCnPS10CEhhSkdAANfJSC+ZitD8jy49DbIR48RBM
TqX9gdgTky/XHf9Rx0TUJz1nmhc0tVQeUTeIRTAUOj2OBgCVczcsU/wp1abOBJDSVQ9RmS+rMX0W
w2Zv2vKH2SDkcwf6MRd+32Tdn4Cg6+RiaU3zHZZDavLRKbpPs/AQwCgse05PUosxLOnLtj/1VBfi
d5Fk3iUVY4IyaYcF/P1Ul7H2h65381coDG1zEHZ2jiNNBzyJXCAvq+7V6+CWk3WX7ZQmoSVwyJAM
+y7wTsG9KFX2d1YV+H1HRXIeIozi3z4jO7sGAUHKJZIeWnPbXmsSaXVTjGDg9SopSeJIb/Qp6T/h
7gVWY4gbaupcff/BtMC7reYqND9uGhO1AHXRe10Syj6uzh7KzdgJdcUftW6IS7qI6m6KiyFoHU2e
B7zfD2qCnavEQnhl1aDlfN5IIyMzm+VJjxaEQS/72qZOelERYnh3TQ2EfRUkwctjVejefNNKArPC
5Qndh2VAFg4qyHAqRTEddK/3HsYgUQL6SWJ8I6ORtQvXQwL0EpmVQvpyjuWfRQLH8+19sl4Im1jK
0xCwCWjUwFtQRTyZ8czOBzGceNaHygXSkraGjpWUZ53KcVEO1tt9LLD/tDeoEdkkr0+EMQI2wgsO
RGmnVGHmduLLJIb44Nztr+JBqPO4i2+EY5gNWX3MVR+6DYMi7DtVK4hzrJwO1tm59KDMMD7kvkPr
f9uSdrKUaSGuRaEx4lXqD1oJ/Ld0cBmACiyP5jV7T8VKQCMY0qs3U/qk1PRM1m0SCkyY/KaK8hCn
te6gMtmLWYBfID6SltFp35QMdtf3FaIYaWjGhvLEcXJOWdpPj4ubtxRHk3MiohSBpiEC+fZe3Hub
oJtWK07QbJBPX++NRcH6S809+EFLE9/PpbrKJir9J2Tcf/yXlQBSkXaz97cYrjFxjamRMg0h0Qw/
S6uoebK0/TpVMITeXmrvgK3DGrx5kVm7Icdl3mC4aQctCAh5eSoaD6ahEIFdLN+7pPvjPyy2Tkfo
9rHtt7mCV8auYsDtD8c+7j54Vpr4slfdCyJY+nniXRyUUDs7cn0stKNB1oJF2uyVdDF1MRplEkYS
lwQSifm6DI39/n3BKuSz5G7Aa7f7Iu3EOOGdBZ8LX9OPUwugwoaw8ti34xHgf2fzw/pFDhRNLc71
9gXaKvATZuhJaErhmWGm5iI72Uvf3COu7lnAU+3srmGTfvfqxT4I+Tv7n1QLFwbgw0wptrG4MCAc
O0BVwmkUTX6KRql9ibIxq05qos+Xt7fKXs3J+AAQIx1oZs3bM6CIGH3o2i5CgVz1WUOL4pSrk8DP
rlMug4MAYKp5X/EDgEZjFV5QCy3B/S4/OIo752MF9DFC5PoBR7C5EBhX1GhzDjIUehlfiyrpMK6O
o4slPZK0ITvKUXa+MMqKCB7T8WAQvX1sXS0VE6e0IhyNSW1OjpsmP9RJweTZ0aKZzCW1P7Z5kp5m
6Kd/vf3Od47LOm9bS2tO5w3SvnZHLvPIlGEr3a7lA0fWc6w63ZHO307yR0+JvI9Z+463qy6XzlIq
i087DjHNrSEPqS6cc9HmaFDQFQ7appX3/+Hh6KND5UKt9KbwjbPKbtJGK0IzUtsHaTby2oxZfVBe
7z0aNQmEI/gKqH2vn/dfA9mutcwK99IiLDD9+N0Oi34faU7+06tKo/SxyXIz2ld5e/f+h6M3s/pf
QD2+YaeA+q867C8KvLDz/pw3DnrqtT6+ew7MRyNzpSulox64nR5GfQHfF4IxVOOqxHYMP8qfTdaW
A8jm+BAXt3MS6Axy8hiBQKneXvR1R4aGHDYnIbK9/t51xvYDjfbhR+tpCS4VxjKbAVSNHqWadJ5K
6+Cd7oBsSdQpbU20tygYtjWKGWk5u8YVobJMkTwtaMlj6NNEDaRULwPLWVvVcj8QNhLfyWP5lwHx
8TsqKdOvutPdLHASLEJ9Renn6ODW3gnFq1QNkQ+9Dbo5m4tNh4KYI+/OT4utHhtWd744hjDvqXyO
2Mo7AZAUhAb4S1QCafR6RytNlsMfLwW5XF2drKUcHsHX9qDrVvYe/eODILT72om0BCHAW7ekNsXC
2CfpBhH2XtQ9tZltPZP71+4FwP7sXtJJVRYgqDgdndpqyezQEHbzxa5qBgFOr2TqdZG5cW93iXdI
aOBZN9UIwCBrbQcysIKjtXkXVTKW2sSOKDNL/lZwEAiEEmMfO1rmQZq794WtNfsDs7NmFps2Jxoe
YiLfWNnI6T9WZHqPbtMPF4Pmw7e3Y8fuSsDxwI9Arb0ZVU1jZkepbokwn/PyNKtpSnWFma7EZvCg
Hnlpy2xfIJsWwwuK8NsUGqC2NSdpLcNORNn/RsT8P3WjWCLcer38qo2eeWfTgcGYLJPl78otrfPY
0b559/FB6WLFzqNRtOLHN1E60wrFQ4FQhrWhjWZQoK6cn5Dhgu9hzHqznN/7hj2a9WQQa7lHZ2pz
WkvwZK6aSCjSa9gs81l8n237z6VIjHdfcqwETY58FCTJTXN84FYvIuYXoQ4Iy7fUaLnWpTgaTd9e
cqwCxGu1DidZ2QZGPNZGY3BTBhPCbr+xT9R7kjj8GRXcqHw1sfvzoMJJOPhqt5GIefHqdY+oLH9s
l825s7M6g4IJW0x8ibxUh1dTtk/2bNbx3WCkmn55+8PdJkSsSDFLTx7W480UDIP0lwlNGo5pDFlr
xMcQpQbt4KLZe53siheluZWIudkeGGQPoh3LNGxrEd83+AOeZ9m7TynwvAulQPcFcb3i/UeRATW4
i5fCj79szgDuRK2lLVSzaVbofh5x9BavTwIahfOXpmmzf8YCxQCtb8RlVFRU2sY2Lw4+6d4LJsqh
HPACMtkexMo1R+YuDHPopMN1TbzogeTlqA1y25BfTf/Q6gX6BBRwG7b7AaII08MsrBRl7nFHMb17
hcv7a6xntnfRu0FVg0ZPxGcw82kf6ACYnt+/k8DC02nV2Uk3yrqeKOJO6kkWymiIr4aB19aotstB
72/vhHA0YT/Rv8JUaHNp9Lzkvlu1QlcH+GBGcOM5R+X12sbxrww9gP8Q117kbhjJrdzczXVYTDOV
tzUmoaoR3JTGMAA2YNaKDfuROMfeGQEIrDElp4OrbnfrIHWD7eckYZ6I6tQjqfWA1jolWIqB+QxV
tIvvl2Luv7/92XbQrHRFUE1ZYcE70Jh+VqpRLSm4Ywt10wC3Pz2Ypkh9jB3Z/GNhMdwFnTlrdxbW
mZ5PrWhG53pZ3I/AthTGO0Xs/n77N+2dmfXjojmKf9RNi1L2bK9mRqamHVPjVx67xbOJQsXBybzN
CtZrGjYf4nSglLdBScEiDflcRgOu1UWhMzbTB08f5g92oyantx/oZSD2Oivgw8J+BqzCuIpZ0uu0
iloYLqtHYM/yFKIwqXT9WMsRy+bFqNs6ILkGaRc7Va5fMq7QrwBSZfyricvkjGpX+wdS9P1Htetk
c+rsejDuXIctT4tuVWNbEnQj/UowF/WLqRuri9t51hnQRdXeKb1anavWNQXthDr90RneOAcGPpJD
oE2LOsCKSksnWFI9MVBRVtrhIPrvfE6oZDwjOF7Q4NuWTlaO5HqKi1BF6X3VemF/EGbWHJSle1+T
mSQCN3S2GTBvTmpsCL3LO9RLBnfoTlDOmAnoS/1gDaN6cGfuxKBVLOVl8ogm1fak6klezbWLNp85
qtpJA8n7cez05APymvqfhTodyZbtrrfOOtmnYCW2jzY4ha4sjpmCTVCzb7h7/SjmStwPdC8/Ijnt
Htybe58LiBZ1IbUUYW8TYpXKG0r6liJ0GrVnPqdN5zhDi+btI7H3vXie1a8JKvdNk7uOF60thZOH
q47mg9bb1alUdDRLhrI6KOpvy2w6PWv7F14T3bLtSB4hyLGCJJ9R31nz7xx1mKBnfn+P4kIfVIqb
PTqAjZ677BD3tPOQsChXWBWxlXb+Ju/ROo3homHmoUcbyLpk+CE8pZjB/xSZ0h0A5Xd2CUIw9BGQ
KOaVbvGsdmPMiZgoKlN1Ti/JtJRd0JvMjIu8VRrMWk39oIDb2ShwO6iqmLvYDGE2T5djXFZMaSXD
JVHKAGa6cYcKxZGN4N47BPZPe2LtPN/KUENRL7oFcaKmNelwx0kawvWwA6BdR0Jze0utfgcwMUmh
bqanVoIrGlh1GSL8uPwJKDWOAgZy9o807Yu/3t7/O9c9IlmAblAyQKR/GxQHgrOZ4bECYWUUH7Rp
nJsgkq3+JY30tPAnvLiuVVSKg1i8vyxNNNCGuNptY0mPBJVVzUiNNO6EtUtPWKn8Aa3ZczKZihU0
+HqHszp6R4jNvXfLFGYV5liNObaHcOaUDPqYinCcepzZgKh+LQzA83JS9c9vv9q9pdamK311xMJv
4rOSW/qUS4erABWFE+4Ofe47lSnOcjSAO7y92F5w4b5ZFSxJIW7cxkdYNngCIPikjpb9RysmDY0p
o3WutmgsiLyVca9VvfMhK6A6H6y996C0mFGO4aWa8B1eZxWmLerZ7MgqLBdgaFlj96rWaX1JUzc+
OOt70eXfS22uVwTqRYwAGVNjF3eDInPby8jt8Q+SK55v1gmGAm+/173gstrqvTT/YKJuFjSUFnWT
QqRIruBYYA7Ro2jTI7AW98xNv+vlomO70Bpa/RFfv8LO7VPGDICmoiqxzK+S8mYpfccclGfc63X1
Ipa0dXzsjfIuyNXI6oPEqW3K5TrOfcsoChk4Wq/Md3bt2hU2TZb6qR1a4w8Hvrjjd3OM66key8nC
60O09jMmoM0/uTnkGYj7xvsa51ZR3Ht23uYgpWsNHici5q2vjExHhaZBDPRkHqlBUkzjP7aKur0/
la76Q7MLTz9hhlt9GoYx+pwP9tIi1qpj8QErE5l+L4uHR2VC9/pSe5nxw8W7fDiZcEURfBbGIk+C
MY13aq16wFRLrRUFrPqyPE26gR54NfZ2F4zK7MkAW8X8t9VSWH6O6LQRMyI71+70qmk1OkoLfdoB
e/ZgTstcBF2kOEgFWB0j+QXYIrDaWSLBnhF5UHgTrqjILsrpl0ykk5wieksgU4p4+j7FU/6NKOUs
H1vPYS7lN7IT1l8o1EzzqWu15Geb1el4lRWG33JY2uyq6GMbn8nmtQw5H9UV50gVuX1WZWzmfmHG
ukFcSw0lKI0sfVrAC4hTmc3t30SPyX7QxZTq51hRGnBRY1YM37KZIueEGbssnpeybr9UWW1/iDW0
n/zFHqfmGX2fpPJFYy8/XCv3fo9oq1y8CVi+36fw0+8VzW6cu0KtZe9z+w9PfV7o+YexHYfRt+M2
dk/UlSPpvbTy+IRDC6JLOXzr5V5t0Zb0Y5VbD9cW6YiTNveo21WjPWmXit5Ue5+rgyb9WFQ1gi6d
lz4U89j2cMdy7wcSuKMbdFNhfas9qy18Z3Vp+qAr4xhalTYKn7vT1RApSYvpfkhKZK8KzUUuD+9Y
DCb8Dh1/jJqSCsF+AT6qvmp5YtdBxWWB/cEQd3/VZoRIYSQUu/YHrPdsyGmzVB+qbrG+90qUAACz
siIQfdEWZztnRu3PoNzi54FisvWla9fK92JqdDuIq9IOFfx+vxhZmTvPBUyNxSdnywY2pTcPV+zv
mm/D3Fqdb1ad8UdV45t6MaVhl/+AatYl7EqJMs7bIWjnrqQuXAVfXABwN9PgKp/i3GmWLLR6aTwD
xI2+erXn/kYHQ3ypW+2vZqrerR9IRgByAOAAM0oMFDc9qzZHXqNuliLMuzkN2hVrV6VKdp4V69fb
T3fTMqLD/0K9J9VH83E7hp1o66vQGWRot7i/uJMnP8VGZ4M58rLuRzVAiurztuTkzdN38LrZ+xU8
WRjribU5xl+3vZUpm9pFoF4TAnYpP03JNF81PRop25r88vaz7lyULIXePNBurpTtMCkbiiL21DwP
o7EvsJ+IF5+C2rrouEMcNKh27i2DbI7RISq+jLc31VOaLIAd3YJ5bz3Wf/VSmX9rPZOy9z8QPlZo
ZlPS3M4p43TwkiwWVE8GDkJ+s0yZF7huZv2ZdFg/HdzFe5fkqqfyf87Oq7duo1vDv4gAe7nl5q6S
LLnbuiFsx2EZ9k7++u+hD3BgkYQIJbkJEjizSc6sWeUtUNVpia/YZXpTaCgsUkCJoK/unUjrzx0D
4uFsagNpa+lEKDd0mXLMZWXYO4Vb3w7yFG0xps2AUBYvNCsB39Ei4hTWhXNKG71CqI11r5nUNG+3
VgNEQ7X4x4ZlzSvKzAj11Yk+qqrEDjhYQpTdDOdaCvYGNH+Qpy9aQjN0kauSN2pv1DWqKZlYYPQM
tJFw6L25YXo3Vk79c9Iz+7cZ6txXcmoL1U2rKnsQWOXaD6OOtonXhJKdnPwhib7LfiYzsu0pbF/f
YatvPv88tIIxjGY2upqED1I46lHopDeMW3HaQAtsdrDtcXMtnB9dYGlH2x6Sg+9n/Q5tbpVqsjKV
AujyGUK6cirJlSjsg7JNKUP84ShpWXpMiqI7G8Ka7tXIGPf6K6sdNi9IxUfdp1I1LCNh5bTY+4Ys
mEGMueWjPHCsig9QUpKdJtWfQLP86JhNziRERmUE+pfppqbaWHxPkKyFOvmdq/YBiO1B7Y0ANlRT
cS/6JdKCZCz05ZIyQ9+4H+PqWRVx/l7ONfuTakT66E0jnNNL12Y99X1k1OFFc0rrc1rXZn8d+kI8
AxdIvieqD3ZpHHi8I4RhZTr2pTb9yvBQNQ5F5wNuUKNOSVzu10r9wp5vGxfg69C9R3O9TY5IlmjY
OslZnrqkPSZNNVB63xH1RQqKcsCKDhYNDQf91wIPtiBHKgr3MEd8rEbf9F0Fuaivr2/MVYDla1kU
klAOuZRXDvRZFppDmFX0OXjWI65mzWcj2tVj2lyFLhjjTBg4K1ydbMXdFMpJepOTRiXORdJDlZZ7
3g9rCBgPw3yK+EUJCWBwsR+iOE7MBEzpDYnG6Jwkfo/EAd5eQxS3fH/FP4SJqj+GURPd5SqqLmFl
aY89c2vv9be6ynXmH8IYkMwPv1BYUC83ptn7iJNqzP0joY9HP1EI9lLNbFpGhlnYEnuS4LhzHLZi
DMvNcteIImNX+HJRTpozzcATeiBB9jsw0u4aS4FtudSX1snXc/0Zflj84E+hVe/caVuH3sGMEWQ3
+AMy4Jdrs7UKDlmR3cx27O8qOenAm+GlF3ZO9/T6u91canaxhfpEUFtlH1JBuTdDlwTGFjQ4cfPN
m6BzBzHZO4nOxme0Zxs9hNtoyq0EZagiAm2U0WREgDM/j7ooboWwzKPCqOGA80V+J1t+trPoxvPR
UJr1R8gjyegWr7LSSpPMfEpvvlk2zwjTVueoapvWjdTJ2kPWKRvXA/0yHZElCNRrxQAaZ1QQHZum
omx0q85QrmaFYnheJ9FRj6AAA9ePj5Vo7X97RoVeEYG5E6ZcX2JINLjeTsaVLlhzDEpjmg2n8p3k
bCOzZtxLNwipHfTOlg30rjBCZRi4TyLDAj6lwl4kWKZiOCFUnH+KtLj+NoEfPg1C0J+dpGS8vL7j
Nt/RPCblyG4I/SPqHyFITfSaVHzQkAp9SrJyOLR9ClMqgLX49uWY69AMZmwJx28Opn9BAguzzPCr
J1cobEX6bOOE5UlGijBs0SXHyRp3We5/XuHiHgWXAFSX9hAk92WWjTsNOsJpA2YVF8534IgC/EaL
sHKFIeLvo1P1p6RsCpjDmTN+8pu4u8J1yndypK2NT8sdLQ4Ge9oKi6IOqBulOiCb1KyjuxT2k4fD
Vek2Uronebv1RRlsMeOfczHAYy9fcZrIU2mLPkU8xWzQwo8QPqXLcXGKwMLwqrK+v/5Jtx6N3r4O
MA5ECs/4cj01HArM4Fr4sAGeaKxkTIepj/XPRtdV+n/YP2wfDh0TJx2p85eLtWUxBYOci1s9peVZ
KGI6K6VaIsphmIfWGsL/8HBU2Vjj0tKc5alerpcombB8dMyoPG3/PPnZh84ZhmOEvtKXt7/Gv1ea
P+tfJwNUiRJMpEO3hiGzByxM0Pei76b45l7DdOuLUU8gkj8TItHRfLmUWtdG6CiUhGNd5G4Oju8h
qRvTjWC/ff4PTzVjRumGwm9bJgsjvNdODkBHxXLW3CKLw+7l6LTSElapWl5fbN5py6NOIYLVB4Ke
a5S8oFUm0yWKb20YtIfe1sa7sLCnnVRk6+1B/55Tc4ONuLyj+9qM9AY47E1KJ+1zPIXiODTGdCqm
eq/Fs/VAFDiUG1RW82zw5YfqEod+Usmgrg4S/NNoJ98A7+wh2OZLd/naqGq4lmWGgashyCAU1PRL
DU1500guDUrjrm6P9dXoTDx/bNqzUdlh5qEre6Fq61WSoUPhAAe4HlenZgKqgEvtluVxBF9DHi+Q
SsQhwbD59Pa9gWkYYyxS5zV1oTYHM7VDE6sZNCe8cGwS1+msPXDj5m1DNjWrBcH9Wg06w4JwWFtz
yeE77TGu44lGqRx+xMsgPpFcorI9dkpz1MREp65va6+KrXyHm7JGDTN6m1kp0Be4+FYZq49YYEDx
k9x0p1GDY6z6qNKXKOieuhgpAkAldgorWIJo7+aZU7XnPE9TzRWi9e+pttPUBUrQXsm595peW5uN
mMMv4+iswdpVF2CMoTIEyIBL3/VmyRDDtKSnNMp/9j5GMU4fNc8dI4edm2PrLBEaKB6o09b0XtW3
TUlzsGEa5M58sHCr/urQbvRe32ZbWTW3POAd+Grmys7KSXI1E0Wa3qzICn6l7RB8c6RmdJUBkjsQ
IpQ7BlGeX1906xjxSIR0ajIi7eLqaPRWEXYTJzcjNeSHVBnTwvUdq9FdIFnqz9cX2/qAKJQAqGWE
uUZImxVC8nLKYvwYKLVa1Bdn9CJ88uMq1M8jfJx3QymjeG6V9fX1tecHWUSqGatMfQnWhI7PbOrw
1x0ZFkmgJC3xkIGS/gFx93/EkDj/5k4dUgO33Z5318aeebHe4qLE/lDtnHkE3iQKvgWZ2ow/nUnd
M9zdXAYuNDwSUhqg0S8fi/APvTHUBPz9XHqQSvjKDHF3Mpmt0IQAA3rHlJcYdC59yPiaMnPLLLl1
odp1Fz0ER+aN+Cp5ZpSYiieZJhYYRtaaqhtWTYUwUwsEzUtjOD47h3Fjx/JbZgA45ScHZbFjZUtU
BD9yxjJPnzVDVJfRbs0DqNP87bc1FovoLxOTUYBdjg5kX6+0uGkgULRp/qXJbbpWWQ47MBnN/5AZ
zB8Ryct5ULFq0XQM97U2oRFnozPxsbBmL/i48D1r6Kydsm2rHTQ3BQk1NCU4+YvUYMr1TDJRvKTX
rePlqo4qziGiyH8iI1bcD7Hin5SkLiHxIxB7hELZod+dtYrbg73bCXpbX3PmD0AH1lChcJyX+3es
q8KWFJJklOCCr201KgcEcKtbkgTj8fUI8PpSAKVeLpWXKDLgmAmZevSx7Grb0rPCMn0naRTOry+1
EcrhDWA8NJsCzfibl0vVWhPR1iIhD4UCZsmCnzCEcXR1hkacSxT8LmO4h51YRwKQS8AF2a8UcCv1
y0GNyibOKlrpgz/e535gfKJulJ2dR1vHUZZhM9IAmvPyZcmmhQGyzw69xK6zx2MURNpD3UuZ50uZ
eR/V9Z6QwNZ6KprTUILZtCtPH1WUuTYptH2isFDculD8B7UPxTtV60zwS0P75kLgj+EoQA2GsnMP
+OWny8zBaeoSnipeXNbHVsIttpGVcmeV9V5EjBy5t9klk4xmGbYjnVreRBTh1pP6/yrT0j8JvAYf
NFnszDnWdy4rUYDO7G2qm2UdIHTmWWMIfA5KSfFrcsbUPliNbJxtf2AoEAhxNQxmr5EtB29mJcCX
ZM2Z+kHFg6vJy3cJjgO2sQaoLjdy61oPg3IfDcUeknRrh/y1irr4YrofhumoZuxIo5GfAnUUpyIc
x5OptN8lgM87GdPWcijGw0EA2Ub4nF/4X4lE3JKYw5JHwXYsmkOGlXDsKpIW3EVmW59r/syOUNfW
F2QuSsaLvdh6gm3WmoIgMjVWpZSDa4YWEBs0FC4aB/2jBHabpmQXf++K2tmLY2tjM74gNN95/8xF
/xKEPIDnbymo0hsGSw3YEIsMym2UHNu/jvnIp6IUClFUBomi+e1NDK10D2pfPTRKEX4lnzN/aGoi
Ktce0hgVPsXvdvb3mlkw/0T6+ww5sWVdOTvbqjB6hg0Q/MCCfAhEjqwrEtKf0DDq7scomC5AvHBI
TrLcLVNbdlM+6iHoavshya1w52D/2dMv88xZwwl5GuQc/1A9X24PQwYNFTUdbFsI/ZnbmqlfHWKh
6TcMru3KbUMDv1InSNLxJPV5kXv2IDmpGylaYh+ANenYUvqVaeNvGYwTyKsmjJ7iuKqtQ4OyXuda
6QT2KgptOvxDU6nyziPMp3L5BGR55CCEBGCj8wH4a4OHpR3mkWOmN4fa76jTRDq1KAzBCbWrB9VH
3cfBDcAdiz67wOyKdtKTjfNl6BAbyWcZl64qEhyWnDEO1exmd5X02Mtdc1KMxDhXeIUd6An5O4+7
kdxymNHhn4kpdNKXEZLDJWVBoEJijB35OpaVfSgN7as+OHl5MMZpKsB1Yu57gKzdvStLI/0CD2rY
+Rmrtw5Cl1M2i/SggLG6V/PMTOqRaea1TIxvZaWnT9DfzXnsalyqokoftakCBSZPyYzHMq5vTFiY
T/0xsuGanal4i6DGg5kI4w7m1ZHgguTgxh6ZHXUPjB6GU6oWzHGnYI98/Sd6vNhpf9zLacvMpMDZ
4ejlThtsZ7JjOXaujo7s4L2mmpBU6l7o4k43ECXHI9BG5ClpI9es7PKpawvZdNO0jUNPIOv1SC9P
li4++sq5O/ki+Jixed/J5hDfJr2e7sge1L36Y7U/+dGIEuAyQ2d3bTxMo3oYkhw3ha4Mv8Yael+6
FYhTDdUfVy693MlaN5YjL0YgClwMSj1LTk8UqLUfgpS+otY4fPCtuj4wIdZd9Lmln3ZZfXrrRoCM
CjiBphq0qFUdYuO+1ekDXh/Ic2sMtITf3mud+k1KfP0pRbTyAhK02blSV9kQutXI3tpkeIiD0LNc
7IO0KDtqI+cK2Gi82nppH/QRdcG+R9zw9edbZcksRZsOlh3DRIBGi+DWtfkQ+PXAljPR8fNs1OWC
iw4G5J/X11l/NqgK0IRmMggvdDms6gxOE70q61r2iY1tIKLQVgu8x5+i6NQU5Z4fzDp8oPDC1Abe
DuFjxeltVKRcU7W2r0YbVO8dkTeXEkDFJcB/8qYMTudKVp6/Q462OYwaXhKvP+6q4Jkd5Sl20KKj
r70Ct5R64uBnoljXVJP9R6Qdku+MLVtWNTLjGWFDLmXHKgPv9WXXG4dlkePisiBBWiXrLba9AJt1
8xpa0nQW4IsPyIs6J9m0452Ns/FBEc8gCaN5xOhjuXGCNEB1UOvwbijlzwC01WsfydbJUq3M64oh
+fL6k20sB+iECRy5BFDCJesFtcIU2zCVI2FWfepC96q/97aI3g15Kp6afnwzHgp0BMw5PiJj/Xmi
+/IMjjhZAvhgQbvP7I9SWchujObjN2DnTHeU6t/Xn29jw8yCk3PpT1hj37xcrk1CjFJTxbn6c0XX
w7V9N4pWedQkC3dcR2mvk6y1p9cXXWXS8zMiVIDyxMzWVtXFohTqlj1VzrXBGjY4BwYpmuukM+xj
AmUkrog4Ss9Gkik/8rRqdh3Q+d+/vO5YHnjGrOo2h6HF8mixtr1pEsorHvo02pq4+DzkTtdqHeFm
mAsqlFyX85Bp3ll/pW92rGktjp7OtaxK/WuJhugtj4I39x0x86CNi2wKjH6O/uLqToMaP2EJ8qyF
Xfuxlmr12BZiL5veON8vVlm8MbvS9YA+P6Jqo1MfS6cAN+xreA5ESBe+vjc2XhvgXfYkdwJfZxmw
g5xtrwco6lrNVHpKO6pXrbX9nYC1uQqfBqi3ikLIUgVrwASil8jomc+m01UZBFj5YNJ2ovHWa2Na
hRcE7SAoO/Ov+GsLKIGipGWF2KMWZ1+mxk/OaaVEh9Iy+52VqEDXm3oGNHLVoSy1NpfCFrVXhwjr
9Lq3rUcrL4NvHfoVj8okh7HbagKJoSiL9MHt8xSRNXAhavIl6wwo9X7XmiAhwxBcr95HFwQ9mtrV
aUo+hlIS/yvUAA4IRxq478wkEw+RiXqYF8at/EvGGLl1oWqoH6wGN7lDRlsvBNTV6Q+hnSajm+r0
n11BStshLB7JRwvUbXRwmqhTT4nSlOonkvJUdnHmnjp8rh2LRDNJ5djLSycJ8NCNmHWNVm4+mZPI
cKItJCs5Sr3Ozea0iv2Pbgu5gL0QcN+IatCfbIxukE8MJmdyQ+yAx3ckucadUVcoRnaDLf/IByf+
Nww16z0U38D3eil2QtfslOK3XiXZBxzYy+mcEf0f0Ujyc683LfCXcisJ7dDlTvk1lrL8ue7a1Dn0
hoHTRNIVfu9OoxV+EjbMGq/RjeKo+XbfXvx2MB/KThqaW95GVeKh+699ixs4GLTqtRmzg/H8sW+1
IXBNdBilk1Ci8j4d8No99EISzxGCVdElQ/ZrcK1aqZxTg7lzdrAdqQQ/GiH2AP9lQG6sVY3yMctD
pfT8oVGLg56kpX6dakSd0HOKv+YFyt8nh6SLZkA0taVr1I1tuqYIOwmnCttqD3HOX64tGcUjosWS
8EofsrBnkrbJfCRTogPRcAG/GyswUMyKRu3OSq2hepDUdKzf14Em/87ySdEOokT50u3KciqfVF+I
c2zmI4QWelaSC9al+lXwnbtDPwk/PpR1BmdEt4f8/WQNveUamDNVF0lVy39RIkjCa8WSfAoVMo1r
RHbsPJlxocqPXWfSmqEwqe+JtUgogIQrQGNZifVDGhjzQ5Lq0viDD680fysVYL5NZsORmfi+VsTw
bTBROiLKVy5243sX+M0XbpXurYFr9i8gz6IvqsCLWrZ9i3CSGILj257VungXIyD1bEWGc3xjEJ5X
0dE0pzs/VzyLuyvthORbkiluHaEXpEzV3kDzJDsdhq0gTGuBWTtAIKaei1THjEpFho4X3cYm6O8U
rfbxVcqqnZJ6KwjbXMRUiaSmK/DYyL01VEJCF6btIw8+1MTkHmPSCpuWnbxmayk6BrRqZpE3BuQv
430IexAWFw540iQVbkutBqwkEmfqxnqH5b6xFEkp9G96WxuTDVmt896IS/yM4kbDl7lKT0VpBvda
0zl7WKP5ay/yJXhKs+Uk3Sh4p4trrDHMXLUBgd8YdrRHc5TF0ciN5IeUBsl9r+h99fYcgMufHA3B
+XkmtUhKE6jCat5lPiZ39eCldVZ6JYFpr2O5sf8o6Ek2ZwX/tXhXA7o6wQqDDI3c00vK1jk4VVUd
bMRBXLNX9V8GRjAXc0w1LzWD/K4rx58czsQLJjO79IXaHpoq73aOxUZKTt8ahTqqjdnuZnH4mCkl
WjgF9rU2C6wLAicE2V/Kx8ay82d9NI0zGewetmZjP7EomHAEgZGTXDJjfUL4lADEvrZ0mT18UstT
NwXAAlrJ2gmU6+1EE3sehJDEzOLli+2E/wuygkahXpUgSFo3DAY/+oKlj3bps7COfuS9v6cJsX46
thNTeWYFjFvp7b08mEEGF3eoO+UaDb3tVehmHn0VvHuclXsBGkD78riwCMUUf88PucKPFMg5j3bJ
TCnWO7s8ltjMnFQ58M1DEyLa4I5DYf0rskbhhk+a2HZlPbXsk5b7RXxAzd/6rDLOCzyaf5HvDX0A
pxSs0MA9m1u5KzR1trxvLSEOfZ6rjxH0+sELycMyD3lgXZykujeenMrJxDnJxuY5AbL9W4lF+sVw
xkA9Yy+UO1c5wE3gXiNk6YeUYTQXqjOo/5hNZdQnHDT6bxbigOOlQBXIOvp0Ar9nuh1E8JaTejo1
WpKcJqXvmAZWuWFdZ9Z4cVKceLQ9s0MM5E5qa1KVALEd3TP0JHIOstS3CFXgAuMfw3wAKoxHd/qc
QhrOcclIy9jF5U8zvMiWGtWt8H78WNcQnkk1bOAMiPtZyiH3W5oLyMJrFurfXRW6pFW570qOOaqu
ngRC+T7g8ZgDgseq3A2EFv80oiryD2QB4hdm2Jp+yiLH+SYVNhwWJ8iSu1px/OpckenkeIObdXhq
4dv/FKniJ6fWGJoPiijaGN+DKB/cDFJa4uZaq93309RPd1rhhMGDIyS7O2BFb38z+sgkjw0t5KdT
R0x3oTz2iWcj59IcOrnSJFdv/fyfxhd8+CJHItBTIl9I8LS14t52EtEdEJgZdTceAu33lKTps2ga
7Q5vlbw/qkkw1K5lxUF5iUUtXzJmf43bOikYkD6T/lFNpA9tpTKex96RLqJTk59tVZffqgx3BrgP
H9DOyVs/0i+JrzkfR6GN8bEOyE+PczSEuWymceaGU9z95qOXD7HWTsoTIv+mebTVrk3eTxlTllMH
+7HySlUaP3XRANsoTbruLMVjpB11P23QZSgi5xGZJ6mEf95HzFDMqTmmthqH16zV/PxAylM8Jwmk
aFePKqM51c4ki4tl+vrvfCiwSaJqlEC1hWQ+XtJOMFgHYfinUg4KDFcbvY28rG4DtoAsDdXo9spQ
f/Ch8XfepOVaeS8HFA5uk9WG5fWyrwk3iiNI58MkNRezSybnwmgC4cYBl6bHUgp1ToPZf5hy33mo
c13+OIbMNi9F0CSRm3Zm8pkZXDLyNfWgOpaNbQfn2tLqZ2gtELsK6Izdj0CdesVLnVKh8hCjUZ7D
CGJAGtWVcKemzMNDqNhF79lFl16GSCkqjyCsfmiU0JjeOdJQf69y0/lp4Ucg3Q1TJzd3YRhQXkhB
lN/1oRnaGMBiqgX8V0sUFzJE81gJLYHLCI1cOo8Silrwi33nsxljovYROSlepRqzwzmfBPnHnBSi
+YgYaFS/n9SsDg5tQm1746uoQOqn5quPUplx1rOp+FTkVTl5r+ecq2uPnHNGE8GkAH6zygbtFKVu
GGYM/MvoMEB3RIy11Y9JVMHNn2rz2OVv5s/MSxJNQBrPMl1LGLCVMxsEwwDMPu37E+7M6bGoq9Cj
P1FdrcmKvE6Px51SfZV1zIuCLpwFOxnsLZPErMj/iFJDChxq/0urCv09xd2eBtnqxvuzCsY5swoL
7b3FjdcpWjRVCI/dkqFMDwxDlQMU/PJDq+d7gl9zVvsiPfyzFA3WWfNrbUJIuUMfHBllrGRFF7l9
W2B2Ugmgi4gs+G6DLxDYpjw5CQwDv/2HTfNnZMVcnO7HIpfII9p4dQuECvMs61AXjUV/XR+OidUg
qjBEQjpwEcjPr6+68XLBLjKhZFxCv2UJ3EpTnCzx6kAFo4js+0SCRllaUvyMAOpeQ39rKWYkfEDs
iPiYi84b1N8mG+aXO026OHQjStuKlmZeiyXFWxuWtIFhWKF/QM65Hjlptl/rQ4LJhZopjxGZ712F
8MJO0r1K/kiOgPPMh85B6nNd84FJzmbhNvTWIGoFctwdbYNZTFRmuutQyu/UEusXSINZnqUPmKTT
jV3UEr0cTngPw9APYnZEI8naHcKr0yGA6bzzAjeeba6VeXmktms1ZQtDZxix+NulQZleSpGJY5U0
zbnM5eKAOMnu3HbV85ub5wQuKmiKTeDKL9Na0BWG2US9uOlNlIxeibaj5AnMf96nUjxVv1VFkBuF
moqV/STC8SkbcH3qwlFR3HGMkb4x2FyX1qqa6fT6EVlHOUI4ZC3O5iyMvGzj+nqYdqEezA57do2R
leK/x+ey/fBfVgEhzwdm8rWsWhytoh0ibJqerVp4Ejrb78hYun9eX2W9hTgYM25rlgpj9LQIMkYD
0Y3bA5GHOvQPs5eWi6Z3+Klph2oH9r+1FP6IBFJa+sh2LZbyBX4FAurEzW/U+GEcEuO9n074YzZi
6KOdo7H+Rly2YBQZjAK8WAFMYMFqTtCjdKqaQj70WhidNKXao6ZsPBL3z6x6xk2E7vCiKTKaYsrp
4se3PJGeRZ2l3iCl6hUN0n5nN6xXUhiX009i/IrSwrKp37Wl0RYZinG6kU/3fjn+k1j47maRJo5v
3hHQ0cHpc38zvlrCNPS4n2okSgVS7ZCIu4wOLVw2yVXDYg8Wsxooz5ubh6EZByJ5hUdpwHTJyEFz
u+boMwZtZX13YJye8BK1v+a5aX7mkbtrEQWQbyVgaDvV+pqIMv8AAIvAgBhoy0vMeddZRp4X3EBj
Y5XDOc0i03G1UnaKo1X4me9qzOms9xVui7/tplCE1zhMG7D29JEoSISNpk0TmpYbKJLxZl43P47Z
CngdAsDaBAOxK0erMWPHPClWbsVk6mca8tI5x+BzJ6Jt5ae0R3BJh8E+b+iXwRZlp5G0jg9h+jnc
3lRJ3pmZKdy+BwLihj5TgLye9iAZW58fwCjIk3leumIXN7gFILeObL4uScYRmQUieV+aZ416/Nww
lfuM5vV0EH14VsI926b1hUZKh8MILTJgxqsgbmk9nn8FeU4pGflnPNMkN0DK0vVTTQgX9xx5p6u5
9Y5BM8PtAn5C/29+G38NzPAtlH2pgd8wGIb/pQsD6YBjju+Kpk8f2iKe5r5HsZOQr8MGT/n/i5LQ
vVwUcj4hMkarcEKq/GygD37XlzOTvNxVRt+IuEAegEfOgRcO8WIPgQEuWxtm760bVJoh9HYfZV/s
XSLz/2WZkM9eGrNY56yjOX/Wv96iFrbwpH0eiAGZ+gGj2/RUd0Z2QDtLV9x8SM1zHPbfJKXemxts
7FZ0isDZcEsCkV0VVCVIynIcg1sp1O5ngPLVxHqVwlxfBa/rohnmlO+LzLJ+aWMmV3dImMZ7wOCN
l6zCTKE3PpvPrsQtlE4roU5nwQ1VuBHcZhicdCnf4z1urAIVZQYWEYCUVV7ZTPlApkuvP0ah4M7p
h9A4WHFh7+3OzXVoI6Ib5MxeAYstAyJjaEy07WBLRwp2uknwmMAI3DkDG1sGwCOmRPT4zXkm83LL
KLYw1T6VpKvaptmBGa3jpr0y0TMq1Xd2EauHEE35pwDk2NszHqpD/NYBPgLFWF7aqhHKXYS48S0K
fKTqDMk/osxue20whTvRZeNV0pLlsCM+grPrEnYSaF2vEryxzEW44KnqLeUH5Lh4Z5WNGEYXg5/I
Un/I2S9fJWbnUSu1fnDLbfwkj0oZqL8NYTqo/QxJZZ8grBTDNQ+odXZqq41A9n9sLOZcQKSWIPEk
66rcVkFpND3dMicUlReNU+ENmRRe35wAkQfbBBd0ZcEPLUJMr9RRAo4NGfkiwu6U+iEDoxhEJ/yN
1P/wWFwI81AN2Neqny46gdS5bwWoGQYtzipJaF5GOKiMlaOs3zPo3HqJDF0op8AgQ3qfN9FfwbOv
DKeSojq6iZLL3UKfyetL3/DsSNob9Gztx7koBatnkbEuezS2qjR2ok7UwpkfPNBeHM+S1v/7+pda
w6pN5p5MWKEkAataXeK5Uxm9SdZ2ozoqjrEmqvcoRmG9XvXacYib0mPWiwtpLJlHP+oNlDnHNwNh
+A2zMAJ6bsjvEJ1fvtQwstpY9snMezktr4lWKmetR029DOpxZ7dsvVRO96zFp3ABrHamFDlynCGm
KpKwudhDPJ4HYUc7ArmbbxUeMugxZlkIFSyeiIYiE1AYBDe5UFQvzFXrlE/p5FrQ4A+t3CZej6DY
IUeExq3GNn1f+vqbyUvzW4UNAtge2bYVFDIaxy4J5CKCSpvnp4gGCIDLvHcBvSQ7b3XrVFDHEzvh
wwO8Xpz3EBfsoq0r/NyHALuwdrTcahiq57HeRThsLgXLG8gctdUqeyktLdQNOOY3SPfxUUUVzdOG
CB50pL0Ztoq6CiBLDscMm12lK7O4mOYkSgrHvq0+ApyxviBMgliCY4bmTnE6v6FFUjbDKViOGTo6
GosbVuJ0W3qGpIuUNN1JluXWnWYKtlrF0lnOCvvn6+d+4zWyHstRuDHcXnYSZKmNA1VGM6ctpjRE
fFht7jXKsSfgWv7O7ti48hCPmZeageMrgm6nFz2chZnyyJg89gxyPQ+FBCdDOEGk/AtdxGcEbq2P
rz/jRtYCP4UbATwMxNVl/0s2cq1APJbMXc2nY6UWEfFNTh61rpbRuI1rBlOt/Jglaf/2rIVGJuKt
EFbmTs3iPAxpKnFKDCQQmn7wjCAMPbwRk+OQ7voDb4Ua9ig2iLM4I9XDItTU5oiSV4KrOBNevXSt
yByOhaoMpzgzTdj7mlqeWjO3bqoE8MrLh7I170pHa7+++W3PqSEtxz8GC8sYUEhGFCSqhL2B31YP
oSTqA703Zr3C/y1U3HxlnGu8YYBl9vrCGyGdhU2IMbPu+Wor40yvjYVJ1RSmqvMAVVx/aIo4Or6+
ysaBoflNREfjiavDnjf5Xxd/FiQldxTdW5XBzCdFbvuTGoyzlsauyOnmA/211CIW4BXaWQPjx1sz
FKbnKFPiWXK71znaOB2zM7FORTbrC//hFP71QCBcw6Kei2nR9+kPaLvBZxX6zrkg57jqcRbFMAiN
jLmt2WafX3+ZG9HuxdqL86FqY1fJlLY3XaTZEVkui/ETzVOih+JGvNudLbLm0s98fdozNGfm1H6J
WMvLuB5rCVEpgJ9BCIggSK5xI+yvNK9wAexb5KzcGsiPJ49+wJM7iXZvBPn0gGpgugcC2dpLs2QB
rXk0iBFKebmXYn3i62PJd+PqR6vfYqr6YIJlKFxd69tPb3/XUNzhuGsGoKE/8eOv70wjcNAcYA3o
ChXPGTO2UxgjrAzJMfISZXgzUog3jVLJfK8Q6lfzSwcFI9CpI93wyCluoa7Xh9jSJS8MTGOn97i1
g6lIyRopsK2VvbYaln4farjpahXoCuCifvi+l3I008MWyEtvBYwwqsj0Bw+kkXj7Hib7mJuuhIV1
zgMeYRwM5ARvcjSZQHXK3/KI1I2hFu372IqTnS28sWcQZMHOhTuUGLS8UpRes8cE5PGtq7rmCdUo
/d8y6MvvRSe1exF1c62ZWUpD2VxDzGyDaVBrIqTTWMZwn/mmcVWAol1bA3rl67tzaym4HiTkBgOA
1U2Z+TKzB4WwGjZd+G6S+ulkBmn3KZZK9fz6UhthlRyXyA2PhY75svskst6Uc585TTIY8dMAMPgC
4OM/fCfSUt6cCnNq4zv5DJ1LW55nTmX4fayb8tAA2Hno2lrbeSB14wAw4OO6pZyBErM82hIScrGP
ysOttydLArxcWNURT3TdOQ1AbKKDVqVxe4BrBs5KzSzzp5/pCPzGlSY/NxPGzJQm+Qhe01DEpzod
+CNh05uYo0hdjY5vEvDPjTEa0Dl7EmErTW1ErVq0w/CvH+Pu4ISOFHm4DbHhgzzVfuNn3ccn2fAx
IIgaG+TO619xY8MwWJlzf0hQ89jtZewEzdU6QwqRARnV8gijazw6CE4+hnX/9PpKW28Xw0jggChp
UEjN//2vwCnZwq8r5MzRX1FRNgaPebYHU5zxaMjxaEvTg9YGA158WOC9vvLG9QhMmI/KXH/mQC6e
sbWayk/VHE+xLk6PMe/DLYXoz3ETNG6ayd3/ODuPHrlxNAz/IgHK4SpV6Org0I7ji2CPx8qZSvz1
+8gnl0oowbsD7GV3mkWK4Qtv2JnpxskA4Uq73eRFusWc0OueMW0CA93bZnSsqlB+BVnv7YTjW1/u
N198KeBvwCL0OJZgGJPHUMLPSwd9fFVGhMkQ3t2L/LeGovmNfxEIUvL89aejTmhFkUpBobWrQ5NE
7QmOSO5nkPV3vtUS960SN7qKCwoenhWP+bK2f+6SGdK9qoe4s5ipMp5tYTRfdQURq8CrwuRUTGnx
HpppHf0f52DBEqAHRgB309tuRs2RUeoybgwwEL7U9E8RTm/60Gle7+/GzcXk1QGWRARxU0egLwsg
1rKSR0eJUpTmIjNAbdQMZq3aC7K3Nv6yBallU7G4eeTE+Lv9MSdo/8xFYMOV/Z6HuRpYXjQ/Ow0F
lPtT+22KtP56Di7QlGkcwEnrpAUvMRtsJwpAzhhbX2k66F8akLPvVVCtX6y6iD9OeYM5T+K08YAS
e6j/qsBOfHAh1qiB2jvKHBDv4NHpDE15QYugn323wy9vxABVnPrUGb4PVufWtD2bCZrTZDXFodUr
68mUpblnpLfRYaF2wETQM+K/1uVJ3orBRDEmfSx7d6DRrRQ/a/LeH5WTtkNgStOl/tPq00HSIfpk
jG4ndx6lrbsEGaCl7LQwR9fnobPcyWkbB2a/tKovhg2yrMqiaQdLs3XqQD3R2+bLLQrQ16cOkpAY
rAXZobRzCVAx6c5TUnzyvKl5ACzcBh52yQ/3N8vWOaDouuDE6WDdJNqSzLMLTcAXg6P8gHKkvdRZ
Gj/oueh3CiZbx8Bd+MSEYBSf1vmBjChQEHCBjpGq8s1VTO270eVZhK6ZrJ7HrtzTGtt66jzgOL8B
hzAEV8sZe/h12Nbi2B239VuOxBx4CV5TteKavlqP4rPRKfMxz9m79xf19kMaFLMgWgL53wBFdQZE
lariphbemB9xYB4BTbvT0cVaNph6/Cybwop3ds/tdBmUPB46JH2lG4CebIhg0hTPTiUU5YOumD9G
OzODXEY6Rke59bYLK+ugY325UxfaQEswMidzEaumZ7E+He5sGW0yYiliVnX2lYZrbvljIiUsRGwF
jlCS4TunbYb4gPCUkXvH8j6HXVe9afB00v2OEFYPuiGP967eW4Ee+l7QERYmhLEByUL/XNdJCsln
rNT5DJajBMeEjHp4sLSh/A+DscqCXaCkb7tZlD+KSBIQmUI3/skAjUqfzmGR7zxyt5cJvwl9G8i+
ZJVU1K6PuVZNlZL3BNNq0YsHY0De1G7hJN7fg7cHm7IC6C3kCbbEGZ0ypfVdEW55YWE9DkrmxkGd
J4ru96ZX7LnKbG0+UjgQeRQjFtWt6zn1WpG4vcIVncWJ8lTklup7aj4dSSbVc6Ea86mPKvPJRN5n
J1TZnCfJFPhkhEtvzHOgncB87IFagUmBDjCAnG4bnjFFQ3Pp/pJuTXLR04bySHH5pt7SGF1awKQk
1ovi4hJDAEmCMvQU8+DmSokb3By6n5uwq59SiWTrzra5vT9pvRCuoOq34HHW8XOURnZq8gUfG2Pu
gjlPsvdO5MS+rMb0bOpZvPPmOVu3GF1VqtuIoyzKPNffFMjTnDTV4lE9GOlLoouxggNclwKiRYv8
O7aMRcvHhVkRyMqFnJrTsfzuZF7nHh23n6oLFI25fUXcDcaINFzYs/GYjG8GQwr3y5CMijhSM0uL
F+noFbdiD8rmQH5nKQ+tnU3hGefhJPO7cNa8Q2xif3eaGq8zjsUAxhUp17DsfEoVvQGpYGheRntI
BV5RoY3ql66FT0U2QDWoXGl/oRvtRr4aN+VCl6nMl7DuYzUAFzvUkPpF9Zo7Caqi46QY1RH9pSI5
thJ+hO/kLTWziHcRRwszHxYQkoHO2EDjT2HSSQXpBhA9llv9bEzoNtnDDwvUrX4Yrcmhw9kOOYc8
cWcnKDuJlaxuiRaeW6eU40GqnYCVMQ2Z7dfSGvRD3oW2e9L7JNb8vFaLifMbm/WjkuIGf+oRw28e
iOOMT0VZq/1LAd2jPjTToL5T6fAnfh/aQ3yQYtSM1/tHYGMTkhag3rmUAdgTy575IzGYajxS9Jo3
NcPSzC/otQRzM5pvUn73Tztyho/3x9vYg5ggWEuJ09ORY1iBowqtkkJpkvQxr3pdCUzvuUDRMvdD
NTJ+DqXavRaDW++8pFtXyiJNugi60aleb/weAQueZzAFcxoZB2pXWC8SA5+bUYidSGFzqMWbhUsT
Xaf1oRZ05JvEzsEUeLI4cUu3AaIy4VOHQfr9ldz4cojHkIQgzLC8DMur9MeXs2DoyyIZaN6iZGH4
fWunr2Ra9llMrvhhNeoein/5g9dZCGojlIMpZFLKuYkshSMHgFENTOfCKS1fCaMG20qF+2LnWt6a
GdxzCuELiZMJXs9MtXubXgnm4VJN22Ck53zotUb4lB0HMph5Ty1t65vRf4PLQpGb2GJ1L06hiVi6
i1WQocr6jGdUc6iyoXvtaeAe73+0zaFQ/CJ1xBeD0tD11CJe00Et4/TRVvvhKUID/VGrje44z7b5
f+xEsgCSHAMyrLZ2jChnoJR5OrGKZWkelS4z/SaK22NsQln4+1ktlS76r/ZSYljNStj2ZMQ1atFz
MaE1qIxT+oBWWhiSZKLmfn+wjRsEzi0Se9SAfqtuXS9hYmozqhqLs5/hZoEhPbf3gS33PjIU9Vmg
kv2GOsYe+OM2ZaVnCBPJADxL1rq+t+q8QlZVJR4qJjP5QVuqOWam1rh+a034h9O9COnH2FCtoLl6
9qdI6b3d4PeWlAsmi38dlWS6FuhTXk/dUVveHd7PR1hmDiWpslHeKN6I1GodN/kzYjNu8RpBWG4R
9wedH2DjU38qVLUgvkgQpdn5FBsHFVT8YhK1FHhpYl//nkkr9MFOKlTCpwq1PxQm/TatdN+K2+xo
i3CPj7HRIFtsIaCVs8movairBfB4mcDhETLFeqr7Yvamh6aXrp/WsXPIrCZ7sJ2qPpmRjI6ZlCnF
5j58lC6GqPc34cZdiHM9xU/A+gsRbvVDtMFSk8Ll2UzzvH9wQit57xVmeLo/yuZ8KSPTPKJtjpri
6mC1tDtRfsYgJXUXvIVbeCeMq00c3pGB6Qa3vDheDX+fPChoLfRTog4gj0mB/Xz/l2zcWwCwKKvR
AeGnrOeLXl9VOWg1PE7zFB2QM+QysTIZ4CK+V+3anDSQFZaXLsjS873eVUWXhEkBze7RDBtj8NWq
cy2Yrnr7kxixfguDMv1UJb31YMXz84gyPqleqV+6uNuT+d+4apY2IdPmrga4vt7fuk1wImtmbXUK
3No4H57obvXv7D7pzyTj7WeqDtPezb0xLAIGcMt4juB0rstjkRBU6KioXrRywpCwkm6sBQYqpqcW
ulIZwGRHPqirXeQb73/mjZHhz9EtXGpj/K0VSqN2os4eROZdTEs4J70uy4s3OtNZMaHopmj9YC5T
7ulybZwlILOL7crCDLmpBhrojThxyaAJPg4nMDL50R6ocdyf2sYOxu2LlgzVCWqPa5YVAHWXPiHK
0SnQ1YPSpNGhNY1TB4X67+8GXPooQ3MXURxbhxORlDFQRS7EGtSFPxmt/k5Eqb4zygaiBklgZrOA
ERlonaFjwWoJTFXQeMWsbAxG0SivqeZ2RExjlCi+7GvbfFFBzi+MqLpBeDbuqui5obCT/n1Yw6fj
hvIQi2DTrvYN2rKhE6oiegxJFk8VqgWfxsyx/NiRe9KCG/NeWMegknkAlkBgFR0S9eZg3kB52yXm
qqUXypl3TtN+dHohmyDVvEYc61qGH5JFGyIo025464nW+Hl/Q23/EKJFHiTYJTd9TbcZ4qHnhn5E
oyHETKpKAlxvjcSnUBbCYOy0UxfXc6An+nwokkn39dC0/7v/K263NauBUsdvxiZqR8vh+iMLmJvK
qjG+Vi69WqPvzO9BKMq1ER22ip0TtDlhNho3BC8wW06/HquuCjMeIku5ZItRWWBETWr4SWXgCpuD
nnhAVkAX5ypWldR3wsGKT4UVtY9oIMNrvD/tjUcCsCPzpTAK8Q9N1OvfwnBeJiwronfWxcC2q9r+
kKLz9qaI6uHfVDESHJyk+Trn7XzpK2Suj5iDmoZfyhiNrvu/5jY4vP4x64XRVJJnCWNEL9XyNbYc
FL1GbXaem7Qeg3zWXASHoJB5bvSuRhfs768CQiGArZxA9BMRN7pejKarjX5A+e4RRW8UGEwi/N/I
6B+YNxD65VntvZmHKjyh5bcI3CneI2uhlDu3wO1FvkDNiYagFTqL19r1z0hNNmNk99FjZjniobDs
WQlknnT9zji3YSd/mzR+wS3SWll/+0o4XqyMGmwSc4LM5aTgMq2qP0nLjn1E0ZT39z/v1hlb/EQo
LXsmr/KqZhGjlCZNb+J2K2rl0E31dG7l0PtIjXg7vIutoRZeHuAZpkd+f72EpTtEpTtyp6SWkvgR
Tb1D5EoE+krEOXai982xwGSCFFz8W36LMf5xdTipVRZlmUWPIo07yMCAIq1OncCWWXvtts2hFnqA
S0ZKE2V1S5UZAIIpttG7zdX4PWIy5qfCHoc3mH15X+9/rK1NuOChnQWvY1OOv17BLlRwX7dT2Fvm
MB7NOlROTpYXO5G5uzXMwo4BSkowQU3kehijiKwqHOfw4iX9lJycxFTFywwpPXonLK3/krRZrgWF
I+k+D3Ujvicwd9IzinplFsSVV1kBD8ScgOHz0o/FPHXpKRqoFfuNmNWfU8vT6dfhVHWIA7VJhu+L
yM1zS2QhD4OcqVx2sR39Ssy0rX3eIlxoYiOZ0qBqc2c4iE6B4ygdK4kDnWLLrxKiPamBZU3vsCea
Qp8KUT69bcKK7ayihymC0dNLcsa0dZyHyFUbMxji2C55UnPjhOZG0SBt19vtYRDT5B3J+bMBLwaw
RC+qLt1PqZZNxTM2vgKhahQxj7OZYrPY4ZH1kDtlAT7EqeP0QWa28c3OMQPww7KPwmM2DYU8O/mo
dEdNVCh21mqdu8+E+/NDFKHV6S/aL28MpQITPY9K/7l18yK8xEbb/iS99eKjotbZi96IBpWlsUA4
Bzqk6I8CDDm6T2GCOmSLpEHld2oXfSBhQn8ijvCc9Tsdqze/LLUZ8aiupW6WKGb1ndp/ku48FBvn
ADTQ0jRVNYsK6Cp2CRPawTr6N5fUHPMn3nXcfPMIyIek2hzvnO/lj13X68iFF2MYnmpkN7zlx/xx
vsO2rYyobJNHz46SI/2EyUcvXB4KqYojCgOHssjREnTivYFvswiQM1QgllqaBYFy9Q70etUbrePG
j6aaZZ9TnBe+jNqYosOuu+KCqzBvsagje2e+G68wbmwWRZpFjx2qzvV8XSMO+yYzqfLGVffWZVEe
UJ1/O5qufEo981/amsq5nQYK8VXf7FzcGz1TynmUlyEGAStAF+R6dM+SmlmIPnlERrT00Nca6jO+
TNSlegEHsWvNoXpEHVLvfARJim/gjPp3veGRTCLXmvmT1hrnJO7Hh/v34caWo1KxNJpc3q8bALVT
RIVMWhXUVIWLJk8n+WPaT4eJptjO7t767rgacumSBfCsrDZcgvyaLtM2RokosaGUyj7IveI/1Ygq
P+0970jPeK8zvzU9rmATl1VU+CDPXy97nM5FProQFWHu6ycuEO0SIkr2nCranuD31lDQUEgiyc4X
zYTroTIB/IwAi22t0W616P0chlYbsMQu5/P9j7YR4ZAP00le5EsX65frocLRcwGnmDxi6RwafpV7
0fPYV4Og7Z6KcwI1TN05PRtD0o5c+pGLLyUF4+shI1xacNxzI1zG6viIx4D1kf5TdPJiRNEya1J2
DszGZlmavDQvIGTdlraq1BipYCCRnXg6T3Q/fSjbvPoGLtsOJNekb43z/H/cTICTWdmFLAXNdHUz
5cDBHXvyyB2Tpg/aQbffKnNJ8jx1eYDusgimuv5r80a+omZTq0bDCqV4ezWojYShO9jEdJNVIZQY
UZJ0gpAD4fwfn3CJRohRyUmBwV1/Qi3qKpTepHIxMKX2aWjEgZFW7mHRkTtXSa4c7+/SjRiIojiU
ngVJTB14NV6YhUXqiEm5tFlbf3Pcsg/czNrbKMtfWT1jhPlU3ummURVbHzslGWTqZK5yybtSP49z
XwaVLN2gq1rr748dHUL4OTabkpR+dcLnafb63GMoU4+ql1GB8FEY3tc0bdwj3p57qk5bR+6P4daE
0hQMs01/mNw99hI/ji3tPBulOFhxrh9Bp+2V67dWEjAaj6NF8d9Z64wJI+5mJ5y8y2zK0UeYrnpE
t9QM+kERO1jdraEW9jFk50UHf12cmmtoHBrCl5duzpa5VPWDWU+sYg+b/P4u/N3IWm0QjvICQKO/
e1uH6VrOVubEeMKVevlgIzXeAypIx4tL8/5lUkPiujFrveyIjXX6szX7dvRHSs8AlfqZE2kasysf
RGmg5p2TPNsf1MST4iO6vaY4mvjIqAHS9GFzKCqpWu8wTdPPbplZX1JTVGNggc15ivPS/uBU0vqC
Giqxu23L3HhDUc4JTzzz1c86NwpENQdXvITkQtEPl8Bz9uF94OyVTADLgknX4uTggGFX/VEJXc+v
TSDyPjL/wv3RyUGoR1is0bcEs5LZz61RNS9uW6pjECbq8DXT07E/I4RjfaYexyNFhoJKvhEjXmcq
WpT5g9PNYA9mJ/1VUDqnc3T/Y2zEnJQh+GfJX3lIln3xR8wpbTu1kxpF51jP7Kd8zMLDrKG0vjSI
SD5ImhVAIv/lUHx3zu7GjqPoCnMIgj1SM+trotMIoFScePHDsKrTyP/jkMcd9Z7Zml7vT3KrELbA
CAhxUdJkvOVt+2OWolYEODNDuSiY9z3M5LZQxJRsJr5mByr5rPg8XmPQxrb51iyN72jfNO/v/4jb
+WLmAj6d9oRJU2Zd+CtwQuytEkhiIWovsIHxBmHryI+GyOTOU317zy/iPUuTD3FlyFKra7EozNKJ
bFrVI42hB6Jb5SHPmv7X/QltjeIizuQyxEaVxZJgeOqS8B1TR+25mkfzgoqtvof50m5vXeSWUOYB
fGIvANlVoCOmBi0icFag9dz+vQbE5Xs2TNIOkJHLhwCINSV0lDHEW7JZ8Ql3AXmeE2ixidTs75BX
k3/TsfUAK6vxxxkbgYeR7fzp/mL8Rm9cX2qUWWk5ocJHcHtT36Rck+tuOcaPCFh3jxW1mtlX+7j4
NShu9EBagdCgDjXweS6jgby3kB8LmY3HOlWcgzU46mlwevvtENvycv+nbWw8ujVIc9CuocdhrXZD
3MtkwhcGIXW3G844DLYPVoi9TWlr+eHvh4I1AORXJ19GqOz6nLmKSxssR1ZFKL16UPMez4WyCY+5
ke3KyG1sP+DoMDF4RsByrhv8JWEBiDji0QjS9/eBEmrhV5QZs3No9ON3G/3FOuhJXiO/scL+LfCX
YfBB+4jvNmUN8SwipC8msxtMIGFUew6T9PQfNRAv3JddyDI+MqxyOsWRKijtKVWT+c1gdB9xb0y+
uG0xxr5Bm/dh1qc0P6RRqC2ll2r65lmAcQ+q1ffv6gWLfTBsiah6p2ioohbFhE6ZFlm1BXlKNb4L
ejCUf/PKav2BN+TXNFax6wuE9W0aEnPaBDreISHV6Cr50MTS28PvbOyQBVJJhk01mpbQ8r//cT0q
dLyyLkZXpXCTIdAnWR51YNvvJ6Pag+4sm211TJYmPK4IdBywBlltxt7LLSP0SP9kmX7TeiM+S8US
gVsY7UF3O/WdBxvigBu96ielmHf2520OAx+QggPtPsR4aGBeT1QDceD2OYXh1sjUQ9F64gANuQki
z8NYGF4IsMZmT5pna8oGEf7i3orw4fpQRKNTZAry4I+TmrrHlv7LRdjdgqXrx/C1DMMZUEpYhOe4
rqgrNH0LRPj+udy6QxfS0hIn02+gBno9caRyxtkL9RDVa5Gx77y8uNAGCr1fM84N2r8ehabeH2h8
XASoyeQBcyceRUkbXTm2pam/G7PU/azL0vpljtWInKIzULyXo7KHXNhaLpoRQPepDW3UZRoTFJfT
hpfClm4DcgI8GSLVCTFgTfHK9kWS6A7cHTm1D7UdxeonLelMd2fJNq4XsNTsVOAy4KrVVchQJiqZ
UdYSnhjeHIy6nb8zS1H/NSWDBIntCGNgYaquMzKRZU6HXrtymetEHQ+W4sWvU4QiaFDNVauf0Neu
P97fCxvPKZvfgZwEmea2KhLlxJhZJ8KLkeH6eWiV2j53xTB7R3A63geX5v6n+yNuXC/AVdn/C/oG
WtRq83VaCPS8i8JLy4XYEFQfhUG9YMqzYqd29rseu7peiOVRFEPGdGk2rR4gK2vCLJmFchknW3kx
Yy93fJJRqQZJPU0/2HAS4wCwSCCQ67KYL1mqJT9GajflQSnr9jsa/Ubjw7bz/gtt9KN9U7G1Fysb
rXf4g0yj32lNqgVSUyeELwtF7U7toJTW46zXVM2cjgr6f1qHnkugR+NEDBDWkYebwdS+9mOCl6k+
TyGwt0yvP1lJR1GVJCkuMFMhlTwOQzMAQQh78YN2C1JJ+qSYHwdN0lxqa698p9ApvXjUs0hYhGJ6
r0Ql6hPmZZp2MAfTrl64vifxnk4VKGu3Twt5CLUc3PdgNvK9ScitBG7pZdBwi1JpH5KsRMfeLRst
Pih6a2Kvhqvi2YOOmr8n9AfQo1czWhGt601WgEeAI4Kk19Ue9+u6f9uooi2onjo0T+Nc/dTDJfnQ
I+vU+kqsDC9J3tQRojNcyYGcQDdWhed+MAwSKoDbg/PGAAv22dW6ygU4g+j0IamcxjzFdE3Buct0
kodSyqnxi3ag2YW5ZdQGgnUZfBnhyOQ3ZRi7Bze2Xe6jIsz7A3Y0aX+ADaHmCLJID4LJVOXwTvRI
UX0nq8t/YErgy4Skavr5/ma/fWLw/ITi7sJ0Qz51nbMPrbBcen/WRaWYfBSKnnzNUWc+qcWAouRk
TSfsCfbiro0EZ3EaZdeTx8EpXr8xsSCZsazWvsyoi6GSZDYmOldmNVv0JAH4+7bRRv/lrYHXGdVJ
l0+ix+2cP0FYyrqdJbg979c/Zrla/wgnkCHi4ygO7P6siA4ldoTHym7046TuOuptrDYYZ+ja1LVo
Ma+Jlo5dcLBG3bxo3JwB8H71sbequMC9UnonyUF5EQbqYve/8cYEwZUSxHDJLA2T5Yr9Y4Iw80TS
F4NxGbg2z6GtNgekDeBmjHtK8xsjkZgDFeA/zHIt/5oIG5XyFAuZHuz2oRFW+irUWH1qeiv+en9S
N+/Cb1U9gDrWAmPjfVhNalSSetAj71LryqtkWR+1sfvodQkagtKI9h6FreEw/GEzLKWHm7avVpoV
sKQUi1M8ao4yFmZAMKEFXhoagVnIPfvNm5VcOmtLZkLcCSJyLfKKU0hshaoEoxc6xadwECH4KgWL
07qUyp78xE0MswxGwQ5JBF6jm0IrBoGRlSMreLGyJAkfSnBEVpCXenFsdLvrAzk3+O0NuHNE3JJx
/rbrZbkjFre1wMR7v1mQFg/v6ntKnXYEtqbOxaVt/RLNppOfB9CmDbF9Xj7VXKE7kcVvbZ+r15dp
E84YaOyTcd6kZCa3dwGwx7vEmWt3D43W5fJg0EODGAxNYQBUhWdIqSUWHDivL42DJobwZ1eO+kU4
PeTl2M2iT3USj+Ab6i7roNbnYq/mdRPa8TMpwNDWBSFLrX91fBVX8vwoGME2wBg/6qg2/+cMxl8r
kC+jIH0IVQzoJ1H39XnydNhq+Gzg91o207e6mG0wVjM9/giFpE/3z+7WjBaaGJA+yg83h6kyvDGU
9DMuqJ1MR2Li/impE/1wf5StI4TQiQffZpEZWh8horuiIFlhV6djFmR44Zypr9Z+6FFTvT/U1gEi
qQcXAm2Fl3QVx9ljh+MiAPZLp5Vq5DvWYHytebff930RfslBJcTYHUUtoWs4geCzaZvMOxnA1gEC
qIfy2ELjZ9LXH1DD1AqjrNm9zOADFztQygaQwbohpZBbKuoFM9K9eW98SEppnFpSAnNR/L4ec0bU
nNBcty+kNO6hLIvmwUD0/3J/dX9DLlcHlQyLOIXLiQtx3VYzW81VUhWztwiCVd0dKtmN7ZH4Iv1Q
ICggjimJrHvQuqYTWEfZSHjiuZW371AwBUIjE6tqAhxQFOtbizHSuz7ECMUHIh5FgapJMb/xkMWJ
34ROXH0VlSWUJ9kjjBXMnhP9HEyzIMZWSnlCbtfrAtXCHswMFUy2evwrMLvqNCO/1GMVfhalk/50
+yz7gAu24R5Q9pndB93EJygY22b4pjozGJPJHMd/R2FWe+j2jU2/CCAD/VgEHagZXH8RdRxcJxsx
LnPctj1ratSdysFQTpXIytP9z3ITzFAPoTXHK4+qIQ/jaqgyn+PWVjDhnom1A8Agnt+ZcXqAFCLP
ll6QMiEjdrw/6G3hchmViiW9TvrxNygMSrhZbSGbeEGiRzmRl5ekA/RvPlSapj0mhJJRUNLTe5mG
xnoru6x4UShovBV2ll7swYNDIkzd/uYhxxvv5HMbx8Fi1dGrgcbPr1tdAzxclkxragG6Ylf/hool
38/R1Pw/6046AUdFJyFeB8+p0TkiaVzvolRo1KUIBFVBmMdm++xAaOgvqdJV/zZphqD4/bXfuOUI
RZYHgoRgIU9f761Wz9u6TYfwAjCZVo8nvIOcvDCY7bQ8jmmlPoop945Ci6ZXjHr/GgXLl6f8QHDJ
Bjdv9hu+vHOGsr5HcGn1l1p4SaCkefGQt32NmpWWP7de0R+7ftRPdW7pO12KrdkDyKMf4xGSQYi8
nv2s2WmuNQkRoOu2nxc5h7eWUaksvYNan9aVh0bLO58EcgwmR91FR2/c71hC8pwtojD8guXk/xHF
M9/ZDcs8vJgLexe5vK58l7p5qh1EL/V3k9SVkgyxbf5L5Riz8TLnn8aKzScQHaOGaLI0pgdBI/Nb
GJoEKaWZRO8m2NH1zjbZuoI8OOcLr/+3KND1D53bDIPrgdC1TNrm26SnDmCBdCYPH41o3HnkN44c
WDfI7XQdlxx2deScaJqUNiIN0EG10ikV1i97Uvt/7u/8jbUnfwIgAEyXYs167ctYy1VFqXiAMmk/
oLylfYpnIU5qaCpqIJq/pn9B7KUftiA6UNy9if4zQ7T12MbeZczK8NwhJJ4enaJvi53M8FbugoHA
mBo64C1aE79tOv/YVFJHiiNMCVxKTeCakWuz7VKD6I1veGop1QcvnIcfnW4ijstDIL7reWLi4OKZ
1J6dMqkfU6dOhr/fQFc/Sr/eQPh6OjhdNi5mme18Qis+fK9jGHxs1FDuBG63lYhlAUAr8JKBhiK4
uB6rMUqnrWrVvUxm2J/HGNxTAjnXdyqvfii4bQKIFobPkUlwJp0oUvVlnu1s4o0Tw8VmUuVfqiI8
bNc/ok4bmSl1R4TPc/ti2gp8tLYKH1Ht3XPz2xpqYZvRoUSH+CbML3vZzlbBzqpMEf3qxNAfsSoX
nx27+nj/zGycTDYuWP2FQM6NvQoPNItKWgJ27tJZnXkswqh6lV3s7GjJbJxMxlgAkWCXb8vD0qVx
abVEvUhRyc9qLNKHEb+mdwlLHQWZ19s/7k9r4xlYKEgLz5+nkJL09bcSaSGcSC3dS9UBU/adsUm+
5ZOTTl9jrQByZVZe/F22ef865VB0gwEN1b0DsrVrF1Isjj4IAaDLt/oRiDY7XVOOzgXlz/Ebvbnw
3GJO3PnuYJSpH5ICxD5kvlLSkGjbJzAC8nF2sTrZOT83eAwSjaW0xHu8dKnW1+8sQ7SvetW6eDHl
z6h3DV+zxuyYaqgcF3Uu3s+9VAILKaGd5/j3e7tKCmBLcGYXfRMUAleHxsFyxxmjxr64Tu3Iozl1
5qnBI9X19UE3hmdELuvWNxCDeKg8I/wYCyf8mHqOfDN3Wbh3hDeCYbxqFkQyl8hCbrzeFiEpVpzn
oXXRi7bD6Ijv448QHw42signrW7ro1u08vv9zbhxxpBIdFASBBh8S5DmQgck3xT2pejtb41syie4
CPFOZWbjykBRGswznGgsh9Y9UNLKHII3UxMJFveFOjXohs/9/AO/Ors53p/R5mCANOi+APDGaGW1
jmm0OGzP1KPTorqUSLc8LgaxB68bzb+P1qlAg9Okpb30e1afrFULO8ztybpQxQGdUdTiNKtWtnNC
NvcpQStscp5FRApXUfOkFsYYzql1kebUZEdXLQuUf4o8fQ0bLRVBI7X0uU+qNAtwhIzf9DXQJr+c
RhyRS7VAkfnvVxi69+I3Svf8pqXtOVXX5XPGTtWr+GmgsFT5I7y77KAOrtnvPG1bOxT2CvAKAG+3
pUVqleYk3c6+KLT3AkEvKcAHON9JibZ2DaRbALcQi3lKV5/SxGVoKCtGoY0PWc+wxiAzm/kE+qb/
P5YPgjrv2YKLQuryeoMiZVhbdclQ8AEyP/fG6eKlk3cIo1bbGWpr7dia3KC/QdPrqDNOWkXWEEQv
qqMUjwPjgXSc9izbNh4T9FaW4h/9ARwa1yUDj1KJCx+cI5cU3k+BlXYYhFKI0Zf2jNSxBjT1JzGS
jcZRIXPMuqsyOxjmSFHr/ta8fcz5JQu4b5GRJdperW0X0TF3E826OICoXoYsG0BWCjsaMIl2imd9
Fvpe/rA15AJ/Wk7CUl9a7RwbxGoSESJedJhqD/CWFkUYKFenCAuwx8no96q5t1uV8gCwdD7qb1uG
1dNNEX0oDDdxLhAIhkNatNGJepJ1LFsQhfeXc3MoChIIxy3F43V32ZhUA4SkZV9yxS5gTat4tiFZ
emq6VN2hiC7LdP0YMyt6PkTTDjHsWkiCCIxGM4ZqF6NunaMaTsNpFsN3LZnMY5Y6lERjN0Q6q8Gg
YU73QXcLHe5mfPK/hd9v26C5r0+lmhpKDPzHuUw4E4GBiNoPOGZpT+oQ4gXcaONZGm3V+xnOS4lv
lPH4BtmaPazC1oJz11ENA7JymyYOUOVSy4yci9ppxUmHXBGYxpw/aDr9+vvfdqMOtoAL+bq8LQtH
dfktf2ZuFQhjON/2BdA1AqoIgOn/5mk8k7S4ysccBMNZsQrvQ9tO9mWaSuzue2iazzJXx6fWNZpz
nwzpq9Nn06/7P8109NuvwfZGQAY5QYSH1+fYTF2mDubzEmaRN3wn/KrN96OVa0pgKIbTnExpo2Dm
IFqmP8PqESClZ2We/UVhTTtNMQaetV9aDXJdSQYa0H5f10rZ1c9WZlrZOyL+Ljk2BX/eH9qpSvzB
yZpfYNnc6r+5tEV0ajQQrM9CLVP9ufHo7n60EjICv8fY3X3UqyECLjSrlfwnzr3uf+ydR3PcyLqm
/0pH79EX3kzccxcAqlhFL0tJGwTlYBM2E+7XzwOdPtNika2anvVEhzqCQVYlTJrPvKaO3MFGN05z
ggU7HddKi0dAP90Uj9airAvNs4RxkL4hrShoE9eO0PdWyXcPmy0B4mBGjC2ik50WN8M49UiUQk+f
4xHNeI4ju1GPlZsV5R5EPhiuTCBMF6Ua+iJR7SshY+JbehID8rrLXVaYI4V7LRiqcOiL7lIt+ZSE
OZyEOUTGHwE75JDMez9v6KD0Q4f4TFkuhohMKx+IPYFH+yCN5vFz7zSjG+VmprJY7xSf7PMku0c6
r1OXZd4ZySFNOt3c4WIHbntIg2l4XypLmG7sURz3HtepN9J9bQ9esmstgN272c8XrCHA0K7VA/AM
v72ei9yor6bCWZp9X5ESfJ4aMesR8HZ3jOrZtJtdXisEohpkP/tXetVqFTqj6/Kp75zajmF6VG8k
KvTaZ3y7m9u0KS09hlVfO9NxWAejlaFyU92+qRa8aqLOtubrjRsFmmKUzmdPmU5yb7gD1W4U7roH
x+3GMkZeGPCYITNQWDCrTT1EKQ3VX3RH9BHDq8R8D60/+2ZYKiDiMuf5WnSQNS/clunzGgKueKTF
4XUh1foyC5GHMT4siakNd5C1ZiPsDVy6r+nzWLfO6K4TalF28VUhX9q+z9KqWi6oN0/X6EY14n7l
SMh2eeqYRViM5TKE0nHnS0xyxmQ/rc34HikYM4gXU5teG4njXOl6qb0PFv5Ds3hZOINzT0RqyZKP
DWmdE+p9Uo7xJJcVRYTAqL0gVLmXrRE0k+ZR0MtNI9turfueIsd45SK/h6Dhwj2GllDWErVWh/VW
xv7yzptq+SgHX5lxIAo6Fzp4HXVVJr2wLkott9QhH1X9DapVO8U1ZuGfRaDKLiwDp7fClnR0v0o3
f8yRDfkkPHxsQ1evkNBKtSl4lw+ZbtD3Kg0VpqOaX2mtRixYFG0+hIFDcy5UnZsbextgZ7BH5hDP
F400PJ6ThB5rNnoGOV4u6qPEo3w5lJZoEy7Szm8KHF+/ysk3utgw2vmdShc3i3Ho8e9d9OPqMXb7
2fJezUYi7MjKE+Xs6a5DV+jtNpNkZ8rQH6wBYb1jVblpc9XDiEi0qHelt8QWtGmAfZkD0qpuNzxi
b3vk19OQBQmSGJND5KcsS3vt2a3wrqi3yXdC0ud79JeywtBzUEl2Y/SF4b6fi6U8EKwCp8+bbACp
21XzJK/mMrWSO8/M8/6mcFqviVCYDK7olMtil2rBctMG+vx5LFZqYBAHMB0ojM5+1Wal1O9XZJoC
tkK0YdhJK/uLQQukjOCrBvOl5Q/2eEEjcrieKQS4YYWTVho26L6gIgmUW97nxQySMhk7HBFXSCJh
YhkjyLO+qB8mvBohPNhqnaCXU5u7V+1Q3WrouieHMWnLcaeoKKVMOrE4yL/lzeu2qQ1wxwtPrHPW
7s3Qlc303shUUu1Stpe7VcnCg+6i6Z/c1u/uENSVNvKWg27A7W4krFbKUkuIuvXqhb6U3r2HMJoN
3wdlsmujRWXjFQw++WHtNdaHlfr9Te8yt/cZ5wFg0b70I92FpxOhBt4tkWvhvhXXyBouD9hflcs+
tYCzXTWrkeMDk85585BpgzQubBjqbzK11N6ed+sHtxz2i4pwOxvv2qRJ5whM4DTdtIsHFA1VGE/G
Vt6vJVIRKACGVb4MIrQ7Pasir6nGbl+Vppvu25pwmiPOUNXOMhHEJyAxmr0jcDeL8nQE/TWWpvNF
2bM0wlqZFQLwZHEhhTwm74JtWOgtVfN6Bvny2dBU/s3zeuu+EmjHQGesi6/50E9f9dJzi7gd08EL
J5gFejypxX5DpbwAmWqsOiQZ5t8DB/Ig4kA1y8fA6JI3ozsPV81cL99n353pGleLejeSd7NP1LOU
Ie6H3cNkrhWmuZW29vtKGPU7zxraj21i5G+oJWcY3pRVu0P50sAQIx/9T05JzRiD2zov4xrpnu+u
T1/gMtGzsTkaqm6yeBoz/a7xtbI7ou+c367Kn9yoBFGehHLEZy5CUCp7h/B265GUMKujQvdEe5TA
P4uYvre7XMvGdR4yIEEJ5hDK00NEvOfvk0/HBiUtjKN8yIQ3PQLIduj0DirDleuk13ZVt2UIqyVD
p32RfZyMA/uZU3orpWApB14Z8MBXgn4LXU6Zzmuk1UX+ZW2T1d6RVOAlZEt7+DSmjdE+zLMv3tNb
nDSoSA2iPLWTsdPirKR5R7W02dHHaaJh37CCT9O4tF9sXGzsHVuR0D8u49w5+6RPDLwaskW3d7Jr
61vTE/1HC/U9DvnJlDdK680P1BPkGjnWoObQGslfwsbk+y7aZsnduBtmYC+hrNbWv/TgSltww4ax
D8u+ypGFQPYNUXO3qV9Nazo7lL5FpaJk0JMjoaT3wSXZKyNKbMlbv0bINvKXbujvCSFNzpcqb2Ht
BkXQxIumrV9qb9SdsFGYrMQ9EAVyR89drMtZmn4Rw9VfjN2sVbN+YY5OfxgM6Tmx1hRjdl2Z3vq6
H5vOvsBDkjkO7Gl+31fgKSMlTU9FmR+UFW+kI+Eue6C5QJEczPKIF9pbjNzW5eCgHkrOnybrO5lm
3GUArva1aPLJiGx3QjtxXiyhZXByk9X9Wsuh6x9+HfY+L4WCNdnqY8h8bvqsJ8nrOLIa7Kw0jsIT
9rHUCjXFUi8BM1oLKVCY6kl6NSAJfV0oz+jOJGAvpB7IRCGQRZQJQu00iYctrlecaMYxqIItSEvz
e9jAImzd4pw2yQtDAV6k1otCOt2w01yPDVlUmmQvRrh6ilPiqMhLkuGwyPYfK/5wQwjiU9SxDarL
pxlsY+lpk02dc6wHy9klaKvv00mkr3795l6oAWyCahRuTapUzzq7jRRKV83kHMEQa2sIEaZ9P7Mn
vbGSqd+7SAd/+fWALz1BgK2kbxDFIVSfZKuj3TdiqgIAmcSVO2OU5vVUeyh5VeU5XdEXZuUm6A6f
A+sCXKxO6qnzCFEQ20Gbracxut2KpvQuaZekPshEGy5Q4/PxOZJTzdnYGtk5J47nj3ZrT2wzksoA
2g0ndyrKIa/TpgEQKlN77+l5cmVWYGvtYNRjxPSWMzVd0t8Xck9MkKkGooQCaO5kGQrC/HX0TROJ
wUx7bBE4TPBu4CpCd+2tKup7pZeRrMdxjFzh62tYDsNw3SWWDi6rxgVwt6TQbnExwRya6y78R3PA
Ayks6HEUoZ3qYxf3OmcqR4XVYEXU6cHjYvUr+mybRFVceWWKoa1tygc7HbX5Yao7s4xau3Y+jHpp
s1FpeQmweW1dhJsTgjYdVfECB3YBo2btZUvcNCIqQzLQ5tquNAOZXPItyXrV2ttOT2Rv9HHW0pkp
EcGd/LsE3Mnyeug8P99po2j9i7mrsvu+1Rf7U29Ys4WRlYlOOgGlkUYtBT8UYTIOuDSu2kAToQ5B
Lblw034iOUqM4XUQDM2mL725Zd0WwlDzAaiFicBHXs+0WTqhuZGuy0TFdm4hqOkXumZcUEaey3jU
Usfd58Fs1DFBUK0QanG75tDNHiF3appFezu6BkIesBm64p2HzpwW+mis5lfwlrt257V2i+gQNuFY
c1nQP97ZpPB36wzGPipcaamoVcW6RqmFgnzoDuAbqPks+v0s/LG6Ac7tvFmdoGiiLIC1uhuz1BA7
I0gb7L4RfgdUTnPAPrRjsz7O82q8T1D24SgWbZtea4Y31CH9Lc4eWzQCXZVc5P0FOL7uXgUbdAtF
EhEQJ5nz9ocoMe5MrHDgeFLszsIl0VafLmDaajs59rmMPCSjqFUopxiiug2GV5rlC04GzjG512TH
M4jKZrHe1q1bqTQUgTvJUJaq6m5Fknf992Lt6wdXz13SB8de/Kvc8NNrZESxjSSXKlUEcie57PoS
m9eg1nwUKPWqGa7FZA7OYdFcEheo2uJ9UFedC43DdFgHgAAexkm5l207m8HFsBgF5GqRLpeycvom
bHMnGS8mURhrLF2/+qByWH8IEY52FlZzab1RTht8JM0p3sxBZ16lNCK1SGWOqK5bH5Rs2De1Fhxg
yKubyl6gW07l6hUH5PKHJBpKGgV7WRUEDgIwchPjuanakKWqo7fUmf5tmaFpBCi5Rkts6NK6jdxR
NI+2jVseS7AKvtipyCbWzdraO4ItnX5kmkJPQZfAWCMTIoyDamIzvlZ6bZfXeoVEAzzGJXmwhVgF
Kvx+/oEY0asit3LWtwFl8e/j2unrrkur+W25zq260KCbS2TJre07izkv92U/uq/TVW6MDd2TFIJq
p75tx6praHw61ldSgFW7WaZAvZlqlF3DEYqzvqv8vCuh8Syed5H4KqfcI7Cm2DdgNb5pldsuMFwA
CoajJSyBqYCzvEbyrqujjBqjGVrYGIhj0Nb9RT6IIIgkitxNpC9BqkeE8KK+mnOAauhu6TkvS0mI
x2ugrCbMNCvZ5WWbBKGuuV25J6OzyO5wk+alas7emjJFd8NI5itljqqIaDzMAkZwS0vba+T0dsx7
nxZnYA5vi77xzBhYgetGhkP2ReepwrkZ06gP6ZDa5oXTpXOcFGOL/BhdnCyS6aAfy96ax53oe01F
5QK66TibKW4ExpgU9+Tc7idhqqw/c0Q876og6ge3nko1UC5OiaeF08qAZY4wi3VctxIKreAhNsc0
OFef3b7maUWaYQBscehRe38mBWN4NUlJV9hHkLGqCCdnGO6Cuqh71vNUf6OrXt8tQ+1clBniomHg
Fq27cUhNpBOt4uOvA47nUQDgWcRMdST/CE1P79lfMZj2qIEcsThqroOE/FQzTXVJ3c97RYmvQEcx
UKFvi/Li1yO/FAAAmfuBOHmhMyerbjC9YbCOQ2/6r2Y1G+QYi9jbyq9vJyPRzvTMXrzTzQMamBYq
oqehlZ2hbji1nXXcQr2wCWQT+52V76uk+ZQEwv1AiiSoVfbj/tc3+jymQzqdgG4DmkO1OQ3AtWKE
lGi55tGt0hUJLEfFs1n6VLX05cxQz0MchqJ8hQAavA3sCp/OYEobZVE4qXUE7rDGlRjSG8lmdoc4
d7EvLVqeo+u50a/v74Vls1lNEq1S1weyvz34n/oNo7sMjVoL/SjtrjsGKvniLPo5+4IXZgs0FB4f
Noy4L532cdsxa3IE9vXjbEi3i3w1ic/Y7MobtN6Dbjf4uXOG0frCa2O2QN3hHxiiU0xr7ioE0FNr
PS4lO6juZDkySnW+V5ovziBWnvfINuNmkBoBcTDF3pPXhvWiOTaOMo54g6y7tXfNz5u02AWcNvuy
R5EhIr/rER9QZPnIp57ZkV54tshEuahfoPoAvuJk+DwrK6+iXXMcUYHb9SMQ3tItEsLStYjUZP8/
LAhwKVsY/kNw4xSfI0o6YULq63E0ez1q17JBBjIfj44zVmdAYM/F8QAPMDk36A0PmG396eTsHXeq
HeXqR5E0rGxd84bHTb6+C40p678EFV45CGNZdRsWRaAVESnfLGGK9satkl0J1dHTR2yS56D+x8kl
l0ZWiXDg1mI/fQx2JwdXEXshTZo7r3vLWj4b41yU8eS39pfWoHByZqW+sD2w04OLQvgMh5PTzmBX
wfJzvRJSBmiL46gPc7ysFoaMTqsuN/PDSEFb/fXu8HwZUdncSGRbnueglPf0BTRBPRvOulpHJ2nk
zphqekoTbYYAUcB/PhQjgSym2oKT8ekOD47SzZOKE8WonYTu2qSqC9Ri3GVXKoQCzjzM59seWx7U
N7J1NiZ4aU9vDF11jOA03zyuI3h6aofuzSpt58zW8PyVgWIDgwoHDaAVYLanoxSYcnZVl+rIGun5
Te8Q4+amcK+dBTrxqOtttFiV8fjrd/bSrUH4A0OIaRdasyeDoiOZeHau60cMAsXVYHflsQnUOdG4
l26N1QlGkQrLBux6ems+NBrTxjXyCInIvzOBOdBkk8N9Wab2264L9CRcMpCqZ+KAl4ZlkwOgwwzx
sPR4Oqxk68nXXOlHw2r1V1peIFhTOfl+pAlmR0YJPYHooBi7M+O+gKaBlMIDZTEgTsakeTowE8m0
R3hMR8rX3kaB6enMVr2/PqCoD6amm3oniQdC0H2bz8iCGVKIuKwH75ydy/M1yZVAzqE/v3nRn543
moR/YoiOCHRZy31CQfto6oOzM7rhHIbohaEQKqFKt0UGz4+22pMyF1t7xu7a2yT35W1pSBRLas3c
/dNJ++NIcUFgYR7I0fL08UI3G5oBI5OjSV+gi7XEoR/mNMI4syKfLw5It5uF7AZqYbM5mbbmnFW5
wNjl6MxFcw3Wv46X0dTP7GUvRKsEAxAhIbWBYD29G2qZtea0tn50Zw4C2DTQa/bzUhTm3i+6dowc
qYrPCxU0WslDXZ5bnD/glCdZCtY6W3XQZB94NkcgZ9gqdReDqI4yZDgglwx7pazJ+ek8Vi0Z7TLp
IZB08zUCFrTJ4YnaX9CICz4Ebmt90ct5+pBgi441D73WW9VRso/mbJMTn+hefiqtyRwfTUNRT+pp
34e6AkZ7tBA4uLNIiB7LzHc+tmaedTFG69oQeYOnPvVOsV5ZQyk1tOvgeMTtQsXmzGJ9ISQCtLsd
WJuQ8TP7G6fwm6EE7He0MDag1jYjTq6l9H1JtSN4Zurw68l7ukyghPlbg0DnpW/wr+33P8XQg7DM
2nch56kx62mc0am3taqNNJG1xzNDmXzXz2/2B78WaDAAQlDqbDpPx0JQTPgUJWf2oYKO30BB77bS
vNm8XUuA9FHQz/IKxQXMCrQ0zz6CnpzUJdwx1PQkLW8zKqambz4UdrJ4tx0Q4KgHi/w4J5jBf+2d
KrjWJznoc+h3metSKJocBAxHxyhjhCuc7G7IZocued+qJpo3T60ordwkhV7u6R/XJVhxL0Q1VO7n
SkcZ1Wy7fo61wa2GSNvYViH+YlCq9bXv0oOa9fnB0cwMlKxwuSEpfD+Ns2Jq6/tpmoa9M8txubUT
QeFiQNo1ONhTkFv3nZkWHKfpWKJxQlDaHinp5elFQz3EPYDLWXDr8ynzvvv1Gzg9gXgBnAMGvRjc
aZ/TI5FUqTTWgTrmfusj+IC62oWVJKq6Gum2jweqjOaHoMnm9BwT+NkZxNAbEn2jthMhAQ57+u4x
SzFtTXPHo+X3aRn5WYuLUjY16Se9Kb0xynAM0S5diaL00ZCa8Z7ViaK5qFbQ8f/4KRCosbR0WjlA
Wbcl+NOU91QBCp5q+3EYkjFukFAIC6NwvwQ2CAa3FW1ke0N6ZvP+cYMnk592Dsg4MHJgu0+RsxgF
UOhrG3WcwMWNpORucGcI6nCIvE2ImhX2TPU3W5JGvxFzCnGiSzvpxlrRDmB0jLQ4Jwt4uvQ99IS2
84R+FkEQ/3/6HLI6L3LUKpejXTfBXaq04ujrkxWv3VCe2dVOjy6G4mlvE4AMwHyG561gjZLsTist
H1UcbCmqyxa43cWvX+xLo6AXA6wdfS7kv0/qAaIM1kQzR/24VkrE2VrCNu6rc/ySF6ayRd3qhxcP
D+8ZSN9B5GnyS7boHAP0TVlcRxfQH3Zep4zYLDdreug1Td5dBVrn3hp1PZ3ZtJ+vY66AmhnVQvQx
6PA+fXPNNIDTsRf9qKYqOYCwyw8dBNx97iXesbT6JWrcdD0TGDzLaLeXSJ2FFYzaKenjSZxjjQjc
VRPiithYgscxEw9bWg1Oc7ZX9awfx7bsbHoUlHcNcxmQ4rP17gp8XSZR+aMXk3mp5oGLRCflzLU9
o+P/uDaUFSA1cLY8O8aqNECrI5PrsTIq86opJndrHvndZ2/FpQYQyyhm1OFo1MTD1qQAAxSs9VEf
ezuLgFindQQKFEmopZ3qPITLJMxDL4kuIk1ilRm6iHz1kSXJS6Ikm9wHyxrcOexbpGdiZXbDvUtS
PUc6oI2PeAoPLbra3UjDhEr+48Tqv5tFVvRhsoUvYS87UYd6qk/fsbHIqX1Kr8hDR9IeCCtw9fc2
KvYfdSXbc8ZVpwHe9qjgCaAYw2t6LgZqu22SB3JYj71jJLe6U3vXokhx0bDXMvhag8L7joex6vde
07tvf71CX9gFKTtTg0EOgNLrs1gZBpk5sH7WI2DdvNl5i+l8L1O0KUK7FN68gauSu65QRRUNbI51
vAUND5Wc8W4wbEl1/NcXtOXKT3dly0ShgtrsFgCRmz1dSRpEAjuQUj+2omnyfYeaw4gcFn5shoVw
dCizkl6QAcJLxItt5aB1mURnst4XNmL05wm42byoy58eDbOt1Wmy9NOxbfoCCIO+7HStTN4Q+LVn
tsgXdg4UP4m/KOYTHJ/SOu0hSQju1/m40pO562RJa1l0bTSlrX5Zs/PHoiyqfz/k//oy/6/0W3P/
7+c5/M9/8/OXpl36nJV28uP/3ORfgME03+V/bx/7P3/29EP/czd+66Xqv/1289gOv7FtfH2UeVOf
fubJVzDSn1cSP8rHJz/sapnL5ZX61i+vvw2qkj+G45q3v/y//eVv3358y9ul/fav3780qpbbt6Vc
1u9//ur49V+/b1HEf/389X/+7vZR8DGA64/142/7/rH+8m1gevz7O//zwW+Pg/zX75pj/LHxkeDb
Um4BsGNzwE3f/v0r+w+YuFRKfQtYiIXOxO+/1U0vs3/97vzhkXbC/SGjhm8HR+3336h7b78y/0Bg
C6QdiQQxxw9Vm/9c4pO39tdb/K1W4r6hpzPwaedpcsJ24RG/QMmhHrQpnVtbgP9T5NRJwywB1TqE
JskIEEFbTRkttt+CaBzK0Q4X6qoDmBFnrqCsdNNHq89sOMyypOeBWOYaNTNouliuHTIFbYMteJha
aXoBWMiw99Qvyn1eSCl20lmnQyPNzt4RByILnpeuNtFdTxEkxue3DGWfpXf9oLFsqZWlXZi2aOZG
idlm4JuMdWVfBoV8bLBL+x7gyvt+bAVNxyJppXNYvcSeo7EXTbejxZnoF/YyaO1FX6i1hLqQJfMb
OkPu5TSMwxzx8PuPTDbQKEbhu6+6ZrZeuSnHykEsTfG11JbudakHJbjFdJzAE2c0Gk1J42OYx0K7
9eppPky61QHayLrlmzAb3Yxrv/G+qMbMPiCY4L92rErAUW281by2E0OzIiD2axI1nFnv6CeDn0V0
G/l2sMDiq2Emrnivp3S/3yMTBdQ40WwMT3xjtN4C50VrMPU85JL01YEzlIgReybpznR7FV133OU5
7fN7XaTAjsugFBMcQEvxFrMRaIZfKK27QdVWCJ51ufYXCmcd6qdZ2l1SX+6+UofUc5q7VtHte2/x
6SMWlUX9M+nNZdcGa3MrFKzxEHLwoLCatihwq7ZaxWVuJNMGf1EdvXQBu/wiCZzyrm7HgddpugIv
eAHGL4JDLb9mwWz216pMNXRM0Ln9sOia/1ibk/3VzWo6h/SWlvd2oaUPUEkK7sZH92dntrarwpli
egq4nDoiGJNp4GRuoXzd2GgkfkvrrhZ3ZTfYxh4XNfIFgHxz8U6CirNjOddORSpsrXNoKp5tWLt5
eWNkqIuEOYkOUIaqVe5rz4NNu/Wt9SOpV2rE9ewRaoDPbQXYG0yo3/YYYXC2AAaZ5rBrWWfRCKrr
A1L2wg7TPp0/Q35Eoxi8ZT7ESb70H0Q3G/Hc9ZC6e+H6r5osb7S9NXImvjKwE+rRAGsmvBsqe/re
yyTIL6uhyLJHtjDpswgSy7sSgw77QyyoKcREtUMRQmd1k30NzB+DqIGwLRLrXLtEH1WhQqPKJMBt
D9XBqBs6agFlkabFxYpfygcdJaNvXe15mEy6XmuEJkqpNCksaxK8K6s5zE5av5Jrb897C3Ass6lk
vse5Z68yBuJj+7t2rn0rzgvwbLE2BvZ3rUzbllkiNRD2hW8O1+6Y1Y8e6klk67bVvyknC5EHvK9M
sjOt8teoBu/S3aiskfPOBHdvxFqqI1s4NlsTGQZOGwrgyXvDbPX8MAMvvphBsYNQqvTx1dp0yYc2
S/utsiL9W6EPSR+z88m3VS8yMMimVb5FxKNEVcacvYdU6MHrlp7mvb5o4OGRLomoDakm5nIyFRPP
NGCwhAAl3GWqUSxa0ALskPkD0db8mIDl8I9+oNIqYqfuRGjNOZE6RJP6bvJRC965k8naTOtiul+q
1rBC8E2JHYmlLIkVe5o6EUCIIGGKwiyIfbMk4MyL2jukq4sUP3rDw3xZJWoeYx8uELMe64UKweTR
+zOh//9n+s9HM4fs35/pxyp7HAhUqjGvH4cnRzqf+8+R7v1BkkYqSnXN3o7tv4501/iD4iat+a0x
RhK39XH+PNK3SGBrUtKcgLMG63Qrkv55pmuO+cdm5gPdl68Ex2Gav/+DQ/1E11qj7E/blyFOkuU+
V2jHirI6oKh6N2drF8IjyYFw5dZ+xjr2kz6UGgXBav4AKqeMmnyd9qI13GhJ5iXC8SG40FcgXaOe
GO/LnkLGT0/zz/Dj53DjRx/rr9j8rys7iclxnNLHwbfLQ2Vl4sq0l/a6nHtsbqmO34A0TCK9DxwA
UADqjXGBpmWt70YNlh5suq4C5AZ+zF6rNNYBVO0TM+9iiwr9hdf48w4VJuv1mSt9SvX860pPKkl6
o1z2yrI8qMTwI6tXPSS5FhF9r8y+6JWdXbn23OzGlUZ36CQ2gU83nFWd+LvRT+o3cGiSgKJtedBB
zO3ZjadYg8u18zvOlj6T4jA0bRVl09TGrTFBtupwTPz1rT9NJv+6c6b1z5Fgg+cv/qBmeVjrlLOw
dcf8VQrB86gBL4sc4F2vcytfglB6MG1/PebTdOmvMU+qHqis66YGb/UAplDsJ/Qlwsavq5sm0b/+
eoQfyJGXpt5JgOvTVBD6OpWH0Uizq7Xtsh2dh+atcPPpAM9pcwkrxyhIFz3yWlEfxDrKvZ+ut2U1
xYGjoa5s1/NNUA6f6861901uqs2qOTlTTvyhgvTSFZ7UUTWtamD6T8XBLIt5c10odi4tg31F2eZg
rXp9CYemvESOXwCBd7O3VOJhaxldgBER8jNLkg7hgl/mhVXOGIJMhnnbrmq+srp2OepDAO6t84ZQ
zIs8U3f9u/e2zd+fsgYxTLmsEMU5rMlMnTOgJg/vZ7yoW+/Nr9/bD32M508F2ZGnQ6isTCuUqJtD
BWWJOhMkr6z2tYNTtfPVSBgVmrgGXGgD5JC1Xvqj6jvkC4QxhvqsjFd+ny+7DH3bu6bkZNYQk3uQ
dWof0jZTB69YZEQDtUaDIO0uLCD5u3luxgsnM/ChGJSxK6sFCqg5IyqUmPtRokVrj6o7YpwL78nh
lnvseq7s1O7A9wH2pan1bcBM4sZEoWY/pb11BoDy8tOGZf/0UaBTgswm3N1DjZ5ptPEz48VdewDn
i7f/9eM+qYT+ZyWSdz4do+sxkgqWmcftFcMeeTkdUjIK7LJWt20qHqak/2jLrI4nmNUhzhTLmRdt
bAvxpRd9suNC0FSe3dvNoQQmRVXOKWw3mtBmJA/Kxm8CqcmazKXy3Nj3lhKjr9YAPBxI8sMOYRX9
sNLdPldJ/9vLOdmC2xka7do4POxWWNfTWo44Vw25OCyLA9Svti9rP612HX1OEohm2mlGCYNp6ICF
Y515ZmM8qa799T5OduOxdljuutEc0iDNaWbRSChHZDL6NHnXWZT0cU/Emlancwl1xQfoFfgXvo9Z
5a8nxNP6wF/jn+zM1GRtjSS3OvjT6EUGyVmcNlV3Vet+RZjqnsPk/d3cPtmeUc5lZY1+daBdJYCE
uy6HfUAHxeje/vpOntbJ/rqTk+21RzF3TdqgPJR0ueMEC7a4KLWAN2gosI2FsSvMxXj49WB01v9m
Op9ujXOBhDMuggfcc5ev2NfBCek8b7l0nVUL9oMzQ5Av6T96oeqr6qpKdbhrUiWzCls7qLB9IaHf
lW6LcL02lDeFO/F0cpm4UTX65c1c9TBqjWLRvzimTB4RKDDw1YE18hG6t/qY6WMai0zC+QSr1qMh
kMEqR1m3wC9OeqDVljoLygs3gWSr+wpaaBMkBjhIH5RYuMzmzaDocVpJZaodfZfgWC2DT/yRG9q6
w7AY9qlO33qOXUK0C7fGPiKGmaHuta27Gk5e7d2lji+WEIB3cZXDEzeiGaS4g4atqT0sdl9SvtHE
vJMIBWG2jPD3R8h13lWu6FrejkFt7KCt21aE9XKKgRxZIqxzjAncKMi8zt1lbZ3urblJ5QVWxO5b
SxUINCx1s37XYFJ+mYo82JmJ5juHbqmtV51PshvCQLGv+8INsLwKHGNn2EneMuhSQ7EehWmHVaP6
DyRkECuDjNsLhy5Y+53wrd65XlA8tjT5v9k7r+W4lS3b/tDFCXjzCqAMPSmRFKUXhEhKQMIkfMJ8
fY9Sd+/mqdjFirOf76tCEgpAIs1ac47JH3Ku349WeVnqKykSchYGFRVQyIo+yZj/zKmLPJJtVtwV
HMYvWlkOOyc1KdxQ7+bN0w5o/FCVTbZw3LYnse+XXmixNIOOwDUClndrIY0XV1fU0aemwOA+GW5x
5+ZeoF1mg9P/woha/p7yJrgiZLFBCN/0csMmod6g2VN0twUdiaiVGK6jxBmxWRrd7D9W/spbNkCI
fzkEp1eh05g+OgyBallboRJSP7ALFERWUMD/VEb1MuHEoYixChtzfEM0RpiRGVFBqMysFxAcam/5
RfeUyzz/aRSu+1bZGs1w8k0W+dQOOn1YR63Eo9ruPMQ5h+/0wRWWbCOj0Wg4EaLDhtOkmfqFzkr1
nJq1BC1dmoW+R3NHLdtC57NNykLaF63qTXyPZIdtoTysVPp6V7K3qcV17yyBBYtNFV0I6VslsYtO
m3IR/fEHYKTsGeSoA071RW9+HW3NTGMx0NsMjUWW8dQ4bkwINwCBLsAUj3E6piiQbAwqW0NIthUH
9JzTU5ik+fo9WJy2xfOzki1uJvPwtW0cKUNaUVq+1ccGEKlvZzt7nshSInRleEgNxnU0Jj6DvYSL
SMRyM4S2Mx3KekbubLqaxknojWu710hp2M592+R3mJzdr1Ahx5dOx8KzgfrLOGTopLEzW6zWrm7l
D32W/fF2uGS68a21ODk672syNvK3Rl/rzU+VARRkUc4vQlVcERlkKlGwakf1hB4DXAQF7OB1UP2Q
YSix5K86tfMnUfewBQgFs8a4tOfZDqH0LUbY4qn+2erpeDtiePy2zOO4NbVufHQ70eCdSRCOD36d
NJvE0RLk+Jl56/f+Jp1hYYTNOIrfdMSbTV75TuhnTnOJkX9+HIyKEticV+1P4igp+2WV3rV7s67Q
nIMhLOOy9q3vqh/nbIPn73Kq9OyiHZKOOiiogmbvz2VNF27JwdDapWeCJzDW1yLommG/9GSXbVBq
aNdJv4LTZ1KoAKSVM7Pm0HzHc7tUl3qT6DdiRK3djuD8QgtOwrONrm6mNrf41wYczWFTdABmYB1S
sEsTcQuzV4t5ke3eaYnZQZVUizEKijWn+uat8VKJkoliWMReQdKpDiLg4JdT41XckP2sv1UppbWQ
A6VTAKSbx9eWLavc+g2TZ9h4RlpFLnWpmyWo6WmWbudOIfnjedhJL9uRp+MTDKM19nedlJqfqkSq
HJa9iaUnqFrRhG5RMJ57heGPOZw5MxJtgDdPzzLnOphtvsPPl8ATK7p3tFttJwt/dtOxgRoW9DLS
Si9ANi34EK1zeuDDJuhvtoze0WZ1Hqu+aunu7SmRdbQiFmuf5st5l+eJ//5oRypWsw5Wz5T7uarp
GsqCTkJA2XN0UlBLRd1/LZ0SDgnEGYAIgR3NieVejh17l6AW2bYw0F76aPDD3K4dSpxTBosoF88N
eJGdZg4EhZU0+HPHy0NeIassNrXL1vb7W73L7X+4hzwWic5UYxMxrOUek3h+TcuA/IicRn2OdnQr
VszyfVofvragv2jZJ+3KpJ2hXqhzcsrDWe3v3tPRJtbLnK4qfNCYzpLrd7myk5t5avIXrcUAvUxV
H5MwmO6Jgcx2OblFZw4zf7TFf3fdo83rAr9CZaMt9gmhx+9kdA/OVuCJMjJvaq4hD7lO6KRj0oaq
raanwbH7nwP7aQpm46J0yDwFcg88g6BuvHWuNrMxCdoitqJZ4gEweeZoSncAM7TCBt+X6aNWVrT5
gXHUwcbNlPtdG2aFu9EjE6C1rYQJxJbnCK2nnuvRplnaTV4zuWb7bJwBjS3ZoZIBBnUzEhvshHOb
OBykyN6yQ6kn8j3r8zqN/9nnfbSdXnFYDq61pvtAutV3N52XDdXzOc6b/D/Lgftrx34cYN3Nwuta
v8/ZuZnRnGskakiDjawm3mda+Gc+jxPzlH80T6XeKrS0bQqAQ5Z9ndLTo9bP9nsi/PfMVHjqFHes
vJVydbXSmsu95azZtpsyOyqFRWEWm7wXeyw/0ezky72UxFeiYATF7a/5Tifu8dfnr+tI6vN/D/No
MvNI+Q0UJRS+MuzmTbIsOzOQ2b1RDOKhTQfadweZqDTkyNnbcm7ytnIe1rZoowWB475JynM88BMn
Mf/wJj5UjWSXCgbmUJAtjCHeL3HIV7ozEb1Va5FR1dDHg0X9s6KJfzT3UK7xinxI6z204Ilmb+pH
tVVrG6tL6i+fP9tTI+homhkWo/bmzjpUwZBSt2kh2eyAyiomSDmfX+LESucffekN+lWFzb+m7AXk
BfJaHaNWNs5gPU4c8v2jb9lPpmytPFfu29bpIqQIj3VXBVd9OS0wfc7muJyYrvyjI7FU0yFJz5D7
bG7WjT7o022Zajdps6zXpKVQ7Vn4vF34Tritk3Mxn9aJ4XZs15JzNRtZL+t9lejtc+ELbsjVck4m
WmmvL8Jy9SxEKppy6J1S+PId9k2LJLxq7aKk1YrroewOYJ5EFL9p69fPNYICP+xd1Wm7vFZgyeSf
A7W2MBevEv/XleW09W5pqum+qWb14s0iKVAnS4JxTIrpMWaYLAmthO3mTkeIdLDxtwEnCH/pHowC
JADyso4g4nno1QMQseJZLhVtEVu29X/Ipf9rUvCO3siIv32tgLLtKUZY26Vwi4ey8MijOdRGC8PF
rAx49kKzm9/jaHcxoCb59fMRbf59nwGVxb/PApRC/GVpB20nRCYv+wZJhF776/cFLvFNwzABw4DQ
INLYPbCvNfF064ZCWoeGwHnVB/pG4UB5KI2tSQS3ckkSK+6cBXKcM1VbjYLL3qqEgVqPXdtrofvV
iy2yZheMgNsjzcTGjx6snbtY2AuJY9bULOimYCbuPr/FEwPPPVpZgmGim1UW+T6p+e/LYm1wvg/r
tVX6fZSLIn8hFDI98w2fepyHH/FhUkWCazU1SbD7wlx/WdbwgEqm53SYo8NXxq73p/IHRv5z8t9T
S5p7tJ7obr4QK0WLSo7ZteGP44MO85ULonPwTNFsR4B12zIofiarp70gAdHDkc3Q/efP9sSc6x6t
IYWRlAfJZ7G3e8aIXrpVbJDljYakFGcaMqcucbRydLRc/FnJbE8rbrxIoIFg5BT1Fdc6J8A9NUKO
Vo7Vl0XVjFq6H6zKIvusVRum4OK66YzmYm7VyPna1t7+2SM7WkMkCjMKI+StczTvI3/S3Qv8ekE0
zbq3+fwSJxYS92ghyTw5r+gVij3ZBPW9sR4YKxJmzAAQZZcM2GI/v459arQfTVzB0DoksTBxAYWX
V3mzWFHv1klsoELZSs3Sbka/Ly57fbwzmFfvycIkQsSom+dRmsZPMppLNunGL8kJjnxWo4b6pz+m
Uy73CkFw0uzLrIVumhbfCH92YU3C26AGIaNJ0wCqj2mx1bphl9UHCVVTORvlEy0qR1XcLYbzRjLa
QgFBDBzuAJGoOrVC3cvacKzZX85uVj1IXu8mKTp2OyTGXRWYIqK+h4W6usmPQ+bS1uOIf2a3fupz
PbbMYq6qUTKYHLJ8AHRZLmtIkUPnAh+pwbeVdA2yztT3nTYlW9WW2ve0b0fYg6W+//ydnRjrx2md
sGGrYLWMdN9XXvoDDJv8upptGZmjbkQKGl8DtcVWvz6/2h/B/N+c/f6Qmz7Mh16rtHogwmlfDp5+
47l9vbESue6bvusIQDaz3SFnnEN5b8a2pyqMX5RcMc3bYQL3NqK7/xRkJLL0FVSi0en0rT3Bl+5h
J/1wabUcWoQ55qPSjKlyoE5a6vrMZ3TqUR3NrYEKes0TY7r35rmH3iiJcFNyuV0r59sgCvGwltSP
Pn9QJ0fGYfr78KAWopvyqsH0ZFaUOiBI9zu9HJZXTy3qSiihLpVb9FdZmWVfp6Kq0YLlfdwKNN6f
/4ITe1vnaJ7Ni0AIDVbs3juIxBY49CCfgMp8/r+f6mg6R3Ns23cBmEY2A6mRUh03DRI61kOgH0EB
UTDP3lWjzSZCszVHN0+KIWlw7n/Effhrf+UcTbmk/QHPbNgl6k6JpGGcZawXuYhxrJ9LVT0x5R4j
16jp5eB6tWzvgV57sQBD3SB4e+v9VaqI0tS5cp5xalAeTbn+IpETuV62LzzEH6BelwdrWqGbdANI
6Toxd75T6tupRCNJMLV4kOaobchvZ0ftNjldIlonSGahOhNhb10ujinj3nOTf/as7aP9JFJja1h8
luuyk/lDYlJtN1azpCPlGM+fj6XDJ/E3c8qf1ejDpyIWvx4bNYo93oFghyQZcxvcvTt7tM+5F04s
bMc26n4q9dmzBJfo8/7Smwx0OFoRbE3o6jsIZSbYSWPc0JL7z4LU/hqjxynRSGDbtfEHsef1DZEL
RuaSIdtHuEnOMUlOiG8AA/77HIM4OFV2GVAA9LQMVG9b7VTQmfdl1wEbSDUrXtpafeW6wF56ke1x
RLeRk/or6mMJ28Y2oLJ5MzHIwVzGtnTHiBrNEHfdfC5l9MSHdFDof5wHx6AdJnpvgtOpQ7F8Iptl
yb1lW7s00TyxtrvPB9Gp6xzNR4TYaKaXMn93BDjSTK+Wq7UO0ChTrYyyajkXf35qsB7NPUEl0Yi1
jqA4PmKeggISakmgbbqpPJcWeGLmto+2ezXN1sFYEScoNSWbdQjsm6GVy5l14dQNHE04hqvQaFeB
3HekGoWwOWByEnUZ+wtd+8/fxYlLHIfyFG0N148wpX0uU1p2kFVu+2a9Q8R7ztd36gqH7/zDlJEG
y+gTJc9NZAApmqJGYlZ3671S0HU/v4kTA+pP3ePDJbRMrAHGoGqftsnwnCR6gwwbNqur9zDtymS4
+Pw6JxaA42Rofno3j4UFRc8xv7p9c4vT2Q2NWitj1YC9dGG9fH6lUw/t8Ocf7mh1WVgmpNF7W9Ju
MSV+4txrDYo0WXDmEqf0GdbR5z6kpoSUr/I9+IORXf2cXOqz0KJcSXOHwxuF/KEjZlK9gV1nDGFn
2OZlV/nepvT8s/vyUy/vaDbwM4eygOQYndVtM0O484c+wmls/EjaGuW8ueTdhTKTMUDAMf6s+tr4
4Yx9U0dqtK23YdGmy6Ag98EuOHMgjSs5RvipQX3q83dx5MP8a304dgbVmnA43qPZtUbw+/mqf13s
EWlEPm/Nrug2w0w1G+khol639qPeApBOm37cBsDqQ7t0nBjp1nIr8AaGU2lLmule+21MDX83OJAr
VZXMG7SXa1zhHNnkBzv0WGRX3QQoVUHCrHtMGiOIB2AO67VaUvebm/lqV4Hi3I5pd8UbbHdq0ALI
oKl5O+t9bHTn5ogTK/JBr/1xMJZNm5uNwUBBXmESgDtzTglydLd6x2FxNX8Tm8TZvevOQf1OXPDY
ApwnuduP2Px2ua/3oSGMN3sqe3B+FA+rNLGp5fAbVDEG/6zQger83+6wg9Mgs8MFAbY2DwWyot9M
6+4Fbs63zwfRqU34cfLnpNt9doCf7DzFJlDi8Y7rKiu2ZDD0r4PrUc4eVBk3Vd9heq7ceCjr+fXM
xU8sU+bRQqKjOXE1Nq07ZUyPqWPo0aIytJs4TyIz1RVERgeMLWkDoWlp5QWZuvrV1E7YWexCxlZf
attCVz8//zknXu8x44nkXDgEanJ3OgneoZkqd9utsr8NRFbvkEGUUaKLcZtKwz1zxRNzzDFMj17k
ULhmgS5Qy4tnE1lsbMEhuBQ5AEHKv/M/G0d/Tg4fpm2jxgRnmpO3cwZbbrLSLG/0Q+wUuJXi4fOH
h42XQfk3e3Dr6GWiYs4Kf84I3lwDHTPAWIOlbSudOFkOKGtMHO/BcwiDIWpAxNwYolZA3WF8dBvL
ESKmtIIazket0kWCXahBuHHDbnPKVxl2jhVc0vdXEd/CloiLlEqtZN4BW1JOPypCJrC511qyGwq/
vzCh7CE6ov3znqmkm8KMHe2902rqjmK69bW0jPmepBHnPWuJ9T2AmOCNDL1wb8iAaESIf2jMotwy
k7sq0CDRKi2YvqSoOlScNm49brX0DYGGrPEKJeatJOgA2VlV0P40Mdt5ltnkpGgMLThYixK5t+D+
3QmUC/OGcIQUMLDvlftxnREkaJ62lnGwGIVHDiumvdAHPPjLpcgZz56jebGYrf57p3TCRAYfkbHW
dgGtUNyACz9tTX7yQudnzJ1fBjebLp0FaUdvBHdNCgXfXxczDe0uG4ndW1yNpmbvmdf1JHWdGJDM
VmECf7fZcH/ifSxL4zrJ08SJXAtXeow+D/55W2c/Ta/rkVQkOTJWR1RltrGgQr84Q2telplsN1nm
9+1OryRlPMP0AGUXE2DRyG+Sdm9p3I6YCPSJfLZ12X3FSmlEMhlzK6JNN/+q9WZQX1AVt19ysk1Q
6fhBmRz0dcFbmwCnjQA5l/sUVFsd8x0mWLeapdLoEcCrvh0CrXyXTee8lAsVmlBzCw8qPWk8z34u
AHtPgGNIMskc2ESTPycxaSb+04CfLY/Umjav+bgwha9FCUG3SxcFPC+3xlBHyBMhh2rNLerAkSG9
mi4KCQRAZciAnF4Ww6j5cA3lPzVmIn5rqC7FDp9kVcQesZn7eZC5E/WdRBFkLyjAQnuycpRWvpMQ
ppcOo70jjmR65DQukU+Oos23nNadFfV8Zc+7YrKJLLOUZW6aPLXtyMk8cTO5YoW17Uz6w5RmqweF
AheiMMnJSEEdiRvfkFiH9GbW4cyvK+k7xZKWcgOyGuFo22vyVQw2lM15HEii8IJt4tNyizAMLvd+
sCw4O8vA2yngHxZpNNCXWQYV1Gtizq+nslmKLRXflswKkf7s9VVsNVXmhwpvlkem2+vBpaKTX0et
7/HTJ2a9y0kYpooIREgfcIg2/p6jD013nxWv3IxdwwtlZ2O/Bnk2PmlwaueQr8K7zE1jnqOCBRcI
n6fndy4kzRfybdQVaoeOWRuYbx7RyA6+pqLXCrToSDFQ1QRd/oUuTL2Tuea8gTFtYsYCuPMxqYhs
GYpWPI0y8d4JryjY0ObVzCMJ+j7diEHWOAhampTbIWjWlB1N0tyk04H6zLLUP6SO1JfIpyboRAAd
wBF2fjcCJ8IGRMJOtgJA0sepeNQwl2JCJCzmCbuAZocz2KtX36ipwhSu3cIwg6LBxQCS3a3+weBC
CrVbxrk3JDt0ul220YLEWbcthfbbspoLFc7MIAIz8Wow1TRKw3lV9ihZx3LRNoulNUZcWjhqNvXq
D1ub1PhH7GRYIZTuXcPlKvxtFlTDu1KGE4TkU63bRQQ6HWaomRTdbBLIVtssQb2TWsTMqOghWcN0
o2xIrCH/nx+Z4Dz2XdLn5uU4rpC3uXUUy03Wle9BoKYxhg02bnsK8t8Du9OZusjO4gm1SvkXFrw4
J6x6hztg+KqreS1SmLnG6tzpOoCnMOiG6aKyiBgL/UA4D3z1LerlLCDYp2IkL/GS+lNUr3Lsdikd
rlf4ojd+1T6nuiu6GFhMcDWbWvqr4t8zEtARgjaT4s6uPOstyVJsRCpviApm7XUuUqwn3tbKmKc2
wSoQf0jd8R6auS/EttYPHYG59OzQbdlskrU2qoRjwEBPDTzbEgdBzp5lqQyjDalc6i/JMpnlfqgA
bQjLu6ssZTyKGqHDWuhZHbZmAzwFAkeARInCaILsU9rXJY1+BnozJfezXjp2aA+N8Z1M8rHeOCS+
QbhK2rs+IQpmFssTWumDYivI5aMGST1H0p317+Qd1UvUoymt8UMU1Y8yKPlxtSAsLsoTu7uk+l6t
kcGQjZemhqM+C1/XYhPi/BfEsNOXLA/mH2lt98vOHyxgfm7hdENUtmJaOJcRNRKypOt0xutU30se
QUjetXzFbKse11pWt41VDjiu9XQl0E8Slh3PJGuBfmLg7PW6X6ywJhsqjXRvzsZIiFFYuwaz5lvG
t/udjUFnhhVd7gaFL0ANHNtptx66xIWM9CAJBrReXnJhj5JCOGKS8RpJjROiIbXw0JtaiFb2Wqiu
keHsmP2X/0fyhCvYNfg7JfPqG1JBflqmyebb5xuiE0flPx7QD3uutSQSq2s8f0e+HdWXwL0rZ3Kx
OnJnzpyUT13h6DDeE8VgaTSPdq6vPQ25Zd3nJbG3LkDmM4WFU/vTo6M4NICSnplNA0AQ1jHBcyAY
qja2uELrnTESRPj5szpRwPgjjfrwrJLOsvsmm7VdWmQvHGIJRZ2QclfZO5ljy0XhDufy4v+Ua/9m
l/qn6vDhUm5XktmR5dme9DczasEP3ntBp+7oNLnhekDBWe6I+LfP5Q0eNCuqu9TYmFk2x1DUxmdy
dX5XU8e8LIbiWiWz8ZxXk4XHx5oAUS3exk8Rh9i1tpDtBFQDybm7MUvh3lsDob3Co9fqUpdGECi9
i0kjaHZY7Gqj0YUkrnLBHRCY5V26GmJneU1xk3guPdSRAEGlNfMm8/TqoioL2sMlZA2miXUjp7za
FDgBYu+QeMVue0Cu2S9nBtqpTtSfP//w0Ig9yFEoltqudWV/YbCWbuq5zGJMjH1sJ3YOVGPBaFsU
2mUvBv1LZhgsOn6WnRkgJ4a6edRCGAtDC+aEgejgR4jqMgvYVC9E9o0cLD4fg38O1X8zMv7IYT7c
5IjXNQPFWOwBKwQx97dsm5RaM3FL6VvSoQSu83XCZtqum1om6XdYw90un0HZmea6XJYm+7gE0t5u
neAjVH2Q3CTpKLacTbAnpsF9TYT6QzHUb50TiO3nP/tU9+ePxPbDz85qOFpjSeuDRMBhMyEQjCpV
TNv/diSvJOZ1lvs2Q7+/Lhfb2QeCLoUpdJszvR/cW0Yw3yLGZRQmdvDVzhwnNPvAOBMef2IGMQ9/
/uHX+cSk2dDAin3iN95D4I7oDigbRmawYvXqvHNh7idmEPNoLixSvSpSsNu7LFjuYanVO7JgxhAe
VhLyEgFp4J/4/ImfuqWjSZFMmdHoaiJy9G5W1wsKtIit4bQFWIsFD1vJmUd3FPH7V33vT8nmw7Mr
zLQ1u6RKdmrqA+sQ2Vfe0Rm3urDDoLXzDLc1Y1gTgYGAue9/KlNVCMHccefXjeJksBRGTByrcxvk
9GTO3P6JY75+9ClaWdoPtjZl+65sjZ0UFKaQh5v//RX+f9TFB9QFYeMfRtwBj/U3/KqPjIs//+B/
IRfuv+BHAlkGC8g3TSzaX9yqA+QCjLcBdA6cFPAqXtH/QC78f3FwMMnEsKDtEB1x0Pb9D+PC+Bf/
AOQq0QRgpvhL/n+CuHD+qLP/bxqFW0VJyQCd5UK5BMpz3IJyoBW5hVRZlM14viH3WB4pmUVtNxFR
1CTOADFYf6jVsJ8QNRqIffwgF5Gzthk+GSCuXyeIvwixjcL60Wc+0CS+BgidmdQel2K13qe1Ccy4
T+VlyxnkC/1t7EiDRmRbWHPQurIaA31Gaqn0S53Y4Ig1uRYP4zg419gKPTJO5855ngvBubFZZT2h
eG4mh3imxS5RBRrkQfdrqn+dUj2g4E9J5IVT7XDLcUtYcT8lxrBFHsEdeUnRv0DjTCZaoNYBg4R0
62cHVPmhbRKlwmy0il9pnxG71CE5ot4+F924gYrqhFrHx9vpGfyupTuYFBwXFMdOk9K7as3EwSyK
MTGNm7Jy6XbYXGxjmDU0Gncy0u8kd403akjLgtUnWOxQpdXykHG2sXeUgvrLSvc1zl+V0u4IJ7PL
be8Nh9ArileKwANOWWE1YgCMJda55PBeKueiWXVzn6YQLm6pK9grs+jsfTec4ZAlzJFdi5O+CFCg
YmPi5OKp3OHZT3hpEeoKCh1t16PkgX5MBrVXOBfW5HylU5V80aBGgifrrdEPsUQYX8Aep2Xcer53
Y/P70hgTrDMS5+WtT2mHHjdEB+xf6G5FTAztJh8ksIZMPtTszMzhExM4GJaVFry6ZNtkUeM6w6sx
I2QPrcJo1N7USQBzBrFweNRK9TgRgaE42PaHFX5sE/yHOUfY0bkUknywaRIJbqgxaG6A/tAlgdfO
OJ41z/jto2CrQlDIRH2NrdH3PO0SAbE+EScB5Mm0W2xunbvEnsJCGtWLhq9mtJd3q6/rX2p19d9z
vep3brfQuCaG3moQy0KFiZoJZdumoNgCOcHWBl5Zu4jXzJ3AxXfsMDCV+b36oYhz+OGRlwpYAsMT
EufFXmnxuCCtVme6WfVZExu9l8h1Jj/HdWauXfcjn3zfDd0JVBz5oGJr2MVgb6jJuJckNZcBBcrE
W8M1zUx7g3mLY60LPLd7XbSkvCV3pcQFlXn9xSgO4Uwkq1X2BqmI4+w8U5Vk17mjucZEXFwZuVUl
G/BSzaOtV5YfSXCkWZibLqFVs1CSOn+KiHsHelE9dMFS5ReerQek80oKs5FPYNprI1e4N51NpSgM
lFG7t7NmUlMRbMLuOFeTuIe5sXwfDL/vrrrAy65JS7Pm0NZn8kUNt1nEBkoNmP9m5V1wYqyb31Qm
s1+FWSYvKPXXn1rNq4/oXbvfZYnzNBp0u/leZqRSh3WaKy3WJ7hnoY7LOQ/bNRAVNI9sfvTpTOTU
MEx1qxqMnSH79fEHkHjr51RgMIVIneVkAk4SwBpRWj+9EbZfPMMMfAd0DJJ1rZP+UaDuHy4IJqOS
Sgp0+1W2lfHAGLMIsjObhnLSUBc5NWEiCoheDTTKkHhDn31aERLVKwM37Frkg9vRy6p0I2uzGa8G
uwmMy1FvpvlW2WL2qEQRCBglsxqHS8jjB/Zn26Hxqxwjy6LRxB0FXmgFPloTr2plSCdbKGOxnedM
cvB2CwpUQpuuSM2qi1un6YW36bJeF7Ea0B3d5FOW2neYQ/VXLfdMPUzKLPF3ZbmCEF+FflDkucM8
37WOX2Mcshq9uK6x8ALUdxvnfiy1ZXioVwqIkd1LkcTJQjDkF9vQMrq72VLrl1oraAZ3Y+W4SbgK
1xjN0CbUGSasV7EToUpkiH7TEyv35K2T2xF4QixtJG1v0iNKPIzvLLMAZph+unTP4IaH8ldRAmUJ
wUP609blvTaR3/r+sivYyzFLEKP9zc8q/75nLJJRbvLv42o2jVfy6TTCzzEswLznXYWFJSadUlM1
PE48GzKZ7FYG27ztvRnZu3DnuF+y7NbRi+myhxXyIvIqIVJ6DfKbFfqUQQCcIn+GhrFG32Oqm7d0
SNc3py+6u7ot8h8NuYlXWeYa3xI+6DeDcuoaTUMAO5BJx+viQ5zeuzdN45PlpDXyRKHIGLcONXZ8
RATzhY2e+x1olMTvsXTb/jdLzUF95VJ7pQOyVpxd2qHrN9AGSWOHsqt+jBOYuTBxa2abwLStNcam
WyMOJYt8Zb10Ka0gi/xqutJe9lPfOM/1NJVUiudxeTIbIu4iVZSkYRLZR7PBmiaZhWKgKbUtqg7V
NmUMHmCLcLi9NARhsnAKkyLbGopOTlhkszfhy27HZ7K8gQ5onm0noWOMgnzq1TeQU1BMfxLe1PvR
4gUYBQcr0AeWCzh6RHYmxfUakO4XMh+7G3ILyIskodz8AWKQbk/NhKJY/otSbfMqcH64qVP99lJK
uZw23abbaiP4BlnX87Nj5g4kiER3X9EpDI8QX01WUHsuq7Dk6MQqjjXkzau14EINQf/ui6W4D9qx
ZsIgE0TiheiDakOSfPmwAASv5x2rbSD1KwlT73nME3LK+3RoEUXSOv9doET6rfQ0+G3Yjc7sVNm3
eNTcOkQA2985Eqc/trH6hjL58CJ98j5j/Pj1o+iJ0QxXrJ3Im23DvBCYLrw93DsOiZKj6nU5WJQC
OyGtYePp6AJjDhnDPkk8a9wg0qssUpcXTcLktfR3d5rXJaYnBwsG1grwPitPywt9VgHR2blpPvrW
aD+iYE7RxeFCIO9OzxOaVWnDnmvO/cehT6QbiaDo8PE0ksM8EEP9gDhUL4EuB+vQgioEGAqCRHGy
O+stRWnwGf049hdoFn0bckCZ3452WqrbqsopFDl5lT6xoujFRR4UxrPnteYUWXOfbLPepXo9o2K1
4yXzzXRjeeNibYnqBCgkZec+DRbdhN3Kzuml87KSOo+VFY9EnDX3kD1EGildo90wp0V5zaQO6DGw
1TvxAuk7u9nltQRs8YNoPaQQFOl5dWC6TH6lx6uO+OY9bK1N0/OZu8lwDy48e6J27CdROrIdCyca
g3qUaEXxOOVknFI7NtzvINvXK5kKp9061hQEl40HZCDspmQwLnqRNFjo89R4bitV36Nlqqs93LEZ
PimOqthi7bgyknHK4s6WhqKVBbQxzJLWu4CxosgDN3LjclrXvKSLnruXIMUoAVN0xVbbZz3UTsZw
waJp0vfBQN+QT2Yp5sbVZHuw6o6TbtOGnlaY1rPxwh6hypDQs0kkZy/ov2WDS3W3T5DdhzAzSSzp
h4AuDgJKLd+TPCjySLNJVY1ltwZfFrkuNCh9b3q08zb7VlvBf7F3JkuOG2m2fpe7Lsgwu+Oa3Q0J
cCaDMQ8bWOQgzKNjfvr7UarqVmarJatet5XVRpkZCJIg3P3853ynvvVhlGEL0ceMX0ttHr9LkQKY
KzO2TqvScHDeZJhgjpldxPc9kyxwtOMonoo6JTbAGh9dKKckQW/AYYKWW04k9Cgf51/LOvYutBEl
VpDyNSutXnuzSk1Yu1SzFmNd9WN50EaqxgGGzs6eEh/7OWU+wAO2nfkBlaPCO0Zx/A5jGTIeGGYj
MleIgBaKUR+jhf929vvfA/EfD8S3wOl/D3+8frafUf+Z/HAkvv2Tfx2J7V/ogfaw1Jk6DXf8/z+P
xOYvLuZwsmwufwL40fyPIzF82V8ovrHhK9v//MP/OBPj9/zlt6pMfqhHhQpGuX/rUPyDMwJzLfRI
KOyWY3Ncl87Pwbo5q6Q5AjAOrCh/LOHQrFzSRbghIvE3IuaPOum/ruQKT6dvwvV+NivbQ+Yamp1m
AVuz+VL3unMFlGWj2jK+/8NncP39RP9HZOSfXeqmJpic+HmF7k+2D6qT+87seFGkdq4x1IQ1bQQP
TRv+TUz4R7nt95dkWSRhKBxwBe/hj0oimgYYx8xLg2wyFaT6iQMnTwbjiEUaWEBKIOivX9iPUuI/
L+hI10IkBCD8c/ycXmiarAgDouC3+Z1XSY5QaXumS9neZLGnrahnU3+nsEvxo67GZSWoeD4zyh4M
Gpl+vknCQjWap6w4ALAmrhqsze8lRe1YHXHQW/grHoepHi/zbdRgdareUf2cHybIFZeQQ4bv0G7u
O3VWvHpshjcpvojDIHT3usQkrO0CSlI89+3eA1WzMzjgP6bYAtgBTVQwKJWH66VAI2aUh5JJe7E8
uFOVvdMZTk7LjNnegCOv1Jpq6c7XBwTK1ZyzBIRQGTFxZOIdOGmxjcEw2Ss1Ku1ODozxQj20P2w+
ugRgA2SGos2IXnZ9N59EWHSfosq/xdmQrnVLXAYloFKZ3rAm/u+RWrC6lPdDCLazDmong+CjbFvY
ZwbpDXLy2qtB5evFEc0YGAV4SNftm+TmcpleSuGoLWTn5C4bpbnKa5dmYswzO2olPvWqMXdhc9Mt
4BZFbC8r47Nl3vBYd+zvIRUCJQPkPH+F+V4RTRtlvuGUTQG0DSYI2WEYfI1kNCeIBMTLOjfT/s5h
x9UxG55yLHQeqzvkqVOcO+wAMRBmflZo7RuGo+zBsPPxScS1sZczvdSmtrgKYIz5xV0ozsazUlLG
FaE2LWGinehFlvBGdYeNgOy/RtRAr6CmG0+aVd+U9Sp0kvXcFenJrXCuDkUe7ltmuYG5kMYNW08d
YqyZd2neRlc6ecO9Qf8Ghxz+464vaG1foxTnflvNziYjv+IiKU3hOsnN4VADHnqcC6dxgTyXo8E+
oRCHLnXi98iwXGO1yJAM0pC7BJEySNSLbh0opCs/zUhBw6661Pw6gELrV1mh+t0Ykm1YxUTd2Da3
cmckCScpht9z0ONB9SlbH7Z6ldwlSixo7Ev/7UZyPRSTh99VR8moscO0xkOnd+33XtfVMQ0jF3c1
b+7iwAlPFGIi7SAjJX9lg/JRm+x3qN9r3hp3iPY0iVlYZaBA954WC9/qsbpSgFGuhiJZfGseRhBa
hvOC/lNdGdHjb4rKbB1WdfgqO/pSIaMC5bIL/cCwMntxcDRSc9LkH7OGHbmpRM0cTn7v6KPZdGUi
3tAx2K+63fyUeEX0UA6OC3fb9p7DIjNB2Ltyq5iSHzxIjmc8aXJCbzD0Z2uJ9bveqsOLYSQIYNAT
pseYXhOfqXn4LaEe4o7CWgqcZ5EdvWTK7qHCqjcJG6kDrVU3eaDxa6ivWmzXcWDOXpHuunLWq81Y
DpT0CcY03YCl6YZfaDNlNVtMEE0Dr8mdivtBN9PYb8DT699KLx/zDdvBPtzSXyHLbegQ3l9ZnlVV
55iU0y6zlJc+Z5llGatozvVvaoAFv5n1MZqDKGFHhh0ImNaZJYX3e+HEJ9fh3NkfS6O5nT+ZixAb
Qrh9R7lfZo8HN6lBpEKJuOpQdkWqG84WuS1CEQX9M/ps4NlZlkDpik/cHf1TMlQ2HWQMn0SAGm2f
gS+CrWcIVoyH2BnD6lBCs3gtaYIc0Ius6bMYENRXDFMcmDCmmr72eqot+AeU9QLb2xOHTMTdr0Wt
5kdjLmLrKc1Cpr0lNP2eQjJzifetpmW2X4gCCmqccg7z2RHkDxgW5UpLwmdwA+1Wx7/KFNjWaMHu
Tg5pdPwrFUx3RSVr37UkPQeEVlQtmPzVeIgks2GO8GuDNP2LRek6MZs0/dWO52WNAAWAufHgDnM7
TfzFms5rm5TlNnKsQ1ty1sCTrB+13uV5wfux1wbtO3Cj4dTYWn3t6sQgqd2jaFWOucMBgrVmHh4z
bq+q0ykqIeykc72tMd2ASLH3pHp117ruLiwLWXMtqW+KRm3ryD2YYmp8WdJ+UIa2cQdL+gXJfV0u
8ZYVCFJyexTdeHRjbV/U4phP+cs4Nm9O1STbKZy/Oo3xaVHImXY2VVLDCSXvWerx8Mw6tEXs2eku
h063xa6MAYVehRFYV2hSbRBF/b4qq+2CI281uMtLNvO1AQaHdi6WzzxpT1WWnVklEabbX3HsbyvL
vrPt2i/y+rFq8vvS8soVrTXb0bW2iYj7j55nw6qIqYe3Bc5rrGwrWjrty1CGv8b2+ATE704Y3CRU
BtcmLFZhtkEVe68tsMW1x7mcOG9YbCKl7mXNfTQsO0FHU5wj/84NUcA0/jrpmGL7eRV53/saW1Tj
eHRp5S8EDbpV7gw8MnPkxAyAHDAFyHDlyXGm98QVO8t21re2DKviuZsZQZ4W2IS6z3bgN16MU5zN
dwArkNBUs8Jsy36zXvgbzUa1IwlncdepEcig7l6iymTdt/qzY0vz0RZtQKPdthmmpyIas7WLWndu
ZLhDseE+MosdBK3NXIP0E/n8DkauxhqYH8axC+xEYow0uIfDSjPXI8N1f8Twtu2npvKjSYMiWoLt
N0ZG6JUEhiccSIteu65krq1MYW4RItGM5/aqxWnzashBrmvLbu96qJjWYBOzCyerOuVLH6NSMdYg
/3ewMQ77nCA7KCH5U+KwNdSz8oy4FW2zvNzcSAT6Io+Oij/zKqN6SW8eYjsKZgHp0TbNQ+py4r/l
BhAbHr1CHucmsu5SLS1J5pMY5wK8+LQMRDiTL7b0DelY9KFJvs7h/N2u0cUax+3XnIbx+MZ9vl4U
Iym3M8S9KdL6kugpBRXY6Fe63l7qGibt5Gn9PcQRb+9VzpvSUt4yNR89kYYblx50lDh9S9dK9zC0
fbipqgYuvBbuvMUcP036Bc+NWMQBk8g1TMrdrKMq2swMzpnm7BupVbuEIrgWhhJ2Yu2DanF9h3di
WBXSODOUuC8nANwtKA+E0BROqS5xZtcXjBbqjQSCtR7bHEyEMrdzOMKlVBlE1OQNW5PatBOmHay4
/J1IrSc53asheamM8aGQ9tEbFfY9s4q5ucNtPZrmxRDaGaMpbEaX0UbVxY/TrF8Mi6LCor73rPnQ
J+o0QMOEB8lMx/fictw2lTyjTi2B1PGwNdHRtdtdNY0Io065mXvqW5zpqZ6NX7Nk3AmreWji8CXP
3QfLsS5R1p5EHl8zrx82w4K6NS8373NP38s8fXURsmfsknYm917X7tRI+catWY2vK7oEYUOVnRm5
XPI0SzdSJpdqML5YU+EvfYIfFBk+gVGzMjT5YdjNQzRT9+vY4i7N8oAp6cbMDIpz8gyDG0CMeNFO
rl4+dYv+BRuzvirzwY+1KfFvqCVu2TE+KAuLYssLjyTy2jxN88rNYaTFY08AkveFdWk5YSg9LSnf
ddLzPAsrplBJ4lgPoulAHk7GStq9sesyrVtPLZU+dY3C09W9WHm1+awpY19iiw30dhGrQh/mvTdS
eaG15jdd8iFmNyu8RmuPkWlf69zWN2DZ3APENp2HonrOK/uxjHuNHCa1rOYIrlRRFceU02qTe6e9
OVpNIG2RaS6oNdg3ezl8HaIqXJdDfe7dUTskoxaQ1LndKt6bysuPqS19odLlcUEnu6FlsTQJFicQ
Lc2mHolkEkl5dej55EeO79gsz0XOeiNcHFAGFlMYMsrY2Qswpm5S6TdzEF/MLt/OSjvObfUZYlcK
Jqz9PKYC2+XtzSMKSGs3Iz/tGssmjWkxaX+TpKPhsa0Ei0vt7nn9vBS3vKRJ/T2f1FHqITEp92aw
biyKHGgHIDhCRGoCSX/WU0+snEJpq87M1TEcFHD6btJuXYlUwoRGVe7cNCu31eKmul/qdcqeNWp8
o8FzblU0Fi197SNKU4Jj9Td6bl3iJWuabYd9rfQh2cK4U/r0AndgOjBXcr6Co86eoGleFCxNrGVt
8bj0MExAfsAGj0PzVGBB4pzVuajppTDWtCfiOgUZ/6VsGYyszSI2gsKq5CNkFXYAEWe+23eRuy6K
ojUaS/XdoL3ipNWJ8zJEjodSHg/bbrQgcLgFHs2Z+gr6RrPOC+QNAxMNefyA/Op+Zno+7VrbOgOb
jDejLrML9qjkOxVQovMtT9Hf4nraurdv3ClmKfG6i8KMTuLG25cyRsJj6jTvk54R4CqdTAyWOOzU
KjIK80SDVHqAPZSs7bFp/BK44jWU7rBxR2e6tFnVPXadcu7ovCrObea9w7xEpGXq9z3MochCmOg4
3riRu44y7tHK66pTy1NwazOHg/6SuY/tXKaBDkPz0pVatqrMfNqEDNP8WkP8DXVnuGP07r7Mg6JG
yo57DlFzrc7uOIijSgxsSSk1Eve1F1H4TUpzbYXMjSAd9q/JHJvHUjOMe8QBggJebGVn4iTJkxZl
bH9DXR+bdeaE2YY7VnxlOlaRBqjk68Rd+KsQfRsM6Wh+mTwrP+kkGNc9VvdjXLQJ3GBIdv0KT72K
aRMbC0x0fPcPJDSiLXEnsWvssDs7IfU1eaJ/71UjNlgfOix+sXxKp8m6azyjeRwXU/NnNbI9K4x9
7Cwh6HP5bWgNpr48SA5q8fig6Y/yY72u5iPjlv6hdYqbqiHSqdniE29Kf7p9Ugcm/trIkCaK2TWR
PNe5b+eTXpiWLX8tcQbLKpAOt8NVxOY892fdbhJj9Bt3yVKyFR2NI91qZnxnBc2c4afMR0q6AvzZ
OZ73STPOiq51++pm0njt7AKLxG1Qi1HCrqKHwp5PhmPzcC1GtdfjaMDqAWV525mNfC1nx+KwxRTA
Dsei4BFTBS6/PRvR2NogT5sbw8ibUy1NuoQSqXzIRHpQzU0fkHWaaVnHwNXDs9wYnjvuhl5ne7IM
QWvN8Ptiy69oLmYIVgokmNSG8W11PjqhPN3qSFd2H16bkd2SQRaBzKk3bSsW/mVNOPYG8ubjyuph
y0udDszy6i1H/sd5mMBDR6PchzMB7aFrgrQbo3OqpndbLt/dhMj5rAHYGaxOC4BoW4cYhd9ulweZ
ccgxLf0QgUgjER0NJ5qJO5+uM2czTeQPBtjAB2pr2nPdyXHb50t+jHHMkFojCazNlvUWejgO+T5v
I90B4sKoesMUrQ+gpc14J+2n0GQTPDtqwwDP40RhRh2BEy9eM0Fxjx312GvH0YZzW4h6ExLD3XeV
A5a4CJksl8ukXfoicClkojan0nxBCGXlOMsXeLncefakr+GBu5vZIDDIDKMv1kXs3ju2fWyd2Q0k
aVV+H0pTZhxELfdRs6q8qvJrSZFtUokTX+WJBVMwasQHxJw0tu/aur5MCQjI2NW7TWRP3qHxRmNe
IWKlr6oqmKqrOhr3YOO/1BRp+27eZVSFGEOgZFZtp5lmPVtFwKR1qyAJpT6TeSk3pAwwtSZS28Rh
lOzjRTZ3TdU/MLp0fdFGL4POPEHMYxa0zfxBuZrNFHeAS0yabMf3nTKqyZ0DHD2s1oO+qaisXw2l
Yb3NRdlswpu9c0InIE5lXZA65wt8M+Vzqix8jhj90cEyvKZmXWNL5DjzhiHPqmLHsS4MbsxIz0Jc
BiHSHW1wRw5qn7qZ/doCeIolj2ZgI/klnWZ5TrzwDloFx4nWHN4tZuN7b8bYtKoGi+mlCdD1xqV+
dgaeggBZ7+tOT05SgzSOo8vbDDrObEl1+rvBg3lfZ3rrgwUXZx7x6dpppNpxjMkDFoJ+hcSSr0mE
mMHcCoceFeeG3zCmtwV5NVCunE/o4MVdOo0zB520/KKF4XjPoN+hfdpz0nenK7Oglka4D3nxgaqn
JWjMzh6BhPMfe0rJDqZOh4feYmr2aoeK1LllNB8Vmv4sm57FUrPcICnK/rGEbnXkLF4HVUuMOtKg
GYK4arBGlN4ewoNB8GtJETZTkNFkabya9Fchw4vmTgaGqeZl7rNlP4eZtR5ojVs7VktKyTQL5lr5
p0ngas1ywf1GrGWxrYsR1fodzEKd55LHrkw0ZXrrdsQY7mezJ15M+iFoczWj7eS12oE+S5I8WD0Q
IarnDF8Wk3yDFEos1mFa2WwWcUuMeOX8ebLkynCWN26HdKfa5ZboSQkRphAxVubAFjTm67FyBu4U
m42yMj4KG+Cz1RmIzhazOL5PV3caYHXJQm76DL0+pUNy7cnavQKyKi52a10IZORqtTAE9b0E8BnV
ks9dbjwbErOFKmMO8pXD/m9unFVYtjwluCVkS2egRTOj1bkvzc0sA3GXLcyyoakCV0659/oysKf6
XaRyl4bW1ZrlB8CAL2ylHLa4NOGQIu7uYnv6ZteLvUltVQShLTh2KPUljkbM7HTzwAznkNfo3d5o
R+fKd649L1XWnVqW+F2RGsqvCZHs4iaaArcm9R4lQtOvkPKzA6WbZyeZX61m/tQYM3JiG+fHctHV
gz0icDQUD89rqu/IB3TmXd2D31pBo5fYhoxxZSfjsTf7cVM6pfcaqpnie0iC8cqS2hnczbnPE5sh
Oja3SIKLB/7+6A7yRXjusTKyfJMTPcwzhxWujRgdT8176c6Nb4bjth6mg4AYxKbBR9A9zfTHfzQz
62gW6z7nqd0g+sexxUE1Sepplwe3ppQQBX7jpEghiV6dqSkw2fsSw3bSjshdktyPrfIRwH1qDPzK
4V5MqeOh23kvJuciEu/Na/VjisWytk0s2ekhauydXIqnydblJsdcRcB611c8L73kXmn90xDXz23Z
r9tK7tBUNzGs5x45xCuGQ6QSP4/dDT7M7x0DAgWxd3bVtdQW58M0YU7iDcgNFluaF3yz0YIqagNV
zctrKordMgAWiR06O269mVQ+5Nqxbfj2lt7REsamCAeKCAZJunHC8qiu0rM2nlO81PhV4qR9h79K
/oqj8e1os0QHEq34qWro4hDJcDO9DwUJ8gwkB8C6ujWxI2LKPcye+xzW5Gc9M8jtnrto8b2sAfLJ
UD+FPSpQ/l2T9U0IDHw4MqPiW2HVzWUqPLUbzcpn1TiM5li/jZZ1KKBwxsO4t2NW9SSc9vCW/LgC
z2FTs4C4e+qqcsvBlHs1tE4lQToEg/UUq/XAb5pF1Xudtn6UpmvWD78o6yvT0Deh8RiUEYu27p4K
p3woFQISnhqkFUjE0EsoqzaYChh8GP06Fe5pEmobu6CX+vxqWTVpUcpEsasEopMbzcvKE2/l2XPC
p65r2WV8tUbzpJJkQ5Dyao/2kRLqzFe5enLD/DrLGHV54oegPnPY8cwBpkR0ioDv0cBRPJLHPOcz
6hcrutWZ/oIZAoKfTsJstO6jGM7U4n2QDiaoRmyfxQN9VNtNZhpY1mLix5hOGGjOStY8L+RZ6+sj
NUE+TbqBq1X7MuTY3/Md8yYGf6t6pGqOVf6+zqOTNaQfo+qvc0RzeWJ2BzNd1rHhyAeE9ZltQO5X
Yd8FruOeAbQSRdZuAiZk1LIapnsrM5G1nYwFoUuvLPj3ududW7aUi54hIJhIa7z6bCDs6njdkRz4
Ax0B/aoVw7HOFfFghFhaCbYJLM/aNo5T0eNWHgHVIjtd8eSebBCBazcaH3AwPMZ56IvUpEmFaH5p
qTHorTZfdR5P01DDPxvDDNp0ib5LYkLVFvcVZ9vATe0PS4bUyWT9e2X3L63NoxMPxeJnShxtcxZ+
lLff9LFndel/neJp347p3q48fyqT9yEW90yMnk2nlCjv/UduDcclk96eWcSTzVOrZjbIjJOAXPxl
HuZDPBBATt3r7KW7SIY8Lhn2GImHkyX0NsJoH0YHUcEcPQoykunY2MbeyYpble2zXLQ7YbJPrrQF
q1lkP/ZJqdYhUUXcQudxKL6n8IOnxtzWk3bnufGnpwZtje6yD20OfrejXMVLH7XqjrOJb+nZ0cnj
Y+hND5nbPPQUmq9jRx3KWl1Y/z6qhHIB15DPeRRP28Ls2D8JOjSYCtLvWt6JNju1hC63oba8MsFe
jcV0JK56R1h+4VwR6ifC/MmjEXEO16jWuSwLU7lRVjSWzoPZPy5J8ZSl47SOabwJMurJZ5ysLccu
yor3wiMJZejZfIJoTYm9t1zqFralVHwv+H7kezU3YhtNtiQsbNW7rhHG83ybC9LdhUJvyG6GCttR
ITRhXTb7EsFHtuD+R7azbxos2YWbzluOiW4ZZ9NxunXWqbzZVNRfBEbb3rZA0t0wSGaI3OS3Fqc8
fiwgbn/JLDO95nOD6pN5c4PtL9T9PknMh2FOnKslYkLGc+JFAKAz/fsweCgxRP96HkQhBqEoBMzb
6PGXPJ7Cdhcm1H0Swor6d21sZlbIsRqvtKTUI0lt2bNYUVFDe0fyBbgSvSJF2d43TA93VWaKRyvx
lldaj4E9FYO8aF5jwG7IOTF7SbT4arB16ujy6Yp0aL2HWqx/jCjJu2q8ObId8pwwEPRwnTKGy4Mk
ogML826xCUUyPjR8MsGtIjsIa4yf2POHoFRR8uk1gnCgWnqSOd20ZqpusR8Hm++m3XR0+snaME4w
2diF3gMkADpIdMW5MWdzkeCoN62NgUrCg30Yz7gHCfTPjstnRBPzS16GE4SfQRwGZ5SfMXDXDY7s
6SnKenslJYiP0c6nZ0ILWPGs6HsEG8Ov5jnBHzmyANC9XO+UWfYHeSP4jIn6RpXxh+ic7i5BPQgM
PFBPfWHr/cqu1EAPSVbt56XPHlsHYbUeE0QZdFV/aQ1jLSqnXGeMUvQC5SfkQclQEgHVEcuXktkg
GA7PG/eTpvJtrTqeP/oiNkI29bGp2pIvEI+2JtJ9uzIuFZr7ZkJ2e/D0JTsmnbPFmHDPaMh6iIuF
fTCVGCrQcfX4kyzLYGC3/TqpCaYacffAVF0Jbshh/XeiHEE9mYegQ0L1TQupabAQG5oklOewEtoF
QHjlrsQw0WHsJKCn42rI78x5ZGRW2tHRbqeRtWMMb6sJjosVyf7+kmBTBEFqpMcwtlNAy+Kjac1m
g/6jNlHm5lv2Th52VacgKF+xsPcA/S/6IKqEO0AxbMoAMB9gDniPXpcR/1Z9pb4tRggKBYNgsWnE
2N/JWi84rrnwM/rF7LfD6OFlJbI6ccQX9naxVduxLUgZprcxnApY3JZ9DtvJPigCqQc7q3Nsrs1C
z4sb19mwKeiD3FGXM7S+F6Uhe3+ztZ+MOjJr35kszICejgKA/di7o6yd1EM9azM7xm6+TBkIDAxv
3ZuhjGKXDUlMESduw6nrnDOex4qfqbmXOlTCdzBI857OBba7tDJX/1hKHDt1byAleOaMd15Guhny
vA45SlR5aLx5burGbxZF6hHZDCZbvnBv/Ip/dLHRGA2jyCAaMFgx3oCoxWysa/SL2wjVbf+RFVlK
ySNCRZ1SALyKE661nrnHpzU44vglCim22vzmFfpfd94P7jwcUn/hzvve9j868/jr/3TmufIX1zGg
WBsuh/ffq5XhS3T/7/9okrAaqHrPcx1psoSY+Mv+1cis/4InT9DT7AlB8zLeMv5QVX0X8w8N+Yvl
4DuTNz/s71XO/0Yl80+uK4akumDeTvwC078uXfyBf8ypxk7Ieb1No6DRiWjVlbNsXSP7OwLqj2Qp
9/erYD5k4i9t3BA/edhapl+4+COmjW39oKVyW3vJJ972M+VOnp9kw1Wzql//8Cn8iT/vJxvbb9cU
Dv9zyfeQ8Pspr1nKGpdzrOi+CsEP6FAXHiLZhydHLZ8TuZjzVJrm39jYfvIE/nZNibWD8CERReNn
euPYZdHMaqEhiSevhhd3h1xFy4pYYv77F+/r9H+j79WfvLo/e0dR8lydOKHNTXRzDf4hI2tUTiIi
2SFHT2p8qUqwFVak52TWOJdQGmjsLH3sNshg+f6v39f/8hq5nkmYUpiuxbbvNwzWH65MftlyMtts
0NvlwJTE7ozHonJujpzQBGHx11f7L/cn3x0HL6eBw9Ji6vLT63SI00XKsIEjMyhf14niAW5wgP8f
XIUrCcxs2B71n7yc3a2XKU/dNugJAp7peY590jd18O9dxXGESf853zSHrIj4OddslbWl7CRsgxz/
0dUbTG1jGnT0/fVVfv58bleRfNeka7MrZYb6451RGzExojxSQd8t7BoLY3ysrNA91I0Rbv/6Uj9/
OFxKcBnD1h0kM6ybP14qs7AZ4FVXwczZnqJqQCvsnv+uBulPriIZnZp8wI50POenF9TOU97LpFYg
lBA6NPZ0VMAsf1fz+qdX8XQc1OwQDOf2xP3jF4o0O5vlulHByK4enhkOuaJnAvPvvWM8GHjW8wj0
eLCzyfzpoTRTIUzCMCVp1HDOS8N6IvrUaY39N4+H29fiP0PILuFj15Ly9nAwddIDP9ce8CG0A/xg
nXCLAsmgT2pnanr2HtkSNVtmdnn96xf2Gwrjhyt63AWoZaxM3HPez31AcVFRNUDlQJBQ6bXKG3iK
vaHBUzT19GC79Wdkw4te2MgEMyfJo2lTiyFwxf3NKydufbsh/virCIfV9LY66o7NLvjnli5li2UQ
QzEEY2TagMEUnNiVNiwCYR2wfI05rjYAC9gYPc3NmLVe8XLbs8t7psvRzDF/jL7PACLzAzPnSZ2b
aRyXN8fkWQfLgtnswVNajGplFS2P957wRUIc12wftOkGUzdbF6JPUdlLu8vTsb4qWk2HTTnW7Umv
bgBR4rqTxB1SZ08kyO1iF7uA6bYJNDTcu3MiYx8RzeyYX/Wu8HWilhwQKHmD2DeO8zcVtukSgONa
7LfIaBTsttgtkqOOsJihFGiYaFQWTcc+dUaPooeuGNbodCP7+7le5ouRIedqR9PKOnki+J0Bfqa5
9FQl1aJxniZNtVaOXj3Dj6KbI9FVHXilExLdxht+TOk1T/0suoV3EoEvcwyj+RR2ll5/K2VRCDBm
t6+smyUiRWkMW3299Abd8cgKiuFx3hWEcSYXppI19uJViRY3mml2raRGdNIZwxgxUjwFeM41swG5
rkWr2UeblU6uLA5iqa87Hb4CTREILiPLjP3Ca4AmW4lJTk3hA3RA5ZnLxIloEg96IUqm6dPtp+jZ
JNuAMN0MK7VFY9HthHnPoEL1Ne2acVknRdxHgaNP0UdsKO8BP6n1ocU0CN8Kjgm2T3aWM9C2R32k
LskkiZekxogFqK7HdxXV06+LXbIyk9d66xu7/UwIkIZ+kYwop2EFqouU0OS+2WQe8WCHHlz82lbi
dKt4zVZoC9qdjg3ya4YpK96lutCXTUd6Oqdn3RUk7emLOkQcejjSCpebMay4rbF/xWpjzRVRdEyd
1UqLhH5pG7d9USU8ha01uBGuYLpQdWZIIQjSOnapAjEBFfq0TIXOqp6GJPOHLi62WpaKjy5K6jet
mN3X0apJ+13l4Kayuvd0ukrPvWdUfR901FJuEwb6xjqJTe+Bj8y0kchHMtkZ26JxRXeo9wL6ux6D
QvsNpEfpRXqUGqaWbStcBoJZm+EaSDpJXtrMnMbww14xEx0jR9zZWYgMkpNG1QAJzuZyiuIoxcbV
0hgXvmdyae+iiFJbPpvI/baYef1UdxMOdbV0k76S3jjdzrTN8KGNvUMKrsaZNgO3wZLSCvROpIby
MR5Rc4iMhfVdVZnEt+vOYApp4oDGhmrEw5PoU4SIVqbeUxaPubOfrD67xG1h02dc2FazyXP4XGeL
mt13bRkI2hvdZOhHzNbwFrXWNa0g1Dra/Hryj4jW/5+981iOXcu267+ojxcA9oZrqIN0ZNJm0rOD
oIX3Hl+vgaOnEJk8YsaptiIqrqlbdZEANrZZa84xs8C40NNU+7DCYrKXLaiDbW/qejJnSo/j2tCq
hgaVQzOZvmxl1v5FGWmaQl7w1E6u5mkWHJbc9hDJ6yRBmllGOHwTKJQ6VFRRZ1bMfEUzFvHZigwR
TKiRQj0F5VNGO77NlOazlwNuVYSZISoPQt47tMIIZbuO1usWtAb5y3qvVAPCj8p/J7anJLJCq1R5
YRRF8JqzlI2kjqFUcUdjMD5a2aX3oqLtu6laXT6NZA4/o6wN7yetEU/JNFCg8/wCX8Popyb028Af
bgDB0QIq6d8hV5yFqtgD2FuoYQ660Rh9xXBHy5JPSS/G1x5G/x61TRRRsfSa0s37weoQVEzYAfDv
JnIlANbcqsIJoX4qHPoh88EpdHnC6htct7JctX7Kx5PwVfQoZg2gDmZYm58c0BLEuxUNuxNPArx0
U8O3ylM0qeKkg6PAdJEG5UOCZSNAxUmBczEWMv+owpa4sjixNbTEjvZkTNb0OLs+nEXEDqNwY0VH
Dtf6YU/bQ458jZaIZXAK+1tuGMuWxF9cDi+T2tcavgqqOVQR2q4+a4U67klosj+drIQ1iE8ByEAC
bl0hJDwpXg3mgHeQugrwPKmYO71sDB/z7Wxs9x260m7HGrTCuFvT38i74NrRdIAH3oA3ZQbRRY7b
dyJ4bZtaQUtkhzTWvapt+5USOfBqc0+LbzzGvI8UVFe6TVglPiZkkbfpWQFa4SqmVIfMWMzk7TFI
2mTlBVX5qQWh6JaG9HNko1aIcGYArXatWraxEwa+niRT0zeSSTGfKpUd098jsAgPb1W9QGut8Iu2
kXI7G3EfAeU1wNAJ1MB+rBfi3WcNGk8TdcQ1EnmwjCnZpDg5RlkQ34fUlb6NRimw3sb+JCvXaoLo
uoPOi1wiarWdCoiFHGLkV+UawkzTz4q9Yg8jgQaWrgYGOPFsSD4dQAijm9S5zLAHK+N53YrOWusc
+nZ6g9EbVoqjBSgVzdE4MWVQPNgh+gN3qDQ8oKXShPcJtk56wVZOkysYxfhJBUsYyzZr8+pcZgg9
ThQzcXzILAY4LrNS57SS3IrLM6JJ1L2dBHzaY2VaWw01MUHowZhdaU2MJTWlwI2MtEVAljaJMC/K
RFiz8h0zMr5WrTuDd4IgEi++txtY4hrm2la9qCxLk24Ze/Udcw7uVxZ25zICnqwi2+zMj1LV+01C
BscHAauYPpMxicYNYsb2pkMHY0EZJoDkgqr8QBMCI4XjIpNSniuZTo+taiHHgm5X7z0RIjsvh9hY
TXTRn5ktEqqqHetUZmrACsEyVM+jOapz2Vg2cE29Rj7A49DfJtUjMpPGYbYoYl2/J8KdNspUhcoV
UiuEcFYoAmTIZX3FNkB9lfSaSjfl303nWGc40AWU6qtWS+2aGKzyg72dpIXsGw2k1TKBa+Kp9YXu
FzUIedv2pmXZgQWAfiHFTms85VZJNXRfDg3I87aypmSB0bh7nVK7L5et3vORoV2NT72ysSP0xg0b
v9iWyHwaSpzsibX2NMNbQjKB7sV7Dpj4z8yokDc0lkySHb0ph8JSqbiGbVPBbSsBHWXLosDQ5DpC
L3s4Jk50WlcBONuwpr7h2gMSJzg8tn2dWMxwC3ZZZrGapBPfRhSBsa3htXpNdW2WW3s1XsW+nJRZ
dkJ7K6j6iYJ5FMET0MWYqcupr+u7pkzti0rSwtiUSuklK5nWGvXwydOhT6eorE8U9g3hildFDqWk
ZWwuQQHpwBI6JQnYyBbZsJKdQ/m3CWzMCH5ch+nSyFFFrvB/tBAhWxMhiDEDXWCrVpKM40GxkesG
9XAPBKdodFSVXokSMtbjFLiRg4nURR9jPDWEo101pJSQlN5HbMRw9vEB8PSVV1Ut0AmBQ0rvqCM7
O1A7sGeHEhPQUjX17tpKfQR7BmWnDrFQnK+rsZ0qCJVhEq2zYAjyNQpCoplEGcP74dykqeQgdLT+
JWk08BC16q2kacmcoZcp+lyDuCMXORLNVaUiPAqftZO+l1bXzi4VKd9zOi3moixplLo5gj3WYrPH
1mdaCtgL7IGxtpaNQCQ3TnXDwcKnZLuOy9Las59rcdKVWXjXcTooV7ldCxqNZBQguR1GmllTnL1V
dVedK4aK3wCDCy1Ow8yDD8gF2VWXV/WjKqrhjqeWftBPLXW6yzSZXIkF73Wqg2qPSN0zF14QsA8O
k8x5pmuh5249VuQ2Z6NwLjn9gK9FBEsxvg8jOMb2OFiYF+QAfdUTDY3DSK2zu64b01vVou5G27y0
7j0Q8u8DvglzdsqTp9PZTMKxaIzk1EeWxrRJrmsGKktpLvS2wuYng9i6KTBCkDCvlCi3DSVMUGqF
XvasVbLHroahokDrb5i2W2uJ85qoaFMXTjILc/KoHe74vtSYfU42fAZJx9Y3dqb6xRRJby8Epzem
2LhLwnVZ9tG5qKzZ2xEPI94Fun8vRdvbHQqvqH3C6VU9WkEVw5SY9PHdH9SiWQQZFoJMi7EXCX28
NaKil65qoIA5axpQMKus8+13Oy7TrZDTVLMa6e1za4wZoEHP986VOgZ3ORriVjpFfxVg3UT4a0Xl
dUCvBHYJEiv21ZxDT0gqSD/pLAz1QulqIP1GlQ8PQe54+PiyCcFCJVCju0VXi7eWkcBpJITL51oQ
cl5CP1aulDzp3lEJYuJo2owNbZdiJYMiFhmrtAnp3Wd91d+OWWvddtH8ZaaREnzaHFdvBq1Ngm09
AlNgK95Lji6kgmAcaPIUyZRGv9EFVJDtIqkCQLJs0kWhhvc9jOIe3WBWetlrbI8oTG3TRCwZGTnC
xVgdq9HVMI6A48q8bFwEipW9GTE2VADalc2OyWxUmoetzz7EwCH54lk5Zkm6H86jUEJkN3gBRrlC
Y2vRqIl1yUsMC8QmvcUmIgrD6cy0sw6AuOfZb31Ce8ktE63ivK4l6tYoELgtcbTkj0bSByPBjbbE
74EtRQcs6iCVqTosOOSFgTF3C9vW7oopMXcwPsaE+6ireJlXQnkqQLB8OOjX2QzmcXvFigL1lIk6
vQrKanyaQJ/cWWjbQcukQ/jpVWVVrAgUat5E0/gfbTfENY9hypql7SshvGky/T5HHilK+84kkKLw
TJbMSpc3PZSvYFFl+ZyRJ7RgYVtj92yZTvDQqjKJCP/wqbLXmRNgcLMbU2fWobW8NlsQF0svcsR5
Ax2IXhzbbTrwYzkh3oD/2W+bQisGNOy+xfIQGuwRHPLUMec2IOxWsMbzcYW6EC5OkiO34tttwe/o
dTZYy2qsuxvqnNEcE6qwPPcDfaulKAvs951XG3zIDAYcNzbOqrVFQD1mNXIuajImUzVZYLeyGk4Y
tvVhccLZqVY4fChKEdUL1Cl9ONPpppox76N20VF+TW4XEpu7KDtTIpSspoiYGhB0MqpLWE9mq6Fd
0e3IXKps/FHm0ANPVrkIMMi2nGD4WVaTpABdSn8szkOnFhcmNJo7GXl9Jm4brfRM/c7y6dgu+5Z0
BuwI7WCjC58aI6x21CAQM4OeRogFULd9sMpJPQ3iAPOdolblK/iBQUPEo9b+eUeSCItDmpQG3mL0
CioqaKxJAbYC5Dw2pU2SG+WwlRFu7ZVpNkoDly4gkya1hujNxMebsAAj8VyEU5Q5LknF/NHpZi4b
7lf1QkGCfa+o5UxnLcb8HlCRvInq1DYWjTl/qOrghQ/g14mjIaMCqWhUDZ+6o+jvTZSx0OljwhlI
2kON9KfmqE82Z5TEcxwDVpNEQ0O40FH1OYvUjPvrRgTXjaIBNyrSoEL1IMzY9TEPBhs8VvJxaBUD
RsJgEVeKxSfNFtAAZwtjNQZwGUZ8SVRs2iQ79a3ELB+1qLXVc2fKCEDJ0awzA9Z0r/CpabwpV68S
HEDz+joxd0hdDdGc1VbP1JIQoS04E3p2dJ5GmUeDd7JRPJx2mCjxCBl2SlSN3Qazvrc2+kTHn+Aj
tU9Y9RY5GewNB8/A3vZF71S3wOXb/DKifW8vDcyaVDURodTN1ptso72tgn5APjSIAVPbFFMBdAun
kS2OMmfyzooBwyzAgbSrwqVKdAIw0mRiULogSk043nh3C+W+arB47wQgv/7Zrk0zufSLvum8da97
wtrIABf9clR9XQWEQz+3dIcMQrzCFwDwtZqNUVO4Q1JgQ34jV9RZt5bQOFg2I/R5ZdnAbGOBJC5b
LdNzDSBchWXHdACiLVFNowl0TVhNVDb0moJW4hbtaGGFMVTqCm9DWzk+zqeQ/YTuqjAVxdqWU0Ey
RSuG2eMTK1WwdhJLzVlqkuQDN2B90WV+nREl0PbYcgI9ktNmbHN2iwOS25glQVCMNEJpceLmBjIq
NGEZjhhuu5yjwR1zYASIR5nk2GBHiNugIyajYALVeN6xkb7bfRdaFDtH1FX0IPL0IyXFglmE2lkG
hy+znORM1csIh2zt5/SLoppn8BZaNT7QTO2A6zGgw6E8H2y/7G8NxLZmSwmNuv91m0nVolCmJwZO
GA1IACIBVBkteemEeIc3LFZ1fN9gmSH8MDCnAPilUUZ3xMDp+cYTpV2exZVhhPsBdThPwhyEw4kc
pvzZgAwTR1sC1inFWORR+18S65Dro8vMnptiidgKzLJblhgnT9AAKOI0prWiL4zUSfXH1Ku8PS2e
nDyMoRZOEuJ2rqJ4OB21etCmVYM6wrc3GIUapUMOFvqCWnEsMFBSQ+aUhHpcqHUDHAuVBzOsOxRF
Up33ViVYiTsFYWyMVz1o62llWild6P/dovr/qoEvqgFd0tv5f6sG7j+yj6n9SAhM+sgYKePp+//8
H3/+P/8H6uP8l62acydn7nDo1twz/2/pgCX+S0gLtCxdpD8tMf7Rf0sHNOO/TEvn32PRjlFpvNOS
+2/hgAoJiGYdogIgVTT6Ab/+C9Nn1id86bIYhmlY+NZ0Oo2GamnoOb83zFS4kSmLjbe8v6IM474/
h+516F757mXgXl5/bO62n4/v25svD+kvbW/5vbfz86pz1/9L93lKPc9Iu95bPpfu/S53b6mdu4/8
zevHOZqZ+e8/Nqunh5fLs/vL85e7z5u7s/dd7x77HUdu/qDziUlrUKaYm8/ze019rYIjaVLO9wbe
z/s8aBTqFD90Y77P3H2836Vu7j7fP96fvX4gZnIf+c9z6k7u7evV/vTq+fbUd0/37vXpfn96frnf
ny8uV+eb/elmv9/Of7XabldnzzeX54vtzXbxdHO5uLk5u9ottp9nN5fb3fLs7PPI7zdm3cj/7cH9
+P2HXWjbRBKmtPz+i+eLx9325OL56vns8XGzuT27ePTd1fn+fLXZnq/2+6v91fpq/onb3c3u7GZ1
uT3S3HfmZ/Xbb4E+/XXM0NKKixoNJs/ydR42PMvX19uPa9+9zXmak7v/uA15lgia+ct8/uPm4/aD
x3s7zKP5gf/lQ+FePwXu58vT5ef708sucLcvO0bX0/Uno2t383n/+Z67mPkYlZ/31J3cx935+dPL
+9nnTeDu3o88X/Fd3fLz+R7odmDY6qYBy2O5XF8sTy6W85/Xrrs6Xa83C3fhrhb8jXuyPFn+/gH+
CRf87WGK7w+zAHuXILank/VnGO7eP89er1Lu93X/4bv7S55V5p4/be9frl8uj7zJ+av67dpzD//L
x9/0Eh3nyE0r5klpPoTqsx9fswOefd1urt7/fqt/cu8OL2cicLDgl2nCFgfP2IjVNiGK3FtORXkR
9udtLU6o9WGf/CytdAXx7nkaXkJFcNTfy+5BSjLX5VaZXsb4rkeM2t76Irz8/Vf9dd7FqWXIWeah
wkb9/hBI6MqorQTzaL59JQfD3Yfu6+v1y/n1y9P15fuN6t6/H/uc/0hTfjyKLxc9eBQTJXzcxFy0
VqkfGA8WdZ8Y8f14Y1OqrhqPIIwzrTmCPvuxxJjCQsTgaMjjWNIOG/kj3GN60iWU1JK9HdRCmhR2
2vsUHrrp7ffnengtlCx425CxsEbqEOYPxlbV9U2VN2CmyBLrLup+FC+d7PV9FYXpEa3EXy9lapL1
WdUp4h/M7XkoQtVBPbVMyma6MSa/iRajgirYTKb07vfbmn/21xc335ahItWyHBsVzUwN/PrJWDmN
BUl9f4mP27hyasNbkSWcHBmUf7uKyXcCmFiwsVAPJoWuAoUhNNVCDNtOG4/K5iazJmf5+738GIXz
zSCktKQ0VdQd4uBmCiMEszbCzqShb64DKcRDPyU+O3qgrNswrfTCzb0mWpaxDVMMZchblCHDdX//
HX+9W8cm31mCqWOPdvBM2wCRRY4DBEaSuQwQcrk9LebFP17FVlGGoh2lNGBSujnY6dRGQNC413Ie
qKtwQ3ebGk5fBP8k4ULAZUupOojFhG0gztQOPmyf03wfmBY1iBIaa+VkYAYCxz/y5n6MeK6ioS6f
lUiz8Olgu2TWWMcNjiVL8GnONig1Z9FSOFhqnDKOvJyZaPl9xB9c6+DrcggqSjWba6FQISgt3hOQ
TDO4OWlb7zSy6lWipA+5zVm/sxb+VJwwzlZKaa61oT3RsKpjKV8Zw/QiTLmkfoqps4PfKrS7IfrH
iQCeEl0bpgAJpJM9/sHDDzSnn2Xx7bKlsAA3AsoyJVTyyqgLeXW3+n1A/fUlCBWoI3t3AEYHD0bV
PIFGiQcjsihfN7Z4FHZAJSGCOvL7lX58IPMrkAwsbgz9wiGFE0lRmohcDDQFUrTqhlTpTAjryAdy
uEWehy6fBscP7gUM5vwrvuwGcg8r/lDKYRnanYVjK+zXSd/plyYNRSq1+F1/v6sfIwsOKicqVQiV
E4+hy4PvPmwUxINaNS618+rauGrvs4vq0XmXmOPd5oHQ5/vxeroMXqbP8NrZeiuYuUc2QH9Sib9O
54c/4eCe+6FMUKfxE/J7caPuEcVc5p/mxt+KXY8I69rGHX6nXkd4RE7rE3FFb+HIVH/41A9/wcEc
3AUCsgeUgKVfRq7dECPvy7Vu9NscaMbvD/xwGPF5CAHL1UFBzz7nUCypREahNnXTL7WO3oyGvuem
8jP18chV/nIZVPBMCYKRyrpy8Ez9QnhaYQH4lkF6iiWnX46d9mijTSLfcJZKUR+P4UTcUVjbDMA9
W+fOSoE4FR5YZXtyLbBaTvk49evWgN0dnCVVf5LKepkqFzp0Mk3FAULfRUQvToDxi3zp/knTngbq
rF5xqo3jZlLfdV6gqjxYInHJfVtZWN/i8D1vimfW67WBn/bITPmX+zY11UQjolFPtw85r3kkqUh6
3G6aT87rEPvyOU+TI5POXy7CDk4Kg9kf8bNxMPNHmgklFzfRUo6puu6qbgecZNgeeYUHUz4DhYuw
OwBBa861je8zAQiIivJe3S/hGtBzjG3q1LTg/4Nb4XnNtgxGC3/x/Sqm0xuepUc9XKJanKOFHRdy
bO0js8zhwW6+F41yCsoXXQhdzN/fl1kNvpSpBWXXL4c4noNUE/xRIiLnEg7oJvdDsYjHQb/4/QHO
b+HrtPLnomg8eH48Rya37xf1/DRPIAH2y662862F5qYkoAV1RaJAxoBAFLsabNNl4rXav49CW7PY
4ztsD8BRHrw7Q6RKlsYZT9UQsNUqxVtSldSPTJx/G4bMJVJTucn52PT9BgUpfepUKR0EWt9aR0bS
bjXW+GOJZYeT4/wc5Vx842wGK9A5eI5KgtI4r9N+ibBYwDYjx6Qkgfq660d7G3sjHbV4SNc1Gcn8
T4S2qvu8fnKG5ER2RL9LupZulKS3RW+tQqkdSUH/s5k7fM2maXIa4Dyga9bB2PL1FgMbq+VSE7WP
T7Spsldj0IqrKsznuSj29ibR2ycTp2GO8Zpf7+oBmz0dgwTRkjLp2dvvA29+IAe/yNGR9KPSZitk
HhpmcFWbYEjadonZD67EKOgpYI9dJ21/7POdtzffL8XMYGmkcvGG2LcffL5GYfsI1Lp22YU2JA8P
cUlDQAXGviJbgNoJzyehngSDvi9Ues7/eJ+aqtozS9vkT/NA/z7+AJtWNkxVorfSbPJJDklYFyqr
S/QNudCVtvr9cj/GIeNcV6EVYR3TuOjBkqZChxbJqMIji8qrRGkeC9EPrmeNz/j81SNf8I/JgzA2
zdBVR/JHIO8HBxWFnh6EPSumrWw1K3UEX5S1U3tqNnW3r+HjscD0yYYUMXv9+23+mCv/XHnekfB4
Z5/D96eaKE7bVbUTL0mAoR2sFOdVW/gL1HzPsHFPsjzzj7zHH/MIV2QLbWEnY84CMP/9iqGoB+rq
JhNViaK9IFAcM3ueLH+/r4PXZ87ndeRuNh8F7j/5Zxf4ZQ1IwYvSy5uKJWQsQ5yndpjUe5MUYDFn
sYMmzYMhLo6sAQefIhe1qHKps0GPKZLC0vdby4zCx59aEaVaFPVbCMFpk7Lm5C6Mb/Hy+w0ePMb5
WoZKYcKeN9KSFfX7tTqOBR4RZemyaUJt50WFNydCFf/2sv5cBVY8IjlscviuDvYe3jQ25DX1NPfB
s28mLYheKjJO/vW5MR4w8rDe4zthFjv4tOkh+mY+8dxoz8L7SUWdPcBOKpJ1W5X1kd334QGAogd+
TfIYNEaZyi0dDMARE3RSdrSccV0I+9QqJJUQ3A9QIezKSOROhTBASz0rx8m8Kvoqe5oKgm/c0mjH
aEVOMhARPYSB85xWSfUKXi+LPuxMqS5Il836VQA7kPRzGeqk2w4wBOuzbtJrEj6j2Nn94zBg202g
gcWumxqVph6s/QrZNlVFWtZCbYJgbSOugg0Z90e+poNZAhcQV5lTJwRpFwQoHAwD389LpN8Ipbu+
zPY6xpTnUrG7Jw2swiyLRnlGt8y8/cd740XZ9MUYf3TJtMMtVQmnQ5mwGy3FFDlkKSFNTqPcO7Kv
+TFTYMFk4WTOUdHoEkXx/UMyR6fsRqVKlo5T6gAcZTMAu+S4ZC/o7yrPGoUF49922wxBTcNeNYds
8ER/3FnDs2smI0uXlBvLVR8hiQYckB/5eDXBT/+yXv+5jKlxa7iGqSX8qc5/mQRjcBhe54CKLAeg
boDP/MvejuDIduW01Xq7uCkT9JZ+EPrruh0CNLv14GqwXzdWWfsnSLW1h399p/POnCOGxLU2T5Lf
n3ZqNzJMI9hxDnqQkxBr1Rqxujhy5z8mR54vpUl2qoxVDjPzg/ly46hTwjQtuUpUGeENWdLBdR/B
Ffv3e2FqnEsnUiWs5GAKVmrgc7gzEjheOpCTVmk3gNay/2CssNvR8QTyFbA3/n4vcZAbSlI4CXv6
Dnzw0OtLw4Jg8R/cC3dCWYsLGYfG2omwkJI9a8J8pSWfOc7nFTTZID5ymR8TCS+GHBbJm6HaxGH2
+82wJ6iJEuAyOACUHTYLgEvhBLW2CZoNNcf41ArhsPx+bz+W5fmikq0xVVOc0Id26yls/BwpR7JE
kU5KWTyoJzKGVjdFVfrPUxYTCPtj9nLcJaP8+/3FhlEbujMESyrFHMO0DNp6NCVxsfzXW2IszNAB
tvISi/LBhAzgW6p1TpE5gxTyWPQcOUq3rkPdXDlGo4uP3y/387XptCbwtAhKn+ADD24LsadZsxXh
cjnAmIpZAmdIPzqZWwDq38TgJU9UXu3mXy87f8dSm/s8M+Jhnrq/fMYRtFyhjAlIM5UMjpWpkdO1
McqZsNRWWK805qxo6adpdaSqfHDQYeKchwyjEdACS9+f1vyXC+M16bC7BQozZe+dBbmVnsaWD9Z7
GEc8oGj6lSRWLktNYKEk0OTIff9ckqgnqbO3mYKMykbl+32jWKkGkHLewlJDrCsEngfpGm9bRMZG
Kig/F7rdaUeG1PwOvy8WXBTTr8nKxLn7T0j8l3sGRJCnElndgkAOZYVSC+JUFA1HrvLzW+QqPF9d
gwOmM6S+35oTYSGiLoiXpuqm/pz4QKqB2CSVfAl+F8za7yPox+XYUer4OunPzPOadbDc+O0gjRa2
1wK9uwpLN7pPhCpPMHWFR2a2H1dinLAK/DmaMmoOr0RH0kEeptuL2BuybWZCH687Ld71YK7Wv9/U
/HF/e1Ps9PgYeEec2oCSHXyNZsh/Nckc85NuVTAb9aHbmYSghqMbxUL1LzjRAvZposaH0yw68l7+
dcPOoWOuz1Dq5d9k6QePNallRa8Kc5/oWY6UQmTA/wE33eelLf/1oDNfa84Cns9xDJmDSWAEbZbm
NmD2IGqLbRsr+YUuw2Pnxb+8PosxTxFUY7Fl8v4+LvEjZ6lCZQ/LuRqXK0UqxGz61FnVRTkT1v55
tMxfAaIvnbl73l1/v9yA6YJ0cF1CBDO7M0yNoOayQbuyUpmufh8tP++MS83FGrr/FNSsgy/Oj7E1
JKTjLFLyd8ZlZ5QYSUsF2GTZ6sqRpfbHJAI34OvFDoamFhY4jJtRokLv+nWhZ70Lgzc9Mj/+7ZYo
hbOm05jns5v/+Zepiolq1Ee9kwuwpygxo6ay9n5gwb2ubKP5D54fgl/dYlHnZP9HZvblYlOIn1Zv
eX4Bxm4cRom6UkOpnOujOR25rx/z/h9MC+0EXORUng6L8JM3ggePuJRmtfUumISN/DpWibRIRoK1
svTIZ/yXt0W1AmAHNBqS6g6BHa3TVSLMawlAusGykqr+iWOl+fL3AfjXq5gS2YFD7e5HybTWnCLv
o1guQjLxrrIo0U/TNor++SBM5YX6O614qtQc77+PiSFo9NyxEoa5RTpKXIMh1PppPDIY/vKGpCB4
D7k8fUrWyu9X4V891fATQHs3vvXOGyxWrQlWMS5rOph6VndHHt5fhjqdNZVeCY1uquEHFyTfsVIo
76PPULI6W2DoJtO+pwL5Mdtz2iPTksXP/76yaBKhhIo4G249FazvtxdiyjbgP4gFFDcHyFwA+y/r
eufC7wvQvKZz1fWqf6Qgw9F3votv17XB4FgggDnlsD8+rEI2XTTpE4Ho9O/L5rbQvLI/aUTYnCPn
EfB3C4PAhkyvlSeR5cmFCm+f2vtY2GAQpshax04GUNrKm3DvR1jGXRyqA2IzdPOLtjJsAqCFn97E
ABoEdlGiLHFyEHa4ZhvXFIuulMENxtqcMMimyc/sQklA6MGWw5FgmlhrW2XQ7/TSqJ/SJprAh/o4
Shdtk+tr35o8lDSNlG+S//NFXEj4A7GwZoYLtACU7X6BrzluraaD0p6PtyA+tdMqmBUWOUnbWxU0
xYejOASqpMJrNnHpRefgn33qh8Jz/EVQG9EVUpbZ+lH2yUlFvqy/glxnvuaSYpbbtpSKXWJ38/O6
qIiwDsJSITOtsnTSsKLIfyo9tWiXhl9zT7UaibPRVEcCl7zWphIGdqZYkHSbP8QB6WE8I6+95UAY
P7UQUhI8wHSYXJ90iX2bF9EII5zlHhOuFgJ1sesJf7CZj2ttGup3X1OIbzb6Or517ESMpxlMg4dK
mbIdiibSy9JQkbedyDHR1EkTnrUF3qxFBHEGZ1mNdiPxJ+JUIIIQLIx9eSBjpCiVa7hjEawWyk2L
JsjtdlWaEAoXVmQMDW1kEn5cPpb+YqrNtNxYhH9gL01EP7k9EcwhxNyiPyFaCwKDHUjRExgdhE+j
ZgZPUMdJSqjqQTdOFUiX3bJF//BRo/06Zy/MQxtrIqxUoxwqojQm/xxGe5OuRGTZLxGGMR3Ht2+l
C0gXhIyTZWrFbiOT5tUqetwZaRjLB5wjWPHH2rgAgWw+l3S2rbO8K4LebTurvI71ttfd1MFR5mI5
q/e+R7zFQpdeObtLxmJYTaYFbzEvyon8irFL7VVXF+LUCKcAqwo7aHrp+FSJCYi52ELEtjit2yJ9
jfUhuXYII3xvg8R5ACsQDYuJAu+ZX1Tps1bI+oFOmnIXlpp887PZWouZ2o7wt/UwHiyrw5MVSjZi
ZtjJcYWLHF+2KrCxLLKgw0vsTKRy1YbQbu1m7AzSl53mmjynwlqwwQP0CjW15sgYmMmZYAB9BuAd
veXgK7XqmoTq8bZi4d90zPC33eiMj2TDtTib65bsEVJqehxK0sarHVilviIl3EjXnB79aJ3THYWh
0AVQ5yk19+txUuqNo4/KrDWNrYydaovjtJdyuk+TrjzzOU2GK8Iv5ftodYTaWNpgxSem05UEbAzY
Vir2bpLipjfiofYrZ68EztRuVcpJD1STJmOddUK5KCGKPCvQ85tTtAvZmYp5El+nKZpdaNuJXNde
45/GUwlig1bg7M4mOipeK6h7utNeZ0exnuopuaitzvhITHvYm2U2mVjKu0p3Kx5BjT28qdQlQUjJ
rVLawb3SSXml97XOR4lBykdGkjbmoklC+3nShvIyjfge3ZGcBGdFzzI31ikAhW0nhsFaFLUyOquQ
7Hl7Kaw/uXymV1UuOIssWmoUExA7sg/h2Rmd8YovqCc7KpqGexYh09q09QhHfdDwBa81RTcmV8eQ
ma0HO46uwXLaKj4/w7htNXJsloUYA3BNTdVe1lMKxKHDehMvCt3y5SIGtAHKmo9eW/SAW3zwZ6Wm
kgTekPVHpMo78FYbXmkSNE9tXdfXkyj8XU5iwrPOQfyT+KOSWQPAGRU4LU2WDJwYt1yC1XURSi/7
CMMS6E2VT0lwVaqoYek3jeNNlBKbiew58t9A0aafJFTZJNSzKe9OtDHI4BNhHeO+m+5eb1pAQQbU
EZcglOhWlrX5wga+DNfkofWXdP+1T29IsysYHyDA7XHMX/qSj9pt41q8OrB7h5OWUyfskj5Onknw
61XELc4MWObYvQxFmafbJgzbN+GRvgy7Qhle0SoN6trheV8YpCd4PLqUUWuipl6bKa36lTeAISKE
VcHgbStOH2/0NOx2QeQpO7qyysuoTv3l3Bx47nNSpNwGs+t91tlpSyM1bOlkYL4SYNQH6qOBMdAF
kVNJrzEht2QrsrR9YzPV3PZDy2CbjcA3KtCvtyAQrAhQvYhndRKtfPHNbmRqjDxWEoNAJZbmDG4s
7PggW3QqpNsF52PvHm+nk6lnUxayDm+aJk53QiXlECNjLSA1DEkRLeLIia8rWTfvnci802Fo6jfc
4x68iIwXx3hj8GL01JtbFjbzlbAjgFVVrYE96ET09L/YO5PtxpEsTb9KndojD+bhnK5eECRIaqRr
dNcGx10D5skAGIbX6UfpF+sPiqgOF6WS2mvdmZGLSEkEYTCYXbv3v99f53YtAoOdqPSdiM5vZRT2
g5fjhwVbtxZyZfRmTUO0ocgHLUtg1o6Kam94r8BVoEDIzzIHD5VV7AwaDkHVIBgd+pNdzhxZdpvN
LuuN1ylAH0LEtvAoGlY+X48BnYOcdgasufmmKwyOshhiFxZYfN05ak5okcaPQqXzcaYtEXFjMNsR
gA3XmekAxYaRq3qJ1OPAtGsouqzv1l3ozta0s5W+vwZC54EJV+IKpAEKuxkpP0iAVQg/zIC30MoH
w224C+HG1eJ6WTitb8rRq1h0Tfe+bUOXaRDFnqDzG1TRykQji6lPIgtg58Qj2OQ0Xn87ZrPz1FIX
FmslAvrIsLTe6Hvp4D7mQ6nfN80Ix11O6QOZKXGpwOl8HIeqxidWi4RPkQMwA4r3UNuy76fnTang
9FendaasaF2NL0IT3i+rWp9MQQgJ2Av0ZHEzmwHM3WRUaNW1FEpNsz8saVrWzUoBq5Prv+BJVf26
zUTaMvCjy6KTm/cqqmIgyF0eTls7A9PjW4CBkTTm2Riv0GlpoQsplVeeux1klzzqXmY6MPqbTAky
WVXVD4/zV7JW2F+qNW5S1jXop8hbzVYU80dQ+jEOSRj7bQeb4HlwVVyc0tlV5kDpi+I7YScdTRwQ
8nnbdjA3EP1Q2sKnukrC3YhdIq8d/k8tGIc+xkjOoIWV2eyKx1Raah9QYwTSwLaEzUtcpDiAJkmh
pCeSDKy5xuDDg2tss4w6JCba3Dohkdhy03mqpqc91HCao0sw+lBEE0wJoK7BBsCbcOhK5/vYFNGN
k41i8EmfiizCwUfY0Z4ahzLfuYpo7MuOmtu8r8tmzk+cMkcHmiU90YWfACzMTxUwcsqm73Fe3OJW
NWXfYiPGTyPFtGIdGaqinkB3ivQTq7Cy7smMCTIxiRZKlmMIZKn5pq+KfvJLWELTdoBKiQKQIpkX
bhQakaN1LGuJF2dGl8qPaJ7rcNxRaGmAPplGOHknyG+K9kxoIN98lhOzv86Jb/rTUWIkRRsw+6S6
ShDbiA2fbaTBVEWDd4vNEGKzwZKutwPwaphXBiFP6A/U6NLrqo5EcesOejYBKHPULLp3ehfgGZwl
V/2eljgBqrwn2KaweVocGfhNy923ZoMZSwkFSOVIgGJoldUFvDODfVTzbZ0OVoj7RYEJDZuBFSQO
2+UWosqQ3cCiBorez7hLnThJKyRmph2Q+6lJHHmrQRecDzQv21q9j+AgIMgb0OQnWCqVTiyf3TAE
yYSZ4FAGjaEUeAAO0MruHGzS88tmISJu8H/qrXlt11aonnAYXlySeqxPHrqa+ndBTMSxBfS6CTYZ
P6tI3FUD/eKbqEd8cONGBs7EcOINZRsL/MLP8S+tYcyMkVRYDTAd/t72tN0TJcRaFhjhLIj0bGs5
kEFgYRjqMeLCPL5kX+MyTjjlOWFDNy/RRXtRq6VkcaXBA08AiQfWfNqF5BBePNWb8g1t4Yb+Ew6b
cM8ru+jkVe3mlrHtRIIjxRi1jbyjl8JZtv+hyKf7SeskfELH6UNxiYUCKXuAUWkFvyqPBUc+L6m6
JzXDd2rfd5T6yUhYMbB4lHs+zcD5vpKJnPd6qlg6e5bWFhPOmk2ZB0kMIu3Ma+MEz48hdeRBU8dK
rDrb7H84klaGS0OQOF8ZQqj9E40cVrlxLSnvx1RniXadwWzWpiugQET57F1RJNLKjYHHWrUwrMx4
A25gKLd9E2tYJZmdw4nCMy2hBmCeRtr2caxw400qwqYmpMMHznmBPq+FF2MLpjGQ02zc0pOeDH5J
VD8FPT5rWNTphWOsOxCOyinqAFos1MLA9AljTjx22iaV+k3HQywDOKIFsEDsaSE8eblp7xx84Aw8
srvOwRi5Gav829QC7gFO13bFeZYCQj3HcwL10ISpF4R8ZZjra3L5+AX1CozjU0vWaXc7mFWZ2vgD
cX5b5bA8tK2HRj/ZR33GOpcYg6EE3SDql9Aa2++aM8+wGBXRO3soYFGxonsfKykZDdGV58U4cUe4
YQm/UY0hP42UJqv8pF5MKXpy3ieUZA0oO0XPMYpMmqIdIGtMYFL0kTNrDU+MJafE6G/d20RH/D/c
4j7vqoWpMEUYHMReahNkWHqa4Co8TvLXOGWld8hQ/YW/klkrY8x+c8M9bUFOZLAgSGpgzqVO5Vls
tLp1Ifni84Vi6sNwXlStxenTywXOUsS0Zo61I6rNXa2OzP92qE37EBeWg1MM3e6GQ2w3R8UdPi5K
/TCnzficjIOFs1IZcp0rV+1YuYqErPgGnJZ64rhiZuEiBnKn2x7oPdCTSDWyaJd0HrgqW82LO00y
XTZjr4YHsy45qyd9GW76OqVvgwFLXyJeKW8DlcU1grgcayBvMbSkNbfunuZq6naneDBxfM8NzzzB
LRPSXTZa/ZltCYtXAcpkuWmsGOtipBr6SzdoyLpIMLAztFndPFrQfDiItc54SB2UdLw9OVDLys4g
ZmYt5jMBn4fKTlci6ztH3Grezv2Y38IbjudNAf6w8N2macOVaXXm2ZRGlbGpZKW323bpd1pxAMn7
bavw8iAacfBVFDJzXmaRbvHNqOotvCx5VvWLCUPt4dDN3lwMq1kb6OvHh7BRVmOWZqdOmcCc6BMv
GzaJXjcbrZHqL6NNSizO0+U9Fyr0Ko5ojpcEVCindULL1g1PhCwCYUN41eGSB+LOGnThp80kH+1B
s59GJypzAETjfFV3xUSOTdWac0fgKuFjyGzddyLFW9CxEP81Y6HNfgeN8if+eXBfm0SO7pYzZVlf
CEWt7WiVqKMKRzBPpifHadG7Lnwn7O4U28p+WnNhneleCIvVG7Fk2FhqKq/JkDTaxkw1cZ1jZojf
vD4noz9odX83K0aO6HZA3LseEND9ACAERsIeTKH7GLO2zUozavWlGUuIQaNGzcKfBrWbd6mikXZV
RFo/8+ByZ4UjciV9Ws2iB1z9FBIDphjgNOIR/V1LYA76WMeweUZeXT5U0H2NoJbKBK7OlsqPoZxB
J8EQzDQciK1eB3lsREQhKYfE3m+BY2grOUqNIR5bkwx2WdW/HCOtCjyJwnjj9WPx3OpJyxm26r9r
Q9w7fsJ5nS9sKATmMUeGW/r4hmzltiRD1y1WHTGxoJ3cqIkI41XXmRBf9Em+xCUJHtCUuJpsvTQy
n4SxGHblzJ1LIxxRMNpExmQv3Q7AFcnI/nQyLe1JsdJ+BHvm9DfagLBszCaD+KIh3bfLexVzW6sv
ag1E8hBjUjVE1VPZZU7FYVUk32EeOEAuS4L+tZKqc0kUb04VRjOe/BG6mYYdAAyUAkUNumNX0lWR
687pbAijBlMXYZ0DdoPcGQtLxwG48Kofo66JCj9SpaZ4kuQR5zOjA/ySFYU9r8WgsNhqI1Et9maR
q7PODhbJTDENwqclKbFh5kzh09g3rOcyNL2CVT1VOApZrnEgGCKazd0QphDBYQsnbeTKgNaiwk9c
9m1EcfBQ0CxqUbbPTEDhK5jLqb0RdZi8KEWvY13optb3MYOZvA6LHvKrmYFBWfeVRoK4aaSIL6QM
E+xyWNKG88TNc1YfAGkwJ0WtE3dldX1GrAifKAZeo/kg1eZ704CDHziT6KWfsOhxyOz6pl8DsgOS
THbJeY76cMCHjTVV3+HxmBmnpoAsiWFP1f6EKgeSy5E1DsGd2WGLWXZGi+sdxTXcGlW4mn5MpoWM
jGXm17WaT8WFosRuttFjL3lgMuaT77LlamubQ9EWgFra72UDoWjjkugvWTiIIdCnapG+dqq6iLbw
aut5A3crFEEP+Z7jjuqUgKa7sW5XqdGAoSWtjsmzW3qkLPpRVDERLB44nih0FStXsIArWt3zESqK
ZpYbRcHlae14HcjiCmiq2ClhaXp7/L8hzibYBm0K8IEotNwouhogCF57RYGlV9/Uaz4eTSPWNy1t
op7INVxmrUlfq1IrxKbWPTmtdTCcIWgcU4ZrN5ttdSOtKXkpZAMcdxxnI97nNNjhT8ppRY7XAuph
v5CWl7RRazgXocsJxkcWqD7DG8o55xMuntYLgn1rzADGoY8SOa47Q5dXXe8Yt7weGHVBxLJwZas0
oLxK3l/Q1koeQykySYFLwVkXwFy01oaE14es120KE1NnLrjqj5B+pWTjwVKiedNAlgSeDU7UNtFG
/npMS9xcrTklE65VjjVilJNgF+HmIaldsiXKtUiLJGJzr9RHLUwWXhCZmXg/D10+bhOqH+5Kl2V9
OZZkAfAuJyHCiaGfwB3o0jtNsSqbT4uBgNzn8KuWu7qzigiv9oq1KnJb9xZek8L2RzyVrGcUe110
RWEjLg6C08ZF4hD9rx28AzFhnqrHGjI3/PSuWZCrzXxjUaUCs162hkZuLcnPQDdq6K5Gc2m1t+Lv
ZPRobM56Ue4gYVoJGxqDTE5pai/Hvp/xPgNYviQu4uxUdHkD+8q1CXut0Tlh5Zy/Nxa9bKs5qmmV
JsYb5JaUqrLrQDvHqwoXURJXyiDiv/Rx/5+E8zvVhkLcfw3CWT2Lon/62b7h4PAX/+mgY4KtWbwl
qF5z+rIXHMLfGBzb/JdLNdNdxJImifnlR39jcAz9X0hT0enTWULbO2Ko/4vB4UfUi03q7y5qOsS5
+p9QcOyjoqNF2XapCqObQ7FvI3R8W3RsYODYOJGKYNQyHMGzbU1dc0CIZLK46XRxWVcoudcymy4i
N9sVstvypUjiStDe2nnqZNtKgb073ck587W28eGH+aDqmP7tLkR3jTXtSR2h8DWezO6BKjEo036H
HPa+zsRt35eYsGNDF6c7jZaEcqCiVAVjPa87+Hu43qyitNvGXXwf0ZE42kDRKs4IvJjgTleKbWwJ
2s+yfWp4O2EPxcq1sb+mfLfiFV6qwukN/bA4W8urOcYdL8GMD2NGG5I8oOAOq1W24pWGscBvs+Dw
V/3038q+OFSopNr/+PejYvW7gT1SflBTlnYRtiLomupksbke7IPZpxvZWMHnVzoq8b+70lHxvW7q
LB5rHiG+aIr+Q2pfdIWZ729laTmzMQRyCOTpEDuaIw6FB/oGReBG54kKE9O9njPcUkO2CSCYN5Fe
+RBAV26TXdTxqVEVQabb6zS9RNLsi6VQV2NivyA4FWtty/uesrKq3Y1MnBgYaAsnGWzcKu0qf/ms
rpnO2KJWdod5tvFNmQBaUiNKWeBYXTdTXW1aco84E1AsYtFTMlplspVR4stgnSCW/0LH9srO+K1C
zggzAAgSeUcQl+n6MkC/qVAQYjn0mUoRkK/jGyfb8TGNVN/r77G83WXEwXDaTIedCbJcyaDkehiE
fL3PH/SHz+G3r7G8y799jQIeh413rQhSihFYa63IKRGAEGNa+hdz6kj58O6OjySuVW1KD5w9ywL5
EzofViHW21L96o5etWrvR9ZGHf+K3zjWPHixqGnUYWRb/SaurX2qhrijkm0u6q0S3wvvzF6OYeYJ
iZ2rWbmoFovh+V6nUDKT9y9rFWAGIdqvpbry+WgfyVD/HoJ/vtqR+MNEky/btBcBLUCcc5w1GRR0
BEt+PtqQ/9pKG6WmjK4+v+zHD/mfyx4tyJ5CDruWPOTGzsFNA3jSATTXMsjDr/SZ7xeOZVr/c6mj
JQpCJXmbnktNI+EvGP2oePj8Zr66wtHKEfewwD3BFYbpQTg3bf/F0vTxYMEYsbgLAy7E2zcCqSsh
mcMi22uX3fTYO8yOyFp54ePn9/Hh60BrIJQGGvpN/eh1SJzOgxHNdZqcU6rcclpX5+vPr/FXy8K7
l8F18Xxb9M+GdvR+t1ZEl2DBjMNtgRUOCR/eq3Hi7vVZxdacJLMbrsgjrqh6Bol9ir8NER8nTce4
Gzk7Evy96FZymQz9yhV1ughnbiXVUxwhREsOk191SVFmodwpuXVWjLdphhw/LwNSyOgI4kslp+u/
zzZ0/m6xwom6IVBJEvb403bOo9o8YS7tZ059otTqicZZkFyOS7LZ4hRm4q05U9R/as1bHFpnse8s
jklmtsZ2YC9hs5cObzd23opCR1FSBtEMKBTU6Wqu9+GIVS4EnpDzkZgxh9dO8GreUa3fdfie15wg
2vxCL5/Vk0SrfiXCebFMeWdb8zVH3qvO2Xb6xZCM3/rceUl7j9wx5TssH8JUvUZWQ7ooPu0YuDbm
mF4JaAlgO3uP6r7KCdBZ28MBL4iVMjyIzKLcZWytwdpyAgQMm/lZdAFvdMMUORRddgEq/ixrnnpC
iHnnfOuaxwxuEHvjcgtDaQWhNsPhRq/zs7Qfo/mhN+9F5rE5/bTgMYUjWYupX5ujt86Agc+1WCPT
23QeoFga4oY2PZ9H97Qfl/7a26FpAtKsJ7ZHgRlP575Bi5aepxOmKV11tkwXJXlqkiIY1XTrmPEV
j2cN8hMv0HC1WAdElXU2xfqT248BFlrXSHJIwKsOCXEtO4Pxcl4BLcJsZ7gw5AC5fNj1Trsdm+sw
Bt0/nRY6LuRNsun1wddV+7RALGAqpG/snVpYq2HZHjggpwh0MJP1kRJjRyCo6CvMjV9Kka6nmHVc
8ZPmaeSXkgIydTmt3V+dp2xwu97gDbVvOnPvRKd08pE3ifdp+tMwUoIzNWDMSw6tsjs31b8iAqxk
UqXf0RngC46MehKtitrYFCShOukh87qEkbsmDvGmdt0S9nX9ryUnSZ7X0y+qPhjUg0oD3dwoftrG
V5RAAggb67Eu1hT0v5NqYveDxU4las6KdYUYBnxHoNMIEPYe67F+7sVy3eR6YFX5hXDMn5maPiTm
fFna1UU1D1ft4J4VhLKqycE0OqG3gLRuvO36x970VtCM7wwlX4fOrWyIXeLaj6pf3fQ84KWkInEz
cXoFokQgNMHlb6/1udzE6uznVI/jQ5+Ahk6ftNBcGR37oabRcw8VtvMJnLbmYDMO9VYjtUTt5WKk
50bLKvDIvg0rJKUumcfzWY3xM4X806KhFKLX52NUPtR8Wq/rG7e6rBApI+5LNVgpUXdZZbgQY6aC
H+yKTvuAYiwt2ne5xdmhKXaYzTIhrSCrH9AHHoA/bWIbi6sBAW1U+12XnrvuNVj+TahavgKkVo4h
BQ190yqwgAkmkWLbUf5NFNZ+wE46mRZ27LhJRBmARwbrG94ZpthhM7sGpBfM9O6VMcnpZIMrx5k3
OXSLh4Ro6sqqixodB9OyaPceHtfKVOzmpWudEu9yh5nbXdvtuJX6gxyiTVpeW+gEeTiYubRVeaCY
u4/L4sEVyrcE2/uxDZEdk8+KoKgoZwrsXGjLeDM9pHq2Rjeysliuu0mQcRl83rGurgKNC2l1HZjF
sDfDPBCtuTPCfj8mHq+wDMzeQ0MWrbLK27jqgUBzbTQo5ux5lShkfQvM1JU1EqAzZAUb+tO2Yeac
xiK691iglKw7K/QXdURzqR5ij8ynjEk/A8aNkDBG3xxdXhjNg6VHV6If91Ke1/hIo9HcUBJe4a0b
iMW3utyXC3ksz7YGy92AmznasDsRlkDm41Nhy0vNKc7nLNv1FtJPyNY6/kZJC85GfqFhf22eerMJ
cqhdmkFpe4UcC9Xm7ZaOawh1PpJYgZVUJynVOBvElkXGGgA81co8KEqOhDq9vRMmGT2986q3Md34
NJPqOcwbElG4scZ3EK2/+GrvAsKjb3a0PTtgWXICMkGBCOWWCC9VDCL0FJfs9o5SfeC1RdB1f9gb
QV7g7XgchR4GRTUxISsNsObzPfOu69OtiRTq8+DDW2K9d8OO/piFGTEg/Qpvhz122qV1MOPmIBFg
5LCzFKLtvjv0Kq5JirMmh7TRhuFyCQBSzPwmbCpQ5J2SWPwe8ShygwxkAwQ+853+VKdKb5GeW87o
8YAfBvPK7M1bszE4NFLWtKa1wac26pMVW7w19n6w77qrLrmhQ3E1IrvNWgyotI3cGRwJJSriUPgW
PZFqlW0083sdbgyT6GQxCq1NyojIDmNri2TmQhjdAQ/FwDWekyw6xEp7WN45W5N31DO/o3lb0wBy
yCm4wVo7D2UZeNFwF9vaBo+1b22tPwzF5DvxtR0h5aECHBTTfN0qKgKJfldO4d002N9zkoAzRxNV
F1uFXCaVuVXtpC/oxpAE03AOY6mrsnVbEGiwkRgpL3T8VbftcZ/xXxPknyd33A7EEhiKSc2XaXmh
sibG4tpUgiWN487umWSM57v+pG8rilfXofdFZPwuf0TLyV/JKPpWaTNYIuffzqRt444WJV8RoHZq
kz6o9/FFQia4Qx/xOkX/KNV4UxX88z+Wv3ms6kkkUdy9mkf/82/nySOImuql+/S3ts/VxU9qUMe/
9OaT2//5+mMMjdc/u59v/mXzyrz+1j+L6Qodcv7Xt/j7N/9ff/h3jvFmqp//498fIVnyJgOZTary
92TiYg/6X6cf93n8s/236595Vfzv/1Ud/91fSUg0M//SoDDSsUY75W8pSM2y/kXPkAHfiqMSRsUs
tv/p4W39C9LL4o9M+U3DVJgH/zeIW9HITpJr4EcsFwh6Acn9gYP30QSmC50cKEce11mwpaQ3jg7a
osSzeHKK5FD0pn7S1moR2EiMyB/Z0dpqQ3mitbQOI1oJN7kzW5usS8YgSyscbu2+35Ld9L44V74e
tf5ZDv/6Ti7kGRZCEJPc69tpjcPS2JkwTg8I1pzvoVlpJt5eY35j4HP/PEw5sC5UPOeWOeKcBKYy
+gamLFZXlNBRbZUsYtuaAuANLislPhRm0kSraUzjCjlMOXzxEr42bh5/XfrgeRdpt39PZDUQONmZ
PiWHXO0wXKiQ390IWTUYn2KqdXCnuHbJ0dZY2VD1uRonq4p8I7J/WdjdXSCE0G9l7Y43dJ7M+GdW
uXjOycxtldEOv00I9V70UCaPlhnPtxNygmsE7Ve4Uih3v83dD5Kmb/MFfw37AoVnjnpgho5ZJFqM
gIyiWHKw9SHduxGWKMTMWvD5Vd6e5l+vwqRFpYq4yeGfo6wETVlu0nQjEw5l3FqaGnrRsWlOQeV+
RfNcopWjB+OpLlQ3qE0GzJ3l578tjzJLvNq1uSEl6V9yCV6v49jQKihPhGfd/vl90bINmIYACvTq
0R4+NBYOTbGZHOLaMc7UvOs2ZZm651rRjl+guD54UB5QENPGS33hWxy9H9COk2JG2XFIyzgJhqWd
Y56ar8gnH16FlYFmfkga8KDejt5U4LY52mp6yKMiDfgNsRld1G+fD9v7q1h0P3EZGqNhMGAr8OYZ
6RrdD+OspQc4X2jWKEsHWLDo68+voi1D8nYqUEN1SHTyMXCtjmGp3WgmmJ5kTAWqsutSL+Kdwpq2
wvRm5UQFA9jo+sqZXPpMMNlYGfS/ftFyuMSKx19B1xaMxQJ5Io/19k5TC18SW9ImMMT6C+IjsaWI
S3EljuAbzgl14MXtpUPY9sUb98EQu4C12G8YYriAy89/ew0QCYSgwtz0IMo+WtMD03PiaeovHuT7
lw0gE0UKOgSJRZzjZlu3c3X+k6QHtcEpyZLWT30q75W8XDfR+EXf3EdDyYZJ6pu6nQGf5+0dQb+O
p9as00NHHX4jZIcjJNbOq8at4zXeMs3ZbKIozwv7q47OD/Yma6kN0lLMMvlqg/FmMGXcu+jn2vzg
jg9ZK88R820Gsh9uqu4p592kOebDEU3+Zbj2HHVTzNfxBDpqMRGc6NPJSGX3T5/P7vcP2Kb906NQ
SaRArHH0ptqyiTFrnuODRyf8HUat3hU6LLH9/CpHJu3Lym077Aq0pEPifA8TwaNPd5Fup8uOltG2
4WX+MNjdbvDQhbRx7OycUUl/2KKvNjBwvB2ajjbA1fYrHt77xw9Yf2HFMd2Wds3jpVYzhRvKND3g
8Jft6troiErUcZMXauyHamlyfJ0TSqci9j8fg/eTnCvTlc/dL/Ab92ikaSChNjIy8UYMlGjbIOWD
jFVuvMKzLmnrUL8Y87en3tch5zzI7oVfigPP5+h6ugaAzIq40wTN/s2MWpQWxlGpuxU+SBZO1jo4
ZpieTbFXMCOMyzCav7jljx47sSh4B0AEGnT7o120nhJjMrsiPTi15p0aHQc3m5hlVfetzpqVlXty
jd11iiMSWTTb9l2ZTL6FxueLuNB42yu7jMZC8mUrN6xl/TzuCO5rDXT/VHSHJOnYLOKqXuze0LL0
GwSvyN5Tpcj7xek6OkXrs7En6TYr9BgVCQzU3a3fFIo8kApC/lmFBZZ5ZU8H46qKaGfewXaxwYy0
Bh7YeIK7Z5iC6j8wrIzX0RR57opGr+67I83xCuNfFy2eLqZndZyTl8bFMHWgWYneNZoKX2ra9uw/
XmCJiZd3kP/ysh8jYRKvi8wiztpDpUjdb3NCzVZDKxBbM8XIJjGuP5/r7wM1tn4VlaNOHoiA7ehk
YDjSpcFs5PgumnoHxs8iiEVAkFbqnxXRXx+sThUST0nyLfT9HE1zra8bDLy09pCwFZ8omRGunVS1
/3gfXGIZddmkPIMI92gfbCbopeNrPkI1mCtjfa+YmfzvXIQEGqU9zhzE0m+3JtpwYpv+XlI3qG6D
fI701eTNyfrzZ/N+xacaDrrNWhryWY+OrjIpTY0svCPTEun5BjHgr2wxlP3zi7g6PesOJG3jHX3Z
nSBTtXXSH3K9bze0Ij9LjHK/uMgS372NilyDuI9TKIEzZ4+jWLZjd/c6Z+oPKZq6xdAVUZ6n5nuO
n9Fmno3Cp7X2qw3ko+FbDtfIeHhGAHLePiTbaYBLTQYXVVE9ZJbsUXRhfPn5+H3wAhHzU1DkDQJv
cTyri1ITljcKccgSOfketvRrhQHglIot8+eX+uAYTxkW+jIewuCFmH5v78goWlcatEsc0mqizINn
4IYuZy2oeyc8D/XOO9PNePShojcU/3TIe1FjXOdNlW5s6Yy3+tAZf0Rve32pbQIlzsUGtFNWrLdf
ybYktOK47A7lPHtbJ3KeQ8U1Nl/c+AeDzPlhsTljg9IN7Wh36mozylVhdQdM16M7ZRIZdZnIRMmU
iWEbV8i06VkHTWlK9Oa05g9T4aMQtlD4UnlIUcS0Hfa6bnkPxo7CWeNVRfnFt/zoS6IChiuxPKB3
sHQ8RskJlHV/6LwFfDAjtY0wzfRNt53+GzOBSOGfax3NBMep9YL0QX/QwCwEFtrxSzNWSBHStrpX
RzMOKqlZZ7XlKZeOCvCgID3h51mY7lItGn1njp0vbv/I++B1KizcZN3lbVh28aPlquymOJw0azjU
FZjdtEBMb4jaQWkfyuHR1hKLUvtctqj3gWvagWeW4kAGqFb9VnYdXaikjtv15MYAemMnpvoTR5PA
OcXrO8enmYIKTmP3bRDTqTxgE5tTUidDUh/siq70L0IiY9mPjhYt8iSIN1xOcsu+9XZqu+U8Agb1
+kPSGO0GN9SUJiRDQz+H/NUpoGYUdvqcOiSfwraVJ2F3QntytyAO0twWm6nMo2CmxrsWNV4ixqST
NspznfSrLp+GkhIHzBuELy13mljWC90o5sE1ZRRUeGeflYC29kM6eFuXRvv1ELftXtFpc6ChHc4R
oo8vdrX3E5jl0uSQAReaPe34cFerTs/xWR0OqtIqftx54t62RYX+zPgzms0yV4BXMqYgkjliERC8
Hdtm7KVpz85wUMRkbOM2f27Q6+4+XzbebwBcxCE39Po/59i9QDGaTrA0jQdybMO6UmLHJ7f3lUfC
sva8nSZkukiAsjQhAiOT+/ZW8B/FG0Gzx4NM2+ekc09Sh5oJ7JKV7CjFfH5LHz0i4PFcBoazSX74
7cXCwbSyogpHGoLxb6dJbgqKjG4GHNC/smV4XVSPb4zdhozncjXDO7oWAs80nKxsOojIqn0vcpN9
A7wy0CnHr2WpNCfelLU/tcTWO5/HZ5+6g4vMyWqrlsr7UHgd4nNheCQ+okLfdk42vKQGzRdfDMoH
z5l+QxhWHBf58+Ozy9Civ1XZhA/GRE+0iq+wbws6Mj4f+g+OSOQEOBvj9LZkdo5zmk2hK06hMR7z
nNYJvdcZfdZaZqLqGmwBcE84qtjRswU7wmxb7Sfdf1EU0KnSXod9NH0FNPxg4pGPw4aMVBOb73GC
0IoiOmGSej4Mc6L9nBWg8bzU6aF08DzPR4CZXwzA8sCPJsSbCx7NdHSpSlM0XLCjneNymr18K0w9
8fPcjk4mhAqroa/D76U6qdddnhuBHMc/q9W+LhwEWeS4TGxFAdodZRKxHMcnqhjnQ+PozXamB4V2
LqVbl0ZkfnG/H7xrRFlL3MoJyWJpfPuu9TM9OEkxzIfQRnc9eI3rGz3UN3NovxJCLmLz90PLK4aV
K+d/8gBvrwXWhDLQYM0knFxjK3XXgKpkRqdZJtydEkuT5AO+JXGC2fXsofqRxuJPbyn1TSi09Iup
/j4hAf0LMjVWCPpirGO8/TZKLdxyyvr5MLE6rFpNWrc0tae0OJXtCZ3rLd4I3bRh9B6FkMoXIeVH
4077NiRWAPe81UfBntZnVpeiwTlAg/neReg1xqK6a430K/34a2x+PKF/v9LRqIODwsNkoH+2sKf8
HG2ZpwWa3oIC87Suu5xNGyhCHuY9qFCj1Q4yEjpZiLqwt3PnIgkxSMDdRB1kldWkWrpEuCi6NYl7
rwqUUhePbiJR1zk5yJcz3lD425qK93jZVPDHmjqOmq8iw3erwuJgAXqUAyPnEuiub58dmq6x1CzF
OAg3awJYPcp26Sg+xCawkLU71JO39lTqvitj1KtvHsXA+ymrVPywGjfMkMtY89ZJPLqvM5ow2ckG
5TpTpHb3+WpyvGgjgcDqzYDNZ+M0Rn/A2++ZJDTXzGnVHkJNsRDBGDPNYO1X1NL3V3FIBQCwBjFB
9dw5WrIGu8gMkAn9wbS7ZCeMqQxsd5I/Pr+X4zEnbcYJ06T/hNfFAMX09l5Kr5b10IrhMA7ddBZx
nl3VNPjdKknp7CcUa9efX++1ivD7xEW4StC0YJipQy3+z28vWOca1nhtrh7gvTmPXUZgv2o0J1LQ
rUoZ+XnqkPqvFoa9z2foHU35BvrBhOD/qTUyOKCijQS8HRkn907TtxpApNKjWVlrtRwcyNKxsZzr
Ct/pYvtSKxKaEOvGps+PvwZWZyiw8+yyb38JoUXn/4ez81pyU4nW8BNRRWzgVqAwM56x5Dz7hnIk
hybD05+PORfHQiqpfK7sKu/aLaB79Qp/aLoK0NSg4KRYRpbaoeEBlt0TRUBjLdbqBmEJ+Ocm+kII
Hm0qPV001WqrZySNXpkfDSbWNyj0AztvwauUPgzy6jlWnDpF4G2sft5+hW9Wduev0DEXgwmIQfj9
UFmev8Ku09S0KJru6MZaRE8TifODi97JiynRdzGUz1Y6T68z7jMPTgFlXkWBtvQZVySll5uJ+6iW
c/WrgCkfb9IZWJ6fJzHGXHVaKl+n3tYaNFhs9TFaoEXvsAyZH+JgGV+DZ2l/RJFToeAG6PnA5+XL
5IMbHdVa1J+iDAK0F2aO8Lq5TtVN0rWV8dwlMNE2ATJYj3nXwsmAqKDSiJywuNsA8AzltjN680vX
heg2hE2i7PPUCh144Fkh8b7Th+dolgYYRISIvgDbA/Vf1jRJvAUrlnpN0XXVZnA668QAEA0GC5ep
x8lqUcTQg2DewvUrwMy5EyILZmvX85MyIHb5qPdm+1lPC+Cufdd0jhfWoPaeHLg5z0o496eydGZ7
k4Xqf+ywDrWDqENkocgC7CQnW4J+pdobUBY20rLbWzpCP2y1sAQy15ef4jSV8CoHuO9e7lbpuM3D
woILb1b7vMin6NDFzACAugb1F92khIHKEqGenc/Gt0BocHWJzbWzv72B1pGFbBMol0vzb3EYVNdz
9GbKY72r9O6oIk241RDK32IKZOz+eRUaZsxlIVBCVVuL41dZbulogZGDmw70GyMFUpriKXB7lYvB
KQ/DMoIHWkCB8HDOD0NQtnkXKN0EYKvB7VK08zal++glxjzsJ3v8bpUaahqTAUS8o9LGUKe5U6wt
1fTqPC5oxGVyueiAriUyAcYGiNkFHYNTTfMLABx130QbGsSFl6FwdZDIrtju9PvOoy93/MW6kNVJ
sAzUVNaZV9n2tqE4koFBg9EmLBSl+ZrzGtrNoLjunwIpmT8uSUjqJfYsXiqhQb2i13UUimJ66LJ8
0YqhgJtObridtKluN84Qomrewkm+Mxu5+lsZSBG3qAHBV5x/pqbowaR3Zn8c+56JdqGrD+jpZlss
PdTDWLkttZf9bxY5ZKPsDYd2/XJfo+24hi0i9DI6XSb6Y4digjeoCVUdzVvv9ndYp5ysQhcROqZA
HVUnET5/tEIrW1uqynAcHCU+qP0MPtuJ5x5MEOnUa4sGEQ4fk4z+tMg1SS+QwXSv43Pl9XLGGDgC
RkIhdt3/SPouq7NJoZIfnPmgIRW3Dyc9PllF/+BmdfApb2390+3nvujpLg9OokuLn1kFkuOrTh62
aSLoQ206xqoLT6TdkL+9UDh+0pngT1L1uPu+95npA6Y+VkT1TFtwkIl/53dciWf8jjeoIzUlZ+H8
A7Sybom5IdXO2I4PTqSbT8gUmY9YANmb0pjwldIj1CsqrUJJREMdwJpsZkUKopMd6iJ5oWseMJ27
vd8ll1kdUGpcNt4Sm6h3Vy8ow+FEK1N+mNN3I8yH6I+j0G2RSVweGp2oKK0WrGwfpt+zRDi7uURj
oC1IXW+/oSu7g1OATcPyoYjkqxfklgG0x6XcDocOfZ2x6N6jyaX6qjVKLzRKXAuUqXq4vegbyGH1
9EtGSapM5385IuefRVhZUhnVRDEEGmgfiD7YiSpt9sOsBA/Awwq0psKPUsu6rYm++6ZOMl4GcwLI
N61zor5CzrIoNEb3qXxnJta0UeDWPwEsUnZ1N9sPPVaiPyc3Hh6MCK2yEb6Rr/ea+dir5hdEl6It
AZmagS8Pxb9UAB4H0H7mAT5JUeS0OWskMFSb4UqbbhklZtiCTMazGffFHUjUEgQuXsYyFXZ4I2iI
r2qbxrSDpM+0+dhMdbN1euQXXcRd/ShHty/RJ/POnbSuRDmbON8w3BCa5TCCWwUl2TKWT7uArad3
wzEVKAWiGtluk6gu97c/9JXjRyJKt1lVmUox3jn/zkqIZkk3pyoSTJo4DHNk7ntXuVcdXluFfjZj
ZR1gGZrl56tAs9aS0urVY2ORzOpFbx96lXN0+1kuuhnLexNcHAsYFgH2t07aX1ikYjbI2JtIOwYZ
9ysomSXfM8inT70o0tdwHPuvlhtF7SPaPdCCwlHLPZlZttwpqalKLytr2Cq3f9W1Z6cVvLD6QRZg
zH7+7DjxxsBHXfXoug4AEjRfvJhYe2eVC+gQqunMHElh6MvhfrVuUJWouxgxV/MxRU8D8SY3xAdZ
zWOkt5Dn/GKUSfSV5i3MtCAM5THpjY7qLI3hBAwz0nUMD834gG5O8UM4UfNijBkUMht1JdczTYQq
74S1y9fC78WrCAkE4hqzq/PXkvQu7bTJormhTlyraD/52tTfc6q/PLm04kHkgV9/c19ZbTxKfAdp
yFI/2oLg0RmIY5rSaN/NTRYdkmFGVOD21766ID3h5SYHQ7I+T1x14Tw1s34UgRP5KCU2GwBM2nag
qvRGPA/82+u9pUHnsYkn/GvB1faiO4AZUmfox8KYNqEdJz7iU4+xab+jWRzvtKF0Dr3SBtvEHYId
KrfmnlYN0ghdKT/QCSl8NKmnx7KR38cUY2LJpOKhELOyG607udZlWOOnwn4Fq0e7Ao+O809emFYC
soWf2ijIn3G9IhoHWNJDESW9s9TVz/DXUquw5pLxzCMDgqNr5q3PqIDeUmZqGzFM0Q7K4r008tpu
5nSjswHSQKUxfv5ooTmhU6Pn+tGIzfAhjFWeCnHbO091mQq8nWy+ACYxqlgzMoJqKsch1dlclhQI
4Ur7WIg08Uxykh1qevYWBJn79fYOuyyQXNXi9ODdRJYKQO380QpV693cSY1jOxvCQ3fnj1pZzidm
3OJdo6L9zSh1/h7EyOLfXvjaN8S5AGGGBXYInPF8YUPgRWJpiXEcrSo+ELUnn9Hz/GLmSDG4k979
P9ZzCEic3aUNve4MdpVldXo4GkcFFR5or0r8bLt15eWRiak9veA7VdWV48B2oebAcQVk9xoCRbc7
nsYun48UOSRxyaTvnc74jZZSemelK7uTeSToZABKrLfuEwbo2w2xVc9HhK3UfRHZz2Bf7wHorjwO
AGCHL8UiDKpWn6swRtNZvAKOHTagB3KyyJ91ZjNBWYd3nufKzmAKA86asoGppLE6ba6bI3xbKTNf
ytHft2NpPKepyLFmnrQ9XcDszrm7ut6iEWDjDmfbF4+2mEssArjHJJnNnU3B9lVm3X+KYacvMxrI
dwYRV9oiLkkMWxCRIPb9usczIdtXWbFQj6JS0Tse3PpkRDnCxEGAarlqRbvQkdqmypx+Z+GU/dgM
qXKnArjyOfkNEHew3MUO6CJYa2035VzhR8RIq12M2B/TxsTYGzRY77zeK9uTzA11bYqCRY1mdYWh
VNEKAdr22Md68DSN0L5D5F7vxLGLuTIZ0jK+oxZ0gQGQjp3HE6xWnbxfMo7JdqqfaPByIRuoslmo
fz42ahY9qW04POrohXuGCbtXDK2yMyqh70tR5g+ZEf/Gkks7DFNV7Ip0iPzbAe/aXU6/Y+FfLdiE
izTZqRNnatRcPU5uBzvYHqJ31pD0h7iJX0coXHuAYPFjluVf9bAo3tkTUg7VSAu4qBLrqzKBFm9r
BwhFDzZcDhbaAUVd+22R0lW6k+hc2x98NRM/aDpYDM3O36ZTSJSadUs92q0DSRKD4Q+9bS7leXCP
OnTlBjKYUdKmW6gvaFafL6UjByMyK9SO0F6YfzN2eB7rrHhpRdIABXa1ha+FP3qkt79uf5FrD8mN
gPiOhYAmTpfnKw+x3kRJP2sQOxAyiuL5v8YarEOWaP329koXU/5ld3LNLqMBHei5uoppTtDOSHM3
+nF2qpeSIcBeC/P2B1dD8TEzMrGhR9RAfc+0/7Sx1D9bTTYdDDu+E3uupBjEOUpdFSdBguvqicco
jnGM7vVjqNfINs3mSzE4CPrSKfHnxAFyFGofbz/6W/hcpbBM1bky0EyzuAqX3/RX2VbZvZKOgWUc
kYCsF55FlL3DO5pRIYPLLEXIN31EIhOem1OmvY7QSW3ZSA9kBUYDYkqPhbT+MFmsI19nnrJ1J9X9
KlxF/FBINJVdZIdoSDlxBRCqs9PiT5IM44DWVVOlHupC+C3UChqnW8dW8HlxpKt/07p8epmscdhj
1a2IZ9NqokdbLqIobHOJxECePwXpIBjGoiTcMp+wqsaPywBrpEoZ+icoST2TqrmZ4KCpUZb7kxbO
1cbSFDl5Y6QJNE6Zmj1r9qQBYaBQKoE/K+ivC6trRi+bgkXmj62yt2yBAYpSFD81Btgo4ZJuvW90
AUhNlRUi0vQMS0+2TvnVUAZV95GqdrBoiqr+azXHOZJSRvIrsOqyemi70Fq6fdjQb/KwWjSY3BJp
kSAI74HKr21qwEKoiy2dE+ikq5A7M4NC+L8xjiBz3ttzpb3Dv2f+jHFi98ec1OGxhbjo24z7Xgs1
UEZA8FXzomFbf7i9x65cMRRCIMy4vjWYPavTNSy+tHowGLRYi/CBESLsQ9sJ9/+8ynKEdST/qMV1
fXWRFXajB4kSGMdMxs4u0EW6hVf9/R8X0enUaICBVIyuBb3b89MyCh3ZkrYVx7gd5FaawvVn3Ezv
3MkXkY9VbPSmF/qcDhtlNenttMgc1UCzjyN63BssO/SXpcg5SNu8F/ouwjtzLE7+wkkm7SaDPH+g
YUhNRE5S5VjaiYHWbvUhVad2k6WF8ogpReurbjT6jlneQ1ZdWXgBBFJgEHqhpa4yViuZZ61EIv0o
mEaf7LoavEzm3Tae81+OinZBks6tj+TSvd34v22As5AH8p0imFpRxXKUeHv+zBLgKZrQcXpyGpsi
la5OtGtw0nnuGiWefeZfCrNhre6fGQMmB9yPq20Vz+COc0imZqjSuBDY3Lw30RX6mZeJ/SVG6vR9
r6YYArpBU5afaKzEKBylUxHstHAQzY70p9zigZQHFI+RbNDY09F0aJqxfJRC1+XGrgDc+IRX+32q
2W23cTtRSg/tKCy4ajzMDvVchRUqHfN4dC03jNGPzOKTUNz+lOUcQG/C7Oioydx9QVIn+56UGpat
TuMihZJhjHNMFZF+TaJJ6xElG4bfop67GR2cRv+t2cGI1Mog8007uPgDm2bzTBRNtH2jyelraw2h
gZ63keOr3liLjmDSjKgmW8avvA7VPyW0X6rSpEHzZAGTulvE+uE6R1akP0xWnFo+LNPmd5pnDwqR
ifAfBrB4jJbNcFDSdED83DU/ttaM9nIYZ+Igh1mgX41dy7ztXNzh7Bx8wqaJrCny69bofvXRaNVe
PPRox/W60e8QRiuaLT3z+KApmR4ia9nRTHEkI3u7oJMelMiz4Jj0X2dk6dfc1HNsiPvSVd6eKnmk
u2ceaRQmX01HNsi+BJGF4FMfNd9as8E0zCXfOjrdnOxMtwofJM5Mr6jgG2A/q854iSwYLxgsZYg8
j2nRhHeCw0WSsOxeuhBMjfjG9AXOd++AP4pNahCf1CYKUfRQla0WN6XfmVW7bSpEqSrstu4knJfd
XSYgNvxDIixmlO6azKsq0ixE56TYmzOIswZZfYExOHlSUaqDPg3J3sFSYo9nhLWYaukHg2HujPHP
k92I+F9LUHjQlCw0YpjgwgBf4udfOUsi+LxuGuQnfke0xUnO8JNxMDcNRiAQugL3ztVyWROSS1vM
KRlCsCbch/MFuyxD4R0x/5OWpN3GsJV5n6TwzNMyb97PvTM9qSmS0E2Va/sY144PGprLr/969dCv
MCnt+Q5c6e7q6lEdVLedItFPdhjg5ogDzZPQ8+nOh17i/XlsFIuiBdnCQtxmOnH+pHqHoLloIxNH
snSvmCOWFZGu+VkJETTSoxdnliMieG6/HSZsJG4/4uW9x+Jcd7RU4bxgTHu+OAFNt8GqmUfLrMNn
28QUMCvQaQrQFLi90uXtI2hDkiwAo3r7qOcrWRGuRWqd8pgNPJGIachUTMkeSXw4vz2WElLvDOK0
cP+RKr4Ie5B20BFiqAhve3XtFVMEujRuzGOtu7UnFLv5Ho7S3LmDOz2mYhh8ZHDKLWYh93znrxxh
GuAL1p1GMHxte3VqGh1zn1zm1jHIpy9T2opPdicSQKVW9KgtAl2lnB6IOZEvzNJ9GbXkwRXZvlWi
H//+8mluUNgRvuyLiZ6ohMjczrKOaJB0762ZenpT9bV+UDPllZcPARVSSU4GkM6fby99bXvT1lzo
iLR3gNisvrsbJlUeGxbQwHn2nC7O38X2GD7kUza8L2vnKaky2MYJkTWkSrm9+JUwQjsVpgyzOKbu
gAfPVzeiAl+mkeyxj0vkQYq4OvQhUuT4Ujr/2ejWbyKzwX+SnyVPAHayLR6H9fvbv+Kin8YO/PtH
rLaBG9gd5umRYEjSq97omuEO088AOUHEJqDZx9vb671dDechxVbpK/Gpcfqlrl2lmCNMggH3LHGs
1VwBcpZk6TdDJPl3i4vig1UBWfVa1clCr61a4xv5hIZJQpsifh/r06IdHwUYhobIJWe7bmhQOBTg
Vb+RUACXw39AtBsJgrXCOKpJD6SvFiAKKiK4Ehh/fcOAQFdgjqXdIdO0ocEiYVB+jjU5z+0nvXLC
yKKZGsN2ZGmAmuffV5YjqVjtiOM0Mh7Hd1R5cJvafUnyoNuBF4bVNOEsBWAByflUPMFE6jYVrgu7
Bseze1PJyw/NryGzX/q0KmT61W5r9BK78lKKI0C5+lQU7m8O+HCwo9x5GnANunNzXFR5Osuxs+ng
czVTv5w/fAxGUMbWKI6aFhvvrBILmijuo4c77/gycsNYB1aN3AZTXUjr58tYCz6b4GUfTalYPwDD
U9lP0UmLdfe9XiI0Giqt8s2YlOZTj//FM4ZbT23iKr+gi5FS63lobUMdpxFf1fPg6OJE7KuZkcZe
ofXTHezCcpbWW18HwbFQYAk666zJztS46pxJHAc7nAFDhigyAlbcgKS7pyx95b0QWJaS9A1UtD5l
qagGEVeGfUwHHIZC19X2gz25T+EYGBstSOHtl4Pr172j3jnglwmpbZGOLjkZ3OiLhnmBLxV21VF4
0qZ5PEy9Ej50Wdg8dE00eKGa5FsG38WdWHoZyOkhk/4xWiaWg5E53wbhXOAG5FjRCVGI7AkbDvlI
xVf5sdTNzTgPM8aOLnhTfXAfQPjP/u1teHm2luWR9OMKp1uHUtdZBlqaraWrJcv3MhAHhkkdoxZs
EDsFzDNIqXs006vrkXwDTSG2MA05Xy9VczucMic6JZ1s9vaQ1QfkojQvzRRkbFFAu/N6Lw/zgraB
CCO4ni0w56v1RGBgNE9h3jNmocUBqqHAguhOyLjETVDF0OuE3LOAU2Agni/TgWZmHK3FJx2Z4o8T
drDNRka4Gj6Hk4LbY1Bk1Sc4k8B5U73FtCnsSyzkInCAUIDCMHE2pt4Pw8YwUShuZ2H8zqMhVH0x
Nfn7xEAD7c5PvnKb8ZNJXgAMEogYmpz/ZEfDUK42quQUTbbiF3HE9Znm+jeMeJW9WiihX7WOdqi0
ml/rBNVDakgb4L2hfKSMdrZBmhgH4aTOIdY6ezt16JxoQdWd7KaIH1tjmrawto/oL2IWHidG82g3
TnMQmLM/Ynun+UmB/iMuPf+m+Q3kk28B9QbVQQa75ImrwCpc9EdLvI5POc2Btqbx1MexSdmNE5NA
uvH2AbqMjKxmAP1FA5ks+G1n/FXC1VY0W60TJicrQ2sWqFXi61aD9j895TvV25W9zFKgfRGdW+rl
1SbLaKnjOebEJzwQ0q+lGuX4iDfNnZr06iq8OHfhc3H4V7VLn0olrHHUPBmzDPcQOHAuN5FBvv3a
rsQB8sb/W2WVSykYEs1WwiqRgS1lp+LIGrj4oapS28Gk+X+EOcrARTKWwRjTwdWrU8eht51eTU72
ZJkfZVfNXj9N+GFGivvYDdG93tzlVQIkHccCA+UI2rjrkU9Uq46ZYXV80gH77eCRtpi5CtxFdNJA
a3GhnWIp/H9/p8tcGSA8D0lH4fxE21Me4rkaJKeFKHNARx3bUIB02yiKf5ZGcq8KuHJzUfoBrwZy
bxpshPPlIhy3I7Md0lOCj/PGNoqndlQ+5tL8o/fGyR2Td9jRv4yy+FfRDw444x1Keh3CN2CEVekZ
0R2xtIyYHnTA2ePQRlk2n/o7b3MlNPwWR7A0oUtGYU1WoK+2aFsETRCp9KeQMYHDAYmq/VrAnVE3
Q0rY2syZYj1gKYWzbivoemKDhh9J0CMqFOvIkoOaMtXfON0do3keSs8O5sbaOkMy79Afn7sNkg/p
vf7WlXMFr4NTCwV+0excRfURs8Y5UGgJ20O+zPZbuY9FGu/TORHeBEnzzjm+Ev5IChfSPZNNHIJW
0QKGYDY5QUI7re5fY/rgD0nT/4YKc0/j6UpYAmUOFX3BD7Hk8uB/xVk5Bm5e9XZ+CsMYmnSZmF6r
2+Odj37l3DrLgHjRXKFtY63SBZFPmll2Zn5C5YfxmqoIf4Cu5pXCTbcFok1+jUjp9va5vcQULJAX
cBIUHosq3fol5mNNstmFxWnQascDTJnv3NySTw6ggn0dlcMpH03w9SXKbEnmWt8rhN59Kn8LBhU9
3T5Whh1efMVL3TnyxZzvNg6vfGaHpHiZfNGthSp4/vaHzsnDUEzFKcm69MlRZ/rqKl6g1ei0dz7B
lQ/NV6YxyICKBuUax9G2CDjZMPFPeiJHry4UFJ0zlLNvv/ML9ixBBFolqAMuhLd04fyJVHvQUFpK
yxP8JROQuGE9BrWVf5tl/3agGZ8wZ303J2G/J/Mpd1Wqy2fUR2l1WJbcVXMLo0epftdVGe8ATBXb
OsjGHS5X8YPos1c9sSB269X8M4RV52UKlLPbz3DtTYFLYCKK1Bw5yKp0UIZFAbJ3SnJpVSMANwLZ
i+ger+QNQXZe+5GsYx8OtYrMFgTY+ZsKYfwB7HOrU9GaKdsx6eM92vlIu2GqbmR+Z1TxjyiFGexL
vTW+zFNY2ZvBNIPvjCO0Uz/q4+dAD6uPxSzEj6CYmmbn2nVyKi09+AmDDjtnQfZcg/9vNewunSC/
c8Suvaql8720nN9kEc+fYXalIeMyrU6GWWbYHLQ4iM5N7r7e/iKXfBh2FdPARS8ZUiSlx/k6oSuq
ccRN4WQEAWIKA5bdjFDSgQlYQ1e/2Zqdtk0k2tuz1XjdODw0g/pczv8mRf92d9F+ZhjKZIUeqbq8
j7+ipYGyAB+0SE4CpyYPcbnxIbGM3jMSt9m78/BnKuxdF7T1Z2MssjvojytvgfSUIt4BjyiQHF5l
BlqKWzYMvOJUG70NZVQbvxgRTgvwiMQ+wegu3VQGXiiWWkbPA6qj20r0zh6OauKJqLa2hWmUd/Q4
r1znhK+FJghHChiQu7oZoceFyAvRj7SNMfxeNymOiwbIrdcJS9t8o0i9xDkF43qU6sz4KZG1cTAN
yHObLtTUYBvzX/3IbI26aIwTKCWtHP9gkwJfNSkCleEe5jz3phhvOdv54XOpzwHSoDGmUzOvDl8S
5GMGmZSasDHrD4aMxGdaEnQOQ6YPaEUhLFn6VB1ugC2eLR/4ItUe9elY8YYYzXtPWkGX7mTRmT/K
QNWeWx5upxdjzTkblX5x2e4SuH+Bgi1aQyxc2nqdDlx/0tNjr5gwcuxKaV6xBebfoAU6A9qsPW6U
uI+8d6Z4cvzKkEO11aBBp37rJtMz5tih5dOcHeHzhA50gcYtMG0PKkXsDAkkdzs4TRx6XW1klT+r
0qbLBkLpQQm7SH1U5qjZp5Gt53i/OsVJaLUJRrieaxxqQrQSQREoPrWf1yb2CyJG87EaAGbM1ix+
YkUr5CYwlfpT1+pd6ulqNHxXa9tMPRCfGMZUTVr8DIK+fG2zWWBXojnFoXUQX8FVIMDCYmREjA+4
gpPtZh5HBU+hIRUdzdeyqj2N+I44b2CDNZF5YZ3a1JI6jd1w+pXCOZLe5DZMTRNUkzBWz1Cc3HRN
4/yZzIpB7O2Y417EtuWoLZg2GrWCttVqYxuKacXwYuaTkCmwIeIB4pCyrFRcC7HfhXA82+R+3ewW
e8XNBvVzArh11+sFmn+gQzQctZV5rDZNWRu/9XEMPlk9Pq4MVJLQq7FE4XSgfYjbChq9/1X9HLQe
zLnhCZq9Cr+VT/Ah7qjntl1o6q+x00b5ZppriOGmUePzN2njkz62MyTcqJYsnenG4k2nfo8Lff5S
qhkHZ7EnNvwgU7OjhqAWk6R2SrMthN0s8ErcoKptOlb5D9yJet0vdafV/YETj3eEOw3QMjKHqg4H
YONVbdPpwZQ4puPHJp1+72qlMWxq06RRMWYtpt9AsMKd3eAa7ZVG71o7p6t6baPAkmjhqS+GZzbG
0lus2HMfmqqbeYbUChx7rehXUIVlDEgyjDIvzzQRPcLnU8j9EyP6o85t+BUlz+SjhuGw8yRrgV5g
tbATTGOxKmQo426HfAaTNmTpBKXNyOenFI50seWCNF/Rrw0Ill0Yfg9kCOd+0CHM1oMdLZZRQMo9
RZHBc5TmafkStqk+POJ6rvZ7ZwJrtpvrsvx4e49d9GSZ9i0gE6LHguhRV5lGFAdJFndtcxoSJ/Os
qsJUVq9PjRrWm95CkdTKhh/NaLh32s5LdDuLfnAUIJQxq2basghDn19jU0IOlsxTfarSzPDKDunk
MtQRXQxMuW/7uwyzK8+5MNVpHHGJU8ysnrNJCuy1zYD1suCpy+hPddhPA/DNn7De3bO3cJbUjX8u
aMlCeUYyTXpxjDZXy+oi1JxZ75tTtLCgF0H4bSYQ4L/9ES9yeAYa9gI/BaNEB2SdxzVzzvFU8/6k
Sfs0dtH3TDXddwPm8Xd2y5WFSH0WdRRg0uyb5d//Sj6CFhGcUO+6U4kAtk/RAi+TYcYulfW9NP7K
UoDbkVkmAOLwt55LDBpIBfLH8VQgMOwRE+YtdErnCd5aeuepLoeedKv/XmtV6iZGCUapG8fTkKJj
1EpGgOGMeJiR6shccBHu8a6wv1gWN3IVJfWGnn+5vf0NL2M9LhzoSLJJ6YAgcHT+au00BzPi2ONJ
R1/PF41wH4tpvqfNdYm45FGpY5dUma1CQ+F8GVEnqbRqZTyNulbulVz0TzX2WNvaHKYngA+OJ8Mh
+eBkwIayRXwYHFrnK9Jy/rW9wA9509CmxUT1sf4h45SggyvbgXrcrDfjIK0toI7ST/EW9m+/Wu3a
XlrQg3i5MsvX15BIBF8A6mT1eGosY59m4X+D48SvUsqNs/jBd5GfGuF+GuUDyIYnMNSfWnbfprIN
5dmuJxXisDjc/k1XfhIfAFwjk0/aHutyIu6M2Jk7dzyhyZntkYkc3icDgMZap5X07+FhUayiHHbB
ZdH5Pf/mrsz6yaTrcaqtFiBamjgfk8FGJtJAJer2Y13OHmgVCYae+F7AQQO7cr6WAPKkRKGpnQYA
u5R9ql2oO5OUq9j0rgutLx6SSvHw1CTTzRf9ws+qoinv4mZEDDfhlemb2bbKo+S+HDZTF5hPIWl0
ssimwmRog9zYAvgTP2Y4oe+zmDvXq8fhzziX6U8umw7DwkGZH6D6ciPbIzC05znAl/Hf9y+iEHSc
EfZbxEWXD/xXKAR21BvhJKaTZZQGzBBcriIaWR+YJMg7Vde1vcIg+X9RVfQtV2dW6btemVJlOrlT
P/lF2mdelOMwFU7RXQHXpcN6fi/ThYM7tUxK6ZbZq++H4Fupz4K1rDa2vbKVFfx9gax5gWq5oUTP
kGEUP4VEf+B7vBt0t7zzYpcVVr8A03QiFFsI3Zf1HZO5ijWSc0+nJgPhj8CXSmoWomqqzPwVQfjX
TC0LxqZzfu8evUxKAIBADrdQ8Fs0ulf5NsO62Yq6bD5ZlDO4g+bIUYlBUhThMjaN2r+fS+bDkJvh
ogPzXQvK4fJb97Y9qScXIo8d6/KzkRvtwzjAOr99LK+EfVhaC62JpIuq01jlIR0OtnOVZdZpBvvx
OXABISQutqielLC4Nj1yvQ+lAnACD+sMPVJ3dkfdD6sUBJJs7C+3f87lXbcA4Gn68n1pB66ZjQWS
tXWpLYjg0X0FPmeinOvIOxH28mNCCAJHRodradisd3Khu7GUurROtRmlu6GveWTdTB60FjvFtG+1
O22IKw/l0BKxliwMkcA1uoEGPGIbYW2eVJR7NkNB66su3XZ3+9VdeSpuS4BpLrf4Mms/Dztd1dR0
yBtxKmqreEyhvRy60Ij2VA8jwAZV/VcoFuFgaVwDf18+1FpHO2hkNk/mJE6MUjQvJ5vddupAYzrM
3EMrsfy7/XyXpx+aD1gspjMoXPLn+fPlRYj6gxbZJ80FhhTAP4f50ioPoaTNps11482FY+9nJfp1
e+G373Med7iN37CH6MqaxMDzlUXUIhhS82bxwRr+mCapdKhk9dbqlM+84uZDxbzfjxsHfL2aQb+p
cCJlpGtukUOYXrTIyjw3MX40JIe4GkbFyUG0eBe0trmJbau4s73fsFHr3wvKGUULIhZD8dUF1KQY
eY2dYZ9kphRbATHIs7smeQ1KtNnUAYVINxhinyJrelc2RUVNHMZbra0Uv7FFtYng23vpAKro9ou8
PAfAP4BjLP0KRjprHEjQ8zqscAw/BDqw9ylsdS9BlPLeLXF5UUE2JyAht8IaOLqcfy7wZBgPM73+
oNCPPLlSKtTfY+ciPFO1w/dyDMyTLWkaeDPTFGeXhAgIeXGsaSX6fvWA6W5ql+8zbjs4V1ht/8Bw
qtMfHSyRDkUSuvsoScC+OQE07M1YxfgUT2EjZ3+y3PY0SQvvMFFQXm9UK6mxgLWs/Ata4vOTEEWd
I74XufAegJyDT1bNeWtHSXpIXLfPX0E9zYhadBLv38wW2ZZWTfnV7WDt93WUfuB2zn/ZYWy2B7Sn
is+yNl3gLVWsfwhm295RzOTfVVlGNeIcwZj7gof5DbZAnTdEoflVN1LMuZp2QlXCGGosbKuuDraD
JrUHwCvJr7jSEpWLLUtDz8nNWqJTJ6qnpquTP5KUFBlzPZy/ylIX7xPZ5SnC8anxkuuoC+5tG4cb
hL/HPtx0aOsxzAmqKNtnQ9F7WZQJ9pWkvQrOa2y3Oo7i75QQkDbocxNr3yYRqXZnPyw50PlpWGT4
F/EdQF60zYzz7dBOiKHaWRt/SFo0510x6L6R2+23xlQQbzH69rG2FWNbSoZcM6Jxd1K0y7DF8m/d
OuZaTDJXmUM84z9jBtj+FKnxLR8jaCpRKjx7iAWtV7s7Mi7BXrdHw/T2aVv+x2fPjZgqORJAcUoY
1JZXzy1iHGk6UAMfGObUz2Np934dCe1/2Puu7taNrMu/0stPMw/8PmSSs6bnoaqQmIPyC5Yics74
9bOLdrdp6I4w3W237dXXtKQrMaBQ4cR99lkFCIYZqhO4W9j8s4kj/tmcUGGZQ3vj6AGTAG/1l7M9
i3AucZ6kU1XH6cZREUtt41nHYuTc7Rx221pNQ8fI0HAMSQK0rl6EYbJBeW4+oZ4uhsvo/oGLALEs
cJ0gSRiHPqpCEluMRTkNngZEXVcv1JkeSGq77xa9uBMDD9FeJxUymWiKWwO01KiPconeBygWzRuw
5qOl6LqBd9QaTZIou2LZgr4piQehZRkMJTBLZmijQZulkxht4JYAAoOfh4Bdr3Z1gEmVgCmpsrRD
eDYwSwdQ7DNRTDJwkiEmjj7K6HWOaJOfg5/QnVfQYF/vgE8WARYBohDf0BMMRDkj70CrgqItYOec
lojTAn22jCmKJAcjK9pER98Pn319vU9bnUfQLnE0pFeB1+DjuXJ8XHBtoyNkIJ9KrQi3aGYko+zY
WUS3uZDehIUgPeZpqz6i62E5UZjwSbPwK4NhkOepoaHHyadCnpWlNOvlU1t0vOvwLKIA3Uzpr29s
bmS3ECLhpimPvI8mNF7GXStluXzyezdd+csIzTFVdOOOw2gOVTa44PuTgp2IxX1S+/BhUSm+DWbq
KWK3T24fbhc4BdRzAIMjI0H7y4mOMqUOfLeWT6iX6G+ENkmtZYYkn1fN3Luv1/RbM3t9qZHVBdsu
VhRIzlO8QHCyy2YxhYXU6l9f5ZOMBqgIkBuUpqKNAyKVfBRXO8efiwIYlmrt5PWyaISCH9tAvMvo
xdknVp1l4sqVZPTUEuph24eiOCEqP4f5AGhCrBv4A2D9MZ8jk8FXWqh9zVFOmdIt9GARm74XRESp
8jXQuI9NIuzKobFTpdg3c3/q6nwOfympgNyB6Q6nWtWQVh/NcdPOZ0KVeOppGLphW4eifASLrrdt
wmpghQ+cKMpsi/dQFuIntGa/TVKfE9cWwZThyFXCaCCwc3mRGJYBQf+RyiiX9XyYF/HsJBRwJIg4
b5HJBilLtS/w3EGL0Q6W5EmXyXQBaruP1q2tCkIWZaRt2dOhynwRnaWXwcvX2+PTwVN4ZBKVXVAr
EnBn4/UpQxfgcUDDjlLdu2YnqJuF28vWXEnlFP1y4n4F6t7yoIbAzuRBPEM8IkyeS1f2p47D+Ojx
btY8Wga1osDKHAPExHnhexqizcckk3KPlf0sC3XJgxG/DPMwoSiSQa5CBf/JsFlmM4DIszgHcZur
LKuHBd7rsA507D3Qa7Uos0FeRDwB1iq+XgxgZCKCUmoQm0A3g040GZKNM4/aOSnScGYVkaK+5igi
2CCz0BYoBPXLxwV0aU1Q/5K1BBzlzYtSD8r9Usj8TZ4KyC3IcJyWNE1Q7kfjgsfOAjfs7hZyXwGj
HMRrdApUQaoVJBKB9ZZJrIArMwN1STZ0tBqiJECcBeleInaxP9WN6hMQijtUMBlQogl062f2H8Gt
ErHN8vDsKmEh2d0AzA2pPBfMjn6zKCUCeR++N6EU3TgzqUTkbgirs1TVsgX7O3rxxUABwhrBYoQN
g6XrURDwIoohotvOx8Q+5HLg+oBgrGgsAiQBCtyBVxq7FtGgpmUcYKyoygWRZbiIKto0uWjGslCb
iuSltiemsSkFRXjuOWElwBcNE9swpIh/TjGpiOMDi94tyLoAesIrSqD/RtYWmHX9vshn0nmG5iEg
SbcQnNZF7clbIKRRagbncEm151gMduqAmUsbS+nCf9DAxiBQQoHeqmDHQa3IhaTjSniDXkWtVUcS
zlFaa1RDx00qDL1mNrC8V3Ep5CTLvPapBSc0mDsnbI5PSCUYuIh/LnldHLQyJOgvVUdVV6oz1+L5
eZAOfrQtxX2KrOxCrhn4KRnvo6aAkjcITlq1ROO2hx6FarKSUVfdxrBIi4WuJCJZSvdBEphCXExo
tk+q5TI+gCV/Gt+4A1q3aLtZKEbzM6CxZqwv7EZfkE73yPHrvTlWofw6YKdAIgO7E/G80Twobdah
XxDmISQSBRUKbUjLcIQm5vuTKB5fZ2Tk+bKTNa2G+xGoSErqMbBAMj0gwIb8uK/++7X7X+57evjx
XJWXJvGvaQaWFRd9+3756//Z+q+wstOP6n/zt/39ZaNX7bP35FwV7+/V9jkbv/IXb8Tn/3R99lw9
/+IXPan8qj/W70V/ei+h1P7Wvp6/8v/3yb+8Xz7lps/e//rDa4raFf5prp8mP/z0lP321x84gdR/
X3/8T8/tnmO8zY685/IvNH1Ny7/8j/X7e+Qn7v8cv/39uaz++sNS+y8ghBAOWwI3CS+TJ6/b95+e
WQAliNACsiGoT8F2SNKi8v76w0wU/wspfbwHCBdgeHmVNBigfnxK+i/sILwBlFpIwSG+98PfhvmL
9fp5/f6S1PEBQIyq/OsPl719JS6BhZfQ6ocTzgO7C5jrSDyhFUGAOK4smVoTE7VZB67lF2sQr8Wx
XRVMQwcCUBQliN0rLgh5ra6yNHkNmjDSJzJqaVbJwPIILI8EjFloYNQMltBSWVsVC3T90DUE2BRa
Ziwvz01gyjNz5lgFMLtzquabWOLgM+ZpoF1bFYkttxtHs1tPd2qqRkyrzLhbZ+hxkBoOiLL6m7gA
1mfrred35U38Bgb5j+4Z6Bll1wMaHDz2ih07U2hOflq+mqGRRwHiHvS08BTw98308ql/n9+nT/mT
pFH1XnhvPDJ/ETM2f0mf0qf6PfFIGJLhpQO88Iw6EMeo+/feBy4G8o6kNVNTqw3WdfCqhYCq52Yw
bEuZ9oHRp3YVghYKLK2P0ewDJjTaN3ikCw5tPyEgLhR6X9zSYuSczKOslB0Xi97OH7LiuIgsYbFW
Z7eZhLplshs+ZsfFQ72Jb4a78FHWZxEJH+Gq5Q1Fr4ZlTkGAieLX7NQ6pAdzVoHyIyLjjVdH6qe9
er03J4c5Mrp/p2EqExtknPz/E2yQKakwLln5z5MK31hzUAvBlOEwADg9PLJ3ZVDFIriEtFiTTT/J
FwT04RHaWiAi72gs7KupSoSpq42E9L94tbG9xnUC2EThsCI4BQ6FsT1UKEPqKg24hGuqmT1FA1Qa
sIDh0NOlDhFPBzxU6jOUJjKXqRPiCVb6Z5F7PYCxuRpH4ZA5YGY1FbPVQXaI3kE1UKakjMAgRdSH
nlYbwCgrhTY3i+fuzUEzmVu4JKDyx/dZBbwgCVfZGTVBOaokB7OAf/7ir+KOoj80z0nfxu/usUJO
TKMu2vjeznbynFRr/1ZAreccGRgCf8aKhJ9+UTLSzQk6MLUBMFOkDshcD1OCoHxY6kFFKodqN+6m
+vBiNrudbYNTi27ryFWs3IP7ODxnHehzaLJrWXNyFepEdOOQelPcaRHNIrKZF0R7EO/KNxQ17Pv7
du2y+JQT1Ej6J7AXICclqORGNkCX4uZ0iGiKbrMBbT1jeERS1GOgYvU/PDz7kb0mr9lrEZDW5f/L
GdF2b8JOhtrlrUQwYCpnt4jyA0QahSbQxQV4k9BqBJ0wnqS1z8oF8p+ERz3Plemg4hmAhTVw1FO8
q9PLPJLv35f5z7jMU9Jk3HD815YmoxzLj8KME2+CfVJC7JnL1itJnTeduPD6SDEzyX1vJQXcGblP
qnmJzlxgSKMzWZnytqcuOVIOv8Ylxz7fj7eJukgEJwHvBLjgl7cZqlKYL+VEMQHspx0r6c09MJc7
Wk9EEiYvNDKH/+kLSd9SeujbA6cEAT20ahnNoi+lnrQoc7SscByHyou0JckcfdIAA7Ekv+uMMutc
a75EeZUMRkxjhrgYKbRQJUXRL3TOxIlmFH1s97KXrTz0MaEKMOsg7fRyQ+sheYtdniHFrC0gkgMn
TJgT3nSSEoHjrfpH6/ovC3R9O6MFSspQ8xEoVsylTGPqtWj2Qgd4TQPJwdOENtoNdRMW+QzKrAG/
HREeOnQoyw9QHE5DEDmbd9vkOYrJHNhdOqV0v3lMr8c3Wlc3jgQ0bcD4elj2NggKM9uJQI9Fg3Ox
Xzxo1sKSHjL4Bot9+9JsO7PY+hP5wKklH5NX/cmXXB3pt3/3kvMdN/ICYdv9/YCNkaWpFyeCNIOZ
lz/noLVB8ddzWROABCdynFNba5yz+C221tS9Kr8Uj//0vY6BPZdjzjsaSEAF8v9GUqtsvCgYQHpq
PjwIdL93SUUeH2/P54moxGVxxot3fZ2ROHEXCSgK+XX6lXuqbGABibByTNeq7JfMLmxUF+oahYFs
l6Qj5syUqUMyAttuk+0S8vy8YvrM1Fca/og8+i4j9wrRSEJ2aL1FlpNGvTSKy3+amLF8KbqFn6M8
3EyRCThB/jmoMjsuDe8genpI85QKdjHQBDxJx2yV7wuBoqHoHAVjt3P768DC1FguAeErmwA8Gr/Z
WKY2zEXfXo3ln90w39TbVxvmwi12dR3VcxGKjLFhGgNkbNqqfLKhZFJTWYKOQO+mWCgm53iUqGyD
vBSQo1TMinWvcceW++gGdA0qoD0e83wGfQdYRzUngSX7dCnfhA2ChzRnKNCL4C5NIS2mTsxlIa4m
4Hc/MZMrNkoX/KsrNmaXG5/QMaK51OplE/rYIUlMU1OAW0wdS1GY+CFTL0TnUzb7l3fJSFz+5rtk
chJGcvXXmIRvBRABCwadHy/jW34q65GDUBxaoOtMxp5S8pQZrbl9AksyezACRt5dnZSsZIv9Iz2W
ukys83mH7D7pmbXu6YPFrNuAWF+LSECsv2EdXA1KGcWIo7pagLMagxJMpLYZFA3VjirpDO9GM+ue
NMxr8Fu5StflCgf5Qdsi231EnugVr8zozOpx9CtDJncz4y235EeV1XRpOTS30F5RX9w6cE6Ojn68
Q+X/QdPRporIlo0qSrpgmo1AGu2sBfPNiswpvvSKmAfkTI1u7RnvIArSB1qyTH8v1gp6Bd4cEJqa
6bCd39Otw5RDRd5n1LRDc643mECNUP2xIiE+PqSLtwV7j6DtdFqQFdggDe8FqvrFNUsDjWjxYvDs
0teDuiXx5rBgc13V7SU01JxmGIfGIqKXRkUEu6Fz/FnBK0CeQH3T2ST3Pi6pMfU03/FwmWgK9n3w
Ua1q4x5t61a4n9eQvmps89iy+92C3CO8Re8Pp5iaaEy6SUhqg6UVyti8x1Mg1SfqaoWMJF4uryIe
exMMtDEmq935eARUlQArSDR9Xer88QAacbJ+6/boe2DUtGClXrF1Td/uJIj+mID1mwX0TcX7wDKu
FyzZxKQxHtY12UY2wM8MCoK19GG7DuyC5TqiQ3tvs042/MMyVhie3a6ahxxNGUiWkpb2q2AT2DXQ
rBSZH1KvAor+YgcJ4cNg06/kPb8sH6FDHXzdoeUwHiF52z2qprNfkGfroyZ3d8IRgOeOCITkG1Br
Yo4zvWTCg/4Y2pWukUZP7ceS1axlw6o15ltM84x2xHaJ2ZOeWAm1WtzfxEngpuEnS+vn0zlmLM5q
gBNRz6iYKin1CHeKG9gadmr6ZL/t2GAkm1Znh7mJuu7VY2nr4gpDNHpDp2zC6puSFONauH+LpJia
n5GiL6o8r0BbwOeHbypnO9+3+haEqEhwP4lsYEsS09Vzv6G6bOIMJEQw3MNmtTofJ6ZnWmiNzPzv
Quu70PrPFFoj2/G3PJRT8mEUgP0t5SeoH78hzJHWQkcrTq76Ceo/Uypn8MC9A91UsIIJJtePpd4Y
jVHrtT4YA37Gd53RGcg9Uf5cv8qhJavL63hGij8HIKWRPie2aIjGYjUwiYpMNSTdo7Ee6r4esJne
WPNTYzXWjGoMBg1b4qcPi1oFiwGRajovjOSuZh3VyKZmeqOrq0Z/dtmSLXSuSUHJY7f67NxDiwKf
ZrT4K/oVMuRp4LPDYohg1UCa7gLikdtnmT5n+Dt38WE0mO8xXRxSaMdTaB5OCqtgGDXklNKNVJNw
s9zlr7I50A00bUI2h839o4aggEesCObDXUqWZLhobajpt/WdClsB8Yw5gQUIol9yrMkbn5sPPqDz
B9Q3nm/xPDcq3t7ekA1d0UAPDdeIzBjGq0J6ozYynU8LIJm3OesNzYhZZnKjAMVPLDK/1ttYz4m1
HpnyPnjEErdIEfnH6tWYvZou8MVXXoYq5yu5bhjPcPJlVFatntmJvTAzu2O9LhsCUo8SgigZrHBf
R2Mww9U9I8BvCeLrsY7Ccyy4zOaGh+Xnf8tN9B9FMCMwfL2kEZ7Hq42U+vpgxWaIZzsr3MLnRV8k
YR+nMGkEY4AJCiagTf+A7sT4X9mLZqG3RmkPes9g6Tu6RCSj01EfAGs6gw2Gm8FDxKh83cFtaPjq
dVhvbA6LO9drGq9zXd5rpmgICARFdmNkDH1hYIGr2PYLrExqVFSyMkoT4Gl0zyL5jWAPO/mYbnJb
2lQm9XSXAS1LUQWC4YirxPIJgXmu52ZixLrR2tWu2gmGwJIVPml7ZCi4ot4KHesoGkhgC3PTEx1+
aARDEoYh9e8a/B7pKevwiQ2yyWitRdFXg1V6halYI+4EAxQt+fSFruFrjhuC0c4PDwID1nyz3PiG
tQRwTrvp97VBfNu1KaiRTG9q+0yKilHA6ruo+NOKCpSafS0qxs6uUyuzEMXzPDhWQlCUOqCxEPid
4Ry7nxSDg7MkQUbwZ9QHEE9APohM0HucQMcUaA+URMICIzZn9LWBw4pNq9s+6HEeSrgDNRv0mPnY
z3McwohG5ool22rb2tpDh/2sEAdx2GHV7wE7YDgVrp4YAJ9z/wKnt6dI/uMjlb1AdtKDd6potFra
lVmZOHyGbAJ9ZXu71EZSny4uJwfSTv9apILaYmKeRhmNoglQFtsWiikjJMBPdE3hyW9bytVjrauv
g9GwDGpxMNSHyB4gldBuk8mMy0n+0IBI1WhtRgwgaEhMRY9YaQaGh3lz8W9wCFmu7jBA8PHT1VPT
Xfl6ZJRmboovXPaGkKwJ5GvAUtM78/fFQKfw1/pHH8oXkDqWb/E+yF7xhX+CaAVGjvd7DGujx9Rh
M0x4s45N/qofX1m+81ekeHgG/+6uIsNfiVZu4ieu6Os5Lc0Y4/axLpGBbvL4HmJkoR7rmYEx4R4T
aAG0kMAIuNR3mIf7iE18bWOT3w+PXLirgA1Wysdj8J8YJ+4kxav4lS9fe64n+PsgbHeNFUPkcrE7
hwExR0DBp4fQjmEzbNAEEPZDRJZHdVXa0Sk4KQ+pDfEN3Vrtyhtx1bLOAIOfWV+MnA6ePTdmUErA
RFabCVZBoR4NoeVqHRoD8hscR2Z6kdEpq3aDDulOuXaRsF6uxfdjhzUQcEocPaMVLajAQKl2UqmI
hELIPH128I3Q8HRPZ+CRhnEyYzOod666ciiEwnD03opMFyqtN3oW47nKQCSBGxQKxtoYXFV7Jo9T
gNEGSgDVs6eeiXSzMLIPFYaFQ70tmPVYT9QDcrsrl51ToH5MdNKkibk4BabPoOYd6DWHwijpcbZ0
sKdQFTOJlMwSUaCUgh/GVOnSzO1yU27m5nmbQ1UWUGPbFjpUwsALGrIH0VBx0yUmqNQzbHt+vkA8
CPBTaMjUBRBqba2Xdkvu+B0uMDEYMobPrNpCPhcqt8YBwWhZodcsRWgr0+dH1Hvg2kudQPU1hMwR
NRjoreVAz8MusxAKt0tbXpUb0ZQelFfttWT9q4udWbJws9g0lg2/OqUDd7SBJ4f5FZM1QjlsOxgP
RqPPtlhaWJ6uCZTaYbbqzEinH+CFox8fET2+IZ1Oz7e754Dc3rbkDVafgwWjtRXcaju25taeSAZy
4iGWktzwq+T4R4prLWEegkoUF3x7u1taBUMYhPFtluuttTy4WOEFZiqHPd1ja/ElVdkCLy8MxJvM
1krXKRaGy0I+Ww6WJsc+6AGFR14IVs8GwCuE91pDXnnWCivJzXFwfGHX8c2EbDm2kEMDCmMZ2wG9
wyFcBz2HnUnnZmrPTRETJ6+0hxlCQ4mJ26I7iam0x8RsqGfx8B7Rl6Yu6/He3X+kgMYHpoO9n+AB
XBtugQtqGX9dYgnnDHzd+JjZRMhCvcBfxuGlK49kHNJRMrQubboSeZJLtC7XpYtPwg8st1D5oUAG
5eKfdA/c9+AHOt1B+Riuhf7GBurPblRDZAoVNyIEbL1z13P8XtmCLvvEtRTKz65Gt9xMVTeZ8SKS
+hZSjCX7i6UKqcblGCxWIzHCVW3mkHewXo/9bW0WZ1DJbktTJJB2eB0koSmu0ZXU4pI5gAROoau4
rIPli9hmyFGCeMDNWIIPcg9OrLN09jf1o7hTt+HGtdVdc5+aHZnhXUudh0gRWT0s4RtwWcjlMNpy
sYuUhWYIzRDnVoMs/PGzZ/jN3SikgMekwIbFtrFcY4FDxleJBxhhW69FvaPeXWvgVQjnNnhPe2io
ZndrSGYzOrs6H2NlIWDLELirdFiwya3LItjYiEvft/eFWbMcdqcP+Rbi87ELdDShg3gJcIh7KO0B
u+m5oBRmdYHtiXXCCnpm+RLBqcmYdIQfh/PPXaDAFG1EQ7ELES7l1i1+NgZf6QKhVq46uWjm0XX+
L4QZofJzAHkKBGPhnWIjwmYw/X2PGOcMn5iYqIvGp1weOthZIZt4WBWyC5PhYVeLiI/XMKsFSNil
2cLdyj52wEIa8w0P0s4vYsyF7Y6nUIOS4jvcDYNb4ugyAq3CA62V3ukDfIUlfA6Z8CPMj+sSAnsJ
N9XFjESYc1AwHuJ7iDnboTHcGawVdkIM0cYdXjieQIzyBEaFz+fuTm0LhEKC4zjNL6roMjPWDB85
f2zXM9vDYb48jGjVmBVd2slOAFgyuWtW6hbLxYPuxHueHaHIdeesITmArbRz2MLG12UrLgBX/VGh
gg37PsQQuBOh7hZMxhdXruGtY89OUMzr+LaxujVXzDAeDP4J4LjCJ3KjAkaJkTDf4s7ggEP0As+7
tEuUP/gEeggPvhoBhLZkbCRjrr/yjezDKGhNDy4gjA5MQbxB0eg+My3fSCiN3msEqhdY3RqJkBzr
t2Q+tnJlovFGTugb9jEmiM+2cvJMvqu5h5zf89mGVoSzg71+w9XQ7Ia/lv91QUuL/1u1A1M6cc3J
vUHPhBsFbxCvpth2EwbhpI89ZjD47mN/97F/Lj4Sp9yJUbgelaYoXW0RjQtg/HLFUcLIe+ZiUtpO
gTKnnRc+misAwHfn5bvz8t15+e68fHderot/rwv0eAT0K9dllNkRZ3HsLrn4BtQAMWnbnMMmnigC
nLrGCCD0T11j2gkbpQq+O2HfnbDvThjsru9O2O/vhE1a0aNE1b9kRc8n5PG4REMQ8jBedsiUtFS5
5D0ymyfOk42854lVjhxD/pEgWIHsrnrJIWbwTeeIGw9M0SXkMVTEmgbEYXh8+8eoEXB6C/b6zuOy
IX1Pl0R4ux9WCG+jXlJXzRZhA7S9oB1AjylzAX/jARke8/gxzrrm/vEU7mvyTke5jj/vnU6mvy6Z
9CvP6D80/QXGzW8ZPCBO5DxWoG0cQ8jbogHJT1PxzY9oHeJ1POZ2d/d219MXBFVByk7u8IeMIZq+
BkywxXeZh9Z5vA9xKHtgL6eB7HO8tKQIqt/MyB5QglWyT/aluThU99JB3snb7qjcZHqGgHYO5Mgc
6aoSoSVyOBxeQXlGDohqRuSAUNSwGlaCDUzqajBzpiLUXxspoqOeIdLU7gFmzcH+AjYbONeeQfDu
hgyrx4jMjx8fZ4+ckQbAWGfszWfHD+QAZNxDiMQeOsXQOw7bnBnruzUC3xt0IKZvbwEF9gOZP0T/
7wp2h9QG4oIqv2FAOIEKqflP/gy/++Md5uIyR/hkNJq4vIKDCo5vX2cmvx1Fv1qZkW8f+eEyXIS1
Aqwyf6yR8qFPrd6xlDzMiXGDQpz7hrjk1JGbSy27CfAy0TcE+JcNEDS3qJHR0SmGoa8Q4Wm7BskV
I0HyKtB9JCZwLwFirndvgNr0l1n7APYl0D+mOktd4KSfjOqrOxkZ1R06i6udhHyA9pQ9OO+AWZvt
an72n7UjuNWO3QF9nxLSeYz3nNeosCSgNp8NZL5dnFEcqKCpR8CrabqX9FVDko/NgMUOaOmgwoui
cFA6anrTkubx6xWQRzxXl+oBAKr+fjZGhjoaqYGu18HZAJuyjzztO0+BxvQVDESEucTfoqvUbWzE
RqSDgv4cnr0tGi0jc+cjI8Rj2hwf/PWYLgV2X83lyKxHJyBFDjOeW0GGSqHIRCEVIhvVZgEcF8/n
ARBDSuuCNaEVyvhFPQUSSLxvjRWwS6iYQmYTWcDykpQBLzgNMFRgYpAjapHCjLbIGcFqSkz1ESWq
E8hjcAFNyBv+/JVcDkBBPfdnGD/PFiwwXp6kRd5gyyE/PVK2PDvA80MJgEut7p44fKlBJs65Q+4H
eLRqz9Fo5W2Enzy9zZPMDtLPPJ3O4Uw8/c1B9ny/+zRG9t0sMt1VmHx0b4rlOldYDlZ5BJ57KwD8
ukQGs2T+pkOU7lnbD7rFIT8LmkHdI/GLVVwgcVoi79cYl3QagtB8xJHdXWBJSxYCv6bsOV6h0eWV
ABMhQaL4IzPb9dubo3983G7eY/N0SEKSJATnDzLKZ/jm4QyeP5asBEKNR8d5zJvrff69ReQbeWsk
CmqL/86zQDxWjvQiguvFJZ+MlO2/uL2kUYlErSS+08vY8jERLhgE1OtafHrbW9nKCc+e+cSjPkQJ
BO9qBYlxzmhPMnorkNuY3d6eUxYblzuETDy+vSWoveNS9Otz8G0L8eezeSnQvNpHQpf4jVxjoPkp
2itoR8mANDMbM+UoMLPAIg0b6X7iolPa8lIhdnXV79ry36UtJ/fDCLL/q+yHKWEsjYL9v99pmRK7
F2Tg1cb9Lnb/WGJ3ZCH9wbT6lKEk/Q6G0pTRKY0MpT+K0Tll9o+pfv+4Zv+cRxM+mapgSOWMYirs
6JF0VNPcBekITL3F8akBcmefdpa9T87lVrQA8mbvQFLoEXkPty4sOWAPWH0LGD31VzAvrHgFbA8B
2Afu3WtHVbMElgycVaZmDNsUkZiAAKjXbMMLriKhvMrAu13C8vZD6h0zEz2ZgmORk2METw/FmhOm
7OTtjfyzP9ntXdq1fFo98NuLIoin0TqNlyJcaYxFXMY+aG5RLNvT5KYGREa5n7MHbppzLGzHYIzT
4gbuBxyQ0ArX2gUrmtN6y3GggcHLRBqw16D3DEEz1Ijj9njxAAv2AFkZ8XYJl59DjmpkyDngElAe
KmNNQfhuohssSUXSaqYqGsta/9qQm7y5kbXwp7o5+ZvI76uVG527XgjdRAL9sIkwgUrWxzvENe4e
4EcDeycgCmKaBwURl4ZeopMH83DMUC4jUvgjE+4EV1tf7aHREckdMBlFKkayN+zV+es1nLzNkc78
DW9T5TP61X2O9B867vlaXSBUk+scSxruBgRpDB/S64UHX17snUSeHzemi/pRf2XvELIBOw2e2b8A
7IiXpRQxNB5W6PUn2SxtxYgP0kaztPXCis8uehBYX88eH9FXIx5px8FZztNFhxGD29ZYI6D39cdf
2kV+9fkjN79Ch7pUmkN6FGgQjWKgnoZ3L7yYTNwoVMDPBAhM1eIITY5Ej5hoGeKaw8a5B+8ZHjuV
4Bb/KFCVj4hFu5GpCOHgEJlGp0EvCMBppGl15/T1wCfmZTn2fztNmHkD5iU+PqJ07DjlYH9ba/x8
OMddF7K88yo5xwXWFaqIB6BCwZZFU8T2EEKdkRu+Mwb43i+Iqxo2MVHJluAPqvGCZjLkHf+/H8B1
c1uQR7TMIgXBKFHQxiOEHrzwVUFO0IUocDojjveBxluA5X1MrK7MZ+GL1R23JptlwywQPNwEpEqP
wT8syUOOADCPFj9t+V8ahgZOkO+8CGrzyBdvZhaEfb1YU+duORLjf/xzN2458o+eu6ntOxK49a++
fUdC98+5fUfi+rfavhPacdzK8B/SjlMC+BLJujLf/jACWPr2rCARNUejId4eB7LnauBJOBNLVWsV
88VDeVJppiDuQbDxHrKOnmGi3ELeMdRS8CTVROWCKHCB8Vmw/XzxUYI0Giopnckd6mtjmu8CVBQN
qIXt9e2F2Wsf67KVAGzP4fxLFFN1IJsCzvOsohDqZV2cXXTizgk6HZZwZnLUdHEJD04N2WqY8whI
urHbCbgPiX0EuIvGXKwFpH8DEqMqJ2UyPQv4Z293Ji81ChCw9w3BQncW4qKKBEkaHmgNdMkK4f/E
RqDHgFjjSVR/SDCgJSYwiT1zOzrHE18LW/BuTkzOyCPocx8slA5Whs1RSd2jmIZL/HUK1dPDrOS/
ChD92yfhUk3Da2tQbYy/zMnD37JYvAq7Q225bHAdkRJeG/C0xDtz/JlbTbwSh9cj8k97ygme+/Hh
HfhrwB8Mp/AGJWAA8XOYf4ZkBlKGuoTk4IKg2pB2KO/iWXZQbvHfAfdHRRLKwueoGGguBRboo4Zn
9IQszR/R++JKhILqwEfz9ZT9P/TTz9tppJ9iV4zrNMR2EuAl5eTFJXZOTzfoEsNNw5IkzOB/4Hsk
1hP76em+Z/cyBXNdBqPn+fkNDDbQ4QF5O36sfOz6jHrYDDGbWtvJjc8t3KtT95+08b9JG7VY/LyK
I6WaF07SZDFW8WLO80gFf/BF4+ZbYNzYN6ghQi0RCsgvRr+P9b15eUGfZnL8uLsD9cD7+wLcTyH8
YcfmFh7qaTerj48P1BKeLfoxQzqWL+5KIvw80zNK9HyU6GSow0tMFLjxfG2wOnt6TyZk3uTdjTT6
n+vupoXWSNd/F1qTQmvkGv5uQmvSUhj5mL+qpfBNQ3spCiIa2oiSfAlOXMlLx9H8qO+gC6Gl0Aca
RzqFgAfV3UBWz5qB1r+rCRn9TcrZxdUlR7frS7NKCyRc0puLb52wACvFokADlupF8VB+2oiNGQdi
wcIwjo1kAEeqIoJqVAkJGmg9tC2I9vM4KelMyA5xI71kHro1JX1hqvOwJMu2EaZG/E2D4ecRKyNT
Lg7CUHVKCE4wkTSowwUkx6OZLZN+i/hghcJeKwMNyO0zByWsdi74+Sc08CXK/8mguxrCyKCLizl6
hSsYAhxrLqJPrs4L5TidXUQ4LQyvG3SBEzrCujp/RMBCfG0DSNwq+moEI6sp7uoy9HKMYMu947fj
lhMi7g1w+lWc1eZ2FZDjxCWn5n1sdvz6835hMv/qrkf2RJnVVTub4a5FI4clB1xYThH7QqgjB6wg
NwecF06MACYf3jFshzo+bhrG5JgATeAzACR6C0vCrV8VYX9EOQBS+rj7eqa+LeuutsdItXeLZjaT
EgzzDtr6hVuYsMpgdiKkwU3aB2Y2FHxEGTlwksVXBcRCnLbR3BXcD+GF3ZZ1wy0BPvSWx2MoCtHv
7j7OH1+PdHIj8zW/Eji//kaeXNKRJv2dlnRKTPKmZ9cT9fuLyanTOpLrsRvKbZhhD8Zke9hMxHkn
PnyMbf7HPvzSaOKLU37BR1xtyqCTVcFpoZJwWkocYBE0JSAmoeE2uK/IhlfB+zTapYBU1aAcA78G
6L4ysgM5A0c8vfGMw6P+9UmZOtNj5O/vd6bFCSNiTCL/axgRE9roMnlXK/YraKPJTTKSsfHga3P0
/sYmESioxFwAeWEtQQOUlFPfcp0wI08dg89vqgDR9QiAhIazAxbR/L/Ufdlu3EiU5a/0D7DA2MmX
AYZkMhdlaktbsvxCyBv3fefX96FcPaVkekQUZh66ARcKrrIVjIgbdz33HmAZz+jNt1c8k9VvWmrT
/w7ftNCv/z8f099klPe/3/KC/XLx2//1v9u6qV6T8DX7D6utfr62/5H/+o9z89qEdRN+r5fElxeE
mduf+cwuefWH/huyY856Yo0d8/Ra4RhAk3n+2YByswLB5mtYvyfJnH/Kb5JMwuVfoPWGc2EYhlTE
gCH6TZJJOP8L/wnMNuDQBI2wgPT9zZJJ9b+EALm6rhNwYUpQa/4flkzC/yKEUlCYMfAWS27wf0OS
uVA9+PlSgHDcIASUb6DLXBgdAqLqfPDEcB9rFXN0jXxVcQnKmExXoNrOJjuoUH97d2J/y9L73srZ
53tnLbCmohIk1gYVREiyVMxFbaiMgXX5furazg110GwGJTg5P15lSX07L8O4ActjgCzbxD+XDgAp
oqRPKenuKxJkxyBKd1MQDU4ycepE2tBZQU39U9zH+yEzzjIp/O3KF1wdLhUGmemaCZu5w9/KZ++U
bG507ThNY3Vv5A2oj4vYdPtCCFc3O8zArEV8SFMdCdvAB0C57Ohei8G8xnIz2cWkwsxhWY03bcDi
E2mIf+N3hf+NyS5YOamlT6nrdCaWpkypmS0VnH+XJ6VPAY8k4dl9xLLAlVkEXzvztW2fpWI30alD
WDjVHEwG5W2oAZ+vT8ULCYLITvn0owGz7veMNuw20qvykHrJcAq8yNwlVLUuCNrZtvCNyAWDdLHj
envfy7H/QhjI2AxhjrgG0tlxo2dfZTScV65gUaHE1gyC43/jbwddulyEnlk6amPHeHIvzJgfyowM
tppEeNR7v7bNKtHtllf9LQc79ibIRt3NTDA0fPwRs6d5Ie+YxorR9xyE3ZSaoL69PN68lr0wRBTf
91lDb5JEPEfgRN+wXrbuqO7MyUdJW1ZrYx6vH4AwTGgPUwc5L6dqCY1udLPuZJb6970aA3syyHMS
tJgdFAnN8aLa3IVNcFaeQNnBj2tHqzrN+njny6AXnUQmdN/M3AU9Zxp88QYzYuZZJDPzDuxW9Vb5
GkD35aQe/SzsNwa45bdkPHM/uqvpiMIGKFjrsPJc0lLUAMCpchOzMnCNLhkf4srYBSHIzTMNk+ga
8qVJqN1gWJKazJXG7CsFJcB8iboT5TPJutAXFjhueAHabGreVaGpzqPou00zlt6Kg0rmZ3UhF/jp
BsP5GFwQUGYvDocOee7nypjuwijdD36rbQcCIQUoyWpjEbmkqYZXVvBvYYtJRJMcrbQ11IoyXsZJ
ui4JljbUfD9s5le7lE4troKsyyd6lzFPvxVFd9SnIXnpGhM9W14BasqSxeRIwZ8lrUjvvglRysBp
C2VAcMo4fxHiFNRmn9tNrAOiZYiK7jNR1ZanIo6ZuE052xJefZ3aiv38WMKWvvP8+YbiyqTEgCHT
1cKD83MuRRWb+l2QimOlhf5LzSBbEVjrMWOKjB1wg60ZncDZkp9UyJVnDUPn7VUndObyIKYWHwPy
VfSyPgGv4WGoExv9U+bp05o9WARh+FbKBFG6QCsR6OqX89CoOcRpnXXNHYvS8pEK0Wz70lPwf2Pi
apqPCbldpm6ysRg+p3mBA0xJjixIZ0DVllFX2zHPisgq0qi50xQr3SDLzO73o/1Xvt7/NErzmRNw
zWmz8zy+cNHwd367aBoR6i9GCegFpSEEl//4aBp0118Ghw9mwDqi9qP/46RpBujPdbRSMlwllbqa
L/S/uMwp+cvEJG7d5JwSBseP/hs3bTYR/6gKoWCTpYAXIZgOAwIpunykSgyilZXHHmuNIoEZ+5XN
g1xtG2F5AEpCbK2xHywyTSsG9FIVvi2sFI4HlLkMfgxZaIcUSVNR+xV/BA9h7uQqQCVbTWseyPxT
LrYHDxg+LcjfGYr9eB2X2xNZF7Vp2+gPk8ZOmip/ekRDc5E2HOL+h8+j7KCIvqJ+Lx8jdrZYc6F9
8zqpiiHS9Yc68Kw08DFXsU4xSk73742iWlns0hP8vRgHob1O0VsLlb84xlxLPShULBZkve6Y6OYE
8288OiFaVs+p3gfuO/m+/310713shW15W1BAJcK5ZhzM90vnt2trVnmNog+VHz9Sj9fHyiv3WRzv
fa3/VPFR24cUuRi+89pb0UzBiuVf9OG8fYASghAFdlIT5nQ+/ve+LyvGymxy+oCl2LHl9DY082Jb
ar3a9XmLyrasMRuxy6kjg6w5x25HW2RYiyx6DsNsr+2bumtOHx/L1Z1jaj6HTy4MHcEOfJPLj/Jh
/UiRhOp+4i36NutxtABMx8DPQk07YyjXZOz6FLCgMAwFJ8JAuLO896qTtTTKSd5nwvTt0QjPFdFu
SFqUbhGNmPjZ0OlTkg2DFZSaLXqMDex7cP0UY7GnsKGOnuZnv1VrVv9Kn+C7MDyBmZgXoxToYy8P
QqdD3KfmpO5zHT2MidiDPOBrGrXlBg4l2QZSP7bVFO3GhFQrheY/nonJpS4lg1Y0lnP1qsRXddth
beXXx1RFv0x46J+JP7j42uFZme1d0GCw6SQqvuGM+3sTJa1cMYRG3TgezcGjzr+XC1MBZYT4R5nG
GyrinbBqFPrVLymuqajie90wS7vx25+xxl+y2qArUrg8/JlB0TDYrOsQeuP4Lw+/Dz2PIyoSj4bZ
vpol3VeF5nZa+WkY6Ndgaj4PIWbJZ9Oqw7lU5ibMGyMwYyZiPRAGL269D4MCbcwTeeTmOVS5FRu+
w1Nm+Qcfg0vRHIFpvW1jCYwt9rgVhaHD1nqp3wzGe1X/9g2Uw9oSmFWI3uXmc79ifOopeezQXntS
oF9j3zh1W3krKhuy8EtJdwh3UgNlrF3kdrD3Jivi/1Y9LT9joZ6SKhwTX8Nn+L8kd6vvpN2Barzq
bE0dZGZ7rRVhDvarrBxFDnytGLjwWiFj8028O4WFCDS5n3r6iOV7DK4jO5/uutCZQrAA3/Xazv/M
iRVUdjV9TjCg80uW3NfoFv75sdAv4sPrj1iIQxulGSI2nTy2MrVF+dJRTDow4IMO3zP9oYCAVCby
+SNfCzmW1vBt92xOeyEyl1wtTG+nV6E/hgl95KAUCWyuz2zBrW/LYdtNj56P0ddsB9Ngxf0pqger
6r9O+W3GD2Pv9sknBT5XDigdOwetkxaHkO/T2PblidLdx0f05lddSSveC4PlhhnjSzERWlvlMSOP
ceUOQI911p0cHGOwc0yQRQUQbA8gn4g32RnOefm9+1XvRYZZ4QP8ssQtsm3Z3pbEoqaVYdCCo7vi
qc6dNrBbZXFim+2OTiuivQjofl8rJzqUDLxFw1w6U0VgeKnGOvoYo5M/3o2vFT36naVlLwoj6VM7
9C21Czk+flNGG8xRmPyHqf88gL8kc5C6WdF2b9X95Rm+/57FbQ8kD7Jca/E9oHtJ7dG31a3RnXxM
ygldqTYDsv/xqfb3rHaCwU3LzxHbkRGTRdo7/2sKRZQ8pPqN0Hd6aGmYsKM/h71V5RtaHhQI8CqO
Xv5tEW4l8gJfYuMh8XaysvRHsDp+LA7zg/hoJwvdZepN02oNTjacvjbmzlRuAhCB8dqOT4zdf7zW
lQdncihICTOJ+AJZiGXqhGuBMM2Mk0ezATshc1MM1Pd25sn8qkAh+/Fii1oZZGax2GJnPWiDVKAg
5y1AkQy/rKbahBLVbLVR+UGklpkd4mDL45uus5lna/CfhukxBOAENHjRXdfeYsKEXoB/p8SM49wS
D/pxikG+atWYEJNYLVCY5/AMJtQSMIAv3EVXVyxPURCCaU+zWP+pZrupOwXRJuJOOh6Z7+Avh99l
7gTaI80OH2/5yg35vWVTzCkqhHxLmw9vk2s8G8njuDUBWC3tFJPGv7MvvbRr6nrhFnnvTjlhcCxj
uypXXulbwfVCluYThxHGv2AN4CBf2kGtT7gZFThx099GGMWOUdCTM2tgkWFUiyKbMbrNxDZHKsMd
xC5I7OEHEjC94TTEyvJTj+Dfc/swsmj0NM9BSSwP8Jn0IescjreWHKf6ycgtfqY7NEKyeFP9LDG5
O/1i5o++ZpPcDYAKMj5N5EYvMBzNyJ1slQP1MsX1t1zBo0IETNE9+AYlfudY1UVtqsnHIScYHj7Z
MSC/rzq055NE+a+wW3IqfZcOhwwF4du2sxppMUB3azeSjl5vkd77+NbVZT74+oMWhtdrOpLWw0Ae
jdEOUXCkTxE/9qB2uMMgmS45lc1dF9518tBGN0QeUJpoNYueRWUFaMySVhxZHPrTd2rPyTKELs6A
S8ks/84I7CC322/1k/peOONj8CBepWepM6TLm/auBEw5sXLDqh4N1/siqcWeSGz50uK/YFoMYfVP
6S18APPOvI/QDJS6fWdTzWb4W9QpDtqPj89iAeT4+yyQl0WEplBIukpH6RLVJ60nj9rZvBPfox8m
s8W3lN40fK8TV2puC3V9rA7iZzVZfmSVd9h7+gpH3PwCcHv+qhEnvW0e2aZ4Sj+Ve/GruoXI6amV
fWkNu4HR+R4+ZkfvBold7QFMFPt8LZpYhnRvz9jUCYVfa3BDXyTXqUryZjCxCRxuBeoT9IZVVnqr
YXB9tS2EReIdrk39bEDMmiGqwBDyj4/xrRF7+ZLnII8jg4GY+03k3sl4X5taKoOAPgY/MiD+PwcY
47+NW8fEELneQlYm6d3EdKE0RWTrX6hl3NSfskdcaLtPCyfjVsIR2Zyaz31gGegz0LYff+GC+Pf3
RQv5VoZCwIUo6lLXmKmqCmngjMBiC4BxYg2fYP/FwyYK7fq+QbP0/+OCC+VWJWmryVmysgqhhCV/
ZqD20q0RnACjNZ04ZsHDq8tW/MrVfS5kIYszz0hnWfA+T98bavW37U/jE3mIXrtX8ylZ8Z+vwjio
7nenuiwtaTL9ezX/ycMsMdAWv9IfIpiZvsNV/OLaYosSnT81MqgFQrcRFLnDnrW2P97lOVoHRnRM
5F8ClQLnmVjwp3KA0HWXa3ZhuCEssPepVbuc3pvTrvBudeFbonri2YlD3DpEXuLOK8/5sDaU/I8O
zPvzoZdSF0Sa1rIQqrYEI0PgjJ+zfJeDEyK0GHLa31F2yqI1wZv9lKu3+I+ky0UiMeubRPoB1vRw
D8Qax41mull9ho+peRv2WVNO9hj5FrYu7r1i7aH9ydwhr6JTVO0ROS1nNmh+n/F2Sumj90t/9ceD
92KSTfatuCHc0pq7MF3xrd/SeFf7/WfBZYWZ+l1Wm3lJH6W5oYYzxLYw3XT8lGHvorQ6PPcQNFr0
RsHPinXp0nzlyGfd8dEXLASzq8yaM4Utd58q0Du3TgAS3NAa408f65Qr33t2H6DKdGXMGc0lgC3w
q34YPU8/9wNixspK2sNYul3qWUVArdB8+Xi56zzFYr3lvuI2U1WI9eJxkxi7Nt003TYBt6O0J7D+
pU6TOrR8SJQTI3j+3D3UoLXehPHKDa9te/GIepQOvb7DZxjkYIChBMRE9YH4L2Fmp8a/1zKLTS+e
j4jyyfACrKahNo/5ipgxWLvgQteF5YOKi286eZeeDOD3jI0/7PWXLLGYf5IM1Qgn9iz88sHKEjpa
blfSLglSmkjj2wV1P76etyThhdgtvpRfKhcRe51R5PjSBOwxje0XxwCsSt02QqbwNqj3fn4DPMcI
ZrPJYtU2w4MYOmqJ8XvJb3kBH9sLEQGnDiuQTKhOPahOy9sYrcogwNGoPYDJMTmiAxy18W2rB7aA
4ZL2oCW2LEFZA1ombZeT3NYRqJbqnHY/Pt4hmc/6aoeSMM6QrEbZZ5F6EFoQtSHFDrvs7mthYiYt
RrDJfQVeGfbC4r2J0H66Twa7kWt29MpJng/33dJLf8EITT3QsXTAN8rcRj0OwW7Rp45OTDwFDPpY
a4e/NhaLJRceQwY8wN/3mRxzfa/bQ3foTFeXPxSgC/qJmRtVr6hreaWusSgFxmrGVwkdBf9LIQo0
PZR6NJIzsnBNuef6tgQchSE544rAMgFWTazxSYPmNB0aHqLYVcGWIBPXuxRzMxpYzX0KRiRwChVO
hHmamu2pDY0c3lvisX8xTzpYe/h37ev44kMWffzoxgkSC/Exhll2jxUq0CBYTG3zZIQW0ow1gcM6
O6oh5nMaR7NorYY/G+W28Q9GZfcpAoiVp/RmE5eCRplEfY8yoESW6J/EjFrqN5p+DicL61UoRx+7
X5jiMrnKuzMxpiFzIAXc7oJvLfCaoYPnUz0PB9D7mpbxSXsEaCkxcAAnOHg82OjGjtVua+zCF/9T
fErxLq1BbELDSbptAERT7Q6GJQvLB6fU8NnUNi3/1WoHgHFYbvetO0VWaFh0i1TRhMN8DiTS8T89
TIBEjIascLTiwl85V29y8M8JLJRsY9Zm3UaQ95o+NAXCiG2o7eT+tUzRSqrtP37YC/JVmLDFagsl
G2jGqGUS540ky776rnDVBiiVSviPOVp2C9sAreDPJLFKdAFmWwqn+YAYE3HV9+prFFswNN63eC0D
9Adtg3z0PJAC5Q+0Ml0+BWDY9DCeInIGCpDVVufbiEs+3vi1szJvXOhS4cdjoWXGJSvjhKTVQM4K
/RFgIERDb241P5JvPrUiz256Z8Kwn8LK/J3//PHaCyDS34f+bu2FvWADMwOeYu2wtviTetZ/GsUs
guK5e+6BY4nm6UQK4fgLsj01sf1nDzmVXYyz9i19BV/0J6P+/iAW2Tbf1PM+HHpyblJ7AtHhQyps
HfNHfXADfbzv65BoceYLK5KZ06il1UTO9ZjtjBjJPLxGRweBKjkqWHUNgYur6aexXVErqysvjEic
joGOLnFIVOkgwVWi3RXMzmCEQ4QCzA0oFA1LgDpyNQqcr/JKn7276oUpSeOIM2C2yFl+bZ+qF8iY
fJ0MK8os7Un7Geh2WTrJYMEzWTnrP1ns99c6q5l3iQBRp5GhYpy1YI8MpIWd45db/RYOJLsbX/nP
dtgWDDc9rYjTAr/5X8I9l9uBIkNRd+GrmolqWNfrBPUQOwJ5LbO10a28rTAbZ/wqjc5qg09V/iVT
k8Wj76F/Hj9PxaFiLyUhVkru+xgVGNRiUQr0MCWb2pKOFgsrm9EaFZbNxwf1Z/H/53MXuibwCtI1
WPnsIQnA7QJ2pt575Anlx7ZcS/P+0cbPyS1g2wDBXDZoNok2s3AV5Jw1m1Jiklgx2AQTqGeowTEo
NMsL3SI4rKY+2SzfV2L4buGFNJRabhStyLFLuO2JBRuIslEZOwndGJhtza22c9LOmZ5RCImp22i2
bNGz6aAz08TgH7ZpQSLcApTqBPF+HG4oiuHNlkcuk0epHjp+9jGLutt3/UG0p2nYevWKwv6jWfxn
B8u2TSMLiVanJcSK2w0y0xXkA9nQMXppBmCp4e/EzseScZ2SnNWVBGYE7bSK8iVAIyETz/sGHlmg
9mwSVhUda9Ii/sgcnuxp69RgeQSJp25XfDfWqTsgBiTMlpi9XblJ9iTSU5KckHSjmGIf3g3TyaB2
pzmMWlWxL/uTQtSk8udKfwlB/dltpuRLwvdVtqfGLsHQjng6FmliFUm5ySLkyylyKuQx8I5hfV7Z
7NU7QAGAAYoikR4HPHgJXRxDEQZygCNgFqccrh03QE/ZIM1sbNOnytyr5iEq7vBa0/TGT/cqcqcE
ZdkHUVuFtLzYzgq7Dx3zZ2NiQhYZN0HqxNRp4avBCYPzcKtpmwqJ9gxx202zLRKMA0nGzVC5tdr3
XyiGjsD04kAaDOXLHj7e3lsV9+IBLLa3MACamMamq7E9jtEbLSJEu8aAq1fD1sDu3WEGOQajYLxJ
9YAssqI4+I2vbrhAQsrlIFIWVoG9cdsAnzPdYO6K2f+KwFpMNy2OiW1zaUfErrVtUQBEvElTDKjm
2bnSLZ7Yfb1rlGUath444jZVNolsHE1lOMK308mV8Wvabhp6Qoq9Dp2WOqjYVqnVoie5tMLBAiy0
+TqUVvEV4WtF3aSYLOnZ3HAr8VyYx4/P6to1ms8KTSJc1w3kjZYtERUJCZA2PlwjvhmpqwexNTX3
mV9YDSBB6C7ndt3e++Vhmn3v4SCblWTmlbZafMDCKa062jeyhP9nRDuj/Fw0t0rait703soTv45r
FystPbFCMGCi4Gzr3qZBaDmOX4h8oGpfFlabH0xvF1c3KnTy3KnXpt2RK5W2WHzheekpKwdvlskS
g+hGWyaOCWEYDvrc7HCsu70IXDFsPO8QVlsS3frVVla2CVICmMW11Nk1AGPxNQvnbKp4RrwoIOc0
u2nUzkB1ot3wc/4DuL0S8IF6zSe78lAWCy6eJBA9vJootg+AYzb+KLt9aviWZM96+piNTlk/tOkX
nDpcF2+o9x8L+XXgA9wH1QFsMpUEYvYK+FXTZMgmHp9ToMzhfBuZxZs03DTm9OKpHBPw0JuD4LL9
6pdmcBPP4VctWO/UCtFQJoTYjpV321dpZvNx/GVQgKMJ0X5WjfwKn2/csnT8HvhuN/XqBIv1aaqr
asXZuvIusQmGcBl9XAItU8uRd3OpXrGQxOcqm0EVshw2A8zW9uOzus6HIBwnEplT4DdQnnv7/+98
yUYNTIt8FZxLQ74MeTqB77oBwDdvUGKKPbIBVPloQqsBnobKaYuiOuvW9nqtlt6+AvBRzN9C74yx
SJAMlZH7vjcGZzmglBnXvmOUMrKztpZ7Xjm5AdiUyRlaZ6Sd5jtNO9YRPauSfG77cFqR3vk1vLMn
Bnp5gJqiAEQANYSmloVfXw5D2QSe558HLOKUYXIOhlpZeuP/6qtqtXVl8Vbm5QQ3kQWbAfsAiy6W
i41M6JOZY+8dO0oaEpewJrDLhn72Et9KCh7uGsqqTZGlr2WMSIrpuXZT69OXvIMVLzqlWVwW5cZP
0u8ogPptK3ZlxxBtDpzZIRQLEeg+C6RIVrzeJQZo/vi5CoHuNwCXmL5syB7HHK1eQD480gGlj6lE
+rAiGXdNL957TXISmiL7zB8aq9TSwDH8VHP9CjWkooxLS8n8aczL2Ap1uqeF4W+ZcSODUXMiBQYW
0YKdQ7C1+13McYEjpL/BrChwLTpS/WLhMfej13pU+fp5kOQ2SHWrL3nk9EZY30yR90kLY+2BppOP
qvugdklQZJuspvo2MvpbERXNzTAgWQh46XEM03HfMmIXnjiFwHVbo64H9x72abftBC9Aiu420Nse
/Wx6ZOdpNNkfv+CltsNuJABYpgSmGAQy+HUZDTayjcxQ6PW5i0xwbwc4fV+rQzgXmdqIKgQQK/qi
JGldMOIEtucDSKPSGCi4HD5blbXDQdN6ZKNQWc7i2ruNQqTg/Em6ILyw86opHxqqcjhBI6a/dQX4
w7TKc9BVRFfigGUtBFBpgEXRyIX3Z6oZzXy5Fb0fzM5MC/MxKqr8Rgv7zxSuZirVrYAg2bksajsJ
252YkCtlg+hv0wCAFkaM+JCQeNP2WnRgSWQhUM0dwJ0ihzKY+7cT/1d9K6fwe5XX+a/mw27k/2nd
LQq65//e3eKGUfi+r2X+0//V16KMv/D80dAy42z/7jpW/C8J4CW0ugIqx5gTN393HWuE/oWWN7QM
wgdFswJw+xcNLXBRYQSAmJojM8r+TUPLVXoIbi76PGDgZtjE3BV5KVOlkYSNgOQ/jawcD2hKqL90
Ade+ZXUl7gKWTXexTEfHQ7x2q0Hi9/EQDHZf0uR+bHpUM98d2f1vM/JxwwTHttCLrQPsKdGEsniu
MLaBr/eaeuI0YvuG541VJ1F+wydlWp1pNJam5RlS09TYJGHiA4pYUNtr4nQlE7t0MHAwc6uAwuWg
6qPebPI7y+9NlHmZ2ZInL6uSTeAHtROPU737eL9vVAzvrKkCXAUbRlc0rhLB57KeOiZS8xraeU8a
rJnNBQN7UapjhGKggHLyGmM7yOYGimGyaT31P4eiAneYJ9ReRnEEPFmVuCkp2+2Q+sBBZZO/N3rP
22WdSbdNHSaOl3bDjUy0wY2LkrtED+rPaVOkmYVEmbnhWQXTyOha1/VS8b7tbG58mZu5KL9yncTY
0LRDCflJy7KbotWQB6hucxIeywwxnsp26HS25CicIsesriC02QjIXItK+VDuAh8euO650E8WzRQa
tHM3itRuyLtzIxCTat5Wo4gctJVM7fW1Y0AAQau/gTkAwO0ucngU+p/1TWM8BVSWO82ITWssyrWS
1x9XAQQITZFKwZdaxD/p4OXSCDPjaRStsFUE9PFYq2HFU7vCVr5hoeDpw01Gqh8tYpeP22dlHtCE
Bs9o3A0fWgJQBsi3BkBHYz+pH6qal7rLjCh8GquihUmgfXUKDL1StkSLY7lpKtpPaJEq/dYqJpnm
m9Qcp2jlO/9wGpQDqYHmd/RHG0sET5xUSQ3sgvcUFYW2MTUguulYixXV8qenBjnkOHCdw7FYvui+
qHQ/aDTvCU0hZNflYXFTUr1AXU00MN8Cbkod1ZsoKurtlA2GPTYlPZtlnL0IGo6OBk/U7qsgdMc8
+xGi13bXI5C6jxoZWzLoGntsJUOxsAZib+omJyokccc2zZw8RlNdOk7DgUY0/7dZi/maOeIgSoDC
mz3Oy2vO0pBSwF3AyOYl/aEasRNMLPgGpF68NWSW2W2edG47AE4clXF1ylReWnme8EctAriy1YFD
FWG8pstn03Gh2gAUQa8VRVEXHjC8ysvPEoOPTFrU+M8+5f7NEBI4hZrObgwPDeVjhRoj1Fp1qtO6
dT7WqosQRRnzygBsI3WJlB46/S5XbtjUyjCI/OfUSI9ofpdnpUU/q8xDN1sk6xUXczZJy30iAkWl
ngJ2iPUuVxM9OhOA8w+ezSRGkiJXAKv2DNR+eVo7RVkgCRqWbMVwLDMo2OLccT3Piph9h7eJOu/M
k49+a8PMTePJQ8fqbRAWys4Yz2zKs/wL2kPVZuTZM2unaSu6vlt5sfOWFltGKyFH0wiibBNW8nLL
EZliDKMpoL/8TmBoQvI10PPMTsZ4rZpzlYqeN4pOLYnmOGpiiMtiqRITXUQiQvNJ66oWxJllLbc+
ppZ868o22JWsP6reUDvSl98MVNkevJbspmoQjumrX52egt2UyfyehfRrO3jTTiv5C/wq5U4aba2R
xh3wwJnmJjz+FXMzvGUcbWcki4UdYWYLxh941Y1o2fOkj/qmMKMGqTIUAUirqZuwzsPNaFTFzUSQ
R6OT3HDV3peJWe3zVEOvSR6mr2MuTLvRRbPPq953h7rQHLOKahRAJgaM+aivqLo/SKSam044gxNJ
MXfj8npqJQbWFYN6Quui6dIOSfQ09UBYWqZgc5XABndpugY0/INEAhZmzOEjskto7LxcNBK+XrBC
mujByOVx6CRziMq0XQpdus/HUdj+BOQ7wJwKSMe+XXkQfxBJA6oGLhQiI2QmFq+wEfrImiSGnARM
t9qUNvcF8x9ImucrnuFVvhA/36CzgzBDgmBIZsX37u1VYRxJcwzMJxlO2b3R6q3DQqY7tawxMDsQ
vRurqrd7Y2R23AEcKpt+XEktXGWm5o9gGKwDVxnAQ7VMLQxp3feayLWnJE+5UzUqP6YFKbdxlQ6Y
+MCqA50SdqRjOO6QYDDdNsiDXa2XwUom7g/KFpcO5DUMOGa8LDNxYdzxQeSFehpqkmw5XFPLjPL8
NhrFYzPpZPOxbv+DbAPjjQmv8CxRYl3mwtCty7ssY8ZTFQLyX6Af3o2MXD9qbJTbJBrpbW/KHx+v
eeWgYFscURiMGWATaF2+vPA+6auJk954qvVAbsYwe62G2FgxWlcZeQT06BODEcEwJn0eM3C5SqMQ
3MdNHz7nGvKy+VRi3EnMxn3fS/noqareEWYOBz8tYc+qOtwGhGqHIjSb2xQMJpsOaYo1UV+WbfFN
6MWFhZyb1+e5RJfflOgZZuXkNVyLNsvQpDZ2x6jrJ4fEXrJr/pO9M1lyG8uy7a+U1Rxp6C8weBMS
JL1v1JCSJjApJAEXfd/9UX1H/VgteKS9dIL+HKWq6csmIswyTZe47Tn77L2PNaqH0DDGnS9LCRTo
9Dd1r/UHAMJxZdnf2O/YVPEIzCYQxG7LkDnPtSQN8lyeMK2CxZyEzRVC9u6RtNX/Jiy928lBZIcc
MPHKCtP4JutgHpdZ2Bze3wyXYQ3IM8J64DF+C0n6+ZTgC6fqg1/Kk6VEZe6NTax9KrWAVLhOwoHO
MQR8DUWsIDw1TpsbK9HGhc4BmxUSUnMO+OA2kzuej28O9HHr3K47+XE5bfNCN3Y9DjZbx6SuR3Ta
X/WK350AZil4xxPaR98t4a1mzinyzeGuHbr6m2W7xWNs6sHHdlQpiTdJdVNPvIUQmdMnWTu1l9mh
smltX2y6caiuykRHOJRa2iFyMQjI8JjxoqTqPMxy7JX36/JKgSjAjUKsTiEOnPn8E7U8CcdcU9NT
mfuDV1SJfnAi3fby0u0O9aAPK3N6eb5JrAlUMb8Qs0HUYpdbVTLVBdTsk5V2Esxvqg+GEporL9Rl
Ooa8B0jB5XzPmaVYDGOXSZZMrpGfRnt0NkFp3eipizwin4adEY2GV05DS8U4Ux5Tqw8Opax/9lJX
/4riRF47TZrsM6eWR90y/JXfNt9g5wEdGToyOC5xsp+LKCtPE6VJ9Sw+6TIwvCzIYy+vcuNZLdC0
/en5ocZKnEycwGiI7s4XtzLaYtBzPTtNY5Y99VVe/GjHqIR8V/SHsHbks6Y37V5ii7B2w17eZjDW
ASZgriOpwnjhfOgevkM96XVywgJT/xhYXBCGQHCrNvZIU/M+/xH5sBiIHPOfDXagnnAUbF1q2Dnv
z8HlBp+TNVSHsCwM/EbmDfkqgih7K6QhnJWdFJz/tlrnpxsbgaXI3GJTq8UaF+sSi+ECtGygvplb
COlvkSFaeppEmZ5mJ2lMw6mxpghZpdrcNkaNx5wjuudS6znoaUUvMD0CWxnScqNGpX4nhoSeZD6u
AG5IdpyFqXIji4HIJuqNjZXI4J7aV0sdxbYOVuqMXoSmfuOO7XBr2EX1XJQ4abw/fZcxALc4U0c3
mhkIX2byQZ6oPvrB8FQPffKpjgSCKjNwvK6s3EOn15U3WZGzFnHNk3R+RkANLOwymEf+uiTFpLnj
yNBPohOPZfzkJ5q4yf2Ouof1zbF/VGpW7VIlGm+jKe0eokysKdwubymkY4CEDg8g9/5LpvRq09SN
rvZulCYn3sfGM0eMqfqw6Fbm9vImYBS4bGxOSkG8Nedbc0xVMdmliE+mWkNUCYfuNo4KccCkbc2N
582hiFxVdyY8Uyg7H6oKbTH0bZKckjxPN7XwS8+IjM+RhXrq/Q3zRmxlk5ubGLxx/85E/vOhXIkO
zhrj9NQHgdhrYAN7pS3rK9Eb/caJFfvQ1u0XRaDVGpuxeWrjgZp224e7yjblzs3cfiWFvlxNXMgA
DGZRLsHVUngs40GpzCjlF/m1e0jB8LaTq6wl6pcnBcm6gNlkIzfkUV1MsdB8bSy0Pj0h05B3nehs
5GhDtq/zML1yzdbyMIXvV263i3XFEpW6hYuxDboYOs6eTzYe/0Yyhc54whvtV2tV4b6rYx2Dgbr5
sLKuF2eSobAWJWimxkrNf5GKqWrgNGqcT6c2TeRusN1uB5oK/B2U2U2Ao+NGmaD0hcbQ3mUtNcu2
N9ccTi9WEg8ZbnIOJd59UCsWv0Gf41LHN/VTL9AcZKKDtoTb4sq5vFjJmZA0fyfdITSd8sj5pAID
lZmqGMWp0yt5rdSadacOY+/BhJj2QeT4V01ZRCvn5vydIsKk0MS8qjAfwI9xJTwfNNbMvmodt/4c
WPad1kbPdT+rUELtKLP09/trqZ/P49+DYbBGCw/BgvK7zwcbzbFJtSJoP6dYDiUb0VgFxI4qPqAY
ENsmd8dD4jQ2hGXuB7fSzMcAG79dLBTrmkemu51smBFq5NubNmvGrRZ29SFOmwqJFgLMqh27D5pI
3C25U3RwstE5lFZtbcu6HlbeioXZBt/iYEbHUqkgIpDJlp0QJUdOmfypPY6Fkt6kSozRNnvk3k/K
lJ5kUt+5I5w3QynTXR6AksB1qTGfoSRiWok4NkKXO9U0i13mRB1MVd7QOM3ioyqS7NCWffXAlnZu
ksFydk3dxx8VAtidUyLynEyk15GQyi01jN9D5A6HMvONkx4JxA0qzGMHEj5M+6HMAbpEfGNiO3Xr
BNS7p9DSdjJRCxidvfBsDVzx/WW+WGVmBhrLvLXmKHipdk+aXhtLR7THvo7oqWY3xqboGer9URax
9rwARHlsWvJplULOhSLTD1O3MX31OHaOzvePuIsNmem1Xd59mca422CEbu3LSrGufOkkpECjJOxJ
5EYn/7ir0yrdV60Nc9sQxcqvu5wDE5iYOIKNi/fU0uvT8ZVqTO2eH+dmyN60QdtS8HJXDu+yQdzL
HMx+iTB1ePaoM50fqCzC0le2lnp0+gA5HXcYZPi2Qk5lJo+UqvlWzQ+dnWE0xZZ5Kb+pOorDSRkR
81kqzXNwO9z6haPhG2LFD5QZ+pWZOAcN52UCPpshBiyogbGXQmEzlJ0qHUU7xpFleWRm0FJljy5B
szoILtlw5ZdWeGiV4KdTc0ze3yXnD9XfoxNMURij8D3Xns4nqPDzUMntQD8mzhDdtAIejgzAKFPc
v1YW4+ImBa8iZsVHBmyUZoqL69tviqkqksw4kkyke7PVfI8wNtsaBebXKWH5ysQuCvsv30YKTRCH
nZoLgLMY0KDqO/DSG0D0vvl1TE3jWq2M4tGdaTgWKIIXjTjzUNg3rhVlMrd6lfr7qY3jpziuhpWQ
4K3PB1OAR4M3hOChPJ/pUI0VyeQYR9kXowcAbm0GEqCNETeml7UiWxnvjZVlxwN/C2qKJAvzCXwV
K+uYxQdxKYwjF7x/S1zIHsoH7cEUaro20/Mj+K+84O+Znktw6ouuAej5fCzLb520a9nDbZ2Lxwlg
2Ot65dnuA3s3mb2A4FSoJ1VEYm8kiXZVupW+JUsdAWqqTzqkQi/6QZdpfMp3iqWliPG0tQfpzd/I
GcNfHroHtJPz32gnaVhMvqkd+043P5hGNtz3dZ7sxqIN9g613n0a5cLLuyl6ev+MzTN9MTvw9wRS
Aos6zmIlFDKmwMxcjbtO1/d9rPf7ypmq6z8eBQAD4hpkJv7mzPvh1XpbAj7rJBXz6DShtokcANQ6
TFZ1EZffwvadyRrUkTFsWZwpMYSRGwYJ5mFglTszzz5VZreGA7+xdU3idboUQMObcfXzT9GUKtec
frSOmh3a14GqBFdmm2e3Ns0Anv981rCWo4GBxsWETf/5UGMMJciYGKrJQh8CJaXKzEjblRf/jb0H
ZjuboGoaxcplpYLUK7TbajCPkkDnMAVCHNI8sp77sY9vx7wYUBpTqTYqV107mi/3ymL32Rh7E5UD
KMLsWOz7KLebqIPxf9TawUWN4Sujv4vSJvieJOx6TO8zHEMUmhTcStlFn6tGcT6AXJU3diqdvwiJ
y/sisd2ThvNBtp06zf+uZLXyHBhW8dgUiVPj6Cb2jalSU49KIf1tlkTTD2R3ERozS42/T82YaTsb
MqSz1WMbXIBqbXHnTnqwN8ou4hHotZjOqYVTfcd6GAhSkZZzm3WOtcO1Cl2qY5GOjq1fhF4zFUO1
cavG+suXvvjhlh1d5+rJwAkosJrRuAtDSUPXDCjTS6y2yHeaqO3ytkqA0LfSqdTvptGJn4rZFNZu
mIb+CuNzpdnGWl4mXhDG9cfRbORHw2wLkxpe7j/5Rn0f5nGebBtjzNTrqjHFX7PbLOKQou53BIy9
PERTAGQcaXVc4EKQR7euFffuxnclXix2pjV3cekjnCgBy6vtoGbi69izLWlzojt4aEsN8s9oECv7
SVdPuzoZ8KIrcyN5KInEDnPXGgE73pyaTSus6tTEDhhUSQU83Pdlz3NqDX72fUphBzWUx4LrrNeZ
P98YjZ/d0AB2EdZx+daZ/VBSwpMIStqs2rZpj/FK7kbRTAjOUaBYU6jKK11t/Y8d04/6KM66Y9Ap
9m+3xXNAGlH+OKcoCMt50a+7IKt+Gv7M4zfSIo+xKOh0dVPbfvtZT6Ih88hLms9FOfXxodGa9osz
ONZVpA+Whs1iJX7GYTLdGUON+21RiIbYLI86uuk2WUzYLscQB0OYOEi/rDLZFiZmVmY3FZSjsU97
qtLmIMbB1K/GiGR7Y7a+kcJwrsYvXanoYqvSSPImCYx8wKfGgsOuRwHNNxLdL7/q7EdyZK3BVTrV
rHIrlKqSqHGL+nefD+BpGjaRzUZVJ+Pk4M2Kr8s0ucjCpHnXBKpK7+QxErFn2oPzqDeFv6UrSPhF
S1Oj2dAByt4HTRa1W+Dr2rrOpyn//f5Ndp4dv7zBvPRQAaieqXPh4PwmU6ZO6YAxodHxtnwe8hF6
m1sOCi7zbH5kRH6wazNT7t8f9o0QG4K0AZZPhWyulS1ehETUxRD6ln/E18m6L6VfntxMQaTXWdXv
srJ8WCBttAso5HlF35Zel5j+VZDq5rNjyQyzGKT+Y0nux5F0buLckCsv43JmqCVyiwsql6bN67vM
NdrK1408i5tjbHXyIQ7qZOd0kdiaU42WK56NDSt9DXB+a1CLBxn4ABwRdO98OTBrh4TVph3Rroi2
kS5oRB3o006lY667F1328/11WIaX80eCClKjnBfBWlKNukJvx0Epu6M/lYfKIbMfIlwL2lyrrqAC
rTxo+jnqBJF8jjR4yqj/AXsCLJ5/Xmlm9mh0Vnfsp67fm/bUeAls1scwl91VxMuwrVEh7wxXVvjT
RP5VSI6HIZqhb6MiKr2G0vVWhIm744cjcKTUuFUgv+9CGdX3ri9Gb2rHceU1fGNRIC3M0ctLUW1J
WzCTunZDS/bHWB9tLHtM50kLdY3DnmlXetn6u7A31rh9b6yMMUcyoK6UkeFAn08VyEufNGXWH92y
Kq9GR1GuOhh+G1invRc1XboS+L8x3swhdObOIQaSkUX01MVJUxthPRyDwP4gI72kBhpY27hwbwJz
rFZGm3/96/CCjYCPmwMANWfxpHiLr8OwvQehGo51paARDkNkA261lmG88U18D2AS0Tvg31IA3BnQ
suOhHI5ZU/bbzhrTm6a3P/AcNLek6GuH983hBGuFIacGrW2xuwnXVBFIfThOUZXic4TTkwUJ+npU
ip8AT/nKaXpjDgHJ4NMQpQH8LdmL+dD1vT9l47F3zHAPRTnf5yLQPv/xDcHrINzZ9kObC+jnK4XR
h+PTRmk8qo313UraJ1fvfgXj8EsMXbZ7f6yX+tNiW0DtNbiOqCrTfGKRjQShI4YCzsgxFWPr6XFE
a12hTLsuqs3DKIrwqifi2ihOJ6+7TuIXmhmDJ8Is2NaJNLaFaoVeRozw/u9aZhYAbuhgSFCB59mr
L9faqyTJlYlS4bTaHpWg6/aFExkefjPOlZrz5L8/1AX8MI+FtchMxUSBA5f+fL4pyVlS+k57bAnB
N1C1lU8l3aju+sIudkadQ1UwBhigLhYnqquNN4NZFwd/KpLrhkj88D/5OdwLIPWUgaiBnv+cBPNj
NTfDDjxAKa8nnacXgsYskDGHzTiBPdVdbkC9h6mn+wPOt+1Ueq2W1VeyzfoVytQF1P0yO3SWm3f8
HDwsZqfo8jQQjQI8DL/6Vu1QWFgDoawLDcGzddxHzTDNDuqYOHSZkd3DIH33UDqYZ/hjj+oe4aiY
mvTgUsHdOkqsP9ZT4uyswlIe2jpLbqZER4uPNG0L8W/A6hopc5Pk/QpBaP6h5zudBnjgCgarbVHq
WeRXrZt2nQIJ9KgnE/qt3DUeYpMUKwwbdeOErr9NKCHcmpF5fH9FF5bg8xtsQPBl7pDVQcR5AYBf
bWa1Mype6Lw7cnXg/a2M0ydIqYTHg8DSB7GXV1eo2HurHA81fRYOY+p+lZGvP7dTUZxyKxI7hZBw
awaqxE3JUjZurFm7qqfU7RiKghbBZedaZu21VWju7bLz0VjhwTy5Yf7ZSVoHzw6DupYtq40WVu2t
BuNwY4hw2hW22W+bakyeFF2vDyUtLlbiustr04SQpVPQp/5lGEsySRw20GV7OR4tZ8SRwMh7Ek9p
razv5ZUxt80BIJ2FCsRYC8rKWOVqn0p7OgZW3m5pTSY2kI+y67LplZUr440PQnAPI4Iy3hzCz0HX
6wW14RdYjaoeW3icuBR3mCQ46Zru/a0PwhpSn8naXM9zr8fXowQUZcnEY+0I4QXjG1RPm6lwn5xU
a3fv79DLZxR+NOxbukMShxCbno8UG6Ki/lGCvnfalRpr5dbW0uditG4w3ljz8r88h5S2NQhh0DAB
+C6udpBdrfJr4xjbsdgowahu6RlU3asa+J7fROrVmKv5KVGnNYzljc+EjgeHGnokhfXlhE5K1ZLD
h8bR7QPxqQ7M71qoqj8V6WK9K0S/cpO/sX4EJRCNqbQC3DuL4KQ2M6cpgtE4qqmqeXQwEAfpYBGu
K3b7+f0FZEdc3G4mYRcaO5NdAUq2WELNHoJqjHxxDJ3gti6LzNnJqgnumhywCj2IKT4NUVPHWzNW
nI95A2vE67UudrZTb2c3ru7DKc9HgtC2MQl6yYEsA3zAwWLNHfIsJK9Xo6/AtcHnSiDQuKpNrdI8
wyR/3UZugS1xm2KKVVZOhwdFNuCKF8gcb3RpZ320MxXCCh5RVPcbp2rNG9HH4gP0R94uvXA3NZXG
Y9NIaIpjkIP2EqpCSVeuilrkH4SfNi3ihNBCqlJ2H4o+wc0j6Jn4jQ4uVXv2FOpf7FwzhmsxjNqX
0Cw/9NYQVxtLb6IEwpCSfI3MOGoPDlKDZhPwlCa4VY5w6AvJbwuGWrmeZeQ4dyeN9GjxQzrcqs2z
FUHFB3MZO/3K5An71BKo/6QcrTz1QzphjSUK//M4xq5L/q52aL4hbN2oZU44FYYdHpzQ+wUuuhWc
/Apyv7sNwbQ0npykMTdl7uI7PUirBUqJgVy3sd0Pz2OpAsxZkyxmDCeIb1uaGEJnzOOvWjsqP7gd
AOCQgRXcp4l9pcUT975e2H29sfI4HDauHqXf4AeBxcy4p7XNx0n5mkEB/VSVJlZlti31bJPwcsII
qqb6M/BtD/Md6tRHVR2C20YJkkM1Bs3HWnWmb5pQ+upQh5lWMElmBehm9pN9cKB6Rthqjs2ws2tk
mZ+zSZb+o9W7NOoAvgkflKiz12z43rhL0M7Ap6BOyyu7rGdoYM8FCprpmMl62wi7uKJflbNvQkPZ
j5yzDYUrrGLUaOVoXz4AFuj9zKpFxaSSyZ9fmKW08mQIFfeIxUB1NaqxTYy4qo24vK9muSvA61wR
hdq2ONOFOflKlzfKkfCsucF5oD7ofa7gbzM3TLDMtUj48sJiPOJfZJ5zArdsXdLnfiik0ynHwoG3
7OeY2nS18VAjMtyv3VcX1xVDUe5C8OTOT8H86a9eUM1HHDpUQjnKWoS3oatNOw1E01NFQ2mnNBQv
iNzgQ9TI5rExm+x3UASp51q94UV2oazJ0s7ZlnOENv8c2rVAl6O+uqz8UOlrCRN05VjRM9NrwlI+
1ZU/3qAJoBGl4Zd7jn64mczAuqkwaNg67O5tM8k1TOCtjQXxk1eYLJO6zSKI0TIlloEeBKdeUWKv
NSeASjwOVrCANxaaN5ikBwYQSoilDAyUupK9aOyjHoboe4wk3NWjrh/sApuu91f6jQ/CyIAeiLif
wARcpsy+ZY9K7rfuMUpa81oPstgraN628kELncvLAtozjEJHUhrmgeGc7ycs3GOni1H0mDq9+dQW
A4ghTes9V/C4010KF3YW6rsp6LVNnU8WhhCjslI+XPD+X37EzBihqQDRLnWxReYWlVUcG0EVnvyw
g8tfi8y/I8vBbCGVZh5AXpifSZ1eO1RF2uLzhJAWTz2hOJ91V0Ei8v7Uz5fQecIzC12QnSDQpwPk
MuzGlkMN/DBH1Ciw8NmirwrKvT4V1twexZe0YEjaRr2py8AN/nhoinS85Q5QIpnPUhof6M4wZNyb
R5pltrSrKqItVHV3W8fp17g2fg25qeze/9oZFTn/WowG3NkeAAIxT8EivYuUVrWnWZ1eDqPxK4EK
PCsb6vIYmokCg8HHR4USAg0Gt7Yl9XibZ7DE/jgxQL4MdxHmKwRGCJPn29DOW1fKRkcerGJvbTZR
TScw1Afvf+oboM35MAuEaLIhnkQpw5RuQaXKFsVGcHXcilLXnoSSJo/x4FSf0wQerI6zjIdDjtgk
sQwfispG+NeO5eNYRs5KCrbgrs4ngJuUp5Gis857tVyEtva1qZUqrpm6ne/5vyX3JpY40PDC4i6x
J3cXI0nypEyrbRa0CYDuNHxT9HJAixxFnhb0wUry+dZkAXvP9xwsTwyJFhujKl1/CrphlrgY/SFG
krLz5zhXSUa8kMaOkktGt8DG6X/BIHYfC7O3PeJE7vwB0x3TqZNN4zr9H1+M5G8vVSDeXJfL63yr
5H6g21SYKAN1Rr8BLk29Aineyql4wfcXx4LMcQ5WSAwgmSwelDBF3TjIAh2BkkaflHJSfutSL8ad
LLVEhSOPIVRIKdkLWmPKMNXN2oOhRvRqKkIjcje6WbtPLuXeZwW2iPDqQtIhJRpUTLj8QaygTW/9
XIwGmBj0LaDV1uIe10Jf2FnsRCdjjJ2HaaI8p4xx8MDtjpPCBEHGEEr9gQas8sYaCRjCsUtvTBUf
3tg2631eqsVBtdEwW20VYYspaRo4QFRYOehv7SowZ1w/qKZhx7i0wB4FUFeoD86xGLEgVpKUHlCJ
XmIUXys/gsHvfoZDZX7Ng6TBorshdrdq2hAAS1WzVwZiXSsHxwEv+jOq+nwGuXAhUlG2Au4SF6Kr
KWoVMxrcYxMjpbSyPvMCU6FbUu6GK3t4Idb4eyyCuBekFtvPZSAhFXqtu+3kHwvVSa9jHT/iwqz7
LToKe1e2mBVHOf0WqnCcDnVgpYc28YNHeAM9imXbORgCF9VBw4pL7VAJ1lkY3qSgER/KFjvZhAjm
c1c6Dba0vQojQuVPDpxo54qWZo9Bmhzfv1gvgxVKZYYDuwuiO9XZxb1adGGuYp8Sn2LIE1e9CJ0b
Lc+/vz/IvIXPT+RM9CLWFPDOoZYutrhp+tqg9Gp8Cgea/IVBanngnq1Xac64FmZfPoqQfyiLsA24
BCDhnl8yeiSzUQn8+FRoob0pW1X3lCir7qo0b3YqZ+NKIaa6y4uq8hRjUG+EP3RAii3NJLm+dsGU
2o9ILbWdk9q1J4Io2NWGi08w5bGPgTqtaujnwH8xO+D90NNos4ZnwNLUBOg2CYpsik6EjTaEZ18m
X1J83PSN23d9PNNNyke4FcXJanmKN6obJ9ddVQ8QZMyxRdxjFvtiyMO73h/9T1YvfFoHWVH6gXtk
AAG1pvjYhb773KdFfK8M3EObaQS02GV6EX5AV6Ei3Y9LfKn01vDvItcvU3qfNXjeBHUtv4NvpiHk
S8k2aQDdNebY9txUDlvBH3HjxFnakG536cfKdEqa2OFOW23tZqA3gFvr6KY4vJoC44G+7pmWtF/V
MqDJlEzw5Fq5p96aTkIw7n9Io3Mgfr4Baty2Ep7F6GRlWki33LTyClCpH32chzvG/lMW/kyegxSP
GxTIy0wrPx9Pmd3YNFOJEP7YtmeUGLI6OCNtTbNyd/o4DCuJ+BuBPyXNuQCIsoIbaMlezwdFTIUW
NTh31DrAzei4p7AV46eu78JyJyj43yPoR/ibJokC5UeVePd0WeKv2f8tnELny9AF3MbUhLI+FQZ3
cbD5E3HPLpXuBLBSXWeman7Knd7dF31xYyMeuiH+sJ6QDaib3An+KkO427TNKPZqW1XXk2YFO3Xk
qLmD1hMz5/UBWJTehv30jaxnrRHQxTUEwZHnATYCuZlmLZuFOBDLhyRq8EBIiR5p7pXH06ZP/xkR
/3+LtX+f5fz/b4u1Xd18/5nX/7b/9fNX9fJPP7//24vXXPaf/8Et8dp+bf6T/rZf02zjH8CGSDII
CWfKPav2Tw82Q/yDt2n2bKGSwuEiufynB5um/mPOeakxAWvzD3OBs87bJvw//67xv+A9ihUf3P0X
isufOLAtEkr+AOJUti0sHdTB9ks08Aq0mXlkqVtk8b1ay63mNLsgVjadCn6Y6pvA/fRqvp7+vvNf
+6stHuO/R8MDaXaX40VQ56vt1WiTHDVljLr4Ple6q6o1MNlagX0uRqCAo3FWbYE8k0x5cVkNXVlC
qUvNe8NX9W2Y9nRVkclao5qLWePtpdAxM5q5F3GDOP+O1BFKZzlJc19YCc1OW8vclVXaHvq2CHfl
BHjrlJq5FkjPcf2rdxRcCqyFAQEO55rnktbUyEwWOXKo+5pY6U7zs9+FGBMvxocH6/J+JNygTTra
3sgbpwK2CU2Ah23W2asdoubvu/glbD8DbI1SmbuYZRqL9wq13+q+yaSzzye6uPpGpX1RYhFc+X0T
7NxEN/emNHwPWSFVu5SeOb3T5V6pdtr1MMTxbkyM+FZYs8JfEpfQwq7AKqT7kmcmzZHzHg+AsnUO
WgpzbCNts7u1KTJ98GmJFFKgzhsiCce+UzEze35/my6v/b9nmohuVttyMJZ8vsSJCLHQ4d8TCld7
w+pPOdSmDScYJDNogn2Em9Vzm6OjT30RPiA8huLYAY778K88Db+undDHT3Dz8y+g8uOTj7eGh38u
ZQR8Ya/f/72LiICfS85C3sm2ny1JlpapaTbi+sANc4+DhX3oBZ2LBh428OvexWSUIuP7410eMgR5
JJ5cTTzUlGbPt7+VoBuaYlPeq1Jup0xucHjx3h9i4TZK8jWL/l6NsThiRmP3Iybh8r7e0Q+121h7
3EW9YKds2RcbbWvsdHqS5h5mOytfdzmbs40M1EHKJ/xnGV8VqmIHw2TJe9nsxRTeyYwqjzPejuYa
f+ullnF+jhiK2h7XOcEVOef5ROpNGFfxqMv7Zm8f5Ifok/uY3dk37HftS3SXbtRDdjc86gexL/ao
IH+59+7zQ/GQX+uPNKox2631u+82/qNcmf35/L73uxbnO4ZiKEsUDfdGfzti3Vpk9k6pGjqZTvtI
ik0Il5xGT+8v+cWuwhoAWRpW19wr2HgvKvDmpJS638rhHsLebzMeDxYCqT9d25cxyEGgs3FmjPmK
ffUAaW1dqJmRDPe43G80emlZtGDvzKch/vX+xyyBY4DQ+Wv+NRIP+OuRoiiEcV0xkrGZPHpnX0Xe
X9a22taPa/nAxWIxEiEqOkNecpTsCzAsQDOf2D4jRVSPDL+Hi476dPzeTSdJa4tkbrsjVlDBiwfg
ZUyUTTMsioJ+ERebyWT4HYKNezcBYIJwjJBrJ8J7x/1YJ/T7K1ee9bXxloGD0hhupzEe1t+0rs3v
uynbB9pvu/GvAxpn6PHKgG9tRgIzkwSEcIu/nS+fqndiKO18uNf6cLjuWe2tSJxpZTteLJ1LoZat
OFMdgVrcxUUaJHmb9FZdPoiupKiM2oD2aC6SEPTxOIXjqpOH1xjmrGSQF7P5MiyR3wt9WF0q5CeE
gOYQleWD4spnVYn3jc89LupdqeffsBHcBLTNff88vPGl8H6xzJoLOlDyFsehFIqGNxdfWiJGAT+6
pni3ry188NRq6+vpc2tlN7V7/f6oF1c5eTBsG8RfMAFBIBf3ayort4HyNz5I0/dQeO/86iDoFxIV
2V/vj7Sk4nP+ZoUPngoajyz/XiylkyeVGRqTcW/eK4/mTf8Q34B16J98Hqtwqx2QUu9MsWnpbmet
LOcyGv176HlQzXTRXM5z/+pSG3Jj1N3aMmj/Y295Nj0LkHck/atTE2aC+j8ZbsZycEmmHrQMQ92u
l8YQKMZ94KjbqH/Cc+iQ9OMt1adYL8mS/m+G9d/IGF6+7dVgixW0JXZ7sngZ7NZRvmn+hz/982c1
3fwvDjl8nsWy6aJoDKni41v2frtr88nGXxEV8vujLBJzNgf1cAJ2/ovL9YVyb2bVSD3Ng4cMC6l9
Vtbf8iROrqJRGvv3R1reW4zEKATgJI/cK2LxiOZwAdIpnOQDaiN5H8JX8rrQWIP0lueKWx9msYFz
iD5rLF4g/1c7LtDGmbE4Zo+hYmB7FzrGp6krtB8ypId9qSbf3v+o5X3FcLMNJ5Z77G5MsuaPfjWc
WXVROGFq+QgEDo8lfOxTYwOu4o21/rEvNJporRznNz6QNPVlucjLidDORyzKcCqjsqsfDSOhO6HW
X1vBpNIAVdyWnVjZgxe7g88jzqSea2D8BMJ2Plid5/Rg8Kv6seE6No1+3EQmntOudfv+NF7sDR4b
yFwWtED+w9N9Po4fF1A0jbp+bJP8Vra3qeoe/ncjLE4TZnRRTGed+rEUkNDURyeLVy6fN+ZqVjuw
jXUALmbr/BuKvBN6FzT1oyB4U9Qbvb5W5JpBwrLmOQMsr0dZ2jekWj35bswo5ufiUaib6RTnW6Xe
uM8SN7RN8ouGSPlaofniGl8MuohNcboaczD8+hE+L/o7Rdv51MLguq29F28cJ84u5kowUPnL8lWs
XaWsnXm/5TSstYf8yfSVnjZu4abHREpptHLTdz/f3xnL93+eUQphLtc1UYf+Unt7dYTDQEswGpqq
R2fc6vQWeTCiqxrvjYCmhNt6te3kW8NBksB+Y3ZixlvhfJvYkw9xz7IqFtC6Kp6CaePujdvpNr4P
DtMhvjZu3Jvpm/Kzh+D+Kz+9/61vnbPXgy8uD7NKEV90DK4i9jTyJ+xYvfdHeGsFYchBxZhNid0L
/MnP+65LGYH3xAstXGgwYTUCS3JzTA/+mH3LM7lyCb9xKKz5ikIwgLkM8NdifwLoOXpnKP3joGle
MnVP0K7oy1d72n+RdmbNcSPJlv4rY/OONuyL2Z37AORKUplkUqIovcC0UNj3Hb9+PlDdLSaSkxjd
figrk6pIR0R4RHi4Hz8HXbJW7kgdqpsy+tqL0VrPLLvrNDpL9tdHfrn/NfLxZGUgO4JXat7QRQdJ
O6DIPh4lKXUMlE7qfq9ZC8763lC5cWgeBDYG1eVFtFqafcDUD0dJtlFttCRHVWz5h/ncHzq7+N4+
lZ/SpVrD5ZXDyN7YnHlNJUXQ5HQeI6MPp4QRIaGBNiXxod1fn8Ipd3z2uifVTAsK6RUiVZxnXkEs
xoCMZi6Nx4SDBgmuwk7MlfzT+Nqir5Wsqjvl07hEgXa5J85tTuv6Zv+7UKB4kTiMiHqAm+4/5/US
AfTrO/dt0mI+rNn1pkhU72OgKUeFVJFyW3zobWHdOrwXb4W9sAr2vR1sh84OMjvYl9vkl7+1Pprp
wtZcGujsCqyq3OOR0I9Hyw9u5H4HgHXhafoaYF8MdEqRTJA0+iJmG3GUjaihU3s8DjcineHb7Mn/
2ZZ7PwOEbXfb+NF8PEhr4UH84Ta28CA8hIfyKfpYrKw1gpG3zUJYcZHqeJ14WlHBAgJqveC+HsnC
GoWWiMfoiawDqbl8PVH2PCqCbXxZetK9uzcRXPu3tdkyRznc2tCoYO1X+1NT9lqxtSoAgLbqcYfZ
ADCGXRZs3IWHyJzSiZgAD35jd7awim+qjdJhN/kVnLSNv1FX0V6/N279x+DOvx0LW/zcL2zVy3N+
smnRxUHoS2f5LNoBX+4PnoBN8Zdq3EXtLtnHyiOXtbJgaA7SeR0daHFQnXjV1MVxvj+bQsu4tfTh
2D/Xm+Cb8XH8Yd1mp8izg1vx01CuaHKAFU0HF/+8xJ3+3paZ2rgo2ZAGgf713LYmuJYVDO5wHGXd
7gVHHpeixouE/rR4b03MFs9Q49wAtDYcxRttBWnwZviV36V38ra6SffhXt1Gu0JdK4c03AcIUC4E
rUsDnAX4Q+cnclL64zEeY8HOe2FTNPESQ9+7RmDQnYJjsh5zUQQzhqk0RaPgKKhsB7Scq2Ihrnnv
7p0Yp/9lYTYMIYHKIY85d6ryaQyi23gwdkUi7q5fT+/cg2SKYOMhuiHLOOf8DoIGxpLpGG+sgzVs
mu5zma5pTbhuZVrw2Rk6QZi5BnkOgVif+ftoFmEWDu548Dz1MHibJvwEV/fDMN5Zgrq+busyGJ2i
JbBb1AphoJq/u8wxHKTQSrWDHFqw7fqfemsvBreW61KgRPy6Tldju5RyeOecBCUEgmFiVVYoZc1W
qxiiugyLpoG8RNrl47gfUJ1wTeFXI+wHo14ntb6O03TTlt9b2VzBYsNLZ4kA9HIxKaEB3kUHAjzq
RZuk7ivADCOxP9CMO9zKg7Eh9184QVF9rExhqWxxGdlMqgQUUiZtgqkcNrsZc8hjhK6XvaPLU9Tu
a3WdwcJSx+nejN2tT75qcENo5vy96Z3askFQYwkmfbFJqOiAzATwyHVIA/Ls5eG2IeVQT7UOQWGy
B9WcyolWeBs18oKFgvC7psDJmODjgevNqZqUtOi7gGD94Gqjto5juDHFykXjPquiv3VhXtqvbZ7I
wfFsnNcY4r4Wg8YTh2M3okpOJaj3X4L+EzzHd2LSoip59OuFEsPFrplMTu/8CQVEhWx2ZKuFIpcA
CYZjVcC3o6W73pJWgarck0FxBrneD9W4Hbsl8Z5pW5wdDFPWf+pmnDJbtOvP1g9ZJiPura48tnIh
O4PQtrdW7I7r3vdlOwzFA+QZ0r7Vh2xz/ZR4x3mxTNqBJoNJimoOjqDiBRAyLiosR9ssMHYaSmWC
xLPc0/zvFHbWXihuWjhGNXnbuqZk6wCdr3/EO6NnTrk+LPwGqofZsRhXZT/4RlEeo1EQoedJ1Ggd
V1YOoNOqfiJ1iSZlnUv3rVQuZSVmaqX4MHJCU/8rRLrwEfPKnIUBrS82UdyUx1ITAt+2dCHeZkZk
HTUjSz9IoEdvDcsf0W4aEicHCmx39Ui3oiWRtDAsZAEHH4ghAOKxRPoEFQIV8UnoaYMs9JyRFr19
VOq9beRJsb0+bRd37/Tp0xEHw7k8pcXPPx3+iNEvY7c8Bp3VrEFcBate0K2FHTEHxr3OEIk7nr0U
GbAymyG1yMc+tcgQhaFFmFRL+VrXmucoCqXb1kQEXh3HBy+NS6cLFXMdmmXxlzXaaY1gGgZIC5aJ
f81CtTFIYTZ1xeqot3mzH8s43fSdGS9M5+XWJyE6bQKay6dE5XycFpAFE9KvY1Xp6poexeRb56aW
ow9D9xjFUQN7TRPszDbuDlmhxqfrq/neJmAfAnrk2JmKAuerWapdUTdgY49dqKpbPS1oUMtaZZtT
jJPyLtzoLUhSQRUG57rh6RfPzh6O86nPBNOs9syNTMGFzSnq9ENUU8FpLKXYylXXOC5+7wihqOzK
yPrxlzbpnoD7BHQqF6bO/jsfbEJVS/INT2HXfReED0HnOrRHrqT4qfP+jpmbHT6zNRtf36WJ0OSu
fLTQvY1M9dYaq9vMWCryX0zjq5mp0ghREszlMyfNRs+UGtRFjqpm6y8e2cbBlj40n69P3MXtO7My
8xK4vutaDIma2qLfZZnhBO2N740Lj+sLX8SKxYkIPgTiFFKo58vD2yhyxRGCja7c6ONuUG76kp2/
lrL7ekmH5CJYI2kJSp4nJy0/KrffuS2hHmIxNnpG9EzrgxavoTFS9tdn7WJrTzZgK6cgC4IRSOS5
DQlGvqpm4o6+ag22W0WfIlSyTTAlo1o5rpRBWjfI+7T0VtcNX16v55bn8BKSQ400WoXI+4hOmCYL
dsRJjjD+KJPglIkGnA/VStaFdQ02txFXdKIs0HJP83e2vacvACQN4meia51HNNzuZuT1uXS0jHhj
CN7atz4PtNE3yUPtKQs3+WX8P1mbTumJHoW23NlqlgSnaMoU0jHupVVn6Ns8jNeVL6+6OnxS+2c3
lp/97FGjNbwTIntsoFjK4oWg5j2XIoCDUoOyk/SqJPw27ZcmUhaFsHwdEYVeVdVXJQlso/opVkv0
He/5FTgNIigOLNo1Z2HbGFlmWJaldFQeQ8Qmy69FcJv9jN1ToR6B+Fz3pfdGBVRW4j3DLUxp8tyJ
A1EaqiiSlCMcmSdjFG+hb/xQl8lzGRkL++WdUwaKtz+mZqvYh0EfWL2sUKuRT9CHbJq6R+F8iQj7
PdecHi2AlIlkmMPzERUJ7A3IKnIyQ6fg0Kf97LYQF9Rq86RE3a5Aam5hDi9TMrxNifJEpm9qGp+/
T1EAbiBCKeqjCDPpczxItd2WCAQqsj84XpKUe47Dl1iMjLURqdm6S9Gb99s7SIYy2xW5qtwgWY1Z
UHwY0Hv4kEfVDyhGg22gVe3n6wt+mfyDXg1wh8il8gpLnK04RKKy5NZxzS2J7Lpqpl8Kq87XWY3+
pEfXu6MSit62tPzavliL69jI2/VQjA18NfBsNFDb2UkD6VYWW/Lm+sddrt3EBMg1AVEVUYM+K/mX
XA9dnsRES61JQ0Yd3oUQBq1arR/Xii4geBrmC8/BVwDs+VFGNm1SOgSoCaR93mlg+TJKcRPelY4c
46tnNv7PLqrjx6GDK90mE9997RPFypxxTJIvWRMoul2HQkRamPrNY1+YwcEU1LSyM9CkpT1AzvUp
ikPha16IUsKzxwAXLAxW8FUJpDG3O5zEsj1Xlh9CvxaBRvryeNOFtfag5rJQOSWSwibkGLEfwugV
uR9NWFH4xb08wsuqa9UhFXLSmZIURF/Ing+hHZmC8VUN5e4hkoYIgqq86b4PlU5lt03C5KNIWhu8
bqy3T4BHku9d15StnRaJd+w7yhkLO2J+qlCSBVDBBTxJctMvMIuOxNyrQI7oxZGje+X160GGzcmv
HRTtrjvM/EyZG5pt9k4Qu0opMNSYIhRsNIfFR8vtF4Yzfe5bF5lbmW2ZlDxP1qZY0UQwtLBbZFW2
cKfPZ4wEAbk77jhalCAZnacKoW2R6lQK22OchAfPhwY3sELIiVE/SSKya9enbT4gSq0gHdllaBNA
4zbnIwhTIGx53LbHwCezM4h55VQmeP/rVi4uMtKrJFh4X9FJCH3LbNpaXe9bSQgAafjtuqw6325r
41QXHbSEij20I+VIM3UgkfpLr+CdhWFI8GFrnRpgZw8Bs9P7OisSHpeqbmdlahtFYLfmwvDmvvdq
BTAA6Q2mk+vz/KLhPQeITUlJcgjtSm6OphTYGQie65N4uVSM5Y2VmYeHgUt/np7xTA1jqPYs9zO1
hyUJpXm/MOVhrExPRCzxhJrnkBtt7ETfDHkn1u4qDo1jkY12Xb9Qx3WiMUddRN3lVsfZNfrcWIOt
KH3Pf+l2ubC0FS7dhtiH6jHlN76LctH5vA5JjMCA6vr3vRA7qaXD5ZuvxgiIlFw7rqZuivqBPsWF
LXFx9dD8gmAuJNkg9WF0lM+tqoh6DJSOgnskyDVrE/Q3GpxL6j75/LfrydVG6mFChU8J3tl6qklZ
SXIqBPexVAsbESl4O9HkpdTfRX6FFxbPn0mxihzuBHA8H46nx0YQ03R4pB+2t9VIlkD5dMOmnZpS
O1iEubdU0jvVt2rgxRJk+RKwbu64fMFr4YOITyQDNpd6TbugQOlUqo8t0GuYnZIOBu4kWwgql6zM
zhhE/8A3Z2J97C06txMA/gYdOQu+8Z4RTZ3oPqFKJCCf+Ubf0ZzZk8M9Kp7OtRmJaf5JQKd6c901
5nfANGNclpAQQitM0/7MjEHQY2bwFrMJjXRDk3qJfopQrujjDzZFVRQLB9jFsAixoEkj5IESY6rq
nPuIkquhlipScfT0lqP5V6F9uj6gyZdn9yYGQCvjCBPhzGwnE5vrmdjSER0bnm0FxDGUiPyn/8zI
zNP7MsUDoFo/BjTrh8XnbnwsjCVChfen6s9IZkuDhnkJuSURgJR9hdvNDsbBvj6M+alHjHE2V7M7
Kyl8HQJ0pThC6Nrvk8pW2aghVWrbrdd/KTtPImZmbRrvGwwLYrBmDMiqOCbKx0kxIetuSWAsbJv5
kTo3MjvqpByFg3Ba/vwH4xn3hQqHPC/0BTNLazM7AibJmJqWJChj2u8KgMNg6Ymw5MbTON9MlhLQ
v4q4X3FEtdIWkntD+yiZv64v/5KN2V6k+TsJwhgb3gAe2PymJE9as5DxXrIxueCbcQSZPhpji4uF
Ca1mEtAsBCMXy9ELyzEHnHZjFVa5xUhaM6Cx3rcLdYk2/uKgPPfeOXwvrhhEXsjF0ZDCXWF0tCUc
Oxk25Pz79VV514O5PSehV/pD51BPsYYqSyvZ9jwt1ia1Gq37agzK2rBO7l8SxP7ekm9szXaLGdB+
mWbTU6a0nMa4k9pPeuKvrg/oXRd4Y2S2V0pBDOJOns4xWDBjZSeagiP9T55/9Ab8mbbZhqm7yCqr
Vyuy7+RQYleCbGPaadK/d2kAlJQ3SERSLFdm49EFubQqQeTw13NHRQGC97KNJNP1WXvnbCaZBJqI
B+3EFTy7x4qmCt28rIqjYlEx5nENlTTidnanUFV1zKXn5juLhDkicjBxJCUuSnAw+lGP73Dv4gt8
VXakRKi0bK6P6SKp+vqofWNl7m+9Fsckg4ojwonTy+WQ30cP4WCLCCe3dvFj/OA/yEsPz3eHBmvQ
FElR0Zh3I0d1IAuy37BeVrxy3e5Fb9qVGqcL6el3zbzJP8yua8MkQ04lgsAj/NaD9YqFQ9T8vD6B
7xxCZzmO2YUtq1JUawI2QjdGNPmhlD5VNfzXSbwQGby/Um9GM9tOKEt3bV1x3HUQG8iU8+zR7D+U
nfycxd5KyUyqeM2WgvRJQ30mtsKb1lC2rewtXLRLI57dUUYWkVbtphMqrNEOlVdKTfe6KG/NRZ3t
iwfpq3e+GfPsrpLMKJNoUSmOlQ814Cp17fpjdTJ20Sc3dpRkRR0sS5xs4/4lxeV0DL9d1rk2dSQJ
cQT/MidkGK/q2LXb4eG641y+zWYm5hFrg0wJeYviCNmB9dyMtvQ9KuyopudsZXmbRFtwoIV1m+vE
e5KUDRZQiKPSa6to+CAHEfDSdFML/6OT68+qzaGXgRZxegZYCuRirQY3RdRupOjp+vwtbG5rCkDe
hDFJ0nhl9bpCiFpqzS0iJXtxSW3lnZv/zA1mp6MrVLKaKayRmHRbqS3tUffWctPZQnQoJW97fUjv
XjBv5m1awTdDkvIyELRp3lrIzfvIBQO8zcdsZamf0K9CR8EFNrT0pllyi9mx0o7/MgqOnWPl6Hef
zP7zWC00W8zLvr83FDWziXtoqseejw2B3DRtasLzOs02kSbapKJtHZCzYaGNW2eHZvx8fTbft4jk
H+9o/pn7e0adrkjikfszt1ZuGN7l6eCkKTyTmnmCBNsp6iWw0QVw/Pco/9ic3Qa1F1id7vOWTlXB
6ZRn2INXptJCXx5ssgziBXkvWch13CiLTawX60i3J8hEyHKpPJFaml12fmbocSUL2qHOvygxmkh0
5ULftwJbv/7LiZ1Zmg3SskJT7RJPP5TivVuIe6VigCFP1Tr4VKO3QXlhc93inDies/h8cLPNrgx6
p0suJtXtSr6pnuTRoWbWw6JS2QBJbGPnrROHisyTdjPoJ5O2odtgtVTPuKjwvX4GAB5aaJAOgj/s
3IkLIR3jduQzgqfqW/erXJX76lQ+eg/GKV/H35p985jdY5wS2mqx/P3uAr8xPrsvhr4bXV3GuP6h
I2UOf4hkK6GDXkl7W62S+34bf8pSu39Zog+59Opp9ifs7SQEKoNgOh92pCSKidSVfujLVdvalr8a
6lUprIN67da2tpI/6AsudnHuzizO7n0xHpAtzLBYDNaDnH6URsTovXZVuk8jwivXveviJjk3Ni83
ilbqF341+TNdYDBdmkax6i1x4XBfsjJbvlgYU7eMGFJWIS8PGyelu0z6cX0oF2febCizQ6ADmawk
+uSgfrKVYRFuUmunlP0aOcOVXpQ2an4LGL533RLEOY4B6Qu103PnMIuxpC7maofYdO0k7h0tWgnx
jb/U5PX+/P2xMzsCgjiW23E0tUPg0fakHHJxKxcLD4alsUzf8OYC7rJ4lKrM4gzNPsZJs4LG1TZp
sEq1hQPtMrB9Xag/o5m+5I2l0RWVrKJedkD6QXywftSPqWgHd/I+/t786JCYtM3Ebpai2qU5nN31
KE30Ykkd/JBWa7/sbKQYEPr4dN0Hl4zMTgulkLwQQnHtoArW2gyCTZi8VKG8vm7l/3Eo/ZnB2REh
iMBwEATRDlW6btWjkDvWN/MnLx/9syCummCj5ws7+Lp3yOLs9M8qENw8BbRDkW0V6zZGnYWGAwgJ
r49syczsoBiHXPVjj0XSvNyBqRIU8HPar2RriYP3Itw888GLWpdIG1aoDCwU/JeBZ3MeTY3hWzhL
RMHxM+c/G9bsnKhFQcwik9mr1R+urt7kxXde/05XKqvrhi4fyqCYTOI9eGvpG7rozE7U1EirqtcO
Pf17Yeskpx6OMjv4abUr3X6Mt0uddNPRc1bgmAxO/fv0g1Donrd7qQMw8pLa8MFSkISBJpi9e31M
7+wpLEx1Qm5gKBdnzm6BFUdBCwuiX7hk7OJqM2SQ8hmRtnT1LpiaxzhCoreqT5PRIdFDJy3WoVw6
SvDrPxrPHOdgItgTFGBYDqKc2RF6uHqVO4mx5OFLY5ldh3IIrklpGYthdI5K4UEMvmXtUoPM+w4H
0IWS7tRoOE9n6daYQI0uagfpMTlM3P4wRfCaV1ca+su5XRY2Wr9Q5fxP5vCP1dk5m42DmMGGrB2y
CZr0sdae9SUavvfibvzuj42Z300NUKOBEsUBpNqdhgryOn00Dv6qfIw35qpatb/Cb9pWcZKN/F2s
betL9j3b/UfDnKNcVRd4hVQM2mGQGt6n1oqnaZx9um7k/R3873HOZdkyqXCj1GWcnfA0+CiMf/m7
36+xdU3eoECeJ4L/OZ02IhduHXhFc1+FY7yiWfBF6MWlPsOLfpPpcJhwh3DBAUO8gKKYAAaluJLa
+0hIxX5l9q7w1TTL9jkaxuaLKqdFiKJ0U34O44R0aOOrAQ8HN2lXUeP1T0EnAS0fYrn7Kum51jtA
MLzYzulm/azkAdJJPcnqwU4g2ErtRKhqgW77ol6IYeex/zQKkL6ywXYC+DEn87AaJa89FKfufTQQ
P7Zp0dphWSRkMg3fSZEGn2g8F/bSPG5+tQlxCPfFpKwzv9qVuEmywlLqe87y9kXqws4BARvYaQfp
pIZ605dIbD/1ira/7hfvjHWiop4UFpC6gZjzPAwMLamm2i929xACPXR+kG78JATc3FBTgMLM38qJ
8fL3JplZvBB2Rl50s/BiiMFUdqPW3bsmrKO+274IbCoUnj7WyvjBbeL2Ly9+5nZayn8bnB3CoQYR
b6EY3T31E3/dxcJHK9E7Wx5ox6oq9y+fI1hjUHCcTmpJIoRH5zMqmbkeemLf3VuuLzvRUIYn3e2e
sthwf1Zlu8RbMg/WJnNwHIHQxh4oitkhzAUj67GXdveaATOQMjT1yoMIzkmyyF0JWWEuxKAXYS9t
dEDpQKqCaqM8NIebeZpW5b5gKvex8StQvJMGh2eUq7tIJHZz5VWvmbdyl3wIi/xORVHouvNc7BNQ
dBS+YBEBowL383Thvnm2WKWpCSGddvfKEH7t1crbD6JXO11aP1m5glho7ht2mC+xMF20OjDqM7vT
Mryx27l6Fw+9wqhD6XM/qBtfU247QaYnNbfHrLYr4Lhl5e7DTgIG2ys046QLZ8T8jkABDNoHcCzI
J8GhOsfJlLEpCsFo6PdaJJqrTNFSu6uGpdLYu1ZwGlKWKuHr60y8GanE6pZTm9o9ekDFNk0U5Gci
ejiur+MFud9ErEvVj25QeLc11DTPJ9QwM6XJGiF46Ht0HuXENEPH7VzxiBJemtlFkurf0rCiuSEO
MjT64rhG8C830vyjB0vmA0KR/TYc6r1XZdFm9MTiZgyF8PdV8Fe87Mf8JX2sy5eX+sO3/L+mH/2R
QfUceH793+d/rH7/2XvJVt/qb2d/WKdosA0PzUs5nF4qFAj/+7/4Rf/8P/9//+P/enn9LR+H/OX/
/O8fWZPW029DHjJ9y5OOqtObtZi+5J8/d/iW8HO3QRl8/1YHFz/ym1udGF78B6Jnk4wxfZHQBXA+
/5NcXbf+gWgUfdiINnFP6QRj/yRXV/8BazE/OYGHgdGho/BvcnVBkv4BfcL016882xP+9l+Dv//9
iGHefk/GP//8lu98thMxAWE3fEVkAqUJnDbnodKCiK3q1e39oHby2svASUbt8LONg+5nUdAtQgOE
tsp00hmRiNRvKMGz0TW6eivTtr/gxrOIZ/oaagmkvYl1dCZ+jjCX+iBOfHeM7rs4H+1SUG4kEcGV
XqO1WRDScpdIaUoyQEo2uTXW69yXeOtK1o5s3Fcl7MgYV2ayKhKz+tgjOLdtS7XY650ifqh7t79L
W+u5DwDfvVny92bx/N7//d1wGJA2Q9OcY3R2jvahWzdGK4T3YK73cQorclqjTClV4op29eghK1tv
b45mfVPLrXWfmhKqs3IUb7tc626byit/NElbPeWxe9D6m0SSXq5/4Wt/zJ837esXajC0QKj2GpnM
W0bbLFbVPuILExSYTmqSt78CF3Vnv9Q1pG1E7ZYuVs5esYgcSIiFVTEa0UaXfJilKer7FTgJNVG7
h9TLqoORjtk2sgLF7oSOjmsxoc02aOMdGhPikeZU787qxWGtd6aOcrflLjQdalOQ8XY44BpBnwKs
B9v82rd1ft4FDQLqkZDTBq7oHerxYqmo9gDN/cacNJE9eB47R/PHU0WDIn0vtfi9EGr9GFRSXtMI
OeT0DiEyasR5uPIIfQ8aykWwBGdN6RRjLvxIQsF0nUS3cPdY2Aq9lt6PdPW+pHA6hrbfpMbHXENJ
GybTrDLviiKot+OoAsIq6lIC0zwqkQMdSXaLNpxIAjBX4s9UyUwaAIQWerlR/jyGvfqRjno9dTKF
m9jmuki/upk7QtFev7BehWTHNb1rRPemdSA7Iqcrqw7yZ7Xuu7XrtW5zEwdSueAv59cWtwkay2Bv
ZJq4qZ3Ta3w+v2KkFZVXBdnjKA2ov46SvqnNfFEwYLaMF2Zm0Z2qJLUGg3D2iKplvhXC0d/GY2n5
VEo910Zm8AMaQl/xQN+hRT55Sl0x/WgpzcdkEJ6v75BXecA3LgVGfGL9gzuC9xzvnnkOQzW6nvSZ
np/GZJTWjaL3B17KyM2bmXmH7A/1KMMqtx0SrI7WdtKvwcqEu4Qj6zYqIZ1IkYO7UQuLxlRjmjPg
HasAHhPQKij2OEKh/Oy5wLey2u0Sr2OvlHp1KyWRtNPVWnU8xcw0Oy3HHSqCCDWJbf/B64f8WJpg
kQw/zHZaXon3VtxJJ/4BqwQD6BP3mbm7PhWzoJTVh6Kf5y1NJCYsbEBqzle/H3TFrf3ePeWKbKPe
+yFkHqowJg9iOUGn3+h563h1uAm67LGgFXfB/oX3IXFLQEz11ZxitHmfby4HtV6rkXpyR7W40Vz0
GVKju9FjYPWFO8S7TnSDx0BI2zWaXyZA+F61NaUOV/w93AJSFN9F0dAtvEXe/Szq+XA1IftozDGQ
Qa0hzlT1yimThs96LUsHLfDVhSfkdFWcueE0di5iWO8mLkN5CtnfBIyDT19QAE3zyQtMZavLnd3r
WblvynqBnOX8qTMtMryxU9GTziRTkl71Dd4YkmkNr1SqcqcxTDxHyDK/shET9VdVOvRPSSb3C7fk
9OXnI6NrYZJxoa8Syp857LL0i7aJJaU+eWq1FluYvCrJqRP9ZxtEq5JWSZ4pyYLNd1yZTA0PVkgh
4LtBF/18OsNcjExLa/NTb8V2N5aPiDVNVBvbpK++w7SN+oexbiBQEEP/lywnC++7yzFTuye7OtEb
SdSZZwdcoCdq5atdf+oE30MBSh8eoqCBGLKtu2NVy9/5JPlGNZt2aQ/PnJU+A55YdNpIsATjrK83
6JvlVdOmyptIgWC0S8eDmAdOIkjZTYdwDMIC7ZDYcRWM69zNss0YJe5n1ffajTZExa5ozOYb11F2
H7qFvDAjs6I7qaCJhhPfIz9CcyaQwfMVidqAnU1EfNTrkRAfjcWbpOhkB+Vc93FERVzvwWfVbqRs
4ty6NaoeFFXf/TQjMr2FkQa7hqBl4wOG4DwyulUi4kdkn7ke8nzcLJxFk4O88Vo4sSYeaZOv5XE+
pQfOP1eQeaIKkM0c06x1KiW1hba5k7QPljKsZLAvMNFvOjS+3HhcWMKZ76CkCHc51N+QXpD/0+Zp
aNdL07Ds6uE4IF1s1oO+kytO/bgD4JXHkobu5BjuLNLT14c8O4Fe7YKKpnkEcYhJ3Ph8xOizQXrm
QwandEFAT3xWwV5DGwGpvSVJ7lncDCENDEqkH2AtpEELZzg31QydVBuBHt1D7CAcjE64S0dBWOPY
loOAM8pqav/l+uguOqXhZaV/lYZ1brjX1Oq5TSTMVbj8yvEEudJoK0lmrpSoGmnpRSBoZ8RjsvZa
L9krRWNA4aT/cMXSo7cxlW7EsZTsvhNaAIqhuRVE0P0LWYnX8/2Pv5m8gCwidKqRsJ9qBsiU88/T
ej9Mub+GEzWIT5kUjWuvKYOtaQ7WXdMCApK9IbDFRvSfw2Do7lwvqA5B05SrCBD4rcH7fj32KCyh
L66vTX2IHb1CSMT208r/orZVtJ8ajk1UUhwXfPUhkcPxQxmphV336nNjjtImUpr+BhhQuHQanx9K
vwdHYg1BXFJdONosrER3HWSX146nOIRe0FLg+Fa6DvmWsacTvfBVYRPDbX0Tmt8bELeqn/eOZUE/
gRN9kge3UiCkG5sf113ifKPxVdP7F/4S3BARSA7s8ylXtKKNGneQUH6PlJ+a2aQ7Py0Mh17TdO0H
Qv/FTLJyI7niUqRzMR9YhkuKMIskm2rMz0LR6NVMSzPpFLgwbpS+4Dn9YEkLN/35hp7GR94UWmvK
CBqh/Hx8bu3pnVSY5Ykjrt2WivaZtjNjBfXUEkXw+X7+bWmaTIBrRLvGPP+t6CU1aiUrT1odes9a
JjVrLbVuZYl6dNdXdoBw61Ie7wJ7wVMFj4KSkZCR2H0uoGoWeY+GqtacQt4SG13w5Xu9oHFfzoT6
MeTwWfvQMj01NGuvxaqtHdOn3ZVG32SFyoi3o8MsXEWhUS2dNCRw3lwd02xMHzbtYSCLMBHMtvLY
9alS5W5zgq+SACSQpa+BrDa3rquM+2zI3Vs3ouuMOy22ZTFPb7haQlIHAIZTkhU+r7BNrGreVhtD
+Sau6u+ZZ76oqRA5dTosgfJeK8FnJ88UIzGH9EJSksYjz7eBnELzIyh5eSrlTtuMRdcndqaL3tYo
2o1Z5sUNmzTZqkapbiyz6U9ta0ZwnMmj/1Unh+3wO6u9JKFIBTWWd+CVVX/XijpBSTdwbxMvz17k
NEhuvBKKiqjwYJjMSRK0ak1mP9esO1820SBpgvxQZuJXMYqKJw6GUoVtQYKQHeaEnTV25cHvXOvU
1rm58cOxoulJq8AfqMXKV1LdCZrEXwjKZ0HL61JyPHBfTWczLjYLWrxeUJLI8IuTIaKBNWTuzh0K
RFQys9wJWV4fvdgXdm3X3GvZOH524YL44g5U6swy2XDwggLXoaaTtXJwBisaDoOg+jdprVknM++X
uEPPQ/vfX0symC+FmJe7ZDoQ3sR+IfqCzegL+Ske1HpnDXFOyV+mH7CPtVU9auP6+gF6ue2J6BUN
6tUpuofQamavjjXd09z8xFNDfG4GtEYtkh9lYJGKGWp9b2nlkl7P5aGGphRntQp+YuJqmoUOiWGS
sCm94pT1ErUC9MVXfq0ODltaXLi23plOeM9BoMDkgBNcZPegWNSpjRQnMzEzWwhD75CFUecEfpTe
xI0b/bU96A0m2SVpal0n03s+nUai+z5xSHYCpSl87PLOcjzXH+xBhLNFEsJ8oRHq4v4jJkcaGqkc
nkrUKmbuUsF3VQZtQOYDguXdKJU5fFd+u9GDSrdzHZh6mNPiXYrtEu/whb7ca6YB9C11i+nVO7+a
KFboeagz1MASui99EfTfcykfn+qJjLbQlC2pW3ETBaJ8EIpAA2mea/sYrNs6lwS4w1M5W5ltCsWg
nIKV1VFsUCFYpS15q/NrV33/VZC4eFyzKnepqghOoVIwpyrqfUaw145TC8H2ATpupUAq0iYz2O3i
rm5uIUldoEW/8NgpqzKRCU3RBpRXs/M1L1265VvcyPPjyjZRmd4kHKEEufGw+8sNOTM1C+HdZkhH
V+IAMHOxd4S4ekbemtpPZ/1f7r5jO3IcXfNV+syedWhBcjGLSxMRklIuTLoNj5SZAkEH0AN8rnmD
ebH5qKy5pWDoiid7dWd60aerqyoRINxvPvOlS+uvpuqMlT37Wvw4ez2QKUE5DAVZZA6QEl7cAfZg
ZJwor9hjq+rXEtInfVgUPv9KeD13wJkVWm5axc1oPtRwn4hwRfA7veRp2DRlCo0xD2+h5k36lV2o
WCtFsdW0rtn42cQ2YrTInresuaktuG6r2ZRz0rpfc2oRQ+0QqmyymQRH83DKbmpvimrp8euurNYm
esHzQSI/t0qhFYY/+50yhqYE516f77VpiDvchp8MJVU4wCdsA/lAGfnSPqSD1fGgB2srsOXnjxf3
4jqafwC82ICHgysbMqfz66EYB9TnYcu4l1qSohKtEftXOdrjBgF7d1JjuSa8siiiYC0x4qz5iKYM
mkVIh89H1Cs0gbI0LfYWq8m1NyQbC9muw/EyV6PR7KjG7btqgCSesOFPxWp7CpxUrpXGLiM9/A4o
6qCTNkvAAhB4/jtAoXVRLqHFvoEx1bb3/XSb2y7PAi9JpqBvf4FSk+5MKr04GdokYiiotmLAMiW5
8zgkjfeUZmvLcXmsIX6INBYNK1RZ0Mhf/KjWrKAU7VR7gzneFwjXFtE0EhY7uWY8frzyi/7Y60Kg
Io/kEDkzaijLYgQcuVHPQs6wFy0sDbmXAuSp0GmBAG9LrXhgJb3uLbvaGB5OWM01cwMLrv4aAu/e
dWWILHRszUI1ocryrWHQNoB7FFhIrYlKXNdMV+4c8IV97ji7JPFX3S3niPf8koDwNd4avNevQrqL
e8k2tARoWNQcbQ98x0pWbINap7dyF10A+LBfPVRqcBnB/guJ3aLoh9sAvItx4PtBo7/Y4O5G5n3h
taVChzl01ztaF/CUJY+WxupAS3pjSxxDnXIUesJCh6X7x+v23gECygBUYwCSoJy8LH0mE9pizK/4
XquQdpd54cdwVc2umSBHyHhMtxVUpLNWu3Hr6WiWY78b1pKR8zrWjGrBNoVRGKKYGWyy7OhQDZhT
rePjo4HaQdx3Ux/Zuf5SOm4Wl27bbKnuehurGvq4RDmrLIeV6vkiG8IPmLX7CLYv1B7RVJr3xpug
1Mpojo6e3uxFN5BQTGMBwa3sc5XpT7QVcM3NoAmXkRrlWctYAy0tNt7vwX3IZs/GqgjgF/G7XnRO
Roho91Syn6am7E8oiJfHj5f5Fbv4ZntjzyH2nb8xJgkJrtli/e0UidMMkxhJv0d51dta9kg3EzrT
AZaDQ+kNYEJEUoTfGCblm46l4NmycYy1NE2OREz5Pufe9EQynt9VXia3lpEnX5Uv6Dfa6mwLLZt0
Y6ay31RAJm28roPLR29CP7psS/DJe7nrRiQkZQV9+WRE7bQf2huZuvnWNdKvAynKrSVdP9ZV2tyR
XMGoOBm1WGXKv5kmyW9TWReBS93sOEiIeemtWWxSs/WDpB5s+H/y73W94epmUKzdDq5df6Kbj7/h
q8bo+Te0dWx5D0uFyghem/NvWA5G3lrSmva1z35YyhtDaBbq10XpMwfk4Mmc83qAgTJmjtuEKvGd
pu23vEfNuCly9ix42d0OohGPXtolMYVp6UYTsJ4ZMo/ciKr3Iqfk472TKj/0B6eKHDOB2AS8ss1b
awDkqoVS326qpzUhoIs9CKsI1HJRDIDnF1o7i91hlZpbjl6q75E7AOGUSe2xYmny8OcfEG0WguYd
+rczbP78AxKmjz7M+ox9X8iISxZT5ULhn4ckbTae0R1Sj+wgfLJluPbysQqGqnowym1FP9P2vqqA
EbLUrTfCtNCvYtrtiqY75mwMoN8dKrcPcNgCYY2fHbz4KxflO6uPyixU7KCJPksKL3FMo4K/FPE7
b9+7HHRwnkPOxOMI7W1TFleTBdu5plAtVBIH7qSBiVZh0NCM39p1awfERnVnUB7kKbJxCuthvJ5S
78fgu2Lr9I5/XaOl/ThAXTDwNL34CUGLdINXaAiYCdl6hzpodZrmuOOZX6y83Uu/cFwOc7yGHBIW
kd7sbHW+LkZmj0WaGtpe5pbaJBbv0B6mD/Apkw8TzClvGy31P7cEXDxrhCLs6AIkPdbDBJUtdIeZ
DbUoXVd1UE8mhdmXxTN0kCSJco8V0cebaBHT4LdCXBkP9dypQfHwtRzy5q52c+62EIo39xwsBRSb
uX/ViImFuWZqK6nKu0OhZojsDxhPnI3zz0LVOBUUOI+9WWYJ8q+62PoARMQ5ttf+41kt48ff08K8
oFON/+AROh9LOp0xTp2w9gBf9LvcpkZUKtAQU0u/Qf4bpA1nVwU0kLfK8D93vjJ3vp6Ae8voFJkG
Toee8T+L5l9/EzxQPFRmgRPDvXD+m2zuo4E3NdaepeMLYmlRwTuBJI+FNborq7pIHH4PhUcYC4rC
ENpa50OBpZ26DnAIe2mUJ82H3l9eMRIRTQdViNNhhX33zo7HDQTBbmAJXPR3lv1yanPs+Kny98CA
82eigaNtUC+PKmbDyM0D8uErZErdNmJptYNJl/bTcwZYWLNKTnlAkHI8CEVjG3AucMDc5GpiTFwZ
KICi9QZznJUTuqhi4fOg9jGDYR1sRKhoLvLzcZAlaopTdpistIo0iGL8sKB2tQNOCD6QhdlfNRVb
0wdahobzqHCeBDILrTCM+Xojvjlqgxgm3xjK+tD2JrmCN0sZA6wpNqrU1H3TAQlS9dJ6wrUsopzD
YnYq0zS2gX77vVx/BM68ZT8aqJy+dOdIzFdA4T8wzf/3IJy4dP7T0/kCwol60dO/AHRjbVc+tedA
TvyLv4GcaBn+BRQcUjwCvSCAUnBP/Y3jxN9BNQcO6ei2IzOdk7K/cZyaof8FO2AEvZBrhFYiOnpv
gJz6X/OfBRlH/3UT4E9cADc/AnK+Glu8iZtw0rCH8Pvwxsx+0a9tzzf7yLcmmuepbexq0VrXZpGD
D1pr8GeLhACAk/k1IEoJDMc3RmbVGxtwCKPR86dysMZPZYNXNjBa/TlzM3GVEvogKdIlfzD3fmFr
0BvusuauTk3/ONBk+gFLASN0hIFWZGWr6spO2ls+jPnvztUf7cn/6NuueSrYU/WvoG9+PfX/4i//
OnTA3EJ450f74U7d/uKtwD/5VPzrddnjn+xia59BkP+bYI5nLar/esPe8QEb9qn49fN//6+KPZ3t
2Pnf/HvHuuZfM4QAUEkyW8zOzcW/d6zj/TVvSqCL0IRFWoe/85871vsLFVXEX2gfzJjguZbf8r5L
/+f/0EzzL+zXGUwzK7XBf8H/kx27fPhtlO1RNQHYFxV1mEvP4fKbDcs9F7QgKpJ9KZ7RgCP6l3St
4rq80V+HwDzxi1EoA1PrfAit6QuV2sCxwUE9zsRX2Ffj5nwy6LFDOvNmCR5+n7QzJDU+2tvaBhTO
cXsjb8E5n8/fUqE+gVQIDjriu1FBw0Ld+XUs6y1MkFxAb+xdtTXXGIPvTc8ESUVHjwCJ7bLMoWed
IWxua/v+hX/nJ1Qd0WFaG2QZNMzTAo8KTWpAElDaXWQtDiJpz6ocYAEzLxig+FlSiMk7GUgCbOUT
vjMfQN7QDIVTEYqbS6xWAgYQRW852Xd6FWr2SRRfiRABuooBYX+owDwvF7IkoFtmwXwgQhalKLeR
XPC6Y0iHhphABLZZY0gvN/hvWDjyPdRb8F9LFOXY5WklYY95EIn+yTPvdOpEWj/GH++7+Xe+uffR
YZ5B8/+Msoha7Nr0BkUnekiGONECYn1J7slmAODDXWMLLRPYeSjXRuURvuZoui2Vv42W9onn0/SA
mmoT5vmmdsw1ddElk+V1PnjEZvQ/gDAw5jg/s3K0rArtpvTQAPEVKRkqsWmqK/nMr8zntA5AZAd/
xfwC3XEdfuD+5uPPudzur3NEK8PGJQcNjKXDkSksQPdNnh6G4qTs+pCOfAcUzo+xXtMfXTYSfs/0
zVDz/nlzAeJ1y1xjrNODPwQAJLh7fVPe1xvzk7wtV/Dy767cm6EWFyGIco5bQuL+YJDhCj6fAO+u
9WOXhxcfDvGRg8QC7hw4Uot100lv9H7RYDbIJjzl3AAbC4OvMuwMA3CatWvp8nDN6zMzY3EBAjuz
qHK0rWMJFNToQaZmnPu4XLvIX5MeeG8QnFs0tmccJeAP5yvUpxMApQ3uCJ7mL5q5g5vgCQW78OMt
d7k4qHuCtgUrbwBxL7AFmQepYyM100ONIuXRNtI8TN1EWzOdencYsA0REaCPffEY6lI18Lp00oOH
Co+aUGc1XP5n2EEPexpzmdl9s6gSKKKLL9b6RYZmOcWtOjZxX9ylBXsY0mz7x19sVmYASkWfNS+W
9N6ynsjkOCM7GEVoDLkRNutWZ8uAep7K2SCLqXR1KaSPmtchur0/WjvTDvwvw70VoRaze94/TKGK
9IhH4tq+aWTAD+aNCh7/jXki0kJiCMtFxF7n+w9mgDxNtZYdLArTki7nd7TqVt6Pd7YFUpR/xlic
27QtgNLQa6yYXew8BWmhcaUOsDbCouyA6rLWpZ1gh7GDGlPq9FHXNGvQwvcHQaVhNq/CTbe44cZ2
4KNX9uxQ5c0uY+GEksK/sxj/jLB4aDuZ8VKqASPggmvRJUvX9E0XJK3X04O1+GeIZUzi9n42wk/p
0GzMrdyQ7RSx4FiGXsR+JQIvBDs9/HC3Y3QHMMjzqAfJ3gvXSDnvfkmwkVGRm6kISzidk45DB8se
dujz/opOOehRfCXQWxni9WV88/JRhs5kyhQ7+Peex7Ztpa284ksU7e/Di0r7LHKG63uZDcOI0s2S
0cLhfS4igP13YtNu+W1+69wlRzf+8e1650ZYR7IvbvONueObZpvGKvj5b+yZNz9jsStB/m8pPKTY
wSMHAPIRxjrRxyMsW8IXM11sywJ4u7HKXXZQYbJNrtUvWOvWJJy6gMZuSAIVVXERi23RR7PKgxfw
e7rJ/vwJm3sbiNtAj0HktpjnBOckJkeHHSipt2Nfl0+aWSe/Pp7q/IecR7q4kN3ZyBQVDqDN5l31
ZtfA/ChFHE9A/OF3CZTyCu1G9VbIJf13tuebgeaw4M1ARqX5Ix/wST3FQssTQbk6xLsbFMRf3UY3
Hx3RpZesTKtisvAyHm6fy+tiY9wYX6CDNuzcuI6mEAosURUWoRf3NzQqwj7og8dxl17rN7t/441B
QI/2NBpG+DWLyfYVQ0wwldnBBq/Tyso7afCVJ+YVIHe+cug4QzICvQQLwPslp4nAXmvK3Lw90Gpw
f7WTNhyMTHZNwC2rBU8TBJlvQ+1ML0KOxVc1Od1Tm1vFSdhDdkssae4Zzdl1YykKsqnSwMLg2ZD8
8GRd43aceGkHZdbVt32S6S+SGurHQEqdBUQU6e2oO6ASqMmwJjSTcC+gzj9oIFKY7Uy+NHkOOrxW
PZLK0W9NkuCvnWay/LAtJQf3pBBeHtQ6qAjAorcAk/nMqO6SRhZlAI0Nez/VZXrrtRoxgkl60opl
5+Q88IrG7QLgEKBmzICphfttnqK/6vfSAcHFTsA5ANyUf1WeLjn+J4rTQYayL/Assl2zIriIz2er
UbiBQCbEgd7AEp9VVraoGMuGg+kkd0rsue28+IUKxvQOb8EK4vzigp+dk9DJmztIeIuXbGPU6fN0
lFTHYHrgGl2grRJU57jkbE+BIoRdi32FyBwu3IvbQBe2SUtuw36ksLA+qivEN+KN1k+ukq4NPbvS
92B0aEPgSBA7AlI47nWTpdlLyXL60Ps1QiqzywH2QD+haE49HdosZNJ2PydwCKgD+Afwn4lnlg+a
lOKl64n+02yn/rsqzREt8WSwQCJ2ZAtlnd4TdaxPfSVA/HTyPal9pw4MbhkqaA1Jb6hjlo9e7suT
l3pWGrpZzSqApKyqiLWkMqugyUV1S5uqg7A5HG+crWRIg4HNKZi+csEtWP8INHDzoOnkgLI+M/+W
TXZXqwFJrgd21DyhbnUwewPdAPMZ+kAcympj0X0nbqtdewnXIVxDwUas6A861iMsQQlfCedfW9Ln
a4lY3p5LZ8DIGODdnF+4ruB+X9c8P+Z6LjZ1adBIJom304B4hYWhQW8gngJeOijhh0YIN+iVxU+W
PrOjpd23cVt7w13jJPI6aYUeTrzQDoBNpMCp5xXKcKN7SKDnro2K31qJ2W90WRubQjnqGjcSj9qx
n26HwvWjdLSHwM46a+0OnOtk53N0IbKC4A59PvR5yGK/jp1OG78z9CO8VedLgNvdy+ANcGkQ3DBv
GNfsb2DlT1eW0WgjbBg7+3GELMuwa/Sumg1EzGPlqeapJ5N6mPIq/Yx3xTi2SlhloKhBgCzno3jo
IKUNBwOEBBAqFgM3jiob60coPSCOc8s+vyV6A2uAqU4SPex9UAqAbJNf06Zt3ADlD/Zr4Cm0ComX
QtU41eq6uNdIPtQh0zUJqkI70V/gDfpftDzzH9K2h2iEng0QRRtKN/9qDqz+oQBOhIOHEPpnwHj1
w6hl3a2Z970dDMTXoqTIXXutgHjRTMOGnltoIIbjS8OWdPGRlUtYnQyjf+xbn/pRByhNe9v6Cdj+
bdEPx17likVQhxUZ/GRRnwv7uvXsLYDP8OxOVNJ//jhmubgI0RACjwadH5TOLNyH5zt7ym3wP+wh
P7Z95gNUUgJ/X7nuw8ejXDS2HWiL6OYrMBBFhIvsR6fGrDReVsckEUZQQ5/jU5LBv05QfZf3ehGW
foxON9kmoFbjwezk/VgmVcggeMOCdHQeWpzBzce/6p25A2zmAs4DBuqcrp/PnXc0dUprrI7V6Hmb
puNODLPNNXnNy0gK/QooouAmQ1EDz84iSS7z1kiJIWaF16a9SYmewLiTkh28Bu6oUPlhNg38ZFAX
xmiFhnXXmBWX1CnDHooYMSSeZFBboMTJwqwDaOaUO0PXrGgqcwDwIfXQgwizIyRxdn1bpTv4Aoqb
zqlrcOjyNpzQFICTU8LCNoG4z8efcA6+zi6NeW54sdE8RL/moiVNPerUblvz41hTGrXEBUzO1lHa
zZ105RKe79jlUPh4KKaZOvqc3uIOBh7QHux64kcPjfcbP8lI7ArdDyCKgHJyUQG2OBT50TcSPxQQ
9Ln6eKYXmwUznbG9oB+DZIN2xvlmIQQ4VEU6cURIqIWSyATamKxfgeCbF1EDhkFjYY5MwENEX+x8
GCGYDhujrj6KqU/DsUt9GLFM3RTnNZnV2Vi3sZFy7WmZELzwxm1jZUYIez1tZxaFui57EKeFzI3r
opNmMOUMsl0aOAT5VMsASkooSxdlyUJPp+ZGCgi9fvydLsI45LTY6KiuIRWC2sfiQtG0sgKGdKiP
vuyn0HAaO0AKT0OndQ6dmCFRWrfy0S46DK9DQiJgHtaDLsj5N0utJMW7PdXHXHOAO2JGsvO6yYpH
Q+IbaYAq4X5FopkXxsr2f2+yLoZEVADXTzya5yN3JvrPFILURz8vDYC8O0hSt9NUxHZTAQ2h29Bn
90yxMuo7WxHfFuW2WT4QEeYiI9Kb0gaj3GqOWcu7UEmWhLZK1+w7Lo/2LO6P1iSa9ohiyeLaMnpq
A4mUGUcqsyxyZfrcdfN7NEJo7k+3DMifWEOAznC+QCQ//4o9bQdBUseC0heOFuT+E4hFt9NWQRs2
hBCMGTmaRVc2zRKDjVlhi4Lsib4z8HzAw56PasJyWScj144wCOexrTlXLTyLAz9pI9KN153v3Rhp
f2zMetMlXh3Iwdl3iS2CJF9zrL1cUOS1s2LWfHQQZc6Xwpt8vrFaG/bOUjumHVpKRua+SNav+ZvO
e/H8/pxx1dgzDuS6UPlefOXC0su2SzN6atzaj4nJ+4CblM1GPmU8ZMmauchlDI9Y57UZj7wOZOol
ntpToNjoTgfVaka+A9y+pdCjDzI7fZTJwRnzoEW9pxp7wKlyI0gdcwM+5cpRuZw0tAtxQAEpA4AN
smTnXxYFIaScFnGPFsijYWWq6VohPEE9nqttxl195ZV4N8ADjH3O+AA/gLTn+YBlhecLr6V3TJmu
jCidTPNbBRTDQ2tO2RA0aKbsbTX5PUSVJaxeNZOP6SZhhf2zw7u/Vsi87OFhESChgjopYAbY64u7
AiSTQkiZ+cccuM0NzDzbuEa8ZQVa7Wu3fePa9yiEaTcliKq3wDXzQLSl/+XjA365v9EvfcUm/cb2
LY5aWRcSosjCPxLJYGVGNS2cCuPl40EWklvIGcHqBqB4Lr+hA4wI4fzTq0ZvCpbY5YklYkDdYCix
u72s24lmMuDfUQzdFYDlhr3t7N4eQfB1VR6AQs/RS2UZOJqlNzzrAsjfEPISkkaePUIxXMA8DGmu
J+71gjsb5Oz516l0XR44vUCNOzUcqgWUJN4DUsTqCwQVQfBDb6Txo9GUbaQcmT9kSI3uIWzQwDC8
UD3ScI0NV2afQdWmyBPtMxJ5swoz1vrfGDgwYwAHbRhccYeIMtLyWtvbzWSeOMSfUWPyK10L2jSp
8MsS0dMIyE+n3bQZs1Qg4DZzr6C+JEPcBBoJU8H3hV7rPz/+5O/sduhTAjwJvCoBZnhp1JFaA2mH
uhMn6jv9pvZ1iOJPllYEMxc+tDNokzlJwXdull07AxjhUOrPT3XSrbX1LncYhKCACpr7lJDNmEFG
b29QXovSBS8zO+luQW8UoSIAiqPZrsz3IkdG2xD5Pyy2AdbBeixOt+60utHkSXaCVRcsIJnu3VAX
mk8whMxRJUzyXeKxNma9lu6NfnQDbLQ2+vhHXF5pM7gPJezZIgW/Yv4Ubx4LnhTEnjhhJ91v/Fs0
s+VplI1+V3L/aCnZrEHe3xkPNXOwp8EOwPO0DHwFINg5nyQ7AQ6rRVAJGnaTOb+Hji43Dk3XunGX
AAtEAzOHDuE2usFI0M4niEKDJluGtZRgSuxU2w1h39o0xvknYVvVkIyeRhw+nxMQav1iwxPPirRk
gFw4tNpC6bLqMMquvUopTaMMqctKw/Ay4Jx/IV4T5HPIHpefpLIhs4f6XHbyDCyBAz24UGF46HpJ
e9flkwzl0Neniq2W5d/Z5zMiE0gnpOxAzi03YO3UGfho2QmFsxSsMSPZoL651vB/5+kGD3gmVCIP
QfS37E6RVJf24BGACVwU04jeGRt0SdXGQcFiS0GV3Qh4/QV5TppPyunza4dmblSluhWNQG6s7Ph5
wc8jF2RdUCgFqRSS2eZSCLc2ZN1oUJ04sdK/l7l6geLdkST0W+Jmdy0fnj8+YJeBL6JRG1w4B/ge
SBst7hIPL6XL4OZ1gmq1uCEadfZg/X5FIdVYmdhlSgv4IxLoWXYVtYGllE5HEweiUmZ1cib/e071
7sEf3eIuGyET0BjtGBuJNV6VnQEEusf+0HgB7yWExaCUjYofML4eWewlr4frd45O58mdXP26bFCI
FDqpYxcKRCv1XDgNXqwhaG0WCvuAqqCXP6OT395aRAAPP/lJcxI4omKnDwyKZh4cEsASactY2Fou
Ql5Z4/fJgRrlNtFQGA3qPuNPFS+y/sZNCrDDRjaYZSQmUebg1nDnYHg1fVCGNtGYWJO5sQgHS9tk
Y3McTY3Hg96nVqzZVXEH4pHtRWZD9CdjGO2XDNYquwEmePY1oX36BAM8WKwy4PgJypAIl6Dp11cJ
zjIigog2Hvvm817B8nIE9m9Ebv7smb2NZkjP7AfZK/u5otAcDRUOaFwSq2nCrnDHT5ao/HEONNQ+
ATlOBQMKDXu/yqwj+Ndo/fhFUp9aCr5DheMILVPg2K6htwIWKBRPICBS287QB5YjOhIOY+EeWu7U
ty4oQ7PCSJsOgezNxLqFrEypBQ4KITslsAzB3OhA/Qwh3pXb9+Y1Rb31yGsteUEaPitEyF53AwQX
w9fJ6NFzmpy8iKHUrE/Az7myDFnF8f/ogMyMgdBnaIEO6Q59mxtiFCHlXdqHuhoR0EydShHm8tHd
+hqaTVgFNCkyA2YA9w3NtW+11+ldWNkGZBrgCwlXWzSalBeNPDPR73Gs2onQb4OULiJGW49QCMtj
UiXiy+TAiSxWA9LcUGLdyINWc3RtBHx+zKDy9X4IPF/kVdRaKUki2F4VMkiGpvqCm7rjUQ92lht4
g6F1MUdFzAu6sVY3SUX9Z4ay8nMy2OWtUjTV8Qc1nMSORqs60MdyssFCMRMW9bbDrpjfa4CZljY7
4Y0woexaeOB3++5g3fkILqvALWYpdmyM6lsx9dmm46iZ61K2Ma4AB9oyGjuCUdGF1GFw2ZmgnxNK
aAqDMjLKOxw+XdyTNm+sAJwVuwJH3M2bcCobtvfR0juYegof1IpM9BrclfIWUCf1lKGQS0JzkqW3
y5wediCt5lpZQHtlbFqjKn95TplkgUSV/9j4iY9l9Gj62OHgfevzxP0meq9+0DpV/Or7ovjU2IQB
JgyKzI3Ua9OPNNLS57pr6Re0LDUSeaLSHyaAmnnQtuxkjzYI20XNi6ixAOULkf2Vn10ONaGaqHQL
EaS0D2wTPG9USHRWhnUr1GeuUFPAJ8onEjap3eYBNStyrXyFzpJEXPMlawUkVHJT/163jQ+S6sSa
fd00bhs0LYJ0iNAPzi0UZ5suzLwp3QibaFWcdXbcqC4/KdMe7oTBRg1iHLQT98yYINnuAFqGEcjI
vleaR+7pVNFnkI16nH2NWMU1qJrzQvv3Q+WRrwm64Q1CHs1AKUSb5Hd0UVE5gCGuCEZCrSxqioL4
KKgZvI4SLR9IQCVXP2vP724GmZk7rx3xGVSdhnmb02gcmP4pH3XyM2088AdT3ltfdGsa77Ec2HkU
pT8nltrQpgGn3PoMHvrYRr7OfS9kBemPk0SYf8zHyRjDtvOnn9LIjfseasg/qQnp16AgQhx8Ct8o
PWmnZ9eRNvp+4IBAnWkotoq6NKa2VaFQXIvpZXBI0Jba3ZD5V75eKvDPkvYnQfckskvw+E2gAb5Q
Oyd1iI0NHx0L4hK3GkVmA/x4Ul+Xud3pSO+gSB5AvV3BMJFCZiI0PaW/mEOdPCBaGw800dTn0qjV
tV8hWg80qO0jnESVEMWstFa/Ms+HSAOtezvBJ8etL6D1qYWgvZhYsqRgdkB5XesB4peMRvaEvYc7
jpk0wD2ZPVZezj7pY8aNCGtXeQHzOvtLYziJWikiXQKikHCgSIuIHIBSJECLWNW288z0e6M5maaA
TEGmyOPY2U+lbzV3jl/rMW94FVp1xbaZNcLEsCxlOJZuEeM9xDoQt0OHp7M+2eOA67uAdKxoXT8A
jt28g+fKsBUAbm8hu2XGoz15V52kYo/qBb22UWVdiUcuI5+5YgHJVSDPIQnqL0rsGW5ZqLs5zWmY
WBHkikNMN4VMCryfnZXCzGUg+3aoiyDLNzlU3TW3Oak+pbHFRifyp8lfiTvemZA119PQenJQgFjK
GkjdTlWlO9Up0cTTOPj9PfW8OoS1lfPycdD4znwAUAGKHp0uAGWX3DwBWHZPGeGnppNuIFHkDJzc
LlYS0HdGQQQ1B+QIpmYJ7PMoiiWZV5OBilMqccXCGw5vNzHWYPSX6Q2opwiAfZS0X3k256N0WacZ
da7qU0JaiKG1jhlyOGhFuJCgtFRoftSPg9r11FnLNV8rneeh/qxUgnoYuv8EPkuL2LuRxMqpKvpT
jpIRHCIQTO5Su6Jx3pvOGOnchdVZknRFHkilEKiJMVNjCPEzOJDDhO2+TfT81rQzE2K6Dsq4eu5O
T4jg2ivltu6wgRwMtQP0LRq+LUqnu/cRfLgRPkgPsMzYsFNBoV0XmiayqtZwcQ7QUCrSbepJouHW
bos8NCU6NFCANehjD83nP9WCAJmYgIoNJYqZdotvcf79la4l6JkP9eccL0XIe5uFogMM5OMd+5rE
vf3WGAGbFbzXWXhxFng8HwYuJk6nzGT4zIPvUR20wRTw0A1F8JLGVbgK6ViexeVwi70LcQuWSILh
9NAJzBChWshiLcZdjrGy+Bp2lJuPZzgnMMsJoq0A6AZMG7CjFx0MBAJA99h0/EyEf99ZiMwtkT0X
ef9La/lK4Xd5MufZvR1rkd8k4OO3pq0Nn4fyk+38YNnx47m8IgM+msycYL0p+5gGzDRzic934wc1
3Hi7CBZp0dWzHYKpHBjhPg23eFoic5MGeaQHKwSNZUkA2RsUIpEmznJ94CUtEVOggsBjw7TkKa8r
3QiTnCuU+ZQ3u7TkZntt5AKQMlFlnR7nHGJ+AJMpF+4MUi/sGDmDc1/o7VTFH3+XJYf79Xfhfkcs
POM7L5CdegOFCvgeqROoo/Jrb3R9kDtIZV0tna762k7CilvJ3uXQ9wLbqrvquJkEcFQYIVssyKb3
m+a+rofH0WiLT51qukjVOo0gAp3vP/6tiz3y+lMt0M3R5zJmGbLlgUN+iaiOyJM/uVrUqxoYF4nU
8uNRFrseRxloeTziSOrB9oOczvlGae3B0sqhdyG0lXqPrNR0aFe2fZij7LaDr9HfWo5/RIH9/5SW
PbNDPmC5sv7XObUV//j/ddWBdw4KSB7EJkGfRy0Nt91vbqsGVOBfiLBmKS7gYAwcqjNyqw9XL7Bi
5xU08BD8Q241/L9QjAN4BsUVtC5REfsTcusClo3HHXkhyk6giyN2ndHK59tkcgqXFr4mTro2F1OG
VG/SWFrWdTEhGwiSya3vOjiwIBk3FUox/UAymD+Yxha9gGkMFJP/h73zWK4bSff8q0zcPSrgzSwB
HEfy0IiU3SAoSoJNmITHG81zzIvND6yue8VDNk9oORHdm4oOlQoHiTRffn+XQbgSS3w1Si8euB6I
8ceM3ZntJxkVitqMEjpr3R4JhUi+w6zJ/7aF/M/M+y9tRWf//cz79Fj2j13/cvLxN/7RVauop+lh
4M7Odg1x8Z+5h+HOX5h7YX28tlIBvple/62rNv6iKwcRCn3Xqitc4dr/1lXzH1yN/GAGgiGuQPWf
TL1Tr1oWBeIuSmV4Q5iqoKN9OfWyUXfyWrjyfrAm+7Mb0e1sFNXcKTOamM6lCZekuBa2ba4fUtln
lxLH4Udacnow0ZjdKErbHK3MWW5i06tDIzaWG4p/ZwdTDm/xbOm+/za6t3+fsr9Lp0+21OcfDOMH
dgJINlLWk4Ispl8BcwV6OAS8JSymZdkMVY24CueprYbrb/j+8549VX4/7NcRgjBnIYOjS/dKSZC1
FjbnHJf3Q+qpn8zGu7HFMvuTUMZNP7mf88LEO7IssBt2UnQTPYBjiWcJbQ/HJUBzOOZd3AZZMUaB
7Xj91TDG7UZ2RUOvzm1xv82crTmbzi4zLe9gJPo5g8/TOwRo4EoHAyHBsfxvX4nfyxWaiTbnv8Df
2qKT44meHSOLUyzV22Iz08FUM9kelLa/f3/oXkGSPPj5sgfIDvkIqOTl5FKmbBBLOXX30LXwFVT0
dKfHdXop+q6/8DrSC0dH6Q/E94z7elaUUCxuG5Ja6p254b71S3g+sCSEMY6C08tnge9GHRVNf2+V
VrvPisq4wth7uEq58O9ny2xvablp265V5cGxMohdbU6mUEVD9cyYvPExQKtWD13ax2uWyssxqaER
ampZL/dc6XugqgLjDCI/PzbMoJ0zF9ODnFrHTycVzSVV0TWrKd+IlEtsRNvm0KuDezfmY/EZFot+
LNp++OQqRYFi3DPOXHFfwX/rkQnxjUhN0l9wdjr5gIZwNML/cv3ebcb0iKV1/ZTUBMBYZdoeEwPb
LGOS9g4//PIeszp5YQ8lU2xeSm1L4ve0NSp72fLH6a6ENHCjpFRA7w/o6VWGnwju+uyVhagYZ5OX
46n0cWPGtO/vzbQ1dlk9z/6iU19mXn5OtfzWcGBwwBJy2Cshcqy/5be6H4Ag8UDj9PuhMb0SU6K0
XHxkl6g1OlGkepBBuSO1trOIgI5V9QP35MnZpv2cFRuvlhJFupbqLb4SWj9tnbix7Esl9bTPg0Hi
0/sDs+7cL/et9RcisiYfhcrilPLTWtJaukQz7guxpDs5RMs2MYd6p3Zzg9tZpl82xTIf6KyWIS3D
s3S8VxOd5gGtkWeY2kKbv/75b4PVm0XdF6bj3RvaYH0tZliaF9BAWkKiSlO9RygwG35bTnkOWY9Q
Jr8p6IaFTlag2MnU1vomkJyUYVdr3kGLaqvwJ2WKPhpm4Tx5aoL34NRal5D9nDbAn3Ag0NZ2J9Iq
cK56SqVtIoRKYMVuWuH2Rx5vIOzxxqw9SAgiNdKaBsXOuOQaPhXTMC5hhz/iErRVKUSgR5P5MHiN
VfsxxNoOK7k+/wHS4f1w9LiNfAya4zxw3bx9cNBBLpDltOUnEXPwduLR1puwNmc39aHu5eoOWv0C
Tl7XxbD1uhoj4m4U9S4eMNkLXJwgUXDpKxd0KeDXb7Rh7XHPjSTtaO41bAnjRWaXwMsKbIpIGgVJ
zJqWHzPMxZFiOK2Rh2mUQhkv2/ohsyVhI14f56GpSQPEWOp6tBs6mU1hk5PWeaitMTuMaierbaOL
5KZuS5cwV3201KBsx+LcVegV+4k5DR+ETQ/zsnVTOdn44tJsxyzrnXtbTN4GkFD1RW+n20GpzW8V
ipdbVfLOS2VZ9zifJT+mpDDPbBavigd8arg6U2LjT8zOQV31+5zUyK0SSdU594po8p2+kBhSgs34
Q1xWe+Ho45ni4dXmxPMo+ojK8Dybe/rJ5uTU2TJ3euLeK0qKVXhS5KFVxc6Wpvo5HeIbr4YjO9xQ
0jRwJjuNcGKPzRRrXLx7WSUoMxIr3uIpTJ3S6vFW6FAz3t9e3ng1jjEKR+oiysZTG3/Yy30cTa53
ny+AZktj2iza/GepFvqffzSqXVSPDCVmAaeCwMaEJhYJNbofAXQOGFbGYUwu+X6AmhGOMprOtVfW
U+3FzrkqA8y1uULBB7HkpDcg6lx1MOBV7s1Cr/Z5K1ez5CIH32aVlljFb1MSPP1mKpdNUzTm3suz
+szMOe3xYDmjQZaE505bEIz+lEUVedrQykqx7mfUGgXuXLCeD3nTqDKEWedGoTUJk60sMsGkERN4
Y9AxCbHALB3j49JZWBQ6RISe0xC/LqUgkmL5tHJ2uR5jwfNyDRmGIMijibx7K+3tgLjOQx155UFr
bO3eQFx8WQ2p43tGNISq4oD6V/N4PdiJfWYCvi7MqedWqwOmPZch7vUvfwi7X2NXqZs/FJ1QniIS
KAmR8cybJjG6Hz2DMYfa3KGHa7JietQrtrlA7VN8HHGcVrQvXuvln5Ku6PzMsOJPGfbOKOUdIkCP
OcKwj4bOC2I36Dg4Yasq/X11FgxzXZhGHKToGs6l07xew8xxHJqQQ5KnhRro5Rv1su4m2kPRvZIY
iY/5r+H3iw1onJT9FmHiuTX81vMYN+Y5OgfSXk/qmd4obFUsdnTv6XJfVKsJOo22JRV4Cbr9mRn9
xvdaKYHshswbUoxOW+l0TVs9wf38vnTN4r7CnvVGj2KEFZFdB2U/x4ekaRUUCroME9mNoTFxLzB6
/allZz7GHcxPwriGXaFbxd7LbMJRE4+uvIhwNCcZoXUPDlz1TVE3C7zDtPkCPescQf6tMWO6Me9X
5zxKzpffSFA6qGRnx5R5cemndvRtyJYf7aB/hyax+dM9lhEjChweOkjwKwvSzCj1ZiSU9t6AyRWQ
B/4tGWvkoJbx9f0HvbGoeRINZaYCIB3o6cu3GrHVE7PlxQ9V0nTfmrlaHg0Lf12/MqdRCebGypSg
zKI25aI9DIsfa539jVxRUtEERI76jCb4jWqBH0SRsBYKXCLNk8Vtlp2WirqMHwpbOntHqcbbDq13
MErInmrWdpuuUYsrmB31xvUi94ZrSX0GUV6rgZfnAHREqGCU/NQu3NZOBiXJMrfFhvcB3H481NCH
NlY6/6kdAmebhWsQlwo6RFDcThZ92crWzpsJIkreJWFCARam0A7OrL43pi0BcauYm5scm6bx8l2E
rBzwO6CQrl0a+M7tPdQu+u/NEGr9/PP96fSs1ns5ctw9OULpeq0+tacqkrm0dYUQqOyBEzssY7Wk
MTn1BBdDZJHaTiaddW0WA2BfVJCOdwczH9tIiUXk7UirUt0sXjd/LPTaux1cpfqul7V5sKOgcZqd
IWyS3QodznaAokHu3//t6/o9+ekQLVngz9gxIo2XA2Vrg+LB4sgeWpVoORvMEVHdRxKxL1WreNJJ
NPfff+DrQgo8HHyfeQaL9dUxZmVJviStkT2M7pRSVCikfRe47tfR4J2ZBG89ip4jzWY0Nuu1/uW7
FaUVC6PXcmKCZs9PJvK2SeSw/Fkj9OnP32oNEVjtAG1EACfbpNQz27JaDmfq3yxcmire2YRwHxJd
G84M4LNP1Okn4xl0BDX2Y+MUPJ0SGN+G2VUPudn0d64t9S/x4jrfyaHXvvbabPwwhl45ZmVS4UNK
NBfyZQWaishxW0E4kCofh4phzzMJSDbKuHrK88XMg1jJoIjgDiN1ICKroQ5cxu4qqslwDpmSxrIZ
27S9LXOrMllHZoaUoOjkV1up7e9SRjbSB2MaymCQHRyxjAynzFdUbbxRusY5ZMksiqvYHqYrtY3B
0ZfYHrnZzdI2QkKdjBhFZTIGYll0osq8SZ8vVVgTTsDh6d4hbYAaOOhR2W1lpmaLb9p181URJqp3
PUqSb2o9GUgaskoWm8bRq8HHmQjn6DE2OLaafpspdEz9ofLs1lf6uogDMc/VtVTqFvETqglK+3jA
ul3YudKEaea1V0bTKQseCtN0nWvNx06JomxTOPN8WXS1+u39eWSsG9PJx4WggSKYPix1w6nDkG4U
ZpNrsn4QsUhSn4TxYiTfe8gm+EiWE4WaumSYG82ujaRncvPvkS1nMl4LKe+qQY7sGEbjfF6o2cFp
y07dwpjPEn+IpvYAZGocyjmuPxXxYAUqRJ7rXCYVgvbe6K4H1NHFmtsz3KV25j21+FS0AZkbIyxP
08l/NpaapiQNFLobjEmnTRtn7LIv6dQp565BzyK4k5HgOslYgBLRwnwV1IYYr4MhJh/MXPeerLLj
GJZIxYWvDXU98CvIGMMcEF+GNf2rVne2Mnadb9Dk9wJTE9VWEDXXBYUn8LjARiR6UhygyLCSjU4S
j6F+7aYCsxy4wOWRVyK426yp4X1SlQikI/GEHnZXxBrBWcIqrzs+gI9Nvm0f3v/qrzdhhHHcf1Yz
WszhTi+XdV9lTtR79YM66cpW88roItGGp47EwU3izs6lkyO8ef+ZrzdHWuOEjQDU0uoEEHm5OWJ7
IztvaKsHja512JDAtdWF6WxUOc737z/qdWHBrW7tIqLTBoA+lU/LAfuVSsuah1hDv2hrbb/xpmk5
swWvJdLL+cJT1naltg4iz3n5QjSQrc5KmuZhwkombFX3JumVZhNHkHmSbv5QNlwyrCGfNu+/3RtX
V3Apg/szZlb0uU/341kz6xRNVvvQUnY8qs6iHp1KTY6zg11GtSjabZ13xcZm8wtzO3ev6ZV6P8mM
cvapFNGZA/3Nn8OSAahdsbRXJ3o3dFSPhd09QAiddmYqHnRCxPzI6sfvc50wx1V3vnMrrdxKyzF2
0zIPdyLK1Qu9Tsszhe0bnx7zAcycMDdaXRhOqj07Q41sTmqLSB+RClnWSaiWwzmu3Rt7xUpagnTA
RMao/vSu1cQukqd0GB9w8dGOpOjOTzgCUjRj0N1t1vA1/JSUGBuaymwvBL913uDJlKRBo/Y9snS1
4CCy1RzGpKv00j3gKdAJP4nS5akv2rYPLRthXGDHTWKHy6yTHaMqswhd2NN6qCdDne+lkNZTlHZa
oHeK8IJlltk5Ke0p6QSSHzYwyN1U0nhRb9jrAfJ7n1lzBzNO5+kBPmu004eWU5NUmObQJAu5OV65
I1i1veKLfFzKIfsoSr3eVSie/ARUbCvibKZl0VQXU1QOW4LttYsxjqoQPvB05kLxhvUGEwhrD9pl
iDD1UwmsN2t2ivB+eohVZ/5UNNMQQLArCj9dU55kmykEdKj7JYPYpjFXiI2blEPr1tVF48TejZ54
3Vc45eeitU/3vnUM17XBkoXLSNbyyzGshz5pLbucH5oyif26SYfLXl9jF/o52b6/O7z1KOYjOheI
YGu088tHxQrhfJjmzg992mAOoVpNMBqR2PVGIs9sgKenyPpW4B7YE7LiVuvwl49SO8h7FuKRh/Vk
DAYnaR/mMXKDOGuGY1nk7pFQ4+ZMjX160VofigoTg38gDwQ2Jw/VvKZPbWfgoY1ZwKCfDF+ak7IZ
YvpRapOcazG/2t544Epr4daOTxN0lJNbKh6RRdf2nfogWm/eGhQnU2DFaXJVD9IM9TxqduoKJiyT
RT9k0D4Osuo/4gPkHccylmem+BtjvkqYVjf4ddhPle197SmsLVN9oF2ZB0NK8m9Fz8EfR6FtG6lP
G2sa5zNj/tYesJrXw5+ES4Hae911f9sDXGkauV67y4MVKcrl4lmln5tpQ6JR3O1alGUbzL2qh1qW
xVZdcvWBgFYrpJdUX/Zjd1SAOy4taap3fa10B0Wtlysq/SpsbOWPrRwoJJj1QJUAnvRbTggXeDEB
LTvV8iCTVHzKql5fqytvK4e2PrPU1qn2ewHAzKDKoHY2mBq0k09mRqVNbMBmoT2YTr8cQCnmQzHj
NGIVCFrieVC5Y1TTZory7kz9dnrKUagDsWAQgz0X0N/pS0IlUek9e8uDPczqRSf1+RaLocf3d5LX
r4fGnH3LpcYBUHpuIf320Wcs9bjiFupDWeciHPi/n0vVFL5nVvnWaOvpQjZiuBZxN5ypcIz1I70c
WRS/3NXXahEh/6nLyUwwKxRHTLbqxZzDzlXMDwLCPsoRcpCwgDTTXIbLsqiPZRtTOXdVP41hh40I
xlGqcDZgmKoa1O6A8GqZkvqj3ibWfgL6l0FFqhUZVpl3bTgVEvWlnJdfk46SLKgRP967dtrfY5bx
1bKW4taVMBe2TIMYpTxiyl/mYlWXHlyS5aJLnXjaRm2efutjJT3IFG5DYAIxfupmMjcR2NXTTeE5
CFQMKCvNmZL6uVnyYpzWXEWUfNDriLzk6nKyLothReLs/GPWqs0l0i21DzOrmq6cOS1i7OFwVLxR
QC0E+j5T3AmHhL+gigTuMAZ+U30wLYJcTrNBoOBHnVIS2WU2j4rosxW0RTuGw0uq+FNZlmFWDpNH
VuMoqkul66BNzFOcQZoTzfBhwcQl3np6Z6FoiuLO1wh2TAP6Pe0eJAVLOLNssq/vT9HXflNo+rWV
IUgWDF3EUxf8ShFjNRpd89ExkuSyrkW/16ysSoMstsuYHaiqUl8kfXPNtSbbx5jpkcTS29UcmI2i
NH4FMZ/Q2zkxct9YimEfozTaFEPjJT4uG5oVIiAhga3BG9d3vLyqQ1cZk+8muFS3cWWebYeF3kkQ
lY68yUeNHqOwF7Pbaqpmnrmsv1oWLEVY8mtuGQcf6//l5wa/qIc8dquPw9DILS6A7DN8ueSCvAtz
xyypNsJy270aJ2bnQ0Jszuw7r/rY7K04r6MWppOyxmucnL4mNsRt76bDR8/Kx31eiWZTOV2+R+xo
hUts9QdlzDH3dXUO48KogrGys7vEEfPu/S//2tIGB6K/ASooGCv96uVYDOqUYo9XTR/Jce6+Otro
wpjrEitHy+lmRRDXFvjRpNf6l0VduBjFTh7flIR+DXgNFt2dMAYnUPO5+Psj/Yep+V/gkr99pFfR
TdePvexf8DTXf/9fPE3YmOAfMJxw8iCWaQ3c+1f+zfongFbrdZZC5XlK/cPTJJQJBjCBvvwNjIyR
N/CV/yFq8ofWqtiBnQQ+bj0v/j/JbFoXz+97Kf+l9Udwp4e6YFNjvZxQyFOKBIV4dMtpSF2X4GDT
tt+hiMz72tX3FECKj5Xsalsbo7r9KZXmQVFJ9u0cbJ07InRbZXI+aW4QJel0SKs+DwA1CfAdnsgv
+/48tP+ZZcwySv5/zwdeA8La/3Wbdk+PqSxfTjf+4j+cdN2Ek/4cLfg8qf5nvikAwH9B/eXI+Fdu
EsXVPxNON/7iTm+DSVHNQfZYpf3/zDfdgjS8Jk/QVAA3A8L7g9n28haDwzM5UDTvYD9Qo+LPe7J7
oc1ouBSWy7U1VcpG9L2vSuyUywk+EpZB5zCwk0vM+jw0ZiujGb0eUsrTW5M0xZRqXqJf41eHlIV4
gY2e4h/SDvb1MurfVK2o8Bbpsp0S3QrxhdYF96pGP7dtnzROVmvr1WltteDE2sPB9vblKiNRD8Ox
tqqua5pjhGcuflQS+6yJKbls2sdWlNHOSBM8V03aVVJav+J2vC+5Eobm1FvXpdPe9RVNB2GMDw4h
9BCFTe2Dbkb7LlOrbcyRFDbSkJuhw6Gji4f0sHzVCfT1y3SszlBZ0N282DV4HxPF1ap+0ECraaGf
dDVrq0mENTX6USQBWHsvscP1jScLAUHabk39olf3ZnFh5ocYEIH81vYuxdLo1qsPWY/qfW8pgf2z
Qk/sS7kjP611N4u+kYh/84D3baDvkeZ2nKurLN26sNhIq1Wo5uC9hdYmPthNaDhBTIHsEb4KF8O3
y63+w8ppJ2/txF+uxwyp0j75rH2DCzs7uxQB03w0sXBpDlURzDde+cnGDsGonkrtwrb3vXOAIkcY
b7SHQuvU2EmF3oAce0cybU+WstyKJOx77DZDZwwna1vgOEidZQYJKto0rD/0tzLe2q5f3NUfna/G
V6qpmVxLPD98taVBsBXt59z1vSysQBjAbK4GEha+xxvE+orja5+rO+Wz5/qqF6j2dhLbiGTk9mnq
NoMeVslxMYIODqLfRNSrobisw+hbo+4tD4dwf7b8XOzowFmarx+zo3OwQueejBUIitHPFnoYlEhS
Qi7j73w1677lrbL97AQN7kYPho8z687cJbsMOukx/bzEYTRjF0sepO/djJ+20dG76i8x7nZ866G6
7LbF1fTF03zzWJZBF4ek18bfkY24wXwht9Yh+lCYAE1+jqFDfWwBnUiTvh0UX8P4KsRSKb/xvhY7
5Wr5Kr6XR9faiTrEzwqgMtB34y9M0okgvRoD78o7JBs1bKlmgvrbfHC30ycYSQHM9w3veMhZUzQX
NznMDQFgEdS/sl/e5Ge/yhn62GFwA+tC+vG2uoR7wOJbbrOjWYUM6NdyZwXpoelCgun7rRbkP/ID
dujZzvvgXi077zhsxoP3c7gurr07UmuUOSiul0eWrdzE1KF4e0s/vdU25V15B7jn9eFk0ngLMoxP
aGRyHfuXsPqPDsH/7/IvV4nKvz/ebh/r/lF5DhXc9Wn5f//PixNu/bv/Kqgs7y9YE/AmsKpaKyoq
8X8VVKb6F5Fg6wlHF2AlCPzP+ab+ReVFtcT/IC0TAbCyIf454DTtL+7c4LtIkXHqQZP1JyfcSYsC
QTUCRUhI/IN9/hW1HVgWf2qwi6uWRlbmd0an/CqJI9j/Njq3f9dnv8tV1qrst6ptfQz9AeBLRCQQ
u04ZoCJaKqVoa/cKjkyxupAvoYm78bWsy/JzrGjm5wqo8GBoQv1MJ90+4471+i09uCUgALScECE5
J91WhQzYFslDfCzVpdtpuStCMY0f3n/Htx7y7FSwwg20/k4q00R1uqLS4uQI6BUFCiUp9Ax5rkZ4
eZLBM4UPBDsCFQIXPP65/orf2j3KMseRN6fJUcWLBP+QUmwWd8GOzxVq+Ocv5MBuhUxA4CUkzJeP
yvuGaS375JjNWf/kVa6yVcXKuf7zx3j0iBHX00ii//byMV3iWrPX80bTILoNbQvVL6z8nCPv6Z14
HTgqKr4/X4cq6xQ3TsE0FW0Af4u9iu3dqNCWG+pq1ab/HNsJk5jWdjdG37vbcU4qOmlLtZHC9v58
LmILgrkr3lNQsE8NE3BuMiOFTPtj0jr9ReLCVe8X51/X26fpf8c/qzcW3MvK9XmaOOstbQXJIdCe
QsfeXIpowpzk2OTqj5GujO/Z9Z1V0x6ZdQLQ//gTAuQxT9iqKL5OQeOeMZepZ3MM92bPKW20eEuR
5Pn+U96Y+mhEVQhCTH1W8klXI5LpYOtCZkdjmaLdRNcsbMT8c1Sjc25zr5YyWCdOZDRTIe68RmdE
LjWcajJx7Mo8gk/B5NlHXqud2TFefSRISNB20eSuOAmHwMuZjzezyF2nZsdYRBrS/st/YBPZ+XYv
3LsKc9Y//Uwr6QmYkA+kMfdOnzdrRjviUJQeo4ULTJJVhIwYWO2+/5leDx7sOkBdGu4Y2bunTL6m
6MfGzfCuolmrHZaMSIWqzs+FQ7xezyuJj/nGVeVZ2XOyO6GP0EzpROJY2yZJIBPuXJneTD9wB/O2
SRfrN/My3Blu0/4CAqpuIh0CUrVU8/ZPXxdbGlYz5GG4yvozc+e3DTm1irnSkjI5mok5b+AW/IgI
dvrjL7d2z9DJgZQA4T97tP/2EIwcqr5JWWBe1PWbqJRpSHDDOdDu9Zd7+ZSTnbhq46gtjDk5dnru
BYluTkh4XHnmXV4tY46UdXFRd3ArAzd4Oeu9eXILVavEUSi6GUL1mr9h39VvgLbd2/e/zduPwjmI
Kx8107NX0m/Dplbu6OKojI2a0Ox7w0iGyIdL3H3KsWE+5yi4bj8vahxiXjn2EZiurQn6vy/fa5Ft
PFfkshyFLG4n3A0PzWTqtOvnQFOHoGjUxXfLcThTWr3+aDwWMRGLet1FTnsURj5PQ4ex19HVAAcM
keL3Puf5H380nrKSWChkWdunBZybEDCraFZ1bOg517DtlF5cNksbxcHcdWl8eP/DvTGWIONrGtIq
UgJcejmWDo6i7bDk9RFFl+ZuomYpPhWJ3Udb4S7udews7o9Z6e3jVCtpe6Ygeb0tU4xQc6tg5bCB
Tx8eS8esjMlpjhXoSRnm+PTFflHK7GuSFJDPC5V8g/ff99VEpfKhncl2hpSdx56cBDoGrW0Ti/YY
T3D4oZ3Et4uXIbgg4Pnm/Ue9mi88igIEl1iQYs7Tk6FVVHxT7LrqjiCX+i8Tw9brGu/+7MwgvvFG
1DdsWaCTNONOXcfHuSc9rCyG49JrwyVubWIr+jY+xPAkv7z/Rq++F5XHCrMjF3EwEjidm5WXk2Vq
yf4oXdGGMNWLi3FqMPR2lW5vap17poJ749VW/hTuPRQir/nDGEwivffa/qjovFBLNkZYynKkazA5
Zxb3q3WwvtoKnFEcEM6jrh/ztw2MqScnNe/7I9WQ9jiqRRYoMX4+k+WM1+Uigc0qbyB2hHCWv60s
/m0FibzqdENbH75iWCDn6zl+MlOsWjHR+Hj6TTMok3k3OZNiblp3tNy72CvltF1vp7o/NXiZX8We
1E0sW8uqwjup9mgGZVhgD4HQBLaxS7SoNsluEm9KFalK3eOT2xtUooY5qsoBSYA0QouwscoXBvkO
odUP0SfFLhXq4xmAe5/XUa2HxNBV7Y64K1n6UVM3bdjTM51CUx1dtPx4Z1nfZLaIOagjsXwuSj3N
b3NYNjLQ07q1L0vUGxmUlCmvq3st7T2CmGoAWqgHwKmPaT6M3dYYaFXeJj2Ohzc5Lua/rFbC2Aap
VZKrsiL866CXXt/d9UVckz4Io7wDnrULdW90Qs3DzOzbL7FYHCcUEI3iK9eNCpJhJoNAB5j79H2S
wnaR3kM6v1LVqfjUweI3NkTHJ+mDPWPsqVVsUY+TMRf6dYIWK70heXaaN8it3W8t9fxnRefmsFs8
JBPbluSIeLfATe0/F3mTK1dTNmXOYXIj0kg3WJNF2l02alZDxwm63A1omzJu8dl2Hg1z1twwEdgU
HqqyXf0iJ+we9o1TjwuK5LTCfYi0KmflSJvdYTCzFKxajpm7jXRluleGSSvCWm2yL7ITNfYKvSOq
TWvW9trPM0wRxl6UPtbJamrW4H+XBB1X6IPSxXkWai0yA7/GTCKDjh6136NRtz9048SNjPU74J3Y
4UKwqWuT1lZXuAuBTMWQBmnHFr2LElTI4QLd3Dwq5WCN23xxRo1f0bIwNwkVonMjDMXucPUoeud7
YhWY5Cq508c4yBRW425qZzHSoFK86ruN/cJ3W1a1HuBIW/S4IIxxfpfLVJ9wdRSq/m3iHpT8BEwf
9b2SWi7ObZFatJtpSCCdJ7Gd9NsFwqm1hWpQqIdopb9uW9BYLXC9HKU0zoxGvlD0JM10QSe+tQ95
Z5Aq4luF29OR8wa0X2XXGLjz56pShO2CP2zQ5l3eXdrkrhEdBrmbaL1Za9qtNxLduk1zQ6YbA5uH
8aL1iKxr/dmwpvLStUY6mI1iMd2zoRXppWzhfh2hL3bajxEzThREmZsl9bGfCgtueUvQ2ka0TaQf
EPLb6c7Kolp5tAdRlX7teMWABkqtit3QprCpse6x72jfJG4S4Jeuqb4dNbF1sIEz4q1T1JXcLT12
xoc05y9jveGmxWaRXU+PtBsT9WJVgtqhDf+CLjTHVLQZe7W+teNyxAF1pKt000rZ5X431Lr7JS6K
XAw+/R5Zflq0wY5+LFpXxl9mmMAjzqhFPNVkEKjwCg71ktsG7RI8UtvHumis7kPOap+vUCio1i53
BA2Hrja6DjvBZIpqeCvE2P8Y5rzpvgPUk9hSbh0yUKTKXBwtGvfIk1RxraiDsezaxLCKz1y5c0z3
UbQnAw7J0u2FdzlNGDIUM+N1kLaY2bFpso3Vfd3FDZZbWddXt6PIvGWPhaBZ3Jm2tLxAaVJNuWBp
ef2FDSk/3UtEK1Zgy8StbshrHMunaSmX6XZG6WqhMZWVOwWZmpbjz1nO1fArT2d9+AAXIu6us8xc
uClTyRi7WiqJ/lPo+Kl2bH3WsjzMJZa1i68q5N5cNJjOyCcoUaq8VStRpvD1Ij3btBgZeBeC/FgW
lq4WH5TWSJ1dMS7GvNOyXhAClml6fxwo6yxMRIq4+iUaEfVakLA9Z24osPL0+sAcJ+Mqih3zSVuQ
GD9GrGvMsiHH9JgrZ+T7VaWL+Ih8x7Qz9hlY1UwSb1ZZdVCTylIEU+QMuDljgPhlKJR+vGLDcyLf
TZARhYoe59dVO3lyQyEJSuy0g/dJJMJlj8Zn74fnlbXuu+g3pktPtDi7TpUtALOm0cXgtkE6sodo
76kgyUvtBV4iHD4bNsckX0Gu+lV2kVz8UViN5vdGXhXEpGXpt1VXJH3Ps5oSjlKfXCSSXAi8rA3Q
Fn12C7FtxkLFmBvrP+QFPeqbqq8U88HskuSpESO4tTqwEV01sP3ZOV329tAdu15FZVAWpNuWadmG
jEulhrM7mXXgtHH9A7Au0sJK9EuNw+1MD2tSEtO+LSexyL1HbjSWnJPS5B2qqsSbdzJavORKTokK
wlBJzZiuMOqJucBWuBqFQpeacnAnbmeBKg2jDcoB4RKG2g0hi74oJg/j3yzTCODtm4w9zxaWddfI
KYuDWOvLD7VHWcZmDnXjJiFdcQqrxmrND33pxvJWNkXGEkuR8JOGMIJKsRO01bVXG6TwdHL0nNC0
GrvZp9qoRbvRqUb9wpH/j7Pz6pHbSNfwLyLAHG7ZYYLUlC1ZssY3hG1JzMUcf/15ag5wzjSbaGK8
N8KuvaquYoUvvCEeFBAhFY6KRa1W9JIs+7cY/Q56svrYen4aTX1yygnd/rKJTovnGjQ0+hq6kUKG
RgDso4kAsFP7SZzrywP3C0iwrs+yYfKNLOm7Q7iElnigVYiueTnEofmQDUQth2EAwAlFOutxc9Rc
TEuNqQ3jR8VNm/gMSG60j7mD6Vvst3Vnqx8oY42z7ymUMc6N46a/5kFPkyf+dSyfzbb71jbV1Az+
MMnnJ26mChmNKlNwzprKST9micWuscymUD4Lo8YgCW5RZX2pYS7kKFZrLddEa8cVkHORVz8sGZs8
DYNw0A1J4pSiCMK8KJTqHNPxAckOY75o6hSV52oR3Fkhldb+QS+GlGOBSGJxKFLC9GMz2lX25MEz
/pY4ICfpOJbOF4HilOsjFVKXD24fej+SRMPor20w6WVbQL33m2qJ/kb8tRaPM2GgOOcpMoy+EXXp
nlLoZggu2/zQ3XCDWCMPDWFUi44p6WV0M3ZKonyHy9TgCjtHO+WdzZGQUZZMI0Axa1E6W4f4ZXRO
f/GqYjmURsJuwqLxwDz3KkmbQ5Fiv7o0SWj8dbAvxnIa4G/1l2UcSqI/Vf2uhurynLTmHv9ihTSg
PszC0fSRml6ADsgGr8dqdRv9rUQfLq5SY2dJmJYGC46lz5phRxe1n3TxOFWOxYWXeKHpV1Gh/3Tq
Rnyqm0z7vSGC2mN2bSSm6ItREUeIENzBurNR4S+rUssYLvNYoi4fjuazOSThTmVhaxRorUhJ0NIA
EbDq0izJonRLxyjLkIdYTiFAlFFJPL07JaU1Q5+LDh21BImwepu3JfHU9TOyRxd9pFqSUMV4UJu0
fkJIqv7et2367pSUMB1ShQp8hDjJlVvrTZ44zl7cKp26XMYUaeSUD8W7oNSHRUP19L1TY9NABqe+
S3mXP66HmltHlAsk/0uqNmSeRdvqml8ZtKSOSj064SFPpyLbqY/c5sEkmgAZOYY41IKsvB40cooQ
lfjIu5j9BM4z1aw2eVCQm2ueFsMNq1M7ICD/W+7xGF9yemfOzg+QSJ+r4h5fExk3MnDKUlRPZA3i
zQL3sa7WGhTZi+027vOIs9OnuVBIRFttKPwUTJl5TNsw2ZPqud2uJOB0IaTXjANafoVAsmIrpLpS
hpeFXXYSWYPHQMmzc/+b3o4Cgk82pVBBpE26vg1UPZwnu3TDCxj45TybenzCb2avn3hzv6HoDCiL
QpcEBKIoc72G+UCBRPUG59KXOUhcWlcHQh1Uq0Wu75y/mwmthlrV09Q2H1w00JyLM/bapVaF+4ky
0Z5Qye0oMPvYDjT46UlRl7+ekBtVBRTR0btUqeI81f0Q+UB891gEt8tGwZ9KpHQNhK6+LvAOcNVM
LW+ioBogQc9loZMLAoue/Lz20m/v3Am0U9BKY8NJnDqeTtdTcgYHw+nCiwIlj9Tmk6BrX1wotJo7
z+rN0snaEjcWQFPpe7/WF4DJncVdq/GAE1CfawQo/hJGvOzQDG9P7fUoq21g10kd9R5hglGoL4hk
TCfdTLzHQinDP1KkKHll0nGnS3kz5moFVyd2sZfCi5UiDjp9wK1DKCet/Ql7GBhZaC3n1oWLc/+b
bW0QWlBU5tFIAmQi1/rN3ZRNnZvIBCLA3zLvD3o2Fs94+urJ42jN8b/3B7v5cJQjaftzfqnsghKU
P+bNYLM+pgq+UHEAt1ULHK3LHKL8qfp1f5iNVQQwI28Jqa3EDrkeBhuVxNWSIQ5EbEdBWlYlyaMm
PvVLEZ4KvUPf0OxH471Fazk5ADeUrGksUo2/HpVCX9aU2D8EjgjFU4O+4wkrVudYl8peBCsP0tWD
IocCu0qIwEe70Qahg6FpVbfEgUdW5DcKHgEzEGrgeUuoHxq9THZAkFsfjrAHwR5khyTG+3puToTz
rFXqcTAVhvM9ci3tJYMj9O6LV74iPFTgeblA1oIXaj31iC04caAtet0+KlZlh5+8eVH3CJRb05E1
ePiu1IbpTV1PZ7DNocmqLglqTJqe9BzBI2NO9+wVN44WVw/5Bfc7GmT6atGqro2VGfhqAIAoevTA
hPj2lIqLk9t7Ic7WhmA7IF4nMQE0gq4nlDczBbxxTAJLbT53uUceKCSq1Oxf6LV/v3+8NufFvrNf
zxYZ1PVgKeJ4DbCbJBBtbn5So7H+d2mn5mDM+l63ZPNDEZEiOCg/17rfJHKBzGyXk15oRkQVBQnO
9pviOfHwx/05bQ5E+vQqxge4YXUz5WaSCKMzkyBECYTyo+LY3wx08rr/sMUlcIPHmIQQwuX12uWk
/aZQ0hR7y6z/00HRszuWS5WL9wZlLpg14jGOEX+AB7weZ6lFqC/Q1wMntvpjFGv6eXbc+Mt7V41W
N1ZBiCKp8iutRsF/eaZcUmeB20zTx7we1I+InOQ7fNjb/UZ4ChrJANaO6NlaS1DyE72G4kmAvkv6
smDGfrb6EjBSrix7XiV7Y8lc4s0Llbq5i33WkgVDoi+/A0c0j2WrjifqxXuG0rdbDqlqCs8gP/A4
4Lq7HqqnXxFG05QEXWGE33I088605Jz3JnfwmmVVgLSYB/Em+SnsyjCbpEiDIUta56TZo9d/htOa
DgcvW1zjvRmyHI5PBSrUAsqwvhtUPGQcqze488aRAjX160On9fbOUytvzuv3D4wQFwLnSIKF1gJy
uswvrJ5rIRwS1GonUAc10bM1PDaqW37s3TH9mCqxEphmObXnSSswsr+/9Tc2Cn4H4KEkUZ0YfvX1
rDatS3Ou08BpafpRQVzC5IDmSvknShz4Mt4fTf5tNxPG9kW+jzwn0kfh7bY0I7MaY6VJA7M32jNF
OYoqdtUdpGHXs5323YdItPpj41Fhuj/yxi51UV4lheQ9lv+5HjkZksTLcdMO0jmHIlBryakf9Xln
l26NgmALMCjgL7A95Wq/OXaWO9EOqbs0wGtt+NNW07g48j8m0eH+bG7fSZtanG3LZSQpX2+ckMp7
aE2sI7obyxe7M6svqRMBrQ+JESs6WHuq6VvbhOues4cFBqi51Q1ZOPO4RKOSBNiQw5Z3FZiJreI9
d9Qndy7j26iXuRFToxQG9vsmRhNiSevUDBFfilqkLk03AnZ4qQZd/YYU0HBMl2GvwLA5O/nBeAMQ
WFw/zyP9RJjDSRpYg2ae4fWIZ0eZFL8xnPbh/pfbOgFUT3Bdx92JV2d1ApqkIxmbuMf6pMu/2HGd
f0BDq3geO6EeBwjBlt+ElfeMMMAeVX1zlkDQ5USpzr9qp73ZnBONPdPywjSYNLv9y/C6FLB5u+Dr
MBvQqXaOwuYWRf9BRaySQdeqjXFc1DMKU2ng9ngRhZVRHeMly05i0MQHG5rry/2F3dw2b8ZbRalF
1dBnoQ0TFONsUv3Lf0a9grDbhMc5rffio5blxU5qvbWicPAAnsHElLoK18fdEHk8eopstIUhrqVp
7I44tvTiJYxh9O3cna/8rPXl+Xa01dahC0J/PtXTQGvayjxOosa5c4AEl/bp9CDQtAMVQV9yRrDV
8VvHEH/CONiLLNZsZvksuqhYk/ZK93HoideT9sJ48cYEi+dhHCmPidwRP+ospr3ROQYNxKGMhhxt
ZGAPNOHL8ffG0sPf+qSKHovKSJ+mRl1OsS1QU3//DpAGKzxjXFTmWjLXxcnTDtG+C2atjzG7Ssf2
LFDVSsDI6H32MArnHx77aien3NwEUhya/6/sxKw2HqXQMOx7oDy91QYLXsnfljRUUYO2lZ27Y+t1
IVMmypLIbEB51ytfu0oTuh13h4EUAqJ1Ij3aSHec7y/j1g1FKg7w5DU0WcNsu7LNRItNQVBSqA/U
2G6/5LTyP+rmWCCd0HkfjNDsHrU6jHZQeZsriWQO3w4JG6g/1/Mzm0xFel5Lg8zLrJOHOukp0gfj
mRr3nhyF/KvWZ4kCNgpHELPhY6+WkgesT6TMYrBMzc/CY6t2bb38bGtDf6FSMT/EiDC8lG5Z/AS1
0e7AyjbPEJZjOqwjMMDILV3PNFejmn8SZkFDTvCAUwQmKPGSYlivT1XzJauS7k8sh3NwR6P2Yyqs
l1kM5rlye+NLoyrgV2IE3l/e/+EhMOBug6s7sa/cfm/eh2yeGzqZhEhqaVDqaTRtOYfV0v2tj/NA
YSEXf9Hkbj8rKCztLMjWnoMFovL22oCG19HZaGSDV6q035wyHJ1DnDpoemBnAOSqKdRRHBUg1JOv
YRtZHvPC8/qdo7X1eqB6jFYNLC1pj3M9d8UIY5KBNg10PCA+1YDDvkJNSS8aGqxHfLKsBy8ejPk/
hHHAv6E9UPCQZ/p6VK9OJ2oFVRrkwqwiH+XQUmIpYuXTQF3vyRCasnO4t44YhHF6n6w20Yf8EG++
cTTHUwbAIg1wgqgjLG8hKOOcpOAgiqdmvhftbC0rYlQkbRIzTeRxPdywoHDj4pUSaHHjMs5Y/4PJ
MshD5OXi8ziO3q+YTOvb/Y28FXoAdidtgxiPDczqhYJogZkE/LqgHybgPUuUF72vAwF6kNy6/ozu
bfv1/pBb60pmqsqaFSHrel2nLi1nDEsZcjLEJyeOpvlYNdEAZxdDk9//w2C4KgL1pYFN2na9qknk
Lt0sOpJ7q8m/WT3dyHM5Jfk/Dboh8en+YLddct57BlPR34S0h5TL9WiTJ9oaUyygqiV5jJJiT6/Q
Nz8BEFoOthYdhtzUfk/UVmDYosfHeXEoVkctWqHKFO+VjOXc1hc3HRNeCHCfFBtWO0r2bXonKTKg
QH32EhZdF2RlTBeNeMcNjGyqP/VIZtu+AQzoo+VSstwJM25JN3JBuKsAA/NScYdfL0gN86S2FH5C
k7XmwdNaxAGXwZqPaZ0snyoMBbBuiREp1zrzo5I4GiIGWg+OfRz38sCtexNEBlVrUjI6ivIkvDnO
Q5TGiOo0WZCasXumD4FOgrlE9Ye+cucz6o3ev+ZU5JeqLO29fSG/+/pLSEIpQg06ngvrOLBtkOnP
lSwPBFJNuI7Hivm9c9P+u9JZaXOw57Z9MFATRJdprDrpA1xPFmADSLg7l9rWLUM2RRUD8gAbdbUn
0rHIEWnuswD5cgDKSUM1/IAHFIioZaY+ee6yKPylKLm67MR+WyNDQ9ap9lvcqOsyaMe8BE7rkMv5
V9A5qIQan3qlMz/nPUg5vwE/iTRCN+/1drfuG8ioskEDexoVmOsPb05eOZujwsthlflHbapHpEtF
/XnQE2cn79iaI/Q/tpiU30U+7nooxV7iBGQhxVHANOdw6qStkmY/gTNQPrRF/A2tLXVnXben9/9j
rsKz1nIBNlciC1QqYx/GOfoMtE18CMuqeLp/vW29FVQt6bChjgsGSP6SNyeoBKRcq4DfgrCsnckf
9WxeHmrR997B0UXU+2OvNDvRzuaY8NjwAYInBQTneswQQxTNmqssGDF6y3yzW3rF54RDtskM71QO
zt6zv3VPEFDK4Mplx6xrtJOCuV1m6FkwJZZ6CosK72pdhPWjrmf2h9FJYqQ6eCWPCsrHOxfF5v4h
oqKsIqNtQ/7zNyscDw6aszr7R4ma51INAztF37i0+9+VJGyPc7FX59hMlJEa+L8RV+srPCfX3CnN
AqHDAEApEhmKqg5PAFiaZ6fthuPiiJdCn7wHHeXshyTu9Z0raStVQzGGhgVQLiDbq/NJzVZrwQpn
gV4I6wG3yMp3MdneqbFsflZb+onKHipVx+ulzZfYWOqizYJYOBlajlnkt5ntIsszxB8HIDLnoZvd
Cv0L2AP3z83mCX0z9Oqr2rFLAhVqNDPoZSm+Z+fx19pNgP6qjqRB3B9tczklYV0eGtqdqy8aJS0C
pi3OhrOyYL7jDgORVVWPiObeH2hrWuC2gat59FSddY9G7yjIa4lMzFz8KvzUtqbuTHhbUFBoVFg9
/2E4onHJD8MgYQ0kqPRqSdLIZafadBz8ROT1n8D421+KHfZ7Fj9biyh9VGikyU7Nq5Llm4OY4x+g
iEXhquvz6tjCODos5RTv7MnNFUS/TxIVaJ+s+dVwm9oy8pI86OhpqAcz7oT+YIi4+zK2jtvufK+t
q5RQEBI1mEk0IVbBqdLS0/P6Jg/60si+dGY3vzRoV39H0cN0Dy0lhP9QZSJhQ1ZAA2hIrroKNkKh
CUQRljywHMUhxse5b/A6oPE55JpDGc/mb3XY7vm2bqwqUrH4Z8gCPEKSq5PeWWHu4qiVB+ZihMj1
OEZO8xC4tO8qrb6TX2xFuHAiX5NxzKhhY17fK9zYGCfoVH8afEKO/WC3z4mZ50/1LOYHO2r0c6eH
xccUIHTlW41aHxWzdb7nWit2dtPG90Vxj44RlH2uuXX/125DJecGzYN0MKfqqW9CAO44wEFdaJLF
+KMTTfvX/TO58V4hVSPL86BI2VbyU7w5Jo2AcoXiLzEdddZ/tDKCddck6qmA5PIJiGl4hsLj7DmX
bBxOypaS4sjZVAHMXo/axpWHMKzKBxbLrByb2OkAWY+6m53uT2+r9sQNB/2VIo9UaFnFVoCesVAS
TRFMzWxmJ63xaMDZepnjFFeSLkNKSh/ToT6kg5WeCBuKY1xHEHIR7LiEeVs/2mJSfrv/q7a+s+ya
WZxiYsw1xHNpvLAmgy4CYFDaqasx2fMVrawfoAKqT4Dfq5f7A24FCcjjyeKfSSJ9A/7Ww7HDkZh7
iggIJwvRoUlf6fMT+2KUvDD1kNEA7iHxQdJQWbE/VCUTO9Pe2mtcldKY4fURWL1r9JcAM3gca8qq
yx9JvfyNf+/8qJiD86WyEvvMdtuj6MudtMrbPMSxqZOjSgrjevVyT5hUKyNd58AtjPlzH6n28qGi
fN8cPGoKR7Rt/oTvpcxAUvsI00jPM5Zv9xd/62sTDlLKBsdMU391h1Yj1Dhr4lRPGv42fjUK0zpa
pIc/nUYM3Qdv6a1y56XYWmqTyh55GujbG/mjpjFiOzPtPGiVfPiqp4vyVKipeXHmoTp2uao8xsCP
z/cnujko5XpKzTSekd65PtXTZM1G00VF4OhDeYKCqjyocwKvIVfrR02fupcxU7qdTbW2FpAdGkqZ
nCIJYwWiLu+aNzeYkndh3ilWERhpUv5JsTeBv+SM35qlHB9UI6oPbjLj/GAtvmKG0dFGDOhAS6d6
0rAJRim4NB/KCvrx/cXYvHkQIqewT8hNCWd184SlknBnwxfEXtZ4HJTOOwIiGpODCybgoGgwV0MD
nuOQzNHR1FuaoGjBgTgPD2WNRp6mxunj/d+0tRNJS8ikCSHQMFn9pDmdq1GP6yKgzeyM/jQAfWd1
0A0+eIna8MoMs9jzv906gbLtILNp/lzXK7SujEMEg+FNzpV2ttCufPKAzDyBy63PkwVmwHMV+zAU
U4gQYTXOextka1vi/0YVmGAQtZbVFZAnYywEXefANtEnOI49fTp/MAxYbdCrENCbY+vC5jrUcNSR
P6HwbUMf97lUmkOjZPVz2jbzr3gCA+tPjVv+CDvM3H1VH/Mf9z/Q7bvIqZMZjuw24lW3eo3RlGnM
NATQ1lfq2B8g72lfjbwxl52TehtgwSyQ/UxuRoqc6w5Elk5IcMjeWldTtZv5rxaPIO5Dz1qOmvfP
d88KrjNodrntGGy17eql92DP2UAPc9OOjnVc1ssD1iX1uJNgbCwfyHygPdwCBI9r3IZRiQIfK7ri
bgbJwAjL4giZa0+97DYP5TVBsZUdDWmezuTqwtGNltlSXqABXibAv9zKPQIjSXqUTI34W6EI/H1g
/Esiveplw9/3l/P2QDE+ussytSE8XuM30JG1gIYlWQDSCuFOiLTLSeiDGn2vlKaiFol4wr+t4iQ8
LV3XtqdRKdHQvP8jbg+VfFJfiRCY3SHyfL0IdUxHIkFSPHCSOT/lGeKxNOGTMuPEaDOIp9rlsNS5
/nJ/3NsrjAcN8IGEfEo3mdVhdqIkKglVSOuaSQ/RQI2X6DS1LjrmVsHwx3gwqz3qwtZkuTjYUFLH
DXXH68kKlAQrfeKLYyqx/KAcuBycwRoezNyoP5KYJ99rb/B2PvPGTIHq0qCj0SL1k1aDKkpkV31P
0dM2R486L+E7HMRcYGBoTF4CMzdX3Z2vunEvyHiUSBGZZSD/q/snjfO4yBZKLIuKoMSxLwYne8xr
ozZ8t1D6P979LWVTQ6IpufCwBrle1ppqQBm6BcmlPRqIHQhV9xd3Ur66bTcGVNs7ZeeC2JgfHUjk
8UyL6xVw1/WI0lPArrwwDzS9U+2npVPr8dTRfqm+wS/bc9Tc+IIkVJCaIAZSbl13+Bcz7a1ZN0Rg
5Et5VOF0BUPRwJamlPVg0qX4+u71pCiPuxJKVjRq1jg5VLYy4bq5CMLUzh+XzjD8wtPnn8Ju2+nQ
NfOukOPGwQA3AYhYort04uvr9cRDUUuTpRcBMHBdOVZT+CmEKIhp4pw/WkPvffBy5KZ3dunGNS+d
ZPAHJk9Gdmu1b6hVxIBnFxFwAelfFfjb/9R1PD/dX83NUVBOQjsSyteNEI/WRGafwiMLyqksT7HR
DhiCjXth4sYeYe0gGrB+Eo632pEIforarKcSaAb58NlMwBv5Y2Kl+nnR3Vg/t/qsZTvH4HZQ8K8Q
1KEEk5jgHHT92Yw4apK+9UQQd4n12YkXEwPzRvxc4tD6kpe9veedfruW8Cko+wESlaylNakixWgy
pAJRBr1tK6e+MvtziDvdTh9la1pSYBeSkkG0sUYbisg009h2GaVwIMrr+ehbBTLWTov+drvoxvm9
O4RZSRgHEBAZcKy+XTqHTueicxJgN2lc4g6SplHOO8/A7RHj78ecTGreQ1SyV5u9UxS6bE1WB2Mu
0mcRLvkpjIaBd7bQgdu2yfQ9jNxQ29kitzelHJbSCRqqUDjXvdYqBKs5GV4VIAE1fLKiVHumNY5W
tm17mXJ890ICM4KXboCGARiyWsikJ4fTo7gOGnv4t8cr5mGO3s+rRXyQnSdPmgdher07apRKZm8Y
myDta2H4lL7r73NL5e90fzIbu5DQ2pOmvNBqb+6NORRmlFPQCnQd8stQOdEzlmG/9LwSwaRUe1Dv
2+G4ganh68BsAZOtL5C5NJENypYxiMvoZaqxyFXU9nfbQlG8y+c9ytJt7Pt637/GYNSF1yTOoquF
ijrPFGilYoNXC9UKX6e0y048395HMRSxh3JAjf3MKLxxrw1/exi4LKEU09vjYaWic31xuQJov8jq
mROOZrBwmz87bfkWgac61Nb4SVRqfX7n1+RRA+oocS4UGEjMrkfsLQO6Re0pl7hxUGGZzJOiJ0jS
CJf3bdHem6C/joYhORmMxvqu3lNNbSFLV5pySXJdfSRB6+BKJ93yyINvV37I/bAz4s05lxYvQOBk
Iogt47oSm0y9WuKYlARIRyz2EdMLpfOjUHd+NGo8WTtn4+YdYDTebZk0MTli6evVpAlrgKKQ7Jlh
Ln18I5TfzX7eAxxuzYnYAI1MDhaHXm7iNxWhCSNrg1sgCcZpGfGVnLWjW7jKs5KL8b1BAhOStDDO
u9RSX18qeWylAnndNKjLqXoGyZOfZm3Ud1rocltfFTEZBW1Gmc8R+NwQ6rjtw8FCTS7oKa/8UQIY
RfYzSSkmdkUUin9GkWRqjv1EpEUfeiOcSt/JGt3bU9LYWljiWJpdLB+yIKuFjRU1jLIJTD0lx7A8
9XpdtkdUh6zhknp2/x82C/BM4lnuUcqK8te8+YxeO1i9Yw1k8wKgNRaQZXLsStF1O6/P1qx4ESSA
jkiMlsT1OGMzFzM4GwA1uYOVOK1e90fi6stBCxPF/E+DgR2hAEdqt8ZPh12owehgMECgA1UDL41O
cJubz0tRzHuyprfHjUvE07ktIX5K69HrmXlqNBVxRMF9mCvzlKAthQj+4r23a/W6djzdwAHlm7CK
UMYk8jp7VOiBFrUHo8tqugRFJCP9FyJt8km3i/Tdp46vxXNHn4wKCLbg1/MqKhS8qI8VAd0KyQMa
HaGcu6JExfC9tz+IFW5GSCRcrZBlrgcaUhHGVkPtssm7ofbVSiswBxlwqTs6Q5Xg6lLLOsf9QW8e
OdaTM8b3IlFlmqtTZi9kqUldREFUmkqQqIp6VlAJRJenKR6Xqn3BMtHYiTJvogiagKT88hqjUn3T
JktpkaQJyN/ATKfk1DWV+VJ69fiZlyM9KiFKMzuTvD107EhpQ0HDFQT0Wq2+ckuMv0caFBmWme7R
K532X0WN5j8aZUas7P6K3s6OXggdGJgcxLTkjNefsS5VM7bBzQXFpCjlQdcbtTqO1YzNoNs5MY5A
VlHv2TbcfkbI1iBiJMybPGstbpR6Zm7bRYcpy2KFz8j9InKYz2b3WSd89LsUh1Z/6BNt5624PfMm
Mhucdxp9REhr8BM6jD0iibQdvHEBk+qlwDMnp3l3WAQ7EwYZuZbsrK7VuGwBHG9x6GBmzvKzM+Lk
Vy5E/83FShIwKi30L/e/4Gq70CMmpTNoKoECRhplfeIX0JCtopfThTs1PGiyf+ci9HeMO2dPmHm1
gHIodqRO+wrYqwPD5nqzqICn1Mq154tA0PtLk5Q2FdUl2Ym7tkahEYP9Cr+YctvqkHcLsoWim6eL
arbUS3h/Tqlp5Dsbfy3oKycjDzRVYrApkEFXb6gVjlNTxhauUgS52cHQ0lo/Ca9BjDapOStHb2id
6eDUzvwr6vSq9IG62B8jkkMjGFGWfdGi0sHJuKunUysKQ/cTIw9RKEzanOVHykXB8AppBr8tgMM+
jSqKl89mmSrdpR04IYdyLOr8TPfZHB/02Sjjs5qHhf1JmYzZPnqLWj1FZgzkqA5HUj9/Np0o+pja
Thtfssptxcmr5mY8RGqjslImydujCuxmfhJeXXzNstjBq6ypjOl9e/x17YDyE/VT4eJIrT7RomsV
moGueql70T6FeeWdtCJPz8h016emwMD13XucojnwHloy5PrrqoxWZIqJbap2McbaPGhGZZ0kuNHv
FyPd2xfs4TcBpZyaq+mEO7za0lFvtcfpTAz2HC7aRc26zu8jUA8LztDH+xOSC7QeBdA43Ua2IGJW
qwU0nThHvmoyLrheKGjENlN4Hp1WO0Vaphz0uf/VpZpdnucBCt39oTeOFwspAywH8NJN299QxqFI
pny61JYojkIR0e+qnjs7O2R1xbOMlDXBXFG4oxlCKfL6quAgqPaETMPFM8c/7ARNx8lVfazkf0aI
YPhzuJfZ3E7LxNbaoEUoARS0cK8HVEQ/2o1QtEtqi+qxTcXX2az2KHGbg7wqT1EkkWHd9SBe2fZd
auOcF3VA+PtIi8/cF8vO5ri90amN61RwqTDhYL7Wy+vyqjMUeucXQBBheR6qpbV8wNXUx9HT3mUT
bnwqimiQ4lE7A5i7npTjdHWI7bl5mWJPe+kR0n0yoMU/g1iILjXU/POUzenOW7wxR/CwDAt1BZDV
WlxIsbR2RjfWvJAUKz9Mtwm/LmMCwQvLjfp9UTh7EVA3p82URi90qlbtImuctaRJXfOCpBFaioqV
Hc0qhl2GIu0xpCm3c8JWMdX/jicbcFJLgbqI3EVvsrOssMcopCBzScMMq8HQKg7O1CJpXA69j9Lx
9Pv9E337AWVE/GoRgd4/jcfr8ZIygTiIVsaFWNgZDuFsVN2To7iiedK81qk/tPB0AOvnRbbnXH97
j1mIPfMMEEQCYV/DLjuVEG9cNOuS1HN5CCc1/AcgNGApcFIPUxPNn03YjIdJG/YkjzYWWaJKgeZS
AYAlalxPOqWjHc0uonb0U0f8/8IOfeM59EGbur4Qk/3uj0rVhJvaohEhX4fVJkInsK4gwlLtciKB
Y2ORPWRLEmNJnmcDToLz8Ov+V729axgPjUUSYQC0pALXE5y9BcfTpFMurL7pdx0+jZNb77Uf1hBP
NivDQKGSE6PvcSOoNy1m5mS2crEUnErNbDm2Q/X3aKm/rM6IfDfpviSx2x4ddf40atajm07TTsIj
9+f1Y8hPgLrCIWW23HvXMwU3DuCTyCboTbuPj/YU2uOXrCQZQMnYczu8QNEVwPDSy+LwZ69piBg7
Ktq+O/fu7Tkiu6MRQ85FWksX/fp3LKZex1mSRYFXh54/N32l0afH39SuIOBWKcxFM55wm7z/oW+n
T6Iuky8qlSRFaznPwfEmGqVFEpT2bD9CDmjnk1kVleq3sW7PiC2r9t+GPluWXy1G91Votfnz/k+4
3Wu0MiisGrIRxWO9qlM4TqM6yQg8LUYL7tJmWoqVaj3u7OjbI0stSZb+ceZhw60xVunkhFkOXjgQ
iq76Yzo+0zvCUHVQnsER7NUKNubElUgllXjAJJdYHVguq65Oo64IcF8RL5khzJPrpePj/ZV7zUau
Ny+TAj+JzBtG3Dd19xg3BHPRlTJIUnexdb9m9aQvLoXRh77Xkp+lMNXl6ImxQg1bwdZhfI5QxBiP
rkBbz65ULN3tApOdL4hSeT8iuiSar3nAjw9pq9blcda8yHjixnHSHe7G1hJRbeb1pW0gWwfXG75I
e6cUvVcEqdbbB5r/ysEpEZy/v0S3Tz0AJ2m+B+EIvPFNsXJCdnL2QhE4WFxhBenaxzHM7UMFDPp8
f6ibCVHUA70ldZPZXjeMzD5c7Eo4YRl0mpccxiFWDi665TvN1Jt7glE4K+wpciD6f6v7qgzTXmj5
WHFgi+SMcTOhRDPbih+GKGj6gOGHc2/r79SllQJRUs+CeAm6NtNcbWjDGHMbJZM66OxuObRKD+vW
1KbTu5eQ/Ip8GEtVqpbrkmWO6XY2Y+MSjKE2HLq2i0g7q+R4f5SbPcFc5C1LJ5D3FJ3m652HP4WV
1MnIXFCkf1xmO73khDZHKj97TcfboRBIeo014elCe1st27QgPT14S4VneGs/tL3pYHZsQ1tU4nc/
IARAUE+gZ1C9kwi461lRicnwAU/roNcm/U++TYYKCm51p7Sep8Svxz5E9mbR3xvfymGxfMIC8BVJ
uJqh2qVCj6umDlLdgFDXzelpGMPlJczi4uwVufJOthI7kQEBLRBKk2vdFM+TrpaVCFEHqptXjy4o
7Yc4y7pTnznvbPu9DsViSuwnHWOqhtdLOllab+aNxlCJVj2qKcKCbWL2p4za0IcU4cnf72/M2xsE
TRWCISp3ZHjITV+PZzpV6imhUQfAk+1TWVjiXGjKO0Gm/zsrKoQcASD/lFCuR7Hq3kzywasDBBPV
Y+RqhZ+P9nK29LnaiVs3J0QZkjYZzqeQ2a6HcrTMHrvFrYPF0sK/QVqNv7XdvOzc8bdXIsv2ZpTV
Z6LlFYUK0kt4v4MWTmynmw5GqmMJT0wX/VCs8d/eHtKv/+FjYZIi7yo+2Tqxqx1haRC7m2CJ3Oh5
lAYgBpY8719BtjsgFvJINBbWzr+W2YVK3NhN0CNEylFOMYSKk/ndNyIRiYQ2S+kxaIertzjEG6Zu
XDZ6G6bZwUTsMnDraHp2tN747f6ybdyImE/TQJO8Y56I1R4HuBhBXFvqIBq86EveLOrTrMUfojkZ
dqKjzZGoKQCHldjbdSk3oWxnic6pEWNW+6PbuomvxSke8wn9hfuT2tjnUoOfexe0jIRvX+9zwpjO
GIq0CbopUg5FpYuzHhmf/8MgVCJlNYHu6zqCLVS7t9tYNIEmM/uuWEa/m7W9w3QTJ7/uBEJfyRah
CLm6z5sB25eqH9hwnNSnusJ2pp4xYSJYq5+iQuwZFm99JV0CZWQUi+mpPNxv6hVOQlXL62dmlYRT
Shw498pZKEn3qR+sst/ZE1sfCuQgaDQpIkLB7no0A6ppWMxLA/3bqB6SSMWv1sK97P6X2p7T/42y
xoaFHtQ0NFaboE2S5n84O7Mdt40uWj8RAc7DLUVJPbjFbju2E98QseNwnoozn/587HOAE5GCiP4R
IDEQJKUq1rD32muv5QHzF4c6wV2rjMLf90e6NR8qCAQxBGYaHIDr+dCD2M4Ak+IipLh/TIZZP4TN
GBz/h1HIEPlIbL8N5TlUixIhQkdcKqTtPKFMv5Qck6P/YZBFLIdqCBH7OlKPRT1I4ZA2l0CNMKMd
2uEcTcbHg3SCZ14+Pg4MwQ33F+VB2+nssrlAmLB/KFpvOI863o7q+X+YDQ2wS48bb/k6qcVMrzXn
IG9QihXz7DrpKJuuKIp6Tzr15g6AVvveU0YxZNmL/zk/rWO0NHTFLFs+TR6pgeVisfjhfJY7e6Es
QLJHHIs373qUrDPGuNeRlsOtTzsGVYP9nQUV48OLRo5G49giRUUfg7oapYcbbQgTAbusVw5JEkue
VnUfv+EIRuCTLG4eyz9Xo4R9YmJZZNA1gDPSqxrH8i864bS3cG7Tx5FL6O/7s1riqaskHViJ+VDn
A+4CVV89rnbRl9ZoQ8aerUruHsqoraUvQzR180swTGX9UoxBYJ5iC4PnBwrRbfjhEB3kECQYbTNS
EKjT18s65Cz5qPfVJRUNEG0UhsrvKsPF5kB3mPQnAkPd3g24fUXIehhxETBmz6wDCt1JcPubdI4Z
EUx3KApJz0/wGOYz7ny0LVtqnu/BwdsxF92rhbQNckOktDoJckejaAJN7hJO8hB5jpzV5vds1vrw
q6QLSfu7SpNwB8RY/p/X3/Z6zOU3/ef0hc3Qj2C+7aXtZPVTCjjmmVHe/jmlxKD3t9H2oC/XCVc9
FffFzXf1FW17bnQJjccLHVuSNwpY1FkdVjsP5K1FZKtiOgJWBuazmlDcK20vN3V3mbT0W643nTsn
yaduVh+7pNwLbm+t3uKuRY2b9mPkPK9XryyVOQXS7S5YZTZPCIr9hNk8ne0ZL+v7i7cZabm92NH0
IFDW4om5HknSQP6qdmwvdllJXoJaKA1JWuPG8yR2htp8J+4tXmTY0jrhzKb3Ip/qMjaxBr4EBapf
aeJ0XtJWewfsxoSIAiGAQ7Na2NOrC7mpx16J1aJH+SSuVTds43/GNMjxyDZwrP7w4oGOmxAWOMsU
Old7QsdkuR5stYeEZJZ0qVf0quLI5yjVocZ7d29qm/vynVEPO45sZLk/VruCuMkQTa4PF9UeeAY6
qIbFAW1/UzxgjmlQNp4abB0p1fXfalK+bicQ2S4tgeiixsk7BNi14Y5OeA3wieWLmWXxsQdqOTRK
0J2H2djTW9hkriDEbEwa9Tjb1F1XwTbkpjmqh1yD5YtNskKcRXZiJyes4PSLmgnrZ6YF8UernxTM
uJt5kxbpZ1Ln67Ngh2NNJVdYl86mN+JMBSg0zmiyK9iG9dK0p7y0PQ+grsgvs3eollEDvR5uHLo+
DdvSprm5lw9tpJiurO7ejtuPtlg0UISnR46zt05bJA19M0dL5ksW0VruCbtld1ptYxd41yIctnPI
l+N1de8jDEvdimIcLQULR/t6UpWSLH47k3bB+lD3ohLKkznZ4qQao4yLXa0emi6mngwI/NDU6t5b
sNk39Oe962dTDOSWWcvbmBEcjryz5gsibyI82YNgiEZr2uyZMpcwsEbGUxfjXNwxTvcvg83pZGhI
I3BTwJ5Jo7TrmetKhENwUCqolNtVdUp6LVJOThVF6pGT2o8ez65hH4xozOZjJTX6B8V2FsYUTDpW
H971YmG2ShhrkyiqVHr9ksyYoRqpY78qEbFUNDTKF9yk94osm08N7QxODrkCf1EJXd20bZc78Tyb
Bj1SknhQpSA1H43SyChT8kYe0yLGR3aoLagReqtixKmTKWvH+6u+OUTLj1hMDJduLYvQ+HrVJVgS
+ZSlBgADwjtcSdnTXBjqTm1hc4hoAUA+mnwFjFWFlnk9St5Us93biKMNkVI+DZOVehW4v9cZu7aX
N4dayq1Q57lkndUBolJC0qLYwcVwWn06tZid5YcQJ9z5oHfowbofXb/FNAjKMK/Yex/69cwsrbby
sW+ty+hUoWuGSC3XcVztJH2b4GkRtyPZg1kKirKRxq5Uh2JTaluXHpzOt2yh/rIgsjxWA16ITl7I
P+7ParuIbAqyZXiXLCQf7npWWS9pc9vZziWa7JQ2FOQQDhR0szcT2bWP3ni8ToDuS7V+6eVfe5EI
1chwnW6CC730BSrr0iQ8qRLVUW50A/dqTMqhSkp2rh4VKTIzxO/1eWd9b8yX4hMVz0X2fSneXM83
qQybegqbpkTz/aFUus6L89I+9lY37UDx773jVze8RvQLZs3rTNkZTvT1WKaWLd0WQ+qLQKlbN8LB
vTonfHjNT+W6E0cz5sL1cPfFM0UQKbQnWQihn6t+mqQHbsSMXMAIGzoxhsWuOtGiZPqKxkshTlIS
D4GrFq2ZPotZEz28Tcf4VzS1Ubql0SvTQBt53veuWVeIUEepo3XfxBTrjIIguvCSLutab8qSEoGm
idOku2koaKuky6sI/kh1PRge5LS0Q1dwoUjuoJjNeQKgDg7ICunaOdXb0Vfy1hzeAscMgsekgy73
SRmkWrwoYS2E1zgVehpjEevaY6EaZYLptd7mEOgyPf9Of9s0n4QugvEwJfOY/9FZNOeeRSiH4TFR
22b2ZIO8yLUzc/wbfZciOcgaB+IY5zkCgVVC4+7RzsPRdgd71uq3tFF7jOqFaUgPqAoH/YFzNoQn
1lXWj3OKXM9bV1C6a1xlmgbnJGPoKr5H+L/biZuRjWlIiNR1q/tCGmqMBmWl/5r0ws5/jGrX5a9S
LMCBwypMgz/GGj+n/oBXfBQ82VpcdK/BqMrTZ0crmwlOSqyEj/MglMqtkKeqzhCcDOJfIk/zDeKs
XT7cP8/bW/7/GTESmIFOroVceyvmgim1yo8QhT82mF65lRo2x4+OQqc93XpgAWgKEJpd7+zcaPIq
67LBJxHv3qpc749JpO5VmbYhCtUlci6NFtlFE2I1SqDpzdRLywVvZqqHlVH5h5BR3z0WnYSvjt4U
jgGonPR/fnR2YOOsHZJa7A1t3TiHBkQsMDpKfKlOhvGQTIPuRnZtFjtZwvaup7KAXCsS9VTqKPFe
r2Jdprrc8Wr5Q9pyyPpSzf7NaAj+xu6HRyQyxah2Ptzyv7y+khiSGTE9oEvY6ddDapGK1Witpb6U
zqV6Ups6yI4FLcH9J3QhZvvDu5E0B0lINsk7X3f1usQlII0tI46QI199zPpJOQX5R3veCeeo88OS
WUJK/uCsYo5iHMKZbsfgkmp6e67gRn4uu7l/kNG8O+IHDZ/voxuEAflgi2LIUglYxY+qnugJrjDB
hbY59ewk+FfgBvVBy7hlWrRTwtLgtXqX3rr+VjkQVGGaceI7g6772hyZB0sKrZ1PtN2EFIMA/2n0
gMlA8nM9CmT1BiPEPPXJT7UfQ13P3yINVxatsvOTJFfFTupob3YgcBcVcfYFxVxEg6/HK0ZlRrmt
r/xyyIxnhRC/9wL8EL5TrYqemKn8wqXQ/25GZdxB2m4NvZQg2CsLZ32N4KRZmI+i12u/oBu3f6iK
DEFdBElmDIsmzSrPE6Il7dOg0Eh3nqmU7XQBbO9m6qJIMuEIBfWAds/rqWehOoMamIOvq8X0hNZ1
4OYAMzsf9NYoiNsv6dUyyJrSGqSA+KaRjf47vbPOpfj3WFXznlTS9iYBc+AqIWTkCCBXfj2ZAsoY
HUH96CeieI4CyTqkbZhgnUNTzf3T9m5TfH1pLdRuMnJSF9jBazRnjvVaE1oy+XhOzgVM/DD6XJtT
1x6sbFYLr1eH2X6tmlDIR+IPo34dU7NV3IFWleHvMJfAz+phLkI3MTrJPhqBNXwyhlAy/nEizGA+
fMeizEdXj7kYKPB7V5eeZGWhQtQz+QRACxKZyQ+j0na+bRHN3F+a7eFF/4/4krPErqYQcf0RQk3u
u5m2Op+IthduQ9/wQxEN/T8l5dc/JHMQzen+iDc+O8cPxjv91wtrewU3aUEqhtRIZr9Pu/6JdsX8
MIEvevZsKTvreGMjO2SRS28+MjswaK4nF4hUCvU2zX15kpWHNpyjAw2v6c4SboMMAgyuWJTvQUJJ
va5HsWJZmyWaaf2u7rsHNdGrb3RMGkcJXNB1ULP0sq6bdsopt6YGBXuRTEeuaJO6Lorw4ei0DFrR
iF/FRX5QwUj3Ds6Nj8WNA6KFcApv/TqQCUXfJVJSFH5cASc4FDLOcJGKwyBr6as+zdWPDiGA3KVp
bDgHYngaZX34oSdh9pTh0/hM9VwcwxKam6nne+oWmzUArFzElRfOCM147yKL/617OPGkTlan+H1e
ABIYduPKkqU+3t+v21EWCB1qKOweMMv1CaEqR4NZiGN8NMHZneNUOdrw7ne26lqpkqO3eIlB6AdM
Wpioq12UkPOWqdp2l0zNJ9N1dALX30g8dM2ncDZq+aXoSGkfKElPtOTNll2dM8me7ac6LEL1EHRJ
0h7xjZ5HdzSHHvhknvI9YbfNdlhUlXhG2eWAjrA/r7e6qVAk7IToLqqk1m4Sa/DsEPVxJTVVd7be
dtmXNgMgNrj/YMVrLBUWAQkYfdwXKini0FtRedaS1PE++nGXI8sIyyCLmM31hDLEhnFZrvvLqDdw
TBw1OoOe5h+N9pYO44WXA9MYuPD9efrPRpX1tFHg0suXWTKVp7JPc0/uJmlnC22u8vdR6AYBJ8Sd
cs1lrulpgycvGIUcx+0S42enzQ9ljfGMGYR7hq3brQCIxUagPrEU6dYwnTEkJJ+ZpoB1O0Hsaint
IEZThyDdmfb9/le6OdZSK198qbA1WZ2NMmho4UTu8iIVCeriItIPpcS74ZgAvveH2m47prVY6qBa
Bo113XqOX17WIcKgXIY2NA+KHAZePNd7VeLNk8GngvtLAzEKJFziq1d3TrOhVWcWD0+50hu6YgKf
6aQvrUbrjtDK6qSY8V4T2M2pgdzKS6K4TYZH044aoEPlMk9Tc9IKMMEo7fYgupujEFLQQwK/mXf+
+kQpXRs2Uakrl0gz80PXFPWz1oV7xha3R4FCgzj50rSxwsPNdpzGGj4nvlatcQiSpH6UpGavw+rm
KPR5cwvRQLFhV6ZGhETnZLPvhIV+f8K9XLfSHhXk5magf2tpfSGjXpMR8yktzJ5k44KL1HxQ89g3
5eAPXNL/SMrqpS+Cj1l18tKw+f7/eGsYP5ITA38cvlBStT+KEKuTzgkrzyi6PTb4pmqxjARPgJo3
ieHGmqdBPrnTJ0m5aANmnL1qP8Rh8WBFCIFo9fy1nssfQRe84ffwQQWJ9zmymnTCAh9Q1Vy+7H9u
3CYTRpvE7A+EEIKz2vUTHGOneMhIGT8azzLJhV4FuYb0AgD8eqi0ZVvMM5sk6hz1gFG27ZaOBho5
tHt5zK39yIULEZxnhIhkdQ/KAM4N5VoVW08HV0Inl55MuqjP96/AW7etSWa90ODI5tfUpHjUO2MS
tXoRgWUfseH5HUCP8Oww3Suyrw3V+EwwggC2qetCKaFocb12NHM0VdCV86XQ0gj90hHu0VSph6y0
ivOAnYXfzdH40vVKf6qUNjiBd1YPRRsOwKDWnpLSdnkhiRNHIsdBNEaT1vWvyQttMvRZny+jEU6H
InMQ254L7cOBDYkoHKyFs0P9dq04Te1HhMiMqpeCZfXCtv9hjPWePMF2KlyL7EdEdyggbFQwKfmm
gDLadAmlSjopYY8Pmt3qOztlE3EgXQIXg3L30nDO43y9YEEQdUrkRNYlrs1Pk2289LRyuhHyXZSf
9zbLZkoG1RZkqemQhBMEJeN6MGdETrRPGuOCpJbuDbmO7U2u7Ulu3hqFtsqFYkh1h290PQrE3z5x
xt64GMKoXVPtnZOednv90TdHAbSlbxU6AgyP61FsW0DGoU/gQpt7TNOwpOFwHwZf7h/kG6Ms2hTL
I4ksAAWz61EqaBf6TJPoJdTK2cMIXjn2rTR690fZXBeU5OiFQaZ34WtvQuhxctpmlBIbhaym/VJn
VI1iLW1/oYvS7RydW0Oh7USDJp9noWheT8iOEXQW/JBL3vWFW85qf7Z0ioyxk4iPVqGZFYSmxQGV
mIjs93ooYNMMJamcSqOURh7+q2iPyOiTN/m8Rwu78ZkwPFq6Qqmvs+1WQ8Vl2eZSQ1EzlDF87QKl
e1Hsdvroq79MiO4h+gJIdKjUXk9IROB9sRYzIUf/K8YW+lHrHGQH7PGj6OEi3AAzCQs5Yk0EDq4H
Klp0XOIwD30NtaGjXam/SkTpPppREVDw/vF8LKJUm9S/q8MY3EIBcx6KzxgpRl8lRO0+39/Zmw/D
AQGfUsjdLCpU62ozlZ0u7tO58HuZIo5oEDG2VGnY2dT0FLIiV+gkSQ01B9JQoMltM5lcEBaqZmdf
BiGm0qtUO3ytsdwbDx1lPx3GtlpaPgtSZ140pUP4LZ7K0X6zsLtUn0L0s4bvWSynxXEqanTiTCLh
6kC9VL1UIu2D78owVLMbaS213FKResNVk97UHitDsoWL5wFdN25rNiPez8gnF2c8XNPGy51pytzS
lkPJU7H7GQ+pSXB/CtqsMV1FTQb9WMrjoJ1yZ2jrk6M0Q34OMXocn7reNuuzYwX5KUYZzZpcKkWj
+nnKy3n4E94etWKzHu2nMI30+gE9WSd6HJy0/DfjOvlNLK4pp3lI7PCTU0R6fFq08rvWHfVZjr2h
gprzeRxJQd6CVI+i8zQoArhJiifxSR1sA+cGAGYcb5UiG12tCZwfZd5xdom1HRn1Asws3Lgs8i9m
BJf1MFa6mrolusfFJ6KSUZxqPZk/y1lj/ZUqQ1bya7Mq8sZZ0n/YOjjI0Z6KWf1i9prRPsR4+6oH
utgk1UXookan2QoqUz2akDGqf5q8S98gvSgKiiZEkaeiNXD9zQVmYH6iINn2NIlqGM5jg3PUKU3o
cH8ISHTRskDjrX8bYqX/SwKwhvbDs25kByeSAv03SGooH8x5zKZ/8Zyz1EOCq0p7KMa8ag6ZmQTW
55lo0TnVvV71hyLv5/5sKIWRPLSmNaIskJfTIL3wutOaqQs9fC1ZovinYw1BepQBAKNTbafan5FR
6NqBPsWsOjpDmltvcjplNK73QfQ5HCQnO1RmU0koSMl17fVWMshsjK5XvWGMImxRaUPXn9O0T5Wn
fAimmJx3cpLXlobr6UEXRTq7fAwJRkFj1fYhR6tgOsBbSKJ/5yls7YMTivxXEDbFZzPEQM01CBub
QxUOyedu0kb5j2zutJdJHjNMnNlpioO0miknh6kwpNLDGbacH9tWzlscGMB63oxZzxKvjXQp9hU9
k5JzQpocniG8mNFxlkpbPU5R20EwWT7D97pSGvUE1qEaBzlJhuo0lkkln6G7dOpBSa2odqndO+OZ
8lAyuVGczT/QIzT7xb2E8+TqdaBnXoxkzo9ewXjJa6B3VC76A6Pq2VqtGF6Fu71xFG0jm78Vpc7l
Q6QJNYVq4qivtSbH5qsil02ZujSXNX+mnFvlYBppqEKEy5T2VDa6/Ov+Vbh5eU0QpUUVn1ZluKJr
wEIZ5GHIpFL4IRDWqXWq+MGIJfWbaJH0vT/UjVt3YTDBC0UzHqfsVZyH84gRqU0jfKNqzYeoH/KD
1iuad3+UTei6hERLjYs+b67ddSWtaCl7YYAt/Jo86AlGu6DjkCwH6vkJ4fN/7o+2nROkJTBMVo54
nIjv+k2sJSeQsyHpfKccJvTIzNKVQ7k+3h9liyEv6A4am3QbLoIPa1YiTWRWF/Kp/EnKi8FVpALT
oLoKaa4NEkXt3NTW7OjYpHmX/6M406JdmUoBNKJ0KJtPRZaW4ymraZZ9Sa3M6FxcrIMPVy6gfVCV
ppuUpHlhr16vBYILAYWYvvVTp7cNLx8G+dkYnfGDhuv0btGDTn2AN5z6NGD19Thqo41TRYcd8pw0
kVZp1Ocu1NDkKxUc/TjCgzqFZleEOxtrUyJGdRRqP9rvEFx4zVfTy+JoDNqBnKi2+uDRsn4myoB3
W9jQepwWUCWi1nRV0Ukf7o6CmUkTPKwCJKJRQVrNN5QRq5or07wUlTKe9cWsDsWnL/e32HZ2xMNA
Au/JkQE/83pRhTZr+aKVdtHsQDqZkq49J1RBPaOy9VOWqs9ZjGSO0wzah6NKInGScvQ+iWeIMK8H
1rqah1BrnctQs34hXLfnBiu6nah/cyugQwf0Qa60mO9tPBbJ/up6MCXnIrogeXNSKzkpeiV9byMI
UKgzzF/vL+f2WuXAAqPznCzMiXWPplJxyKLAGXxuX5mnXiReQvzoRt245xt7YygSPKpLRP/cQ+uy
axiybtEod35uTL2HLl36FdVM7bkqpW6nNnlzKBBmWItUDGn1v/5WUlRPzhDpnS/icLQOHDcgHSMM
OwIsWdTm6f4irs3UeCnA0SnOLUYxJB/68nv+A/ZNVdbK6mQNfsuNlvu0bkrYY82ZgSKkjbXboen4
zx4LQ1iqW2q9XH+1dTx7YTdWiYX8txKHDziiUzEZlCjew2I24T0/D9I2txFX8mI3e/3z7EFqW3j5
vW9JSnzQhoRgjzLap1h1KDkZNe2Zo7RXYbjx4gBI0gVEyznAmrr8qP+sSaSh8jFRePW5prrIxfHG
eA1Yk521337q5V1jRy1tjNuMfMrQ3UzzefTVjpLwQZPK2ceG1Ym9bpr1cCc0uDHa/+16sRa68QYu
nPJ4VsDOZp8GyekhjjtIrEEcf6IX6Of9PbX9ZkunJDDrki0jSrW655wSY9t8Ckafl1t6Q6sxNB7B
zFWvyG0tPyEHU0+HLB1EdPjwwBTbQZF5xt/1bK+/W2aFUE5gqvrAD5UHpC65kSINXic7pa/UdfYw
LEHw/UE31x4S4IRDqFTygPD35d//Z7NYM6LcZR9OfpFNzue4n8PnQjIc5Pri/lOTpyjK3x/wxocE
nCSr5YrA53WtnqroXUM6VTAgi/8SWgmaJmiCfw2CNj7fH2p7EHg2wCn5kGD9zrpOaRaBos1WPvmN
bEfPapKiQpjHe04Jt1aQd4l+YdRMt1BbqWuhQkoz+XoQTd8sI268UDGys9wlgdehkL1DBLuxgNhH
oiGmchLYqavnsJ3NBhmJQvaVzDHxZK06olbM7BIx7hnn3FhAhkLmZtFTXxiF15sDK56+jJta9rVw
CI5ImusPupZ8GBEF/eC0AVVSM+SuXE1Iy7MsKhC89o2h1R/TwZleAED2dB5uzAWNP/BWLmKYQevq
7lA0DeVpofiNBVsizdqRztIx9+5vuXcntCtAh8ks6C4CsFz8FA+vl2yw4lCyrUD2e2qGmhdUGuS5
ErQCEcFylH9Kow2lvYWU/DaJqHZOUP+bMARqqSTnYRKymh7UwBm/TdY4zX+rQ5FZx0K2OuOAPehg
+0It5Owgm1Cmn9JAiF9WEJvtU1nHvf0VwKyS0RaLqVRqRhQlpynqpQ/aw/PoUr1YbJph07Gca+ZE
izpb1he14ut5bF3IbdD1T6t4YSUqyvf7C3rjdC3Njhxh8kKgsNXmGEXOJZLIip+VMn3bigFp1qW3
TnsFKBbNUWSJau6EgtutwptIYRkIafGgW1dJ7Rb5snEs8I2RUvWs2jE8pllvdrbK8suvdwpoNm3U
LOPSrquuZpaqSl+kiDT4jln2PzOj6U9sXO1zMQMGTaMwv+v4ej8qk6zvUFm3Nwj5EURSEm10KLhH
rvdoF2hQhiL2KCIa1adMTMq3LoWwO0wgf/c/342lZCjqwACptD+t6Yw8OK3UlAwVaNnworFVnmK1
sx7vj7J9sokIFt4kASfJ5Vq3ymrRrMYGXvNBS4VXGINxysfCfhlVEX5JYzP7x8E7/nR/0O3UUORG
VQ0OK52ftDJcryJKy5koC1XzqcI4B1Ok8TfbiYwPB9QLE4qvhCQ8ZfS1Q9pUJfpUYh3lY+oYf8KZ
l6NuD+aLWVt73N/ttgB2gXTKJUlQzZ+vJ5SPllNJFEF9R45+itlpH+Wumk5D1OzV827ckqjR0QBC
fQq5Qi7M66EiE1RWrzXDh72eSnga0+CXHNME4adHRcfv0Yv1oaL7CFMl5cmM5rnxarMufdmpbXFU
47Gavsfx6KBU2utLhWvU5eQhtPr4tZ7ScPImIdX/4Pkcxm8WPJHwQUViIz+ahRxHtCjZGD4rXR47
LpyVOqD9KWumvVBnWbDrE84Bpw8PjTj2AGDT9SzRZy+CwS41XzTxv2VbawdL7x6rgAYgNW7+nvro
cUoFnmbSTgh7Y2supHxSWUKShRB2PbCZNfMAVKz6mlOan2Zdkv7ODKHsHIB3Ht5qflTaeQTQZGGc
NVzXo8giZlsYPi1R9gHQ3Lhkttl5YdK2b4rVNL6Miu95MrryME5D9YrtQOyVZrvnE7fduYttMW86
QSXlSGW5H/4TxJLEdTEyBLZvYTvhglZKBzHWJZD3nB4/euqXzr/lMPIALmpb10O1ZhnmAbU0X5fs
+KhhbkEpgXrC/VFuTAhKMTkjABaGHWvu7TSnVSXZmUFIBHCcG3F47tUZR+yIvXN/qO0zZC1VfALX
BZfb1KMRd0udrmoMXwktyZvCrv1qKml/CIUNCqjYER2BozIl3qhl1U47x3afMjaVPC5udiuw7PVi
DplcxbLK2EkcO96MgwTJjhp792d4czHxM6DxlrodWtXXo1h9hmNN0xt+PFfdOcS091NEInbCjH4v
F9ieeCZkLUTwxaoB5tj1ULWQRixVZcOfoGSiHcob8dmJ8+Z7xLb1Uk3L/8lE0v0ZgLSFbhiazp6C
6a3JLga97Bpqo5v3Qo/1qGfvGH5Fp8OXUYr6F7QWw+9mbuwhZjfOP08uYn1sUJjYG6+SUuhIVQSq
6SPo01sPwdxLlpvWpkN3pJUk1qF0ouFb2cQiJ3gds/4sO01cv5hCwXGqhpBV7GR8t9afgJlXjAx+
AYeu119PJwsFUGH6ethM4OxZTq1y+qNq6qNemobbBMrPxglPSpl9WOgXrjxtUNBGFGAomPnXQ89Y
ngyLQ41P6Gwf+lgOYKSH4hyLttuZ5a1vvOiu8Iay/HQBXA/VUDgBpIwsvy9G1YXThGlKa6JRkgb6
5/tnZ0vTYloI17ChiEBAe1ZjtQOe7HU4WOyntpc8OuOG30lWo9KYS/n8NijNNLnW3GX+NKTx6NFl
G6Sntmy7z02Sm+NZS9VoDylZBr1+eJaUnsALFAEIcc2j6ouwbeoysv1BFvql7PP+ZYRN9sf9ud8Y
hRwHAUf0UBeLqNUXNeOwooekc3xr6EY4J0VT/ugNc9q5gG98zaWPgUYosmw+1op2ZJaR1c1SbvOi
5Cm0o2n6PBjKcFIiU9+Z0RJwrNaNa3BZMmJkhJRX76SV6LPV9bLtZ3bbf+2NKHiGXkfN08pkV9aD
7tuHVxAhG+jAtI9AydBXN28hlbUKpmX7phVkbtVmNOrZ7Z4h+q0FfC/mAaUv7/JqAbu+0ULHTh0/
zYvuGNhdd1BKK0eQV96zt7qxJd471iAFLdJia81Vwwit0Kozx2/GevKGtqoOKN7tyQzcGmVxW4DH
x6qhhXV9viMhxrED/fGNFu+TFnE9LwHmefjwx6Hegdz1wpGlDrG6K0clKqhcpuErr6JxLsqhc2Ut
2GtuuTEXyFTsAvYb98c6NDPRE0ZmA0moatCyQxdb6WPKDbmHiW2iGM7pu8gvZWOCs7VBqp0MipVj
qfuq53Y3exOX1vxVSZsCXKwdJRsrKbzPPPq1K+VQN6pMb6/ZwuzORltv3lAxV8fPmGbCWAAYENmB
4Bz37UVmQkpcg2vur1hGdMWt8bB1POyeHP6cdoX0kAWAVS+2PZSwIGSroK4SG0b+VSBk8tpyt8QY
7pqt7DrdgAwX6gpT9rPEsVO8lBaSCq4ShtnneYwNvIKkvq0SlzpUgPNSjcDMcyUCiDRaKMUoLODn
6bipaiS/hhR/0c9xYrTlg1BL1TjqKBsNzyOaVpYrKyDFfw1Cjmc0q5TJfJb0WLH82MnK+jHGSCGg
DWVAWapQJ4fS3dzMk4sbRl+5EhKlqfBC+IL6T6XFi+f3BzceoRENh5RIKSLSCbFKi3pNwMQmP/NV
NW9PbUOzRR7Cmv7gKBYE5ncYn6t1q+LVE2igSTLZfkeY4ZlaHnptjlj9/VE2N+oyCu1D9OEtYdA6
4GskSVFpvLJ9u+ySVxNTJDfvQ/0508bxGAxZ8+f98TbHaVH2N6jzAt+wiOvHwtFrp+TfKn7SxeWp
VhHGjYRufHhWS1cjoSzoBgC6ubqADFpDZOQtVF+ElvBKK6lO9L1Jz0Y1So+GWu9pNWxXkUx10YSA
g63wtC+n+7/5WyJLnSkazcflSX/FZc+J3AhG+Lcw0KTQlTtso++v4zKDq5cQ0A1q9KKdsNB91xDY
1DhtlWo9gaLIc8szrKr+rQ9TVJ3Ngkv+XBvSaJywdhjNHUDnXVRwNTTNP/BmYU8vAP7qUYTotzjf
OY6fN2M3XarRyX6lVpH+KawhDU9WqnY/MDWiXpilYziiI+mg4dI5Qfe7avNGenQyDKpczcwkx2NP
2lD6NPgeXyPTbtQzaamYvTjWLVo167Gt/tKsPESurksm41CloouPJZiS8LrYKNsvTmCa/wZqb32n
hVXr3XhCB9GVIQn+3TcUiE/3F/79NV5NH7oidTW6Qkj61nrLiqRMnYn0iI9uQOXWVPX8xBkM3U0m
x/ip9dO3wu69CfX+X6Lsm790YVZ7r8X64y8wIZEjqBJ0cuLH6+0mIrhWyDs4vpSk8XlohSKoTqth
epjaNN0BWzcvk028BTq4iNAv/darzx0MWls0onF8J4RlOJCaufTI/jDHXHcLqT4XhfoW2jw199d5
c1HYwCFwgcBDSe7NzRyFlctGGievQ1x2fw5SmbmoGavf7o+yCb2WUeiZUKAecZGv4V2jnrH1Sovk
teml9GzlivypGOf0BMS1l19t7ggSdwYCKgAyAE5b3xHO0OTIrAG8ZA5uEub415iG1iGgJb/t+mjn
fthOjC7XBdziBVERXViNFkbFWIZVFb6Koa8OIAhUmrNKuyh592FLQuAP+NkA5EwKVEm93o35OKKS
h4fFazKWFHlqkZ/6DNGY+19qux+YBSKKgBOgkWSN16NIgHWlWtS8USLIDsQd0WOZhM75/ig3lm3J
mHg8qGMDV6+AxzqySisdopRlS7XQq0qn+mHPtPO6SVNEsnd/tM0lTtGEN5AZWWgEU9G4npMRxIOZ
D7y7shHOrpGjrObU0i9R9c9S0pdnaJh7uos3JsgbBVUbWZrlbVwN2XFXmHPapq/Q3P8Pe+e13Ea2
pOtX6ej70ilvTszeF2VgCJICrcxNBSVR5b2vhzgvNS82X1Ha3QTIIIZzNyd2dDdbFEEs1DK5Mv/8
889y62stqa+pFVJOV+v3X95+vlfWzFqyJ1zESyXiE3n82bUYGmOgikGJaFTRBBcW4tS3sZoV3vtH
Ifkqc/8uKi7HswhGEgqtYGT7WZqhyWWC4KHOUZxYq9eeZUm/olvJsQKTPlyrMIilHOGCbC93pr+i
PkV/CEIt/vreZ0EbRoUmtQiRAwUfjSJYZRLEms+MlSpcYgTx7KCvTjXCfGnSGUVjUSgWQ87y+MTO
hjjLRZPn+yJV5nVGVZdnTcm8QnCq3aqCPNoV+uG7tsr0UzSYl1teWfQIMEhEJEtBx+E0+oNUQjoO
s30hGf1wLdeZHl9SGyOP+5pQMr+d5LL7ppe+Fr9b6P2pI4OCigpZQxCu5aM9241NmTZSPDTFPg31
wXSK0qIRHU1233/EyJ6TFMJpYQURMDocJ40m35jNoNj7PXotUOwzR8sQP7NS3Xi3UVwkF7i/uLnQ
bT32ApU4K6Btt8U+L+duBTqi74u4LU54fC9x0kXZgRIppG7wK+DZHD5R1MRKJwhpse/jZNjoiZqs
QkPw18RikScPpe5mGbxU8HHTGWk85fXmoF7m2LwT5vnlHUrVPkedvPaSwTjePRP6rOCURrEvabWz
Hqpct7MhzD1FqH1XSsijvfs4ot3FEoJGU6p9jO9ngaqNZR2X+6ruCxfy4VVO74v/wUMR03JfL4og
L/KwuZyqqZl15Z6KmMCZFSt2csunpFT2Sy+bxWbz9kO9cgSpEoRXTPwAx/E4WCGmmOupNso9J0Vx
uJ0ULyK7vbJSSI7mDLIATzV4eHvQl+YT+QjcH2IkyBeAeIdbCLPtI7K4iBP5suX4iGFqjoxraZ5Y
sVd2CMgWCDZFXHRoOqZbSNCGR20Sq33R5uLPSM+L6yzR8/uGBn+eXEbvpqZSKUaJE1cphCZ0847c
ElOuB00ZzHIPXV05WyS1V+kwmq6on8IiX6QGGAmzAhyJ9cJhPfLD67qC9xnwZKAwitcEadU7hCFU
J1Vygo5JlGbinT5RuG31Ybtl1xaf317DVzYOYDJFXlDRMKDHsF7TyVU/z3Gzx8QVioe5rmVPkYYu
O7MKqay2SBsI13khasWJeP6pfPkg6FqoMyRIuTsWD/BYQT0MoxhOUKft04o+Ggb3k1Yioor4QRmc
of9ZRVurhBh1HiJwXv8sjXE21uKQxc1NbsyUndlJoc/6T0lvimpHh3ZrWrejXDVLTY+Yb9+eqONN
SGkAW4E1WvgVS+x0uNm7gdKDfpbSfW/kjdvPyVkg+PtcDT6RO34vTrQMBgEHEGcJ017orMpS0UnG
HOf7sGgkOr6mPT1YxfdGL4yCdDNGaqEyESodPVKTlnKb5W29p3uh7miaYK3ZaneaVRYOTIn2xJVz
vNmX4WDsEWATWJCjW2b42V1dqjA3TXNq9lEpGOtW5YpJrV7yqKjqncEc03UzDaZX13rgyFMVnrAi
x9aK4alnw0fCO+IaPxa96ftKSuambPdh7/vArRQ81L7Yr97eJi9H4Rw/KT1gFTHJR7ZDb5D/Veag
26NSY15UFItlmzGrhlMO8lNa5PnpkSl1p0EEPS+WlKp+7CboTSrkVtcNe3AbuujISjya68aaxTP0
Zud8lZpz/EXVhEq6CmsEJ2aX8iXkY2EGtGglmWLXVEALMiW+aRlEt3GviPOaurZ4dMx+QGJm6lGb
ocTSimO7S3RzXgd+pn9LDDG7jXxAAzurw5hOy2ZgfZ7QgqXMRxTuFL3R43f6RDwsqAFhL4Stpe/g
UTZFSSj1G6t83BeW8FXu1XAdFrF+4oS/KFdaRjGxgkgIMBTH/HCDKlUgm1lUTkCmvSR59ai1ql1B
epvcWchRfbLGEbhKGFsLtd5gDPJ9qnD617EWmM2KPtcxgiw1KJ89om0juCSalOGdkdHSe4GdzLEl
sQuIchTslZU5gMbN5b63THztTDIuhawjcf+0j//P9/H/Bo8FQQBk+7z553/w/feinKh8CNujb/95
EYFmNcXP9j+WX/vrZYe/9M+P5WN+09aPj+3FQ3n8yoNf5P1/j+8+tA8H33h5G7XTVfdYT9ePTZe2
T4PwSZdX/nd/+Mfj07vcTuXjP/78XnSYLt4toGr2z98/2v74x5/gm8+O9PL+v394+ZDxe/uH9KF7
8frHh6blVxX1A4R0sjlP8BKOz59/DI+/fiJ9ANl/CiQ1gIaliiwvqDb8x5/mh4WKBMoBt0wBLSI6
aopu+Yn8AawW5AMZNxXHjRf8+a/HPligvxfsjxw15iLK24b3ZXf+bRAIK+H+gEThgC8o8gu8updR
wy8KYzqH29G69GJo7FA1SaBIEfLP5dTapUIb6wjC2bP5+f1Bng+87LjDgTWGxg2EO7d0xDgyeWIZ
TBYlyfW5Gc6J3euxTt2FnG+kUXifNMHyjAyF/0OiASlj7qDDE9qnFR2ihrw+L3zKe5O211ejpkcn
HkhdzMnRE6EmDBd1kd/F61yM/LObKgqaoKNjQ3duUrpui7UZrhpRS+/oDdqftZE4rLQklWSvrUeA
PjlGV3HU1ZAiaNUaHiKUQbxBbXTdneWqXguz7LeOLhVlYcuzIX8sx7ow7EDVox+lldCyVe06O2+n
6U7qp+ZT0lfDjz4KhS+GoKS2NleWZkdj3F/2tVAAJ43hdB1nsnyndsh5t4Fk7IJw/KY1sXhFN7XB
lfuxg+jji1Vu+0o2frVmSXgfmPu0FovTgGNOXIzs7eJZPpskWWoymTrc9jwZjG5lDUXm+t14qhvS
YnOPloKELwcEVbKFJXC0FHoswpoZzOZcm8P7vnKV7pLmMOVa0f1TtOAn2siLsQhGqVVdNJePu8Y1
XUC+s/Sbc2rBV9UkOnKQuZWvrGJqa7rvQbwqZY2udZR4Iz00afWq61ucFtE2W/SIamCkh0SMt1FV
PAaC6oWDCRDzUWlGe5AvtcZCUWhywkFxtezepGdPV2X2MOP8KOdSve+jM7F1yubaF2M7FL+q0ae4
P2sKJ80dAaWA0BC9IJE9egE5ZtythD6243kthSW771Pjf4yL6Yqmv7SLPI9przfGV5P+6Lf30xzv
hugao7RKpTOfdqwl4l7G5Az6SjEDT+4H/vhgKOlH5DE2eXddx7X7tpF4QkheTC5h/gIaEuYfd/Wh
8Qst3xqpOS/CSFrz7Uo3c3EVJ/ljlBQTPCEpOpfDOKVGPyjWEHvCWylJLqO8FFeaHwpuFvr6rqiz
wc580UZ/9jNZ0FWvPnJZ104KUuJmfV5fxY0Y7X20yuh3O+9GIUq9NlQUR2rGyDEH6Udaau02MbR+
ZxW9caGrTbVkPSS3pgboRkn0cpuM0cAq5dNazsvwhKPxFCu8mAtwpEWCDETfPALMoBSLZdzp7bnW
mIpLrUS0whZNZ3M5a46aK/1Paxgx30ba28gaKp+RGJC3OYoCdjBYutP7emVHUiy5GpwrR8BFtCWx
txxkFDrHx9BsRr/hnbsk81SVxPnbi3mUL/t19im7pXcfSovcYEeektCFWtjS7Oc8Q0neidugcprA
0tdtOaleYw75OjWnZIdTP9ql1H2ibns6gbC8cutAD1lE38GhAVePQuchhzuRyEl3LpjwoHxLiHco
wGtrU/NPyZy9OhTX6lI/g/95fB3kalhVzdx151ZVI6ehTpKXyYn4JSTFc2pmXxuLoi2CMmpHF57t
oVUVpdZsNKiv52kptpeZmZkuiKByNfTtsGMyFDsJZ9Mxhjo5DyWx9CoZRWTUJCZ07Co4nl2hr+Q2
bigzz+QTacOnGOlw41L3wq0IA5ivL4pQAgOxlAZxlvOg9mWvAXO1NV0M4bM0pYk0Bm3HjMBEGKNV
PvtVpLhUl/obLR+GVS7N+lpPh3kD6kiXvrkX6YM4nZJpfekFAe09hQsEm4ue2+H8qX4QwlZTyvNi
bIGJ8rrwwmRMz/S5ztfGFCbbGPmLc4kE6Ak8Y1mZg7kBPUFFDe4SLgNVrEfRdBWIUmeEeb6jYMX0
jCkp3YC0wrsiIU4eQBuEcpwguEv4KEceUNlbZV+NsbrLxHpciVnE3Bu5sHr7gL+4dQEEEGUiWsaz
w1wfHS49EPU5nfp5l03SWinretPNIkCEZFSIpPxWLPx3rPEn5unZxL+INW6Lqns8CjeefuVXuCEg
M/yBGB8CL8U2sF2XUu1f8QY/kj+wEUiPmYTGHEUMye+AQzA/LIaR9MGSB0cMcmHq/w45BOsDCV2S
4oAU5P5Fyk/fE3Ic7nloYsB2XAKIasFzW1gLh6dNJlc9zXop3sjSlUIXgsD1V3F+Ncm7Qt4NwVYR
r8vgfMoVm3Y4mX5ZZl4Tr+Yz1bLrT1bizOF5ap11+boozwK98fzRDn4WbkYLs9t6NRRuJTl9vDfG
y6BxutQN1I9Z6IyksfR9311YwzqYvFE5rwi5ZXWrz+zR2EkmW+js2L8L6y9iROdxp1oXo9P25q2g
l25bRY4Un2n5Poq+CtIXPf84imQyKfn9mMof8xCXHwkcU7+QaFyiUilpzfakbqbgPA1u+tGGB2RX
H5vqjDKsE8f7iNr8e0apz2HJQf5eVI0NokxXwDATb5pI+6z1QeSSbzV2lAx/NUYEU1rLLSphNXwC
hdAuDAXthHjoylMf4+XC4m3DKqWiEsY6WfrDhc3zxiyVRp1vklC+lzrJvEbXKdoVyk6L4s/UDz3o
pXqXiaPgyGa9xp9BUUFJpxuYte7cS3fPjsX+lxV9HmIeWnVmhTQN22up6F8+zzFUXKB7FEyKOdzU
ci2uujKyVs2sfm6VaZ3F+tlCNdoSqPzW63+XYfrfBm/wrM/m9hWTky9pnl9IyQKHPL3+L3ujfIAG
tmRyl+iXvmbP7A2Wg0sHqVCsCp1GWKJ/2RtJ+7C8GhMFY3yJmQkF/2VvZPUD9xSQiImgyC9b9A6D
cwTRYQG5mIAAwDcWrhYlgYf70oA8pKGIod2NZmGdq23RbK04E9w81oNrWoT0Gxyz/BaUgzazyPwV
GzWXxy3EztqpxB5+WQu5CwmDevaeTeMrW/Twylx0WqjAQjD/qfQM1+3oYs7GkgZfkdDe+WJYu37b
d/CBKmlf6X2yqgX1lNLF8Ql9Gm+5FhCFUBj+CBINe3XoQWv7O2KDzkuXwkQyI9IpQ3AIhfx6LNje
pIYW5ZQXTVFCv0wkPw/7u9JIEi8XLFqr1aEprP3QGq6hNZtOGJsEAqQc3dZoeodOad3+7bld5u5v
14oPgWNBWQVaOygYLToUh6seJbGKYJ5Z3AuaMG0aWRY+T9WUopRidp8oT2+9gmTrXq4KABDVV9y3
hz8Kd5bxl0repSHTct3Cgj8cX1C1ZpYKabzPWyRS/CJDSFwezb0iogFfaEbvdlos75SqGS/jUf3c
JfX7EPCnj4A0GPAh4SIQ5PFNm7eJMDdp0N7Xsuw7ViY3blsb7xPR/z3KImm/ZIRQGTl60HGMh0oK
x/a+0lFjl6NksMUQIn4dn5SHOlLJWcaCfk8zBk6xSlh1LEMzl/0gwfmc7iep0dxg7OIVjo50Iyam
ddbLCAXYRRlKn62WbuxDra/TXEDYUMijT37gy5lDZd4pHuxiPg43GgWHXBTIFOsozB2XH6gGatZZ
Vw/3uiJ87fDxvdrPN/GoXY0pwidReUp8eZnQ4wGJFVhX4mgSOkf2TDZht+tlOt0XIwIQ8O8tNyAl
Q6va6JT4+YuhlvIzie1L4gBGwguBhEqbGi0t+vu0g+OawcV1Z7LK3qg27wvCWFqGQn0cuBs60qKp
cnhe8rKKy9AfuvtOyLMVJdwCinZ67fi1pl0Xky56klEbkPqzUy1hX3tIin5xWUAE2MdH4V/cdmEJ
3jHeg02qGzAiwSU7nK5UbTrFxnxh8HnIhYZOSQwSCGjjHD4kLZvyyJrl8d5X/XOjST5TtJTaI+0K
7bBRvr1tgl5sTAbj/kTDg3oslE/kw8GMUgYL6qmFSsYSpikeU+4kQPybcsrK8zkSsl2Xm6f4ca+M
CuAOPQHbyx0jH61jPc/JlBuheD8nmf8tGfLvCiXNayWShY3QLQDTJCg/337SF/caDgZ8BMigkFzJ
cB2dCD6F2vdWJd73QdA7FqKfzsyR2rx7lKe0N5E62QQYXYfzmfcDyYzWn+/1JrS8UGta21TGU2oM
R3jJ00Fg3mjVg7dCbcQx6OlDqehLrdfv49K8oPk0Rf6iI7YlbIvuvK89SfnSGkDK8SZM70dYOqil
bsZ2ohkv7sN4//ZDv3I4Fk+Bon/8MZJFR4ejUhAzTYtMvzdr+qNChp6L0ZXJFb89zKtPDbOcq1Je
qpuPWS1TYgBqwyS4D0NXjrZDaiu76MK8QZ5XuWIS5G31ncqe4Ie1AHcnYJjXHvL54EcnBQpiatGb
Ub/PrQu1OzdQGw9PSLG8HILuj0RoxCTU2EDTONw8PQX2Itqs7ScA2XSdzpCjswQdmDjVknfvU25i
Dj5+JfkP/nQ4lICsvEpTFOseGcDBS2RjtFGcONVWawkRDq8hi1D9CUdF8Agm1xEgTWF0HVFEbN2b
Zo+Oa5gW7WNAiZJPKxMjLly/kBu69hRzdTakabYu2zb8WeWp2NqBNC5F1ZWqfqEkhgI0ydfDxC0E
Nf+RaTm6Qnm7cHh9UNTAGc0katehlhq+PVe0nXFMpZ12aln1+7rTkQc19dZFNBmuLw1oaGgcRBV7
pVFbMH+lD62fZkF74xMe3kujw/MrOJkL4XIBvQ6nWZOSKpiVwbjPm7TwSsQUnLpsTqXuX7ixzDK2
mzgBbA20cFmFZxmzHIJRLZuNdY9+m+ImvpT3tt/SUfRMtqJhG1bq1J6jWzfvYz9JKk9q0uyE6vpi
sQ/8jUVPARIdzV1gjYDaHH6EGRkosiBCcK8NsrWlorNxZTFJNsJQ5F4SJu+OUtBTIxtOSTTX8dIK
8nC8Qp2rTKrb5F6sg8Q1ZhVxaPTbTizfy4lllAUMA+sCuDxWAZVHyR9juUnuQ25qJAyUUiNnV/mb
ZOi1fR709S7Ic3+rVJSmT0FQnjAIr46/hKUQoJei6aOnrGnTkc5US92T94ouyxZp7CqXd1GBk6PT
rBHB6dEIbaUQPlehdCopfkTlXW4ZHh/y9dL5Cj7BsYLtmA6mEIZ6fJ+Gqj2Iwprrtd4Z8ArBxqby
Ng6DyNYnPz7vFPwGHdnFTTVJ6om99fIQASmCOy44DbJzxwx0mK2qVgqsAk0C5/UYtY0td8UpGd1X
RwH4lvBxyPscyyoNc2BVlcGOKqoWNDEd0dIV41OZjldHwd4i60hTV4RlD/dtOmRGrplJco8uDG03
h7B048xoTtxVT9nrw+O4+HKI8JBIWzy8oxu5Q8zO73sxvp+EBOX7pGguBK2W7AZBEOqSKX8Iy0G2
rUm1PtG0MLxIMyu7o75E/L6oVjiF74/ovfg/DWPsfxpiJ1T2OCCZZAtzPv2UEkFeq6MCLUODK+Ol
UaJ9bfxEcvxeqk6Bhq+cAh6GPNnyNEu4fjhn8kjB+yLidZ/NVbruaEG3EMcDuxEkye4mWXUEv/iW
UVpW9lN3wgS8AE45BJQ+ULK55Cvwto6usCJr0ohCwvgeBSzNY+7o3CqU0rYWUdBOSileo8hubIaq
E1cVYlwoNPjT9eiL0Yq25+H/4CzAUUFwVgeaR0rtcC50kB9ryPL43kpFY0tCukCySj2lLLK8y4vt
g2/wNA4Q25Gv3FvGWLf9HN3P5pA4fjKGq8gKsi2d5OftXGjj+oRnt3g2hwNSlLOkhOCnIpN57DbD
BqnZrnVzbw39l9LQKFEMoUQMkj5t51HRP0tt/7lXm8DtiyHeSp0o2qPYNzulLk6JHr1AZcBhIMIt
tGUkmGFQHT19GGVGGk95C0Yv0y9C9NvmjEAp8wKrCdfs+uYTEwfPIFCzwC7D4D6MKtE+MSXHlmL5
FNzlMO9BZ4h3j1YaKfUhSxSjXSADkxxF1X7CPQ22g1h03iB2lZ3lgbCmpDdfTdCGvrWdMt36gvyY
W3C9pvYaIol1AjB7Kpp4tlDcBQu+AkWKdpJwlq2j0yAVg4kyrN9/Nrjtz4OujD/rTdMOto/4mWzX
hpn1NhWgUm5Pw6RdBGZafdarSW1tKZ710J5SJb2s8s7/GkqtSGsD9NcvdCNUGrsf+ka1Mz3VS3sO
euk2U0fYZcIUFh+RDqQ1BS64+FkOrA45y3bIb6kPl0RbULR03wyNdAXclsXgN5F6KzelQj8MGooi
j1UE1dcgSsPvBTfqbZoVsUIxbpPH9LAI0ZwSyzlubVnzq+t+EPKveVZL95NpjZqNnFcY2arih7Ej
oUP5IIvtHDtmmFi7YtTzi7qog+9wKXJuJU0uvinzVNwWUqj8aKFZKXZME4VvSk+hsiPrIyIDVlBd
0dyjrW1qHALRLkuEoeyZvXQe0ZXke2kZWWbnA865oiFBY1M+TYfipphGkFhUgR0tnIXQKcIy/iLm
mf8rNHhXcuL/T4YmwfKzQ/gihfHpIU2j5o/HP1Zd2+WHyYzlN/9KZuikHpZIjToqEKnFLforeWou
edUlwfE8byopH7iLqaAhsMPCyYtk/b/yGJL6geov+u1CPVy0lAjl35PHeBFCcsqWglekzTirLwxp
AGUuiiSxvYu7mO1dozd7OeYR2h8aTvnaQkPIjscgSLx5kvtvVVcjmm2K9IRtFT2586u2ukxHJbuW
JljbDXbZezal+1+m4nnG7cXVAlKgktMhjQxmiHt5eIFR7qLDe9Tbuypu9yW9Gs5QV0IgK8kqdfv2
UMcWlK4IhLZgkpAncB2P9Wvans4ugTa3d5MwFU431IEXiGF8ovrgCbt+ZhJhWREYEGKBKaGFBvJ8
9ERzpQt1m8EiRFVmLekVNiwc9kjyIbjSNNVKJI862G3rJ7dSOpmXcyVcJHW6q0Nfs3UpyLnPktmb
51C7QXW79gTJStx4mpKV4V8nRlXukj4uN3EATFw2ob8Ou0pzLfr7nLqHl6vt+FnYNjKYMQVmBB2H
zzL5qlJPWRPeG4YQ/jC6XNnjojYOTZ2476LSsqNOOhtVVCQ6laq6Pp2dYEpEN2s1O6/LeZ02We3k
3a2m9vRMToLo16L+2zr9idLJs/39wjrdPGTFkU3i9X/ZJOkDID+0b0oQCdwWL/YvmyR/gK8E5Ys4
EvUwDtxf+VXlA6QiuD7kJJCpQCnrwC5hQhZCB84vXCuKv99hl56AnoONRX0d+ASYNh+CYPkoIKEU
G54UjRpvEZSvhC9CiOBTNAZcghmRypY2VeScZj9/yPsEOnOVVdqqzuuY6n1/Ln+UkR96YatpdiGH
EGhNsUK2yJT4DWeK5MTY5r1YDauoKHPByQyr8YJhyGa7SXV9r3JhIv4jKk3i0IJJNlxog8VNPAtf
676BFJvLQ/GN7vYQPPJCAZ/xZ0W4BmyZwwVfoqGKTB+t0utELfyR6SUqJEOeI5AUh2iCrrI2LfeR
omarqh36yhkWnvQJu/nCmOHsw8JbuPhP3eCPAseahaU/cyrdpmLkO41MH58sU3v32Zb671hnRln6
wAHJYTTJnh2e/7RO264qI1yvXG1o4VLUq1FpoAQja+cplMuv3h7vlX0BGYz8K7oki+rccalYJ2c5
FXnadKuL5QSYUvRfRsUUoEbj+v9MuFBRCJdiaw0NLmSVJWPI7EYpK6cfC2DfsvUhK6u5+j3LxfbR
FwsLBSvaqxlOawxtZgdTod6okclOkkt1uuuMSfOdUVGmwovKHEdrGlDWBmHUO4frOSncedGQspNu
mFsnLA3qhtVMjT/CMbYqV1XKSSYm8C8Fa+4kV1fLcif7RnWdzMP4IOhxETtC0ykPWqTXP9UsiSsn
Vksjs1XyLKc6rr+4Thf4H64sWiHImr0gSsHmJRc16uNtG+Q//bnYBQJzM8vWRkj86Ndq/dv2/qmR
mSVbg8dA7piEGBjQs438whb/5/9LH//48fiHQ+hfPtbtYSHQq2/2L0MtWh8Qn9VJzC4JE/h1fxtq
frSIFbKKJIs5hKz1b0stiR8WfQDgXTKPAMkLzv7bgeRHSxMkzDgOCH4OxNR32GmIgIcewPE8HIf+
VtAgL9yp8bbLdqEa24b0mGH/VBB0IcxtabpMDFceEJ1zpvmuClZi7lm1G2ueGTqaf0aURgs8leNH
z8RkY3xPOD7i1tKvq2qv+5eztS59W003xvzJ7M5j4wdaLU4+SXbUfq/UK0k994NbOkqFgYvijZQ4
kvYQhTdmcil0l0Z5Vsm7BuUC81yN9wAACV93gr+bI2QK16aZO6m/W3j7cnRJVYttTLMzt5eGug6g
GojJNyPf+P71YN1r0cdCeEzq3O7Uy3rJBdBrOqf/cnqRxXu13+rSqvd3WoGO9i2RYKI4MizVeCPT
T354kPvKrouQtETjxN11Nt2Eyu0sboXkk0TPu2RrhBd+s8narY5hG9YQhvVhpePGpWvNOtclEhXp
vaW59ECgPUORfByntR6RUf4YWufS4MV0fio3Y3imDBdTv6capPHdMDybQYGLVdrkNkWmCiRGgVqc
jdFv6vmzi/a3MJ4t/xarWf0UjlddclsOBMnxLssucu2yVm+q5sZPL+JwI2hOnHih6UW5nVd2Mrst
cJZ+Vgsbo7Tl5KKUVnK5rsJfmlTvMiS3Rca//wvq+rAFGATY+RTSQamgKOlNP22bhg/NHxePHN3H
5g83atqHvOVPP4rmD49vlv/f5RH/e86We3WQ3zbD0D5wuimDW1CgxUvDN/hdHajrHxC3oO0SeVcA
tGdBp2wuMSeZA2QvuVcBtv8yGQLWxFw4BpApFmEH4BzjXUbj0DeBMI49gx2PrAGWCPmLI69B7hq0
JCM9+FL1ZW73dahdS018WTbzTqiqxwF2bjHPN/7EDk9M6jrUzGvNqrYp1B+8Old+PDPGr3gxh1HM
78+Dchb0qiU7dNxjZahbVZimPviSJWW1EgI9tZ++JDS9coXEMO2sEz+9PeYRasgU0kub2wNsf8nX
PJVwPk/CNYqcI58ZKbeTjnagVHtZNqDpN9Eps63D1KurUXXyCopXlYfQA041lmETPgvdkBwl2te4
IhZGwBJeHy1CRlcZpnQ0r2dtsq2ot8NKmejpTYZG2BIfEJ9FyuUki/P27Sd/OTAuCOlNZILgxvDP
oc9YN/RYe+rlIeuC5CpG0tvIsOW24vc3NMhbNap+o0nlpirUL2+PzBV48NDsYBYYCu8iZYDOF+Dk
4dhxr2pgdWF2RY9QmxIW++Li63abOYaDhrztn2uXlkfz8Y3p6lt9G631bb3Tt1Q2e6FrupZjeYKz
/P3yunJTb/JNa+/rTcsfLU/eyvvWbm2dF37vne973c034pd6Z3mqa/Dj+NvwZdqnO5JSV+M1YOe2
9KTL+ZJWvnfj1YC8jj3t5W1vC05rG05vG17tfd/zpt+/t/yRvscu8+RE7pXmdo7pCSsS4w65a0+x
hY3u1a64FteFJ677Vb3KfsbbymvdwbE21kZz43WxgY1q5Pb8Q7yUtmQdPtLIa5ftdM84ly+Ejbie
zmi95nVOwbuRs3h6f9PTtsJKsa3NvFcvle3yTp3tOz83u8LubIqA3OVjWC7tinfNJnVuMhvE01G2
4dp3tK1+Ga6t22Yz2KdKXZ4Il8/CxF/rKYskOChBp+roaD0jq2t91CjTq5X78Rax2F3lFOvgqv8W
jY7S2qFpW8jcUAa/mzeBN9uRJ9mSna7mDTqPa17q4WyvHteXZ/SktWvnZrKHTeASJNr8hUfXDZcQ
z0mZ8nz572KSnMG+Crke7aG18zsL5Q2bphmCO2wEN1jlzvK7m1PsiyMva3lOBTFYUUclGBt8zLos
1Wwg7FUy6H9W4CjaYJ6NfRVvrSJfD1HYuMUUQ2QJzG+t2Fbnv75k4VnYZeH26TskLb6QgG7WaO9T
gW2QFIjyqXckGjyjs4AWHdBSJW59aXBqeSzOnr5Icfs9lMvAMTpOKDlvHcge08AxUnetNHz081g8
8zl4Z3iCv7/kxQLI+4Hh/v13T6+rxs503j7ST3VGRztA07CjkHKx3zRNOzzR/pyP8UR/yCtIjWeC
KpyreXgdt+G5mT3SX/BG8jXXiJJLmq5f0KeScgZzNVfbPrC8GeEJeT6LxR9BqJzn6nBLv7WHorCu
KiM6kwDsu6z91FGx4Tdwh/JvtF350rTZphhDF43eVVR3l/QQWUfSPdCCCYvK2iN1ta7Kcbb9OVzr
SrTUIp+PbYKAVkQxtu8V4UckZL22LT0/wOc1dKfVe4SSLY/MrKuq7S7G1VRSXMUqvYbjczOguoVA
tP321B3dQE/GkBQllTNP+WvliYzzjAaSxWZnoTIc0q+aq6aNYQ6RTydx/1OEQL2DHyNpe+hTKxKq
/YnBF/zm2bKxYiwYNyCRCK4IEPfhspn+oE1jK/meptHOvbKGyInnobRVREs8WHDtdamGntJA6Xn7
qQ9vnye36ZfcNg4ayMXxSdKG2mzGQZs/xo38mGS48GFfZas5kD/SQFtDEFvR7Jk+zpDhGmn99uDS
4ehg+YC/VEyRogPXwkM8QmVKtfODvNPEWzRg5M2kBtTPm8lO6hok5n0hXZFj7e1WKy6onUWKOuou
Eq1Y9RLBFTleSoTzB1Wdczdo6ZwWjOV3FO+a28yoT8HUr39SeEgQWhBTONaeyk1SxSn+w20nRV8g
umpOJop0hleMXd5EX7oEaC2qcjelneiJvfHUDeLvzQEjia4ZEMxBJ6Gb6eQ0DzeHNGS1KbddcZXm
nZsOdNcr+3m7ciNaha/Dmp4r6Iyo2yyZm8ssouwcksTdlKcdgFAV2aTWrXMqRDdBHba7XpU+05F+
uGoHuV7XNVXzT9/SWqDyNHWYCCaNaN2KYD0B2Q9FEz+atOu5Mv6Lu7NZbiNH8virVOxlZiJWbPNL
lC4TIdGybOujNaLsiZ3LBEhWk2VRLHWRJTU1sRF72YfY85z6MLc97s1vsk+yv0QV1IVimaIEjF1r
dkRHU1IngEQikciPfy5v//qhszx/uLlfnX6avN/vTe8GBOoSnDyTX3AirV69nv7S/dRf3M/v3j+Q
i/f6Yb5YXvYmfz1/tXtHKvmq/UHLj4d3kIWL8s8qFcrnKe6NozJOSobZkgOlaGiQq/hlf2TcETLM
OqG8YugJbBXwqgon85GSxnXZRGGmgH9Jx8CvdAjaSdcfctR498jT51+CWTyf5L8mDIfNTsULr7vs
U9zJxwEreLB5eeugMy9lAa4dRxa0dxs6hYrGEZUsaPUaOJdIx5Ti5h8sGJ31SW+zsG3+ZtPu/VZM
5rz9O60uCDuoaFzojxtc3H8QeIiWgscOKoh8sNhqxgJJ62RKGdDSo0Q+4wh0W7gEKHSiPWy2/5yp
IgvwTOJbIDqd/baGLBCzwokFHAFex01BuaqWgl6Dd2RW9Vyv7Qcl1nXt+w3Ja6I9DVVI8rE1IK0t
Gpjc4FnjD9KfbMDCJfGttQDWqiMPqBpl4WIE8cTQH+sIdNuCnIVJb3RE7RShtL9yOgHcgxiBlOhL
Wlvh9Lca+DcFA1WCyPqjB6rR7jNft5W/aghoPzBM+e7aDOh0GqQZSnEyzzL5cDzqpQIki9eJA1wA
OJAlbSlX8fYFsCPKDwsJDZhxoH43QEt8y2484IhjBeGuzMUcphaOwQ7oF0B+S/pLzoNswBqdAzxG
jjxo7zdIo8ab2rWPgAgAv0AFGOZkZ65Oi5dyXycBaLVAKiHFuJcbwSLkBQHoAUeAI5lqyPz3PFZr
pgac7cBuA28N7WgoodUfWw3scQcSaOKxXreVS2mx0953m2BmSl8QfFX6Y8u/hNlJFpTuExlj6vcI
kKQAJxbIQxcTHxPX3vWdvd2GNJHg3svvv9qdfQq+HRe/Q1SUQBkZFJJoVDj1vA4leEVmWu2MXsnB
ctrxHRFr/ZH6tcKidzB3Mw1gLvxsqDqpe4FQdVp9d7cBrK6038pfNchQgQc8CKg8EfyH2p11ksId
195h4/FpEGWqtnXa2DqkMxCEym2d2vFAkqmdtn8Xe47YMEnllT6PnX1JoCAFUeAkzF3IgHU6AtIy
0okH4vcBcwuUpNzpYZu8XR6Egnosul9/anfvS1jfiQMt7jaaLNCQKb/3S0pgv7EHELC8iTMO1E4P
6pIRJxbw7gfOlFcP+sDsckEPki1E0TZ1zsYvUr/bXxoqu7Fgv0FFH88e4+NgjQUWtJsNsknwD4NI
pT+1c/5IxNeJAztYfyRoiRjAzMLagX3EO0IqjUSR9SB10oDOF2H7FdEdfAfUMTxubWH1+P4lC47q
0/xTOw0Iaq/j1ovdz85Lk7jCytEFEvMh6iFddJCtWm27q7+rg4FD3zhgcrKYTump32xRxyc7bva9
duZPy1XldV81xKEJmmvu1rVVHi5P0MiokDMcqJ/gC7SRk86j+BLkCOqoC5Fd6wSAakuekTz763YC
dLtkt8XvNkASEtgy+9i3mrwMcAMLfkDNTr20b3JacwsPL8iVAp1mLZp3MI8BjBz5p27LxiPjuOw2
rg2qkQHhsve63SXqj7tbqlL0p3Zn3PmIE9TjWqetMEsrHO0doKwpY9NFMdnSa7ftVFW6CXuvQT05
wm4iNtJDoMCC5j7+Linky02oGl3v0sHM6Zwj8GTa00iaUikj2IWlixqguqFDC7O6HXaaozquvdtt
gJ7I1pLrWb12UX710uyUrTmuehd7BXhiAQzOzHjbmtnvNWhvC4wvkF36U7+Nl44sTkK/02lyh2Gy
AnD7uMiC1At8P8W0pMLWT+ylq5bT4ul4RuCaOkcTnrSV3Q7RHQxZnDiZdPDvup2BpiAbOfGgJXDp
XHY946ixnXm7ezqPEZsPBDP9qRsL1iprdVbRM9LYdoladHYpygPYwxzzwgkglMPRoPGtuRJr96rr
ucpAd4+gBUV9JKp9gQNcivvEuOqay4rqcjwGHXZZEO5IV8zE3L4KCOsQwqfa4TH0UbdjkMebXp7N
uYPXShf9Eb2oYsEOtyX4jbzuMydHDROaBA7VSRl2erzdqdynv6pt9tIcArcHsJl51Kd2OsCH9bvP
0z7rkVZUf00OBlgvUterP/XzYjuHczq0BZHnPfCZ2ce2A+SdT5kJpiJlrfKp3e6Thu0o+fhvumQw
Ifm24L9qc/8TzANgoqZLd/dpkr3WI1wpiKBGwgsHAEc3sVx8mo8WUu1U/67rKwCfDlgEwAGAdao/
tuMDFkhLU0Bss4Fq9Op39u5h5GP+0zBFKkML276jE/d2sXh0+8g6nnqwmxxPfWe/gd27R/ZinsxS
Mv7xg0loz4R466f4eLY4soDDz97q4ulM9CFYEAMyWPkQxs39IqIfMTFqdAKazgqw3Wafu13sPnvt
ZLCD5S84CM+3erZg0GNFYH8azca6FjAKF/rhlhV6PfkHpnhpnUBeBZb1DWNlj3Ak+k+lODAjnlWE
yfc/jop92PUGF34pVVKFr9bfLtb+OF98cazij6ylVq7B/PBtFCYqGU1X+n9Z5avK+r/31VyNVRHz
RZKbfpvkWmf5R8t4E9XjJAznMzUfG1LCQlH7roTPwl+iUWzo6P72ortdyQ4UTeaDC/iUhAHTDs6i
n2lVaQNoAQDhPhIYO8twHAyWCvQdQ04LmFRSua6jD4FEzYKDmzCJRta24n+SEMwXR2AyW21tXyXR
cBiquaGlN0HycwnXmp9V1M1m9KsE+FEPrh9Au1Tz+b/PlytTFPwfcyCKR2rDkVw7kRv+9hsd34PZ
hJ22NtqDGB3MJ/HMIupBJxzGy8U92sbIiJYbH3TDeWQJo4AIfFHMt5TyQxCG5+PIEJK5CjioK9n+
VFkqUSIurjQvw9t0OItGQfxTsJyC/kf5uKUhBd3SdZDX4U08SihbHwVPj+dBAvsKDRbb+rfjQVj6
8U2clDDONmmtLcXlUe/+JGp3/sgjw3iRHwmqum5DX92GwccwGYeGlqaMAe9K+fWnaBinS0viJVbj
SvdosrpdGjIyWXGzOBP9OVXLGL03C47TaB5aOkVw8JwHSKJlYpMVSEpnssspUL+2upZeBq50rzj2
x+pmaFPe82CuHKuhfQgF+8p1usfT0jUgIThnomuCgBvOnWz/838vAVX93bu7OEqsU0c1tjv5k3C+
sqQXTDp3qqfRsGwVEJLwQDdcxMupdbk0pceV694x3xIXBOvDleoZD5uJWoxUYmiJ/mn6uEbO1Cpe
Lm1xkBY87lOeqfvI0NHT1S0eNAxOhVG95fV0pmYloh5O8RkX6aj0FhPcNHcepGjfKOXBkJHSbNj1
cJbPlFBWc1tN6pQE50nHD6J/eTTas/YgxucRJr5F1ceVoamWGCFeMFdGZPfxzmG0WKjUkNM7KNmN
rtQvP/+azkHpNJQywh6YfMnLxHaDtMRH5zrfQbgaTcPZrPTUf+VhxgOstWlwoA1OM1Fhhy5HdZ/3
PJyomUVXyjyc6YqHRQWnYTy3Dgr9STwQj2/Qc9Zt2pLehM6TTse2twOMAneqV7H9StNdDZyn+vnv
cQB+9edftRfrIvn8j/kourV53fbA6yuO4aLEa0ECc13AlZo/lBU0sQN3wh8mawdcinhd54uf4Dqa
q+CNWlhmEZWN7sTx0EYlm57meu50j/DDLKO5ZRJQhehO+C9rbxAaaXsgG90M1fDelmLpDey6e5kO
Haydb6ltdaV9GCXBFcacpUTJjHCnfDBchdbe9VpAfZJ/ShkhEfYWZcNPHphv54cVJHL3QEpx/nkc
pvijIzGYTRjI8vqa35gfbopiHKppQmDA7Jg2NjwYzv3VbWJbtz7M5mP1oAgrJNGtNV+pm3QV5XeJ
ff+RxeuB6CJRoXU4mlIN4GGuPxsqesMkrulK9H2clEyAppQouZI9Se9VtDR09Gx96IfTcKjmJRvZ
xxX6401JDHyo4D8Bv2q/bgRN35WzA5WOo+AgUeXrU2LTzsRXeB4NGW1yC2iNK9U8MChzDo5uInzt
pUeDoAy6DvLncLEMDtX82pDS0/fhmf638Ca0NCU5rmaQlzsuzuMAofvdIijHksFNcKd+TJBrHgzS
4Zh2KDjuraNIXzMfahlDeRi8W8j8F2bG+qQLyH5P6t1d9/RgmAZn6cKSSAFXgboHHv3t8mhwdPnx
6PW/ByI8YQLDyvJPzhtI2m2p2SW3m9qmp11sVZf114kDAzVBpru5/jdFgrEh5mzOE1HgeEQs/Im/
qUOix7qnQHfEsaUvX/KWbsWDObp7REzQlj2S3cpS/Uy65ZdlhVP8eRSP0iS2X8FkKa0HX59H9DxO
xANTkWpBP921g/082gcpGmnNm0EKhyNrc6/R+pxpV7PuoHvenH+Uk2DfjLttaVdOuSOATjSWo9Z9
7XJ/3hgXmAuTuDwKjbDoENmWxvPS64d+nmUBTMmLWV2GE3yHqOGtEl2QGVUSRJoX0yZ0T3qM049S
av42mRPbDnSoZhJXX08J0s2rqJ4G/7or2JBk13lY1xlBnNt4iW/BOrYocVog7AkYSbMnbWDWRfgF
TDxTk2kSDs205eYD1YP+9YgDsLf0l6YT1tpZecFAj2lJwXlIFkSyduHSZJZGinCxDYIZWchUKZhZ
Vdgn2d59u1sqy9ba5pYq8GrtFirO/5/3Sg5n0YPtm/FgqfZjmtIFl6W7xYv3axYM1OyOjneJEQAt
lh6MpWPSEkKc0NbBWr8NC1u2pS56G8/Hoo6KE8bGM18rBHhLwucwOFGT1JqxxmoIUczL1cspXxDj
v7HJPm2PFgX2SCaAD+frmIWZPeB64OqYIIgzwNb0HsTmYM7pSazd9RDS0kaPPVepxXOVxMNwNonS
G0NIP3mb5tvLBfwwXsBYHWd5GyYP4SS+IxJg6OpRNl3XWx5QJq9K3kIfGSKH6WxCIq81XcF6ceX1
63B+oxLLveDDD/AugQ12NrnAzrvO9mhBj2SbCVIF7Uq2/xCOpiWyHnj7JlpLqZeqddfZvlFJHFa5
KDYagFuK7xtcxyPLOJBWEa5TPo6GPI5KjkPBMHAmnOLgWIQrQ0lO8dO3FlqfjlSbIgnHYYIfyybr
gw+UWdjclQJeVyb0k5jwoKUaCCm5032bztE5FhOoEXen+260phyADvZAd6lm9mybHrjwPkxKAgYO
kvtk3+PJJCvN9sHqzsuu4nCqlnclafAROT+NltO0bJpoCCLXCQ9m8Z26Lk/ZA49PI/T6MqS7XliK
CvqI9p+mv4Q35GAnEyMNon10daYrR87i2RieWHS7Ht47Z/FclTMAPRwR0hWX9mR9ZBF8wS/Q9BHs
xxV4r2xd4eNqpql4yepp+ogYXOC4TEvpXbp9i6ucXZKBVbKnNKaKK1050VT5WDKhey86E9ZaM4nm
dvKOj1fH4LaUOqCB850nfKdmQ5WMi0eZynLz9eWvmcF9OLYvj5aPyPngPlo+ZN44M0f9MvJx5X24
luwMy7jEMWuGeTkr8kjsSTSfjGP72egjif6jVFEhd33cK2ay2WvRwxWFRuaCCieJLdA+XjWDMClH
033UxBAbDaV07ayUXND1kmKRxWjO1Cgcl196NBzzYc+dxIv4zuI2MGgdAHDM3r5cED//p6j/qqcZ
3RKBhBcMzfYeofB25+nhvqFrTQKC36FnrTL62X3aK/vtdoI787vciZ8mVJSRw2GrEA/q9IC7a6ii
TzZhD76cg4R0Gdug8eDKIbNnMlPjcDE1ykdfLB4YcbZS4tizyPqY8DQtb5oHt8ghtdt2hmzbw1wp
SR7GY3vPfDyEB0kUnJKSZVm3PgwNcltsf7SPVyqRqElwIv8aHFwWxaHpo17mHXGFeViKujcFlNDV
cIayvXVNHyUn79WtrRqaPlIBT1bJZPVQVmdkeLuzIbOHTuJScTMtVtxpZ7klFbQ9HOkTspuvp+ss
8XCuT5WNB4BJ5c4LLE4Vrx0RgZR3FWQsfMA5SrLsIy6O12Uc3dlJp81dD3cdhNWqfKZ9wACch7d2
jVqz52HrLgiI41GuMrube17oX6+ZKhqA2VUyLgDAim5veRIvjJjp639jfs2WcZwBj2F1i9qwKAte
pOusr6YqKnu5dF8hZ8LqU7TOaUplPMxZRdSLGjqZjeVBE11RTCZmYVnNtXxopA8Pw7CCHQL+58rp
j1G4JNnDEMqcGR5U3Y/kQMZ3wbslYDy3wQ/BEZgf8TLNT2ZxOOkZ7GEh+YAn6VwtptRv/RCY/4yq
Bu11fPilB7fk+s9WVfqm3ZRaKef9OYvGY5wsR2qxNMRkj7JKrC9TR4tslSiZc20wja5JK5zDtcf/
zBLfi4PiCyC70INzRN8qig1Kotn//sd/La7VSgXHyQrQB2bwFtySG2V2zdKHJNHutn2gVlxFYAnt
nEpWfHGFPfBf29JUwvVYDUIeBddG3Bc/vI5UvOK9FAV/AptK2T4nmqbTL8190Nfx9TiGgVfqmmdk
ZGdwAeJIJqqHzTtRaZREVpqIwIPu9qTRsSvfLtTOLNoZkYGxs1ikhp5IfD6GhwSoAS/tCsoedNCp
ul1OS2ZNxponL65v51gCaifD/3N18xWXII7TTdl/1lhHj9mCT2djHCTpUFm7Z7683FdLLUREGqVO
BztUyZCaYkNU34fmi8sIkzSa2bmlPgwwmS3JsJaO9OEYF1AqKmhJArVI+3gg99WKQGPVjenDnOmX
pMMHAs/r+IaCe7tQxofxYOhWQ875eL0B5VpGiPURgyZVegzAampX5ayXoKS/FW5saY68paY2Msct
0/oe7sX3yHFp/2jdaoZ5+ak+U4lAMZSBg7oefD0SC1wI3opl9TU3FpFsyeML8uSWsaTnW1ZIy0dV
ZobFexItlwutTc/Du8jWID5M/WyU03Rke1JAp3ff0ysSCqKxGuvpX8VDKpYMUX0XtHw8m3krZvzp
I5fxokoZ0oTGjPtyAc0Y9TEijROIZIlHCshophXWXA0+YNsOBf1rMQ0+RskkqlTylJu6r+vDYOMI
HrKjDsmOKmEGtnoe6PapBMG7aFigRcqH6T9QtlXUkl4GrsY4jqNlcEQ1I1kPqX2MfcCNZdKJCbOc
fv51Ft6szIyFKzRiMV8d5F8WcKYYwU6Pkb70Hsz9bAHZLRD8PkuX/oOZtSyCHpm1DinrmlTLFBde
/7/Hxa8swG16OL1EYH6KZ9cV/qRdUl4AUd+nWwgdRGkS9TTWavG59NsLqOqnhYYI1maZ/2ur3+fa
IBNLqRe2SH0f+55MROXZgVMfTrhDgjalPGofGDKHiXqwMabaHoS0TyjBcmr58Jf141lcxij2ERE7
GvGWsIs5ffSEeMPDZzQVgOkSWrGPhOE3anb9xeQuD1bbcUrChuWBwPdlrhWHyxBvK55+SzSaPuqE
JOiG+8S6vpt7HuzkizBJzbpFb9GCx3x9ORs+JGl5svT+dKf7kdTNB/qOWBtHyfpTlKsU/tcpm92t
gF5wvRSKq8nvlOKPrBvrK62yAsbCdZU1LBXOUEEA+FE3sSWCPuzoQ0rgyk5RH+a5XCpx5TPRR75M
P5a39e9PQkAO5pM/VL2yfbx5dVqOYCvxEJDrpmocHwU7/Tg2lqf1Fut68Hq8iT5FRlGJpvWRi/GG
ogRBQjMNk3SieDRK1pPENvYe2tKrld/4VN2s1pLQNvZOeh59nSclmy3OlEcMJckBtCHCfFx/uFmt
uPw6/k76fAdrSAFKLqF6DWej17g6ZuZnlmTpbnBiUbtgSZwQLBziQCiKV9MHjHF/mpBtQYSi4jnW
9FEPfx7eB301q6g+8FGScR6V8OZ9FGR8VHNgTGyjyYcn6Bz0fZuqjzMrDP5LSIaZjQ5AdYQRlpeb
eRfRcoQHr/JyAf3JwwDqlpChLGG9jQ3tcn0MMCuj8HuwqbmkFoSoq1PkfMDdZE6xt+GM0NO/BgcL
XM8LkLsyf7qcWIJ/pHn00/nUslMA5XLn2VV8jQVuSWrLhylxReKmPVsfSbdXKRWBpcl6kMw/s71R
Fl94ky7JhzJ8lZsdjDDz9eWHa83IbPlILOlLBqTEpsyhNROVeXdxpfZ6oIDRg5xkk07XR41uXi04
0A0d6Rs5j5Pgx5SELuzFSjOOVrkdOqF2uvRK3gcX7+l+VVWvn6/08KkAvHN9+BRX8/TzLsvmEH/U
Y29XM4HNgBsx0SNLan3k7l6mi1Iic8tHptfV5/+hjcAqLAorcIbm65cOWZGT5lX8deSiCpnQbIve
q3xjNzxyHcHqqta+lQ/7qZaiBR93FSTid7jKCjzG72+VVfCPNVvlEyKdp8KNZjy//vh/AAAA//8=
</cx:binary>
              </cx:geoCache>
            </cx:geography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742950</xdr:colOff>
      <xdr:row>27</xdr:row>
      <xdr:rowOff>19049</xdr:rowOff>
    </xdr:from>
    <xdr:ext cx="2933700" cy="1381125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44509D08-D1D7-7546-8C2B-7529446986A9}"/>
            </a:ext>
          </a:extLst>
        </xdr:cNvPr>
        <xdr:cNvSpPr txBox="1"/>
      </xdr:nvSpPr>
      <xdr:spPr>
        <a:xfrm>
          <a:off x="3181350" y="5238749"/>
          <a:ext cx="2933700" cy="138112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pt-BR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Median Salary </a:t>
          </a:r>
          <a:endParaRPr lang="pt-BR" sz="20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pt-BR" sz="2000"/>
        </a:p>
      </xdr:txBody>
    </xdr:sp>
    <xdr:clientData/>
  </xdr:oneCellAnchor>
  <xdr:twoCellAnchor>
    <xdr:from>
      <xdr:col>3</xdr:col>
      <xdr:colOff>333376</xdr:colOff>
      <xdr:row>5</xdr:row>
      <xdr:rowOff>171450</xdr:rowOff>
    </xdr:from>
    <xdr:to>
      <xdr:col>7</xdr:col>
      <xdr:colOff>352425</xdr:colOff>
      <xdr:row>26</xdr:row>
      <xdr:rowOff>47626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77F23F0-419C-491F-A80D-912A365F9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771525</xdr:colOff>
      <xdr:row>30</xdr:row>
      <xdr:rowOff>66675</xdr:rowOff>
    </xdr:from>
    <xdr:ext cx="2876550" cy="733425"/>
    <xdr:sp macro="" textlink="median_salary">
      <xdr:nvSpPr>
        <xdr:cNvPr id="6" name="CaixaDeTexto 5">
          <a:extLst>
            <a:ext uri="{FF2B5EF4-FFF2-40B4-BE49-F238E27FC236}">
              <a16:creationId xmlns:a16="http://schemas.microsoft.com/office/drawing/2014/main" id="{7D8B921A-5DCC-A3A4-6046-0675C9321D6D}"/>
            </a:ext>
          </a:extLst>
        </xdr:cNvPr>
        <xdr:cNvSpPr txBox="1"/>
      </xdr:nvSpPr>
      <xdr:spPr>
        <a:xfrm>
          <a:off x="3209925" y="5857875"/>
          <a:ext cx="2876550" cy="733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50137CFF-4AD1-4017-9A91-598AAA07F788}" type="TxLink">
            <a:rPr lang="en-US" sz="2800" b="0" i="0" u="none" strike="noStrike">
              <a:solidFill>
                <a:srgbClr val="000000"/>
              </a:solidFill>
              <a:latin typeface="Aptos Narrow"/>
            </a:rPr>
            <a:pPr algn="ctr"/>
            <a:t> $160.000 </a:t>
          </a:fld>
          <a:endParaRPr lang="pt-BR" sz="2800"/>
        </a:p>
      </xdr:txBody>
    </xdr:sp>
    <xdr:clientData/>
  </xdr:oneCellAnchor>
  <xdr:oneCellAnchor>
    <xdr:from>
      <xdr:col>7</xdr:col>
      <xdr:colOff>419100</xdr:colOff>
      <xdr:row>26</xdr:row>
      <xdr:rowOff>190499</xdr:rowOff>
    </xdr:from>
    <xdr:ext cx="2238375" cy="1381125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BB3FC900-1885-47A8-B3A1-86540255D76A}"/>
            </a:ext>
          </a:extLst>
        </xdr:cNvPr>
        <xdr:cNvSpPr txBox="1"/>
      </xdr:nvSpPr>
      <xdr:spPr>
        <a:xfrm>
          <a:off x="7096125" y="5219699"/>
          <a:ext cx="2238375" cy="138112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pt-BR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Job</a:t>
          </a:r>
          <a:r>
            <a:rPr lang="pt-BR" sz="20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Count per Year</a:t>
          </a:r>
          <a:endParaRPr lang="pt-BR" sz="20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pt-BR" sz="2000"/>
        </a:p>
      </xdr:txBody>
    </xdr:sp>
    <xdr:clientData/>
  </xdr:oneCellAnchor>
  <xdr:oneCellAnchor>
    <xdr:from>
      <xdr:col>9</xdr:col>
      <xdr:colOff>771525</xdr:colOff>
      <xdr:row>27</xdr:row>
      <xdr:rowOff>0</xdr:rowOff>
    </xdr:from>
    <xdr:ext cx="2171700" cy="1381125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F1DE3487-B4B9-49C2-911A-7DDB40463152}"/>
            </a:ext>
          </a:extLst>
        </xdr:cNvPr>
        <xdr:cNvSpPr txBox="1"/>
      </xdr:nvSpPr>
      <xdr:spPr>
        <a:xfrm>
          <a:off x="9582150" y="5219700"/>
          <a:ext cx="2171700" cy="138112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pt-BR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r>
            <a:rPr lang="pt-BR" sz="18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Job Type</a:t>
          </a:r>
          <a:endParaRPr lang="pt-BR" sz="18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pt-BR" sz="2000" b="1"/>
        </a:p>
      </xdr:txBody>
    </xdr:sp>
    <xdr:clientData/>
  </xdr:oneCellAnchor>
  <xdr:oneCellAnchor>
    <xdr:from>
      <xdr:col>7</xdr:col>
      <xdr:colOff>438150</xdr:colOff>
      <xdr:row>30</xdr:row>
      <xdr:rowOff>47625</xdr:rowOff>
    </xdr:from>
    <xdr:ext cx="2209800" cy="762000"/>
    <xdr:sp macro="" textlink="job_count">
      <xdr:nvSpPr>
        <xdr:cNvPr id="9" name="CaixaDeTexto 8">
          <a:extLst>
            <a:ext uri="{FF2B5EF4-FFF2-40B4-BE49-F238E27FC236}">
              <a16:creationId xmlns:a16="http://schemas.microsoft.com/office/drawing/2014/main" id="{F363AC5A-C4F2-4D97-B4DA-C97B8F89D5DB}"/>
            </a:ext>
          </a:extLst>
        </xdr:cNvPr>
        <xdr:cNvSpPr txBox="1"/>
      </xdr:nvSpPr>
      <xdr:spPr>
        <a:xfrm>
          <a:off x="7115175" y="5838825"/>
          <a:ext cx="2209800" cy="762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758115FD-3E38-4C7B-9E08-C2342687B112}" type="TxLink">
            <a:rPr lang="en-US" sz="28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79</a:t>
          </a:fld>
          <a:endParaRPr lang="pt-BR" sz="28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9</xdr:col>
      <xdr:colOff>600076</xdr:colOff>
      <xdr:row>29</xdr:row>
      <xdr:rowOff>38099</xdr:rowOff>
    </xdr:from>
    <xdr:ext cx="1143000" cy="371475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E18113A2-EE46-3FAA-3A11-D84A8E923246}"/>
            </a:ext>
          </a:extLst>
        </xdr:cNvPr>
        <xdr:cNvSpPr txBox="1"/>
      </xdr:nvSpPr>
      <xdr:spPr>
        <a:xfrm>
          <a:off x="9410701" y="5638799"/>
          <a:ext cx="1143000" cy="371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r>
            <a:rPr lang="pt-BR" sz="18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On-site:</a:t>
          </a:r>
        </a:p>
      </xdr:txBody>
    </xdr:sp>
    <xdr:clientData/>
  </xdr:oneCellAnchor>
  <xdr:oneCellAnchor>
    <xdr:from>
      <xdr:col>9</xdr:col>
      <xdr:colOff>638176</xdr:colOff>
      <xdr:row>30</xdr:row>
      <xdr:rowOff>152399</xdr:rowOff>
    </xdr:from>
    <xdr:ext cx="1143000" cy="371475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97E3A3DB-3AF9-4B71-A01E-D061432DC3B7}"/>
            </a:ext>
          </a:extLst>
        </xdr:cNvPr>
        <xdr:cNvSpPr txBox="1"/>
      </xdr:nvSpPr>
      <xdr:spPr>
        <a:xfrm>
          <a:off x="9448801" y="5943599"/>
          <a:ext cx="1143000" cy="371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r>
            <a:rPr lang="pt-BR" sz="18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Remote:</a:t>
          </a:r>
        </a:p>
      </xdr:txBody>
    </xdr:sp>
    <xdr:clientData/>
  </xdr:oneCellAnchor>
  <xdr:oneCellAnchor>
    <xdr:from>
      <xdr:col>9</xdr:col>
      <xdr:colOff>590551</xdr:colOff>
      <xdr:row>32</xdr:row>
      <xdr:rowOff>76199</xdr:rowOff>
    </xdr:from>
    <xdr:ext cx="1143000" cy="371475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56AD8E33-A245-4797-8437-D6E852D73BCB}"/>
            </a:ext>
          </a:extLst>
        </xdr:cNvPr>
        <xdr:cNvSpPr txBox="1"/>
      </xdr:nvSpPr>
      <xdr:spPr>
        <a:xfrm>
          <a:off x="9401176" y="6248399"/>
          <a:ext cx="1143000" cy="371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r>
            <a:rPr lang="pt-BR" sz="18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Hybrid:</a:t>
          </a:r>
        </a:p>
      </xdr:txBody>
    </xdr:sp>
    <xdr:clientData/>
  </xdr:oneCellAnchor>
  <xdr:oneCellAnchor>
    <xdr:from>
      <xdr:col>9</xdr:col>
      <xdr:colOff>1619251</xdr:colOff>
      <xdr:row>29</xdr:row>
      <xdr:rowOff>66675</xdr:rowOff>
    </xdr:from>
    <xdr:ext cx="1295400" cy="314325"/>
    <xdr:sp macro="" textlink="on_site">
      <xdr:nvSpPr>
        <xdr:cNvPr id="15" name="CaixaDeTexto 14">
          <a:extLst>
            <a:ext uri="{FF2B5EF4-FFF2-40B4-BE49-F238E27FC236}">
              <a16:creationId xmlns:a16="http://schemas.microsoft.com/office/drawing/2014/main" id="{E2087E05-FE18-567E-F994-34E5A5D02349}"/>
            </a:ext>
          </a:extLst>
        </xdr:cNvPr>
        <xdr:cNvSpPr txBox="1"/>
      </xdr:nvSpPr>
      <xdr:spPr>
        <a:xfrm>
          <a:off x="10429876" y="5667375"/>
          <a:ext cx="129540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159F9F1B-CF72-4BF5-A0DC-00578B16A7AC}" type="TxLink">
            <a:rPr lang="en-US" sz="1600" b="0" i="0" u="none" strike="noStrike">
              <a:solidFill>
                <a:srgbClr val="000000"/>
              </a:solidFill>
              <a:latin typeface="Aptos Narrow"/>
            </a:rPr>
            <a:pPr algn="ctr"/>
            <a:t>8,9%</a:t>
          </a:fld>
          <a:endParaRPr lang="pt-BR" sz="1600"/>
        </a:p>
      </xdr:txBody>
    </xdr:sp>
    <xdr:clientData/>
  </xdr:oneCellAnchor>
  <xdr:oneCellAnchor>
    <xdr:from>
      <xdr:col>9</xdr:col>
      <xdr:colOff>1619250</xdr:colOff>
      <xdr:row>30</xdr:row>
      <xdr:rowOff>171450</xdr:rowOff>
    </xdr:from>
    <xdr:ext cx="1295400" cy="314325"/>
    <xdr:sp macro="" textlink="remote">
      <xdr:nvSpPr>
        <xdr:cNvPr id="16" name="CaixaDeTexto 15">
          <a:extLst>
            <a:ext uri="{FF2B5EF4-FFF2-40B4-BE49-F238E27FC236}">
              <a16:creationId xmlns:a16="http://schemas.microsoft.com/office/drawing/2014/main" id="{4A20D135-6D2B-49D1-BF89-BF0DD0BDF8EB}"/>
            </a:ext>
          </a:extLst>
        </xdr:cNvPr>
        <xdr:cNvSpPr txBox="1"/>
      </xdr:nvSpPr>
      <xdr:spPr>
        <a:xfrm>
          <a:off x="10429875" y="5962650"/>
          <a:ext cx="129540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27810AFD-E589-47D7-8BAF-61754C72CC4E}" type="TxLink">
            <a:rPr lang="en-US" sz="16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51,9%</a:t>
          </a:fld>
          <a:endParaRPr lang="pt-BR" sz="16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9</xdr:col>
      <xdr:colOff>1628775</xdr:colOff>
      <xdr:row>32</xdr:row>
      <xdr:rowOff>85725</xdr:rowOff>
    </xdr:from>
    <xdr:ext cx="1304925" cy="314325"/>
    <xdr:sp macro="" textlink="hybrid">
      <xdr:nvSpPr>
        <xdr:cNvPr id="17" name="CaixaDeTexto 16">
          <a:extLst>
            <a:ext uri="{FF2B5EF4-FFF2-40B4-BE49-F238E27FC236}">
              <a16:creationId xmlns:a16="http://schemas.microsoft.com/office/drawing/2014/main" id="{5F5AB226-E2D1-4DD6-8A47-C3D26244EAA7}"/>
            </a:ext>
          </a:extLst>
        </xdr:cNvPr>
        <xdr:cNvSpPr txBox="1"/>
      </xdr:nvSpPr>
      <xdr:spPr>
        <a:xfrm>
          <a:off x="10439400" y="6257925"/>
          <a:ext cx="130492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3E8C35A6-A76E-45E3-B63E-23C5070B7D69}" type="TxLink">
            <a:rPr lang="en-US" sz="16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39,2%</a:t>
          </a:fld>
          <a:endParaRPr lang="pt-BR" sz="16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361950</xdr:colOff>
      <xdr:row>5</xdr:row>
      <xdr:rowOff>171450</xdr:rowOff>
    </xdr:from>
    <xdr:to>
      <xdr:col>11</xdr:col>
      <xdr:colOff>76200</xdr:colOff>
      <xdr:row>26</xdr:row>
      <xdr:rowOff>38100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8" name="Gráfico 17">
              <a:extLst>
                <a:ext uri="{FF2B5EF4-FFF2-40B4-BE49-F238E27FC236}">
                  <a16:creationId xmlns:a16="http://schemas.microsoft.com/office/drawing/2014/main" id="{61B3506E-54DC-4F01-ABCC-856594B6E2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38975" y="1381125"/>
              <a:ext cx="4705350" cy="3867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E939BF4-ACD0-43EA-9C7C-5D2BDFBD84A7}" autoFormatId="16" applyNumberFormats="0" applyBorderFormats="0" applyFontFormats="0" applyPatternFormats="0" applyAlignmentFormats="0" applyWidthHeightFormats="0">
  <queryTableRefresh nextId="18" unboundColumnsRight="6">
    <queryTableFields count="17">
      <queryTableField id="1" name="work_year" tableColumnId="1"/>
      <queryTableField id="2" name="experience_level" tableColumnId="2"/>
      <queryTableField id="3" name="employment_type" tableColumnId="3"/>
      <queryTableField id="4" name="job_title" tableColumnId="4"/>
      <queryTableField id="5" name="salary" tableColumnId="5"/>
      <queryTableField id="6" name="salary_currency" tableColumnId="6"/>
      <queryTableField id="7" name="salary_in_usd" tableColumnId="7"/>
      <queryTableField id="8" name="employee_residence" tableColumnId="8"/>
      <queryTableField id="9" name="remote_ratio" tableColumnId="9"/>
      <queryTableField id="10" name="company_location" tableColumnId="10"/>
      <queryTableField id="11" name="company_size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70E1C6-6849-4421-A4B8-09FBA17E664F}" name="jobs" displayName="jobs" ref="A1:Q5001" tableType="queryTable" totalsRowShown="0" headerRowDxfId="18" dataDxfId="17">
  <autoFilter ref="A1:Q5001" xr:uid="{F470E1C6-6849-4421-A4B8-09FBA17E664F}"/>
  <tableColumns count="17">
    <tableColumn id="1" xr3:uid="{C9509B40-8921-4A42-BA0C-C4D03589DE4D}" uniqueName="1" name="work_year" queryTableFieldId="1" dataDxfId="16"/>
    <tableColumn id="2" xr3:uid="{5801D9D3-4B3D-4E90-8C77-AF7329166B41}" uniqueName="2" name="experience_level" queryTableFieldId="2" dataDxfId="15"/>
    <tableColumn id="3" xr3:uid="{DEC19CD2-1B19-479F-9740-1F04D319CC7B}" uniqueName="3" name="employment_type" queryTableFieldId="3" dataDxfId="14"/>
    <tableColumn id="4" xr3:uid="{21ABB55B-C71E-47D0-BB13-940A53671133}" uniqueName="4" name="job_title" queryTableFieldId="4" dataDxfId="13"/>
    <tableColumn id="5" xr3:uid="{3EC5BEA6-E116-49B4-AFE1-073E91A9EFCF}" uniqueName="5" name="salary" queryTableFieldId="5" dataDxfId="12"/>
    <tableColumn id="6" xr3:uid="{8630E3A1-9C81-4F9D-A376-1D364BBC3D01}" uniqueName="6" name="salary_currency" queryTableFieldId="6" dataDxfId="11"/>
    <tableColumn id="7" xr3:uid="{902CF676-4293-4A55-A6AB-EDFBFD6E80D7}" uniqueName="7" name="salary_in_usd" queryTableFieldId="7" dataDxfId="10"/>
    <tableColumn id="8" xr3:uid="{C08B2DF5-489A-40CF-90DE-C31412958D8B}" uniqueName="8" name="employee_residence" queryTableFieldId="8" dataDxfId="9"/>
    <tableColumn id="9" xr3:uid="{5ADD713F-D90B-4582-AC55-18C5B48A2BBF}" uniqueName="9" name="remote_ratio" queryTableFieldId="9" dataDxfId="8"/>
    <tableColumn id="10" xr3:uid="{DF48D572-D12A-42E9-B907-1ED3D1CEC1BD}" uniqueName="10" name="company_location" queryTableFieldId="10" dataDxfId="7"/>
    <tableColumn id="11" xr3:uid="{E788DAB9-A9A7-4543-87B3-2EE872A9DABB}" uniqueName="11" name="company_size" queryTableFieldId="11" dataDxfId="6"/>
    <tableColumn id="12" xr3:uid="{0B4DA711-F8A2-4967-8FA1-72250194B315}" uniqueName="12" name="job_title_short" queryTableFieldId="12" dataDxfId="5">
      <calculatedColumnFormula>_xlfn.XLOOKUP($D2,mapping!$B$2:$B$124,mapping!$A$2:$A$124,,0)</calculatedColumnFormula>
    </tableColumn>
    <tableColumn id="13" xr3:uid="{A65A7452-6A91-434B-AA42-FB615C75B506}" uniqueName="13" name="job_sch" queryTableFieldId="13" dataDxfId="4">
      <calculatedColumnFormula>_xlfn.XLOOKUP($C2,mapping!$J$2:$J$5,mapping!$K$2:$K$5,,0)</calculatedColumnFormula>
    </tableColumn>
    <tableColumn id="14" xr3:uid="{5A1EF9C1-AA18-4865-9D62-8E7A74C620D8}" uniqueName="14" name="job_exp" queryTableFieldId="14" dataDxfId="3">
      <calculatedColumnFormula>_xlfn.XLOOKUP($B2,mapping!$G$2:$G$5,mapping!$H$2:$H$5,,0)</calculatedColumnFormula>
    </tableColumn>
    <tableColumn id="15" xr3:uid="{DC967284-8F18-4DBB-98CA-0378B1187735}" uniqueName="15" name="job_location" queryTableFieldId="15" dataDxfId="2">
      <calculatedColumnFormula>_xlfn.XLOOKUP($J2,mapping!$D$2:$D$56,mapping!$E$2:$E$56,,0)</calculatedColumnFormula>
    </tableColumn>
    <tableColumn id="16" xr3:uid="{ED51A40E-D26D-46B7-861F-BC83C02B5DF8}" uniqueName="16" name="job_company_size" queryTableFieldId="16" dataDxfId="1">
      <calculatedColumnFormula>_xlfn.XLOOKUP($K2,mapping!$P$2:$P$4,mapping!$Q$2:$Q$4,,0)</calculatedColumnFormula>
    </tableColumn>
    <tableColumn id="17" xr3:uid="{EA9FD7B9-F89A-4E88-9D29-D1A624C50FED}" uniqueName="17" name="job_type" queryTableFieldId="17" dataDxfId="0">
      <calculatedColumnFormula>_xlfn.XLOOKUP($I2,mapping!$M$2:$M$4,mapping!$N$2:$N$4,,0)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1B67-11F0-48DD-A7CB-846118AC5BBF}">
  <dimension ref="A1:Q5001"/>
  <sheetViews>
    <sheetView workbookViewId="0">
      <selection activeCell="J1" sqref="J1:K1048576"/>
    </sheetView>
  </sheetViews>
  <sheetFormatPr defaultRowHeight="15" x14ac:dyDescent="0.25"/>
  <cols>
    <col min="1" max="1" width="14.5703125" style="28" bestFit="1" customWidth="1"/>
    <col min="2" max="2" width="18.85546875" style="28" hidden="1" customWidth="1"/>
    <col min="3" max="3" width="19.85546875" style="28" hidden="1" customWidth="1"/>
    <col min="4" max="4" width="38.85546875" style="28" hidden="1" customWidth="1"/>
    <col min="5" max="5" width="12.42578125" style="28" hidden="1" customWidth="1"/>
    <col min="6" max="6" width="19.7109375" style="28" hidden="1" customWidth="1"/>
    <col min="7" max="7" width="17.7109375" style="28" bestFit="1" customWidth="1"/>
    <col min="8" max="8" width="22.42578125" style="28" hidden="1" customWidth="1"/>
    <col min="9" max="9" width="14.85546875" style="28" hidden="1" customWidth="1"/>
    <col min="10" max="10" width="19.85546875" style="28" hidden="1" customWidth="1"/>
    <col min="11" max="11" width="16" style="28" hidden="1" customWidth="1"/>
    <col min="12" max="12" width="25" style="28" bestFit="1" customWidth="1"/>
    <col min="13" max="13" width="12.42578125" style="28" bestFit="1" customWidth="1"/>
    <col min="14" max="14" width="12.5703125" style="28" bestFit="1" customWidth="1"/>
    <col min="15" max="15" width="22.5703125" style="28" bestFit="1" customWidth="1"/>
    <col min="16" max="16" width="22.140625" style="28" bestFit="1" customWidth="1"/>
    <col min="17" max="17" width="13.28515625" style="28" bestFit="1" customWidth="1"/>
    <col min="18" max="16384" width="9.140625" style="28"/>
  </cols>
  <sheetData>
    <row r="1" spans="1:17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229</v>
      </c>
      <c r="M1" s="28" t="s">
        <v>239</v>
      </c>
      <c r="N1" s="28" t="s">
        <v>302</v>
      </c>
      <c r="O1" s="28" t="s">
        <v>307</v>
      </c>
      <c r="P1" s="28" t="s">
        <v>317</v>
      </c>
      <c r="Q1" s="28" t="s">
        <v>308</v>
      </c>
    </row>
    <row r="2" spans="1:17" x14ac:dyDescent="0.25">
      <c r="A2" s="28">
        <v>2023</v>
      </c>
      <c r="B2" s="29" t="s">
        <v>11</v>
      </c>
      <c r="C2" s="29" t="s">
        <v>12</v>
      </c>
      <c r="D2" s="29" t="s">
        <v>13</v>
      </c>
      <c r="E2" s="28">
        <v>165000</v>
      </c>
      <c r="F2" s="29" t="s">
        <v>14</v>
      </c>
      <c r="G2" s="28">
        <v>165000</v>
      </c>
      <c r="H2" s="29" t="s">
        <v>15</v>
      </c>
      <c r="I2" s="28">
        <v>0</v>
      </c>
      <c r="J2" s="29" t="s">
        <v>15</v>
      </c>
      <c r="K2" s="29" t="s">
        <v>16</v>
      </c>
      <c r="L2" s="29" t="str">
        <f>_xlfn.XLOOKUP($D2,mapping!$B$2:$B$124,mapping!$A$2:$A$124,,0)</f>
        <v>Data Analyst</v>
      </c>
      <c r="M2" s="29" t="str">
        <f>_xlfn.XLOOKUP($C2,mapping!$J$2:$J$5,mapping!$K$2:$K$5,,0)</f>
        <v>Full-Time</v>
      </c>
      <c r="N2" s="29" t="str">
        <f>_xlfn.XLOOKUP($B2,mapping!$G$2:$G$5,mapping!$H$2:$H$5,,0)</f>
        <v>Mid-Level</v>
      </c>
      <c r="O2" s="29" t="str">
        <f>_xlfn.XLOOKUP($J2,mapping!$D$2:$D$56,mapping!$E$2:$E$56,,0)</f>
        <v>Australia</v>
      </c>
      <c r="P2" s="29" t="str">
        <f>_xlfn.XLOOKUP($K2,mapping!$P$2:$P$4,mapping!$Q$2:$Q$4,,0)</f>
        <v>Medium</v>
      </c>
      <c r="Q2" s="29" t="str">
        <f>_xlfn.XLOOKUP($I2,mapping!$M$2:$M$4,mapping!$N$2:$N$4,,0)</f>
        <v>On-site</v>
      </c>
    </row>
    <row r="3" spans="1:17" x14ac:dyDescent="0.25">
      <c r="A3" s="28">
        <v>2023</v>
      </c>
      <c r="B3" s="29" t="s">
        <v>11</v>
      </c>
      <c r="C3" s="29" t="s">
        <v>12</v>
      </c>
      <c r="D3" s="29" t="s">
        <v>13</v>
      </c>
      <c r="E3" s="28">
        <v>70000</v>
      </c>
      <c r="F3" s="29" t="s">
        <v>14</v>
      </c>
      <c r="G3" s="28">
        <v>70000</v>
      </c>
      <c r="H3" s="29" t="s">
        <v>17</v>
      </c>
      <c r="I3" s="28">
        <v>100</v>
      </c>
      <c r="J3" s="29" t="s">
        <v>17</v>
      </c>
      <c r="K3" s="29" t="s">
        <v>16</v>
      </c>
      <c r="L3" s="29" t="str">
        <f>_xlfn.XLOOKUP($D3,mapping!$B$2:$B$124,mapping!$A$2:$A$124,,0)</f>
        <v>Data Analyst</v>
      </c>
      <c r="M3" s="29" t="str">
        <f>_xlfn.XLOOKUP($C3,mapping!$J$2:$J$5,mapping!$K$2:$K$5,,0)</f>
        <v>Full-Time</v>
      </c>
      <c r="N3" s="29" t="str">
        <f>_xlfn.XLOOKUP($B3,mapping!$G$2:$G$5,mapping!$H$2:$H$5,,0)</f>
        <v>Mid-Level</v>
      </c>
      <c r="O3" s="29" t="str">
        <f>_xlfn.XLOOKUP($J3,mapping!$D$2:$D$56,mapping!$E$2:$E$56,,0)</f>
        <v>United States</v>
      </c>
      <c r="P3" s="29" t="str">
        <f>_xlfn.XLOOKUP($K3,mapping!$P$2:$P$4,mapping!$Q$2:$Q$4,,0)</f>
        <v>Medium</v>
      </c>
      <c r="Q3" s="29" t="str">
        <f>_xlfn.XLOOKUP($I3,mapping!$M$2:$M$4,mapping!$N$2:$N$4,,0)</f>
        <v>Remote</v>
      </c>
    </row>
    <row r="4" spans="1:17" x14ac:dyDescent="0.25">
      <c r="A4" s="28">
        <v>2024</v>
      </c>
      <c r="B4" s="29" t="s">
        <v>11</v>
      </c>
      <c r="C4" s="29" t="s">
        <v>12</v>
      </c>
      <c r="D4" s="29" t="s">
        <v>18</v>
      </c>
      <c r="E4" s="28">
        <v>85000</v>
      </c>
      <c r="F4" s="29" t="s">
        <v>19</v>
      </c>
      <c r="G4" s="28">
        <v>94444</v>
      </c>
      <c r="H4" s="29" t="s">
        <v>20</v>
      </c>
      <c r="I4" s="28">
        <v>100</v>
      </c>
      <c r="J4" s="29" t="s">
        <v>20</v>
      </c>
      <c r="K4" s="29" t="s">
        <v>16</v>
      </c>
      <c r="L4" s="29" t="str">
        <f>_xlfn.XLOOKUP($D4,mapping!$B$2:$B$124,mapping!$A$2:$A$124,,0)</f>
        <v>Machine Learning Engineer</v>
      </c>
      <c r="M4" s="29" t="str">
        <f>_xlfn.XLOOKUP($C4,mapping!$J$2:$J$5,mapping!$K$2:$K$5,,0)</f>
        <v>Full-Time</v>
      </c>
      <c r="N4" s="29" t="str">
        <f>_xlfn.XLOOKUP($B4,mapping!$G$2:$G$5,mapping!$H$2:$H$5,,0)</f>
        <v>Mid-Level</v>
      </c>
      <c r="O4" s="29" t="str">
        <f>_xlfn.XLOOKUP($J4,mapping!$D$2:$D$56,mapping!$E$2:$E$56,,0)</f>
        <v>Ireland</v>
      </c>
      <c r="P4" s="29" t="str">
        <f>_xlfn.XLOOKUP($K4,mapping!$P$2:$P$4,mapping!$Q$2:$Q$4,,0)</f>
        <v>Medium</v>
      </c>
      <c r="Q4" s="29" t="str">
        <f>_xlfn.XLOOKUP($I4,mapping!$M$2:$M$4,mapping!$N$2:$N$4,,0)</f>
        <v>Remote</v>
      </c>
    </row>
    <row r="5" spans="1:17" x14ac:dyDescent="0.25">
      <c r="A5" s="28">
        <v>2024</v>
      </c>
      <c r="B5" s="29" t="s">
        <v>21</v>
      </c>
      <c r="C5" s="29" t="s">
        <v>12</v>
      </c>
      <c r="D5" s="29" t="s">
        <v>22</v>
      </c>
      <c r="E5" s="28">
        <v>92700</v>
      </c>
      <c r="F5" s="29" t="s">
        <v>14</v>
      </c>
      <c r="G5" s="28">
        <v>92700</v>
      </c>
      <c r="H5" s="29" t="s">
        <v>17</v>
      </c>
      <c r="I5" s="28">
        <v>0</v>
      </c>
      <c r="J5" s="29" t="s">
        <v>17</v>
      </c>
      <c r="K5" s="29" t="s">
        <v>16</v>
      </c>
      <c r="L5" s="29" t="str">
        <f>_xlfn.XLOOKUP($D5,mapping!$B$2:$B$124,mapping!$A$2:$A$124,,0)</f>
        <v>Data Scientist</v>
      </c>
      <c r="M5" s="29" t="str">
        <f>_xlfn.XLOOKUP($C5,mapping!$J$2:$J$5,mapping!$K$2:$K$5,,0)</f>
        <v>Full-Time</v>
      </c>
      <c r="N5" s="29" t="str">
        <f>_xlfn.XLOOKUP($B5,mapping!$G$2:$G$5,mapping!$H$2:$H$5,,0)</f>
        <v>Senior</v>
      </c>
      <c r="O5" s="29" t="str">
        <f>_xlfn.XLOOKUP($J5,mapping!$D$2:$D$56,mapping!$E$2:$E$56,,0)</f>
        <v>United States</v>
      </c>
      <c r="P5" s="29" t="str">
        <f>_xlfn.XLOOKUP($K5,mapping!$P$2:$P$4,mapping!$Q$2:$Q$4,,0)</f>
        <v>Medium</v>
      </c>
      <c r="Q5" s="29" t="str">
        <f>_xlfn.XLOOKUP($I5,mapping!$M$2:$M$4,mapping!$N$2:$N$4,,0)</f>
        <v>On-site</v>
      </c>
    </row>
    <row r="6" spans="1:17" x14ac:dyDescent="0.25">
      <c r="A6" s="28">
        <v>2023</v>
      </c>
      <c r="B6" s="29" t="s">
        <v>11</v>
      </c>
      <c r="C6" s="29" t="s">
        <v>12</v>
      </c>
      <c r="D6" s="29" t="s">
        <v>23</v>
      </c>
      <c r="E6" s="28">
        <v>150000</v>
      </c>
      <c r="F6" s="29" t="s">
        <v>14</v>
      </c>
      <c r="G6" s="28">
        <v>150000</v>
      </c>
      <c r="H6" s="29" t="s">
        <v>17</v>
      </c>
      <c r="I6" s="28">
        <v>0</v>
      </c>
      <c r="J6" s="29" t="s">
        <v>17</v>
      </c>
      <c r="K6" s="29" t="s">
        <v>16</v>
      </c>
      <c r="L6" s="29" t="str">
        <f>_xlfn.XLOOKUP($D6,mapping!$B$2:$B$124,mapping!$A$2:$A$124,,0)</f>
        <v>Researcher</v>
      </c>
      <c r="M6" s="29" t="str">
        <f>_xlfn.XLOOKUP($C6,mapping!$J$2:$J$5,mapping!$K$2:$K$5,,0)</f>
        <v>Full-Time</v>
      </c>
      <c r="N6" s="29" t="str">
        <f>_xlfn.XLOOKUP($B6,mapping!$G$2:$G$5,mapping!$H$2:$H$5,,0)</f>
        <v>Mid-Level</v>
      </c>
      <c r="O6" s="29" t="str">
        <f>_xlfn.XLOOKUP($J6,mapping!$D$2:$D$56,mapping!$E$2:$E$56,,0)</f>
        <v>United States</v>
      </c>
      <c r="P6" s="29" t="str">
        <f>_xlfn.XLOOKUP($K6,mapping!$P$2:$P$4,mapping!$Q$2:$Q$4,,0)</f>
        <v>Medium</v>
      </c>
      <c r="Q6" s="29" t="str">
        <f>_xlfn.XLOOKUP($I6,mapping!$M$2:$M$4,mapping!$N$2:$N$4,,0)</f>
        <v>On-site</v>
      </c>
    </row>
    <row r="7" spans="1:17" x14ac:dyDescent="0.25">
      <c r="A7" s="28">
        <v>2024</v>
      </c>
      <c r="B7" s="29" t="s">
        <v>11</v>
      </c>
      <c r="C7" s="29" t="s">
        <v>12</v>
      </c>
      <c r="D7" s="29" t="s">
        <v>23</v>
      </c>
      <c r="E7" s="28">
        <v>26000</v>
      </c>
      <c r="F7" s="29" t="s">
        <v>19</v>
      </c>
      <c r="G7" s="28">
        <v>28888</v>
      </c>
      <c r="H7" s="29" t="s">
        <v>24</v>
      </c>
      <c r="I7" s="28">
        <v>0</v>
      </c>
      <c r="J7" s="29" t="s">
        <v>24</v>
      </c>
      <c r="K7" s="29" t="s">
        <v>16</v>
      </c>
      <c r="L7" s="29" t="str">
        <f>_xlfn.XLOOKUP($D7,mapping!$B$2:$B$124,mapping!$A$2:$A$124,,0)</f>
        <v>Researcher</v>
      </c>
      <c r="M7" s="29" t="str">
        <f>_xlfn.XLOOKUP($C7,mapping!$J$2:$J$5,mapping!$K$2:$K$5,,0)</f>
        <v>Full-Time</v>
      </c>
      <c r="N7" s="29" t="str">
        <f>_xlfn.XLOOKUP($B7,mapping!$G$2:$G$5,mapping!$H$2:$H$5,,0)</f>
        <v>Mid-Level</v>
      </c>
      <c r="O7" s="29" t="str">
        <f>_xlfn.XLOOKUP($J7,mapping!$D$2:$D$56,mapping!$E$2:$E$56,,0)</f>
        <v>Portugal</v>
      </c>
      <c r="P7" s="29" t="str">
        <f>_xlfn.XLOOKUP($K7,mapping!$P$2:$P$4,mapping!$Q$2:$Q$4,,0)</f>
        <v>Medium</v>
      </c>
      <c r="Q7" s="29" t="str">
        <f>_xlfn.XLOOKUP($I7,mapping!$M$2:$M$4,mapping!$N$2:$N$4,,0)</f>
        <v>On-site</v>
      </c>
    </row>
    <row r="8" spans="1:17" x14ac:dyDescent="0.25">
      <c r="A8" s="28">
        <v>2023</v>
      </c>
      <c r="B8" s="29" t="s">
        <v>25</v>
      </c>
      <c r="C8" s="29" t="s">
        <v>12</v>
      </c>
      <c r="D8" s="29" t="s">
        <v>18</v>
      </c>
      <c r="E8" s="28">
        <v>145000</v>
      </c>
      <c r="F8" s="29" t="s">
        <v>14</v>
      </c>
      <c r="G8" s="28">
        <v>145000</v>
      </c>
      <c r="H8" s="29" t="s">
        <v>17</v>
      </c>
      <c r="I8" s="28">
        <v>100</v>
      </c>
      <c r="J8" s="29" t="s">
        <v>17</v>
      </c>
      <c r="K8" s="29" t="s">
        <v>16</v>
      </c>
      <c r="L8" s="29" t="str">
        <f>_xlfn.XLOOKUP($D8,mapping!$B$2:$B$124,mapping!$A$2:$A$124,,0)</f>
        <v>Machine Learning Engineer</v>
      </c>
      <c r="M8" s="29" t="str">
        <f>_xlfn.XLOOKUP($C8,mapping!$J$2:$J$5,mapping!$K$2:$K$5,,0)</f>
        <v>Full-Time</v>
      </c>
      <c r="N8" s="29" t="str">
        <f>_xlfn.XLOOKUP($B8,mapping!$G$2:$G$5,mapping!$H$2:$H$5,,0)</f>
        <v>Executive</v>
      </c>
      <c r="O8" s="29" t="str">
        <f>_xlfn.XLOOKUP($J8,mapping!$D$2:$D$56,mapping!$E$2:$E$56,,0)</f>
        <v>United States</v>
      </c>
      <c r="P8" s="29" t="str">
        <f>_xlfn.XLOOKUP($K8,mapping!$P$2:$P$4,mapping!$Q$2:$Q$4,,0)</f>
        <v>Medium</v>
      </c>
      <c r="Q8" s="29" t="str">
        <f>_xlfn.XLOOKUP($I8,mapping!$M$2:$M$4,mapping!$N$2:$N$4,,0)</f>
        <v>Remote</v>
      </c>
    </row>
    <row r="9" spans="1:17" x14ac:dyDescent="0.25">
      <c r="A9" s="28">
        <v>2022</v>
      </c>
      <c r="B9" s="29" t="s">
        <v>21</v>
      </c>
      <c r="C9" s="29" t="s">
        <v>12</v>
      </c>
      <c r="D9" s="29" t="s">
        <v>22</v>
      </c>
      <c r="E9" s="28">
        <v>130000</v>
      </c>
      <c r="F9" s="29" t="s">
        <v>14</v>
      </c>
      <c r="G9" s="28">
        <v>130000</v>
      </c>
      <c r="H9" s="29" t="s">
        <v>17</v>
      </c>
      <c r="I9" s="28">
        <v>100</v>
      </c>
      <c r="J9" s="29" t="s">
        <v>17</v>
      </c>
      <c r="K9" s="29" t="s">
        <v>16</v>
      </c>
      <c r="L9" s="29" t="str">
        <f>_xlfn.XLOOKUP($D9,mapping!$B$2:$B$124,mapping!$A$2:$A$124,,0)</f>
        <v>Data Scientist</v>
      </c>
      <c r="M9" s="29" t="str">
        <f>_xlfn.XLOOKUP($C9,mapping!$J$2:$J$5,mapping!$K$2:$K$5,,0)</f>
        <v>Full-Time</v>
      </c>
      <c r="N9" s="29" t="str">
        <f>_xlfn.XLOOKUP($B9,mapping!$G$2:$G$5,mapping!$H$2:$H$5,,0)</f>
        <v>Senior</v>
      </c>
      <c r="O9" s="29" t="str">
        <f>_xlfn.XLOOKUP($J9,mapping!$D$2:$D$56,mapping!$E$2:$E$56,,0)</f>
        <v>United States</v>
      </c>
      <c r="P9" s="29" t="str">
        <f>_xlfn.XLOOKUP($K9,mapping!$P$2:$P$4,mapping!$Q$2:$Q$4,,0)</f>
        <v>Medium</v>
      </c>
      <c r="Q9" s="29" t="str">
        <f>_xlfn.XLOOKUP($I9,mapping!$M$2:$M$4,mapping!$N$2:$N$4,,0)</f>
        <v>Remote</v>
      </c>
    </row>
    <row r="10" spans="1:17" x14ac:dyDescent="0.25">
      <c r="A10" s="28">
        <v>2023</v>
      </c>
      <c r="B10" s="29" t="s">
        <v>21</v>
      </c>
      <c r="C10" s="29" t="s">
        <v>12</v>
      </c>
      <c r="D10" s="29" t="s">
        <v>22</v>
      </c>
      <c r="E10" s="28">
        <v>159832</v>
      </c>
      <c r="F10" s="29" t="s">
        <v>14</v>
      </c>
      <c r="G10" s="28">
        <v>159832</v>
      </c>
      <c r="H10" s="29" t="s">
        <v>17</v>
      </c>
      <c r="I10" s="28">
        <v>0</v>
      </c>
      <c r="J10" s="29" t="s">
        <v>17</v>
      </c>
      <c r="K10" s="29" t="s">
        <v>16</v>
      </c>
      <c r="L10" s="29" t="str">
        <f>_xlfn.XLOOKUP($D10,mapping!$B$2:$B$124,mapping!$A$2:$A$124,,0)</f>
        <v>Data Scientist</v>
      </c>
      <c r="M10" s="29" t="str">
        <f>_xlfn.XLOOKUP($C10,mapping!$J$2:$J$5,mapping!$K$2:$K$5,,0)</f>
        <v>Full-Time</v>
      </c>
      <c r="N10" s="29" t="str">
        <f>_xlfn.XLOOKUP($B10,mapping!$G$2:$G$5,mapping!$H$2:$H$5,,0)</f>
        <v>Senior</v>
      </c>
      <c r="O10" s="29" t="str">
        <f>_xlfn.XLOOKUP($J10,mapping!$D$2:$D$56,mapping!$E$2:$E$56,,0)</f>
        <v>United States</v>
      </c>
      <c r="P10" s="29" t="str">
        <f>_xlfn.XLOOKUP($K10,mapping!$P$2:$P$4,mapping!$Q$2:$Q$4,,0)</f>
        <v>Medium</v>
      </c>
      <c r="Q10" s="29" t="str">
        <f>_xlfn.XLOOKUP($I10,mapping!$M$2:$M$4,mapping!$N$2:$N$4,,0)</f>
        <v>On-site</v>
      </c>
    </row>
    <row r="11" spans="1:17" x14ac:dyDescent="0.25">
      <c r="A11" s="28">
        <v>2024</v>
      </c>
      <c r="B11" s="29" t="s">
        <v>21</v>
      </c>
      <c r="C11" s="29" t="s">
        <v>12</v>
      </c>
      <c r="D11" s="29" t="s">
        <v>26</v>
      </c>
      <c r="E11" s="28">
        <v>160000</v>
      </c>
      <c r="F11" s="29" t="s">
        <v>14</v>
      </c>
      <c r="G11" s="28">
        <v>160000</v>
      </c>
      <c r="H11" s="29" t="s">
        <v>17</v>
      </c>
      <c r="I11" s="28">
        <v>0</v>
      </c>
      <c r="J11" s="29" t="s">
        <v>17</v>
      </c>
      <c r="K11" s="29" t="s">
        <v>16</v>
      </c>
      <c r="L11" s="29" t="str">
        <f>_xlfn.XLOOKUP($D11,mapping!$B$2:$B$124,mapping!$A$2:$A$124,,0)</f>
        <v>Data Engineer</v>
      </c>
      <c r="M11" s="29" t="str">
        <f>_xlfn.XLOOKUP($C11,mapping!$J$2:$J$5,mapping!$K$2:$K$5,,0)</f>
        <v>Full-Time</v>
      </c>
      <c r="N11" s="29" t="str">
        <f>_xlfn.XLOOKUP($B11,mapping!$G$2:$G$5,mapping!$H$2:$H$5,,0)</f>
        <v>Senior</v>
      </c>
      <c r="O11" s="29" t="str">
        <f>_xlfn.XLOOKUP($J11,mapping!$D$2:$D$56,mapping!$E$2:$E$56,,0)</f>
        <v>United States</v>
      </c>
      <c r="P11" s="29" t="str">
        <f>_xlfn.XLOOKUP($K11,mapping!$P$2:$P$4,mapping!$Q$2:$Q$4,,0)</f>
        <v>Medium</v>
      </c>
      <c r="Q11" s="29" t="str">
        <f>_xlfn.XLOOKUP($I11,mapping!$M$2:$M$4,mapping!$N$2:$N$4,,0)</f>
        <v>On-site</v>
      </c>
    </row>
    <row r="12" spans="1:17" x14ac:dyDescent="0.25">
      <c r="A12" s="28">
        <v>2023</v>
      </c>
      <c r="B12" s="29" t="s">
        <v>21</v>
      </c>
      <c r="C12" s="29" t="s">
        <v>12</v>
      </c>
      <c r="D12" s="29" t="s">
        <v>18</v>
      </c>
      <c r="E12" s="28">
        <v>198200</v>
      </c>
      <c r="F12" s="29" t="s">
        <v>14</v>
      </c>
      <c r="G12" s="28">
        <v>198200</v>
      </c>
      <c r="H12" s="29" t="s">
        <v>17</v>
      </c>
      <c r="I12" s="28">
        <v>100</v>
      </c>
      <c r="J12" s="29" t="s">
        <v>17</v>
      </c>
      <c r="K12" s="29" t="s">
        <v>16</v>
      </c>
      <c r="L12" s="29" t="str">
        <f>_xlfn.XLOOKUP($D12,mapping!$B$2:$B$124,mapping!$A$2:$A$124,,0)</f>
        <v>Machine Learning Engineer</v>
      </c>
      <c r="M12" s="29" t="str">
        <f>_xlfn.XLOOKUP($C12,mapping!$J$2:$J$5,mapping!$K$2:$K$5,,0)</f>
        <v>Full-Time</v>
      </c>
      <c r="N12" s="29" t="str">
        <f>_xlfn.XLOOKUP($B12,mapping!$G$2:$G$5,mapping!$H$2:$H$5,,0)</f>
        <v>Senior</v>
      </c>
      <c r="O12" s="29" t="str">
        <f>_xlfn.XLOOKUP($J12,mapping!$D$2:$D$56,mapping!$E$2:$E$56,,0)</f>
        <v>United States</v>
      </c>
      <c r="P12" s="29" t="str">
        <f>_xlfn.XLOOKUP($K12,mapping!$P$2:$P$4,mapping!$Q$2:$Q$4,,0)</f>
        <v>Medium</v>
      </c>
      <c r="Q12" s="29" t="str">
        <f>_xlfn.XLOOKUP($I12,mapping!$M$2:$M$4,mapping!$N$2:$N$4,,0)</f>
        <v>Remote</v>
      </c>
    </row>
    <row r="13" spans="1:17" x14ac:dyDescent="0.25">
      <c r="A13" s="28">
        <v>2023</v>
      </c>
      <c r="B13" s="29" t="s">
        <v>21</v>
      </c>
      <c r="C13" s="29" t="s">
        <v>12</v>
      </c>
      <c r="D13" s="29" t="s">
        <v>13</v>
      </c>
      <c r="E13" s="28">
        <v>85000</v>
      </c>
      <c r="F13" s="29" t="s">
        <v>14</v>
      </c>
      <c r="G13" s="28">
        <v>85000</v>
      </c>
      <c r="H13" s="29" t="s">
        <v>17</v>
      </c>
      <c r="I13" s="28">
        <v>0</v>
      </c>
      <c r="J13" s="29" t="s">
        <v>17</v>
      </c>
      <c r="K13" s="29" t="s">
        <v>16</v>
      </c>
      <c r="L13" s="29" t="str">
        <f>_xlfn.XLOOKUP($D13,mapping!$B$2:$B$124,mapping!$A$2:$A$124,,0)</f>
        <v>Data Analyst</v>
      </c>
      <c r="M13" s="29" t="str">
        <f>_xlfn.XLOOKUP($C13,mapping!$J$2:$J$5,mapping!$K$2:$K$5,,0)</f>
        <v>Full-Time</v>
      </c>
      <c r="N13" s="29" t="str">
        <f>_xlfn.XLOOKUP($B13,mapping!$G$2:$G$5,mapping!$H$2:$H$5,,0)</f>
        <v>Senior</v>
      </c>
      <c r="O13" s="29" t="str">
        <f>_xlfn.XLOOKUP($J13,mapping!$D$2:$D$56,mapping!$E$2:$E$56,,0)</f>
        <v>United States</v>
      </c>
      <c r="P13" s="29" t="str">
        <f>_xlfn.XLOOKUP($K13,mapping!$P$2:$P$4,mapping!$Q$2:$Q$4,,0)</f>
        <v>Medium</v>
      </c>
      <c r="Q13" s="29" t="str">
        <f>_xlfn.XLOOKUP($I13,mapping!$M$2:$M$4,mapping!$N$2:$N$4,,0)</f>
        <v>On-site</v>
      </c>
    </row>
    <row r="14" spans="1:17" x14ac:dyDescent="0.25">
      <c r="A14" s="28">
        <v>2023</v>
      </c>
      <c r="B14" s="29" t="s">
        <v>21</v>
      </c>
      <c r="C14" s="29" t="s">
        <v>12</v>
      </c>
      <c r="D14" s="29" t="s">
        <v>18</v>
      </c>
      <c r="E14" s="28">
        <v>161000</v>
      </c>
      <c r="F14" s="29" t="s">
        <v>27</v>
      </c>
      <c r="G14" s="28">
        <v>198094</v>
      </c>
      <c r="H14" s="29" t="s">
        <v>28</v>
      </c>
      <c r="I14" s="28">
        <v>0</v>
      </c>
      <c r="J14" s="29" t="s">
        <v>28</v>
      </c>
      <c r="K14" s="29" t="s">
        <v>16</v>
      </c>
      <c r="L14" s="29" t="str">
        <f>_xlfn.XLOOKUP($D14,mapping!$B$2:$B$124,mapping!$A$2:$A$124,,0)</f>
        <v>Machine Learning Engineer</v>
      </c>
      <c r="M14" s="29" t="str">
        <f>_xlfn.XLOOKUP($C14,mapping!$J$2:$J$5,mapping!$K$2:$K$5,,0)</f>
        <v>Full-Time</v>
      </c>
      <c r="N14" s="29" t="str">
        <f>_xlfn.XLOOKUP($B14,mapping!$G$2:$G$5,mapping!$H$2:$H$5,,0)</f>
        <v>Senior</v>
      </c>
      <c r="O14" s="29" t="str">
        <f>_xlfn.XLOOKUP($J14,mapping!$D$2:$D$56,mapping!$E$2:$E$56,,0)</f>
        <v>United Kingdom</v>
      </c>
      <c r="P14" s="29" t="str">
        <f>_xlfn.XLOOKUP($K14,mapping!$P$2:$P$4,mapping!$Q$2:$Q$4,,0)</f>
        <v>Medium</v>
      </c>
      <c r="Q14" s="29" t="str">
        <f>_xlfn.XLOOKUP($I14,mapping!$M$2:$M$4,mapping!$N$2:$N$4,,0)</f>
        <v>On-site</v>
      </c>
    </row>
    <row r="15" spans="1:17" x14ac:dyDescent="0.25">
      <c r="A15" s="28">
        <v>2023</v>
      </c>
      <c r="B15" s="29" t="s">
        <v>29</v>
      </c>
      <c r="C15" s="29" t="s">
        <v>12</v>
      </c>
      <c r="D15" s="29" t="s">
        <v>26</v>
      </c>
      <c r="E15" s="28">
        <v>65000</v>
      </c>
      <c r="F15" s="29" t="s">
        <v>14</v>
      </c>
      <c r="G15" s="28">
        <v>65000</v>
      </c>
      <c r="H15" s="29" t="s">
        <v>17</v>
      </c>
      <c r="I15" s="28">
        <v>0</v>
      </c>
      <c r="J15" s="29" t="s">
        <v>17</v>
      </c>
      <c r="K15" s="29" t="s">
        <v>16</v>
      </c>
      <c r="L15" s="29" t="str">
        <f>_xlfn.XLOOKUP($D15,mapping!$B$2:$B$124,mapping!$A$2:$A$124,,0)</f>
        <v>Data Engineer</v>
      </c>
      <c r="M15" s="29" t="str">
        <f>_xlfn.XLOOKUP($C15,mapping!$J$2:$J$5,mapping!$K$2:$K$5,,0)</f>
        <v>Full-Time</v>
      </c>
      <c r="N15" s="29" t="str">
        <f>_xlfn.XLOOKUP($B15,mapping!$G$2:$G$5,mapping!$H$2:$H$5,,0)</f>
        <v>Junior</v>
      </c>
      <c r="O15" s="29" t="str">
        <f>_xlfn.XLOOKUP($J15,mapping!$D$2:$D$56,mapping!$E$2:$E$56,,0)</f>
        <v>United States</v>
      </c>
      <c r="P15" s="29" t="str">
        <f>_xlfn.XLOOKUP($K15,mapping!$P$2:$P$4,mapping!$Q$2:$Q$4,,0)</f>
        <v>Medium</v>
      </c>
      <c r="Q15" s="29" t="str">
        <f>_xlfn.XLOOKUP($I15,mapping!$M$2:$M$4,mapping!$N$2:$N$4,,0)</f>
        <v>On-site</v>
      </c>
    </row>
    <row r="16" spans="1:17" x14ac:dyDescent="0.25">
      <c r="A16" s="28">
        <v>2023</v>
      </c>
      <c r="B16" s="29" t="s">
        <v>21</v>
      </c>
      <c r="C16" s="29" t="s">
        <v>12</v>
      </c>
      <c r="D16" s="29" t="s">
        <v>22</v>
      </c>
      <c r="E16" s="28">
        <v>160000</v>
      </c>
      <c r="F16" s="29" t="s">
        <v>14</v>
      </c>
      <c r="G16" s="28">
        <v>160000</v>
      </c>
      <c r="H16" s="29" t="s">
        <v>17</v>
      </c>
      <c r="I16" s="28">
        <v>0</v>
      </c>
      <c r="J16" s="29" t="s">
        <v>17</v>
      </c>
      <c r="K16" s="29" t="s">
        <v>16</v>
      </c>
      <c r="L16" s="29" t="str">
        <f>_xlfn.XLOOKUP($D16,mapping!$B$2:$B$124,mapping!$A$2:$A$124,,0)</f>
        <v>Data Scientist</v>
      </c>
      <c r="M16" s="29" t="str">
        <f>_xlfn.XLOOKUP($C16,mapping!$J$2:$J$5,mapping!$K$2:$K$5,,0)</f>
        <v>Full-Time</v>
      </c>
      <c r="N16" s="29" t="str">
        <f>_xlfn.XLOOKUP($B16,mapping!$G$2:$G$5,mapping!$H$2:$H$5,,0)</f>
        <v>Senior</v>
      </c>
      <c r="O16" s="29" t="str">
        <f>_xlfn.XLOOKUP($J16,mapping!$D$2:$D$56,mapping!$E$2:$E$56,,0)</f>
        <v>United States</v>
      </c>
      <c r="P16" s="29" t="str">
        <f>_xlfn.XLOOKUP($K16,mapping!$P$2:$P$4,mapping!$Q$2:$Q$4,,0)</f>
        <v>Medium</v>
      </c>
      <c r="Q16" s="29" t="str">
        <f>_xlfn.XLOOKUP($I16,mapping!$M$2:$M$4,mapping!$N$2:$N$4,,0)</f>
        <v>On-site</v>
      </c>
    </row>
    <row r="17" spans="1:17" x14ac:dyDescent="0.25">
      <c r="A17" s="28">
        <v>2023</v>
      </c>
      <c r="B17" s="29" t="s">
        <v>21</v>
      </c>
      <c r="C17" s="29" t="s">
        <v>12</v>
      </c>
      <c r="D17" s="29" t="s">
        <v>22</v>
      </c>
      <c r="E17" s="28">
        <v>202600</v>
      </c>
      <c r="F17" s="29" t="s">
        <v>14</v>
      </c>
      <c r="G17" s="28">
        <v>202600</v>
      </c>
      <c r="H17" s="29" t="s">
        <v>17</v>
      </c>
      <c r="I17" s="28">
        <v>100</v>
      </c>
      <c r="J17" s="29" t="s">
        <v>17</v>
      </c>
      <c r="K17" s="29" t="s">
        <v>16</v>
      </c>
      <c r="L17" s="29" t="str">
        <f>_xlfn.XLOOKUP($D17,mapping!$B$2:$B$124,mapping!$A$2:$A$124,,0)</f>
        <v>Data Scientist</v>
      </c>
      <c r="M17" s="29" t="str">
        <f>_xlfn.XLOOKUP($C17,mapping!$J$2:$J$5,mapping!$K$2:$K$5,,0)</f>
        <v>Full-Time</v>
      </c>
      <c r="N17" s="29" t="str">
        <f>_xlfn.XLOOKUP($B17,mapping!$G$2:$G$5,mapping!$H$2:$H$5,,0)</f>
        <v>Senior</v>
      </c>
      <c r="O17" s="29" t="str">
        <f>_xlfn.XLOOKUP($J17,mapping!$D$2:$D$56,mapping!$E$2:$E$56,,0)</f>
        <v>United States</v>
      </c>
      <c r="P17" s="29" t="str">
        <f>_xlfn.XLOOKUP($K17,mapping!$P$2:$P$4,mapping!$Q$2:$Q$4,,0)</f>
        <v>Medium</v>
      </c>
      <c r="Q17" s="29" t="str">
        <f>_xlfn.XLOOKUP($I17,mapping!$M$2:$M$4,mapping!$N$2:$N$4,,0)</f>
        <v>Remote</v>
      </c>
    </row>
    <row r="18" spans="1:17" x14ac:dyDescent="0.25">
      <c r="A18" s="28">
        <v>2024</v>
      </c>
      <c r="B18" s="29" t="s">
        <v>11</v>
      </c>
      <c r="C18" s="29" t="s">
        <v>12</v>
      </c>
      <c r="D18" s="29" t="s">
        <v>26</v>
      </c>
      <c r="E18" s="28">
        <v>140000</v>
      </c>
      <c r="F18" s="29" t="s">
        <v>14</v>
      </c>
      <c r="G18" s="28">
        <v>140000</v>
      </c>
      <c r="H18" s="29" t="s">
        <v>17</v>
      </c>
      <c r="I18" s="28">
        <v>0</v>
      </c>
      <c r="J18" s="29" t="s">
        <v>17</v>
      </c>
      <c r="K18" s="29" t="s">
        <v>16</v>
      </c>
      <c r="L18" s="29" t="str">
        <f>_xlfn.XLOOKUP($D18,mapping!$B$2:$B$124,mapping!$A$2:$A$124,,0)</f>
        <v>Data Engineer</v>
      </c>
      <c r="M18" s="29" t="str">
        <f>_xlfn.XLOOKUP($C18,mapping!$J$2:$J$5,mapping!$K$2:$K$5,,0)</f>
        <v>Full-Time</v>
      </c>
      <c r="N18" s="29" t="str">
        <f>_xlfn.XLOOKUP($B18,mapping!$G$2:$G$5,mapping!$H$2:$H$5,,0)</f>
        <v>Mid-Level</v>
      </c>
      <c r="O18" s="29" t="str">
        <f>_xlfn.XLOOKUP($J18,mapping!$D$2:$D$56,mapping!$E$2:$E$56,,0)</f>
        <v>United States</v>
      </c>
      <c r="P18" s="29" t="str">
        <f>_xlfn.XLOOKUP($K18,mapping!$P$2:$P$4,mapping!$Q$2:$Q$4,,0)</f>
        <v>Medium</v>
      </c>
      <c r="Q18" s="29" t="str">
        <f>_xlfn.XLOOKUP($I18,mapping!$M$2:$M$4,mapping!$N$2:$N$4,,0)</f>
        <v>On-site</v>
      </c>
    </row>
    <row r="19" spans="1:17" x14ac:dyDescent="0.25">
      <c r="A19" s="28">
        <v>2023</v>
      </c>
      <c r="B19" s="29" t="s">
        <v>21</v>
      </c>
      <c r="C19" s="29" t="s">
        <v>12</v>
      </c>
      <c r="D19" s="29" t="s">
        <v>30</v>
      </c>
      <c r="E19" s="28">
        <v>220000</v>
      </c>
      <c r="F19" s="29" t="s">
        <v>14</v>
      </c>
      <c r="G19" s="28">
        <v>220000</v>
      </c>
      <c r="H19" s="29" t="s">
        <v>17</v>
      </c>
      <c r="I19" s="28">
        <v>100</v>
      </c>
      <c r="J19" s="29" t="s">
        <v>17</v>
      </c>
      <c r="K19" s="29" t="s">
        <v>16</v>
      </c>
      <c r="L19" s="29" t="str">
        <f>_xlfn.XLOOKUP($D19,mapping!$B$2:$B$124,mapping!$A$2:$A$124,,0)</f>
        <v>Machine Learning Engineer</v>
      </c>
      <c r="M19" s="29" t="str">
        <f>_xlfn.XLOOKUP($C19,mapping!$J$2:$J$5,mapping!$K$2:$K$5,,0)</f>
        <v>Full-Time</v>
      </c>
      <c r="N19" s="29" t="str">
        <f>_xlfn.XLOOKUP($B19,mapping!$G$2:$G$5,mapping!$H$2:$H$5,,0)</f>
        <v>Senior</v>
      </c>
      <c r="O19" s="29" t="str">
        <f>_xlfn.XLOOKUP($J19,mapping!$D$2:$D$56,mapping!$E$2:$E$56,,0)</f>
        <v>United States</v>
      </c>
      <c r="P19" s="29" t="str">
        <f>_xlfn.XLOOKUP($K19,mapping!$P$2:$P$4,mapping!$Q$2:$Q$4,,0)</f>
        <v>Medium</v>
      </c>
      <c r="Q19" s="29" t="str">
        <f>_xlfn.XLOOKUP($I19,mapping!$M$2:$M$4,mapping!$N$2:$N$4,,0)</f>
        <v>Remote</v>
      </c>
    </row>
    <row r="20" spans="1:17" x14ac:dyDescent="0.25">
      <c r="A20" s="28">
        <v>2023</v>
      </c>
      <c r="B20" s="29" t="s">
        <v>11</v>
      </c>
      <c r="C20" s="29" t="s">
        <v>12</v>
      </c>
      <c r="D20" s="29" t="s">
        <v>22</v>
      </c>
      <c r="E20" s="28">
        <v>144000</v>
      </c>
      <c r="F20" s="29" t="s">
        <v>14</v>
      </c>
      <c r="G20" s="28">
        <v>144000</v>
      </c>
      <c r="H20" s="29" t="s">
        <v>17</v>
      </c>
      <c r="I20" s="28">
        <v>100</v>
      </c>
      <c r="J20" s="29" t="s">
        <v>17</v>
      </c>
      <c r="K20" s="29" t="s">
        <v>16</v>
      </c>
      <c r="L20" s="29" t="str">
        <f>_xlfn.XLOOKUP($D20,mapping!$B$2:$B$124,mapping!$A$2:$A$124,,0)</f>
        <v>Data Scientist</v>
      </c>
      <c r="M20" s="29" t="str">
        <f>_xlfn.XLOOKUP($C20,mapping!$J$2:$J$5,mapping!$K$2:$K$5,,0)</f>
        <v>Full-Time</v>
      </c>
      <c r="N20" s="29" t="str">
        <f>_xlfn.XLOOKUP($B20,mapping!$G$2:$G$5,mapping!$H$2:$H$5,,0)</f>
        <v>Mid-Level</v>
      </c>
      <c r="O20" s="29" t="str">
        <f>_xlfn.XLOOKUP($J20,mapping!$D$2:$D$56,mapping!$E$2:$E$56,,0)</f>
        <v>United States</v>
      </c>
      <c r="P20" s="29" t="str">
        <f>_xlfn.XLOOKUP($K20,mapping!$P$2:$P$4,mapping!$Q$2:$Q$4,,0)</f>
        <v>Medium</v>
      </c>
      <c r="Q20" s="29" t="str">
        <f>_xlfn.XLOOKUP($I20,mapping!$M$2:$M$4,mapping!$N$2:$N$4,,0)</f>
        <v>Remote</v>
      </c>
    </row>
    <row r="21" spans="1:17" x14ac:dyDescent="0.25">
      <c r="A21" s="28">
        <v>2022</v>
      </c>
      <c r="B21" s="29" t="s">
        <v>21</v>
      </c>
      <c r="C21" s="29" t="s">
        <v>12</v>
      </c>
      <c r="D21" s="29" t="s">
        <v>26</v>
      </c>
      <c r="E21" s="28">
        <v>110500</v>
      </c>
      <c r="F21" s="29" t="s">
        <v>14</v>
      </c>
      <c r="G21" s="28">
        <v>110500</v>
      </c>
      <c r="H21" s="29" t="s">
        <v>17</v>
      </c>
      <c r="I21" s="28">
        <v>100</v>
      </c>
      <c r="J21" s="29" t="s">
        <v>17</v>
      </c>
      <c r="K21" s="29" t="s">
        <v>16</v>
      </c>
      <c r="L21" s="29" t="str">
        <f>_xlfn.XLOOKUP($D21,mapping!$B$2:$B$124,mapping!$A$2:$A$124,,0)</f>
        <v>Data Engineer</v>
      </c>
      <c r="M21" s="29" t="str">
        <f>_xlfn.XLOOKUP($C21,mapping!$J$2:$J$5,mapping!$K$2:$K$5,,0)</f>
        <v>Full-Time</v>
      </c>
      <c r="N21" s="29" t="str">
        <f>_xlfn.XLOOKUP($B21,mapping!$G$2:$G$5,mapping!$H$2:$H$5,,0)</f>
        <v>Senior</v>
      </c>
      <c r="O21" s="29" t="str">
        <f>_xlfn.XLOOKUP($J21,mapping!$D$2:$D$56,mapping!$E$2:$E$56,,0)</f>
        <v>United States</v>
      </c>
      <c r="P21" s="29" t="str">
        <f>_xlfn.XLOOKUP($K21,mapping!$P$2:$P$4,mapping!$Q$2:$Q$4,,0)</f>
        <v>Medium</v>
      </c>
      <c r="Q21" s="29" t="str">
        <f>_xlfn.XLOOKUP($I21,mapping!$M$2:$M$4,mapping!$N$2:$N$4,,0)</f>
        <v>Remote</v>
      </c>
    </row>
    <row r="22" spans="1:17" x14ac:dyDescent="0.25">
      <c r="A22" s="28">
        <v>2023</v>
      </c>
      <c r="B22" s="29" t="s">
        <v>21</v>
      </c>
      <c r="C22" s="29" t="s">
        <v>12</v>
      </c>
      <c r="D22" s="29" t="s">
        <v>31</v>
      </c>
      <c r="E22" s="28">
        <v>147500</v>
      </c>
      <c r="F22" s="29" t="s">
        <v>14</v>
      </c>
      <c r="G22" s="28">
        <v>147500</v>
      </c>
      <c r="H22" s="29" t="s">
        <v>17</v>
      </c>
      <c r="I22" s="28">
        <v>0</v>
      </c>
      <c r="J22" s="29" t="s">
        <v>17</v>
      </c>
      <c r="K22" s="29" t="s">
        <v>16</v>
      </c>
      <c r="L22" s="29" t="str">
        <f>_xlfn.XLOOKUP($D22,mapping!$B$2:$B$124,mapping!$A$2:$A$124,,0)</f>
        <v>Analytics Engineer</v>
      </c>
      <c r="M22" s="29" t="str">
        <f>_xlfn.XLOOKUP($C22,mapping!$J$2:$J$5,mapping!$K$2:$K$5,,0)</f>
        <v>Full-Time</v>
      </c>
      <c r="N22" s="29" t="str">
        <f>_xlfn.XLOOKUP($B22,mapping!$G$2:$G$5,mapping!$H$2:$H$5,,0)</f>
        <v>Senior</v>
      </c>
      <c r="O22" s="29" t="str">
        <f>_xlfn.XLOOKUP($J22,mapping!$D$2:$D$56,mapping!$E$2:$E$56,,0)</f>
        <v>United States</v>
      </c>
      <c r="P22" s="29" t="str">
        <f>_xlfn.XLOOKUP($K22,mapping!$P$2:$P$4,mapping!$Q$2:$Q$4,,0)</f>
        <v>Medium</v>
      </c>
      <c r="Q22" s="29" t="str">
        <f>_xlfn.XLOOKUP($I22,mapping!$M$2:$M$4,mapping!$N$2:$N$4,,0)</f>
        <v>On-site</v>
      </c>
    </row>
    <row r="23" spans="1:17" x14ac:dyDescent="0.25">
      <c r="A23" s="28">
        <v>2022</v>
      </c>
      <c r="B23" s="29" t="s">
        <v>29</v>
      </c>
      <c r="C23" s="29" t="s">
        <v>12</v>
      </c>
      <c r="D23" s="29" t="s">
        <v>32</v>
      </c>
      <c r="E23" s="28">
        <v>30000</v>
      </c>
      <c r="F23" s="29" t="s">
        <v>27</v>
      </c>
      <c r="G23" s="28">
        <v>36940</v>
      </c>
      <c r="H23" s="29" t="s">
        <v>28</v>
      </c>
      <c r="I23" s="28">
        <v>100</v>
      </c>
      <c r="J23" s="29" t="s">
        <v>28</v>
      </c>
      <c r="K23" s="29" t="s">
        <v>33</v>
      </c>
      <c r="L23" s="29" t="str">
        <f>_xlfn.XLOOKUP($D23,mapping!$B$2:$B$124,mapping!$A$2:$A$124,,0)</f>
        <v>Researcher</v>
      </c>
      <c r="M23" s="29" t="str">
        <f>_xlfn.XLOOKUP($C23,mapping!$J$2:$J$5,mapping!$K$2:$K$5,,0)</f>
        <v>Full-Time</v>
      </c>
      <c r="N23" s="29" t="str">
        <f>_xlfn.XLOOKUP($B23,mapping!$G$2:$G$5,mapping!$H$2:$H$5,,0)</f>
        <v>Junior</v>
      </c>
      <c r="O23" s="29" t="str">
        <f>_xlfn.XLOOKUP($J23,mapping!$D$2:$D$56,mapping!$E$2:$E$56,,0)</f>
        <v>United Kingdom</v>
      </c>
      <c r="P23" s="29" t="str">
        <f>_xlfn.XLOOKUP($K23,mapping!$P$2:$P$4,mapping!$Q$2:$Q$4,,0)</f>
        <v>Large</v>
      </c>
      <c r="Q23" s="29" t="str">
        <f>_xlfn.XLOOKUP($I23,mapping!$M$2:$M$4,mapping!$N$2:$N$4,,0)</f>
        <v>Remote</v>
      </c>
    </row>
    <row r="24" spans="1:17" x14ac:dyDescent="0.25">
      <c r="A24" s="28">
        <v>2024</v>
      </c>
      <c r="B24" s="29" t="s">
        <v>11</v>
      </c>
      <c r="C24" s="29" t="s">
        <v>12</v>
      </c>
      <c r="D24" s="29" t="s">
        <v>18</v>
      </c>
      <c r="E24" s="28">
        <v>174000</v>
      </c>
      <c r="F24" s="29" t="s">
        <v>14</v>
      </c>
      <c r="G24" s="28">
        <v>174000</v>
      </c>
      <c r="H24" s="29" t="s">
        <v>17</v>
      </c>
      <c r="I24" s="28">
        <v>100</v>
      </c>
      <c r="J24" s="29" t="s">
        <v>17</v>
      </c>
      <c r="K24" s="29" t="s">
        <v>16</v>
      </c>
      <c r="L24" s="29" t="str">
        <f>_xlfn.XLOOKUP($D24,mapping!$B$2:$B$124,mapping!$A$2:$A$124,,0)</f>
        <v>Machine Learning Engineer</v>
      </c>
      <c r="M24" s="29" t="str">
        <f>_xlfn.XLOOKUP($C24,mapping!$J$2:$J$5,mapping!$K$2:$K$5,,0)</f>
        <v>Full-Time</v>
      </c>
      <c r="N24" s="29" t="str">
        <f>_xlfn.XLOOKUP($B24,mapping!$G$2:$G$5,mapping!$H$2:$H$5,,0)</f>
        <v>Mid-Level</v>
      </c>
      <c r="O24" s="29" t="str">
        <f>_xlfn.XLOOKUP($J24,mapping!$D$2:$D$56,mapping!$E$2:$E$56,,0)</f>
        <v>United States</v>
      </c>
      <c r="P24" s="29" t="str">
        <f>_xlfn.XLOOKUP($K24,mapping!$P$2:$P$4,mapping!$Q$2:$Q$4,,0)</f>
        <v>Medium</v>
      </c>
      <c r="Q24" s="29" t="str">
        <f>_xlfn.XLOOKUP($I24,mapping!$M$2:$M$4,mapping!$N$2:$N$4,,0)</f>
        <v>Remote</v>
      </c>
    </row>
    <row r="25" spans="1:17" x14ac:dyDescent="0.25">
      <c r="A25" s="28">
        <v>2024</v>
      </c>
      <c r="B25" s="29" t="s">
        <v>11</v>
      </c>
      <c r="C25" s="29" t="s">
        <v>12</v>
      </c>
      <c r="D25" s="29" t="s">
        <v>22</v>
      </c>
      <c r="E25" s="28">
        <v>70000</v>
      </c>
      <c r="F25" s="29" t="s">
        <v>14</v>
      </c>
      <c r="G25" s="28">
        <v>70000</v>
      </c>
      <c r="H25" s="29" t="s">
        <v>17</v>
      </c>
      <c r="I25" s="28">
        <v>0</v>
      </c>
      <c r="J25" s="29" t="s">
        <v>17</v>
      </c>
      <c r="K25" s="29" t="s">
        <v>16</v>
      </c>
      <c r="L25" s="29" t="str">
        <f>_xlfn.XLOOKUP($D25,mapping!$B$2:$B$124,mapping!$A$2:$A$124,,0)</f>
        <v>Data Scientist</v>
      </c>
      <c r="M25" s="29" t="str">
        <f>_xlfn.XLOOKUP($C25,mapping!$J$2:$J$5,mapping!$K$2:$K$5,,0)</f>
        <v>Full-Time</v>
      </c>
      <c r="N25" s="29" t="str">
        <f>_xlfn.XLOOKUP($B25,mapping!$G$2:$G$5,mapping!$H$2:$H$5,,0)</f>
        <v>Mid-Level</v>
      </c>
      <c r="O25" s="29" t="str">
        <f>_xlfn.XLOOKUP($J25,mapping!$D$2:$D$56,mapping!$E$2:$E$56,,0)</f>
        <v>United States</v>
      </c>
      <c r="P25" s="29" t="str">
        <f>_xlfn.XLOOKUP($K25,mapping!$P$2:$P$4,mapping!$Q$2:$Q$4,,0)</f>
        <v>Medium</v>
      </c>
      <c r="Q25" s="29" t="str">
        <f>_xlfn.XLOOKUP($I25,mapping!$M$2:$M$4,mapping!$N$2:$N$4,,0)</f>
        <v>On-site</v>
      </c>
    </row>
    <row r="26" spans="1:17" x14ac:dyDescent="0.25">
      <c r="A26" s="28">
        <v>2023</v>
      </c>
      <c r="B26" s="29" t="s">
        <v>21</v>
      </c>
      <c r="C26" s="29" t="s">
        <v>12</v>
      </c>
      <c r="D26" s="29" t="s">
        <v>22</v>
      </c>
      <c r="E26" s="28">
        <v>225000</v>
      </c>
      <c r="F26" s="29" t="s">
        <v>14</v>
      </c>
      <c r="G26" s="28">
        <v>225000</v>
      </c>
      <c r="H26" s="29" t="s">
        <v>17</v>
      </c>
      <c r="I26" s="28">
        <v>0</v>
      </c>
      <c r="J26" s="29" t="s">
        <v>17</v>
      </c>
      <c r="K26" s="29" t="s">
        <v>16</v>
      </c>
      <c r="L26" s="29" t="str">
        <f>_xlfn.XLOOKUP($D26,mapping!$B$2:$B$124,mapping!$A$2:$A$124,,0)</f>
        <v>Data Scientist</v>
      </c>
      <c r="M26" s="29" t="str">
        <f>_xlfn.XLOOKUP($C26,mapping!$J$2:$J$5,mapping!$K$2:$K$5,,0)</f>
        <v>Full-Time</v>
      </c>
      <c r="N26" s="29" t="str">
        <f>_xlfn.XLOOKUP($B26,mapping!$G$2:$G$5,mapping!$H$2:$H$5,,0)</f>
        <v>Senior</v>
      </c>
      <c r="O26" s="29" t="str">
        <f>_xlfn.XLOOKUP($J26,mapping!$D$2:$D$56,mapping!$E$2:$E$56,,0)</f>
        <v>United States</v>
      </c>
      <c r="P26" s="29" t="str">
        <f>_xlfn.XLOOKUP($K26,mapping!$P$2:$P$4,mapping!$Q$2:$Q$4,,0)</f>
        <v>Medium</v>
      </c>
      <c r="Q26" s="29" t="str">
        <f>_xlfn.XLOOKUP($I26,mapping!$M$2:$M$4,mapping!$N$2:$N$4,,0)</f>
        <v>On-site</v>
      </c>
    </row>
    <row r="27" spans="1:17" x14ac:dyDescent="0.25">
      <c r="A27" s="28">
        <v>2023</v>
      </c>
      <c r="B27" s="29" t="s">
        <v>21</v>
      </c>
      <c r="C27" s="29" t="s">
        <v>12</v>
      </c>
      <c r="D27" s="29" t="s">
        <v>34</v>
      </c>
      <c r="E27" s="28">
        <v>147100</v>
      </c>
      <c r="F27" s="29" t="s">
        <v>14</v>
      </c>
      <c r="G27" s="28">
        <v>147100</v>
      </c>
      <c r="H27" s="29" t="s">
        <v>17</v>
      </c>
      <c r="I27" s="28">
        <v>0</v>
      </c>
      <c r="J27" s="29" t="s">
        <v>17</v>
      </c>
      <c r="K27" s="29" t="s">
        <v>16</v>
      </c>
      <c r="L27" s="29" t="str">
        <f>_xlfn.XLOOKUP($D27,mapping!$B$2:$B$124,mapping!$A$2:$A$124,,0)</f>
        <v>Researcher</v>
      </c>
      <c r="M27" s="29" t="str">
        <f>_xlfn.XLOOKUP($C27,mapping!$J$2:$J$5,mapping!$K$2:$K$5,,0)</f>
        <v>Full-Time</v>
      </c>
      <c r="N27" s="29" t="str">
        <f>_xlfn.XLOOKUP($B27,mapping!$G$2:$G$5,mapping!$H$2:$H$5,,0)</f>
        <v>Senior</v>
      </c>
      <c r="O27" s="29" t="str">
        <f>_xlfn.XLOOKUP($J27,mapping!$D$2:$D$56,mapping!$E$2:$E$56,,0)</f>
        <v>United States</v>
      </c>
      <c r="P27" s="29" t="str">
        <f>_xlfn.XLOOKUP($K27,mapping!$P$2:$P$4,mapping!$Q$2:$Q$4,,0)</f>
        <v>Medium</v>
      </c>
      <c r="Q27" s="29" t="str">
        <f>_xlfn.XLOOKUP($I27,mapping!$M$2:$M$4,mapping!$N$2:$N$4,,0)</f>
        <v>On-site</v>
      </c>
    </row>
    <row r="28" spans="1:17" x14ac:dyDescent="0.25">
      <c r="A28" s="28">
        <v>2023</v>
      </c>
      <c r="B28" s="29" t="s">
        <v>21</v>
      </c>
      <c r="C28" s="29" t="s">
        <v>12</v>
      </c>
      <c r="D28" s="29" t="s">
        <v>31</v>
      </c>
      <c r="E28" s="28">
        <v>275300</v>
      </c>
      <c r="F28" s="29" t="s">
        <v>14</v>
      </c>
      <c r="G28" s="28">
        <v>275300</v>
      </c>
      <c r="H28" s="29" t="s">
        <v>17</v>
      </c>
      <c r="I28" s="28">
        <v>100</v>
      </c>
      <c r="J28" s="29" t="s">
        <v>17</v>
      </c>
      <c r="K28" s="29" t="s">
        <v>16</v>
      </c>
      <c r="L28" s="29" t="str">
        <f>_xlfn.XLOOKUP($D28,mapping!$B$2:$B$124,mapping!$A$2:$A$124,,0)</f>
        <v>Analytics Engineer</v>
      </c>
      <c r="M28" s="29" t="str">
        <f>_xlfn.XLOOKUP($C28,mapping!$J$2:$J$5,mapping!$K$2:$K$5,,0)</f>
        <v>Full-Time</v>
      </c>
      <c r="N28" s="29" t="str">
        <f>_xlfn.XLOOKUP($B28,mapping!$G$2:$G$5,mapping!$H$2:$H$5,,0)</f>
        <v>Senior</v>
      </c>
      <c r="O28" s="29" t="str">
        <f>_xlfn.XLOOKUP($J28,mapping!$D$2:$D$56,mapping!$E$2:$E$56,,0)</f>
        <v>United States</v>
      </c>
      <c r="P28" s="29" t="str">
        <f>_xlfn.XLOOKUP($K28,mapping!$P$2:$P$4,mapping!$Q$2:$Q$4,,0)</f>
        <v>Medium</v>
      </c>
      <c r="Q28" s="29" t="str">
        <f>_xlfn.XLOOKUP($I28,mapping!$M$2:$M$4,mapping!$N$2:$N$4,,0)</f>
        <v>Remote</v>
      </c>
    </row>
    <row r="29" spans="1:17" x14ac:dyDescent="0.25">
      <c r="A29" s="28">
        <v>2023</v>
      </c>
      <c r="B29" s="29" t="s">
        <v>21</v>
      </c>
      <c r="C29" s="29" t="s">
        <v>12</v>
      </c>
      <c r="D29" s="29" t="s">
        <v>35</v>
      </c>
      <c r="E29" s="28">
        <v>110000</v>
      </c>
      <c r="F29" s="29" t="s">
        <v>14</v>
      </c>
      <c r="G29" s="28">
        <v>110000</v>
      </c>
      <c r="H29" s="29" t="s">
        <v>17</v>
      </c>
      <c r="I29" s="28">
        <v>0</v>
      </c>
      <c r="J29" s="29" t="s">
        <v>17</v>
      </c>
      <c r="K29" s="29" t="s">
        <v>16</v>
      </c>
      <c r="L29" s="29" t="str">
        <f>_xlfn.XLOOKUP($D29,mapping!$B$2:$B$124,mapping!$A$2:$A$124,,0)</f>
        <v>Business Intelligence</v>
      </c>
      <c r="M29" s="29" t="str">
        <f>_xlfn.XLOOKUP($C29,mapping!$J$2:$J$5,mapping!$K$2:$K$5,,0)</f>
        <v>Full-Time</v>
      </c>
      <c r="N29" s="29" t="str">
        <f>_xlfn.XLOOKUP($B29,mapping!$G$2:$G$5,mapping!$H$2:$H$5,,0)</f>
        <v>Senior</v>
      </c>
      <c r="O29" s="29" t="str">
        <f>_xlfn.XLOOKUP($J29,mapping!$D$2:$D$56,mapping!$E$2:$E$56,,0)</f>
        <v>United States</v>
      </c>
      <c r="P29" s="29" t="str">
        <f>_xlfn.XLOOKUP($K29,mapping!$P$2:$P$4,mapping!$Q$2:$Q$4,,0)</f>
        <v>Medium</v>
      </c>
      <c r="Q29" s="29" t="str">
        <f>_xlfn.XLOOKUP($I29,mapping!$M$2:$M$4,mapping!$N$2:$N$4,,0)</f>
        <v>On-site</v>
      </c>
    </row>
    <row r="30" spans="1:17" x14ac:dyDescent="0.25">
      <c r="A30" s="28">
        <v>2024</v>
      </c>
      <c r="B30" s="29" t="s">
        <v>21</v>
      </c>
      <c r="C30" s="29" t="s">
        <v>12</v>
      </c>
      <c r="D30" s="29" t="s">
        <v>26</v>
      </c>
      <c r="E30" s="28">
        <v>123700</v>
      </c>
      <c r="F30" s="29" t="s">
        <v>14</v>
      </c>
      <c r="G30" s="28">
        <v>123700</v>
      </c>
      <c r="H30" s="29" t="s">
        <v>17</v>
      </c>
      <c r="I30" s="28">
        <v>0</v>
      </c>
      <c r="J30" s="29" t="s">
        <v>17</v>
      </c>
      <c r="K30" s="29" t="s">
        <v>33</v>
      </c>
      <c r="L30" s="29" t="str">
        <f>_xlfn.XLOOKUP($D30,mapping!$B$2:$B$124,mapping!$A$2:$A$124,,0)</f>
        <v>Data Engineer</v>
      </c>
      <c r="M30" s="29" t="str">
        <f>_xlfn.XLOOKUP($C30,mapping!$J$2:$J$5,mapping!$K$2:$K$5,,0)</f>
        <v>Full-Time</v>
      </c>
      <c r="N30" s="29" t="str">
        <f>_xlfn.XLOOKUP($B30,mapping!$G$2:$G$5,mapping!$H$2:$H$5,,0)</f>
        <v>Senior</v>
      </c>
      <c r="O30" s="29" t="str">
        <f>_xlfn.XLOOKUP($J30,mapping!$D$2:$D$56,mapping!$E$2:$E$56,,0)</f>
        <v>United States</v>
      </c>
      <c r="P30" s="29" t="str">
        <f>_xlfn.XLOOKUP($K30,mapping!$P$2:$P$4,mapping!$Q$2:$Q$4,,0)</f>
        <v>Large</v>
      </c>
      <c r="Q30" s="29" t="str">
        <f>_xlfn.XLOOKUP($I30,mapping!$M$2:$M$4,mapping!$N$2:$N$4,,0)</f>
        <v>On-site</v>
      </c>
    </row>
    <row r="31" spans="1:17" x14ac:dyDescent="0.25">
      <c r="A31" s="28">
        <v>2023</v>
      </c>
      <c r="B31" s="29" t="s">
        <v>11</v>
      </c>
      <c r="C31" s="29" t="s">
        <v>12</v>
      </c>
      <c r="D31" s="29" t="s">
        <v>13</v>
      </c>
      <c r="E31" s="28">
        <v>55000</v>
      </c>
      <c r="F31" s="29" t="s">
        <v>19</v>
      </c>
      <c r="G31" s="28">
        <v>59382</v>
      </c>
      <c r="H31" s="29" t="s">
        <v>36</v>
      </c>
      <c r="I31" s="28">
        <v>50</v>
      </c>
      <c r="J31" s="29" t="s">
        <v>36</v>
      </c>
      <c r="K31" s="29" t="s">
        <v>33</v>
      </c>
      <c r="L31" s="29" t="str">
        <f>_xlfn.XLOOKUP($D31,mapping!$B$2:$B$124,mapping!$A$2:$A$124,,0)</f>
        <v>Data Analyst</v>
      </c>
      <c r="M31" s="29" t="str">
        <f>_xlfn.XLOOKUP($C31,mapping!$J$2:$J$5,mapping!$K$2:$K$5,,0)</f>
        <v>Full-Time</v>
      </c>
      <c r="N31" s="29" t="str">
        <f>_xlfn.XLOOKUP($B31,mapping!$G$2:$G$5,mapping!$H$2:$H$5,,0)</f>
        <v>Mid-Level</v>
      </c>
      <c r="O31" s="29" t="str">
        <f>_xlfn.XLOOKUP($J31,mapping!$D$2:$D$56,mapping!$E$2:$E$56,,0)</f>
        <v>Germany</v>
      </c>
      <c r="P31" s="29" t="str">
        <f>_xlfn.XLOOKUP($K31,mapping!$P$2:$P$4,mapping!$Q$2:$Q$4,,0)</f>
        <v>Large</v>
      </c>
      <c r="Q31" s="29" t="str">
        <f>_xlfn.XLOOKUP($I31,mapping!$M$2:$M$4,mapping!$N$2:$N$4,,0)</f>
        <v>Hybrid</v>
      </c>
    </row>
    <row r="32" spans="1:17" x14ac:dyDescent="0.25">
      <c r="A32" s="28">
        <v>2023</v>
      </c>
      <c r="B32" s="29" t="s">
        <v>21</v>
      </c>
      <c r="C32" s="29" t="s">
        <v>12</v>
      </c>
      <c r="D32" s="29" t="s">
        <v>22</v>
      </c>
      <c r="E32" s="28">
        <v>158677</v>
      </c>
      <c r="F32" s="29" t="s">
        <v>14</v>
      </c>
      <c r="G32" s="28">
        <v>158677</v>
      </c>
      <c r="H32" s="29" t="s">
        <v>17</v>
      </c>
      <c r="I32" s="28">
        <v>100</v>
      </c>
      <c r="J32" s="29" t="s">
        <v>17</v>
      </c>
      <c r="K32" s="29" t="s">
        <v>16</v>
      </c>
      <c r="L32" s="29" t="str">
        <f>_xlfn.XLOOKUP($D32,mapping!$B$2:$B$124,mapping!$A$2:$A$124,,0)</f>
        <v>Data Scientist</v>
      </c>
      <c r="M32" s="29" t="str">
        <f>_xlfn.XLOOKUP($C32,mapping!$J$2:$J$5,mapping!$K$2:$K$5,,0)</f>
        <v>Full-Time</v>
      </c>
      <c r="N32" s="29" t="str">
        <f>_xlfn.XLOOKUP($B32,mapping!$G$2:$G$5,mapping!$H$2:$H$5,,0)</f>
        <v>Senior</v>
      </c>
      <c r="O32" s="29" t="str">
        <f>_xlfn.XLOOKUP($J32,mapping!$D$2:$D$56,mapping!$E$2:$E$56,,0)</f>
        <v>United States</v>
      </c>
      <c r="P32" s="29" t="str">
        <f>_xlfn.XLOOKUP($K32,mapping!$P$2:$P$4,mapping!$Q$2:$Q$4,,0)</f>
        <v>Medium</v>
      </c>
      <c r="Q32" s="29" t="str">
        <f>_xlfn.XLOOKUP($I32,mapping!$M$2:$M$4,mapping!$N$2:$N$4,,0)</f>
        <v>Remote</v>
      </c>
    </row>
    <row r="33" spans="1:17" x14ac:dyDescent="0.25">
      <c r="A33" s="28">
        <v>2021</v>
      </c>
      <c r="B33" s="29" t="s">
        <v>29</v>
      </c>
      <c r="C33" s="29" t="s">
        <v>12</v>
      </c>
      <c r="D33" s="29" t="s">
        <v>22</v>
      </c>
      <c r="E33" s="28">
        <v>2100000</v>
      </c>
      <c r="F33" s="29" t="s">
        <v>37</v>
      </c>
      <c r="G33" s="28">
        <v>28399</v>
      </c>
      <c r="H33" s="29" t="s">
        <v>38</v>
      </c>
      <c r="I33" s="28">
        <v>100</v>
      </c>
      <c r="J33" s="29" t="s">
        <v>38</v>
      </c>
      <c r="K33" s="29" t="s">
        <v>16</v>
      </c>
      <c r="L33" s="29" t="str">
        <f>_xlfn.XLOOKUP($D33,mapping!$B$2:$B$124,mapping!$A$2:$A$124,,0)</f>
        <v>Data Scientist</v>
      </c>
      <c r="M33" s="29" t="str">
        <f>_xlfn.XLOOKUP($C33,mapping!$J$2:$J$5,mapping!$K$2:$K$5,,0)</f>
        <v>Full-Time</v>
      </c>
      <c r="N33" s="29" t="str">
        <f>_xlfn.XLOOKUP($B33,mapping!$G$2:$G$5,mapping!$H$2:$H$5,,0)</f>
        <v>Junior</v>
      </c>
      <c r="O33" s="29" t="str">
        <f>_xlfn.XLOOKUP($J33,mapping!$D$2:$D$56,mapping!$E$2:$E$56,,0)</f>
        <v>India</v>
      </c>
      <c r="P33" s="29" t="str">
        <f>_xlfn.XLOOKUP($K33,mapping!$P$2:$P$4,mapping!$Q$2:$Q$4,,0)</f>
        <v>Medium</v>
      </c>
      <c r="Q33" s="29" t="str">
        <f>_xlfn.XLOOKUP($I33,mapping!$M$2:$M$4,mapping!$N$2:$N$4,,0)</f>
        <v>Remote</v>
      </c>
    </row>
    <row r="34" spans="1:17" x14ac:dyDescent="0.25">
      <c r="A34" s="28">
        <v>2023</v>
      </c>
      <c r="B34" s="29" t="s">
        <v>21</v>
      </c>
      <c r="C34" s="29" t="s">
        <v>12</v>
      </c>
      <c r="D34" s="29" t="s">
        <v>39</v>
      </c>
      <c r="E34" s="28">
        <v>151600</v>
      </c>
      <c r="F34" s="29" t="s">
        <v>14</v>
      </c>
      <c r="G34" s="28">
        <v>151600</v>
      </c>
      <c r="H34" s="29" t="s">
        <v>17</v>
      </c>
      <c r="I34" s="28">
        <v>0</v>
      </c>
      <c r="J34" s="29" t="s">
        <v>17</v>
      </c>
      <c r="K34" s="29" t="s">
        <v>16</v>
      </c>
      <c r="L34" s="29" t="str">
        <f>_xlfn.XLOOKUP($D34,mapping!$B$2:$B$124,mapping!$A$2:$A$124,,0)</f>
        <v>Machine Learning Engineer</v>
      </c>
      <c r="M34" s="29" t="str">
        <f>_xlfn.XLOOKUP($C34,mapping!$J$2:$J$5,mapping!$K$2:$K$5,,0)</f>
        <v>Full-Time</v>
      </c>
      <c r="N34" s="29" t="str">
        <f>_xlfn.XLOOKUP($B34,mapping!$G$2:$G$5,mapping!$H$2:$H$5,,0)</f>
        <v>Senior</v>
      </c>
      <c r="O34" s="29" t="str">
        <f>_xlfn.XLOOKUP($J34,mapping!$D$2:$D$56,mapping!$E$2:$E$56,,0)</f>
        <v>United States</v>
      </c>
      <c r="P34" s="29" t="str">
        <f>_xlfn.XLOOKUP($K34,mapping!$P$2:$P$4,mapping!$Q$2:$Q$4,,0)</f>
        <v>Medium</v>
      </c>
      <c r="Q34" s="29" t="str">
        <f>_xlfn.XLOOKUP($I34,mapping!$M$2:$M$4,mapping!$N$2:$N$4,,0)</f>
        <v>On-site</v>
      </c>
    </row>
    <row r="35" spans="1:17" x14ac:dyDescent="0.25">
      <c r="A35" s="28">
        <v>2024</v>
      </c>
      <c r="B35" s="29" t="s">
        <v>29</v>
      </c>
      <c r="C35" s="29" t="s">
        <v>12</v>
      </c>
      <c r="D35" s="29" t="s">
        <v>40</v>
      </c>
      <c r="E35" s="28">
        <v>53000</v>
      </c>
      <c r="F35" s="29" t="s">
        <v>14</v>
      </c>
      <c r="G35" s="28">
        <v>53000</v>
      </c>
      <c r="H35" s="29" t="s">
        <v>17</v>
      </c>
      <c r="I35" s="28">
        <v>0</v>
      </c>
      <c r="J35" s="29" t="s">
        <v>17</v>
      </c>
      <c r="K35" s="29" t="s">
        <v>16</v>
      </c>
      <c r="L35" s="29" t="str">
        <f>_xlfn.XLOOKUP($D35,mapping!$B$2:$B$124,mapping!$A$2:$A$124,,0)</f>
        <v>Business Intelligence</v>
      </c>
      <c r="M35" s="29" t="str">
        <f>_xlfn.XLOOKUP($C35,mapping!$J$2:$J$5,mapping!$K$2:$K$5,,0)</f>
        <v>Full-Time</v>
      </c>
      <c r="N35" s="29" t="str">
        <f>_xlfn.XLOOKUP($B35,mapping!$G$2:$G$5,mapping!$H$2:$H$5,,0)</f>
        <v>Junior</v>
      </c>
      <c r="O35" s="29" t="str">
        <f>_xlfn.XLOOKUP($J35,mapping!$D$2:$D$56,mapping!$E$2:$E$56,,0)</f>
        <v>United States</v>
      </c>
      <c r="P35" s="29" t="str">
        <f>_xlfn.XLOOKUP($K35,mapping!$P$2:$P$4,mapping!$Q$2:$Q$4,,0)</f>
        <v>Medium</v>
      </c>
      <c r="Q35" s="29" t="str">
        <f>_xlfn.XLOOKUP($I35,mapping!$M$2:$M$4,mapping!$N$2:$N$4,,0)</f>
        <v>On-site</v>
      </c>
    </row>
    <row r="36" spans="1:17" x14ac:dyDescent="0.25">
      <c r="A36" s="28">
        <v>2023</v>
      </c>
      <c r="B36" s="29" t="s">
        <v>21</v>
      </c>
      <c r="C36" s="29" t="s">
        <v>12</v>
      </c>
      <c r="D36" s="29" t="s">
        <v>41</v>
      </c>
      <c r="E36" s="28">
        <v>170200</v>
      </c>
      <c r="F36" s="29" t="s">
        <v>14</v>
      </c>
      <c r="G36" s="28">
        <v>170200</v>
      </c>
      <c r="H36" s="29" t="s">
        <v>17</v>
      </c>
      <c r="I36" s="28">
        <v>0</v>
      </c>
      <c r="J36" s="29" t="s">
        <v>17</v>
      </c>
      <c r="K36" s="29" t="s">
        <v>16</v>
      </c>
      <c r="L36" s="29" t="str">
        <f>_xlfn.XLOOKUP($D36,mapping!$B$2:$B$124,mapping!$A$2:$A$124,,0)</f>
        <v>Machine Learning Engineer</v>
      </c>
      <c r="M36" s="29" t="str">
        <f>_xlfn.XLOOKUP($C36,mapping!$J$2:$J$5,mapping!$K$2:$K$5,,0)</f>
        <v>Full-Time</v>
      </c>
      <c r="N36" s="29" t="str">
        <f>_xlfn.XLOOKUP($B36,mapping!$G$2:$G$5,mapping!$H$2:$H$5,,0)</f>
        <v>Senior</v>
      </c>
      <c r="O36" s="29" t="str">
        <f>_xlfn.XLOOKUP($J36,mapping!$D$2:$D$56,mapping!$E$2:$E$56,,0)</f>
        <v>United States</v>
      </c>
      <c r="P36" s="29" t="str">
        <f>_xlfn.XLOOKUP($K36,mapping!$P$2:$P$4,mapping!$Q$2:$Q$4,,0)</f>
        <v>Medium</v>
      </c>
      <c r="Q36" s="29" t="str">
        <f>_xlfn.XLOOKUP($I36,mapping!$M$2:$M$4,mapping!$N$2:$N$4,,0)</f>
        <v>On-site</v>
      </c>
    </row>
    <row r="37" spans="1:17" x14ac:dyDescent="0.25">
      <c r="A37" s="28">
        <v>2022</v>
      </c>
      <c r="B37" s="29" t="s">
        <v>21</v>
      </c>
      <c r="C37" s="29" t="s">
        <v>12</v>
      </c>
      <c r="D37" s="29" t="s">
        <v>13</v>
      </c>
      <c r="E37" s="28">
        <v>35000</v>
      </c>
      <c r="F37" s="29" t="s">
        <v>19</v>
      </c>
      <c r="G37" s="28">
        <v>36773</v>
      </c>
      <c r="H37" s="29" t="s">
        <v>42</v>
      </c>
      <c r="I37" s="28">
        <v>0</v>
      </c>
      <c r="J37" s="29" t="s">
        <v>42</v>
      </c>
      <c r="K37" s="29" t="s">
        <v>16</v>
      </c>
      <c r="L37" s="29" t="str">
        <f>_xlfn.XLOOKUP($D37,mapping!$B$2:$B$124,mapping!$A$2:$A$124,,0)</f>
        <v>Data Analyst</v>
      </c>
      <c r="M37" s="29" t="str">
        <f>_xlfn.XLOOKUP($C37,mapping!$J$2:$J$5,mapping!$K$2:$K$5,,0)</f>
        <v>Full-Time</v>
      </c>
      <c r="N37" s="29" t="str">
        <f>_xlfn.XLOOKUP($B37,mapping!$G$2:$G$5,mapping!$H$2:$H$5,,0)</f>
        <v>Senior</v>
      </c>
      <c r="O37" s="29" t="str">
        <f>_xlfn.XLOOKUP($J37,mapping!$D$2:$D$56,mapping!$E$2:$E$56,,0)</f>
        <v>Spain</v>
      </c>
      <c r="P37" s="29" t="str">
        <f>_xlfn.XLOOKUP($K37,mapping!$P$2:$P$4,mapping!$Q$2:$Q$4,,0)</f>
        <v>Medium</v>
      </c>
      <c r="Q37" s="29" t="str">
        <f>_xlfn.XLOOKUP($I37,mapping!$M$2:$M$4,mapping!$N$2:$N$4,,0)</f>
        <v>On-site</v>
      </c>
    </row>
    <row r="38" spans="1:17" x14ac:dyDescent="0.25">
      <c r="A38" s="28">
        <v>2023</v>
      </c>
      <c r="B38" s="29" t="s">
        <v>11</v>
      </c>
      <c r="C38" s="29" t="s">
        <v>12</v>
      </c>
      <c r="D38" s="29" t="s">
        <v>34</v>
      </c>
      <c r="E38" s="28">
        <v>212800</v>
      </c>
      <c r="F38" s="29" t="s">
        <v>14</v>
      </c>
      <c r="G38" s="28">
        <v>212800</v>
      </c>
      <c r="H38" s="29" t="s">
        <v>17</v>
      </c>
      <c r="I38" s="28">
        <v>0</v>
      </c>
      <c r="J38" s="29" t="s">
        <v>17</v>
      </c>
      <c r="K38" s="29" t="s">
        <v>33</v>
      </c>
      <c r="L38" s="29" t="str">
        <f>_xlfn.XLOOKUP($D38,mapping!$B$2:$B$124,mapping!$A$2:$A$124,,0)</f>
        <v>Researcher</v>
      </c>
      <c r="M38" s="29" t="str">
        <f>_xlfn.XLOOKUP($C38,mapping!$J$2:$J$5,mapping!$K$2:$K$5,,0)</f>
        <v>Full-Time</v>
      </c>
      <c r="N38" s="29" t="str">
        <f>_xlfn.XLOOKUP($B38,mapping!$G$2:$G$5,mapping!$H$2:$H$5,,0)</f>
        <v>Mid-Level</v>
      </c>
      <c r="O38" s="29" t="str">
        <f>_xlfn.XLOOKUP($J38,mapping!$D$2:$D$56,mapping!$E$2:$E$56,,0)</f>
        <v>United States</v>
      </c>
      <c r="P38" s="29" t="str">
        <f>_xlfn.XLOOKUP($K38,mapping!$P$2:$P$4,mapping!$Q$2:$Q$4,,0)</f>
        <v>Large</v>
      </c>
      <c r="Q38" s="29" t="str">
        <f>_xlfn.XLOOKUP($I38,mapping!$M$2:$M$4,mapping!$N$2:$N$4,,0)</f>
        <v>On-site</v>
      </c>
    </row>
    <row r="39" spans="1:17" x14ac:dyDescent="0.25">
      <c r="A39" s="28">
        <v>2023</v>
      </c>
      <c r="B39" s="29" t="s">
        <v>21</v>
      </c>
      <c r="C39" s="29" t="s">
        <v>12</v>
      </c>
      <c r="D39" s="29" t="s">
        <v>13</v>
      </c>
      <c r="E39" s="28">
        <v>136000</v>
      </c>
      <c r="F39" s="29" t="s">
        <v>14</v>
      </c>
      <c r="G39" s="28">
        <v>136000</v>
      </c>
      <c r="H39" s="29" t="s">
        <v>17</v>
      </c>
      <c r="I39" s="28">
        <v>100</v>
      </c>
      <c r="J39" s="29" t="s">
        <v>17</v>
      </c>
      <c r="K39" s="29" t="s">
        <v>16</v>
      </c>
      <c r="L39" s="29" t="str">
        <f>_xlfn.XLOOKUP($D39,mapping!$B$2:$B$124,mapping!$A$2:$A$124,,0)</f>
        <v>Data Analyst</v>
      </c>
      <c r="M39" s="29" t="str">
        <f>_xlfn.XLOOKUP($C39,mapping!$J$2:$J$5,mapping!$K$2:$K$5,,0)</f>
        <v>Full-Time</v>
      </c>
      <c r="N39" s="29" t="str">
        <f>_xlfn.XLOOKUP($B39,mapping!$G$2:$G$5,mapping!$H$2:$H$5,,0)</f>
        <v>Senior</v>
      </c>
      <c r="O39" s="29" t="str">
        <f>_xlfn.XLOOKUP($J39,mapping!$D$2:$D$56,mapping!$E$2:$E$56,,0)</f>
        <v>United States</v>
      </c>
      <c r="P39" s="29" t="str">
        <f>_xlfn.XLOOKUP($K39,mapping!$P$2:$P$4,mapping!$Q$2:$Q$4,,0)</f>
        <v>Medium</v>
      </c>
      <c r="Q39" s="29" t="str">
        <f>_xlfn.XLOOKUP($I39,mapping!$M$2:$M$4,mapping!$N$2:$N$4,,0)</f>
        <v>Remote</v>
      </c>
    </row>
    <row r="40" spans="1:17" x14ac:dyDescent="0.25">
      <c r="A40" s="28">
        <v>2023</v>
      </c>
      <c r="B40" s="29" t="s">
        <v>21</v>
      </c>
      <c r="C40" s="29" t="s">
        <v>12</v>
      </c>
      <c r="D40" s="29" t="s">
        <v>26</v>
      </c>
      <c r="E40" s="28">
        <v>116455</v>
      </c>
      <c r="F40" s="29" t="s">
        <v>14</v>
      </c>
      <c r="G40" s="28">
        <v>116455</v>
      </c>
      <c r="H40" s="29" t="s">
        <v>17</v>
      </c>
      <c r="I40" s="28">
        <v>0</v>
      </c>
      <c r="J40" s="29" t="s">
        <v>17</v>
      </c>
      <c r="K40" s="29" t="s">
        <v>16</v>
      </c>
      <c r="L40" s="29" t="str">
        <f>_xlfn.XLOOKUP($D40,mapping!$B$2:$B$124,mapping!$A$2:$A$124,,0)</f>
        <v>Data Engineer</v>
      </c>
      <c r="M40" s="29" t="str">
        <f>_xlfn.XLOOKUP($C40,mapping!$J$2:$J$5,mapping!$K$2:$K$5,,0)</f>
        <v>Full-Time</v>
      </c>
      <c r="N40" s="29" t="str">
        <f>_xlfn.XLOOKUP($B40,mapping!$G$2:$G$5,mapping!$H$2:$H$5,,0)</f>
        <v>Senior</v>
      </c>
      <c r="O40" s="29" t="str">
        <f>_xlfn.XLOOKUP($J40,mapping!$D$2:$D$56,mapping!$E$2:$E$56,,0)</f>
        <v>United States</v>
      </c>
      <c r="P40" s="29" t="str">
        <f>_xlfn.XLOOKUP($K40,mapping!$P$2:$P$4,mapping!$Q$2:$Q$4,,0)</f>
        <v>Medium</v>
      </c>
      <c r="Q40" s="29" t="str">
        <f>_xlfn.XLOOKUP($I40,mapping!$M$2:$M$4,mapping!$N$2:$N$4,,0)</f>
        <v>On-site</v>
      </c>
    </row>
    <row r="41" spans="1:17" x14ac:dyDescent="0.25">
      <c r="A41" s="28">
        <v>2024</v>
      </c>
      <c r="B41" s="29" t="s">
        <v>21</v>
      </c>
      <c r="C41" s="29" t="s">
        <v>12</v>
      </c>
      <c r="D41" s="29" t="s">
        <v>22</v>
      </c>
      <c r="E41" s="28">
        <v>199700</v>
      </c>
      <c r="F41" s="29" t="s">
        <v>14</v>
      </c>
      <c r="G41" s="28">
        <v>199700</v>
      </c>
      <c r="H41" s="29" t="s">
        <v>17</v>
      </c>
      <c r="I41" s="28">
        <v>0</v>
      </c>
      <c r="J41" s="29" t="s">
        <v>17</v>
      </c>
      <c r="K41" s="29" t="s">
        <v>16</v>
      </c>
      <c r="L41" s="29" t="str">
        <f>_xlfn.XLOOKUP($D41,mapping!$B$2:$B$124,mapping!$A$2:$A$124,,0)</f>
        <v>Data Scientist</v>
      </c>
      <c r="M41" s="29" t="str">
        <f>_xlfn.XLOOKUP($C41,mapping!$J$2:$J$5,mapping!$K$2:$K$5,,0)</f>
        <v>Full-Time</v>
      </c>
      <c r="N41" s="29" t="str">
        <f>_xlfn.XLOOKUP($B41,mapping!$G$2:$G$5,mapping!$H$2:$H$5,,0)</f>
        <v>Senior</v>
      </c>
      <c r="O41" s="29" t="str">
        <f>_xlfn.XLOOKUP($J41,mapping!$D$2:$D$56,mapping!$E$2:$E$56,,0)</f>
        <v>United States</v>
      </c>
      <c r="P41" s="29" t="str">
        <f>_xlfn.XLOOKUP($K41,mapping!$P$2:$P$4,mapping!$Q$2:$Q$4,,0)</f>
        <v>Medium</v>
      </c>
      <c r="Q41" s="29" t="str">
        <f>_xlfn.XLOOKUP($I41,mapping!$M$2:$M$4,mapping!$N$2:$N$4,,0)</f>
        <v>On-site</v>
      </c>
    </row>
    <row r="42" spans="1:17" x14ac:dyDescent="0.25">
      <c r="A42" s="28">
        <v>2023</v>
      </c>
      <c r="B42" s="29" t="s">
        <v>11</v>
      </c>
      <c r="C42" s="29" t="s">
        <v>12</v>
      </c>
      <c r="D42" s="29" t="s">
        <v>13</v>
      </c>
      <c r="E42" s="28">
        <v>105000</v>
      </c>
      <c r="F42" s="29" t="s">
        <v>14</v>
      </c>
      <c r="G42" s="28">
        <v>105000</v>
      </c>
      <c r="H42" s="29" t="s">
        <v>17</v>
      </c>
      <c r="I42" s="28">
        <v>0</v>
      </c>
      <c r="J42" s="29" t="s">
        <v>17</v>
      </c>
      <c r="K42" s="29" t="s">
        <v>16</v>
      </c>
      <c r="L42" s="29" t="str">
        <f>_xlfn.XLOOKUP($D42,mapping!$B$2:$B$124,mapping!$A$2:$A$124,,0)</f>
        <v>Data Analyst</v>
      </c>
      <c r="M42" s="29" t="str">
        <f>_xlfn.XLOOKUP($C42,mapping!$J$2:$J$5,mapping!$K$2:$K$5,,0)</f>
        <v>Full-Time</v>
      </c>
      <c r="N42" s="29" t="str">
        <f>_xlfn.XLOOKUP($B42,mapping!$G$2:$G$5,mapping!$H$2:$H$5,,0)</f>
        <v>Mid-Level</v>
      </c>
      <c r="O42" s="29" t="str">
        <f>_xlfn.XLOOKUP($J42,mapping!$D$2:$D$56,mapping!$E$2:$E$56,,0)</f>
        <v>United States</v>
      </c>
      <c r="P42" s="29" t="str">
        <f>_xlfn.XLOOKUP($K42,mapping!$P$2:$P$4,mapping!$Q$2:$Q$4,,0)</f>
        <v>Medium</v>
      </c>
      <c r="Q42" s="29" t="str">
        <f>_xlfn.XLOOKUP($I42,mapping!$M$2:$M$4,mapping!$N$2:$N$4,,0)</f>
        <v>On-site</v>
      </c>
    </row>
    <row r="43" spans="1:17" x14ac:dyDescent="0.25">
      <c r="A43" s="28">
        <v>2023</v>
      </c>
      <c r="B43" s="29" t="s">
        <v>11</v>
      </c>
      <c r="C43" s="29" t="s">
        <v>12</v>
      </c>
      <c r="D43" s="29" t="s">
        <v>26</v>
      </c>
      <c r="E43" s="28">
        <v>140000</v>
      </c>
      <c r="F43" s="29" t="s">
        <v>14</v>
      </c>
      <c r="G43" s="28">
        <v>140000</v>
      </c>
      <c r="H43" s="29" t="s">
        <v>17</v>
      </c>
      <c r="I43" s="28">
        <v>100</v>
      </c>
      <c r="J43" s="29" t="s">
        <v>17</v>
      </c>
      <c r="K43" s="29" t="s">
        <v>16</v>
      </c>
      <c r="L43" s="29" t="str">
        <f>_xlfn.XLOOKUP($D43,mapping!$B$2:$B$124,mapping!$A$2:$A$124,,0)</f>
        <v>Data Engineer</v>
      </c>
      <c r="M43" s="29" t="str">
        <f>_xlfn.XLOOKUP($C43,mapping!$J$2:$J$5,mapping!$K$2:$K$5,,0)</f>
        <v>Full-Time</v>
      </c>
      <c r="N43" s="29" t="str">
        <f>_xlfn.XLOOKUP($B43,mapping!$G$2:$G$5,mapping!$H$2:$H$5,,0)</f>
        <v>Mid-Level</v>
      </c>
      <c r="O43" s="29" t="str">
        <f>_xlfn.XLOOKUP($J43,mapping!$D$2:$D$56,mapping!$E$2:$E$56,,0)</f>
        <v>United States</v>
      </c>
      <c r="P43" s="29" t="str">
        <f>_xlfn.XLOOKUP($K43,mapping!$P$2:$P$4,mapping!$Q$2:$Q$4,,0)</f>
        <v>Medium</v>
      </c>
      <c r="Q43" s="29" t="str">
        <f>_xlfn.XLOOKUP($I43,mapping!$M$2:$M$4,mapping!$N$2:$N$4,,0)</f>
        <v>Remote</v>
      </c>
    </row>
    <row r="44" spans="1:17" x14ac:dyDescent="0.25">
      <c r="A44" s="28">
        <v>2024</v>
      </c>
      <c r="B44" s="29" t="s">
        <v>29</v>
      </c>
      <c r="C44" s="29" t="s">
        <v>12</v>
      </c>
      <c r="D44" s="29" t="s">
        <v>43</v>
      </c>
      <c r="E44" s="28">
        <v>300000</v>
      </c>
      <c r="F44" s="29" t="s">
        <v>14</v>
      </c>
      <c r="G44" s="28">
        <v>300000</v>
      </c>
      <c r="H44" s="29" t="s">
        <v>17</v>
      </c>
      <c r="I44" s="28">
        <v>0</v>
      </c>
      <c r="J44" s="29" t="s">
        <v>17</v>
      </c>
      <c r="K44" s="29" t="s">
        <v>16</v>
      </c>
      <c r="L44" s="29" t="str">
        <f>_xlfn.XLOOKUP($D44,mapping!$B$2:$B$124,mapping!$A$2:$A$124,,0)</f>
        <v>Researcher</v>
      </c>
      <c r="M44" s="29" t="str">
        <f>_xlfn.XLOOKUP($C44,mapping!$J$2:$J$5,mapping!$K$2:$K$5,,0)</f>
        <v>Full-Time</v>
      </c>
      <c r="N44" s="29" t="str">
        <f>_xlfn.XLOOKUP($B44,mapping!$G$2:$G$5,mapping!$H$2:$H$5,,0)</f>
        <v>Junior</v>
      </c>
      <c r="O44" s="29" t="str">
        <f>_xlfn.XLOOKUP($J44,mapping!$D$2:$D$56,mapping!$E$2:$E$56,,0)</f>
        <v>United States</v>
      </c>
      <c r="P44" s="29" t="str">
        <f>_xlfn.XLOOKUP($K44,mapping!$P$2:$P$4,mapping!$Q$2:$Q$4,,0)</f>
        <v>Medium</v>
      </c>
      <c r="Q44" s="29" t="str">
        <f>_xlfn.XLOOKUP($I44,mapping!$M$2:$M$4,mapping!$N$2:$N$4,,0)</f>
        <v>On-site</v>
      </c>
    </row>
    <row r="45" spans="1:17" x14ac:dyDescent="0.25">
      <c r="A45" s="28">
        <v>2021</v>
      </c>
      <c r="B45" s="29" t="s">
        <v>11</v>
      </c>
      <c r="C45" s="29" t="s">
        <v>12</v>
      </c>
      <c r="D45" s="29" t="s">
        <v>26</v>
      </c>
      <c r="E45" s="28">
        <v>38400</v>
      </c>
      <c r="F45" s="29" t="s">
        <v>19</v>
      </c>
      <c r="G45" s="28">
        <v>45391</v>
      </c>
      <c r="H45" s="29" t="s">
        <v>44</v>
      </c>
      <c r="I45" s="28">
        <v>100</v>
      </c>
      <c r="J45" s="29" t="s">
        <v>44</v>
      </c>
      <c r="K45" s="29" t="s">
        <v>33</v>
      </c>
      <c r="L45" s="29" t="str">
        <f>_xlfn.XLOOKUP($D45,mapping!$B$2:$B$124,mapping!$A$2:$A$124,,0)</f>
        <v>Data Engineer</v>
      </c>
      <c r="M45" s="29" t="str">
        <f>_xlfn.XLOOKUP($C45,mapping!$J$2:$J$5,mapping!$K$2:$K$5,,0)</f>
        <v>Full-Time</v>
      </c>
      <c r="N45" s="29" t="str">
        <f>_xlfn.XLOOKUP($B45,mapping!$G$2:$G$5,mapping!$H$2:$H$5,,0)</f>
        <v>Mid-Level</v>
      </c>
      <c r="O45" s="29" t="str">
        <f>_xlfn.XLOOKUP($J45,mapping!$D$2:$D$56,mapping!$E$2:$E$56,,0)</f>
        <v>Netherlands</v>
      </c>
      <c r="P45" s="29" t="str">
        <f>_xlfn.XLOOKUP($K45,mapping!$P$2:$P$4,mapping!$Q$2:$Q$4,,0)</f>
        <v>Large</v>
      </c>
      <c r="Q45" s="29" t="str">
        <f>_xlfn.XLOOKUP($I45,mapping!$M$2:$M$4,mapping!$N$2:$N$4,,0)</f>
        <v>Remote</v>
      </c>
    </row>
    <row r="46" spans="1:17" x14ac:dyDescent="0.25">
      <c r="A46" s="28">
        <v>2023</v>
      </c>
      <c r="B46" s="29" t="s">
        <v>21</v>
      </c>
      <c r="C46" s="29" t="s">
        <v>12</v>
      </c>
      <c r="D46" s="29" t="s">
        <v>22</v>
      </c>
      <c r="E46" s="28">
        <v>156400</v>
      </c>
      <c r="F46" s="29" t="s">
        <v>14</v>
      </c>
      <c r="G46" s="28">
        <v>156400</v>
      </c>
      <c r="H46" s="29" t="s">
        <v>17</v>
      </c>
      <c r="I46" s="28">
        <v>100</v>
      </c>
      <c r="J46" s="29" t="s">
        <v>17</v>
      </c>
      <c r="K46" s="29" t="s">
        <v>16</v>
      </c>
      <c r="L46" s="29" t="str">
        <f>_xlfn.XLOOKUP($D46,mapping!$B$2:$B$124,mapping!$A$2:$A$124,,0)</f>
        <v>Data Scientist</v>
      </c>
      <c r="M46" s="29" t="str">
        <f>_xlfn.XLOOKUP($C46,mapping!$J$2:$J$5,mapping!$K$2:$K$5,,0)</f>
        <v>Full-Time</v>
      </c>
      <c r="N46" s="29" t="str">
        <f>_xlfn.XLOOKUP($B46,mapping!$G$2:$G$5,mapping!$H$2:$H$5,,0)</f>
        <v>Senior</v>
      </c>
      <c r="O46" s="29" t="str">
        <f>_xlfn.XLOOKUP($J46,mapping!$D$2:$D$56,mapping!$E$2:$E$56,,0)</f>
        <v>United States</v>
      </c>
      <c r="P46" s="29" t="str">
        <f>_xlfn.XLOOKUP($K46,mapping!$P$2:$P$4,mapping!$Q$2:$Q$4,,0)</f>
        <v>Medium</v>
      </c>
      <c r="Q46" s="29" t="str">
        <f>_xlfn.XLOOKUP($I46,mapping!$M$2:$M$4,mapping!$N$2:$N$4,,0)</f>
        <v>Remote</v>
      </c>
    </row>
    <row r="47" spans="1:17" x14ac:dyDescent="0.25">
      <c r="A47" s="28">
        <v>2023</v>
      </c>
      <c r="B47" s="29" t="s">
        <v>11</v>
      </c>
      <c r="C47" s="29" t="s">
        <v>12</v>
      </c>
      <c r="D47" s="29" t="s">
        <v>18</v>
      </c>
      <c r="E47" s="28">
        <v>300000</v>
      </c>
      <c r="F47" s="29" t="s">
        <v>14</v>
      </c>
      <c r="G47" s="28">
        <v>300000</v>
      </c>
      <c r="H47" s="29" t="s">
        <v>17</v>
      </c>
      <c r="I47" s="28">
        <v>0</v>
      </c>
      <c r="J47" s="29" t="s">
        <v>17</v>
      </c>
      <c r="K47" s="29" t="s">
        <v>16</v>
      </c>
      <c r="L47" s="29" t="str">
        <f>_xlfn.XLOOKUP($D47,mapping!$B$2:$B$124,mapping!$A$2:$A$124,,0)</f>
        <v>Machine Learning Engineer</v>
      </c>
      <c r="M47" s="29" t="str">
        <f>_xlfn.XLOOKUP($C47,mapping!$J$2:$J$5,mapping!$K$2:$K$5,,0)</f>
        <v>Full-Time</v>
      </c>
      <c r="N47" s="29" t="str">
        <f>_xlfn.XLOOKUP($B47,mapping!$G$2:$G$5,mapping!$H$2:$H$5,,0)</f>
        <v>Mid-Level</v>
      </c>
      <c r="O47" s="29" t="str">
        <f>_xlfn.XLOOKUP($J47,mapping!$D$2:$D$56,mapping!$E$2:$E$56,,0)</f>
        <v>United States</v>
      </c>
      <c r="P47" s="29" t="str">
        <f>_xlfn.XLOOKUP($K47,mapping!$P$2:$P$4,mapping!$Q$2:$Q$4,,0)</f>
        <v>Medium</v>
      </c>
      <c r="Q47" s="29" t="str">
        <f>_xlfn.XLOOKUP($I47,mapping!$M$2:$M$4,mapping!$N$2:$N$4,,0)</f>
        <v>On-site</v>
      </c>
    </row>
    <row r="48" spans="1:17" x14ac:dyDescent="0.25">
      <c r="A48" s="28">
        <v>2023</v>
      </c>
      <c r="B48" s="29" t="s">
        <v>11</v>
      </c>
      <c r="C48" s="29" t="s">
        <v>12</v>
      </c>
      <c r="D48" s="29" t="s">
        <v>22</v>
      </c>
      <c r="E48" s="28">
        <v>220000</v>
      </c>
      <c r="F48" s="29" t="s">
        <v>14</v>
      </c>
      <c r="G48" s="28">
        <v>220000</v>
      </c>
      <c r="H48" s="29" t="s">
        <v>17</v>
      </c>
      <c r="I48" s="28">
        <v>0</v>
      </c>
      <c r="J48" s="29" t="s">
        <v>17</v>
      </c>
      <c r="K48" s="29" t="s">
        <v>16</v>
      </c>
      <c r="L48" s="29" t="str">
        <f>_xlfn.XLOOKUP($D48,mapping!$B$2:$B$124,mapping!$A$2:$A$124,,0)</f>
        <v>Data Scientist</v>
      </c>
      <c r="M48" s="29" t="str">
        <f>_xlfn.XLOOKUP($C48,mapping!$J$2:$J$5,mapping!$K$2:$K$5,,0)</f>
        <v>Full-Time</v>
      </c>
      <c r="N48" s="29" t="str">
        <f>_xlfn.XLOOKUP($B48,mapping!$G$2:$G$5,mapping!$H$2:$H$5,,0)</f>
        <v>Mid-Level</v>
      </c>
      <c r="O48" s="29" t="str">
        <f>_xlfn.XLOOKUP($J48,mapping!$D$2:$D$56,mapping!$E$2:$E$56,,0)</f>
        <v>United States</v>
      </c>
      <c r="P48" s="29" t="str">
        <f>_xlfn.XLOOKUP($K48,mapping!$P$2:$P$4,mapping!$Q$2:$Q$4,,0)</f>
        <v>Medium</v>
      </c>
      <c r="Q48" s="29" t="str">
        <f>_xlfn.XLOOKUP($I48,mapping!$M$2:$M$4,mapping!$N$2:$N$4,,0)</f>
        <v>On-site</v>
      </c>
    </row>
    <row r="49" spans="1:17" x14ac:dyDescent="0.25">
      <c r="A49" s="28">
        <v>2024</v>
      </c>
      <c r="B49" s="29" t="s">
        <v>11</v>
      </c>
      <c r="C49" s="29" t="s">
        <v>12</v>
      </c>
      <c r="D49" s="29" t="s">
        <v>26</v>
      </c>
      <c r="E49" s="28">
        <v>113000</v>
      </c>
      <c r="F49" s="29" t="s">
        <v>14</v>
      </c>
      <c r="G49" s="28">
        <v>113000</v>
      </c>
      <c r="H49" s="29" t="s">
        <v>17</v>
      </c>
      <c r="I49" s="28">
        <v>0</v>
      </c>
      <c r="J49" s="29" t="s">
        <v>17</v>
      </c>
      <c r="K49" s="29" t="s">
        <v>16</v>
      </c>
      <c r="L49" s="29" t="str">
        <f>_xlfn.XLOOKUP($D49,mapping!$B$2:$B$124,mapping!$A$2:$A$124,,0)</f>
        <v>Data Engineer</v>
      </c>
      <c r="M49" s="29" t="str">
        <f>_xlfn.XLOOKUP($C49,mapping!$J$2:$J$5,mapping!$K$2:$K$5,,0)</f>
        <v>Full-Time</v>
      </c>
      <c r="N49" s="29" t="str">
        <f>_xlfn.XLOOKUP($B49,mapping!$G$2:$G$5,mapping!$H$2:$H$5,,0)</f>
        <v>Mid-Level</v>
      </c>
      <c r="O49" s="29" t="str">
        <f>_xlfn.XLOOKUP($J49,mapping!$D$2:$D$56,mapping!$E$2:$E$56,,0)</f>
        <v>United States</v>
      </c>
      <c r="P49" s="29" t="str">
        <f>_xlfn.XLOOKUP($K49,mapping!$P$2:$P$4,mapping!$Q$2:$Q$4,,0)</f>
        <v>Medium</v>
      </c>
      <c r="Q49" s="29" t="str">
        <f>_xlfn.XLOOKUP($I49,mapping!$M$2:$M$4,mapping!$N$2:$N$4,,0)</f>
        <v>On-site</v>
      </c>
    </row>
    <row r="50" spans="1:17" x14ac:dyDescent="0.25">
      <c r="A50" s="28">
        <v>2024</v>
      </c>
      <c r="B50" s="29" t="s">
        <v>21</v>
      </c>
      <c r="C50" s="29" t="s">
        <v>12</v>
      </c>
      <c r="D50" s="29" t="s">
        <v>13</v>
      </c>
      <c r="E50" s="28">
        <v>165000</v>
      </c>
      <c r="F50" s="29" t="s">
        <v>14</v>
      </c>
      <c r="G50" s="28">
        <v>165000</v>
      </c>
      <c r="H50" s="29" t="s">
        <v>17</v>
      </c>
      <c r="I50" s="28">
        <v>100</v>
      </c>
      <c r="J50" s="29" t="s">
        <v>17</v>
      </c>
      <c r="K50" s="29" t="s">
        <v>16</v>
      </c>
      <c r="L50" s="29" t="str">
        <f>_xlfn.XLOOKUP($D50,mapping!$B$2:$B$124,mapping!$A$2:$A$124,,0)</f>
        <v>Data Analyst</v>
      </c>
      <c r="M50" s="29" t="str">
        <f>_xlfn.XLOOKUP($C50,mapping!$J$2:$J$5,mapping!$K$2:$K$5,,0)</f>
        <v>Full-Time</v>
      </c>
      <c r="N50" s="29" t="str">
        <f>_xlfn.XLOOKUP($B50,mapping!$G$2:$G$5,mapping!$H$2:$H$5,,0)</f>
        <v>Senior</v>
      </c>
      <c r="O50" s="29" t="str">
        <f>_xlfn.XLOOKUP($J50,mapping!$D$2:$D$56,mapping!$E$2:$E$56,,0)</f>
        <v>United States</v>
      </c>
      <c r="P50" s="29" t="str">
        <f>_xlfn.XLOOKUP($K50,mapping!$P$2:$P$4,mapping!$Q$2:$Q$4,,0)</f>
        <v>Medium</v>
      </c>
      <c r="Q50" s="29" t="str">
        <f>_xlfn.XLOOKUP($I50,mapping!$M$2:$M$4,mapping!$N$2:$N$4,,0)</f>
        <v>Remote</v>
      </c>
    </row>
    <row r="51" spans="1:17" x14ac:dyDescent="0.25">
      <c r="A51" s="28">
        <v>2023</v>
      </c>
      <c r="B51" s="29" t="s">
        <v>21</v>
      </c>
      <c r="C51" s="29" t="s">
        <v>12</v>
      </c>
      <c r="D51" s="29" t="s">
        <v>22</v>
      </c>
      <c r="E51" s="28">
        <v>143100</v>
      </c>
      <c r="F51" s="29" t="s">
        <v>14</v>
      </c>
      <c r="G51" s="28">
        <v>143100</v>
      </c>
      <c r="H51" s="29" t="s">
        <v>45</v>
      </c>
      <c r="I51" s="28">
        <v>0</v>
      </c>
      <c r="J51" s="29" t="s">
        <v>45</v>
      </c>
      <c r="K51" s="29" t="s">
        <v>16</v>
      </c>
      <c r="L51" s="29" t="str">
        <f>_xlfn.XLOOKUP($D51,mapping!$B$2:$B$124,mapping!$A$2:$A$124,,0)</f>
        <v>Data Scientist</v>
      </c>
      <c r="M51" s="29" t="str">
        <f>_xlfn.XLOOKUP($C51,mapping!$J$2:$J$5,mapping!$K$2:$K$5,,0)</f>
        <v>Full-Time</v>
      </c>
      <c r="N51" s="29" t="str">
        <f>_xlfn.XLOOKUP($B51,mapping!$G$2:$G$5,mapping!$H$2:$H$5,,0)</f>
        <v>Senior</v>
      </c>
      <c r="O51" s="29" t="str">
        <f>_xlfn.XLOOKUP($J51,mapping!$D$2:$D$56,mapping!$E$2:$E$56,,0)</f>
        <v>Canada</v>
      </c>
      <c r="P51" s="29" t="str">
        <f>_xlfn.XLOOKUP($K51,mapping!$P$2:$P$4,mapping!$Q$2:$Q$4,,0)</f>
        <v>Medium</v>
      </c>
      <c r="Q51" s="29" t="str">
        <f>_xlfn.XLOOKUP($I51,mapping!$M$2:$M$4,mapping!$N$2:$N$4,,0)</f>
        <v>On-site</v>
      </c>
    </row>
    <row r="52" spans="1:17" x14ac:dyDescent="0.25">
      <c r="A52" s="28">
        <v>2023</v>
      </c>
      <c r="B52" s="29" t="s">
        <v>21</v>
      </c>
      <c r="C52" s="29" t="s">
        <v>12</v>
      </c>
      <c r="D52" s="29" t="s">
        <v>26</v>
      </c>
      <c r="E52" s="28">
        <v>120000</v>
      </c>
      <c r="F52" s="29" t="s">
        <v>14</v>
      </c>
      <c r="G52" s="28">
        <v>120000</v>
      </c>
      <c r="H52" s="29" t="s">
        <v>17</v>
      </c>
      <c r="I52" s="28">
        <v>0</v>
      </c>
      <c r="J52" s="29" t="s">
        <v>17</v>
      </c>
      <c r="K52" s="29" t="s">
        <v>16</v>
      </c>
      <c r="L52" s="29" t="str">
        <f>_xlfn.XLOOKUP($D52,mapping!$B$2:$B$124,mapping!$A$2:$A$124,,0)</f>
        <v>Data Engineer</v>
      </c>
      <c r="M52" s="29" t="str">
        <f>_xlfn.XLOOKUP($C52,mapping!$J$2:$J$5,mapping!$K$2:$K$5,,0)</f>
        <v>Full-Time</v>
      </c>
      <c r="N52" s="29" t="str">
        <f>_xlfn.XLOOKUP($B52,mapping!$G$2:$G$5,mapping!$H$2:$H$5,,0)</f>
        <v>Senior</v>
      </c>
      <c r="O52" s="29" t="str">
        <f>_xlfn.XLOOKUP($J52,mapping!$D$2:$D$56,mapping!$E$2:$E$56,,0)</f>
        <v>United States</v>
      </c>
      <c r="P52" s="29" t="str">
        <f>_xlfn.XLOOKUP($K52,mapping!$P$2:$P$4,mapping!$Q$2:$Q$4,,0)</f>
        <v>Medium</v>
      </c>
      <c r="Q52" s="29" t="str">
        <f>_xlfn.XLOOKUP($I52,mapping!$M$2:$M$4,mapping!$N$2:$N$4,,0)</f>
        <v>On-site</v>
      </c>
    </row>
    <row r="53" spans="1:17" x14ac:dyDescent="0.25">
      <c r="A53" s="28">
        <v>2024</v>
      </c>
      <c r="B53" s="29" t="s">
        <v>11</v>
      </c>
      <c r="C53" s="29" t="s">
        <v>12</v>
      </c>
      <c r="D53" s="29" t="s">
        <v>22</v>
      </c>
      <c r="E53" s="28">
        <v>160000</v>
      </c>
      <c r="F53" s="29" t="s">
        <v>14</v>
      </c>
      <c r="G53" s="28">
        <v>160000</v>
      </c>
      <c r="H53" s="29" t="s">
        <v>17</v>
      </c>
      <c r="I53" s="28">
        <v>0</v>
      </c>
      <c r="J53" s="29" t="s">
        <v>17</v>
      </c>
      <c r="K53" s="29" t="s">
        <v>16</v>
      </c>
      <c r="L53" s="29" t="str">
        <f>_xlfn.XLOOKUP($D53,mapping!$B$2:$B$124,mapping!$A$2:$A$124,,0)</f>
        <v>Data Scientist</v>
      </c>
      <c r="M53" s="29" t="str">
        <f>_xlfn.XLOOKUP($C53,mapping!$J$2:$J$5,mapping!$K$2:$K$5,,0)</f>
        <v>Full-Time</v>
      </c>
      <c r="N53" s="29" t="str">
        <f>_xlfn.XLOOKUP($B53,mapping!$G$2:$G$5,mapping!$H$2:$H$5,,0)</f>
        <v>Mid-Level</v>
      </c>
      <c r="O53" s="29" t="str">
        <f>_xlfn.XLOOKUP($J53,mapping!$D$2:$D$56,mapping!$E$2:$E$56,,0)</f>
        <v>United States</v>
      </c>
      <c r="P53" s="29" t="str">
        <f>_xlfn.XLOOKUP($K53,mapping!$P$2:$P$4,mapping!$Q$2:$Q$4,,0)</f>
        <v>Medium</v>
      </c>
      <c r="Q53" s="29" t="str">
        <f>_xlfn.XLOOKUP($I53,mapping!$M$2:$M$4,mapping!$N$2:$N$4,,0)</f>
        <v>On-site</v>
      </c>
    </row>
    <row r="54" spans="1:17" x14ac:dyDescent="0.25">
      <c r="A54" s="28">
        <v>2024</v>
      </c>
      <c r="B54" s="29" t="s">
        <v>11</v>
      </c>
      <c r="C54" s="29" t="s">
        <v>12</v>
      </c>
      <c r="D54" s="29" t="s">
        <v>26</v>
      </c>
      <c r="E54" s="28">
        <v>97000</v>
      </c>
      <c r="F54" s="29" t="s">
        <v>14</v>
      </c>
      <c r="G54" s="28">
        <v>97000</v>
      </c>
      <c r="H54" s="29" t="s">
        <v>17</v>
      </c>
      <c r="I54" s="28">
        <v>0</v>
      </c>
      <c r="J54" s="29" t="s">
        <v>17</v>
      </c>
      <c r="K54" s="29" t="s">
        <v>16</v>
      </c>
      <c r="L54" s="29" t="str">
        <f>_xlfn.XLOOKUP($D54,mapping!$B$2:$B$124,mapping!$A$2:$A$124,,0)</f>
        <v>Data Engineer</v>
      </c>
      <c r="M54" s="29" t="str">
        <f>_xlfn.XLOOKUP($C54,mapping!$J$2:$J$5,mapping!$K$2:$K$5,,0)</f>
        <v>Full-Time</v>
      </c>
      <c r="N54" s="29" t="str">
        <f>_xlfn.XLOOKUP($B54,mapping!$G$2:$G$5,mapping!$H$2:$H$5,,0)</f>
        <v>Mid-Level</v>
      </c>
      <c r="O54" s="29" t="str">
        <f>_xlfn.XLOOKUP($J54,mapping!$D$2:$D$56,mapping!$E$2:$E$56,,0)</f>
        <v>United States</v>
      </c>
      <c r="P54" s="29" t="str">
        <f>_xlfn.XLOOKUP($K54,mapping!$P$2:$P$4,mapping!$Q$2:$Q$4,,0)</f>
        <v>Medium</v>
      </c>
      <c r="Q54" s="29" t="str">
        <f>_xlfn.XLOOKUP($I54,mapping!$M$2:$M$4,mapping!$N$2:$N$4,,0)</f>
        <v>On-site</v>
      </c>
    </row>
    <row r="55" spans="1:17" x14ac:dyDescent="0.25">
      <c r="A55" s="28">
        <v>2022</v>
      </c>
      <c r="B55" s="29" t="s">
        <v>21</v>
      </c>
      <c r="C55" s="29" t="s">
        <v>12</v>
      </c>
      <c r="D55" s="29" t="s">
        <v>22</v>
      </c>
      <c r="E55" s="28">
        <v>204100</v>
      </c>
      <c r="F55" s="29" t="s">
        <v>14</v>
      </c>
      <c r="G55" s="28">
        <v>204100</v>
      </c>
      <c r="H55" s="29" t="s">
        <v>17</v>
      </c>
      <c r="I55" s="28">
        <v>0</v>
      </c>
      <c r="J55" s="29" t="s">
        <v>17</v>
      </c>
      <c r="K55" s="29" t="s">
        <v>16</v>
      </c>
      <c r="L55" s="29" t="str">
        <f>_xlfn.XLOOKUP($D55,mapping!$B$2:$B$124,mapping!$A$2:$A$124,,0)</f>
        <v>Data Scientist</v>
      </c>
      <c r="M55" s="29" t="str">
        <f>_xlfn.XLOOKUP($C55,mapping!$J$2:$J$5,mapping!$K$2:$K$5,,0)</f>
        <v>Full-Time</v>
      </c>
      <c r="N55" s="29" t="str">
        <f>_xlfn.XLOOKUP($B55,mapping!$G$2:$G$5,mapping!$H$2:$H$5,,0)</f>
        <v>Senior</v>
      </c>
      <c r="O55" s="29" t="str">
        <f>_xlfn.XLOOKUP($J55,mapping!$D$2:$D$56,mapping!$E$2:$E$56,,0)</f>
        <v>United States</v>
      </c>
      <c r="P55" s="29" t="str">
        <f>_xlfn.XLOOKUP($K55,mapping!$P$2:$P$4,mapping!$Q$2:$Q$4,,0)</f>
        <v>Medium</v>
      </c>
      <c r="Q55" s="29" t="str">
        <f>_xlfn.XLOOKUP($I55,mapping!$M$2:$M$4,mapping!$N$2:$N$4,,0)</f>
        <v>On-site</v>
      </c>
    </row>
    <row r="56" spans="1:17" x14ac:dyDescent="0.25">
      <c r="A56" s="28">
        <v>2022</v>
      </c>
      <c r="B56" s="29" t="s">
        <v>21</v>
      </c>
      <c r="C56" s="29" t="s">
        <v>12</v>
      </c>
      <c r="D56" s="29" t="s">
        <v>13</v>
      </c>
      <c r="E56" s="28">
        <v>110600</v>
      </c>
      <c r="F56" s="29" t="s">
        <v>14</v>
      </c>
      <c r="G56" s="28">
        <v>110600</v>
      </c>
      <c r="H56" s="29" t="s">
        <v>17</v>
      </c>
      <c r="I56" s="28">
        <v>0</v>
      </c>
      <c r="J56" s="29" t="s">
        <v>17</v>
      </c>
      <c r="K56" s="29" t="s">
        <v>16</v>
      </c>
      <c r="L56" s="29" t="str">
        <f>_xlfn.XLOOKUP($D56,mapping!$B$2:$B$124,mapping!$A$2:$A$124,,0)</f>
        <v>Data Analyst</v>
      </c>
      <c r="M56" s="29" t="str">
        <f>_xlfn.XLOOKUP($C56,mapping!$J$2:$J$5,mapping!$K$2:$K$5,,0)</f>
        <v>Full-Time</v>
      </c>
      <c r="N56" s="29" t="str">
        <f>_xlfn.XLOOKUP($B56,mapping!$G$2:$G$5,mapping!$H$2:$H$5,,0)</f>
        <v>Senior</v>
      </c>
      <c r="O56" s="29" t="str">
        <f>_xlfn.XLOOKUP($J56,mapping!$D$2:$D$56,mapping!$E$2:$E$56,,0)</f>
        <v>United States</v>
      </c>
      <c r="P56" s="29" t="str">
        <f>_xlfn.XLOOKUP($K56,mapping!$P$2:$P$4,mapping!$Q$2:$Q$4,,0)</f>
        <v>Medium</v>
      </c>
      <c r="Q56" s="29" t="str">
        <f>_xlfn.XLOOKUP($I56,mapping!$M$2:$M$4,mapping!$N$2:$N$4,,0)</f>
        <v>On-site</v>
      </c>
    </row>
    <row r="57" spans="1:17" x14ac:dyDescent="0.25">
      <c r="A57" s="28">
        <v>2023</v>
      </c>
      <c r="B57" s="29" t="s">
        <v>21</v>
      </c>
      <c r="C57" s="29" t="s">
        <v>12</v>
      </c>
      <c r="D57" s="29" t="s">
        <v>13</v>
      </c>
      <c r="E57" s="28">
        <v>120000</v>
      </c>
      <c r="F57" s="29" t="s">
        <v>14</v>
      </c>
      <c r="G57" s="28">
        <v>120000</v>
      </c>
      <c r="H57" s="29" t="s">
        <v>17</v>
      </c>
      <c r="I57" s="28">
        <v>100</v>
      </c>
      <c r="J57" s="29" t="s">
        <v>17</v>
      </c>
      <c r="K57" s="29" t="s">
        <v>16</v>
      </c>
      <c r="L57" s="29" t="str">
        <f>_xlfn.XLOOKUP($D57,mapping!$B$2:$B$124,mapping!$A$2:$A$124,,0)</f>
        <v>Data Analyst</v>
      </c>
      <c r="M57" s="29" t="str">
        <f>_xlfn.XLOOKUP($C57,mapping!$J$2:$J$5,mapping!$K$2:$K$5,,0)</f>
        <v>Full-Time</v>
      </c>
      <c r="N57" s="29" t="str">
        <f>_xlfn.XLOOKUP($B57,mapping!$G$2:$G$5,mapping!$H$2:$H$5,,0)</f>
        <v>Senior</v>
      </c>
      <c r="O57" s="29" t="str">
        <f>_xlfn.XLOOKUP($J57,mapping!$D$2:$D$56,mapping!$E$2:$E$56,,0)</f>
        <v>United States</v>
      </c>
      <c r="P57" s="29" t="str">
        <f>_xlfn.XLOOKUP($K57,mapping!$P$2:$P$4,mapping!$Q$2:$Q$4,,0)</f>
        <v>Medium</v>
      </c>
      <c r="Q57" s="29" t="str">
        <f>_xlfn.XLOOKUP($I57,mapping!$M$2:$M$4,mapping!$N$2:$N$4,,0)</f>
        <v>Remote</v>
      </c>
    </row>
    <row r="58" spans="1:17" x14ac:dyDescent="0.25">
      <c r="A58" s="28">
        <v>2020</v>
      </c>
      <c r="B58" s="29" t="s">
        <v>25</v>
      </c>
      <c r="C58" s="29" t="s">
        <v>12</v>
      </c>
      <c r="D58" s="29" t="s">
        <v>46</v>
      </c>
      <c r="E58" s="28">
        <v>15000</v>
      </c>
      <c r="F58" s="29" t="s">
        <v>14</v>
      </c>
      <c r="G58" s="28">
        <v>15000</v>
      </c>
      <c r="H58" s="29" t="s">
        <v>47</v>
      </c>
      <c r="I58" s="28">
        <v>0</v>
      </c>
      <c r="J58" s="29" t="s">
        <v>45</v>
      </c>
      <c r="K58" s="29" t="s">
        <v>16</v>
      </c>
      <c r="L58" s="29" t="str">
        <f>_xlfn.XLOOKUP($D58,mapping!$B$2:$B$124,mapping!$A$2:$A$124,,0)</f>
        <v>Data Analyst</v>
      </c>
      <c r="M58" s="29" t="str">
        <f>_xlfn.XLOOKUP($C58,mapping!$J$2:$J$5,mapping!$K$2:$K$5,,0)</f>
        <v>Full-Time</v>
      </c>
      <c r="N58" s="29" t="str">
        <f>_xlfn.XLOOKUP($B58,mapping!$G$2:$G$5,mapping!$H$2:$H$5,,0)</f>
        <v>Executive</v>
      </c>
      <c r="O58" s="29" t="str">
        <f>_xlfn.XLOOKUP($J58,mapping!$D$2:$D$56,mapping!$E$2:$E$56,,0)</f>
        <v>Canada</v>
      </c>
      <c r="P58" s="29" t="str">
        <f>_xlfn.XLOOKUP($K58,mapping!$P$2:$P$4,mapping!$Q$2:$Q$4,,0)</f>
        <v>Medium</v>
      </c>
      <c r="Q58" s="29" t="str">
        <f>_xlfn.XLOOKUP($I58,mapping!$M$2:$M$4,mapping!$N$2:$N$4,,0)</f>
        <v>On-site</v>
      </c>
    </row>
    <row r="59" spans="1:17" x14ac:dyDescent="0.25">
      <c r="A59" s="28">
        <v>2023</v>
      </c>
      <c r="B59" s="29" t="s">
        <v>21</v>
      </c>
      <c r="C59" s="29" t="s">
        <v>12</v>
      </c>
      <c r="D59" s="29" t="s">
        <v>48</v>
      </c>
      <c r="E59" s="28">
        <v>185000</v>
      </c>
      <c r="F59" s="29" t="s">
        <v>14</v>
      </c>
      <c r="G59" s="28">
        <v>185000</v>
      </c>
      <c r="H59" s="29" t="s">
        <v>17</v>
      </c>
      <c r="I59" s="28">
        <v>0</v>
      </c>
      <c r="J59" s="29" t="s">
        <v>17</v>
      </c>
      <c r="K59" s="29" t="s">
        <v>16</v>
      </c>
      <c r="L59" s="29" t="str">
        <f>_xlfn.XLOOKUP($D59,mapping!$B$2:$B$124,mapping!$A$2:$A$124,,0)</f>
        <v>Data Engineer</v>
      </c>
      <c r="M59" s="29" t="str">
        <f>_xlfn.XLOOKUP($C59,mapping!$J$2:$J$5,mapping!$K$2:$K$5,,0)</f>
        <v>Full-Time</v>
      </c>
      <c r="N59" s="29" t="str">
        <f>_xlfn.XLOOKUP($B59,mapping!$G$2:$G$5,mapping!$H$2:$H$5,,0)</f>
        <v>Senior</v>
      </c>
      <c r="O59" s="29" t="str">
        <f>_xlfn.XLOOKUP($J59,mapping!$D$2:$D$56,mapping!$E$2:$E$56,,0)</f>
        <v>United States</v>
      </c>
      <c r="P59" s="29" t="str">
        <f>_xlfn.XLOOKUP($K59,mapping!$P$2:$P$4,mapping!$Q$2:$Q$4,,0)</f>
        <v>Medium</v>
      </c>
      <c r="Q59" s="29" t="str">
        <f>_xlfn.XLOOKUP($I59,mapping!$M$2:$M$4,mapping!$N$2:$N$4,,0)</f>
        <v>On-site</v>
      </c>
    </row>
    <row r="60" spans="1:17" x14ac:dyDescent="0.25">
      <c r="A60" s="28">
        <v>2024</v>
      </c>
      <c r="B60" s="29" t="s">
        <v>21</v>
      </c>
      <c r="C60" s="29" t="s">
        <v>12</v>
      </c>
      <c r="D60" s="29" t="s">
        <v>22</v>
      </c>
      <c r="E60" s="28">
        <v>170000</v>
      </c>
      <c r="F60" s="29" t="s">
        <v>14</v>
      </c>
      <c r="G60" s="28">
        <v>170000</v>
      </c>
      <c r="H60" s="29" t="s">
        <v>17</v>
      </c>
      <c r="I60" s="28">
        <v>0</v>
      </c>
      <c r="J60" s="29" t="s">
        <v>17</v>
      </c>
      <c r="K60" s="29" t="s">
        <v>16</v>
      </c>
      <c r="L60" s="29" t="str">
        <f>_xlfn.XLOOKUP($D60,mapping!$B$2:$B$124,mapping!$A$2:$A$124,,0)</f>
        <v>Data Scientist</v>
      </c>
      <c r="M60" s="29" t="str">
        <f>_xlfn.XLOOKUP($C60,mapping!$J$2:$J$5,mapping!$K$2:$K$5,,0)</f>
        <v>Full-Time</v>
      </c>
      <c r="N60" s="29" t="str">
        <f>_xlfn.XLOOKUP($B60,mapping!$G$2:$G$5,mapping!$H$2:$H$5,,0)</f>
        <v>Senior</v>
      </c>
      <c r="O60" s="29" t="str">
        <f>_xlfn.XLOOKUP($J60,mapping!$D$2:$D$56,mapping!$E$2:$E$56,,0)</f>
        <v>United States</v>
      </c>
      <c r="P60" s="29" t="str">
        <f>_xlfn.XLOOKUP($K60,mapping!$P$2:$P$4,mapping!$Q$2:$Q$4,,0)</f>
        <v>Medium</v>
      </c>
      <c r="Q60" s="29" t="str">
        <f>_xlfn.XLOOKUP($I60,mapping!$M$2:$M$4,mapping!$N$2:$N$4,,0)</f>
        <v>On-site</v>
      </c>
    </row>
    <row r="61" spans="1:17" x14ac:dyDescent="0.25">
      <c r="A61" s="28">
        <v>2024</v>
      </c>
      <c r="B61" s="29" t="s">
        <v>21</v>
      </c>
      <c r="C61" s="29" t="s">
        <v>12</v>
      </c>
      <c r="D61" s="29" t="s">
        <v>18</v>
      </c>
      <c r="E61" s="28">
        <v>229900</v>
      </c>
      <c r="F61" s="29" t="s">
        <v>14</v>
      </c>
      <c r="G61" s="28">
        <v>229900</v>
      </c>
      <c r="H61" s="29" t="s">
        <v>17</v>
      </c>
      <c r="I61" s="28">
        <v>0</v>
      </c>
      <c r="J61" s="29" t="s">
        <v>17</v>
      </c>
      <c r="K61" s="29" t="s">
        <v>16</v>
      </c>
      <c r="L61" s="29" t="str">
        <f>_xlfn.XLOOKUP($D61,mapping!$B$2:$B$124,mapping!$A$2:$A$124,,0)</f>
        <v>Machine Learning Engineer</v>
      </c>
      <c r="M61" s="29" t="str">
        <f>_xlfn.XLOOKUP($C61,mapping!$J$2:$J$5,mapping!$K$2:$K$5,,0)</f>
        <v>Full-Time</v>
      </c>
      <c r="N61" s="29" t="str">
        <f>_xlfn.XLOOKUP($B61,mapping!$G$2:$G$5,mapping!$H$2:$H$5,,0)</f>
        <v>Senior</v>
      </c>
      <c r="O61" s="29" t="str">
        <f>_xlfn.XLOOKUP($J61,mapping!$D$2:$D$56,mapping!$E$2:$E$56,,0)</f>
        <v>United States</v>
      </c>
      <c r="P61" s="29" t="str">
        <f>_xlfn.XLOOKUP($K61,mapping!$P$2:$P$4,mapping!$Q$2:$Q$4,,0)</f>
        <v>Medium</v>
      </c>
      <c r="Q61" s="29" t="str">
        <f>_xlfn.XLOOKUP($I61,mapping!$M$2:$M$4,mapping!$N$2:$N$4,,0)</f>
        <v>On-site</v>
      </c>
    </row>
    <row r="62" spans="1:17" x14ac:dyDescent="0.25">
      <c r="A62" s="28">
        <v>2024</v>
      </c>
      <c r="B62" s="29" t="s">
        <v>21</v>
      </c>
      <c r="C62" s="29" t="s">
        <v>12</v>
      </c>
      <c r="D62" s="29" t="s">
        <v>49</v>
      </c>
      <c r="E62" s="28">
        <v>206500</v>
      </c>
      <c r="F62" s="29" t="s">
        <v>14</v>
      </c>
      <c r="G62" s="28">
        <v>206500</v>
      </c>
      <c r="H62" s="29" t="s">
        <v>17</v>
      </c>
      <c r="I62" s="28">
        <v>0</v>
      </c>
      <c r="J62" s="29" t="s">
        <v>17</v>
      </c>
      <c r="K62" s="29" t="s">
        <v>16</v>
      </c>
      <c r="L62" s="29" t="str">
        <f>_xlfn.XLOOKUP($D62,mapping!$B$2:$B$124,mapping!$A$2:$A$124,,0)</f>
        <v>Data Engineer</v>
      </c>
      <c r="M62" s="29" t="str">
        <f>_xlfn.XLOOKUP($C62,mapping!$J$2:$J$5,mapping!$K$2:$K$5,,0)</f>
        <v>Full-Time</v>
      </c>
      <c r="N62" s="29" t="str">
        <f>_xlfn.XLOOKUP($B62,mapping!$G$2:$G$5,mapping!$H$2:$H$5,,0)</f>
        <v>Senior</v>
      </c>
      <c r="O62" s="29" t="str">
        <f>_xlfn.XLOOKUP($J62,mapping!$D$2:$D$56,mapping!$E$2:$E$56,,0)</f>
        <v>United States</v>
      </c>
      <c r="P62" s="29" t="str">
        <f>_xlfn.XLOOKUP($K62,mapping!$P$2:$P$4,mapping!$Q$2:$Q$4,,0)</f>
        <v>Medium</v>
      </c>
      <c r="Q62" s="29" t="str">
        <f>_xlfn.XLOOKUP($I62,mapping!$M$2:$M$4,mapping!$N$2:$N$4,,0)</f>
        <v>On-site</v>
      </c>
    </row>
    <row r="63" spans="1:17" x14ac:dyDescent="0.25">
      <c r="A63" s="28">
        <v>2022</v>
      </c>
      <c r="B63" s="29" t="s">
        <v>21</v>
      </c>
      <c r="C63" s="29" t="s">
        <v>12</v>
      </c>
      <c r="D63" s="29" t="s">
        <v>13</v>
      </c>
      <c r="E63" s="28">
        <v>81666</v>
      </c>
      <c r="F63" s="29" t="s">
        <v>14</v>
      </c>
      <c r="G63" s="28">
        <v>81666</v>
      </c>
      <c r="H63" s="29" t="s">
        <v>17</v>
      </c>
      <c r="I63" s="28">
        <v>100</v>
      </c>
      <c r="J63" s="29" t="s">
        <v>17</v>
      </c>
      <c r="K63" s="29" t="s">
        <v>16</v>
      </c>
      <c r="L63" s="29" t="str">
        <f>_xlfn.XLOOKUP($D63,mapping!$B$2:$B$124,mapping!$A$2:$A$124,,0)</f>
        <v>Data Analyst</v>
      </c>
      <c r="M63" s="29" t="str">
        <f>_xlfn.XLOOKUP($C63,mapping!$J$2:$J$5,mapping!$K$2:$K$5,,0)</f>
        <v>Full-Time</v>
      </c>
      <c r="N63" s="29" t="str">
        <f>_xlfn.XLOOKUP($B63,mapping!$G$2:$G$5,mapping!$H$2:$H$5,,0)</f>
        <v>Senior</v>
      </c>
      <c r="O63" s="29" t="str">
        <f>_xlfn.XLOOKUP($J63,mapping!$D$2:$D$56,mapping!$E$2:$E$56,,0)</f>
        <v>United States</v>
      </c>
      <c r="P63" s="29" t="str">
        <f>_xlfn.XLOOKUP($K63,mapping!$P$2:$P$4,mapping!$Q$2:$Q$4,,0)</f>
        <v>Medium</v>
      </c>
      <c r="Q63" s="29" t="str">
        <f>_xlfn.XLOOKUP($I63,mapping!$M$2:$M$4,mapping!$N$2:$N$4,,0)</f>
        <v>Remote</v>
      </c>
    </row>
    <row r="64" spans="1:17" x14ac:dyDescent="0.25">
      <c r="A64" s="28">
        <v>2023</v>
      </c>
      <c r="B64" s="29" t="s">
        <v>21</v>
      </c>
      <c r="C64" s="29" t="s">
        <v>12</v>
      </c>
      <c r="D64" s="29" t="s">
        <v>50</v>
      </c>
      <c r="E64" s="28">
        <v>145000</v>
      </c>
      <c r="F64" s="29" t="s">
        <v>14</v>
      </c>
      <c r="G64" s="28">
        <v>145000</v>
      </c>
      <c r="H64" s="29" t="s">
        <v>17</v>
      </c>
      <c r="I64" s="28">
        <v>100</v>
      </c>
      <c r="J64" s="29" t="s">
        <v>17</v>
      </c>
      <c r="K64" s="29" t="s">
        <v>16</v>
      </c>
      <c r="L64" s="29" t="str">
        <f>_xlfn.XLOOKUP($D64,mapping!$B$2:$B$124,mapping!$A$2:$A$124,,0)</f>
        <v>Machine Learning Engineer</v>
      </c>
      <c r="M64" s="29" t="str">
        <f>_xlfn.XLOOKUP($C64,mapping!$J$2:$J$5,mapping!$K$2:$K$5,,0)</f>
        <v>Full-Time</v>
      </c>
      <c r="N64" s="29" t="str">
        <f>_xlfn.XLOOKUP($B64,mapping!$G$2:$G$5,mapping!$H$2:$H$5,,0)</f>
        <v>Senior</v>
      </c>
      <c r="O64" s="29" t="str">
        <f>_xlfn.XLOOKUP($J64,mapping!$D$2:$D$56,mapping!$E$2:$E$56,,0)</f>
        <v>United States</v>
      </c>
      <c r="P64" s="29" t="str">
        <f>_xlfn.XLOOKUP($K64,mapping!$P$2:$P$4,mapping!$Q$2:$Q$4,,0)</f>
        <v>Medium</v>
      </c>
      <c r="Q64" s="29" t="str">
        <f>_xlfn.XLOOKUP($I64,mapping!$M$2:$M$4,mapping!$N$2:$N$4,,0)</f>
        <v>Remote</v>
      </c>
    </row>
    <row r="65" spans="1:17" x14ac:dyDescent="0.25">
      <c r="A65" s="28">
        <v>2022</v>
      </c>
      <c r="B65" s="29" t="s">
        <v>21</v>
      </c>
      <c r="C65" s="29" t="s">
        <v>12</v>
      </c>
      <c r="D65" s="29" t="s">
        <v>22</v>
      </c>
      <c r="E65" s="28">
        <v>191475</v>
      </c>
      <c r="F65" s="29" t="s">
        <v>14</v>
      </c>
      <c r="G65" s="28">
        <v>191475</v>
      </c>
      <c r="H65" s="29" t="s">
        <v>17</v>
      </c>
      <c r="I65" s="28">
        <v>100</v>
      </c>
      <c r="J65" s="29" t="s">
        <v>17</v>
      </c>
      <c r="K65" s="29" t="s">
        <v>16</v>
      </c>
      <c r="L65" s="29" t="str">
        <f>_xlfn.XLOOKUP($D65,mapping!$B$2:$B$124,mapping!$A$2:$A$124,,0)</f>
        <v>Data Scientist</v>
      </c>
      <c r="M65" s="29" t="str">
        <f>_xlfn.XLOOKUP($C65,mapping!$J$2:$J$5,mapping!$K$2:$K$5,,0)</f>
        <v>Full-Time</v>
      </c>
      <c r="N65" s="29" t="str">
        <f>_xlfn.XLOOKUP($B65,mapping!$G$2:$G$5,mapping!$H$2:$H$5,,0)</f>
        <v>Senior</v>
      </c>
      <c r="O65" s="29" t="str">
        <f>_xlfn.XLOOKUP($J65,mapping!$D$2:$D$56,mapping!$E$2:$E$56,,0)</f>
        <v>United States</v>
      </c>
      <c r="P65" s="29" t="str">
        <f>_xlfn.XLOOKUP($K65,mapping!$P$2:$P$4,mapping!$Q$2:$Q$4,,0)</f>
        <v>Medium</v>
      </c>
      <c r="Q65" s="29" t="str">
        <f>_xlfn.XLOOKUP($I65,mapping!$M$2:$M$4,mapping!$N$2:$N$4,,0)</f>
        <v>Remote</v>
      </c>
    </row>
    <row r="66" spans="1:17" x14ac:dyDescent="0.25">
      <c r="A66" s="28">
        <v>2023</v>
      </c>
      <c r="B66" s="29" t="s">
        <v>21</v>
      </c>
      <c r="C66" s="29" t="s">
        <v>12</v>
      </c>
      <c r="D66" s="29" t="s">
        <v>22</v>
      </c>
      <c r="E66" s="28">
        <v>45000</v>
      </c>
      <c r="F66" s="29" t="s">
        <v>19</v>
      </c>
      <c r="G66" s="28">
        <v>48585</v>
      </c>
      <c r="H66" s="29" t="s">
        <v>42</v>
      </c>
      <c r="I66" s="28">
        <v>0</v>
      </c>
      <c r="J66" s="29" t="s">
        <v>42</v>
      </c>
      <c r="K66" s="29" t="s">
        <v>16</v>
      </c>
      <c r="L66" s="29" t="str">
        <f>_xlfn.XLOOKUP($D66,mapping!$B$2:$B$124,mapping!$A$2:$A$124,,0)</f>
        <v>Data Scientist</v>
      </c>
      <c r="M66" s="29" t="str">
        <f>_xlfn.XLOOKUP($C66,mapping!$J$2:$J$5,mapping!$K$2:$K$5,,0)</f>
        <v>Full-Time</v>
      </c>
      <c r="N66" s="29" t="str">
        <f>_xlfn.XLOOKUP($B66,mapping!$G$2:$G$5,mapping!$H$2:$H$5,,0)</f>
        <v>Senior</v>
      </c>
      <c r="O66" s="29" t="str">
        <f>_xlfn.XLOOKUP($J66,mapping!$D$2:$D$56,mapping!$E$2:$E$56,,0)</f>
        <v>Spain</v>
      </c>
      <c r="P66" s="29" t="str">
        <f>_xlfn.XLOOKUP($K66,mapping!$P$2:$P$4,mapping!$Q$2:$Q$4,,0)</f>
        <v>Medium</v>
      </c>
      <c r="Q66" s="29" t="str">
        <f>_xlfn.XLOOKUP($I66,mapping!$M$2:$M$4,mapping!$N$2:$N$4,,0)</f>
        <v>On-site</v>
      </c>
    </row>
    <row r="67" spans="1:17" x14ac:dyDescent="0.25">
      <c r="A67" s="28">
        <v>2023</v>
      </c>
      <c r="B67" s="29" t="s">
        <v>21</v>
      </c>
      <c r="C67" s="29" t="s">
        <v>12</v>
      </c>
      <c r="D67" s="29" t="s">
        <v>23</v>
      </c>
      <c r="E67" s="28">
        <v>190400</v>
      </c>
      <c r="F67" s="29" t="s">
        <v>14</v>
      </c>
      <c r="G67" s="28">
        <v>190400</v>
      </c>
      <c r="H67" s="29" t="s">
        <v>17</v>
      </c>
      <c r="I67" s="28">
        <v>0</v>
      </c>
      <c r="J67" s="29" t="s">
        <v>17</v>
      </c>
      <c r="K67" s="29" t="s">
        <v>16</v>
      </c>
      <c r="L67" s="29" t="str">
        <f>_xlfn.XLOOKUP($D67,mapping!$B$2:$B$124,mapping!$A$2:$A$124,,0)</f>
        <v>Researcher</v>
      </c>
      <c r="M67" s="29" t="str">
        <f>_xlfn.XLOOKUP($C67,mapping!$J$2:$J$5,mapping!$K$2:$K$5,,0)</f>
        <v>Full-Time</v>
      </c>
      <c r="N67" s="29" t="str">
        <f>_xlfn.XLOOKUP($B67,mapping!$G$2:$G$5,mapping!$H$2:$H$5,,0)</f>
        <v>Senior</v>
      </c>
      <c r="O67" s="29" t="str">
        <f>_xlfn.XLOOKUP($J67,mapping!$D$2:$D$56,mapping!$E$2:$E$56,,0)</f>
        <v>United States</v>
      </c>
      <c r="P67" s="29" t="str">
        <f>_xlfn.XLOOKUP($K67,mapping!$P$2:$P$4,mapping!$Q$2:$Q$4,,0)</f>
        <v>Medium</v>
      </c>
      <c r="Q67" s="29" t="str">
        <f>_xlfn.XLOOKUP($I67,mapping!$M$2:$M$4,mapping!$N$2:$N$4,,0)</f>
        <v>On-site</v>
      </c>
    </row>
    <row r="68" spans="1:17" x14ac:dyDescent="0.25">
      <c r="A68" s="28">
        <v>2023</v>
      </c>
      <c r="B68" s="29" t="s">
        <v>21</v>
      </c>
      <c r="C68" s="29" t="s">
        <v>12</v>
      </c>
      <c r="D68" s="29" t="s">
        <v>13</v>
      </c>
      <c r="E68" s="28">
        <v>79000</v>
      </c>
      <c r="F68" s="29" t="s">
        <v>14</v>
      </c>
      <c r="G68" s="28">
        <v>79000</v>
      </c>
      <c r="H68" s="29" t="s">
        <v>17</v>
      </c>
      <c r="I68" s="28">
        <v>0</v>
      </c>
      <c r="J68" s="29" t="s">
        <v>17</v>
      </c>
      <c r="K68" s="29" t="s">
        <v>16</v>
      </c>
      <c r="L68" s="29" t="str">
        <f>_xlfn.XLOOKUP($D68,mapping!$B$2:$B$124,mapping!$A$2:$A$124,,0)</f>
        <v>Data Analyst</v>
      </c>
      <c r="M68" s="29" t="str">
        <f>_xlfn.XLOOKUP($C68,mapping!$J$2:$J$5,mapping!$K$2:$K$5,,0)</f>
        <v>Full-Time</v>
      </c>
      <c r="N68" s="29" t="str">
        <f>_xlfn.XLOOKUP($B68,mapping!$G$2:$G$5,mapping!$H$2:$H$5,,0)</f>
        <v>Senior</v>
      </c>
      <c r="O68" s="29" t="str">
        <f>_xlfn.XLOOKUP($J68,mapping!$D$2:$D$56,mapping!$E$2:$E$56,,0)</f>
        <v>United States</v>
      </c>
      <c r="P68" s="29" t="str">
        <f>_xlfn.XLOOKUP($K68,mapping!$P$2:$P$4,mapping!$Q$2:$Q$4,,0)</f>
        <v>Medium</v>
      </c>
      <c r="Q68" s="29" t="str">
        <f>_xlfn.XLOOKUP($I68,mapping!$M$2:$M$4,mapping!$N$2:$N$4,,0)</f>
        <v>On-site</v>
      </c>
    </row>
    <row r="69" spans="1:17" x14ac:dyDescent="0.25">
      <c r="A69" s="28">
        <v>2023</v>
      </c>
      <c r="B69" s="29" t="s">
        <v>21</v>
      </c>
      <c r="C69" s="29" t="s">
        <v>12</v>
      </c>
      <c r="D69" s="29" t="s">
        <v>23</v>
      </c>
      <c r="E69" s="28">
        <v>203000</v>
      </c>
      <c r="F69" s="29" t="s">
        <v>14</v>
      </c>
      <c r="G69" s="28">
        <v>203000</v>
      </c>
      <c r="H69" s="29" t="s">
        <v>17</v>
      </c>
      <c r="I69" s="28">
        <v>0</v>
      </c>
      <c r="J69" s="29" t="s">
        <v>17</v>
      </c>
      <c r="K69" s="29" t="s">
        <v>16</v>
      </c>
      <c r="L69" s="29" t="str">
        <f>_xlfn.XLOOKUP($D69,mapping!$B$2:$B$124,mapping!$A$2:$A$124,,0)</f>
        <v>Researcher</v>
      </c>
      <c r="M69" s="29" t="str">
        <f>_xlfn.XLOOKUP($C69,mapping!$J$2:$J$5,mapping!$K$2:$K$5,,0)</f>
        <v>Full-Time</v>
      </c>
      <c r="N69" s="29" t="str">
        <f>_xlfn.XLOOKUP($B69,mapping!$G$2:$G$5,mapping!$H$2:$H$5,,0)</f>
        <v>Senior</v>
      </c>
      <c r="O69" s="29" t="str">
        <f>_xlfn.XLOOKUP($J69,mapping!$D$2:$D$56,mapping!$E$2:$E$56,,0)</f>
        <v>United States</v>
      </c>
      <c r="P69" s="29" t="str">
        <f>_xlfn.XLOOKUP($K69,mapping!$P$2:$P$4,mapping!$Q$2:$Q$4,,0)</f>
        <v>Medium</v>
      </c>
      <c r="Q69" s="29" t="str">
        <f>_xlfn.XLOOKUP($I69,mapping!$M$2:$M$4,mapping!$N$2:$N$4,,0)</f>
        <v>On-site</v>
      </c>
    </row>
    <row r="70" spans="1:17" x14ac:dyDescent="0.25">
      <c r="A70" s="28">
        <v>2023</v>
      </c>
      <c r="B70" s="29" t="s">
        <v>21</v>
      </c>
      <c r="C70" s="29" t="s">
        <v>12</v>
      </c>
      <c r="D70" s="29" t="s">
        <v>43</v>
      </c>
      <c r="E70" s="28">
        <v>83000</v>
      </c>
      <c r="F70" s="29" t="s">
        <v>14</v>
      </c>
      <c r="G70" s="28">
        <v>83000</v>
      </c>
      <c r="H70" s="29" t="s">
        <v>17</v>
      </c>
      <c r="I70" s="28">
        <v>100</v>
      </c>
      <c r="J70" s="29" t="s">
        <v>17</v>
      </c>
      <c r="K70" s="29" t="s">
        <v>16</v>
      </c>
      <c r="L70" s="29" t="str">
        <f>_xlfn.XLOOKUP($D70,mapping!$B$2:$B$124,mapping!$A$2:$A$124,,0)</f>
        <v>Researcher</v>
      </c>
      <c r="M70" s="29" t="str">
        <f>_xlfn.XLOOKUP($C70,mapping!$J$2:$J$5,mapping!$K$2:$K$5,,0)</f>
        <v>Full-Time</v>
      </c>
      <c r="N70" s="29" t="str">
        <f>_xlfn.XLOOKUP($B70,mapping!$G$2:$G$5,mapping!$H$2:$H$5,,0)</f>
        <v>Senior</v>
      </c>
      <c r="O70" s="29" t="str">
        <f>_xlfn.XLOOKUP($J70,mapping!$D$2:$D$56,mapping!$E$2:$E$56,,0)</f>
        <v>United States</v>
      </c>
      <c r="P70" s="29" t="str">
        <f>_xlfn.XLOOKUP($K70,mapping!$P$2:$P$4,mapping!$Q$2:$Q$4,,0)</f>
        <v>Medium</v>
      </c>
      <c r="Q70" s="29" t="str">
        <f>_xlfn.XLOOKUP($I70,mapping!$M$2:$M$4,mapping!$N$2:$N$4,,0)</f>
        <v>Remote</v>
      </c>
    </row>
    <row r="71" spans="1:17" x14ac:dyDescent="0.25">
      <c r="A71" s="28">
        <v>2022</v>
      </c>
      <c r="B71" s="29" t="s">
        <v>21</v>
      </c>
      <c r="C71" s="29" t="s">
        <v>12</v>
      </c>
      <c r="D71" s="29" t="s">
        <v>22</v>
      </c>
      <c r="E71" s="28">
        <v>134000</v>
      </c>
      <c r="F71" s="29" t="s">
        <v>14</v>
      </c>
      <c r="G71" s="28">
        <v>134000</v>
      </c>
      <c r="H71" s="29" t="s">
        <v>17</v>
      </c>
      <c r="I71" s="28">
        <v>100</v>
      </c>
      <c r="J71" s="29" t="s">
        <v>17</v>
      </c>
      <c r="K71" s="29" t="s">
        <v>16</v>
      </c>
      <c r="L71" s="29" t="str">
        <f>_xlfn.XLOOKUP($D71,mapping!$B$2:$B$124,mapping!$A$2:$A$124,,0)</f>
        <v>Data Scientist</v>
      </c>
      <c r="M71" s="29" t="str">
        <f>_xlfn.XLOOKUP($C71,mapping!$J$2:$J$5,mapping!$K$2:$K$5,,0)</f>
        <v>Full-Time</v>
      </c>
      <c r="N71" s="29" t="str">
        <f>_xlfn.XLOOKUP($B71,mapping!$G$2:$G$5,mapping!$H$2:$H$5,,0)</f>
        <v>Senior</v>
      </c>
      <c r="O71" s="29" t="str">
        <f>_xlfn.XLOOKUP($J71,mapping!$D$2:$D$56,mapping!$E$2:$E$56,,0)</f>
        <v>United States</v>
      </c>
      <c r="P71" s="29" t="str">
        <f>_xlfn.XLOOKUP($K71,mapping!$P$2:$P$4,mapping!$Q$2:$Q$4,,0)</f>
        <v>Medium</v>
      </c>
      <c r="Q71" s="29" t="str">
        <f>_xlfn.XLOOKUP($I71,mapping!$M$2:$M$4,mapping!$N$2:$N$4,,0)</f>
        <v>Remote</v>
      </c>
    </row>
    <row r="72" spans="1:17" x14ac:dyDescent="0.25">
      <c r="A72" s="28">
        <v>2024</v>
      </c>
      <c r="B72" s="29" t="s">
        <v>21</v>
      </c>
      <c r="C72" s="29" t="s">
        <v>12</v>
      </c>
      <c r="D72" s="29" t="s">
        <v>51</v>
      </c>
      <c r="E72" s="28">
        <v>136000</v>
      </c>
      <c r="F72" s="29" t="s">
        <v>14</v>
      </c>
      <c r="G72" s="28">
        <v>136000</v>
      </c>
      <c r="H72" s="29" t="s">
        <v>17</v>
      </c>
      <c r="I72" s="28">
        <v>0</v>
      </c>
      <c r="J72" s="29" t="s">
        <v>17</v>
      </c>
      <c r="K72" s="29" t="s">
        <v>33</v>
      </c>
      <c r="L72" s="29" t="str">
        <f>_xlfn.XLOOKUP($D72,mapping!$B$2:$B$124,mapping!$A$2:$A$124,,0)</f>
        <v>Applied Scientist</v>
      </c>
      <c r="M72" s="29" t="str">
        <f>_xlfn.XLOOKUP($C72,mapping!$J$2:$J$5,mapping!$K$2:$K$5,,0)</f>
        <v>Full-Time</v>
      </c>
      <c r="N72" s="29" t="str">
        <f>_xlfn.XLOOKUP($B72,mapping!$G$2:$G$5,mapping!$H$2:$H$5,,0)</f>
        <v>Senior</v>
      </c>
      <c r="O72" s="29" t="str">
        <f>_xlfn.XLOOKUP($J72,mapping!$D$2:$D$56,mapping!$E$2:$E$56,,0)</f>
        <v>United States</v>
      </c>
      <c r="P72" s="29" t="str">
        <f>_xlfn.XLOOKUP($K72,mapping!$P$2:$P$4,mapping!$Q$2:$Q$4,,0)</f>
        <v>Large</v>
      </c>
      <c r="Q72" s="29" t="str">
        <f>_xlfn.XLOOKUP($I72,mapping!$M$2:$M$4,mapping!$N$2:$N$4,,0)</f>
        <v>On-site</v>
      </c>
    </row>
    <row r="73" spans="1:17" x14ac:dyDescent="0.25">
      <c r="A73" s="28">
        <v>2023</v>
      </c>
      <c r="B73" s="29" t="s">
        <v>11</v>
      </c>
      <c r="C73" s="29" t="s">
        <v>12</v>
      </c>
      <c r="D73" s="29" t="s">
        <v>26</v>
      </c>
      <c r="E73" s="28">
        <v>72000</v>
      </c>
      <c r="F73" s="29" t="s">
        <v>14</v>
      </c>
      <c r="G73" s="28">
        <v>72000</v>
      </c>
      <c r="H73" s="29" t="s">
        <v>17</v>
      </c>
      <c r="I73" s="28">
        <v>0</v>
      </c>
      <c r="J73" s="29" t="s">
        <v>17</v>
      </c>
      <c r="K73" s="29" t="s">
        <v>16</v>
      </c>
      <c r="L73" s="29" t="str">
        <f>_xlfn.XLOOKUP($D73,mapping!$B$2:$B$124,mapping!$A$2:$A$124,,0)</f>
        <v>Data Engineer</v>
      </c>
      <c r="M73" s="29" t="str">
        <f>_xlfn.XLOOKUP($C73,mapping!$J$2:$J$5,mapping!$K$2:$K$5,,0)</f>
        <v>Full-Time</v>
      </c>
      <c r="N73" s="29" t="str">
        <f>_xlfn.XLOOKUP($B73,mapping!$G$2:$G$5,mapping!$H$2:$H$5,,0)</f>
        <v>Mid-Level</v>
      </c>
      <c r="O73" s="29" t="str">
        <f>_xlfn.XLOOKUP($J73,mapping!$D$2:$D$56,mapping!$E$2:$E$56,,0)</f>
        <v>United States</v>
      </c>
      <c r="P73" s="29" t="str">
        <f>_xlfn.XLOOKUP($K73,mapping!$P$2:$P$4,mapping!$Q$2:$Q$4,,0)</f>
        <v>Medium</v>
      </c>
      <c r="Q73" s="29" t="str">
        <f>_xlfn.XLOOKUP($I73,mapping!$M$2:$M$4,mapping!$N$2:$N$4,,0)</f>
        <v>On-site</v>
      </c>
    </row>
    <row r="74" spans="1:17" x14ac:dyDescent="0.25">
      <c r="A74" s="28">
        <v>2023</v>
      </c>
      <c r="B74" s="29" t="s">
        <v>21</v>
      </c>
      <c r="C74" s="29" t="s">
        <v>12</v>
      </c>
      <c r="D74" s="29" t="s">
        <v>22</v>
      </c>
      <c r="E74" s="28">
        <v>176000</v>
      </c>
      <c r="F74" s="29" t="s">
        <v>14</v>
      </c>
      <c r="G74" s="28">
        <v>176000</v>
      </c>
      <c r="H74" s="29" t="s">
        <v>17</v>
      </c>
      <c r="I74" s="28">
        <v>0</v>
      </c>
      <c r="J74" s="29" t="s">
        <v>17</v>
      </c>
      <c r="K74" s="29" t="s">
        <v>16</v>
      </c>
      <c r="L74" s="29" t="str">
        <f>_xlfn.XLOOKUP($D74,mapping!$B$2:$B$124,mapping!$A$2:$A$124,,0)</f>
        <v>Data Scientist</v>
      </c>
      <c r="M74" s="29" t="str">
        <f>_xlfn.XLOOKUP($C74,mapping!$J$2:$J$5,mapping!$K$2:$K$5,,0)</f>
        <v>Full-Time</v>
      </c>
      <c r="N74" s="29" t="str">
        <f>_xlfn.XLOOKUP($B74,mapping!$G$2:$G$5,mapping!$H$2:$H$5,,0)</f>
        <v>Senior</v>
      </c>
      <c r="O74" s="29" t="str">
        <f>_xlfn.XLOOKUP($J74,mapping!$D$2:$D$56,mapping!$E$2:$E$56,,0)</f>
        <v>United States</v>
      </c>
      <c r="P74" s="29" t="str">
        <f>_xlfn.XLOOKUP($K74,mapping!$P$2:$P$4,mapping!$Q$2:$Q$4,,0)</f>
        <v>Medium</v>
      </c>
      <c r="Q74" s="29" t="str">
        <f>_xlfn.XLOOKUP($I74,mapping!$M$2:$M$4,mapping!$N$2:$N$4,,0)</f>
        <v>On-site</v>
      </c>
    </row>
    <row r="75" spans="1:17" x14ac:dyDescent="0.25">
      <c r="A75" s="28">
        <v>2024</v>
      </c>
      <c r="B75" s="29" t="s">
        <v>21</v>
      </c>
      <c r="C75" s="29" t="s">
        <v>12</v>
      </c>
      <c r="D75" s="29" t="s">
        <v>22</v>
      </c>
      <c r="E75" s="28">
        <v>115800</v>
      </c>
      <c r="F75" s="29" t="s">
        <v>14</v>
      </c>
      <c r="G75" s="28">
        <v>115800</v>
      </c>
      <c r="H75" s="29" t="s">
        <v>17</v>
      </c>
      <c r="I75" s="28">
        <v>0</v>
      </c>
      <c r="J75" s="29" t="s">
        <v>17</v>
      </c>
      <c r="K75" s="29" t="s">
        <v>16</v>
      </c>
      <c r="L75" s="29" t="str">
        <f>_xlfn.XLOOKUP($D75,mapping!$B$2:$B$124,mapping!$A$2:$A$124,,0)</f>
        <v>Data Scientist</v>
      </c>
      <c r="M75" s="29" t="str">
        <f>_xlfn.XLOOKUP($C75,mapping!$J$2:$J$5,mapping!$K$2:$K$5,,0)</f>
        <v>Full-Time</v>
      </c>
      <c r="N75" s="29" t="str">
        <f>_xlfn.XLOOKUP($B75,mapping!$G$2:$G$5,mapping!$H$2:$H$5,,0)</f>
        <v>Senior</v>
      </c>
      <c r="O75" s="29" t="str">
        <f>_xlfn.XLOOKUP($J75,mapping!$D$2:$D$56,mapping!$E$2:$E$56,,0)</f>
        <v>United States</v>
      </c>
      <c r="P75" s="29" t="str">
        <f>_xlfn.XLOOKUP($K75,mapping!$P$2:$P$4,mapping!$Q$2:$Q$4,,0)</f>
        <v>Medium</v>
      </c>
      <c r="Q75" s="29" t="str">
        <f>_xlfn.XLOOKUP($I75,mapping!$M$2:$M$4,mapping!$N$2:$N$4,,0)</f>
        <v>On-site</v>
      </c>
    </row>
    <row r="76" spans="1:17" x14ac:dyDescent="0.25">
      <c r="A76" s="28">
        <v>2023</v>
      </c>
      <c r="B76" s="29" t="s">
        <v>21</v>
      </c>
      <c r="C76" s="29" t="s">
        <v>12</v>
      </c>
      <c r="D76" s="29" t="s">
        <v>18</v>
      </c>
      <c r="E76" s="28">
        <v>140100</v>
      </c>
      <c r="F76" s="29" t="s">
        <v>14</v>
      </c>
      <c r="G76" s="28">
        <v>140100</v>
      </c>
      <c r="H76" s="29" t="s">
        <v>17</v>
      </c>
      <c r="I76" s="28">
        <v>0</v>
      </c>
      <c r="J76" s="29" t="s">
        <v>17</v>
      </c>
      <c r="K76" s="29" t="s">
        <v>16</v>
      </c>
      <c r="L76" s="29" t="str">
        <f>_xlfn.XLOOKUP($D76,mapping!$B$2:$B$124,mapping!$A$2:$A$124,,0)</f>
        <v>Machine Learning Engineer</v>
      </c>
      <c r="M76" s="29" t="str">
        <f>_xlfn.XLOOKUP($C76,mapping!$J$2:$J$5,mapping!$K$2:$K$5,,0)</f>
        <v>Full-Time</v>
      </c>
      <c r="N76" s="29" t="str">
        <f>_xlfn.XLOOKUP($B76,mapping!$G$2:$G$5,mapping!$H$2:$H$5,,0)</f>
        <v>Senior</v>
      </c>
      <c r="O76" s="29" t="str">
        <f>_xlfn.XLOOKUP($J76,mapping!$D$2:$D$56,mapping!$E$2:$E$56,,0)</f>
        <v>United States</v>
      </c>
      <c r="P76" s="29" t="str">
        <f>_xlfn.XLOOKUP($K76,mapping!$P$2:$P$4,mapping!$Q$2:$Q$4,,0)</f>
        <v>Medium</v>
      </c>
      <c r="Q76" s="29" t="str">
        <f>_xlfn.XLOOKUP($I76,mapping!$M$2:$M$4,mapping!$N$2:$N$4,,0)</f>
        <v>On-site</v>
      </c>
    </row>
    <row r="77" spans="1:17" x14ac:dyDescent="0.25">
      <c r="A77" s="28">
        <v>2024</v>
      </c>
      <c r="B77" s="29" t="s">
        <v>21</v>
      </c>
      <c r="C77" s="29" t="s">
        <v>12</v>
      </c>
      <c r="D77" s="29" t="s">
        <v>13</v>
      </c>
      <c r="E77" s="28">
        <v>133650</v>
      </c>
      <c r="F77" s="29" t="s">
        <v>14</v>
      </c>
      <c r="G77" s="28">
        <v>133650</v>
      </c>
      <c r="H77" s="29" t="s">
        <v>17</v>
      </c>
      <c r="I77" s="28">
        <v>100</v>
      </c>
      <c r="J77" s="29" t="s">
        <v>17</v>
      </c>
      <c r="K77" s="29" t="s">
        <v>16</v>
      </c>
      <c r="L77" s="29" t="str">
        <f>_xlfn.XLOOKUP($D77,mapping!$B$2:$B$124,mapping!$A$2:$A$124,,0)</f>
        <v>Data Analyst</v>
      </c>
      <c r="M77" s="29" t="str">
        <f>_xlfn.XLOOKUP($C77,mapping!$J$2:$J$5,mapping!$K$2:$K$5,,0)</f>
        <v>Full-Time</v>
      </c>
      <c r="N77" s="29" t="str">
        <f>_xlfn.XLOOKUP($B77,mapping!$G$2:$G$5,mapping!$H$2:$H$5,,0)</f>
        <v>Senior</v>
      </c>
      <c r="O77" s="29" t="str">
        <f>_xlfn.XLOOKUP($J77,mapping!$D$2:$D$56,mapping!$E$2:$E$56,,0)</f>
        <v>United States</v>
      </c>
      <c r="P77" s="29" t="str">
        <f>_xlfn.XLOOKUP($K77,mapping!$P$2:$P$4,mapping!$Q$2:$Q$4,,0)</f>
        <v>Medium</v>
      </c>
      <c r="Q77" s="29" t="str">
        <f>_xlfn.XLOOKUP($I77,mapping!$M$2:$M$4,mapping!$N$2:$N$4,,0)</f>
        <v>Remote</v>
      </c>
    </row>
    <row r="78" spans="1:17" x14ac:dyDescent="0.25">
      <c r="A78" s="28">
        <v>2024</v>
      </c>
      <c r="B78" s="29" t="s">
        <v>21</v>
      </c>
      <c r="C78" s="29" t="s">
        <v>12</v>
      </c>
      <c r="D78" s="29" t="s">
        <v>26</v>
      </c>
      <c r="E78" s="28">
        <v>94500</v>
      </c>
      <c r="F78" s="29" t="s">
        <v>14</v>
      </c>
      <c r="G78" s="28">
        <v>94500</v>
      </c>
      <c r="H78" s="29" t="s">
        <v>17</v>
      </c>
      <c r="I78" s="28">
        <v>0</v>
      </c>
      <c r="J78" s="29" t="s">
        <v>17</v>
      </c>
      <c r="K78" s="29" t="s">
        <v>16</v>
      </c>
      <c r="L78" s="29" t="str">
        <f>_xlfn.XLOOKUP($D78,mapping!$B$2:$B$124,mapping!$A$2:$A$124,,0)</f>
        <v>Data Engineer</v>
      </c>
      <c r="M78" s="29" t="str">
        <f>_xlfn.XLOOKUP($C78,mapping!$J$2:$J$5,mapping!$K$2:$K$5,,0)</f>
        <v>Full-Time</v>
      </c>
      <c r="N78" s="29" t="str">
        <f>_xlfn.XLOOKUP($B78,mapping!$G$2:$G$5,mapping!$H$2:$H$5,,0)</f>
        <v>Senior</v>
      </c>
      <c r="O78" s="29" t="str">
        <f>_xlfn.XLOOKUP($J78,mapping!$D$2:$D$56,mapping!$E$2:$E$56,,0)</f>
        <v>United States</v>
      </c>
      <c r="P78" s="29" t="str">
        <f>_xlfn.XLOOKUP($K78,mapping!$P$2:$P$4,mapping!$Q$2:$Q$4,,0)</f>
        <v>Medium</v>
      </c>
      <c r="Q78" s="29" t="str">
        <f>_xlfn.XLOOKUP($I78,mapping!$M$2:$M$4,mapping!$N$2:$N$4,,0)</f>
        <v>On-site</v>
      </c>
    </row>
    <row r="79" spans="1:17" x14ac:dyDescent="0.25">
      <c r="A79" s="28">
        <v>2024</v>
      </c>
      <c r="B79" s="29" t="s">
        <v>21</v>
      </c>
      <c r="C79" s="29" t="s">
        <v>12</v>
      </c>
      <c r="D79" s="29" t="s">
        <v>23</v>
      </c>
      <c r="E79" s="28">
        <v>176700</v>
      </c>
      <c r="F79" s="29" t="s">
        <v>14</v>
      </c>
      <c r="G79" s="28">
        <v>176700</v>
      </c>
      <c r="H79" s="29" t="s">
        <v>17</v>
      </c>
      <c r="I79" s="28">
        <v>100</v>
      </c>
      <c r="J79" s="29" t="s">
        <v>17</v>
      </c>
      <c r="K79" s="29" t="s">
        <v>16</v>
      </c>
      <c r="L79" s="29" t="str">
        <f>_xlfn.XLOOKUP($D79,mapping!$B$2:$B$124,mapping!$A$2:$A$124,,0)</f>
        <v>Researcher</v>
      </c>
      <c r="M79" s="29" t="str">
        <f>_xlfn.XLOOKUP($C79,mapping!$J$2:$J$5,mapping!$K$2:$K$5,,0)</f>
        <v>Full-Time</v>
      </c>
      <c r="N79" s="29" t="str">
        <f>_xlfn.XLOOKUP($B79,mapping!$G$2:$G$5,mapping!$H$2:$H$5,,0)</f>
        <v>Senior</v>
      </c>
      <c r="O79" s="29" t="str">
        <f>_xlfn.XLOOKUP($J79,mapping!$D$2:$D$56,mapping!$E$2:$E$56,,0)</f>
        <v>United States</v>
      </c>
      <c r="P79" s="29" t="str">
        <f>_xlfn.XLOOKUP($K79,mapping!$P$2:$P$4,mapping!$Q$2:$Q$4,,0)</f>
        <v>Medium</v>
      </c>
      <c r="Q79" s="29" t="str">
        <f>_xlfn.XLOOKUP($I79,mapping!$M$2:$M$4,mapping!$N$2:$N$4,,0)</f>
        <v>Remote</v>
      </c>
    </row>
    <row r="80" spans="1:17" x14ac:dyDescent="0.25">
      <c r="A80" s="28">
        <v>2023</v>
      </c>
      <c r="B80" s="29" t="s">
        <v>29</v>
      </c>
      <c r="C80" s="29" t="s">
        <v>12</v>
      </c>
      <c r="D80" s="29" t="s">
        <v>52</v>
      </c>
      <c r="E80" s="28">
        <v>85600</v>
      </c>
      <c r="F80" s="29" t="s">
        <v>14</v>
      </c>
      <c r="G80" s="28">
        <v>85600</v>
      </c>
      <c r="H80" s="29" t="s">
        <v>17</v>
      </c>
      <c r="I80" s="28">
        <v>0</v>
      </c>
      <c r="J80" s="29" t="s">
        <v>17</v>
      </c>
      <c r="K80" s="29" t="s">
        <v>16</v>
      </c>
      <c r="L80" s="29" t="str">
        <f>_xlfn.XLOOKUP($D80,mapping!$B$2:$B$124,mapping!$A$2:$A$124,,0)</f>
        <v>Business Intelligence</v>
      </c>
      <c r="M80" s="29" t="str">
        <f>_xlfn.XLOOKUP($C80,mapping!$J$2:$J$5,mapping!$K$2:$K$5,,0)</f>
        <v>Full-Time</v>
      </c>
      <c r="N80" s="29" t="str">
        <f>_xlfn.XLOOKUP($B80,mapping!$G$2:$G$5,mapping!$H$2:$H$5,,0)</f>
        <v>Junior</v>
      </c>
      <c r="O80" s="29" t="str">
        <f>_xlfn.XLOOKUP($J80,mapping!$D$2:$D$56,mapping!$E$2:$E$56,,0)</f>
        <v>United States</v>
      </c>
      <c r="P80" s="29" t="str">
        <f>_xlfn.XLOOKUP($K80,mapping!$P$2:$P$4,mapping!$Q$2:$Q$4,,0)</f>
        <v>Medium</v>
      </c>
      <c r="Q80" s="29" t="str">
        <f>_xlfn.XLOOKUP($I80,mapping!$M$2:$M$4,mapping!$N$2:$N$4,,0)</f>
        <v>On-site</v>
      </c>
    </row>
    <row r="81" spans="1:17" x14ac:dyDescent="0.25">
      <c r="A81" s="28">
        <v>2023</v>
      </c>
      <c r="B81" s="29" t="s">
        <v>21</v>
      </c>
      <c r="C81" s="29" t="s">
        <v>12</v>
      </c>
      <c r="D81" s="29" t="s">
        <v>41</v>
      </c>
      <c r="E81" s="28">
        <v>176000</v>
      </c>
      <c r="F81" s="29" t="s">
        <v>14</v>
      </c>
      <c r="G81" s="28">
        <v>176000</v>
      </c>
      <c r="H81" s="29" t="s">
        <v>17</v>
      </c>
      <c r="I81" s="28">
        <v>0</v>
      </c>
      <c r="J81" s="29" t="s">
        <v>17</v>
      </c>
      <c r="K81" s="29" t="s">
        <v>16</v>
      </c>
      <c r="L81" s="29" t="str">
        <f>_xlfn.XLOOKUP($D81,mapping!$B$2:$B$124,mapping!$A$2:$A$124,,0)</f>
        <v>Machine Learning Engineer</v>
      </c>
      <c r="M81" s="29" t="str">
        <f>_xlfn.XLOOKUP($C81,mapping!$J$2:$J$5,mapping!$K$2:$K$5,,0)</f>
        <v>Full-Time</v>
      </c>
      <c r="N81" s="29" t="str">
        <f>_xlfn.XLOOKUP($B81,mapping!$G$2:$G$5,mapping!$H$2:$H$5,,0)</f>
        <v>Senior</v>
      </c>
      <c r="O81" s="29" t="str">
        <f>_xlfn.XLOOKUP($J81,mapping!$D$2:$D$56,mapping!$E$2:$E$56,,0)</f>
        <v>United States</v>
      </c>
      <c r="P81" s="29" t="str">
        <f>_xlfn.XLOOKUP($K81,mapping!$P$2:$P$4,mapping!$Q$2:$Q$4,,0)</f>
        <v>Medium</v>
      </c>
      <c r="Q81" s="29" t="str">
        <f>_xlfn.XLOOKUP($I81,mapping!$M$2:$M$4,mapping!$N$2:$N$4,,0)</f>
        <v>On-site</v>
      </c>
    </row>
    <row r="82" spans="1:17" x14ac:dyDescent="0.25">
      <c r="A82" s="28">
        <v>2023</v>
      </c>
      <c r="B82" s="29" t="s">
        <v>21</v>
      </c>
      <c r="C82" s="29" t="s">
        <v>12</v>
      </c>
      <c r="D82" s="29" t="s">
        <v>13</v>
      </c>
      <c r="E82" s="28">
        <v>119610</v>
      </c>
      <c r="F82" s="29" t="s">
        <v>14</v>
      </c>
      <c r="G82" s="28">
        <v>119610</v>
      </c>
      <c r="H82" s="29" t="s">
        <v>17</v>
      </c>
      <c r="I82" s="28">
        <v>0</v>
      </c>
      <c r="J82" s="29" t="s">
        <v>17</v>
      </c>
      <c r="K82" s="29" t="s">
        <v>16</v>
      </c>
      <c r="L82" s="29" t="str">
        <f>_xlfn.XLOOKUP($D82,mapping!$B$2:$B$124,mapping!$A$2:$A$124,,0)</f>
        <v>Data Analyst</v>
      </c>
      <c r="M82" s="29" t="str">
        <f>_xlfn.XLOOKUP($C82,mapping!$J$2:$J$5,mapping!$K$2:$K$5,,0)</f>
        <v>Full-Time</v>
      </c>
      <c r="N82" s="29" t="str">
        <f>_xlfn.XLOOKUP($B82,mapping!$G$2:$G$5,mapping!$H$2:$H$5,,0)</f>
        <v>Senior</v>
      </c>
      <c r="O82" s="29" t="str">
        <f>_xlfn.XLOOKUP($J82,mapping!$D$2:$D$56,mapping!$E$2:$E$56,,0)</f>
        <v>United States</v>
      </c>
      <c r="P82" s="29" t="str">
        <f>_xlfn.XLOOKUP($K82,mapping!$P$2:$P$4,mapping!$Q$2:$Q$4,,0)</f>
        <v>Medium</v>
      </c>
      <c r="Q82" s="29" t="str">
        <f>_xlfn.XLOOKUP($I82,mapping!$M$2:$M$4,mapping!$N$2:$N$4,,0)</f>
        <v>On-site</v>
      </c>
    </row>
    <row r="83" spans="1:17" x14ac:dyDescent="0.25">
      <c r="A83" s="28">
        <v>2023</v>
      </c>
      <c r="B83" s="29" t="s">
        <v>21</v>
      </c>
      <c r="C83" s="29" t="s">
        <v>12</v>
      </c>
      <c r="D83" s="29" t="s">
        <v>18</v>
      </c>
      <c r="E83" s="28">
        <v>264400</v>
      </c>
      <c r="F83" s="29" t="s">
        <v>14</v>
      </c>
      <c r="G83" s="28">
        <v>264400</v>
      </c>
      <c r="H83" s="29" t="s">
        <v>17</v>
      </c>
      <c r="I83" s="28">
        <v>100</v>
      </c>
      <c r="J83" s="29" t="s">
        <v>17</v>
      </c>
      <c r="K83" s="29" t="s">
        <v>16</v>
      </c>
      <c r="L83" s="29" t="str">
        <f>_xlfn.XLOOKUP($D83,mapping!$B$2:$B$124,mapping!$A$2:$A$124,,0)</f>
        <v>Machine Learning Engineer</v>
      </c>
      <c r="M83" s="29" t="str">
        <f>_xlfn.XLOOKUP($C83,mapping!$J$2:$J$5,mapping!$K$2:$K$5,,0)</f>
        <v>Full-Time</v>
      </c>
      <c r="N83" s="29" t="str">
        <f>_xlfn.XLOOKUP($B83,mapping!$G$2:$G$5,mapping!$H$2:$H$5,,0)</f>
        <v>Senior</v>
      </c>
      <c r="O83" s="29" t="str">
        <f>_xlfn.XLOOKUP($J83,mapping!$D$2:$D$56,mapping!$E$2:$E$56,,0)</f>
        <v>United States</v>
      </c>
      <c r="P83" s="29" t="str">
        <f>_xlfn.XLOOKUP($K83,mapping!$P$2:$P$4,mapping!$Q$2:$Q$4,,0)</f>
        <v>Medium</v>
      </c>
      <c r="Q83" s="29" t="str">
        <f>_xlfn.XLOOKUP($I83,mapping!$M$2:$M$4,mapping!$N$2:$N$4,,0)</f>
        <v>Remote</v>
      </c>
    </row>
    <row r="84" spans="1:17" x14ac:dyDescent="0.25">
      <c r="A84" s="28">
        <v>2022</v>
      </c>
      <c r="B84" s="29" t="s">
        <v>21</v>
      </c>
      <c r="C84" s="29" t="s">
        <v>12</v>
      </c>
      <c r="D84" s="29" t="s">
        <v>26</v>
      </c>
      <c r="E84" s="28">
        <v>260000</v>
      </c>
      <c r="F84" s="29" t="s">
        <v>14</v>
      </c>
      <c r="G84" s="28">
        <v>260000</v>
      </c>
      <c r="H84" s="29" t="s">
        <v>17</v>
      </c>
      <c r="I84" s="28">
        <v>0</v>
      </c>
      <c r="J84" s="29" t="s">
        <v>17</v>
      </c>
      <c r="K84" s="29" t="s">
        <v>16</v>
      </c>
      <c r="L84" s="29" t="str">
        <f>_xlfn.XLOOKUP($D84,mapping!$B$2:$B$124,mapping!$A$2:$A$124,,0)</f>
        <v>Data Engineer</v>
      </c>
      <c r="M84" s="29" t="str">
        <f>_xlfn.XLOOKUP($C84,mapping!$J$2:$J$5,mapping!$K$2:$K$5,,0)</f>
        <v>Full-Time</v>
      </c>
      <c r="N84" s="29" t="str">
        <f>_xlfn.XLOOKUP($B84,mapping!$G$2:$G$5,mapping!$H$2:$H$5,,0)</f>
        <v>Senior</v>
      </c>
      <c r="O84" s="29" t="str">
        <f>_xlfn.XLOOKUP($J84,mapping!$D$2:$D$56,mapping!$E$2:$E$56,,0)</f>
        <v>United States</v>
      </c>
      <c r="P84" s="29" t="str">
        <f>_xlfn.XLOOKUP($K84,mapping!$P$2:$P$4,mapping!$Q$2:$Q$4,,0)</f>
        <v>Medium</v>
      </c>
      <c r="Q84" s="29" t="str">
        <f>_xlfn.XLOOKUP($I84,mapping!$M$2:$M$4,mapping!$N$2:$N$4,,0)</f>
        <v>On-site</v>
      </c>
    </row>
    <row r="85" spans="1:17" x14ac:dyDescent="0.25">
      <c r="A85" s="28">
        <v>2023</v>
      </c>
      <c r="B85" s="29" t="s">
        <v>21</v>
      </c>
      <c r="C85" s="29" t="s">
        <v>12</v>
      </c>
      <c r="D85" s="29" t="s">
        <v>26</v>
      </c>
      <c r="E85" s="28">
        <v>126000</v>
      </c>
      <c r="F85" s="29" t="s">
        <v>14</v>
      </c>
      <c r="G85" s="28">
        <v>126000</v>
      </c>
      <c r="H85" s="29" t="s">
        <v>17</v>
      </c>
      <c r="I85" s="28">
        <v>0</v>
      </c>
      <c r="J85" s="29" t="s">
        <v>17</v>
      </c>
      <c r="K85" s="29" t="s">
        <v>16</v>
      </c>
      <c r="L85" s="29" t="str">
        <f>_xlfn.XLOOKUP($D85,mapping!$B$2:$B$124,mapping!$A$2:$A$124,,0)</f>
        <v>Data Engineer</v>
      </c>
      <c r="M85" s="29" t="str">
        <f>_xlfn.XLOOKUP($C85,mapping!$J$2:$J$5,mapping!$K$2:$K$5,,0)</f>
        <v>Full-Time</v>
      </c>
      <c r="N85" s="29" t="str">
        <f>_xlfn.XLOOKUP($B85,mapping!$G$2:$G$5,mapping!$H$2:$H$5,,0)</f>
        <v>Senior</v>
      </c>
      <c r="O85" s="29" t="str">
        <f>_xlfn.XLOOKUP($J85,mapping!$D$2:$D$56,mapping!$E$2:$E$56,,0)</f>
        <v>United States</v>
      </c>
      <c r="P85" s="29" t="str">
        <f>_xlfn.XLOOKUP($K85,mapping!$P$2:$P$4,mapping!$Q$2:$Q$4,,0)</f>
        <v>Medium</v>
      </c>
      <c r="Q85" s="29" t="str">
        <f>_xlfn.XLOOKUP($I85,mapping!$M$2:$M$4,mapping!$N$2:$N$4,,0)</f>
        <v>On-site</v>
      </c>
    </row>
    <row r="86" spans="1:17" x14ac:dyDescent="0.25">
      <c r="A86" s="28">
        <v>2024</v>
      </c>
      <c r="B86" s="29" t="s">
        <v>29</v>
      </c>
      <c r="C86" s="29" t="s">
        <v>12</v>
      </c>
      <c r="D86" s="29" t="s">
        <v>13</v>
      </c>
      <c r="E86" s="28">
        <v>83300</v>
      </c>
      <c r="F86" s="29" t="s">
        <v>14</v>
      </c>
      <c r="G86" s="28">
        <v>83300</v>
      </c>
      <c r="H86" s="29" t="s">
        <v>17</v>
      </c>
      <c r="I86" s="28">
        <v>0</v>
      </c>
      <c r="J86" s="29" t="s">
        <v>17</v>
      </c>
      <c r="K86" s="29" t="s">
        <v>16</v>
      </c>
      <c r="L86" s="29" t="str">
        <f>_xlfn.XLOOKUP($D86,mapping!$B$2:$B$124,mapping!$A$2:$A$124,,0)</f>
        <v>Data Analyst</v>
      </c>
      <c r="M86" s="29" t="str">
        <f>_xlfn.XLOOKUP($C86,mapping!$J$2:$J$5,mapping!$K$2:$K$5,,0)</f>
        <v>Full-Time</v>
      </c>
      <c r="N86" s="29" t="str">
        <f>_xlfn.XLOOKUP($B86,mapping!$G$2:$G$5,mapping!$H$2:$H$5,,0)</f>
        <v>Junior</v>
      </c>
      <c r="O86" s="29" t="str">
        <f>_xlfn.XLOOKUP($J86,mapping!$D$2:$D$56,mapping!$E$2:$E$56,,0)</f>
        <v>United States</v>
      </c>
      <c r="P86" s="29" t="str">
        <f>_xlfn.XLOOKUP($K86,mapping!$P$2:$P$4,mapping!$Q$2:$Q$4,,0)</f>
        <v>Medium</v>
      </c>
      <c r="Q86" s="29" t="str">
        <f>_xlfn.XLOOKUP($I86,mapping!$M$2:$M$4,mapping!$N$2:$N$4,,0)</f>
        <v>On-site</v>
      </c>
    </row>
    <row r="87" spans="1:17" x14ac:dyDescent="0.25">
      <c r="A87" s="28">
        <v>2023</v>
      </c>
      <c r="B87" s="29" t="s">
        <v>21</v>
      </c>
      <c r="C87" s="29" t="s">
        <v>53</v>
      </c>
      <c r="D87" s="29" t="s">
        <v>54</v>
      </c>
      <c r="E87" s="28">
        <v>50000</v>
      </c>
      <c r="F87" s="29" t="s">
        <v>14</v>
      </c>
      <c r="G87" s="28">
        <v>50000</v>
      </c>
      <c r="H87" s="29" t="s">
        <v>55</v>
      </c>
      <c r="I87" s="28">
        <v>50</v>
      </c>
      <c r="J87" s="29" t="s">
        <v>55</v>
      </c>
      <c r="K87" s="29" t="s">
        <v>56</v>
      </c>
      <c r="L87" s="29" t="str">
        <f>_xlfn.XLOOKUP($D87,mapping!$B$2:$B$124,mapping!$A$2:$A$124,,0)</f>
        <v>Researcher</v>
      </c>
      <c r="M87" s="29" t="str">
        <f>_xlfn.XLOOKUP($C87,mapping!$J$2:$J$5,mapping!$K$2:$K$5,,0)</f>
        <v>Full-Time</v>
      </c>
      <c r="N87" s="29" t="str">
        <f>_xlfn.XLOOKUP($B87,mapping!$G$2:$G$5,mapping!$H$2:$H$5,,0)</f>
        <v>Senior</v>
      </c>
      <c r="O87" s="29" t="str">
        <f>_xlfn.XLOOKUP($J87,mapping!$D$2:$D$56,mapping!$E$2:$E$56,,0)</f>
        <v>Ukraine</v>
      </c>
      <c r="P87" s="29" t="str">
        <f>_xlfn.XLOOKUP($K87,mapping!$P$2:$P$4,mapping!$Q$2:$Q$4,,0)</f>
        <v>Small</v>
      </c>
      <c r="Q87" s="29" t="str">
        <f>_xlfn.XLOOKUP($I87,mapping!$M$2:$M$4,mapping!$N$2:$N$4,,0)</f>
        <v>Hybrid</v>
      </c>
    </row>
    <row r="88" spans="1:17" x14ac:dyDescent="0.25">
      <c r="A88" s="28">
        <v>2023</v>
      </c>
      <c r="B88" s="29" t="s">
        <v>21</v>
      </c>
      <c r="C88" s="29" t="s">
        <v>12</v>
      </c>
      <c r="D88" s="29" t="s">
        <v>34</v>
      </c>
      <c r="E88" s="28">
        <v>150000</v>
      </c>
      <c r="F88" s="29" t="s">
        <v>14</v>
      </c>
      <c r="G88" s="28">
        <v>150000</v>
      </c>
      <c r="H88" s="29" t="s">
        <v>17</v>
      </c>
      <c r="I88" s="28">
        <v>100</v>
      </c>
      <c r="J88" s="29" t="s">
        <v>17</v>
      </c>
      <c r="K88" s="29" t="s">
        <v>16</v>
      </c>
      <c r="L88" s="29" t="str">
        <f>_xlfn.XLOOKUP($D88,mapping!$B$2:$B$124,mapping!$A$2:$A$124,,0)</f>
        <v>Researcher</v>
      </c>
      <c r="M88" s="29" t="str">
        <f>_xlfn.XLOOKUP($C88,mapping!$J$2:$J$5,mapping!$K$2:$K$5,,0)</f>
        <v>Full-Time</v>
      </c>
      <c r="N88" s="29" t="str">
        <f>_xlfn.XLOOKUP($B88,mapping!$G$2:$G$5,mapping!$H$2:$H$5,,0)</f>
        <v>Senior</v>
      </c>
      <c r="O88" s="29" t="str">
        <f>_xlfn.XLOOKUP($J88,mapping!$D$2:$D$56,mapping!$E$2:$E$56,,0)</f>
        <v>United States</v>
      </c>
      <c r="P88" s="29" t="str">
        <f>_xlfn.XLOOKUP($K88,mapping!$P$2:$P$4,mapping!$Q$2:$Q$4,,0)</f>
        <v>Medium</v>
      </c>
      <c r="Q88" s="29" t="str">
        <f>_xlfn.XLOOKUP($I88,mapping!$M$2:$M$4,mapping!$N$2:$N$4,,0)</f>
        <v>Remote</v>
      </c>
    </row>
    <row r="89" spans="1:17" x14ac:dyDescent="0.25">
      <c r="A89" s="28">
        <v>2024</v>
      </c>
      <c r="B89" s="29" t="s">
        <v>21</v>
      </c>
      <c r="C89" s="29" t="s">
        <v>12</v>
      </c>
      <c r="D89" s="29" t="s">
        <v>57</v>
      </c>
      <c r="E89" s="28">
        <v>130300</v>
      </c>
      <c r="F89" s="29" t="s">
        <v>14</v>
      </c>
      <c r="G89" s="28">
        <v>130300</v>
      </c>
      <c r="H89" s="29" t="s">
        <v>17</v>
      </c>
      <c r="I89" s="28">
        <v>0</v>
      </c>
      <c r="J89" s="29" t="s">
        <v>17</v>
      </c>
      <c r="K89" s="29" t="s">
        <v>16</v>
      </c>
      <c r="L89" s="29" t="str">
        <f>_xlfn.XLOOKUP($D89,mapping!$B$2:$B$124,mapping!$A$2:$A$124,,0)</f>
        <v>Data Scientist</v>
      </c>
      <c r="M89" s="29" t="str">
        <f>_xlfn.XLOOKUP($C89,mapping!$J$2:$J$5,mapping!$K$2:$K$5,,0)</f>
        <v>Full-Time</v>
      </c>
      <c r="N89" s="29" t="str">
        <f>_xlfn.XLOOKUP($B89,mapping!$G$2:$G$5,mapping!$H$2:$H$5,,0)</f>
        <v>Senior</v>
      </c>
      <c r="O89" s="29" t="str">
        <f>_xlfn.XLOOKUP($J89,mapping!$D$2:$D$56,mapping!$E$2:$E$56,,0)</f>
        <v>United States</v>
      </c>
      <c r="P89" s="29" t="str">
        <f>_xlfn.XLOOKUP($K89,mapping!$P$2:$P$4,mapping!$Q$2:$Q$4,,0)</f>
        <v>Medium</v>
      </c>
      <c r="Q89" s="29" t="str">
        <f>_xlfn.XLOOKUP($I89,mapping!$M$2:$M$4,mapping!$N$2:$N$4,,0)</f>
        <v>On-site</v>
      </c>
    </row>
    <row r="90" spans="1:17" x14ac:dyDescent="0.25">
      <c r="A90" s="28">
        <v>2023</v>
      </c>
      <c r="B90" s="29" t="s">
        <v>21</v>
      </c>
      <c r="C90" s="29" t="s">
        <v>12</v>
      </c>
      <c r="D90" s="29" t="s">
        <v>58</v>
      </c>
      <c r="E90" s="28">
        <v>297300</v>
      </c>
      <c r="F90" s="29" t="s">
        <v>14</v>
      </c>
      <c r="G90" s="28">
        <v>297300</v>
      </c>
      <c r="H90" s="29" t="s">
        <v>17</v>
      </c>
      <c r="I90" s="28">
        <v>100</v>
      </c>
      <c r="J90" s="29" t="s">
        <v>17</v>
      </c>
      <c r="K90" s="29" t="s">
        <v>16</v>
      </c>
      <c r="L90" s="29" t="str">
        <f>_xlfn.XLOOKUP($D90,mapping!$B$2:$B$124,mapping!$A$2:$A$124,,0)</f>
        <v>Data Manager</v>
      </c>
      <c r="M90" s="29" t="str">
        <f>_xlfn.XLOOKUP($C90,mapping!$J$2:$J$5,mapping!$K$2:$K$5,,0)</f>
        <v>Full-Time</v>
      </c>
      <c r="N90" s="29" t="str">
        <f>_xlfn.XLOOKUP($B90,mapping!$G$2:$G$5,mapping!$H$2:$H$5,,0)</f>
        <v>Senior</v>
      </c>
      <c r="O90" s="29" t="str">
        <f>_xlfn.XLOOKUP($J90,mapping!$D$2:$D$56,mapping!$E$2:$E$56,,0)</f>
        <v>United States</v>
      </c>
      <c r="P90" s="29" t="str">
        <f>_xlfn.XLOOKUP($K90,mapping!$P$2:$P$4,mapping!$Q$2:$Q$4,,0)</f>
        <v>Medium</v>
      </c>
      <c r="Q90" s="29" t="str">
        <f>_xlfn.XLOOKUP($I90,mapping!$M$2:$M$4,mapping!$N$2:$N$4,,0)</f>
        <v>Remote</v>
      </c>
    </row>
    <row r="91" spans="1:17" x14ac:dyDescent="0.25">
      <c r="A91" s="28">
        <v>2023</v>
      </c>
      <c r="B91" s="29" t="s">
        <v>11</v>
      </c>
      <c r="C91" s="29" t="s">
        <v>12</v>
      </c>
      <c r="D91" s="29" t="s">
        <v>59</v>
      </c>
      <c r="E91" s="28">
        <v>90000</v>
      </c>
      <c r="F91" s="29" t="s">
        <v>14</v>
      </c>
      <c r="G91" s="28">
        <v>90000</v>
      </c>
      <c r="H91" s="29" t="s">
        <v>17</v>
      </c>
      <c r="I91" s="28">
        <v>100</v>
      </c>
      <c r="J91" s="29" t="s">
        <v>17</v>
      </c>
      <c r="K91" s="29" t="s">
        <v>16</v>
      </c>
      <c r="L91" s="29" t="str">
        <f>_xlfn.XLOOKUP($D91,mapping!$B$2:$B$124,mapping!$A$2:$A$124,,0)</f>
        <v>Data Specialist</v>
      </c>
      <c r="M91" s="29" t="str">
        <f>_xlfn.XLOOKUP($C91,mapping!$J$2:$J$5,mapping!$K$2:$K$5,,0)</f>
        <v>Full-Time</v>
      </c>
      <c r="N91" s="29" t="str">
        <f>_xlfn.XLOOKUP($B91,mapping!$G$2:$G$5,mapping!$H$2:$H$5,,0)</f>
        <v>Mid-Level</v>
      </c>
      <c r="O91" s="29" t="str">
        <f>_xlfn.XLOOKUP($J91,mapping!$D$2:$D$56,mapping!$E$2:$E$56,,0)</f>
        <v>United States</v>
      </c>
      <c r="P91" s="29" t="str">
        <f>_xlfn.XLOOKUP($K91,mapping!$P$2:$P$4,mapping!$Q$2:$Q$4,,0)</f>
        <v>Medium</v>
      </c>
      <c r="Q91" s="29" t="str">
        <f>_xlfn.XLOOKUP($I91,mapping!$M$2:$M$4,mapping!$N$2:$N$4,,0)</f>
        <v>Remote</v>
      </c>
    </row>
    <row r="92" spans="1:17" x14ac:dyDescent="0.25">
      <c r="A92" s="28">
        <v>2023</v>
      </c>
      <c r="B92" s="29" t="s">
        <v>11</v>
      </c>
      <c r="C92" s="29" t="s">
        <v>12</v>
      </c>
      <c r="D92" s="29" t="s">
        <v>26</v>
      </c>
      <c r="E92" s="28">
        <v>240000</v>
      </c>
      <c r="F92" s="29" t="s">
        <v>14</v>
      </c>
      <c r="G92" s="28">
        <v>240000</v>
      </c>
      <c r="H92" s="29" t="s">
        <v>17</v>
      </c>
      <c r="I92" s="28">
        <v>0</v>
      </c>
      <c r="J92" s="29" t="s">
        <v>17</v>
      </c>
      <c r="K92" s="29" t="s">
        <v>16</v>
      </c>
      <c r="L92" s="29" t="str">
        <f>_xlfn.XLOOKUP($D92,mapping!$B$2:$B$124,mapping!$A$2:$A$124,,0)</f>
        <v>Data Engineer</v>
      </c>
      <c r="M92" s="29" t="str">
        <f>_xlfn.XLOOKUP($C92,mapping!$J$2:$J$5,mapping!$K$2:$K$5,,0)</f>
        <v>Full-Time</v>
      </c>
      <c r="N92" s="29" t="str">
        <f>_xlfn.XLOOKUP($B92,mapping!$G$2:$G$5,mapping!$H$2:$H$5,,0)</f>
        <v>Mid-Level</v>
      </c>
      <c r="O92" s="29" t="str">
        <f>_xlfn.XLOOKUP($J92,mapping!$D$2:$D$56,mapping!$E$2:$E$56,,0)</f>
        <v>United States</v>
      </c>
      <c r="P92" s="29" t="str">
        <f>_xlfn.XLOOKUP($K92,mapping!$P$2:$P$4,mapping!$Q$2:$Q$4,,0)</f>
        <v>Medium</v>
      </c>
      <c r="Q92" s="29" t="str">
        <f>_xlfn.XLOOKUP($I92,mapping!$M$2:$M$4,mapping!$N$2:$N$4,,0)</f>
        <v>On-site</v>
      </c>
    </row>
    <row r="93" spans="1:17" x14ac:dyDescent="0.25">
      <c r="A93" s="28">
        <v>2023</v>
      </c>
      <c r="B93" s="29" t="s">
        <v>21</v>
      </c>
      <c r="C93" s="29" t="s">
        <v>12</v>
      </c>
      <c r="D93" s="29" t="s">
        <v>26</v>
      </c>
      <c r="E93" s="28">
        <v>73100</v>
      </c>
      <c r="F93" s="29" t="s">
        <v>14</v>
      </c>
      <c r="G93" s="28">
        <v>73100</v>
      </c>
      <c r="H93" s="29" t="s">
        <v>17</v>
      </c>
      <c r="I93" s="28">
        <v>0</v>
      </c>
      <c r="J93" s="29" t="s">
        <v>17</v>
      </c>
      <c r="K93" s="29" t="s">
        <v>16</v>
      </c>
      <c r="L93" s="29" t="str">
        <f>_xlfn.XLOOKUP($D93,mapping!$B$2:$B$124,mapping!$A$2:$A$124,,0)</f>
        <v>Data Engineer</v>
      </c>
      <c r="M93" s="29" t="str">
        <f>_xlfn.XLOOKUP($C93,mapping!$J$2:$J$5,mapping!$K$2:$K$5,,0)</f>
        <v>Full-Time</v>
      </c>
      <c r="N93" s="29" t="str">
        <f>_xlfn.XLOOKUP($B93,mapping!$G$2:$G$5,mapping!$H$2:$H$5,,0)</f>
        <v>Senior</v>
      </c>
      <c r="O93" s="29" t="str">
        <f>_xlfn.XLOOKUP($J93,mapping!$D$2:$D$56,mapping!$E$2:$E$56,,0)</f>
        <v>United States</v>
      </c>
      <c r="P93" s="29" t="str">
        <f>_xlfn.XLOOKUP($K93,mapping!$P$2:$P$4,mapping!$Q$2:$Q$4,,0)</f>
        <v>Medium</v>
      </c>
      <c r="Q93" s="29" t="str">
        <f>_xlfn.XLOOKUP($I93,mapping!$M$2:$M$4,mapping!$N$2:$N$4,,0)</f>
        <v>On-site</v>
      </c>
    </row>
    <row r="94" spans="1:17" x14ac:dyDescent="0.25">
      <c r="A94" s="28">
        <v>2024</v>
      </c>
      <c r="B94" s="29" t="s">
        <v>21</v>
      </c>
      <c r="C94" s="29" t="s">
        <v>12</v>
      </c>
      <c r="D94" s="29" t="s">
        <v>18</v>
      </c>
      <c r="E94" s="28">
        <v>245000</v>
      </c>
      <c r="F94" s="29" t="s">
        <v>14</v>
      </c>
      <c r="G94" s="28">
        <v>245000</v>
      </c>
      <c r="H94" s="29" t="s">
        <v>17</v>
      </c>
      <c r="I94" s="28">
        <v>100</v>
      </c>
      <c r="J94" s="29" t="s">
        <v>17</v>
      </c>
      <c r="K94" s="29" t="s">
        <v>16</v>
      </c>
      <c r="L94" s="29" t="str">
        <f>_xlfn.XLOOKUP($D94,mapping!$B$2:$B$124,mapping!$A$2:$A$124,,0)</f>
        <v>Machine Learning Engineer</v>
      </c>
      <c r="M94" s="29" t="str">
        <f>_xlfn.XLOOKUP($C94,mapping!$J$2:$J$5,mapping!$K$2:$K$5,,0)</f>
        <v>Full-Time</v>
      </c>
      <c r="N94" s="29" t="str">
        <f>_xlfn.XLOOKUP($B94,mapping!$G$2:$G$5,mapping!$H$2:$H$5,,0)</f>
        <v>Senior</v>
      </c>
      <c r="O94" s="29" t="str">
        <f>_xlfn.XLOOKUP($J94,mapping!$D$2:$D$56,mapping!$E$2:$E$56,,0)</f>
        <v>United States</v>
      </c>
      <c r="P94" s="29" t="str">
        <f>_xlfn.XLOOKUP($K94,mapping!$P$2:$P$4,mapping!$Q$2:$Q$4,,0)</f>
        <v>Medium</v>
      </c>
      <c r="Q94" s="29" t="str">
        <f>_xlfn.XLOOKUP($I94,mapping!$M$2:$M$4,mapping!$N$2:$N$4,,0)</f>
        <v>Remote</v>
      </c>
    </row>
    <row r="95" spans="1:17" x14ac:dyDescent="0.25">
      <c r="A95" s="28">
        <v>2023</v>
      </c>
      <c r="B95" s="29" t="s">
        <v>11</v>
      </c>
      <c r="C95" s="29" t="s">
        <v>12</v>
      </c>
      <c r="D95" s="29" t="s">
        <v>18</v>
      </c>
      <c r="E95" s="28">
        <v>55000</v>
      </c>
      <c r="F95" s="29" t="s">
        <v>27</v>
      </c>
      <c r="G95" s="28">
        <v>67672</v>
      </c>
      <c r="H95" s="29" t="s">
        <v>28</v>
      </c>
      <c r="I95" s="28">
        <v>100</v>
      </c>
      <c r="J95" s="29" t="s">
        <v>28</v>
      </c>
      <c r="K95" s="29" t="s">
        <v>16</v>
      </c>
      <c r="L95" s="29" t="str">
        <f>_xlfn.XLOOKUP($D95,mapping!$B$2:$B$124,mapping!$A$2:$A$124,,0)</f>
        <v>Machine Learning Engineer</v>
      </c>
      <c r="M95" s="29" t="str">
        <f>_xlfn.XLOOKUP($C95,mapping!$J$2:$J$5,mapping!$K$2:$K$5,,0)</f>
        <v>Full-Time</v>
      </c>
      <c r="N95" s="29" t="str">
        <f>_xlfn.XLOOKUP($B95,mapping!$G$2:$G$5,mapping!$H$2:$H$5,,0)</f>
        <v>Mid-Level</v>
      </c>
      <c r="O95" s="29" t="str">
        <f>_xlfn.XLOOKUP($J95,mapping!$D$2:$D$56,mapping!$E$2:$E$56,,0)</f>
        <v>United Kingdom</v>
      </c>
      <c r="P95" s="29" t="str">
        <f>_xlfn.XLOOKUP($K95,mapping!$P$2:$P$4,mapping!$Q$2:$Q$4,,0)</f>
        <v>Medium</v>
      </c>
      <c r="Q95" s="29" t="str">
        <f>_xlfn.XLOOKUP($I95,mapping!$M$2:$M$4,mapping!$N$2:$N$4,,0)</f>
        <v>Remote</v>
      </c>
    </row>
    <row r="96" spans="1:17" x14ac:dyDescent="0.25">
      <c r="A96" s="28">
        <v>2023</v>
      </c>
      <c r="B96" s="29" t="s">
        <v>21</v>
      </c>
      <c r="C96" s="29" t="s">
        <v>12</v>
      </c>
      <c r="D96" s="29" t="s">
        <v>26</v>
      </c>
      <c r="E96" s="28">
        <v>202000</v>
      </c>
      <c r="F96" s="29" t="s">
        <v>14</v>
      </c>
      <c r="G96" s="28">
        <v>202000</v>
      </c>
      <c r="H96" s="29" t="s">
        <v>17</v>
      </c>
      <c r="I96" s="28">
        <v>100</v>
      </c>
      <c r="J96" s="29" t="s">
        <v>17</v>
      </c>
      <c r="K96" s="29" t="s">
        <v>16</v>
      </c>
      <c r="L96" s="29" t="str">
        <f>_xlfn.XLOOKUP($D96,mapping!$B$2:$B$124,mapping!$A$2:$A$124,,0)</f>
        <v>Data Engineer</v>
      </c>
      <c r="M96" s="29" t="str">
        <f>_xlfn.XLOOKUP($C96,mapping!$J$2:$J$5,mapping!$K$2:$K$5,,0)</f>
        <v>Full-Time</v>
      </c>
      <c r="N96" s="29" t="str">
        <f>_xlfn.XLOOKUP($B96,mapping!$G$2:$G$5,mapping!$H$2:$H$5,,0)</f>
        <v>Senior</v>
      </c>
      <c r="O96" s="29" t="str">
        <f>_xlfn.XLOOKUP($J96,mapping!$D$2:$D$56,mapping!$E$2:$E$56,,0)</f>
        <v>United States</v>
      </c>
      <c r="P96" s="29" t="str">
        <f>_xlfn.XLOOKUP($K96,mapping!$P$2:$P$4,mapping!$Q$2:$Q$4,,0)</f>
        <v>Medium</v>
      </c>
      <c r="Q96" s="29" t="str">
        <f>_xlfn.XLOOKUP($I96,mapping!$M$2:$M$4,mapping!$N$2:$N$4,,0)</f>
        <v>Remote</v>
      </c>
    </row>
    <row r="97" spans="1:17" x14ac:dyDescent="0.25">
      <c r="A97" s="28">
        <v>2023</v>
      </c>
      <c r="B97" s="29" t="s">
        <v>21</v>
      </c>
      <c r="C97" s="29" t="s">
        <v>12</v>
      </c>
      <c r="D97" s="29" t="s">
        <v>60</v>
      </c>
      <c r="E97" s="28">
        <v>66200</v>
      </c>
      <c r="F97" s="29" t="s">
        <v>19</v>
      </c>
      <c r="G97" s="28">
        <v>71475</v>
      </c>
      <c r="H97" s="29" t="s">
        <v>61</v>
      </c>
      <c r="I97" s="28">
        <v>100</v>
      </c>
      <c r="J97" s="29" t="s">
        <v>61</v>
      </c>
      <c r="K97" s="29" t="s">
        <v>16</v>
      </c>
      <c r="L97" s="29" t="str">
        <f>_xlfn.XLOOKUP($D97,mapping!$B$2:$B$124,mapping!$A$2:$A$124,,0)</f>
        <v>Machine Learning Engineer</v>
      </c>
      <c r="M97" s="29" t="str">
        <f>_xlfn.XLOOKUP($C97,mapping!$J$2:$J$5,mapping!$K$2:$K$5,,0)</f>
        <v>Full-Time</v>
      </c>
      <c r="N97" s="29" t="str">
        <f>_xlfn.XLOOKUP($B97,mapping!$G$2:$G$5,mapping!$H$2:$H$5,,0)</f>
        <v>Senior</v>
      </c>
      <c r="O97" s="29" t="str">
        <f>_xlfn.XLOOKUP($J97,mapping!$D$2:$D$56,mapping!$E$2:$E$56,,0)</f>
        <v>Italy</v>
      </c>
      <c r="P97" s="29" t="str">
        <f>_xlfn.XLOOKUP($K97,mapping!$P$2:$P$4,mapping!$Q$2:$Q$4,,0)</f>
        <v>Medium</v>
      </c>
      <c r="Q97" s="29" t="str">
        <f>_xlfn.XLOOKUP($I97,mapping!$M$2:$M$4,mapping!$N$2:$N$4,,0)</f>
        <v>Remote</v>
      </c>
    </row>
    <row r="98" spans="1:17" x14ac:dyDescent="0.25">
      <c r="A98" s="28">
        <v>2024</v>
      </c>
      <c r="B98" s="29" t="s">
        <v>11</v>
      </c>
      <c r="C98" s="29" t="s">
        <v>12</v>
      </c>
      <c r="D98" s="29" t="s">
        <v>18</v>
      </c>
      <c r="E98" s="28">
        <v>100000</v>
      </c>
      <c r="F98" s="29" t="s">
        <v>14</v>
      </c>
      <c r="G98" s="28">
        <v>100000</v>
      </c>
      <c r="H98" s="29" t="s">
        <v>17</v>
      </c>
      <c r="I98" s="28">
        <v>100</v>
      </c>
      <c r="J98" s="29" t="s">
        <v>17</v>
      </c>
      <c r="K98" s="29" t="s">
        <v>33</v>
      </c>
      <c r="L98" s="29" t="str">
        <f>_xlfn.XLOOKUP($D98,mapping!$B$2:$B$124,mapping!$A$2:$A$124,,0)</f>
        <v>Machine Learning Engineer</v>
      </c>
      <c r="M98" s="29" t="str">
        <f>_xlfn.XLOOKUP($C98,mapping!$J$2:$J$5,mapping!$K$2:$K$5,,0)</f>
        <v>Full-Time</v>
      </c>
      <c r="N98" s="29" t="str">
        <f>_xlfn.XLOOKUP($B98,mapping!$G$2:$G$5,mapping!$H$2:$H$5,,0)</f>
        <v>Mid-Level</v>
      </c>
      <c r="O98" s="29" t="str">
        <f>_xlfn.XLOOKUP($J98,mapping!$D$2:$D$56,mapping!$E$2:$E$56,,0)</f>
        <v>United States</v>
      </c>
      <c r="P98" s="29" t="str">
        <f>_xlfn.XLOOKUP($K98,mapping!$P$2:$P$4,mapping!$Q$2:$Q$4,,0)</f>
        <v>Large</v>
      </c>
      <c r="Q98" s="29" t="str">
        <f>_xlfn.XLOOKUP($I98,mapping!$M$2:$M$4,mapping!$N$2:$N$4,,0)</f>
        <v>Remote</v>
      </c>
    </row>
    <row r="99" spans="1:17" x14ac:dyDescent="0.25">
      <c r="A99" s="28">
        <v>2023</v>
      </c>
      <c r="B99" s="29" t="s">
        <v>21</v>
      </c>
      <c r="C99" s="29" t="s">
        <v>12</v>
      </c>
      <c r="D99" s="29" t="s">
        <v>18</v>
      </c>
      <c r="E99" s="28">
        <v>207700</v>
      </c>
      <c r="F99" s="29" t="s">
        <v>14</v>
      </c>
      <c r="G99" s="28">
        <v>207700</v>
      </c>
      <c r="H99" s="29" t="s">
        <v>45</v>
      </c>
      <c r="I99" s="28">
        <v>0</v>
      </c>
      <c r="J99" s="29" t="s">
        <v>45</v>
      </c>
      <c r="K99" s="29" t="s">
        <v>16</v>
      </c>
      <c r="L99" s="29" t="str">
        <f>_xlfn.XLOOKUP($D99,mapping!$B$2:$B$124,mapping!$A$2:$A$124,,0)</f>
        <v>Machine Learning Engineer</v>
      </c>
      <c r="M99" s="29" t="str">
        <f>_xlfn.XLOOKUP($C99,mapping!$J$2:$J$5,mapping!$K$2:$K$5,,0)</f>
        <v>Full-Time</v>
      </c>
      <c r="N99" s="29" t="str">
        <f>_xlfn.XLOOKUP($B99,mapping!$G$2:$G$5,mapping!$H$2:$H$5,,0)</f>
        <v>Senior</v>
      </c>
      <c r="O99" s="29" t="str">
        <f>_xlfn.XLOOKUP($J99,mapping!$D$2:$D$56,mapping!$E$2:$E$56,,0)</f>
        <v>Canada</v>
      </c>
      <c r="P99" s="29" t="str">
        <f>_xlfn.XLOOKUP($K99,mapping!$P$2:$P$4,mapping!$Q$2:$Q$4,,0)</f>
        <v>Medium</v>
      </c>
      <c r="Q99" s="29" t="str">
        <f>_xlfn.XLOOKUP($I99,mapping!$M$2:$M$4,mapping!$N$2:$N$4,,0)</f>
        <v>On-site</v>
      </c>
    </row>
    <row r="100" spans="1:17" x14ac:dyDescent="0.25">
      <c r="A100" s="28">
        <v>2024</v>
      </c>
      <c r="B100" s="29" t="s">
        <v>21</v>
      </c>
      <c r="C100" s="29" t="s">
        <v>12</v>
      </c>
      <c r="D100" s="29" t="s">
        <v>18</v>
      </c>
      <c r="E100" s="28">
        <v>146900</v>
      </c>
      <c r="F100" s="29" t="s">
        <v>14</v>
      </c>
      <c r="G100" s="28">
        <v>146900</v>
      </c>
      <c r="H100" s="29" t="s">
        <v>17</v>
      </c>
      <c r="I100" s="28">
        <v>0</v>
      </c>
      <c r="J100" s="29" t="s">
        <v>17</v>
      </c>
      <c r="K100" s="29" t="s">
        <v>16</v>
      </c>
      <c r="L100" s="29" t="str">
        <f>_xlfn.XLOOKUP($D100,mapping!$B$2:$B$124,mapping!$A$2:$A$124,,0)</f>
        <v>Machine Learning Engineer</v>
      </c>
      <c r="M100" s="29" t="str">
        <f>_xlfn.XLOOKUP($C100,mapping!$J$2:$J$5,mapping!$K$2:$K$5,,0)</f>
        <v>Full-Time</v>
      </c>
      <c r="N100" s="29" t="str">
        <f>_xlfn.XLOOKUP($B100,mapping!$G$2:$G$5,mapping!$H$2:$H$5,,0)</f>
        <v>Senior</v>
      </c>
      <c r="O100" s="29" t="str">
        <f>_xlfn.XLOOKUP($J100,mapping!$D$2:$D$56,mapping!$E$2:$E$56,,0)</f>
        <v>United States</v>
      </c>
      <c r="P100" s="29" t="str">
        <f>_xlfn.XLOOKUP($K100,mapping!$P$2:$P$4,mapping!$Q$2:$Q$4,,0)</f>
        <v>Medium</v>
      </c>
      <c r="Q100" s="29" t="str">
        <f>_xlfn.XLOOKUP($I100,mapping!$M$2:$M$4,mapping!$N$2:$N$4,,0)</f>
        <v>On-site</v>
      </c>
    </row>
    <row r="101" spans="1:17" x14ac:dyDescent="0.25">
      <c r="A101" s="28">
        <v>2023</v>
      </c>
      <c r="B101" s="29" t="s">
        <v>11</v>
      </c>
      <c r="C101" s="29" t="s">
        <v>12</v>
      </c>
      <c r="D101" s="29" t="s">
        <v>51</v>
      </c>
      <c r="E101" s="28">
        <v>136000</v>
      </c>
      <c r="F101" s="29" t="s">
        <v>14</v>
      </c>
      <c r="G101" s="28">
        <v>136000</v>
      </c>
      <c r="H101" s="29" t="s">
        <v>17</v>
      </c>
      <c r="I101" s="28">
        <v>0</v>
      </c>
      <c r="J101" s="29" t="s">
        <v>17</v>
      </c>
      <c r="K101" s="29" t="s">
        <v>33</v>
      </c>
      <c r="L101" s="29" t="str">
        <f>_xlfn.XLOOKUP($D101,mapping!$B$2:$B$124,mapping!$A$2:$A$124,,0)</f>
        <v>Applied Scientist</v>
      </c>
      <c r="M101" s="29" t="str">
        <f>_xlfn.XLOOKUP($C101,mapping!$J$2:$J$5,mapping!$K$2:$K$5,,0)</f>
        <v>Full-Time</v>
      </c>
      <c r="N101" s="29" t="str">
        <f>_xlfn.XLOOKUP($B101,mapping!$G$2:$G$5,mapping!$H$2:$H$5,,0)</f>
        <v>Mid-Level</v>
      </c>
      <c r="O101" s="29" t="str">
        <f>_xlfn.XLOOKUP($J101,mapping!$D$2:$D$56,mapping!$E$2:$E$56,,0)</f>
        <v>United States</v>
      </c>
      <c r="P101" s="29" t="str">
        <f>_xlfn.XLOOKUP($K101,mapping!$P$2:$P$4,mapping!$Q$2:$Q$4,,0)</f>
        <v>Large</v>
      </c>
      <c r="Q101" s="29" t="str">
        <f>_xlfn.XLOOKUP($I101,mapping!$M$2:$M$4,mapping!$N$2:$N$4,,0)</f>
        <v>On-site</v>
      </c>
    </row>
    <row r="102" spans="1:17" x14ac:dyDescent="0.25">
      <c r="A102" s="28">
        <v>2024</v>
      </c>
      <c r="B102" s="29" t="s">
        <v>21</v>
      </c>
      <c r="C102" s="29" t="s">
        <v>12</v>
      </c>
      <c r="D102" s="29" t="s">
        <v>26</v>
      </c>
      <c r="E102" s="28">
        <v>190000</v>
      </c>
      <c r="F102" s="29" t="s">
        <v>14</v>
      </c>
      <c r="G102" s="28">
        <v>190000</v>
      </c>
      <c r="H102" s="29" t="s">
        <v>17</v>
      </c>
      <c r="I102" s="28">
        <v>0</v>
      </c>
      <c r="J102" s="29" t="s">
        <v>17</v>
      </c>
      <c r="K102" s="29" t="s">
        <v>16</v>
      </c>
      <c r="L102" s="29" t="str">
        <f>_xlfn.XLOOKUP($D102,mapping!$B$2:$B$124,mapping!$A$2:$A$124,,0)</f>
        <v>Data Engineer</v>
      </c>
      <c r="M102" s="29" t="str">
        <f>_xlfn.XLOOKUP($C102,mapping!$J$2:$J$5,mapping!$K$2:$K$5,,0)</f>
        <v>Full-Time</v>
      </c>
      <c r="N102" s="29" t="str">
        <f>_xlfn.XLOOKUP($B102,mapping!$G$2:$G$5,mapping!$H$2:$H$5,,0)</f>
        <v>Senior</v>
      </c>
      <c r="O102" s="29" t="str">
        <f>_xlfn.XLOOKUP($J102,mapping!$D$2:$D$56,mapping!$E$2:$E$56,,0)</f>
        <v>United States</v>
      </c>
      <c r="P102" s="29" t="str">
        <f>_xlfn.XLOOKUP($K102,mapping!$P$2:$P$4,mapping!$Q$2:$Q$4,,0)</f>
        <v>Medium</v>
      </c>
      <c r="Q102" s="29" t="str">
        <f>_xlfn.XLOOKUP($I102,mapping!$M$2:$M$4,mapping!$N$2:$N$4,,0)</f>
        <v>On-site</v>
      </c>
    </row>
    <row r="103" spans="1:17" x14ac:dyDescent="0.25">
      <c r="A103" s="28">
        <v>2024</v>
      </c>
      <c r="B103" s="29" t="s">
        <v>11</v>
      </c>
      <c r="C103" s="29" t="s">
        <v>12</v>
      </c>
      <c r="D103" s="29" t="s">
        <v>13</v>
      </c>
      <c r="E103" s="28">
        <v>88000</v>
      </c>
      <c r="F103" s="29" t="s">
        <v>14</v>
      </c>
      <c r="G103" s="28">
        <v>88000</v>
      </c>
      <c r="H103" s="29" t="s">
        <v>17</v>
      </c>
      <c r="I103" s="28">
        <v>100</v>
      </c>
      <c r="J103" s="29" t="s">
        <v>17</v>
      </c>
      <c r="K103" s="29" t="s">
        <v>16</v>
      </c>
      <c r="L103" s="29" t="str">
        <f>_xlfn.XLOOKUP($D103,mapping!$B$2:$B$124,mapping!$A$2:$A$124,,0)</f>
        <v>Data Analyst</v>
      </c>
      <c r="M103" s="29" t="str">
        <f>_xlfn.XLOOKUP($C103,mapping!$J$2:$J$5,mapping!$K$2:$K$5,,0)</f>
        <v>Full-Time</v>
      </c>
      <c r="N103" s="29" t="str">
        <f>_xlfn.XLOOKUP($B103,mapping!$G$2:$G$5,mapping!$H$2:$H$5,,0)</f>
        <v>Mid-Level</v>
      </c>
      <c r="O103" s="29" t="str">
        <f>_xlfn.XLOOKUP($J103,mapping!$D$2:$D$56,mapping!$E$2:$E$56,,0)</f>
        <v>United States</v>
      </c>
      <c r="P103" s="29" t="str">
        <f>_xlfn.XLOOKUP($K103,mapping!$P$2:$P$4,mapping!$Q$2:$Q$4,,0)</f>
        <v>Medium</v>
      </c>
      <c r="Q103" s="29" t="str">
        <f>_xlfn.XLOOKUP($I103,mapping!$M$2:$M$4,mapping!$N$2:$N$4,,0)</f>
        <v>Remote</v>
      </c>
    </row>
    <row r="104" spans="1:17" x14ac:dyDescent="0.25">
      <c r="A104" s="28">
        <v>2023</v>
      </c>
      <c r="B104" s="29" t="s">
        <v>21</v>
      </c>
      <c r="C104" s="29" t="s">
        <v>12</v>
      </c>
      <c r="D104" s="29" t="s">
        <v>13</v>
      </c>
      <c r="E104" s="28">
        <v>85000</v>
      </c>
      <c r="F104" s="29" t="s">
        <v>14</v>
      </c>
      <c r="G104" s="28">
        <v>85000</v>
      </c>
      <c r="H104" s="29" t="s">
        <v>17</v>
      </c>
      <c r="I104" s="28">
        <v>100</v>
      </c>
      <c r="J104" s="29" t="s">
        <v>17</v>
      </c>
      <c r="K104" s="29" t="s">
        <v>16</v>
      </c>
      <c r="L104" s="29" t="str">
        <f>_xlfn.XLOOKUP($D104,mapping!$B$2:$B$124,mapping!$A$2:$A$124,,0)</f>
        <v>Data Analyst</v>
      </c>
      <c r="M104" s="29" t="str">
        <f>_xlfn.XLOOKUP($C104,mapping!$J$2:$J$5,mapping!$K$2:$K$5,,0)</f>
        <v>Full-Time</v>
      </c>
      <c r="N104" s="29" t="str">
        <f>_xlfn.XLOOKUP($B104,mapping!$G$2:$G$5,mapping!$H$2:$H$5,,0)</f>
        <v>Senior</v>
      </c>
      <c r="O104" s="29" t="str">
        <f>_xlfn.XLOOKUP($J104,mapping!$D$2:$D$56,mapping!$E$2:$E$56,,0)</f>
        <v>United States</v>
      </c>
      <c r="P104" s="29" t="str">
        <f>_xlfn.XLOOKUP($K104,mapping!$P$2:$P$4,mapping!$Q$2:$Q$4,,0)</f>
        <v>Medium</v>
      </c>
      <c r="Q104" s="29" t="str">
        <f>_xlfn.XLOOKUP($I104,mapping!$M$2:$M$4,mapping!$N$2:$N$4,,0)</f>
        <v>Remote</v>
      </c>
    </row>
    <row r="105" spans="1:17" x14ac:dyDescent="0.25">
      <c r="A105" s="28">
        <v>2022</v>
      </c>
      <c r="B105" s="29" t="s">
        <v>21</v>
      </c>
      <c r="C105" s="29" t="s">
        <v>12</v>
      </c>
      <c r="D105" s="29" t="s">
        <v>26</v>
      </c>
      <c r="E105" s="28">
        <v>170000</v>
      </c>
      <c r="F105" s="29" t="s">
        <v>14</v>
      </c>
      <c r="G105" s="28">
        <v>170000</v>
      </c>
      <c r="H105" s="29" t="s">
        <v>17</v>
      </c>
      <c r="I105" s="28">
        <v>0</v>
      </c>
      <c r="J105" s="29" t="s">
        <v>17</v>
      </c>
      <c r="K105" s="29" t="s">
        <v>16</v>
      </c>
      <c r="L105" s="29" t="str">
        <f>_xlfn.XLOOKUP($D105,mapping!$B$2:$B$124,mapping!$A$2:$A$124,,0)</f>
        <v>Data Engineer</v>
      </c>
      <c r="M105" s="29" t="str">
        <f>_xlfn.XLOOKUP($C105,mapping!$J$2:$J$5,mapping!$K$2:$K$5,,0)</f>
        <v>Full-Time</v>
      </c>
      <c r="N105" s="29" t="str">
        <f>_xlfn.XLOOKUP($B105,mapping!$G$2:$G$5,mapping!$H$2:$H$5,,0)</f>
        <v>Senior</v>
      </c>
      <c r="O105" s="29" t="str">
        <f>_xlfn.XLOOKUP($J105,mapping!$D$2:$D$56,mapping!$E$2:$E$56,,0)</f>
        <v>United States</v>
      </c>
      <c r="P105" s="29" t="str">
        <f>_xlfn.XLOOKUP($K105,mapping!$P$2:$P$4,mapping!$Q$2:$Q$4,,0)</f>
        <v>Medium</v>
      </c>
      <c r="Q105" s="29" t="str">
        <f>_xlfn.XLOOKUP($I105,mapping!$M$2:$M$4,mapping!$N$2:$N$4,,0)</f>
        <v>On-site</v>
      </c>
    </row>
    <row r="106" spans="1:17" x14ac:dyDescent="0.25">
      <c r="A106" s="28">
        <v>2023</v>
      </c>
      <c r="B106" s="29" t="s">
        <v>21</v>
      </c>
      <c r="C106" s="29" t="s">
        <v>12</v>
      </c>
      <c r="D106" s="29" t="s">
        <v>41</v>
      </c>
      <c r="E106" s="28">
        <v>160000</v>
      </c>
      <c r="F106" s="29" t="s">
        <v>14</v>
      </c>
      <c r="G106" s="28">
        <v>160000</v>
      </c>
      <c r="H106" s="29" t="s">
        <v>17</v>
      </c>
      <c r="I106" s="28">
        <v>0</v>
      </c>
      <c r="J106" s="29" t="s">
        <v>17</v>
      </c>
      <c r="K106" s="29" t="s">
        <v>16</v>
      </c>
      <c r="L106" s="29" t="str">
        <f>_xlfn.XLOOKUP($D106,mapping!$B$2:$B$124,mapping!$A$2:$A$124,,0)</f>
        <v>Machine Learning Engineer</v>
      </c>
      <c r="M106" s="29" t="str">
        <f>_xlfn.XLOOKUP($C106,mapping!$J$2:$J$5,mapping!$K$2:$K$5,,0)</f>
        <v>Full-Time</v>
      </c>
      <c r="N106" s="29" t="str">
        <f>_xlfn.XLOOKUP($B106,mapping!$G$2:$G$5,mapping!$H$2:$H$5,,0)</f>
        <v>Senior</v>
      </c>
      <c r="O106" s="29" t="str">
        <f>_xlfn.XLOOKUP($J106,mapping!$D$2:$D$56,mapping!$E$2:$E$56,,0)</f>
        <v>United States</v>
      </c>
      <c r="P106" s="29" t="str">
        <f>_xlfn.XLOOKUP($K106,mapping!$P$2:$P$4,mapping!$Q$2:$Q$4,,0)</f>
        <v>Medium</v>
      </c>
      <c r="Q106" s="29" t="str">
        <f>_xlfn.XLOOKUP($I106,mapping!$M$2:$M$4,mapping!$N$2:$N$4,,0)</f>
        <v>On-site</v>
      </c>
    </row>
    <row r="107" spans="1:17" x14ac:dyDescent="0.25">
      <c r="A107" s="28">
        <v>2023</v>
      </c>
      <c r="B107" s="29" t="s">
        <v>21</v>
      </c>
      <c r="C107" s="29" t="s">
        <v>12</v>
      </c>
      <c r="D107" s="29" t="s">
        <v>62</v>
      </c>
      <c r="E107" s="28">
        <v>60000</v>
      </c>
      <c r="F107" s="29" t="s">
        <v>27</v>
      </c>
      <c r="G107" s="28">
        <v>73824</v>
      </c>
      <c r="H107" s="29" t="s">
        <v>28</v>
      </c>
      <c r="I107" s="28">
        <v>0</v>
      </c>
      <c r="J107" s="29" t="s">
        <v>28</v>
      </c>
      <c r="K107" s="29" t="s">
        <v>16</v>
      </c>
      <c r="L107" s="29" t="str">
        <f>_xlfn.XLOOKUP($D107,mapping!$B$2:$B$124,mapping!$A$2:$A$124,,0)</f>
        <v>Business Intelligence</v>
      </c>
      <c r="M107" s="29" t="str">
        <f>_xlfn.XLOOKUP($C107,mapping!$J$2:$J$5,mapping!$K$2:$K$5,,0)</f>
        <v>Full-Time</v>
      </c>
      <c r="N107" s="29" t="str">
        <f>_xlfn.XLOOKUP($B107,mapping!$G$2:$G$5,mapping!$H$2:$H$5,,0)</f>
        <v>Senior</v>
      </c>
      <c r="O107" s="29" t="str">
        <f>_xlfn.XLOOKUP($J107,mapping!$D$2:$D$56,mapping!$E$2:$E$56,,0)</f>
        <v>United Kingdom</v>
      </c>
      <c r="P107" s="29" t="str">
        <f>_xlfn.XLOOKUP($K107,mapping!$P$2:$P$4,mapping!$Q$2:$Q$4,,0)</f>
        <v>Medium</v>
      </c>
      <c r="Q107" s="29" t="str">
        <f>_xlfn.XLOOKUP($I107,mapping!$M$2:$M$4,mapping!$N$2:$N$4,,0)</f>
        <v>On-site</v>
      </c>
    </row>
    <row r="108" spans="1:17" x14ac:dyDescent="0.25">
      <c r="A108" s="28">
        <v>2023</v>
      </c>
      <c r="B108" s="29" t="s">
        <v>21</v>
      </c>
      <c r="C108" s="29" t="s">
        <v>12</v>
      </c>
      <c r="D108" s="29" t="s">
        <v>18</v>
      </c>
      <c r="E108" s="28">
        <v>152300</v>
      </c>
      <c r="F108" s="29" t="s">
        <v>14</v>
      </c>
      <c r="G108" s="28">
        <v>152300</v>
      </c>
      <c r="H108" s="29" t="s">
        <v>17</v>
      </c>
      <c r="I108" s="28">
        <v>0</v>
      </c>
      <c r="J108" s="29" t="s">
        <v>17</v>
      </c>
      <c r="K108" s="29" t="s">
        <v>16</v>
      </c>
      <c r="L108" s="29" t="str">
        <f>_xlfn.XLOOKUP($D108,mapping!$B$2:$B$124,mapping!$A$2:$A$124,,0)</f>
        <v>Machine Learning Engineer</v>
      </c>
      <c r="M108" s="29" t="str">
        <f>_xlfn.XLOOKUP($C108,mapping!$J$2:$J$5,mapping!$K$2:$K$5,,0)</f>
        <v>Full-Time</v>
      </c>
      <c r="N108" s="29" t="str">
        <f>_xlfn.XLOOKUP($B108,mapping!$G$2:$G$5,mapping!$H$2:$H$5,,0)</f>
        <v>Senior</v>
      </c>
      <c r="O108" s="29" t="str">
        <f>_xlfn.XLOOKUP($J108,mapping!$D$2:$D$56,mapping!$E$2:$E$56,,0)</f>
        <v>United States</v>
      </c>
      <c r="P108" s="29" t="str">
        <f>_xlfn.XLOOKUP($K108,mapping!$P$2:$P$4,mapping!$Q$2:$Q$4,,0)</f>
        <v>Medium</v>
      </c>
      <c r="Q108" s="29" t="str">
        <f>_xlfn.XLOOKUP($I108,mapping!$M$2:$M$4,mapping!$N$2:$N$4,,0)</f>
        <v>On-site</v>
      </c>
    </row>
    <row r="109" spans="1:17" x14ac:dyDescent="0.25">
      <c r="A109" s="28">
        <v>2023</v>
      </c>
      <c r="B109" s="29" t="s">
        <v>11</v>
      </c>
      <c r="C109" s="29" t="s">
        <v>12</v>
      </c>
      <c r="D109" s="29" t="s">
        <v>26</v>
      </c>
      <c r="E109" s="28">
        <v>64300</v>
      </c>
      <c r="F109" s="29" t="s">
        <v>14</v>
      </c>
      <c r="G109" s="28">
        <v>64300</v>
      </c>
      <c r="H109" s="29" t="s">
        <v>17</v>
      </c>
      <c r="I109" s="28">
        <v>0</v>
      </c>
      <c r="J109" s="29" t="s">
        <v>17</v>
      </c>
      <c r="K109" s="29" t="s">
        <v>16</v>
      </c>
      <c r="L109" s="29" t="str">
        <f>_xlfn.XLOOKUP($D109,mapping!$B$2:$B$124,mapping!$A$2:$A$124,,0)</f>
        <v>Data Engineer</v>
      </c>
      <c r="M109" s="29" t="str">
        <f>_xlfn.XLOOKUP($C109,mapping!$J$2:$J$5,mapping!$K$2:$K$5,,0)</f>
        <v>Full-Time</v>
      </c>
      <c r="N109" s="29" t="str">
        <f>_xlfn.XLOOKUP($B109,mapping!$G$2:$G$5,mapping!$H$2:$H$5,,0)</f>
        <v>Mid-Level</v>
      </c>
      <c r="O109" s="29" t="str">
        <f>_xlfn.XLOOKUP($J109,mapping!$D$2:$D$56,mapping!$E$2:$E$56,,0)</f>
        <v>United States</v>
      </c>
      <c r="P109" s="29" t="str">
        <f>_xlfn.XLOOKUP($K109,mapping!$P$2:$P$4,mapping!$Q$2:$Q$4,,0)</f>
        <v>Medium</v>
      </c>
      <c r="Q109" s="29" t="str">
        <f>_xlfn.XLOOKUP($I109,mapping!$M$2:$M$4,mapping!$N$2:$N$4,,0)</f>
        <v>On-site</v>
      </c>
    </row>
    <row r="110" spans="1:17" x14ac:dyDescent="0.25">
      <c r="A110" s="28">
        <v>2021</v>
      </c>
      <c r="B110" s="29" t="s">
        <v>21</v>
      </c>
      <c r="C110" s="29" t="s">
        <v>12</v>
      </c>
      <c r="D110" s="29" t="s">
        <v>34</v>
      </c>
      <c r="E110" s="28">
        <v>51400</v>
      </c>
      <c r="F110" s="29" t="s">
        <v>19</v>
      </c>
      <c r="G110" s="28">
        <v>60757</v>
      </c>
      <c r="H110" s="29" t="s">
        <v>24</v>
      </c>
      <c r="I110" s="28">
        <v>50</v>
      </c>
      <c r="J110" s="29" t="s">
        <v>24</v>
      </c>
      <c r="K110" s="29" t="s">
        <v>33</v>
      </c>
      <c r="L110" s="29" t="str">
        <f>_xlfn.XLOOKUP($D110,mapping!$B$2:$B$124,mapping!$A$2:$A$124,,0)</f>
        <v>Researcher</v>
      </c>
      <c r="M110" s="29" t="str">
        <f>_xlfn.XLOOKUP($C110,mapping!$J$2:$J$5,mapping!$K$2:$K$5,,0)</f>
        <v>Full-Time</v>
      </c>
      <c r="N110" s="29" t="str">
        <f>_xlfn.XLOOKUP($B110,mapping!$G$2:$G$5,mapping!$H$2:$H$5,,0)</f>
        <v>Senior</v>
      </c>
      <c r="O110" s="29" t="str">
        <f>_xlfn.XLOOKUP($J110,mapping!$D$2:$D$56,mapping!$E$2:$E$56,,0)</f>
        <v>Portugal</v>
      </c>
      <c r="P110" s="29" t="str">
        <f>_xlfn.XLOOKUP($K110,mapping!$P$2:$P$4,mapping!$Q$2:$Q$4,,0)</f>
        <v>Large</v>
      </c>
      <c r="Q110" s="29" t="str">
        <f>_xlfn.XLOOKUP($I110,mapping!$M$2:$M$4,mapping!$N$2:$N$4,,0)</f>
        <v>Hybrid</v>
      </c>
    </row>
    <row r="111" spans="1:17" x14ac:dyDescent="0.25">
      <c r="A111" s="28">
        <v>2024</v>
      </c>
      <c r="B111" s="29" t="s">
        <v>11</v>
      </c>
      <c r="C111" s="29" t="s">
        <v>12</v>
      </c>
      <c r="D111" s="29" t="s">
        <v>26</v>
      </c>
      <c r="E111" s="28">
        <v>107800</v>
      </c>
      <c r="F111" s="29" t="s">
        <v>14</v>
      </c>
      <c r="G111" s="28">
        <v>107800</v>
      </c>
      <c r="H111" s="29" t="s">
        <v>17</v>
      </c>
      <c r="I111" s="28">
        <v>0</v>
      </c>
      <c r="J111" s="29" t="s">
        <v>17</v>
      </c>
      <c r="K111" s="29" t="s">
        <v>16</v>
      </c>
      <c r="L111" s="29" t="str">
        <f>_xlfn.XLOOKUP($D111,mapping!$B$2:$B$124,mapping!$A$2:$A$124,,0)</f>
        <v>Data Engineer</v>
      </c>
      <c r="M111" s="29" t="str">
        <f>_xlfn.XLOOKUP($C111,mapping!$J$2:$J$5,mapping!$K$2:$K$5,,0)</f>
        <v>Full-Time</v>
      </c>
      <c r="N111" s="29" t="str">
        <f>_xlfn.XLOOKUP($B111,mapping!$G$2:$G$5,mapping!$H$2:$H$5,,0)</f>
        <v>Mid-Level</v>
      </c>
      <c r="O111" s="29" t="str">
        <f>_xlfn.XLOOKUP($J111,mapping!$D$2:$D$56,mapping!$E$2:$E$56,,0)</f>
        <v>United States</v>
      </c>
      <c r="P111" s="29" t="str">
        <f>_xlfn.XLOOKUP($K111,mapping!$P$2:$P$4,mapping!$Q$2:$Q$4,,0)</f>
        <v>Medium</v>
      </c>
      <c r="Q111" s="29" t="str">
        <f>_xlfn.XLOOKUP($I111,mapping!$M$2:$M$4,mapping!$N$2:$N$4,,0)</f>
        <v>On-site</v>
      </c>
    </row>
    <row r="112" spans="1:17" x14ac:dyDescent="0.25">
      <c r="A112" s="28">
        <v>2024</v>
      </c>
      <c r="B112" s="29" t="s">
        <v>11</v>
      </c>
      <c r="C112" s="29" t="s">
        <v>12</v>
      </c>
      <c r="D112" s="29" t="s">
        <v>22</v>
      </c>
      <c r="E112" s="28">
        <v>97060</v>
      </c>
      <c r="F112" s="29" t="s">
        <v>14</v>
      </c>
      <c r="G112" s="28">
        <v>97060</v>
      </c>
      <c r="H112" s="29" t="s">
        <v>17</v>
      </c>
      <c r="I112" s="28">
        <v>100</v>
      </c>
      <c r="J112" s="29" t="s">
        <v>17</v>
      </c>
      <c r="K112" s="29" t="s">
        <v>16</v>
      </c>
      <c r="L112" s="29" t="str">
        <f>_xlfn.XLOOKUP($D112,mapping!$B$2:$B$124,mapping!$A$2:$A$124,,0)</f>
        <v>Data Scientist</v>
      </c>
      <c r="M112" s="29" t="str">
        <f>_xlfn.XLOOKUP($C112,mapping!$J$2:$J$5,mapping!$K$2:$K$5,,0)</f>
        <v>Full-Time</v>
      </c>
      <c r="N112" s="29" t="str">
        <f>_xlfn.XLOOKUP($B112,mapping!$G$2:$G$5,mapping!$H$2:$H$5,,0)</f>
        <v>Mid-Level</v>
      </c>
      <c r="O112" s="29" t="str">
        <f>_xlfn.XLOOKUP($J112,mapping!$D$2:$D$56,mapping!$E$2:$E$56,,0)</f>
        <v>United States</v>
      </c>
      <c r="P112" s="29" t="str">
        <f>_xlfn.XLOOKUP($K112,mapping!$P$2:$P$4,mapping!$Q$2:$Q$4,,0)</f>
        <v>Medium</v>
      </c>
      <c r="Q112" s="29" t="str">
        <f>_xlfn.XLOOKUP($I112,mapping!$M$2:$M$4,mapping!$N$2:$N$4,,0)</f>
        <v>Remote</v>
      </c>
    </row>
    <row r="113" spans="1:17" x14ac:dyDescent="0.25">
      <c r="A113" s="28">
        <v>2023</v>
      </c>
      <c r="B113" s="29" t="s">
        <v>21</v>
      </c>
      <c r="C113" s="29" t="s">
        <v>12</v>
      </c>
      <c r="D113" s="29" t="s">
        <v>18</v>
      </c>
      <c r="E113" s="28">
        <v>172200</v>
      </c>
      <c r="F113" s="29" t="s">
        <v>14</v>
      </c>
      <c r="G113" s="28">
        <v>172200</v>
      </c>
      <c r="H113" s="29" t="s">
        <v>17</v>
      </c>
      <c r="I113" s="28">
        <v>0</v>
      </c>
      <c r="J113" s="29" t="s">
        <v>17</v>
      </c>
      <c r="K113" s="29" t="s">
        <v>16</v>
      </c>
      <c r="L113" s="29" t="str">
        <f>_xlfn.XLOOKUP($D113,mapping!$B$2:$B$124,mapping!$A$2:$A$124,,0)</f>
        <v>Machine Learning Engineer</v>
      </c>
      <c r="M113" s="29" t="str">
        <f>_xlfn.XLOOKUP($C113,mapping!$J$2:$J$5,mapping!$K$2:$K$5,,0)</f>
        <v>Full-Time</v>
      </c>
      <c r="N113" s="29" t="str">
        <f>_xlfn.XLOOKUP($B113,mapping!$G$2:$G$5,mapping!$H$2:$H$5,,0)</f>
        <v>Senior</v>
      </c>
      <c r="O113" s="29" t="str">
        <f>_xlfn.XLOOKUP($J113,mapping!$D$2:$D$56,mapping!$E$2:$E$56,,0)</f>
        <v>United States</v>
      </c>
      <c r="P113" s="29" t="str">
        <f>_xlfn.XLOOKUP($K113,mapping!$P$2:$P$4,mapping!$Q$2:$Q$4,,0)</f>
        <v>Medium</v>
      </c>
      <c r="Q113" s="29" t="str">
        <f>_xlfn.XLOOKUP($I113,mapping!$M$2:$M$4,mapping!$N$2:$N$4,,0)</f>
        <v>On-site</v>
      </c>
    </row>
    <row r="114" spans="1:17" x14ac:dyDescent="0.25">
      <c r="A114" s="28">
        <v>2024</v>
      </c>
      <c r="B114" s="29" t="s">
        <v>21</v>
      </c>
      <c r="C114" s="29" t="s">
        <v>12</v>
      </c>
      <c r="D114" s="29" t="s">
        <v>63</v>
      </c>
      <c r="E114" s="28">
        <v>242100</v>
      </c>
      <c r="F114" s="29" t="s">
        <v>14</v>
      </c>
      <c r="G114" s="28">
        <v>242100</v>
      </c>
      <c r="H114" s="29" t="s">
        <v>17</v>
      </c>
      <c r="I114" s="28">
        <v>0</v>
      </c>
      <c r="J114" s="29" t="s">
        <v>17</v>
      </c>
      <c r="K114" s="29" t="s">
        <v>16</v>
      </c>
      <c r="L114" s="29" t="str">
        <f>_xlfn.XLOOKUP($D114,mapping!$B$2:$B$124,mapping!$A$2:$A$124,,0)</f>
        <v>Data Architect</v>
      </c>
      <c r="M114" s="29" t="str">
        <f>_xlfn.XLOOKUP($C114,mapping!$J$2:$J$5,mapping!$K$2:$K$5,,0)</f>
        <v>Full-Time</v>
      </c>
      <c r="N114" s="29" t="str">
        <f>_xlfn.XLOOKUP($B114,mapping!$G$2:$G$5,mapping!$H$2:$H$5,,0)</f>
        <v>Senior</v>
      </c>
      <c r="O114" s="29" t="str">
        <f>_xlfn.XLOOKUP($J114,mapping!$D$2:$D$56,mapping!$E$2:$E$56,,0)</f>
        <v>United States</v>
      </c>
      <c r="P114" s="29" t="str">
        <f>_xlfn.XLOOKUP($K114,mapping!$P$2:$P$4,mapping!$Q$2:$Q$4,,0)</f>
        <v>Medium</v>
      </c>
      <c r="Q114" s="29" t="str">
        <f>_xlfn.XLOOKUP($I114,mapping!$M$2:$M$4,mapping!$N$2:$N$4,,0)</f>
        <v>On-site</v>
      </c>
    </row>
    <row r="115" spans="1:17" x14ac:dyDescent="0.25">
      <c r="A115" s="28">
        <v>2024</v>
      </c>
      <c r="B115" s="29" t="s">
        <v>11</v>
      </c>
      <c r="C115" s="29" t="s">
        <v>12</v>
      </c>
      <c r="D115" s="29" t="s">
        <v>64</v>
      </c>
      <c r="E115" s="28">
        <v>93900</v>
      </c>
      <c r="F115" s="29" t="s">
        <v>14</v>
      </c>
      <c r="G115" s="28">
        <v>93900</v>
      </c>
      <c r="H115" s="29" t="s">
        <v>17</v>
      </c>
      <c r="I115" s="28">
        <v>0</v>
      </c>
      <c r="J115" s="29" t="s">
        <v>17</v>
      </c>
      <c r="K115" s="29" t="s">
        <v>16</v>
      </c>
      <c r="L115" s="29" t="str">
        <f>_xlfn.XLOOKUP($D115,mapping!$B$2:$B$124,mapping!$A$2:$A$124,,0)</f>
        <v>Data Scientist</v>
      </c>
      <c r="M115" s="29" t="str">
        <f>_xlfn.XLOOKUP($C115,mapping!$J$2:$J$5,mapping!$K$2:$K$5,,0)</f>
        <v>Full-Time</v>
      </c>
      <c r="N115" s="29" t="str">
        <f>_xlfn.XLOOKUP($B115,mapping!$G$2:$G$5,mapping!$H$2:$H$5,,0)</f>
        <v>Mid-Level</v>
      </c>
      <c r="O115" s="29" t="str">
        <f>_xlfn.XLOOKUP($J115,mapping!$D$2:$D$56,mapping!$E$2:$E$56,,0)</f>
        <v>United States</v>
      </c>
      <c r="P115" s="29" t="str">
        <f>_xlfn.XLOOKUP($K115,mapping!$P$2:$P$4,mapping!$Q$2:$Q$4,,0)</f>
        <v>Medium</v>
      </c>
      <c r="Q115" s="29" t="str">
        <f>_xlfn.XLOOKUP($I115,mapping!$M$2:$M$4,mapping!$N$2:$N$4,,0)</f>
        <v>On-site</v>
      </c>
    </row>
    <row r="116" spans="1:17" x14ac:dyDescent="0.25">
      <c r="A116" s="28">
        <v>2023</v>
      </c>
      <c r="B116" s="29" t="s">
        <v>11</v>
      </c>
      <c r="C116" s="29" t="s">
        <v>12</v>
      </c>
      <c r="D116" s="29" t="s">
        <v>22</v>
      </c>
      <c r="E116" s="28">
        <v>183310</v>
      </c>
      <c r="F116" s="29" t="s">
        <v>14</v>
      </c>
      <c r="G116" s="28">
        <v>183310</v>
      </c>
      <c r="H116" s="29" t="s">
        <v>17</v>
      </c>
      <c r="I116" s="28">
        <v>0</v>
      </c>
      <c r="J116" s="29" t="s">
        <v>17</v>
      </c>
      <c r="K116" s="29" t="s">
        <v>16</v>
      </c>
      <c r="L116" s="29" t="str">
        <f>_xlfn.XLOOKUP($D116,mapping!$B$2:$B$124,mapping!$A$2:$A$124,,0)</f>
        <v>Data Scientist</v>
      </c>
      <c r="M116" s="29" t="str">
        <f>_xlfn.XLOOKUP($C116,mapping!$J$2:$J$5,mapping!$K$2:$K$5,,0)</f>
        <v>Full-Time</v>
      </c>
      <c r="N116" s="29" t="str">
        <f>_xlfn.XLOOKUP($B116,mapping!$G$2:$G$5,mapping!$H$2:$H$5,,0)</f>
        <v>Mid-Level</v>
      </c>
      <c r="O116" s="29" t="str">
        <f>_xlfn.XLOOKUP($J116,mapping!$D$2:$D$56,mapping!$E$2:$E$56,,0)</f>
        <v>United States</v>
      </c>
      <c r="P116" s="29" t="str">
        <f>_xlfn.XLOOKUP($K116,mapping!$P$2:$P$4,mapping!$Q$2:$Q$4,,0)</f>
        <v>Medium</v>
      </c>
      <c r="Q116" s="29" t="str">
        <f>_xlfn.XLOOKUP($I116,mapping!$M$2:$M$4,mapping!$N$2:$N$4,,0)</f>
        <v>On-site</v>
      </c>
    </row>
    <row r="117" spans="1:17" x14ac:dyDescent="0.25">
      <c r="A117" s="28">
        <v>2022</v>
      </c>
      <c r="B117" s="29" t="s">
        <v>21</v>
      </c>
      <c r="C117" s="29" t="s">
        <v>12</v>
      </c>
      <c r="D117" s="29" t="s">
        <v>13</v>
      </c>
      <c r="E117" s="28">
        <v>115934</v>
      </c>
      <c r="F117" s="29" t="s">
        <v>14</v>
      </c>
      <c r="G117" s="28">
        <v>115934</v>
      </c>
      <c r="H117" s="29" t="s">
        <v>17</v>
      </c>
      <c r="I117" s="28">
        <v>100</v>
      </c>
      <c r="J117" s="29" t="s">
        <v>17</v>
      </c>
      <c r="K117" s="29" t="s">
        <v>16</v>
      </c>
      <c r="L117" s="29" t="str">
        <f>_xlfn.XLOOKUP($D117,mapping!$B$2:$B$124,mapping!$A$2:$A$124,,0)</f>
        <v>Data Analyst</v>
      </c>
      <c r="M117" s="29" t="str">
        <f>_xlfn.XLOOKUP($C117,mapping!$J$2:$J$5,mapping!$K$2:$K$5,,0)</f>
        <v>Full-Time</v>
      </c>
      <c r="N117" s="29" t="str">
        <f>_xlfn.XLOOKUP($B117,mapping!$G$2:$G$5,mapping!$H$2:$H$5,,0)</f>
        <v>Senior</v>
      </c>
      <c r="O117" s="29" t="str">
        <f>_xlfn.XLOOKUP($J117,mapping!$D$2:$D$56,mapping!$E$2:$E$56,,0)</f>
        <v>United States</v>
      </c>
      <c r="P117" s="29" t="str">
        <f>_xlfn.XLOOKUP($K117,mapping!$P$2:$P$4,mapping!$Q$2:$Q$4,,0)</f>
        <v>Medium</v>
      </c>
      <c r="Q117" s="29" t="str">
        <f>_xlfn.XLOOKUP($I117,mapping!$M$2:$M$4,mapping!$N$2:$N$4,,0)</f>
        <v>Remote</v>
      </c>
    </row>
    <row r="118" spans="1:17" x14ac:dyDescent="0.25">
      <c r="A118" s="28">
        <v>2024</v>
      </c>
      <c r="B118" s="29" t="s">
        <v>21</v>
      </c>
      <c r="C118" s="29" t="s">
        <v>12</v>
      </c>
      <c r="D118" s="29" t="s">
        <v>26</v>
      </c>
      <c r="E118" s="28">
        <v>144000</v>
      </c>
      <c r="F118" s="29" t="s">
        <v>14</v>
      </c>
      <c r="G118" s="28">
        <v>144000</v>
      </c>
      <c r="H118" s="29" t="s">
        <v>17</v>
      </c>
      <c r="I118" s="28">
        <v>0</v>
      </c>
      <c r="J118" s="29" t="s">
        <v>17</v>
      </c>
      <c r="K118" s="29" t="s">
        <v>16</v>
      </c>
      <c r="L118" s="29" t="str">
        <f>_xlfn.XLOOKUP($D118,mapping!$B$2:$B$124,mapping!$A$2:$A$124,,0)</f>
        <v>Data Engineer</v>
      </c>
      <c r="M118" s="29" t="str">
        <f>_xlfn.XLOOKUP($C118,mapping!$J$2:$J$5,mapping!$K$2:$K$5,,0)</f>
        <v>Full-Time</v>
      </c>
      <c r="N118" s="29" t="str">
        <f>_xlfn.XLOOKUP($B118,mapping!$G$2:$G$5,mapping!$H$2:$H$5,,0)</f>
        <v>Senior</v>
      </c>
      <c r="O118" s="29" t="str">
        <f>_xlfn.XLOOKUP($J118,mapping!$D$2:$D$56,mapping!$E$2:$E$56,,0)</f>
        <v>United States</v>
      </c>
      <c r="P118" s="29" t="str">
        <f>_xlfn.XLOOKUP($K118,mapping!$P$2:$P$4,mapping!$Q$2:$Q$4,,0)</f>
        <v>Medium</v>
      </c>
      <c r="Q118" s="29" t="str">
        <f>_xlfn.XLOOKUP($I118,mapping!$M$2:$M$4,mapping!$N$2:$N$4,,0)</f>
        <v>On-site</v>
      </c>
    </row>
    <row r="119" spans="1:17" x14ac:dyDescent="0.25">
      <c r="A119" s="28">
        <v>2024</v>
      </c>
      <c r="B119" s="29" t="s">
        <v>21</v>
      </c>
      <c r="C119" s="29" t="s">
        <v>12</v>
      </c>
      <c r="D119" s="29" t="s">
        <v>18</v>
      </c>
      <c r="E119" s="28">
        <v>219100</v>
      </c>
      <c r="F119" s="29" t="s">
        <v>14</v>
      </c>
      <c r="G119" s="28">
        <v>219100</v>
      </c>
      <c r="H119" s="29" t="s">
        <v>17</v>
      </c>
      <c r="I119" s="28">
        <v>100</v>
      </c>
      <c r="J119" s="29" t="s">
        <v>17</v>
      </c>
      <c r="K119" s="29" t="s">
        <v>16</v>
      </c>
      <c r="L119" s="29" t="str">
        <f>_xlfn.XLOOKUP($D119,mapping!$B$2:$B$124,mapping!$A$2:$A$124,,0)</f>
        <v>Machine Learning Engineer</v>
      </c>
      <c r="M119" s="29" t="str">
        <f>_xlfn.XLOOKUP($C119,mapping!$J$2:$J$5,mapping!$K$2:$K$5,,0)</f>
        <v>Full-Time</v>
      </c>
      <c r="N119" s="29" t="str">
        <f>_xlfn.XLOOKUP($B119,mapping!$G$2:$G$5,mapping!$H$2:$H$5,,0)</f>
        <v>Senior</v>
      </c>
      <c r="O119" s="29" t="str">
        <f>_xlfn.XLOOKUP($J119,mapping!$D$2:$D$56,mapping!$E$2:$E$56,,0)</f>
        <v>United States</v>
      </c>
      <c r="P119" s="29" t="str">
        <f>_xlfn.XLOOKUP($K119,mapping!$P$2:$P$4,mapping!$Q$2:$Q$4,,0)</f>
        <v>Medium</v>
      </c>
      <c r="Q119" s="29" t="str">
        <f>_xlfn.XLOOKUP($I119,mapping!$M$2:$M$4,mapping!$N$2:$N$4,,0)</f>
        <v>Remote</v>
      </c>
    </row>
    <row r="120" spans="1:17" x14ac:dyDescent="0.25">
      <c r="A120" s="28">
        <v>2022</v>
      </c>
      <c r="B120" s="29" t="s">
        <v>21</v>
      </c>
      <c r="C120" s="29" t="s">
        <v>12</v>
      </c>
      <c r="D120" s="29" t="s">
        <v>63</v>
      </c>
      <c r="E120" s="28">
        <v>192564</v>
      </c>
      <c r="F120" s="29" t="s">
        <v>14</v>
      </c>
      <c r="G120" s="28">
        <v>192564</v>
      </c>
      <c r="H120" s="29" t="s">
        <v>17</v>
      </c>
      <c r="I120" s="28">
        <v>100</v>
      </c>
      <c r="J120" s="29" t="s">
        <v>17</v>
      </c>
      <c r="K120" s="29" t="s">
        <v>16</v>
      </c>
      <c r="L120" s="29" t="str">
        <f>_xlfn.XLOOKUP($D120,mapping!$B$2:$B$124,mapping!$A$2:$A$124,,0)</f>
        <v>Data Architect</v>
      </c>
      <c r="M120" s="29" t="str">
        <f>_xlfn.XLOOKUP($C120,mapping!$J$2:$J$5,mapping!$K$2:$K$5,,0)</f>
        <v>Full-Time</v>
      </c>
      <c r="N120" s="29" t="str">
        <f>_xlfn.XLOOKUP($B120,mapping!$G$2:$G$5,mapping!$H$2:$H$5,,0)</f>
        <v>Senior</v>
      </c>
      <c r="O120" s="29" t="str">
        <f>_xlfn.XLOOKUP($J120,mapping!$D$2:$D$56,mapping!$E$2:$E$56,,0)</f>
        <v>United States</v>
      </c>
      <c r="P120" s="29" t="str">
        <f>_xlfn.XLOOKUP($K120,mapping!$P$2:$P$4,mapping!$Q$2:$Q$4,,0)</f>
        <v>Medium</v>
      </c>
      <c r="Q120" s="29" t="str">
        <f>_xlfn.XLOOKUP($I120,mapping!$M$2:$M$4,mapping!$N$2:$N$4,,0)</f>
        <v>Remote</v>
      </c>
    </row>
    <row r="121" spans="1:17" x14ac:dyDescent="0.25">
      <c r="A121" s="28">
        <v>2023</v>
      </c>
      <c r="B121" s="29" t="s">
        <v>21</v>
      </c>
      <c r="C121" s="29" t="s">
        <v>12</v>
      </c>
      <c r="D121" s="29" t="s">
        <v>63</v>
      </c>
      <c r="E121" s="28">
        <v>105200</v>
      </c>
      <c r="F121" s="29" t="s">
        <v>14</v>
      </c>
      <c r="G121" s="28">
        <v>105200</v>
      </c>
      <c r="H121" s="29" t="s">
        <v>17</v>
      </c>
      <c r="I121" s="28">
        <v>0</v>
      </c>
      <c r="J121" s="29" t="s">
        <v>17</v>
      </c>
      <c r="K121" s="29" t="s">
        <v>16</v>
      </c>
      <c r="L121" s="29" t="str">
        <f>_xlfn.XLOOKUP($D121,mapping!$B$2:$B$124,mapping!$A$2:$A$124,,0)</f>
        <v>Data Architect</v>
      </c>
      <c r="M121" s="29" t="str">
        <f>_xlfn.XLOOKUP($C121,mapping!$J$2:$J$5,mapping!$K$2:$K$5,,0)</f>
        <v>Full-Time</v>
      </c>
      <c r="N121" s="29" t="str">
        <f>_xlfn.XLOOKUP($B121,mapping!$G$2:$G$5,mapping!$H$2:$H$5,,0)</f>
        <v>Senior</v>
      </c>
      <c r="O121" s="29" t="str">
        <f>_xlfn.XLOOKUP($J121,mapping!$D$2:$D$56,mapping!$E$2:$E$56,,0)</f>
        <v>United States</v>
      </c>
      <c r="P121" s="29" t="str">
        <f>_xlfn.XLOOKUP($K121,mapping!$P$2:$P$4,mapping!$Q$2:$Q$4,,0)</f>
        <v>Medium</v>
      </c>
      <c r="Q121" s="29" t="str">
        <f>_xlfn.XLOOKUP($I121,mapping!$M$2:$M$4,mapping!$N$2:$N$4,,0)</f>
        <v>On-site</v>
      </c>
    </row>
    <row r="122" spans="1:17" x14ac:dyDescent="0.25">
      <c r="A122" s="28">
        <v>2023</v>
      </c>
      <c r="B122" s="29" t="s">
        <v>21</v>
      </c>
      <c r="C122" s="29" t="s">
        <v>12</v>
      </c>
      <c r="D122" s="29" t="s">
        <v>22</v>
      </c>
      <c r="E122" s="28">
        <v>155500</v>
      </c>
      <c r="F122" s="29" t="s">
        <v>14</v>
      </c>
      <c r="G122" s="28">
        <v>155500</v>
      </c>
      <c r="H122" s="29" t="s">
        <v>17</v>
      </c>
      <c r="I122" s="28">
        <v>0</v>
      </c>
      <c r="J122" s="29" t="s">
        <v>17</v>
      </c>
      <c r="K122" s="29" t="s">
        <v>16</v>
      </c>
      <c r="L122" s="29" t="str">
        <f>_xlfn.XLOOKUP($D122,mapping!$B$2:$B$124,mapping!$A$2:$A$124,,0)</f>
        <v>Data Scientist</v>
      </c>
      <c r="M122" s="29" t="str">
        <f>_xlfn.XLOOKUP($C122,mapping!$J$2:$J$5,mapping!$K$2:$K$5,,0)</f>
        <v>Full-Time</v>
      </c>
      <c r="N122" s="29" t="str">
        <f>_xlfn.XLOOKUP($B122,mapping!$G$2:$G$5,mapping!$H$2:$H$5,,0)</f>
        <v>Senior</v>
      </c>
      <c r="O122" s="29" t="str">
        <f>_xlfn.XLOOKUP($J122,mapping!$D$2:$D$56,mapping!$E$2:$E$56,,0)</f>
        <v>United States</v>
      </c>
      <c r="P122" s="29" t="str">
        <f>_xlfn.XLOOKUP($K122,mapping!$P$2:$P$4,mapping!$Q$2:$Q$4,,0)</f>
        <v>Medium</v>
      </c>
      <c r="Q122" s="29" t="str">
        <f>_xlfn.XLOOKUP($I122,mapping!$M$2:$M$4,mapping!$N$2:$N$4,,0)</f>
        <v>On-site</v>
      </c>
    </row>
    <row r="123" spans="1:17" x14ac:dyDescent="0.25">
      <c r="A123" s="28">
        <v>2023</v>
      </c>
      <c r="B123" s="29" t="s">
        <v>21</v>
      </c>
      <c r="C123" s="29" t="s">
        <v>12</v>
      </c>
      <c r="D123" s="29" t="s">
        <v>22</v>
      </c>
      <c r="E123" s="28">
        <v>143060</v>
      </c>
      <c r="F123" s="29" t="s">
        <v>14</v>
      </c>
      <c r="G123" s="28">
        <v>143060</v>
      </c>
      <c r="H123" s="29" t="s">
        <v>17</v>
      </c>
      <c r="I123" s="28">
        <v>0</v>
      </c>
      <c r="J123" s="29" t="s">
        <v>17</v>
      </c>
      <c r="K123" s="29" t="s">
        <v>16</v>
      </c>
      <c r="L123" s="29" t="str">
        <f>_xlfn.XLOOKUP($D123,mapping!$B$2:$B$124,mapping!$A$2:$A$124,,0)</f>
        <v>Data Scientist</v>
      </c>
      <c r="M123" s="29" t="str">
        <f>_xlfn.XLOOKUP($C123,mapping!$J$2:$J$5,mapping!$K$2:$K$5,,0)</f>
        <v>Full-Time</v>
      </c>
      <c r="N123" s="29" t="str">
        <f>_xlfn.XLOOKUP($B123,mapping!$G$2:$G$5,mapping!$H$2:$H$5,,0)</f>
        <v>Senior</v>
      </c>
      <c r="O123" s="29" t="str">
        <f>_xlfn.XLOOKUP($J123,mapping!$D$2:$D$56,mapping!$E$2:$E$56,,0)</f>
        <v>United States</v>
      </c>
      <c r="P123" s="29" t="str">
        <f>_xlfn.XLOOKUP($K123,mapping!$P$2:$P$4,mapping!$Q$2:$Q$4,,0)</f>
        <v>Medium</v>
      </c>
      <c r="Q123" s="29" t="str">
        <f>_xlfn.XLOOKUP($I123,mapping!$M$2:$M$4,mapping!$N$2:$N$4,,0)</f>
        <v>On-site</v>
      </c>
    </row>
    <row r="124" spans="1:17" x14ac:dyDescent="0.25">
      <c r="A124" s="28">
        <v>2024</v>
      </c>
      <c r="B124" s="29" t="s">
        <v>11</v>
      </c>
      <c r="C124" s="29" t="s">
        <v>12</v>
      </c>
      <c r="D124" s="29" t="s">
        <v>26</v>
      </c>
      <c r="E124" s="28">
        <v>130000</v>
      </c>
      <c r="F124" s="29" t="s">
        <v>14</v>
      </c>
      <c r="G124" s="28">
        <v>130000</v>
      </c>
      <c r="H124" s="29" t="s">
        <v>17</v>
      </c>
      <c r="I124" s="28">
        <v>0</v>
      </c>
      <c r="J124" s="29" t="s">
        <v>17</v>
      </c>
      <c r="K124" s="29" t="s">
        <v>16</v>
      </c>
      <c r="L124" s="29" t="str">
        <f>_xlfn.XLOOKUP($D124,mapping!$B$2:$B$124,mapping!$A$2:$A$124,,0)</f>
        <v>Data Engineer</v>
      </c>
      <c r="M124" s="29" t="str">
        <f>_xlfn.XLOOKUP($C124,mapping!$J$2:$J$5,mapping!$K$2:$K$5,,0)</f>
        <v>Full-Time</v>
      </c>
      <c r="N124" s="29" t="str">
        <f>_xlfn.XLOOKUP($B124,mapping!$G$2:$G$5,mapping!$H$2:$H$5,,0)</f>
        <v>Mid-Level</v>
      </c>
      <c r="O124" s="29" t="str">
        <f>_xlfn.XLOOKUP($J124,mapping!$D$2:$D$56,mapping!$E$2:$E$56,,0)</f>
        <v>United States</v>
      </c>
      <c r="P124" s="29" t="str">
        <f>_xlfn.XLOOKUP($K124,mapping!$P$2:$P$4,mapping!$Q$2:$Q$4,,0)</f>
        <v>Medium</v>
      </c>
      <c r="Q124" s="29" t="str">
        <f>_xlfn.XLOOKUP($I124,mapping!$M$2:$M$4,mapping!$N$2:$N$4,,0)</f>
        <v>On-site</v>
      </c>
    </row>
    <row r="125" spans="1:17" x14ac:dyDescent="0.25">
      <c r="A125" s="28">
        <v>2023</v>
      </c>
      <c r="B125" s="29" t="s">
        <v>11</v>
      </c>
      <c r="C125" s="29" t="s">
        <v>12</v>
      </c>
      <c r="D125" s="29" t="s">
        <v>18</v>
      </c>
      <c r="E125" s="28">
        <v>84000</v>
      </c>
      <c r="F125" s="29" t="s">
        <v>14</v>
      </c>
      <c r="G125" s="28">
        <v>84000</v>
      </c>
      <c r="H125" s="29" t="s">
        <v>65</v>
      </c>
      <c r="I125" s="28">
        <v>100</v>
      </c>
      <c r="J125" s="29" t="s">
        <v>65</v>
      </c>
      <c r="K125" s="29" t="s">
        <v>16</v>
      </c>
      <c r="L125" s="29" t="str">
        <f>_xlfn.XLOOKUP($D125,mapping!$B$2:$B$124,mapping!$A$2:$A$124,,0)</f>
        <v>Machine Learning Engineer</v>
      </c>
      <c r="M125" s="29" t="str">
        <f>_xlfn.XLOOKUP($C125,mapping!$J$2:$J$5,mapping!$K$2:$K$5,,0)</f>
        <v>Full-Time</v>
      </c>
      <c r="N125" s="29" t="str">
        <f>_xlfn.XLOOKUP($B125,mapping!$G$2:$G$5,mapping!$H$2:$H$5,,0)</f>
        <v>Mid-Level</v>
      </c>
      <c r="O125" s="29" t="str">
        <f>_xlfn.XLOOKUP($J125,mapping!$D$2:$D$56,mapping!$E$2:$E$56,,0)</f>
        <v>Vietnam</v>
      </c>
      <c r="P125" s="29" t="str">
        <f>_xlfn.XLOOKUP($K125,mapping!$P$2:$P$4,mapping!$Q$2:$Q$4,,0)</f>
        <v>Medium</v>
      </c>
      <c r="Q125" s="29" t="str">
        <f>_xlfn.XLOOKUP($I125,mapping!$M$2:$M$4,mapping!$N$2:$N$4,,0)</f>
        <v>Remote</v>
      </c>
    </row>
    <row r="126" spans="1:17" x14ac:dyDescent="0.25">
      <c r="A126" s="28">
        <v>2022</v>
      </c>
      <c r="B126" s="29" t="s">
        <v>21</v>
      </c>
      <c r="C126" s="29" t="s">
        <v>12</v>
      </c>
      <c r="D126" s="29" t="s">
        <v>26</v>
      </c>
      <c r="E126" s="28">
        <v>141300</v>
      </c>
      <c r="F126" s="29" t="s">
        <v>14</v>
      </c>
      <c r="G126" s="28">
        <v>141300</v>
      </c>
      <c r="H126" s="29" t="s">
        <v>17</v>
      </c>
      <c r="I126" s="28">
        <v>0</v>
      </c>
      <c r="J126" s="29" t="s">
        <v>17</v>
      </c>
      <c r="K126" s="29" t="s">
        <v>16</v>
      </c>
      <c r="L126" s="29" t="str">
        <f>_xlfn.XLOOKUP($D126,mapping!$B$2:$B$124,mapping!$A$2:$A$124,,0)</f>
        <v>Data Engineer</v>
      </c>
      <c r="M126" s="29" t="str">
        <f>_xlfn.XLOOKUP($C126,mapping!$J$2:$J$5,mapping!$K$2:$K$5,,0)</f>
        <v>Full-Time</v>
      </c>
      <c r="N126" s="29" t="str">
        <f>_xlfn.XLOOKUP($B126,mapping!$G$2:$G$5,mapping!$H$2:$H$5,,0)</f>
        <v>Senior</v>
      </c>
      <c r="O126" s="29" t="str">
        <f>_xlfn.XLOOKUP($J126,mapping!$D$2:$D$56,mapping!$E$2:$E$56,,0)</f>
        <v>United States</v>
      </c>
      <c r="P126" s="29" t="str">
        <f>_xlfn.XLOOKUP($K126,mapping!$P$2:$P$4,mapping!$Q$2:$Q$4,,0)</f>
        <v>Medium</v>
      </c>
      <c r="Q126" s="29" t="str">
        <f>_xlfn.XLOOKUP($I126,mapping!$M$2:$M$4,mapping!$N$2:$N$4,,0)</f>
        <v>On-site</v>
      </c>
    </row>
    <row r="127" spans="1:17" x14ac:dyDescent="0.25">
      <c r="A127" s="28">
        <v>2023</v>
      </c>
      <c r="B127" s="29" t="s">
        <v>21</v>
      </c>
      <c r="C127" s="29" t="s">
        <v>12</v>
      </c>
      <c r="D127" s="29" t="s">
        <v>18</v>
      </c>
      <c r="E127" s="28">
        <v>185000</v>
      </c>
      <c r="F127" s="29" t="s">
        <v>14</v>
      </c>
      <c r="G127" s="28">
        <v>185000</v>
      </c>
      <c r="H127" s="29" t="s">
        <v>17</v>
      </c>
      <c r="I127" s="28">
        <v>0</v>
      </c>
      <c r="J127" s="29" t="s">
        <v>17</v>
      </c>
      <c r="K127" s="29" t="s">
        <v>16</v>
      </c>
      <c r="L127" s="29" t="str">
        <f>_xlfn.XLOOKUP($D127,mapping!$B$2:$B$124,mapping!$A$2:$A$124,,0)</f>
        <v>Machine Learning Engineer</v>
      </c>
      <c r="M127" s="29" t="str">
        <f>_xlfn.XLOOKUP($C127,mapping!$J$2:$J$5,mapping!$K$2:$K$5,,0)</f>
        <v>Full-Time</v>
      </c>
      <c r="N127" s="29" t="str">
        <f>_xlfn.XLOOKUP($B127,mapping!$G$2:$G$5,mapping!$H$2:$H$5,,0)</f>
        <v>Senior</v>
      </c>
      <c r="O127" s="29" t="str">
        <f>_xlfn.XLOOKUP($J127,mapping!$D$2:$D$56,mapping!$E$2:$E$56,,0)</f>
        <v>United States</v>
      </c>
      <c r="P127" s="29" t="str">
        <f>_xlfn.XLOOKUP($K127,mapping!$P$2:$P$4,mapping!$Q$2:$Q$4,,0)</f>
        <v>Medium</v>
      </c>
      <c r="Q127" s="29" t="str">
        <f>_xlfn.XLOOKUP($I127,mapping!$M$2:$M$4,mapping!$N$2:$N$4,,0)</f>
        <v>On-site</v>
      </c>
    </row>
    <row r="128" spans="1:17" x14ac:dyDescent="0.25">
      <c r="A128" s="28">
        <v>2024</v>
      </c>
      <c r="B128" s="29" t="s">
        <v>25</v>
      </c>
      <c r="C128" s="29" t="s">
        <v>12</v>
      </c>
      <c r="D128" s="29" t="s">
        <v>13</v>
      </c>
      <c r="E128" s="28">
        <v>120000</v>
      </c>
      <c r="F128" s="29" t="s">
        <v>14</v>
      </c>
      <c r="G128" s="28">
        <v>120000</v>
      </c>
      <c r="H128" s="29" t="s">
        <v>17</v>
      </c>
      <c r="I128" s="28">
        <v>0</v>
      </c>
      <c r="J128" s="29" t="s">
        <v>17</v>
      </c>
      <c r="K128" s="29" t="s">
        <v>16</v>
      </c>
      <c r="L128" s="29" t="str">
        <f>_xlfn.XLOOKUP($D128,mapping!$B$2:$B$124,mapping!$A$2:$A$124,,0)</f>
        <v>Data Analyst</v>
      </c>
      <c r="M128" s="29" t="str">
        <f>_xlfn.XLOOKUP($C128,mapping!$J$2:$J$5,mapping!$K$2:$K$5,,0)</f>
        <v>Full-Time</v>
      </c>
      <c r="N128" s="29" t="str">
        <f>_xlfn.XLOOKUP($B128,mapping!$G$2:$G$5,mapping!$H$2:$H$5,,0)</f>
        <v>Executive</v>
      </c>
      <c r="O128" s="29" t="str">
        <f>_xlfn.XLOOKUP($J128,mapping!$D$2:$D$56,mapping!$E$2:$E$56,,0)</f>
        <v>United States</v>
      </c>
      <c r="P128" s="29" t="str">
        <f>_xlfn.XLOOKUP($K128,mapping!$P$2:$P$4,mapping!$Q$2:$Q$4,,0)</f>
        <v>Medium</v>
      </c>
      <c r="Q128" s="29" t="str">
        <f>_xlfn.XLOOKUP($I128,mapping!$M$2:$M$4,mapping!$N$2:$N$4,,0)</f>
        <v>On-site</v>
      </c>
    </row>
    <row r="129" spans="1:17" x14ac:dyDescent="0.25">
      <c r="A129" s="28">
        <v>2023</v>
      </c>
      <c r="B129" s="29" t="s">
        <v>21</v>
      </c>
      <c r="C129" s="29" t="s">
        <v>12</v>
      </c>
      <c r="D129" s="29" t="s">
        <v>18</v>
      </c>
      <c r="E129" s="28">
        <v>260000</v>
      </c>
      <c r="F129" s="29" t="s">
        <v>14</v>
      </c>
      <c r="G129" s="28">
        <v>260000</v>
      </c>
      <c r="H129" s="29" t="s">
        <v>17</v>
      </c>
      <c r="I129" s="28">
        <v>0</v>
      </c>
      <c r="J129" s="29" t="s">
        <v>17</v>
      </c>
      <c r="K129" s="29" t="s">
        <v>16</v>
      </c>
      <c r="L129" s="29" t="str">
        <f>_xlfn.XLOOKUP($D129,mapping!$B$2:$B$124,mapping!$A$2:$A$124,,0)</f>
        <v>Machine Learning Engineer</v>
      </c>
      <c r="M129" s="29" t="str">
        <f>_xlfn.XLOOKUP($C129,mapping!$J$2:$J$5,mapping!$K$2:$K$5,,0)</f>
        <v>Full-Time</v>
      </c>
      <c r="N129" s="29" t="str">
        <f>_xlfn.XLOOKUP($B129,mapping!$G$2:$G$5,mapping!$H$2:$H$5,,0)</f>
        <v>Senior</v>
      </c>
      <c r="O129" s="29" t="str">
        <f>_xlfn.XLOOKUP($J129,mapping!$D$2:$D$56,mapping!$E$2:$E$56,,0)</f>
        <v>United States</v>
      </c>
      <c r="P129" s="29" t="str">
        <f>_xlfn.XLOOKUP($K129,mapping!$P$2:$P$4,mapping!$Q$2:$Q$4,,0)</f>
        <v>Medium</v>
      </c>
      <c r="Q129" s="29" t="str">
        <f>_xlfn.XLOOKUP($I129,mapping!$M$2:$M$4,mapping!$N$2:$N$4,,0)</f>
        <v>On-site</v>
      </c>
    </row>
    <row r="130" spans="1:17" x14ac:dyDescent="0.25">
      <c r="A130" s="28">
        <v>2023</v>
      </c>
      <c r="B130" s="29" t="s">
        <v>11</v>
      </c>
      <c r="C130" s="29" t="s">
        <v>12</v>
      </c>
      <c r="D130" s="29" t="s">
        <v>26</v>
      </c>
      <c r="E130" s="28">
        <v>175000</v>
      </c>
      <c r="F130" s="29" t="s">
        <v>14</v>
      </c>
      <c r="G130" s="28">
        <v>175000</v>
      </c>
      <c r="H130" s="29" t="s">
        <v>17</v>
      </c>
      <c r="I130" s="28">
        <v>0</v>
      </c>
      <c r="J130" s="29" t="s">
        <v>17</v>
      </c>
      <c r="K130" s="29" t="s">
        <v>16</v>
      </c>
      <c r="L130" s="29" t="str">
        <f>_xlfn.XLOOKUP($D130,mapping!$B$2:$B$124,mapping!$A$2:$A$124,,0)</f>
        <v>Data Engineer</v>
      </c>
      <c r="M130" s="29" t="str">
        <f>_xlfn.XLOOKUP($C130,mapping!$J$2:$J$5,mapping!$K$2:$K$5,,0)</f>
        <v>Full-Time</v>
      </c>
      <c r="N130" s="29" t="str">
        <f>_xlfn.XLOOKUP($B130,mapping!$G$2:$G$5,mapping!$H$2:$H$5,,0)</f>
        <v>Mid-Level</v>
      </c>
      <c r="O130" s="29" t="str">
        <f>_xlfn.XLOOKUP($J130,mapping!$D$2:$D$56,mapping!$E$2:$E$56,,0)</f>
        <v>United States</v>
      </c>
      <c r="P130" s="29" t="str">
        <f>_xlfn.XLOOKUP($K130,mapping!$P$2:$P$4,mapping!$Q$2:$Q$4,,0)</f>
        <v>Medium</v>
      </c>
      <c r="Q130" s="29" t="str">
        <f>_xlfn.XLOOKUP($I130,mapping!$M$2:$M$4,mapping!$N$2:$N$4,,0)</f>
        <v>On-site</v>
      </c>
    </row>
    <row r="131" spans="1:17" x14ac:dyDescent="0.25">
      <c r="A131" s="28">
        <v>2024</v>
      </c>
      <c r="B131" s="29" t="s">
        <v>21</v>
      </c>
      <c r="C131" s="29" t="s">
        <v>12</v>
      </c>
      <c r="D131" s="29" t="s">
        <v>34</v>
      </c>
      <c r="E131" s="28">
        <v>333500</v>
      </c>
      <c r="F131" s="29" t="s">
        <v>14</v>
      </c>
      <c r="G131" s="28">
        <v>333500</v>
      </c>
      <c r="H131" s="29" t="s">
        <v>17</v>
      </c>
      <c r="I131" s="28">
        <v>0</v>
      </c>
      <c r="J131" s="29" t="s">
        <v>17</v>
      </c>
      <c r="K131" s="29" t="s">
        <v>16</v>
      </c>
      <c r="L131" s="29" t="str">
        <f>_xlfn.XLOOKUP($D131,mapping!$B$2:$B$124,mapping!$A$2:$A$124,,0)</f>
        <v>Researcher</v>
      </c>
      <c r="M131" s="29" t="str">
        <f>_xlfn.XLOOKUP($C131,mapping!$J$2:$J$5,mapping!$K$2:$K$5,,0)</f>
        <v>Full-Time</v>
      </c>
      <c r="N131" s="29" t="str">
        <f>_xlfn.XLOOKUP($B131,mapping!$G$2:$G$5,mapping!$H$2:$H$5,,0)</f>
        <v>Senior</v>
      </c>
      <c r="O131" s="29" t="str">
        <f>_xlfn.XLOOKUP($J131,mapping!$D$2:$D$56,mapping!$E$2:$E$56,,0)</f>
        <v>United States</v>
      </c>
      <c r="P131" s="29" t="str">
        <f>_xlfn.XLOOKUP($K131,mapping!$P$2:$P$4,mapping!$Q$2:$Q$4,,0)</f>
        <v>Medium</v>
      </c>
      <c r="Q131" s="29" t="str">
        <f>_xlfn.XLOOKUP($I131,mapping!$M$2:$M$4,mapping!$N$2:$N$4,,0)</f>
        <v>On-site</v>
      </c>
    </row>
    <row r="132" spans="1:17" x14ac:dyDescent="0.25">
      <c r="A132" s="28">
        <v>2023</v>
      </c>
      <c r="B132" s="29" t="s">
        <v>21</v>
      </c>
      <c r="C132" s="29" t="s">
        <v>12</v>
      </c>
      <c r="D132" s="29" t="s">
        <v>26</v>
      </c>
      <c r="E132" s="28">
        <v>152000</v>
      </c>
      <c r="F132" s="29" t="s">
        <v>14</v>
      </c>
      <c r="G132" s="28">
        <v>152000</v>
      </c>
      <c r="H132" s="29" t="s">
        <v>17</v>
      </c>
      <c r="I132" s="28">
        <v>0</v>
      </c>
      <c r="J132" s="29" t="s">
        <v>17</v>
      </c>
      <c r="K132" s="29" t="s">
        <v>16</v>
      </c>
      <c r="L132" s="29" t="str">
        <f>_xlfn.XLOOKUP($D132,mapping!$B$2:$B$124,mapping!$A$2:$A$124,,0)</f>
        <v>Data Engineer</v>
      </c>
      <c r="M132" s="29" t="str">
        <f>_xlfn.XLOOKUP($C132,mapping!$J$2:$J$5,mapping!$K$2:$K$5,,0)</f>
        <v>Full-Time</v>
      </c>
      <c r="N132" s="29" t="str">
        <f>_xlfn.XLOOKUP($B132,mapping!$G$2:$G$5,mapping!$H$2:$H$5,,0)</f>
        <v>Senior</v>
      </c>
      <c r="O132" s="29" t="str">
        <f>_xlfn.XLOOKUP($J132,mapping!$D$2:$D$56,mapping!$E$2:$E$56,,0)</f>
        <v>United States</v>
      </c>
      <c r="P132" s="29" t="str">
        <f>_xlfn.XLOOKUP($K132,mapping!$P$2:$P$4,mapping!$Q$2:$Q$4,,0)</f>
        <v>Medium</v>
      </c>
      <c r="Q132" s="29" t="str">
        <f>_xlfn.XLOOKUP($I132,mapping!$M$2:$M$4,mapping!$N$2:$N$4,,0)</f>
        <v>On-site</v>
      </c>
    </row>
    <row r="133" spans="1:17" x14ac:dyDescent="0.25">
      <c r="A133" s="28">
        <v>2024</v>
      </c>
      <c r="B133" s="29" t="s">
        <v>21</v>
      </c>
      <c r="C133" s="29" t="s">
        <v>12</v>
      </c>
      <c r="D133" s="29" t="s">
        <v>66</v>
      </c>
      <c r="E133" s="28">
        <v>220000</v>
      </c>
      <c r="F133" s="29" t="s">
        <v>14</v>
      </c>
      <c r="G133" s="28">
        <v>220000</v>
      </c>
      <c r="H133" s="29" t="s">
        <v>17</v>
      </c>
      <c r="I133" s="28">
        <v>100</v>
      </c>
      <c r="J133" s="29" t="s">
        <v>17</v>
      </c>
      <c r="K133" s="29" t="s">
        <v>16</v>
      </c>
      <c r="L133" s="29" t="str">
        <f>_xlfn.XLOOKUP($D133,mapping!$B$2:$B$124,mapping!$A$2:$A$124,,0)</f>
        <v>Computer Vision Engineer</v>
      </c>
      <c r="M133" s="29" t="str">
        <f>_xlfn.XLOOKUP($C133,mapping!$J$2:$J$5,mapping!$K$2:$K$5,,0)</f>
        <v>Full-Time</v>
      </c>
      <c r="N133" s="29" t="str">
        <f>_xlfn.XLOOKUP($B133,mapping!$G$2:$G$5,mapping!$H$2:$H$5,,0)</f>
        <v>Senior</v>
      </c>
      <c r="O133" s="29" t="str">
        <f>_xlfn.XLOOKUP($J133,mapping!$D$2:$D$56,mapping!$E$2:$E$56,,0)</f>
        <v>United States</v>
      </c>
      <c r="P133" s="29" t="str">
        <f>_xlfn.XLOOKUP($K133,mapping!$P$2:$P$4,mapping!$Q$2:$Q$4,,0)</f>
        <v>Medium</v>
      </c>
      <c r="Q133" s="29" t="str">
        <f>_xlfn.XLOOKUP($I133,mapping!$M$2:$M$4,mapping!$N$2:$N$4,,0)</f>
        <v>Remote</v>
      </c>
    </row>
    <row r="134" spans="1:17" x14ac:dyDescent="0.25">
      <c r="A134" s="28">
        <v>2023</v>
      </c>
      <c r="B134" s="29" t="s">
        <v>21</v>
      </c>
      <c r="C134" s="29" t="s">
        <v>12</v>
      </c>
      <c r="D134" s="29" t="s">
        <v>13</v>
      </c>
      <c r="E134" s="28">
        <v>110600</v>
      </c>
      <c r="F134" s="29" t="s">
        <v>14</v>
      </c>
      <c r="G134" s="28">
        <v>110600</v>
      </c>
      <c r="H134" s="29" t="s">
        <v>17</v>
      </c>
      <c r="I134" s="28">
        <v>0</v>
      </c>
      <c r="J134" s="29" t="s">
        <v>17</v>
      </c>
      <c r="K134" s="29" t="s">
        <v>16</v>
      </c>
      <c r="L134" s="29" t="str">
        <f>_xlfn.XLOOKUP($D134,mapping!$B$2:$B$124,mapping!$A$2:$A$124,,0)</f>
        <v>Data Analyst</v>
      </c>
      <c r="M134" s="29" t="str">
        <f>_xlfn.XLOOKUP($C134,mapping!$J$2:$J$5,mapping!$K$2:$K$5,,0)</f>
        <v>Full-Time</v>
      </c>
      <c r="N134" s="29" t="str">
        <f>_xlfn.XLOOKUP($B134,mapping!$G$2:$G$5,mapping!$H$2:$H$5,,0)</f>
        <v>Senior</v>
      </c>
      <c r="O134" s="29" t="str">
        <f>_xlfn.XLOOKUP($J134,mapping!$D$2:$D$56,mapping!$E$2:$E$56,,0)</f>
        <v>United States</v>
      </c>
      <c r="P134" s="29" t="str">
        <f>_xlfn.XLOOKUP($K134,mapping!$P$2:$P$4,mapping!$Q$2:$Q$4,,0)</f>
        <v>Medium</v>
      </c>
      <c r="Q134" s="29" t="str">
        <f>_xlfn.XLOOKUP($I134,mapping!$M$2:$M$4,mapping!$N$2:$N$4,,0)</f>
        <v>On-site</v>
      </c>
    </row>
    <row r="135" spans="1:17" x14ac:dyDescent="0.25">
      <c r="A135" s="28">
        <v>2023</v>
      </c>
      <c r="B135" s="29" t="s">
        <v>25</v>
      </c>
      <c r="C135" s="29" t="s">
        <v>12</v>
      </c>
      <c r="D135" s="29" t="s">
        <v>26</v>
      </c>
      <c r="E135" s="28">
        <v>225000</v>
      </c>
      <c r="F135" s="29" t="s">
        <v>14</v>
      </c>
      <c r="G135" s="28">
        <v>225000</v>
      </c>
      <c r="H135" s="29" t="s">
        <v>17</v>
      </c>
      <c r="I135" s="28">
        <v>0</v>
      </c>
      <c r="J135" s="29" t="s">
        <v>17</v>
      </c>
      <c r="K135" s="29" t="s">
        <v>16</v>
      </c>
      <c r="L135" s="29" t="str">
        <f>_xlfn.XLOOKUP($D135,mapping!$B$2:$B$124,mapping!$A$2:$A$124,,0)</f>
        <v>Data Engineer</v>
      </c>
      <c r="M135" s="29" t="str">
        <f>_xlfn.XLOOKUP($C135,mapping!$J$2:$J$5,mapping!$K$2:$K$5,,0)</f>
        <v>Full-Time</v>
      </c>
      <c r="N135" s="29" t="str">
        <f>_xlfn.XLOOKUP($B135,mapping!$G$2:$G$5,mapping!$H$2:$H$5,,0)</f>
        <v>Executive</v>
      </c>
      <c r="O135" s="29" t="str">
        <f>_xlfn.XLOOKUP($J135,mapping!$D$2:$D$56,mapping!$E$2:$E$56,,0)</f>
        <v>United States</v>
      </c>
      <c r="P135" s="29" t="str">
        <f>_xlfn.XLOOKUP($K135,mapping!$P$2:$P$4,mapping!$Q$2:$Q$4,,0)</f>
        <v>Medium</v>
      </c>
      <c r="Q135" s="29" t="str">
        <f>_xlfn.XLOOKUP($I135,mapping!$M$2:$M$4,mapping!$N$2:$N$4,,0)</f>
        <v>On-site</v>
      </c>
    </row>
    <row r="136" spans="1:17" x14ac:dyDescent="0.25">
      <c r="A136" s="28">
        <v>2024</v>
      </c>
      <c r="B136" s="29" t="s">
        <v>25</v>
      </c>
      <c r="C136" s="29" t="s">
        <v>12</v>
      </c>
      <c r="D136" s="29" t="s">
        <v>63</v>
      </c>
      <c r="E136" s="28">
        <v>180000</v>
      </c>
      <c r="F136" s="29" t="s">
        <v>14</v>
      </c>
      <c r="G136" s="28">
        <v>180000</v>
      </c>
      <c r="H136" s="29" t="s">
        <v>17</v>
      </c>
      <c r="I136" s="28">
        <v>100</v>
      </c>
      <c r="J136" s="29" t="s">
        <v>17</v>
      </c>
      <c r="K136" s="29" t="s">
        <v>16</v>
      </c>
      <c r="L136" s="29" t="str">
        <f>_xlfn.XLOOKUP($D136,mapping!$B$2:$B$124,mapping!$A$2:$A$124,,0)</f>
        <v>Data Architect</v>
      </c>
      <c r="M136" s="29" t="str">
        <f>_xlfn.XLOOKUP($C136,mapping!$J$2:$J$5,mapping!$K$2:$K$5,,0)</f>
        <v>Full-Time</v>
      </c>
      <c r="N136" s="29" t="str">
        <f>_xlfn.XLOOKUP($B136,mapping!$G$2:$G$5,mapping!$H$2:$H$5,,0)</f>
        <v>Executive</v>
      </c>
      <c r="O136" s="29" t="str">
        <f>_xlfn.XLOOKUP($J136,mapping!$D$2:$D$56,mapping!$E$2:$E$56,,0)</f>
        <v>United States</v>
      </c>
      <c r="P136" s="29" t="str">
        <f>_xlfn.XLOOKUP($K136,mapping!$P$2:$P$4,mapping!$Q$2:$Q$4,,0)</f>
        <v>Medium</v>
      </c>
      <c r="Q136" s="29" t="str">
        <f>_xlfn.XLOOKUP($I136,mapping!$M$2:$M$4,mapping!$N$2:$N$4,,0)</f>
        <v>Remote</v>
      </c>
    </row>
    <row r="137" spans="1:17" x14ac:dyDescent="0.25">
      <c r="A137" s="28">
        <v>2023</v>
      </c>
      <c r="B137" s="29" t="s">
        <v>21</v>
      </c>
      <c r="C137" s="29" t="s">
        <v>12</v>
      </c>
      <c r="D137" s="29" t="s">
        <v>67</v>
      </c>
      <c r="E137" s="28">
        <v>84700</v>
      </c>
      <c r="F137" s="29" t="s">
        <v>14</v>
      </c>
      <c r="G137" s="28">
        <v>84700</v>
      </c>
      <c r="H137" s="29" t="s">
        <v>17</v>
      </c>
      <c r="I137" s="28">
        <v>0</v>
      </c>
      <c r="J137" s="29" t="s">
        <v>17</v>
      </c>
      <c r="K137" s="29" t="s">
        <v>16</v>
      </c>
      <c r="L137" s="29" t="str">
        <f>_xlfn.XLOOKUP($D137,mapping!$B$2:$B$124,mapping!$A$2:$A$124,,0)</f>
        <v>Data Specialist</v>
      </c>
      <c r="M137" s="29" t="str">
        <f>_xlfn.XLOOKUP($C137,mapping!$J$2:$J$5,mapping!$K$2:$K$5,,0)</f>
        <v>Full-Time</v>
      </c>
      <c r="N137" s="29" t="str">
        <f>_xlfn.XLOOKUP($B137,mapping!$G$2:$G$5,mapping!$H$2:$H$5,,0)</f>
        <v>Senior</v>
      </c>
      <c r="O137" s="29" t="str">
        <f>_xlfn.XLOOKUP($J137,mapping!$D$2:$D$56,mapping!$E$2:$E$56,,0)</f>
        <v>United States</v>
      </c>
      <c r="P137" s="29" t="str">
        <f>_xlfn.XLOOKUP($K137,mapping!$P$2:$P$4,mapping!$Q$2:$Q$4,,0)</f>
        <v>Medium</v>
      </c>
      <c r="Q137" s="29" t="str">
        <f>_xlfn.XLOOKUP($I137,mapping!$M$2:$M$4,mapping!$N$2:$N$4,,0)</f>
        <v>On-site</v>
      </c>
    </row>
    <row r="138" spans="1:17" x14ac:dyDescent="0.25">
      <c r="A138" s="28">
        <v>2023</v>
      </c>
      <c r="B138" s="29" t="s">
        <v>21</v>
      </c>
      <c r="C138" s="29" t="s">
        <v>12</v>
      </c>
      <c r="D138" s="29" t="s">
        <v>22</v>
      </c>
      <c r="E138" s="28">
        <v>225000</v>
      </c>
      <c r="F138" s="29" t="s">
        <v>14</v>
      </c>
      <c r="G138" s="28">
        <v>225000</v>
      </c>
      <c r="H138" s="29" t="s">
        <v>17</v>
      </c>
      <c r="I138" s="28">
        <v>0</v>
      </c>
      <c r="J138" s="29" t="s">
        <v>17</v>
      </c>
      <c r="K138" s="29" t="s">
        <v>16</v>
      </c>
      <c r="L138" s="29" t="str">
        <f>_xlfn.XLOOKUP($D138,mapping!$B$2:$B$124,mapping!$A$2:$A$124,,0)</f>
        <v>Data Scientist</v>
      </c>
      <c r="M138" s="29" t="str">
        <f>_xlfn.XLOOKUP($C138,mapping!$J$2:$J$5,mapping!$K$2:$K$5,,0)</f>
        <v>Full-Time</v>
      </c>
      <c r="N138" s="29" t="str">
        <f>_xlfn.XLOOKUP($B138,mapping!$G$2:$G$5,mapping!$H$2:$H$5,,0)</f>
        <v>Senior</v>
      </c>
      <c r="O138" s="29" t="str">
        <f>_xlfn.XLOOKUP($J138,mapping!$D$2:$D$56,mapping!$E$2:$E$56,,0)</f>
        <v>United States</v>
      </c>
      <c r="P138" s="29" t="str">
        <f>_xlfn.XLOOKUP($K138,mapping!$P$2:$P$4,mapping!$Q$2:$Q$4,,0)</f>
        <v>Medium</v>
      </c>
      <c r="Q138" s="29" t="str">
        <f>_xlfn.XLOOKUP($I138,mapping!$M$2:$M$4,mapping!$N$2:$N$4,,0)</f>
        <v>On-site</v>
      </c>
    </row>
    <row r="139" spans="1:17" x14ac:dyDescent="0.25">
      <c r="A139" s="28">
        <v>2022</v>
      </c>
      <c r="B139" s="29" t="s">
        <v>21</v>
      </c>
      <c r="C139" s="29" t="s">
        <v>12</v>
      </c>
      <c r="D139" s="29" t="s">
        <v>26</v>
      </c>
      <c r="E139" s="28">
        <v>145000</v>
      </c>
      <c r="F139" s="29" t="s">
        <v>14</v>
      </c>
      <c r="G139" s="28">
        <v>145000</v>
      </c>
      <c r="H139" s="29" t="s">
        <v>17</v>
      </c>
      <c r="I139" s="28">
        <v>0</v>
      </c>
      <c r="J139" s="29" t="s">
        <v>17</v>
      </c>
      <c r="K139" s="29" t="s">
        <v>16</v>
      </c>
      <c r="L139" s="29" t="str">
        <f>_xlfn.XLOOKUP($D139,mapping!$B$2:$B$124,mapping!$A$2:$A$124,,0)</f>
        <v>Data Engineer</v>
      </c>
      <c r="M139" s="29" t="str">
        <f>_xlfn.XLOOKUP($C139,mapping!$J$2:$J$5,mapping!$K$2:$K$5,,0)</f>
        <v>Full-Time</v>
      </c>
      <c r="N139" s="29" t="str">
        <f>_xlfn.XLOOKUP($B139,mapping!$G$2:$G$5,mapping!$H$2:$H$5,,0)</f>
        <v>Senior</v>
      </c>
      <c r="O139" s="29" t="str">
        <f>_xlfn.XLOOKUP($J139,mapping!$D$2:$D$56,mapping!$E$2:$E$56,,0)</f>
        <v>United States</v>
      </c>
      <c r="P139" s="29" t="str">
        <f>_xlfn.XLOOKUP($K139,mapping!$P$2:$P$4,mapping!$Q$2:$Q$4,,0)</f>
        <v>Medium</v>
      </c>
      <c r="Q139" s="29" t="str">
        <f>_xlfn.XLOOKUP($I139,mapping!$M$2:$M$4,mapping!$N$2:$N$4,,0)</f>
        <v>On-site</v>
      </c>
    </row>
    <row r="140" spans="1:17" x14ac:dyDescent="0.25">
      <c r="A140" s="28">
        <v>2023</v>
      </c>
      <c r="B140" s="29" t="s">
        <v>11</v>
      </c>
      <c r="C140" s="29" t="s">
        <v>12</v>
      </c>
      <c r="D140" s="29" t="s">
        <v>26</v>
      </c>
      <c r="E140" s="28">
        <v>128000</v>
      </c>
      <c r="F140" s="29" t="s">
        <v>14</v>
      </c>
      <c r="G140" s="28">
        <v>128000</v>
      </c>
      <c r="H140" s="29" t="s">
        <v>17</v>
      </c>
      <c r="I140" s="28">
        <v>0</v>
      </c>
      <c r="J140" s="29" t="s">
        <v>17</v>
      </c>
      <c r="K140" s="29" t="s">
        <v>16</v>
      </c>
      <c r="L140" s="29" t="str">
        <f>_xlfn.XLOOKUP($D140,mapping!$B$2:$B$124,mapping!$A$2:$A$124,,0)</f>
        <v>Data Engineer</v>
      </c>
      <c r="M140" s="29" t="str">
        <f>_xlfn.XLOOKUP($C140,mapping!$J$2:$J$5,mapping!$K$2:$K$5,,0)</f>
        <v>Full-Time</v>
      </c>
      <c r="N140" s="29" t="str">
        <f>_xlfn.XLOOKUP($B140,mapping!$G$2:$G$5,mapping!$H$2:$H$5,,0)</f>
        <v>Mid-Level</v>
      </c>
      <c r="O140" s="29" t="str">
        <f>_xlfn.XLOOKUP($J140,mapping!$D$2:$D$56,mapping!$E$2:$E$56,,0)</f>
        <v>United States</v>
      </c>
      <c r="P140" s="29" t="str">
        <f>_xlfn.XLOOKUP($K140,mapping!$P$2:$P$4,mapping!$Q$2:$Q$4,,0)</f>
        <v>Medium</v>
      </c>
      <c r="Q140" s="29" t="str">
        <f>_xlfn.XLOOKUP($I140,mapping!$M$2:$M$4,mapping!$N$2:$N$4,,0)</f>
        <v>On-site</v>
      </c>
    </row>
    <row r="141" spans="1:17" x14ac:dyDescent="0.25">
      <c r="A141" s="28">
        <v>2023</v>
      </c>
      <c r="B141" s="29" t="s">
        <v>29</v>
      </c>
      <c r="C141" s="29" t="s">
        <v>12</v>
      </c>
      <c r="D141" s="29" t="s">
        <v>34</v>
      </c>
      <c r="E141" s="28">
        <v>195200</v>
      </c>
      <c r="F141" s="29" t="s">
        <v>14</v>
      </c>
      <c r="G141" s="28">
        <v>195200</v>
      </c>
      <c r="H141" s="29" t="s">
        <v>17</v>
      </c>
      <c r="I141" s="28">
        <v>0</v>
      </c>
      <c r="J141" s="29" t="s">
        <v>17</v>
      </c>
      <c r="K141" s="29" t="s">
        <v>33</v>
      </c>
      <c r="L141" s="29" t="str">
        <f>_xlfn.XLOOKUP($D141,mapping!$B$2:$B$124,mapping!$A$2:$A$124,,0)</f>
        <v>Researcher</v>
      </c>
      <c r="M141" s="29" t="str">
        <f>_xlfn.XLOOKUP($C141,mapping!$J$2:$J$5,mapping!$K$2:$K$5,,0)</f>
        <v>Full-Time</v>
      </c>
      <c r="N141" s="29" t="str">
        <f>_xlfn.XLOOKUP($B141,mapping!$G$2:$G$5,mapping!$H$2:$H$5,,0)</f>
        <v>Junior</v>
      </c>
      <c r="O141" s="29" t="str">
        <f>_xlfn.XLOOKUP($J141,mapping!$D$2:$D$56,mapping!$E$2:$E$56,,0)</f>
        <v>United States</v>
      </c>
      <c r="P141" s="29" t="str">
        <f>_xlfn.XLOOKUP($K141,mapping!$P$2:$P$4,mapping!$Q$2:$Q$4,,0)</f>
        <v>Large</v>
      </c>
      <c r="Q141" s="29" t="str">
        <f>_xlfn.XLOOKUP($I141,mapping!$M$2:$M$4,mapping!$N$2:$N$4,,0)</f>
        <v>On-site</v>
      </c>
    </row>
    <row r="142" spans="1:17" x14ac:dyDescent="0.25">
      <c r="A142" s="28">
        <v>2024</v>
      </c>
      <c r="B142" s="29" t="s">
        <v>21</v>
      </c>
      <c r="C142" s="29" t="s">
        <v>12</v>
      </c>
      <c r="D142" s="29" t="s">
        <v>26</v>
      </c>
      <c r="E142" s="28">
        <v>45000</v>
      </c>
      <c r="F142" s="29" t="s">
        <v>27</v>
      </c>
      <c r="G142" s="28">
        <v>56250</v>
      </c>
      <c r="H142" s="29" t="s">
        <v>28</v>
      </c>
      <c r="I142" s="28">
        <v>100</v>
      </c>
      <c r="J142" s="29" t="s">
        <v>28</v>
      </c>
      <c r="K142" s="29" t="s">
        <v>16</v>
      </c>
      <c r="L142" s="29" t="str">
        <f>_xlfn.XLOOKUP($D142,mapping!$B$2:$B$124,mapping!$A$2:$A$124,,0)</f>
        <v>Data Engineer</v>
      </c>
      <c r="M142" s="29" t="str">
        <f>_xlfn.XLOOKUP($C142,mapping!$J$2:$J$5,mapping!$K$2:$K$5,,0)</f>
        <v>Full-Time</v>
      </c>
      <c r="N142" s="29" t="str">
        <f>_xlfn.XLOOKUP($B142,mapping!$G$2:$G$5,mapping!$H$2:$H$5,,0)</f>
        <v>Senior</v>
      </c>
      <c r="O142" s="29" t="str">
        <f>_xlfn.XLOOKUP($J142,mapping!$D$2:$D$56,mapping!$E$2:$E$56,,0)</f>
        <v>United Kingdom</v>
      </c>
      <c r="P142" s="29" t="str">
        <f>_xlfn.XLOOKUP($K142,mapping!$P$2:$P$4,mapping!$Q$2:$Q$4,,0)</f>
        <v>Medium</v>
      </c>
      <c r="Q142" s="29" t="str">
        <f>_xlfn.XLOOKUP($I142,mapping!$M$2:$M$4,mapping!$N$2:$N$4,,0)</f>
        <v>Remote</v>
      </c>
    </row>
    <row r="143" spans="1:17" x14ac:dyDescent="0.25">
      <c r="A143" s="28">
        <v>2023</v>
      </c>
      <c r="B143" s="29" t="s">
        <v>25</v>
      </c>
      <c r="C143" s="29" t="s">
        <v>12</v>
      </c>
      <c r="D143" s="29" t="s">
        <v>26</v>
      </c>
      <c r="E143" s="28">
        <v>239000</v>
      </c>
      <c r="F143" s="29" t="s">
        <v>14</v>
      </c>
      <c r="G143" s="28">
        <v>239000</v>
      </c>
      <c r="H143" s="29" t="s">
        <v>17</v>
      </c>
      <c r="I143" s="28">
        <v>100</v>
      </c>
      <c r="J143" s="29" t="s">
        <v>17</v>
      </c>
      <c r="K143" s="29" t="s">
        <v>16</v>
      </c>
      <c r="L143" s="29" t="str">
        <f>_xlfn.XLOOKUP($D143,mapping!$B$2:$B$124,mapping!$A$2:$A$124,,0)</f>
        <v>Data Engineer</v>
      </c>
      <c r="M143" s="29" t="str">
        <f>_xlfn.XLOOKUP($C143,mapping!$J$2:$J$5,mapping!$K$2:$K$5,,0)</f>
        <v>Full-Time</v>
      </c>
      <c r="N143" s="29" t="str">
        <f>_xlfn.XLOOKUP($B143,mapping!$G$2:$G$5,mapping!$H$2:$H$5,,0)</f>
        <v>Executive</v>
      </c>
      <c r="O143" s="29" t="str">
        <f>_xlfn.XLOOKUP($J143,mapping!$D$2:$D$56,mapping!$E$2:$E$56,,0)</f>
        <v>United States</v>
      </c>
      <c r="P143" s="29" t="str">
        <f>_xlfn.XLOOKUP($K143,mapping!$P$2:$P$4,mapping!$Q$2:$Q$4,,0)</f>
        <v>Medium</v>
      </c>
      <c r="Q143" s="29" t="str">
        <f>_xlfn.XLOOKUP($I143,mapping!$M$2:$M$4,mapping!$N$2:$N$4,,0)</f>
        <v>Remote</v>
      </c>
    </row>
    <row r="144" spans="1:17" x14ac:dyDescent="0.25">
      <c r="A144" s="28">
        <v>2023</v>
      </c>
      <c r="B144" s="29" t="s">
        <v>21</v>
      </c>
      <c r="C144" s="29" t="s">
        <v>12</v>
      </c>
      <c r="D144" s="29" t="s">
        <v>26</v>
      </c>
      <c r="E144" s="28">
        <v>90300</v>
      </c>
      <c r="F144" s="29" t="s">
        <v>14</v>
      </c>
      <c r="G144" s="28">
        <v>90300</v>
      </c>
      <c r="H144" s="29" t="s">
        <v>17</v>
      </c>
      <c r="I144" s="28">
        <v>0</v>
      </c>
      <c r="J144" s="29" t="s">
        <v>17</v>
      </c>
      <c r="K144" s="29" t="s">
        <v>16</v>
      </c>
      <c r="L144" s="29" t="str">
        <f>_xlfn.XLOOKUP($D144,mapping!$B$2:$B$124,mapping!$A$2:$A$124,,0)</f>
        <v>Data Engineer</v>
      </c>
      <c r="M144" s="29" t="str">
        <f>_xlfn.XLOOKUP($C144,mapping!$J$2:$J$5,mapping!$K$2:$K$5,,0)</f>
        <v>Full-Time</v>
      </c>
      <c r="N144" s="29" t="str">
        <f>_xlfn.XLOOKUP($B144,mapping!$G$2:$G$5,mapping!$H$2:$H$5,,0)</f>
        <v>Senior</v>
      </c>
      <c r="O144" s="29" t="str">
        <f>_xlfn.XLOOKUP($J144,mapping!$D$2:$D$56,mapping!$E$2:$E$56,,0)</f>
        <v>United States</v>
      </c>
      <c r="P144" s="29" t="str">
        <f>_xlfn.XLOOKUP($K144,mapping!$P$2:$P$4,mapping!$Q$2:$Q$4,,0)</f>
        <v>Medium</v>
      </c>
      <c r="Q144" s="29" t="str">
        <f>_xlfn.XLOOKUP($I144,mapping!$M$2:$M$4,mapping!$N$2:$N$4,,0)</f>
        <v>On-site</v>
      </c>
    </row>
    <row r="145" spans="1:17" x14ac:dyDescent="0.25">
      <c r="A145" s="28">
        <v>2023</v>
      </c>
      <c r="B145" s="29" t="s">
        <v>11</v>
      </c>
      <c r="C145" s="29" t="s">
        <v>12</v>
      </c>
      <c r="D145" s="29" t="s">
        <v>13</v>
      </c>
      <c r="E145" s="28">
        <v>52500</v>
      </c>
      <c r="F145" s="29" t="s">
        <v>14</v>
      </c>
      <c r="G145" s="28">
        <v>52500</v>
      </c>
      <c r="H145" s="29" t="s">
        <v>17</v>
      </c>
      <c r="I145" s="28">
        <v>100</v>
      </c>
      <c r="J145" s="29" t="s">
        <v>17</v>
      </c>
      <c r="K145" s="29" t="s">
        <v>16</v>
      </c>
      <c r="L145" s="29" t="str">
        <f>_xlfn.XLOOKUP($D145,mapping!$B$2:$B$124,mapping!$A$2:$A$124,,0)</f>
        <v>Data Analyst</v>
      </c>
      <c r="M145" s="29" t="str">
        <f>_xlfn.XLOOKUP($C145,mapping!$J$2:$J$5,mapping!$K$2:$K$5,,0)</f>
        <v>Full-Time</v>
      </c>
      <c r="N145" s="29" t="str">
        <f>_xlfn.XLOOKUP($B145,mapping!$G$2:$G$5,mapping!$H$2:$H$5,,0)</f>
        <v>Mid-Level</v>
      </c>
      <c r="O145" s="29" t="str">
        <f>_xlfn.XLOOKUP($J145,mapping!$D$2:$D$56,mapping!$E$2:$E$56,,0)</f>
        <v>United States</v>
      </c>
      <c r="P145" s="29" t="str">
        <f>_xlfn.XLOOKUP($K145,mapping!$P$2:$P$4,mapping!$Q$2:$Q$4,,0)</f>
        <v>Medium</v>
      </c>
      <c r="Q145" s="29" t="str">
        <f>_xlfn.XLOOKUP($I145,mapping!$M$2:$M$4,mapping!$N$2:$N$4,,0)</f>
        <v>Remote</v>
      </c>
    </row>
    <row r="146" spans="1:17" x14ac:dyDescent="0.25">
      <c r="A146" s="28">
        <v>2022</v>
      </c>
      <c r="B146" s="29" t="s">
        <v>21</v>
      </c>
      <c r="C146" s="29" t="s">
        <v>12</v>
      </c>
      <c r="D146" s="29" t="s">
        <v>26</v>
      </c>
      <c r="E146" s="28">
        <v>247500</v>
      </c>
      <c r="F146" s="29" t="s">
        <v>14</v>
      </c>
      <c r="G146" s="28">
        <v>247500</v>
      </c>
      <c r="H146" s="29" t="s">
        <v>17</v>
      </c>
      <c r="I146" s="28">
        <v>0</v>
      </c>
      <c r="J146" s="29" t="s">
        <v>17</v>
      </c>
      <c r="K146" s="29" t="s">
        <v>16</v>
      </c>
      <c r="L146" s="29" t="str">
        <f>_xlfn.XLOOKUP($D146,mapping!$B$2:$B$124,mapping!$A$2:$A$124,,0)</f>
        <v>Data Engineer</v>
      </c>
      <c r="M146" s="29" t="str">
        <f>_xlfn.XLOOKUP($C146,mapping!$J$2:$J$5,mapping!$K$2:$K$5,,0)</f>
        <v>Full-Time</v>
      </c>
      <c r="N146" s="29" t="str">
        <f>_xlfn.XLOOKUP($B146,mapping!$G$2:$G$5,mapping!$H$2:$H$5,,0)</f>
        <v>Senior</v>
      </c>
      <c r="O146" s="29" t="str">
        <f>_xlfn.XLOOKUP($J146,mapping!$D$2:$D$56,mapping!$E$2:$E$56,,0)</f>
        <v>United States</v>
      </c>
      <c r="P146" s="29" t="str">
        <f>_xlfn.XLOOKUP($K146,mapping!$P$2:$P$4,mapping!$Q$2:$Q$4,,0)</f>
        <v>Medium</v>
      </c>
      <c r="Q146" s="29" t="str">
        <f>_xlfn.XLOOKUP($I146,mapping!$M$2:$M$4,mapping!$N$2:$N$4,,0)</f>
        <v>On-site</v>
      </c>
    </row>
    <row r="147" spans="1:17" x14ac:dyDescent="0.25">
      <c r="A147" s="28">
        <v>2024</v>
      </c>
      <c r="B147" s="29" t="s">
        <v>21</v>
      </c>
      <c r="C147" s="29" t="s">
        <v>12</v>
      </c>
      <c r="D147" s="29" t="s">
        <v>18</v>
      </c>
      <c r="E147" s="28">
        <v>229900</v>
      </c>
      <c r="F147" s="29" t="s">
        <v>14</v>
      </c>
      <c r="G147" s="28">
        <v>229900</v>
      </c>
      <c r="H147" s="29" t="s">
        <v>17</v>
      </c>
      <c r="I147" s="28">
        <v>0</v>
      </c>
      <c r="J147" s="29" t="s">
        <v>17</v>
      </c>
      <c r="K147" s="29" t="s">
        <v>16</v>
      </c>
      <c r="L147" s="29" t="str">
        <f>_xlfn.XLOOKUP($D147,mapping!$B$2:$B$124,mapping!$A$2:$A$124,,0)</f>
        <v>Machine Learning Engineer</v>
      </c>
      <c r="M147" s="29" t="str">
        <f>_xlfn.XLOOKUP($C147,mapping!$J$2:$J$5,mapping!$K$2:$K$5,,0)</f>
        <v>Full-Time</v>
      </c>
      <c r="N147" s="29" t="str">
        <f>_xlfn.XLOOKUP($B147,mapping!$G$2:$G$5,mapping!$H$2:$H$5,,0)</f>
        <v>Senior</v>
      </c>
      <c r="O147" s="29" t="str">
        <f>_xlfn.XLOOKUP($J147,mapping!$D$2:$D$56,mapping!$E$2:$E$56,,0)</f>
        <v>United States</v>
      </c>
      <c r="P147" s="29" t="str">
        <f>_xlfn.XLOOKUP($K147,mapping!$P$2:$P$4,mapping!$Q$2:$Q$4,,0)</f>
        <v>Medium</v>
      </c>
      <c r="Q147" s="29" t="str">
        <f>_xlfn.XLOOKUP($I147,mapping!$M$2:$M$4,mapping!$N$2:$N$4,,0)</f>
        <v>On-site</v>
      </c>
    </row>
    <row r="148" spans="1:17" x14ac:dyDescent="0.25">
      <c r="A148" s="28">
        <v>2023</v>
      </c>
      <c r="B148" s="29" t="s">
        <v>11</v>
      </c>
      <c r="C148" s="29" t="s">
        <v>12</v>
      </c>
      <c r="D148" s="29" t="s">
        <v>68</v>
      </c>
      <c r="E148" s="28">
        <v>35000</v>
      </c>
      <c r="F148" s="29" t="s">
        <v>27</v>
      </c>
      <c r="G148" s="28">
        <v>43064</v>
      </c>
      <c r="H148" s="29" t="s">
        <v>28</v>
      </c>
      <c r="I148" s="28">
        <v>0</v>
      </c>
      <c r="J148" s="29" t="s">
        <v>28</v>
      </c>
      <c r="K148" s="29" t="s">
        <v>16</v>
      </c>
      <c r="L148" s="29" t="str">
        <f>_xlfn.XLOOKUP($D148,mapping!$B$2:$B$124,mapping!$A$2:$A$124,,0)</f>
        <v>Data Analyst</v>
      </c>
      <c r="M148" s="29" t="str">
        <f>_xlfn.XLOOKUP($C148,mapping!$J$2:$J$5,mapping!$K$2:$K$5,,0)</f>
        <v>Full-Time</v>
      </c>
      <c r="N148" s="29" t="str">
        <f>_xlfn.XLOOKUP($B148,mapping!$G$2:$G$5,mapping!$H$2:$H$5,,0)</f>
        <v>Mid-Level</v>
      </c>
      <c r="O148" s="29" t="str">
        <f>_xlfn.XLOOKUP($J148,mapping!$D$2:$D$56,mapping!$E$2:$E$56,,0)</f>
        <v>United Kingdom</v>
      </c>
      <c r="P148" s="29" t="str">
        <f>_xlfn.XLOOKUP($K148,mapping!$P$2:$P$4,mapping!$Q$2:$Q$4,,0)</f>
        <v>Medium</v>
      </c>
      <c r="Q148" s="29" t="str">
        <f>_xlfn.XLOOKUP($I148,mapping!$M$2:$M$4,mapping!$N$2:$N$4,,0)</f>
        <v>On-site</v>
      </c>
    </row>
    <row r="149" spans="1:17" x14ac:dyDescent="0.25">
      <c r="A149" s="28">
        <v>2024</v>
      </c>
      <c r="B149" s="29" t="s">
        <v>25</v>
      </c>
      <c r="C149" s="29" t="s">
        <v>12</v>
      </c>
      <c r="D149" s="29" t="s">
        <v>57</v>
      </c>
      <c r="E149" s="28">
        <v>300000</v>
      </c>
      <c r="F149" s="29" t="s">
        <v>14</v>
      </c>
      <c r="G149" s="28">
        <v>300000</v>
      </c>
      <c r="H149" s="29" t="s">
        <v>17</v>
      </c>
      <c r="I149" s="28">
        <v>100</v>
      </c>
      <c r="J149" s="29" t="s">
        <v>17</v>
      </c>
      <c r="K149" s="29" t="s">
        <v>16</v>
      </c>
      <c r="L149" s="29" t="str">
        <f>_xlfn.XLOOKUP($D149,mapping!$B$2:$B$124,mapping!$A$2:$A$124,,0)</f>
        <v>Data Scientist</v>
      </c>
      <c r="M149" s="29" t="str">
        <f>_xlfn.XLOOKUP($C149,mapping!$J$2:$J$5,mapping!$K$2:$K$5,,0)</f>
        <v>Full-Time</v>
      </c>
      <c r="N149" s="29" t="str">
        <f>_xlfn.XLOOKUP($B149,mapping!$G$2:$G$5,mapping!$H$2:$H$5,,0)</f>
        <v>Executive</v>
      </c>
      <c r="O149" s="29" t="str">
        <f>_xlfn.XLOOKUP($J149,mapping!$D$2:$D$56,mapping!$E$2:$E$56,,0)</f>
        <v>United States</v>
      </c>
      <c r="P149" s="29" t="str">
        <f>_xlfn.XLOOKUP($K149,mapping!$P$2:$P$4,mapping!$Q$2:$Q$4,,0)</f>
        <v>Medium</v>
      </c>
      <c r="Q149" s="29" t="str">
        <f>_xlfn.XLOOKUP($I149,mapping!$M$2:$M$4,mapping!$N$2:$N$4,,0)</f>
        <v>Remote</v>
      </c>
    </row>
    <row r="150" spans="1:17" x14ac:dyDescent="0.25">
      <c r="A150" s="28">
        <v>2023</v>
      </c>
      <c r="B150" s="29" t="s">
        <v>21</v>
      </c>
      <c r="C150" s="29" t="s">
        <v>12</v>
      </c>
      <c r="D150" s="29" t="s">
        <v>43</v>
      </c>
      <c r="E150" s="28">
        <v>49500</v>
      </c>
      <c r="F150" s="29" t="s">
        <v>19</v>
      </c>
      <c r="G150" s="28">
        <v>53444</v>
      </c>
      <c r="H150" s="29" t="s">
        <v>42</v>
      </c>
      <c r="I150" s="28">
        <v>100</v>
      </c>
      <c r="J150" s="29" t="s">
        <v>42</v>
      </c>
      <c r="K150" s="29" t="s">
        <v>16</v>
      </c>
      <c r="L150" s="29" t="str">
        <f>_xlfn.XLOOKUP($D150,mapping!$B$2:$B$124,mapping!$A$2:$A$124,,0)</f>
        <v>Researcher</v>
      </c>
      <c r="M150" s="29" t="str">
        <f>_xlfn.XLOOKUP($C150,mapping!$J$2:$J$5,mapping!$K$2:$K$5,,0)</f>
        <v>Full-Time</v>
      </c>
      <c r="N150" s="29" t="str">
        <f>_xlfn.XLOOKUP($B150,mapping!$G$2:$G$5,mapping!$H$2:$H$5,,0)</f>
        <v>Senior</v>
      </c>
      <c r="O150" s="29" t="str">
        <f>_xlfn.XLOOKUP($J150,mapping!$D$2:$D$56,mapping!$E$2:$E$56,,0)</f>
        <v>Spain</v>
      </c>
      <c r="P150" s="29" t="str">
        <f>_xlfn.XLOOKUP($K150,mapping!$P$2:$P$4,mapping!$Q$2:$Q$4,,0)</f>
        <v>Medium</v>
      </c>
      <c r="Q150" s="29" t="str">
        <f>_xlfn.XLOOKUP($I150,mapping!$M$2:$M$4,mapping!$N$2:$N$4,,0)</f>
        <v>Remote</v>
      </c>
    </row>
    <row r="151" spans="1:17" x14ac:dyDescent="0.25">
      <c r="A151" s="28">
        <v>2024</v>
      </c>
      <c r="B151" s="29" t="s">
        <v>29</v>
      </c>
      <c r="C151" s="29" t="s">
        <v>12</v>
      </c>
      <c r="D151" s="29" t="s">
        <v>13</v>
      </c>
      <c r="E151" s="28">
        <v>100000</v>
      </c>
      <c r="F151" s="29" t="s">
        <v>14</v>
      </c>
      <c r="G151" s="28">
        <v>100000</v>
      </c>
      <c r="H151" s="29" t="s">
        <v>17</v>
      </c>
      <c r="I151" s="28">
        <v>0</v>
      </c>
      <c r="J151" s="29" t="s">
        <v>17</v>
      </c>
      <c r="K151" s="29" t="s">
        <v>16</v>
      </c>
      <c r="L151" s="29" t="str">
        <f>_xlfn.XLOOKUP($D151,mapping!$B$2:$B$124,mapping!$A$2:$A$124,,0)</f>
        <v>Data Analyst</v>
      </c>
      <c r="M151" s="29" t="str">
        <f>_xlfn.XLOOKUP($C151,mapping!$J$2:$J$5,mapping!$K$2:$K$5,,0)</f>
        <v>Full-Time</v>
      </c>
      <c r="N151" s="29" t="str">
        <f>_xlfn.XLOOKUP($B151,mapping!$G$2:$G$5,mapping!$H$2:$H$5,,0)</f>
        <v>Junior</v>
      </c>
      <c r="O151" s="29" t="str">
        <f>_xlfn.XLOOKUP($J151,mapping!$D$2:$D$56,mapping!$E$2:$E$56,,0)</f>
        <v>United States</v>
      </c>
      <c r="P151" s="29" t="str">
        <f>_xlfn.XLOOKUP($K151,mapping!$P$2:$P$4,mapping!$Q$2:$Q$4,,0)</f>
        <v>Medium</v>
      </c>
      <c r="Q151" s="29" t="str">
        <f>_xlfn.XLOOKUP($I151,mapping!$M$2:$M$4,mapping!$N$2:$N$4,,0)</f>
        <v>On-site</v>
      </c>
    </row>
    <row r="152" spans="1:17" x14ac:dyDescent="0.25">
      <c r="A152" s="28">
        <v>2024</v>
      </c>
      <c r="B152" s="29" t="s">
        <v>21</v>
      </c>
      <c r="C152" s="29" t="s">
        <v>12</v>
      </c>
      <c r="D152" s="29" t="s">
        <v>26</v>
      </c>
      <c r="E152" s="28">
        <v>162000</v>
      </c>
      <c r="F152" s="29" t="s">
        <v>14</v>
      </c>
      <c r="G152" s="28">
        <v>162000</v>
      </c>
      <c r="H152" s="29" t="s">
        <v>17</v>
      </c>
      <c r="I152" s="28">
        <v>0</v>
      </c>
      <c r="J152" s="29" t="s">
        <v>17</v>
      </c>
      <c r="K152" s="29" t="s">
        <v>16</v>
      </c>
      <c r="L152" s="29" t="str">
        <f>_xlfn.XLOOKUP($D152,mapping!$B$2:$B$124,mapping!$A$2:$A$124,,0)</f>
        <v>Data Engineer</v>
      </c>
      <c r="M152" s="29" t="str">
        <f>_xlfn.XLOOKUP($C152,mapping!$J$2:$J$5,mapping!$K$2:$K$5,,0)</f>
        <v>Full-Time</v>
      </c>
      <c r="N152" s="29" t="str">
        <f>_xlfn.XLOOKUP($B152,mapping!$G$2:$G$5,mapping!$H$2:$H$5,,0)</f>
        <v>Senior</v>
      </c>
      <c r="O152" s="29" t="str">
        <f>_xlfn.XLOOKUP($J152,mapping!$D$2:$D$56,mapping!$E$2:$E$56,,0)</f>
        <v>United States</v>
      </c>
      <c r="P152" s="29" t="str">
        <f>_xlfn.XLOOKUP($K152,mapping!$P$2:$P$4,mapping!$Q$2:$Q$4,,0)</f>
        <v>Medium</v>
      </c>
      <c r="Q152" s="29" t="str">
        <f>_xlfn.XLOOKUP($I152,mapping!$M$2:$M$4,mapping!$N$2:$N$4,,0)</f>
        <v>On-site</v>
      </c>
    </row>
    <row r="153" spans="1:17" x14ac:dyDescent="0.25">
      <c r="A153" s="28">
        <v>2023</v>
      </c>
      <c r="B153" s="29" t="s">
        <v>11</v>
      </c>
      <c r="C153" s="29" t="s">
        <v>12</v>
      </c>
      <c r="D153" s="29" t="s">
        <v>23</v>
      </c>
      <c r="E153" s="28">
        <v>200000</v>
      </c>
      <c r="F153" s="29" t="s">
        <v>14</v>
      </c>
      <c r="G153" s="28">
        <v>200000</v>
      </c>
      <c r="H153" s="29" t="s">
        <v>17</v>
      </c>
      <c r="I153" s="28">
        <v>0</v>
      </c>
      <c r="J153" s="29" t="s">
        <v>17</v>
      </c>
      <c r="K153" s="29" t="s">
        <v>16</v>
      </c>
      <c r="L153" s="29" t="str">
        <f>_xlfn.XLOOKUP($D153,mapping!$B$2:$B$124,mapping!$A$2:$A$124,,0)</f>
        <v>Researcher</v>
      </c>
      <c r="M153" s="29" t="str">
        <f>_xlfn.XLOOKUP($C153,mapping!$J$2:$J$5,mapping!$K$2:$K$5,,0)</f>
        <v>Full-Time</v>
      </c>
      <c r="N153" s="29" t="str">
        <f>_xlfn.XLOOKUP($B153,mapping!$G$2:$G$5,mapping!$H$2:$H$5,,0)</f>
        <v>Mid-Level</v>
      </c>
      <c r="O153" s="29" t="str">
        <f>_xlfn.XLOOKUP($J153,mapping!$D$2:$D$56,mapping!$E$2:$E$56,,0)</f>
        <v>United States</v>
      </c>
      <c r="P153" s="29" t="str">
        <f>_xlfn.XLOOKUP($K153,mapping!$P$2:$P$4,mapping!$Q$2:$Q$4,,0)</f>
        <v>Medium</v>
      </c>
      <c r="Q153" s="29" t="str">
        <f>_xlfn.XLOOKUP($I153,mapping!$M$2:$M$4,mapping!$N$2:$N$4,,0)</f>
        <v>On-site</v>
      </c>
    </row>
    <row r="154" spans="1:17" x14ac:dyDescent="0.25">
      <c r="A154" s="28">
        <v>2024</v>
      </c>
      <c r="B154" s="29" t="s">
        <v>11</v>
      </c>
      <c r="C154" s="29" t="s">
        <v>12</v>
      </c>
      <c r="D154" s="29" t="s">
        <v>22</v>
      </c>
      <c r="E154" s="28">
        <v>68975</v>
      </c>
      <c r="F154" s="29" t="s">
        <v>14</v>
      </c>
      <c r="G154" s="28">
        <v>68975</v>
      </c>
      <c r="H154" s="29" t="s">
        <v>45</v>
      </c>
      <c r="I154" s="28">
        <v>0</v>
      </c>
      <c r="J154" s="29" t="s">
        <v>45</v>
      </c>
      <c r="K154" s="29" t="s">
        <v>16</v>
      </c>
      <c r="L154" s="29" t="str">
        <f>_xlfn.XLOOKUP($D154,mapping!$B$2:$B$124,mapping!$A$2:$A$124,,0)</f>
        <v>Data Scientist</v>
      </c>
      <c r="M154" s="29" t="str">
        <f>_xlfn.XLOOKUP($C154,mapping!$J$2:$J$5,mapping!$K$2:$K$5,,0)</f>
        <v>Full-Time</v>
      </c>
      <c r="N154" s="29" t="str">
        <f>_xlfn.XLOOKUP($B154,mapping!$G$2:$G$5,mapping!$H$2:$H$5,,0)</f>
        <v>Mid-Level</v>
      </c>
      <c r="O154" s="29" t="str">
        <f>_xlfn.XLOOKUP($J154,mapping!$D$2:$D$56,mapping!$E$2:$E$56,,0)</f>
        <v>Canada</v>
      </c>
      <c r="P154" s="29" t="str">
        <f>_xlfn.XLOOKUP($K154,mapping!$P$2:$P$4,mapping!$Q$2:$Q$4,,0)</f>
        <v>Medium</v>
      </c>
      <c r="Q154" s="29" t="str">
        <f>_xlfn.XLOOKUP($I154,mapping!$M$2:$M$4,mapping!$N$2:$N$4,,0)</f>
        <v>On-site</v>
      </c>
    </row>
    <row r="155" spans="1:17" x14ac:dyDescent="0.25">
      <c r="A155" s="28">
        <v>2024</v>
      </c>
      <c r="B155" s="29" t="s">
        <v>21</v>
      </c>
      <c r="C155" s="29" t="s">
        <v>12</v>
      </c>
      <c r="D155" s="29" t="s">
        <v>13</v>
      </c>
      <c r="E155" s="28">
        <v>109000</v>
      </c>
      <c r="F155" s="29" t="s">
        <v>14</v>
      </c>
      <c r="G155" s="28">
        <v>109000</v>
      </c>
      <c r="H155" s="29" t="s">
        <v>17</v>
      </c>
      <c r="I155" s="28">
        <v>0</v>
      </c>
      <c r="J155" s="29" t="s">
        <v>17</v>
      </c>
      <c r="K155" s="29" t="s">
        <v>16</v>
      </c>
      <c r="L155" s="29" t="str">
        <f>_xlfn.XLOOKUP($D155,mapping!$B$2:$B$124,mapping!$A$2:$A$124,,0)</f>
        <v>Data Analyst</v>
      </c>
      <c r="M155" s="29" t="str">
        <f>_xlfn.XLOOKUP($C155,mapping!$J$2:$J$5,mapping!$K$2:$K$5,,0)</f>
        <v>Full-Time</v>
      </c>
      <c r="N155" s="29" t="str">
        <f>_xlfn.XLOOKUP($B155,mapping!$G$2:$G$5,mapping!$H$2:$H$5,,0)</f>
        <v>Senior</v>
      </c>
      <c r="O155" s="29" t="str">
        <f>_xlfn.XLOOKUP($J155,mapping!$D$2:$D$56,mapping!$E$2:$E$56,,0)</f>
        <v>United States</v>
      </c>
      <c r="P155" s="29" t="str">
        <f>_xlfn.XLOOKUP($K155,mapping!$P$2:$P$4,mapping!$Q$2:$Q$4,,0)</f>
        <v>Medium</v>
      </c>
      <c r="Q155" s="29" t="str">
        <f>_xlfn.XLOOKUP($I155,mapping!$M$2:$M$4,mapping!$N$2:$N$4,,0)</f>
        <v>On-site</v>
      </c>
    </row>
    <row r="156" spans="1:17" x14ac:dyDescent="0.25">
      <c r="A156" s="28">
        <v>2023</v>
      </c>
      <c r="B156" s="29" t="s">
        <v>21</v>
      </c>
      <c r="C156" s="29" t="s">
        <v>12</v>
      </c>
      <c r="D156" s="29" t="s">
        <v>22</v>
      </c>
      <c r="E156" s="28">
        <v>184700</v>
      </c>
      <c r="F156" s="29" t="s">
        <v>14</v>
      </c>
      <c r="G156" s="28">
        <v>184700</v>
      </c>
      <c r="H156" s="29" t="s">
        <v>17</v>
      </c>
      <c r="I156" s="28">
        <v>0</v>
      </c>
      <c r="J156" s="29" t="s">
        <v>17</v>
      </c>
      <c r="K156" s="29" t="s">
        <v>16</v>
      </c>
      <c r="L156" s="29" t="str">
        <f>_xlfn.XLOOKUP($D156,mapping!$B$2:$B$124,mapping!$A$2:$A$124,,0)</f>
        <v>Data Scientist</v>
      </c>
      <c r="M156" s="29" t="str">
        <f>_xlfn.XLOOKUP($C156,mapping!$J$2:$J$5,mapping!$K$2:$K$5,,0)</f>
        <v>Full-Time</v>
      </c>
      <c r="N156" s="29" t="str">
        <f>_xlfn.XLOOKUP($B156,mapping!$G$2:$G$5,mapping!$H$2:$H$5,,0)</f>
        <v>Senior</v>
      </c>
      <c r="O156" s="29" t="str">
        <f>_xlfn.XLOOKUP($J156,mapping!$D$2:$D$56,mapping!$E$2:$E$56,,0)</f>
        <v>United States</v>
      </c>
      <c r="P156" s="29" t="str">
        <f>_xlfn.XLOOKUP($K156,mapping!$P$2:$P$4,mapping!$Q$2:$Q$4,,0)</f>
        <v>Medium</v>
      </c>
      <c r="Q156" s="29" t="str">
        <f>_xlfn.XLOOKUP($I156,mapping!$M$2:$M$4,mapping!$N$2:$N$4,,0)</f>
        <v>On-site</v>
      </c>
    </row>
    <row r="157" spans="1:17" x14ac:dyDescent="0.25">
      <c r="A157" s="28">
        <v>2024</v>
      </c>
      <c r="B157" s="29" t="s">
        <v>29</v>
      </c>
      <c r="C157" s="29" t="s">
        <v>12</v>
      </c>
      <c r="D157" s="29" t="s">
        <v>57</v>
      </c>
      <c r="E157" s="28">
        <v>60800</v>
      </c>
      <c r="F157" s="29" t="s">
        <v>14</v>
      </c>
      <c r="G157" s="28">
        <v>60800</v>
      </c>
      <c r="H157" s="29" t="s">
        <v>17</v>
      </c>
      <c r="I157" s="28">
        <v>0</v>
      </c>
      <c r="J157" s="29" t="s">
        <v>17</v>
      </c>
      <c r="K157" s="29" t="s">
        <v>16</v>
      </c>
      <c r="L157" s="29" t="str">
        <f>_xlfn.XLOOKUP($D157,mapping!$B$2:$B$124,mapping!$A$2:$A$124,,0)</f>
        <v>Data Scientist</v>
      </c>
      <c r="M157" s="29" t="str">
        <f>_xlfn.XLOOKUP($C157,mapping!$J$2:$J$5,mapping!$K$2:$K$5,,0)</f>
        <v>Full-Time</v>
      </c>
      <c r="N157" s="29" t="str">
        <f>_xlfn.XLOOKUP($B157,mapping!$G$2:$G$5,mapping!$H$2:$H$5,,0)</f>
        <v>Junior</v>
      </c>
      <c r="O157" s="29" t="str">
        <f>_xlfn.XLOOKUP($J157,mapping!$D$2:$D$56,mapping!$E$2:$E$56,,0)</f>
        <v>United States</v>
      </c>
      <c r="P157" s="29" t="str">
        <f>_xlfn.XLOOKUP($K157,mapping!$P$2:$P$4,mapping!$Q$2:$Q$4,,0)</f>
        <v>Medium</v>
      </c>
      <c r="Q157" s="29" t="str">
        <f>_xlfn.XLOOKUP($I157,mapping!$M$2:$M$4,mapping!$N$2:$N$4,,0)</f>
        <v>On-site</v>
      </c>
    </row>
    <row r="158" spans="1:17" x14ac:dyDescent="0.25">
      <c r="A158" s="28">
        <v>2023</v>
      </c>
      <c r="B158" s="29" t="s">
        <v>21</v>
      </c>
      <c r="C158" s="29" t="s">
        <v>12</v>
      </c>
      <c r="D158" s="29" t="s">
        <v>34</v>
      </c>
      <c r="E158" s="28">
        <v>253750</v>
      </c>
      <c r="F158" s="29" t="s">
        <v>14</v>
      </c>
      <c r="G158" s="28">
        <v>253750</v>
      </c>
      <c r="H158" s="29" t="s">
        <v>42</v>
      </c>
      <c r="I158" s="28">
        <v>0</v>
      </c>
      <c r="J158" s="29" t="s">
        <v>42</v>
      </c>
      <c r="K158" s="29" t="s">
        <v>16</v>
      </c>
      <c r="L158" s="29" t="str">
        <f>_xlfn.XLOOKUP($D158,mapping!$B$2:$B$124,mapping!$A$2:$A$124,,0)</f>
        <v>Researcher</v>
      </c>
      <c r="M158" s="29" t="str">
        <f>_xlfn.XLOOKUP($C158,mapping!$J$2:$J$5,mapping!$K$2:$K$5,,0)</f>
        <v>Full-Time</v>
      </c>
      <c r="N158" s="29" t="str">
        <f>_xlfn.XLOOKUP($B158,mapping!$G$2:$G$5,mapping!$H$2:$H$5,,0)</f>
        <v>Senior</v>
      </c>
      <c r="O158" s="29" t="str">
        <f>_xlfn.XLOOKUP($J158,mapping!$D$2:$D$56,mapping!$E$2:$E$56,,0)</f>
        <v>Spain</v>
      </c>
      <c r="P158" s="29" t="str">
        <f>_xlfn.XLOOKUP($K158,mapping!$P$2:$P$4,mapping!$Q$2:$Q$4,,0)</f>
        <v>Medium</v>
      </c>
      <c r="Q158" s="29" t="str">
        <f>_xlfn.XLOOKUP($I158,mapping!$M$2:$M$4,mapping!$N$2:$N$4,,0)</f>
        <v>On-site</v>
      </c>
    </row>
    <row r="159" spans="1:17" x14ac:dyDescent="0.25">
      <c r="A159" s="28">
        <v>2023</v>
      </c>
      <c r="B159" s="29" t="s">
        <v>21</v>
      </c>
      <c r="C159" s="29" t="s">
        <v>12</v>
      </c>
      <c r="D159" s="29" t="s">
        <v>69</v>
      </c>
      <c r="E159" s="28">
        <v>145000</v>
      </c>
      <c r="F159" s="29" t="s">
        <v>14</v>
      </c>
      <c r="G159" s="28">
        <v>145000</v>
      </c>
      <c r="H159" s="29" t="s">
        <v>17</v>
      </c>
      <c r="I159" s="28">
        <v>0</v>
      </c>
      <c r="J159" s="29" t="s">
        <v>17</v>
      </c>
      <c r="K159" s="29" t="s">
        <v>16</v>
      </c>
      <c r="L159" s="29" t="str">
        <f>_xlfn.XLOOKUP($D159,mapping!$B$2:$B$124,mapping!$A$2:$A$124,,0)</f>
        <v>Data Manager</v>
      </c>
      <c r="M159" s="29" t="str">
        <f>_xlfn.XLOOKUP($C159,mapping!$J$2:$J$5,mapping!$K$2:$K$5,,0)</f>
        <v>Full-Time</v>
      </c>
      <c r="N159" s="29" t="str">
        <f>_xlfn.XLOOKUP($B159,mapping!$G$2:$G$5,mapping!$H$2:$H$5,,0)</f>
        <v>Senior</v>
      </c>
      <c r="O159" s="29" t="str">
        <f>_xlfn.XLOOKUP($J159,mapping!$D$2:$D$56,mapping!$E$2:$E$56,,0)</f>
        <v>United States</v>
      </c>
      <c r="P159" s="29" t="str">
        <f>_xlfn.XLOOKUP($K159,mapping!$P$2:$P$4,mapping!$Q$2:$Q$4,,0)</f>
        <v>Medium</v>
      </c>
      <c r="Q159" s="29" t="str">
        <f>_xlfn.XLOOKUP($I159,mapping!$M$2:$M$4,mapping!$N$2:$N$4,,0)</f>
        <v>On-site</v>
      </c>
    </row>
    <row r="160" spans="1:17" x14ac:dyDescent="0.25">
      <c r="A160" s="28">
        <v>2023</v>
      </c>
      <c r="B160" s="29" t="s">
        <v>21</v>
      </c>
      <c r="C160" s="29" t="s">
        <v>12</v>
      </c>
      <c r="D160" s="29" t="s">
        <v>22</v>
      </c>
      <c r="E160" s="28">
        <v>204500</v>
      </c>
      <c r="F160" s="29" t="s">
        <v>14</v>
      </c>
      <c r="G160" s="28">
        <v>204500</v>
      </c>
      <c r="H160" s="29" t="s">
        <v>17</v>
      </c>
      <c r="I160" s="28">
        <v>0</v>
      </c>
      <c r="J160" s="29" t="s">
        <v>17</v>
      </c>
      <c r="K160" s="29" t="s">
        <v>16</v>
      </c>
      <c r="L160" s="29" t="str">
        <f>_xlfn.XLOOKUP($D160,mapping!$B$2:$B$124,mapping!$A$2:$A$124,,0)</f>
        <v>Data Scientist</v>
      </c>
      <c r="M160" s="29" t="str">
        <f>_xlfn.XLOOKUP($C160,mapping!$J$2:$J$5,mapping!$K$2:$K$5,,0)</f>
        <v>Full-Time</v>
      </c>
      <c r="N160" s="29" t="str">
        <f>_xlfn.XLOOKUP($B160,mapping!$G$2:$G$5,mapping!$H$2:$H$5,,0)</f>
        <v>Senior</v>
      </c>
      <c r="O160" s="29" t="str">
        <f>_xlfn.XLOOKUP($J160,mapping!$D$2:$D$56,mapping!$E$2:$E$56,,0)</f>
        <v>United States</v>
      </c>
      <c r="P160" s="29" t="str">
        <f>_xlfn.XLOOKUP($K160,mapping!$P$2:$P$4,mapping!$Q$2:$Q$4,,0)</f>
        <v>Medium</v>
      </c>
      <c r="Q160" s="29" t="str">
        <f>_xlfn.XLOOKUP($I160,mapping!$M$2:$M$4,mapping!$N$2:$N$4,,0)</f>
        <v>On-site</v>
      </c>
    </row>
    <row r="161" spans="1:17" x14ac:dyDescent="0.25">
      <c r="A161" s="28">
        <v>2023</v>
      </c>
      <c r="B161" s="29" t="s">
        <v>21</v>
      </c>
      <c r="C161" s="29" t="s">
        <v>12</v>
      </c>
      <c r="D161" s="29" t="s">
        <v>26</v>
      </c>
      <c r="E161" s="28">
        <v>140000</v>
      </c>
      <c r="F161" s="29" t="s">
        <v>14</v>
      </c>
      <c r="G161" s="28">
        <v>140000</v>
      </c>
      <c r="H161" s="29" t="s">
        <v>17</v>
      </c>
      <c r="I161" s="28">
        <v>0</v>
      </c>
      <c r="J161" s="29" t="s">
        <v>17</v>
      </c>
      <c r="K161" s="29" t="s">
        <v>16</v>
      </c>
      <c r="L161" s="29" t="str">
        <f>_xlfn.XLOOKUP($D161,mapping!$B$2:$B$124,mapping!$A$2:$A$124,,0)</f>
        <v>Data Engineer</v>
      </c>
      <c r="M161" s="29" t="str">
        <f>_xlfn.XLOOKUP($C161,mapping!$J$2:$J$5,mapping!$K$2:$K$5,,0)</f>
        <v>Full-Time</v>
      </c>
      <c r="N161" s="29" t="str">
        <f>_xlfn.XLOOKUP($B161,mapping!$G$2:$G$5,mapping!$H$2:$H$5,,0)</f>
        <v>Senior</v>
      </c>
      <c r="O161" s="29" t="str">
        <f>_xlfn.XLOOKUP($J161,mapping!$D$2:$D$56,mapping!$E$2:$E$56,,0)</f>
        <v>United States</v>
      </c>
      <c r="P161" s="29" t="str">
        <f>_xlfn.XLOOKUP($K161,mapping!$P$2:$P$4,mapping!$Q$2:$Q$4,,0)</f>
        <v>Medium</v>
      </c>
      <c r="Q161" s="29" t="str">
        <f>_xlfn.XLOOKUP($I161,mapping!$M$2:$M$4,mapping!$N$2:$N$4,,0)</f>
        <v>On-site</v>
      </c>
    </row>
    <row r="162" spans="1:17" x14ac:dyDescent="0.25">
      <c r="A162" s="28">
        <v>2023</v>
      </c>
      <c r="B162" s="29" t="s">
        <v>21</v>
      </c>
      <c r="C162" s="29" t="s">
        <v>12</v>
      </c>
      <c r="D162" s="29" t="s">
        <v>18</v>
      </c>
      <c r="E162" s="28">
        <v>170000</v>
      </c>
      <c r="F162" s="29" t="s">
        <v>14</v>
      </c>
      <c r="G162" s="28">
        <v>170000</v>
      </c>
      <c r="H162" s="29" t="s">
        <v>17</v>
      </c>
      <c r="I162" s="28">
        <v>0</v>
      </c>
      <c r="J162" s="29" t="s">
        <v>17</v>
      </c>
      <c r="K162" s="29" t="s">
        <v>16</v>
      </c>
      <c r="L162" s="29" t="str">
        <f>_xlfn.XLOOKUP($D162,mapping!$B$2:$B$124,mapping!$A$2:$A$124,,0)</f>
        <v>Machine Learning Engineer</v>
      </c>
      <c r="M162" s="29" t="str">
        <f>_xlfn.XLOOKUP($C162,mapping!$J$2:$J$5,mapping!$K$2:$K$5,,0)</f>
        <v>Full-Time</v>
      </c>
      <c r="N162" s="29" t="str">
        <f>_xlfn.XLOOKUP($B162,mapping!$G$2:$G$5,mapping!$H$2:$H$5,,0)</f>
        <v>Senior</v>
      </c>
      <c r="O162" s="29" t="str">
        <f>_xlfn.XLOOKUP($J162,mapping!$D$2:$D$56,mapping!$E$2:$E$56,,0)</f>
        <v>United States</v>
      </c>
      <c r="P162" s="29" t="str">
        <f>_xlfn.XLOOKUP($K162,mapping!$P$2:$P$4,mapping!$Q$2:$Q$4,,0)</f>
        <v>Medium</v>
      </c>
      <c r="Q162" s="29" t="str">
        <f>_xlfn.XLOOKUP($I162,mapping!$M$2:$M$4,mapping!$N$2:$N$4,,0)</f>
        <v>On-site</v>
      </c>
    </row>
    <row r="163" spans="1:17" x14ac:dyDescent="0.25">
      <c r="A163" s="28">
        <v>2024</v>
      </c>
      <c r="B163" s="29" t="s">
        <v>21</v>
      </c>
      <c r="C163" s="29" t="s">
        <v>12</v>
      </c>
      <c r="D163" s="29" t="s">
        <v>22</v>
      </c>
      <c r="E163" s="28">
        <v>126600</v>
      </c>
      <c r="F163" s="29" t="s">
        <v>14</v>
      </c>
      <c r="G163" s="28">
        <v>126600</v>
      </c>
      <c r="H163" s="29" t="s">
        <v>17</v>
      </c>
      <c r="I163" s="28">
        <v>0</v>
      </c>
      <c r="J163" s="29" t="s">
        <v>17</v>
      </c>
      <c r="K163" s="29" t="s">
        <v>16</v>
      </c>
      <c r="L163" s="29" t="str">
        <f>_xlfn.XLOOKUP($D163,mapping!$B$2:$B$124,mapping!$A$2:$A$124,,0)</f>
        <v>Data Scientist</v>
      </c>
      <c r="M163" s="29" t="str">
        <f>_xlfn.XLOOKUP($C163,mapping!$J$2:$J$5,mapping!$K$2:$K$5,,0)</f>
        <v>Full-Time</v>
      </c>
      <c r="N163" s="29" t="str">
        <f>_xlfn.XLOOKUP($B163,mapping!$G$2:$G$5,mapping!$H$2:$H$5,,0)</f>
        <v>Senior</v>
      </c>
      <c r="O163" s="29" t="str">
        <f>_xlfn.XLOOKUP($J163,mapping!$D$2:$D$56,mapping!$E$2:$E$56,,0)</f>
        <v>United States</v>
      </c>
      <c r="P163" s="29" t="str">
        <f>_xlfn.XLOOKUP($K163,mapping!$P$2:$P$4,mapping!$Q$2:$Q$4,,0)</f>
        <v>Medium</v>
      </c>
      <c r="Q163" s="29" t="str">
        <f>_xlfn.XLOOKUP($I163,mapping!$M$2:$M$4,mapping!$N$2:$N$4,,0)</f>
        <v>On-site</v>
      </c>
    </row>
    <row r="164" spans="1:17" x14ac:dyDescent="0.25">
      <c r="A164" s="28">
        <v>2023</v>
      </c>
      <c r="B164" s="29" t="s">
        <v>21</v>
      </c>
      <c r="C164" s="29" t="s">
        <v>12</v>
      </c>
      <c r="D164" s="29" t="s">
        <v>26</v>
      </c>
      <c r="E164" s="28">
        <v>190000</v>
      </c>
      <c r="F164" s="29" t="s">
        <v>14</v>
      </c>
      <c r="G164" s="28">
        <v>190000</v>
      </c>
      <c r="H164" s="29" t="s">
        <v>17</v>
      </c>
      <c r="I164" s="28">
        <v>100</v>
      </c>
      <c r="J164" s="29" t="s">
        <v>17</v>
      </c>
      <c r="K164" s="29" t="s">
        <v>16</v>
      </c>
      <c r="L164" s="29" t="str">
        <f>_xlfn.XLOOKUP($D164,mapping!$B$2:$B$124,mapping!$A$2:$A$124,,0)</f>
        <v>Data Engineer</v>
      </c>
      <c r="M164" s="29" t="str">
        <f>_xlfn.XLOOKUP($C164,mapping!$J$2:$J$5,mapping!$K$2:$K$5,,0)</f>
        <v>Full-Time</v>
      </c>
      <c r="N164" s="29" t="str">
        <f>_xlfn.XLOOKUP($B164,mapping!$G$2:$G$5,mapping!$H$2:$H$5,,0)</f>
        <v>Senior</v>
      </c>
      <c r="O164" s="29" t="str">
        <f>_xlfn.XLOOKUP($J164,mapping!$D$2:$D$56,mapping!$E$2:$E$56,,0)</f>
        <v>United States</v>
      </c>
      <c r="P164" s="29" t="str">
        <f>_xlfn.XLOOKUP($K164,mapping!$P$2:$P$4,mapping!$Q$2:$Q$4,,0)</f>
        <v>Medium</v>
      </c>
      <c r="Q164" s="29" t="str">
        <f>_xlfn.XLOOKUP($I164,mapping!$M$2:$M$4,mapping!$N$2:$N$4,,0)</f>
        <v>Remote</v>
      </c>
    </row>
    <row r="165" spans="1:17" x14ac:dyDescent="0.25">
      <c r="A165" s="28">
        <v>2023</v>
      </c>
      <c r="B165" s="29" t="s">
        <v>21</v>
      </c>
      <c r="C165" s="29" t="s">
        <v>12</v>
      </c>
      <c r="D165" s="29" t="s">
        <v>22</v>
      </c>
      <c r="E165" s="28">
        <v>150200</v>
      </c>
      <c r="F165" s="29" t="s">
        <v>14</v>
      </c>
      <c r="G165" s="28">
        <v>150200</v>
      </c>
      <c r="H165" s="29" t="s">
        <v>17</v>
      </c>
      <c r="I165" s="28">
        <v>0</v>
      </c>
      <c r="J165" s="29" t="s">
        <v>17</v>
      </c>
      <c r="K165" s="29" t="s">
        <v>16</v>
      </c>
      <c r="L165" s="29" t="str">
        <f>_xlfn.XLOOKUP($D165,mapping!$B$2:$B$124,mapping!$A$2:$A$124,,0)</f>
        <v>Data Scientist</v>
      </c>
      <c r="M165" s="29" t="str">
        <f>_xlfn.XLOOKUP($C165,mapping!$J$2:$J$5,mapping!$K$2:$K$5,,0)</f>
        <v>Full-Time</v>
      </c>
      <c r="N165" s="29" t="str">
        <f>_xlfn.XLOOKUP($B165,mapping!$G$2:$G$5,mapping!$H$2:$H$5,,0)</f>
        <v>Senior</v>
      </c>
      <c r="O165" s="29" t="str">
        <f>_xlfn.XLOOKUP($J165,mapping!$D$2:$D$56,mapping!$E$2:$E$56,,0)</f>
        <v>United States</v>
      </c>
      <c r="P165" s="29" t="str">
        <f>_xlfn.XLOOKUP($K165,mapping!$P$2:$P$4,mapping!$Q$2:$Q$4,,0)</f>
        <v>Medium</v>
      </c>
      <c r="Q165" s="29" t="str">
        <f>_xlfn.XLOOKUP($I165,mapping!$M$2:$M$4,mapping!$N$2:$N$4,,0)</f>
        <v>On-site</v>
      </c>
    </row>
    <row r="166" spans="1:17" x14ac:dyDescent="0.25">
      <c r="A166" s="28">
        <v>2023</v>
      </c>
      <c r="B166" s="29" t="s">
        <v>21</v>
      </c>
      <c r="C166" s="29" t="s">
        <v>12</v>
      </c>
      <c r="D166" s="29" t="s">
        <v>13</v>
      </c>
      <c r="E166" s="28">
        <v>135000</v>
      </c>
      <c r="F166" s="29" t="s">
        <v>14</v>
      </c>
      <c r="G166" s="28">
        <v>135000</v>
      </c>
      <c r="H166" s="29" t="s">
        <v>17</v>
      </c>
      <c r="I166" s="28">
        <v>0</v>
      </c>
      <c r="J166" s="29" t="s">
        <v>17</v>
      </c>
      <c r="K166" s="29" t="s">
        <v>16</v>
      </c>
      <c r="L166" s="29" t="str">
        <f>_xlfn.XLOOKUP($D166,mapping!$B$2:$B$124,mapping!$A$2:$A$124,,0)</f>
        <v>Data Analyst</v>
      </c>
      <c r="M166" s="29" t="str">
        <f>_xlfn.XLOOKUP($C166,mapping!$J$2:$J$5,mapping!$K$2:$K$5,,0)</f>
        <v>Full-Time</v>
      </c>
      <c r="N166" s="29" t="str">
        <f>_xlfn.XLOOKUP($B166,mapping!$G$2:$G$5,mapping!$H$2:$H$5,,0)</f>
        <v>Senior</v>
      </c>
      <c r="O166" s="29" t="str">
        <f>_xlfn.XLOOKUP($J166,mapping!$D$2:$D$56,mapping!$E$2:$E$56,,0)</f>
        <v>United States</v>
      </c>
      <c r="P166" s="29" t="str">
        <f>_xlfn.XLOOKUP($K166,mapping!$P$2:$P$4,mapping!$Q$2:$Q$4,,0)</f>
        <v>Medium</v>
      </c>
      <c r="Q166" s="29" t="str">
        <f>_xlfn.XLOOKUP($I166,mapping!$M$2:$M$4,mapping!$N$2:$N$4,,0)</f>
        <v>On-site</v>
      </c>
    </row>
    <row r="167" spans="1:17" x14ac:dyDescent="0.25">
      <c r="A167" s="28">
        <v>2023</v>
      </c>
      <c r="B167" s="29" t="s">
        <v>21</v>
      </c>
      <c r="C167" s="29" t="s">
        <v>12</v>
      </c>
      <c r="D167" s="29" t="s">
        <v>62</v>
      </c>
      <c r="E167" s="28">
        <v>225000</v>
      </c>
      <c r="F167" s="29" t="s">
        <v>14</v>
      </c>
      <c r="G167" s="28">
        <v>225000</v>
      </c>
      <c r="H167" s="29" t="s">
        <v>17</v>
      </c>
      <c r="I167" s="28">
        <v>0</v>
      </c>
      <c r="J167" s="29" t="s">
        <v>17</v>
      </c>
      <c r="K167" s="29" t="s">
        <v>16</v>
      </c>
      <c r="L167" s="29" t="str">
        <f>_xlfn.XLOOKUP($D167,mapping!$B$2:$B$124,mapping!$A$2:$A$124,,0)</f>
        <v>Business Intelligence</v>
      </c>
      <c r="M167" s="29" t="str">
        <f>_xlfn.XLOOKUP($C167,mapping!$J$2:$J$5,mapping!$K$2:$K$5,,0)</f>
        <v>Full-Time</v>
      </c>
      <c r="N167" s="29" t="str">
        <f>_xlfn.XLOOKUP($B167,mapping!$G$2:$G$5,mapping!$H$2:$H$5,,0)</f>
        <v>Senior</v>
      </c>
      <c r="O167" s="29" t="str">
        <f>_xlfn.XLOOKUP($J167,mapping!$D$2:$D$56,mapping!$E$2:$E$56,,0)</f>
        <v>United States</v>
      </c>
      <c r="P167" s="29" t="str">
        <f>_xlfn.XLOOKUP($K167,mapping!$P$2:$P$4,mapping!$Q$2:$Q$4,,0)</f>
        <v>Medium</v>
      </c>
      <c r="Q167" s="29" t="str">
        <f>_xlfn.XLOOKUP($I167,mapping!$M$2:$M$4,mapping!$N$2:$N$4,,0)</f>
        <v>On-site</v>
      </c>
    </row>
    <row r="168" spans="1:17" x14ac:dyDescent="0.25">
      <c r="A168" s="28">
        <v>2023</v>
      </c>
      <c r="B168" s="29" t="s">
        <v>21</v>
      </c>
      <c r="C168" s="29" t="s">
        <v>12</v>
      </c>
      <c r="D168" s="29" t="s">
        <v>58</v>
      </c>
      <c r="E168" s="28">
        <v>150000</v>
      </c>
      <c r="F168" s="29" t="s">
        <v>14</v>
      </c>
      <c r="G168" s="28">
        <v>150000</v>
      </c>
      <c r="H168" s="29" t="s">
        <v>70</v>
      </c>
      <c r="I168" s="28">
        <v>100</v>
      </c>
      <c r="J168" s="29" t="s">
        <v>70</v>
      </c>
      <c r="K168" s="29" t="s">
        <v>16</v>
      </c>
      <c r="L168" s="29" t="str">
        <f>_xlfn.XLOOKUP($D168,mapping!$B$2:$B$124,mapping!$A$2:$A$124,,0)</f>
        <v>Data Manager</v>
      </c>
      <c r="M168" s="29" t="str">
        <f>_xlfn.XLOOKUP($C168,mapping!$J$2:$J$5,mapping!$K$2:$K$5,,0)</f>
        <v>Full-Time</v>
      </c>
      <c r="N168" s="29" t="str">
        <f>_xlfn.XLOOKUP($B168,mapping!$G$2:$G$5,mapping!$H$2:$H$5,,0)</f>
        <v>Senior</v>
      </c>
      <c r="O168" s="29" t="str">
        <f>_xlfn.XLOOKUP($J168,mapping!$D$2:$D$56,mapping!$E$2:$E$56,,0)</f>
        <v>Mexico</v>
      </c>
      <c r="P168" s="29" t="str">
        <f>_xlfn.XLOOKUP($K168,mapping!$P$2:$P$4,mapping!$Q$2:$Q$4,,0)</f>
        <v>Medium</v>
      </c>
      <c r="Q168" s="29" t="str">
        <f>_xlfn.XLOOKUP($I168,mapping!$M$2:$M$4,mapping!$N$2:$N$4,,0)</f>
        <v>Remote</v>
      </c>
    </row>
    <row r="169" spans="1:17" x14ac:dyDescent="0.25">
      <c r="A169" s="28">
        <v>2024</v>
      </c>
      <c r="B169" s="29" t="s">
        <v>21</v>
      </c>
      <c r="C169" s="29" t="s">
        <v>12</v>
      </c>
      <c r="D169" s="29" t="s">
        <v>63</v>
      </c>
      <c r="E169" s="28">
        <v>174000</v>
      </c>
      <c r="F169" s="29" t="s">
        <v>14</v>
      </c>
      <c r="G169" s="28">
        <v>174000</v>
      </c>
      <c r="H169" s="29" t="s">
        <v>17</v>
      </c>
      <c r="I169" s="28">
        <v>0</v>
      </c>
      <c r="J169" s="29" t="s">
        <v>17</v>
      </c>
      <c r="K169" s="29" t="s">
        <v>16</v>
      </c>
      <c r="L169" s="29" t="str">
        <f>_xlfn.XLOOKUP($D169,mapping!$B$2:$B$124,mapping!$A$2:$A$124,,0)</f>
        <v>Data Architect</v>
      </c>
      <c r="M169" s="29" t="str">
        <f>_xlfn.XLOOKUP($C169,mapping!$J$2:$J$5,mapping!$K$2:$K$5,,0)</f>
        <v>Full-Time</v>
      </c>
      <c r="N169" s="29" t="str">
        <f>_xlfn.XLOOKUP($B169,mapping!$G$2:$G$5,mapping!$H$2:$H$5,,0)</f>
        <v>Senior</v>
      </c>
      <c r="O169" s="29" t="str">
        <f>_xlfn.XLOOKUP($J169,mapping!$D$2:$D$56,mapping!$E$2:$E$56,,0)</f>
        <v>United States</v>
      </c>
      <c r="P169" s="29" t="str">
        <f>_xlfn.XLOOKUP($K169,mapping!$P$2:$P$4,mapping!$Q$2:$Q$4,,0)</f>
        <v>Medium</v>
      </c>
      <c r="Q169" s="29" t="str">
        <f>_xlfn.XLOOKUP($I169,mapping!$M$2:$M$4,mapping!$N$2:$N$4,,0)</f>
        <v>On-site</v>
      </c>
    </row>
    <row r="170" spans="1:17" x14ac:dyDescent="0.25">
      <c r="A170" s="28">
        <v>2024</v>
      </c>
      <c r="B170" s="29" t="s">
        <v>21</v>
      </c>
      <c r="C170" s="29" t="s">
        <v>12</v>
      </c>
      <c r="D170" s="29" t="s">
        <v>34</v>
      </c>
      <c r="E170" s="28">
        <v>112000</v>
      </c>
      <c r="F170" s="29" t="s">
        <v>14</v>
      </c>
      <c r="G170" s="28">
        <v>112000</v>
      </c>
      <c r="H170" s="29" t="s">
        <v>17</v>
      </c>
      <c r="I170" s="28">
        <v>0</v>
      </c>
      <c r="J170" s="29" t="s">
        <v>17</v>
      </c>
      <c r="K170" s="29" t="s">
        <v>16</v>
      </c>
      <c r="L170" s="29" t="str">
        <f>_xlfn.XLOOKUP($D170,mapping!$B$2:$B$124,mapping!$A$2:$A$124,,0)</f>
        <v>Researcher</v>
      </c>
      <c r="M170" s="29" t="str">
        <f>_xlfn.XLOOKUP($C170,mapping!$J$2:$J$5,mapping!$K$2:$K$5,,0)</f>
        <v>Full-Time</v>
      </c>
      <c r="N170" s="29" t="str">
        <f>_xlfn.XLOOKUP($B170,mapping!$G$2:$G$5,mapping!$H$2:$H$5,,0)</f>
        <v>Senior</v>
      </c>
      <c r="O170" s="29" t="str">
        <f>_xlfn.XLOOKUP($J170,mapping!$D$2:$D$56,mapping!$E$2:$E$56,,0)</f>
        <v>United States</v>
      </c>
      <c r="P170" s="29" t="str">
        <f>_xlfn.XLOOKUP($K170,mapping!$P$2:$P$4,mapping!$Q$2:$Q$4,,0)</f>
        <v>Medium</v>
      </c>
      <c r="Q170" s="29" t="str">
        <f>_xlfn.XLOOKUP($I170,mapping!$M$2:$M$4,mapping!$N$2:$N$4,,0)</f>
        <v>On-site</v>
      </c>
    </row>
    <row r="171" spans="1:17" x14ac:dyDescent="0.25">
      <c r="A171" s="28">
        <v>2024</v>
      </c>
      <c r="B171" s="29" t="s">
        <v>11</v>
      </c>
      <c r="C171" s="29" t="s">
        <v>12</v>
      </c>
      <c r="D171" s="29" t="s">
        <v>54</v>
      </c>
      <c r="E171" s="28">
        <v>210000</v>
      </c>
      <c r="F171" s="29" t="s">
        <v>14</v>
      </c>
      <c r="G171" s="28">
        <v>210000</v>
      </c>
      <c r="H171" s="29" t="s">
        <v>17</v>
      </c>
      <c r="I171" s="28">
        <v>0</v>
      </c>
      <c r="J171" s="29" t="s">
        <v>17</v>
      </c>
      <c r="K171" s="29" t="s">
        <v>16</v>
      </c>
      <c r="L171" s="29" t="str">
        <f>_xlfn.XLOOKUP($D171,mapping!$B$2:$B$124,mapping!$A$2:$A$124,,0)</f>
        <v>Researcher</v>
      </c>
      <c r="M171" s="29" t="str">
        <f>_xlfn.XLOOKUP($C171,mapping!$J$2:$J$5,mapping!$K$2:$K$5,,0)</f>
        <v>Full-Time</v>
      </c>
      <c r="N171" s="29" t="str">
        <f>_xlfn.XLOOKUP($B171,mapping!$G$2:$G$5,mapping!$H$2:$H$5,,0)</f>
        <v>Mid-Level</v>
      </c>
      <c r="O171" s="29" t="str">
        <f>_xlfn.XLOOKUP($J171,mapping!$D$2:$D$56,mapping!$E$2:$E$56,,0)</f>
        <v>United States</v>
      </c>
      <c r="P171" s="29" t="str">
        <f>_xlfn.XLOOKUP($K171,mapping!$P$2:$P$4,mapping!$Q$2:$Q$4,,0)</f>
        <v>Medium</v>
      </c>
      <c r="Q171" s="29" t="str">
        <f>_xlfn.XLOOKUP($I171,mapping!$M$2:$M$4,mapping!$N$2:$N$4,,0)</f>
        <v>On-site</v>
      </c>
    </row>
    <row r="172" spans="1:17" x14ac:dyDescent="0.25">
      <c r="A172" s="28">
        <v>2023</v>
      </c>
      <c r="B172" s="29" t="s">
        <v>11</v>
      </c>
      <c r="C172" s="29" t="s">
        <v>12</v>
      </c>
      <c r="D172" s="29" t="s">
        <v>52</v>
      </c>
      <c r="E172" s="28">
        <v>100000</v>
      </c>
      <c r="F172" s="29" t="s">
        <v>14</v>
      </c>
      <c r="G172" s="28">
        <v>100000</v>
      </c>
      <c r="H172" s="29" t="s">
        <v>17</v>
      </c>
      <c r="I172" s="28">
        <v>0</v>
      </c>
      <c r="J172" s="29" t="s">
        <v>17</v>
      </c>
      <c r="K172" s="29" t="s">
        <v>16</v>
      </c>
      <c r="L172" s="29" t="str">
        <f>_xlfn.XLOOKUP($D172,mapping!$B$2:$B$124,mapping!$A$2:$A$124,,0)</f>
        <v>Business Intelligence</v>
      </c>
      <c r="M172" s="29" t="str">
        <f>_xlfn.XLOOKUP($C172,mapping!$J$2:$J$5,mapping!$K$2:$K$5,,0)</f>
        <v>Full-Time</v>
      </c>
      <c r="N172" s="29" t="str">
        <f>_xlfn.XLOOKUP($B172,mapping!$G$2:$G$5,mapping!$H$2:$H$5,,0)</f>
        <v>Mid-Level</v>
      </c>
      <c r="O172" s="29" t="str">
        <f>_xlfn.XLOOKUP($J172,mapping!$D$2:$D$56,mapping!$E$2:$E$56,,0)</f>
        <v>United States</v>
      </c>
      <c r="P172" s="29" t="str">
        <f>_xlfn.XLOOKUP($K172,mapping!$P$2:$P$4,mapping!$Q$2:$Q$4,,0)</f>
        <v>Medium</v>
      </c>
      <c r="Q172" s="29" t="str">
        <f>_xlfn.XLOOKUP($I172,mapping!$M$2:$M$4,mapping!$N$2:$N$4,,0)</f>
        <v>On-site</v>
      </c>
    </row>
    <row r="173" spans="1:17" x14ac:dyDescent="0.25">
      <c r="A173" s="28">
        <v>2023</v>
      </c>
      <c r="B173" s="29" t="s">
        <v>11</v>
      </c>
      <c r="C173" s="29" t="s">
        <v>12</v>
      </c>
      <c r="D173" s="29" t="s">
        <v>71</v>
      </c>
      <c r="E173" s="28">
        <v>142200</v>
      </c>
      <c r="F173" s="29" t="s">
        <v>14</v>
      </c>
      <c r="G173" s="28">
        <v>142200</v>
      </c>
      <c r="H173" s="29" t="s">
        <v>17</v>
      </c>
      <c r="I173" s="28">
        <v>0</v>
      </c>
      <c r="J173" s="29" t="s">
        <v>17</v>
      </c>
      <c r="K173" s="29" t="s">
        <v>16</v>
      </c>
      <c r="L173" s="29" t="str">
        <f>_xlfn.XLOOKUP($D173,mapping!$B$2:$B$124,mapping!$A$2:$A$124,,0)</f>
        <v>Data Scientist</v>
      </c>
      <c r="M173" s="29" t="str">
        <f>_xlfn.XLOOKUP($C173,mapping!$J$2:$J$5,mapping!$K$2:$K$5,,0)</f>
        <v>Full-Time</v>
      </c>
      <c r="N173" s="29" t="str">
        <f>_xlfn.XLOOKUP($B173,mapping!$G$2:$G$5,mapping!$H$2:$H$5,,0)</f>
        <v>Mid-Level</v>
      </c>
      <c r="O173" s="29" t="str">
        <f>_xlfn.XLOOKUP($J173,mapping!$D$2:$D$56,mapping!$E$2:$E$56,,0)</f>
        <v>United States</v>
      </c>
      <c r="P173" s="29" t="str">
        <f>_xlfn.XLOOKUP($K173,mapping!$P$2:$P$4,mapping!$Q$2:$Q$4,,0)</f>
        <v>Medium</v>
      </c>
      <c r="Q173" s="29" t="str">
        <f>_xlfn.XLOOKUP($I173,mapping!$M$2:$M$4,mapping!$N$2:$N$4,,0)</f>
        <v>On-site</v>
      </c>
    </row>
    <row r="174" spans="1:17" x14ac:dyDescent="0.25">
      <c r="A174" s="28">
        <v>2023</v>
      </c>
      <c r="B174" s="29" t="s">
        <v>21</v>
      </c>
      <c r="C174" s="29" t="s">
        <v>12</v>
      </c>
      <c r="D174" s="29" t="s">
        <v>22</v>
      </c>
      <c r="E174" s="28">
        <v>90700</v>
      </c>
      <c r="F174" s="29" t="s">
        <v>14</v>
      </c>
      <c r="G174" s="28">
        <v>90700</v>
      </c>
      <c r="H174" s="29" t="s">
        <v>17</v>
      </c>
      <c r="I174" s="28">
        <v>0</v>
      </c>
      <c r="J174" s="29" t="s">
        <v>17</v>
      </c>
      <c r="K174" s="29" t="s">
        <v>16</v>
      </c>
      <c r="L174" s="29" t="str">
        <f>_xlfn.XLOOKUP($D174,mapping!$B$2:$B$124,mapping!$A$2:$A$124,,0)</f>
        <v>Data Scientist</v>
      </c>
      <c r="M174" s="29" t="str">
        <f>_xlfn.XLOOKUP($C174,mapping!$J$2:$J$5,mapping!$K$2:$K$5,,0)</f>
        <v>Full-Time</v>
      </c>
      <c r="N174" s="29" t="str">
        <f>_xlfn.XLOOKUP($B174,mapping!$G$2:$G$5,mapping!$H$2:$H$5,,0)</f>
        <v>Senior</v>
      </c>
      <c r="O174" s="29" t="str">
        <f>_xlfn.XLOOKUP($J174,mapping!$D$2:$D$56,mapping!$E$2:$E$56,,0)</f>
        <v>United States</v>
      </c>
      <c r="P174" s="29" t="str">
        <f>_xlfn.XLOOKUP($K174,mapping!$P$2:$P$4,mapping!$Q$2:$Q$4,,0)</f>
        <v>Medium</v>
      </c>
      <c r="Q174" s="29" t="str">
        <f>_xlfn.XLOOKUP($I174,mapping!$M$2:$M$4,mapping!$N$2:$N$4,,0)</f>
        <v>On-site</v>
      </c>
    </row>
    <row r="175" spans="1:17" x14ac:dyDescent="0.25">
      <c r="A175" s="28">
        <v>2023</v>
      </c>
      <c r="B175" s="29" t="s">
        <v>21</v>
      </c>
      <c r="C175" s="29" t="s">
        <v>12</v>
      </c>
      <c r="D175" s="29" t="s">
        <v>26</v>
      </c>
      <c r="E175" s="28">
        <v>156000</v>
      </c>
      <c r="F175" s="29" t="s">
        <v>14</v>
      </c>
      <c r="G175" s="28">
        <v>156000</v>
      </c>
      <c r="H175" s="29" t="s">
        <v>17</v>
      </c>
      <c r="I175" s="28">
        <v>100</v>
      </c>
      <c r="J175" s="29" t="s">
        <v>17</v>
      </c>
      <c r="K175" s="29" t="s">
        <v>16</v>
      </c>
      <c r="L175" s="29" t="str">
        <f>_xlfn.XLOOKUP($D175,mapping!$B$2:$B$124,mapping!$A$2:$A$124,,0)</f>
        <v>Data Engineer</v>
      </c>
      <c r="M175" s="29" t="str">
        <f>_xlfn.XLOOKUP($C175,mapping!$J$2:$J$5,mapping!$K$2:$K$5,,0)</f>
        <v>Full-Time</v>
      </c>
      <c r="N175" s="29" t="str">
        <f>_xlfn.XLOOKUP($B175,mapping!$G$2:$G$5,mapping!$H$2:$H$5,,0)</f>
        <v>Senior</v>
      </c>
      <c r="O175" s="29" t="str">
        <f>_xlfn.XLOOKUP($J175,mapping!$D$2:$D$56,mapping!$E$2:$E$56,,0)</f>
        <v>United States</v>
      </c>
      <c r="P175" s="29" t="str">
        <f>_xlfn.XLOOKUP($K175,mapping!$P$2:$P$4,mapping!$Q$2:$Q$4,,0)</f>
        <v>Medium</v>
      </c>
      <c r="Q175" s="29" t="str">
        <f>_xlfn.XLOOKUP($I175,mapping!$M$2:$M$4,mapping!$N$2:$N$4,,0)</f>
        <v>Remote</v>
      </c>
    </row>
    <row r="176" spans="1:17" x14ac:dyDescent="0.25">
      <c r="A176" s="28">
        <v>2022</v>
      </c>
      <c r="B176" s="29" t="s">
        <v>21</v>
      </c>
      <c r="C176" s="29" t="s">
        <v>12</v>
      </c>
      <c r="D176" s="29" t="s">
        <v>18</v>
      </c>
      <c r="E176" s="28">
        <v>164996</v>
      </c>
      <c r="F176" s="29" t="s">
        <v>14</v>
      </c>
      <c r="G176" s="28">
        <v>164996</v>
      </c>
      <c r="H176" s="29" t="s">
        <v>17</v>
      </c>
      <c r="I176" s="28">
        <v>0</v>
      </c>
      <c r="J176" s="29" t="s">
        <v>17</v>
      </c>
      <c r="K176" s="29" t="s">
        <v>16</v>
      </c>
      <c r="L176" s="29" t="str">
        <f>_xlfn.XLOOKUP($D176,mapping!$B$2:$B$124,mapping!$A$2:$A$124,,0)</f>
        <v>Machine Learning Engineer</v>
      </c>
      <c r="M176" s="29" t="str">
        <f>_xlfn.XLOOKUP($C176,mapping!$J$2:$J$5,mapping!$K$2:$K$5,,0)</f>
        <v>Full-Time</v>
      </c>
      <c r="N176" s="29" t="str">
        <f>_xlfn.XLOOKUP($B176,mapping!$G$2:$G$5,mapping!$H$2:$H$5,,0)</f>
        <v>Senior</v>
      </c>
      <c r="O176" s="29" t="str">
        <f>_xlfn.XLOOKUP($J176,mapping!$D$2:$D$56,mapping!$E$2:$E$56,,0)</f>
        <v>United States</v>
      </c>
      <c r="P176" s="29" t="str">
        <f>_xlfn.XLOOKUP($K176,mapping!$P$2:$P$4,mapping!$Q$2:$Q$4,,0)</f>
        <v>Medium</v>
      </c>
      <c r="Q176" s="29" t="str">
        <f>_xlfn.XLOOKUP($I176,mapping!$M$2:$M$4,mapping!$N$2:$N$4,,0)</f>
        <v>On-site</v>
      </c>
    </row>
    <row r="177" spans="1:17" x14ac:dyDescent="0.25">
      <c r="A177" s="28">
        <v>2024</v>
      </c>
      <c r="B177" s="29" t="s">
        <v>21</v>
      </c>
      <c r="C177" s="29" t="s">
        <v>12</v>
      </c>
      <c r="D177" s="29" t="s">
        <v>22</v>
      </c>
      <c r="E177" s="28">
        <v>154360</v>
      </c>
      <c r="F177" s="29" t="s">
        <v>14</v>
      </c>
      <c r="G177" s="28">
        <v>154360</v>
      </c>
      <c r="H177" s="29" t="s">
        <v>17</v>
      </c>
      <c r="I177" s="28">
        <v>0</v>
      </c>
      <c r="J177" s="29" t="s">
        <v>17</v>
      </c>
      <c r="K177" s="29" t="s">
        <v>16</v>
      </c>
      <c r="L177" s="29" t="str">
        <f>_xlfn.XLOOKUP($D177,mapping!$B$2:$B$124,mapping!$A$2:$A$124,,0)</f>
        <v>Data Scientist</v>
      </c>
      <c r="M177" s="29" t="str">
        <f>_xlfn.XLOOKUP($C177,mapping!$J$2:$J$5,mapping!$K$2:$K$5,,0)</f>
        <v>Full-Time</v>
      </c>
      <c r="N177" s="29" t="str">
        <f>_xlfn.XLOOKUP($B177,mapping!$G$2:$G$5,mapping!$H$2:$H$5,,0)</f>
        <v>Senior</v>
      </c>
      <c r="O177" s="29" t="str">
        <f>_xlfn.XLOOKUP($J177,mapping!$D$2:$D$56,mapping!$E$2:$E$56,,0)</f>
        <v>United States</v>
      </c>
      <c r="P177" s="29" t="str">
        <f>_xlfn.XLOOKUP($K177,mapping!$P$2:$P$4,mapping!$Q$2:$Q$4,,0)</f>
        <v>Medium</v>
      </c>
      <c r="Q177" s="29" t="str">
        <f>_xlfn.XLOOKUP($I177,mapping!$M$2:$M$4,mapping!$N$2:$N$4,,0)</f>
        <v>On-site</v>
      </c>
    </row>
    <row r="178" spans="1:17" x14ac:dyDescent="0.25">
      <c r="A178" s="28">
        <v>2023</v>
      </c>
      <c r="B178" s="29" t="s">
        <v>25</v>
      </c>
      <c r="C178" s="29" t="s">
        <v>12</v>
      </c>
      <c r="D178" s="29" t="s">
        <v>31</v>
      </c>
      <c r="E178" s="28">
        <v>221000</v>
      </c>
      <c r="F178" s="29" t="s">
        <v>14</v>
      </c>
      <c r="G178" s="28">
        <v>221000</v>
      </c>
      <c r="H178" s="29" t="s">
        <v>17</v>
      </c>
      <c r="I178" s="28">
        <v>100</v>
      </c>
      <c r="J178" s="29" t="s">
        <v>17</v>
      </c>
      <c r="K178" s="29" t="s">
        <v>16</v>
      </c>
      <c r="L178" s="29" t="str">
        <f>_xlfn.XLOOKUP($D178,mapping!$B$2:$B$124,mapping!$A$2:$A$124,,0)</f>
        <v>Analytics Engineer</v>
      </c>
      <c r="M178" s="29" t="str">
        <f>_xlfn.XLOOKUP($C178,mapping!$J$2:$J$5,mapping!$K$2:$K$5,,0)</f>
        <v>Full-Time</v>
      </c>
      <c r="N178" s="29" t="str">
        <f>_xlfn.XLOOKUP($B178,mapping!$G$2:$G$5,mapping!$H$2:$H$5,,0)</f>
        <v>Executive</v>
      </c>
      <c r="O178" s="29" t="str">
        <f>_xlfn.XLOOKUP($J178,mapping!$D$2:$D$56,mapping!$E$2:$E$56,,0)</f>
        <v>United States</v>
      </c>
      <c r="P178" s="29" t="str">
        <f>_xlfn.XLOOKUP($K178,mapping!$P$2:$P$4,mapping!$Q$2:$Q$4,,0)</f>
        <v>Medium</v>
      </c>
      <c r="Q178" s="29" t="str">
        <f>_xlfn.XLOOKUP($I178,mapping!$M$2:$M$4,mapping!$N$2:$N$4,,0)</f>
        <v>Remote</v>
      </c>
    </row>
    <row r="179" spans="1:17" x14ac:dyDescent="0.25">
      <c r="A179" s="28">
        <v>2023</v>
      </c>
      <c r="B179" s="29" t="s">
        <v>21</v>
      </c>
      <c r="C179" s="29" t="s">
        <v>12</v>
      </c>
      <c r="D179" s="29" t="s">
        <v>62</v>
      </c>
      <c r="E179" s="28">
        <v>104300</v>
      </c>
      <c r="F179" s="29" t="s">
        <v>14</v>
      </c>
      <c r="G179" s="28">
        <v>104300</v>
      </c>
      <c r="H179" s="29" t="s">
        <v>17</v>
      </c>
      <c r="I179" s="28">
        <v>0</v>
      </c>
      <c r="J179" s="29" t="s">
        <v>17</v>
      </c>
      <c r="K179" s="29" t="s">
        <v>33</v>
      </c>
      <c r="L179" s="29" t="str">
        <f>_xlfn.XLOOKUP($D179,mapping!$B$2:$B$124,mapping!$A$2:$A$124,,0)</f>
        <v>Business Intelligence</v>
      </c>
      <c r="M179" s="29" t="str">
        <f>_xlfn.XLOOKUP($C179,mapping!$J$2:$J$5,mapping!$K$2:$K$5,,0)</f>
        <v>Full-Time</v>
      </c>
      <c r="N179" s="29" t="str">
        <f>_xlfn.XLOOKUP($B179,mapping!$G$2:$G$5,mapping!$H$2:$H$5,,0)</f>
        <v>Senior</v>
      </c>
      <c r="O179" s="29" t="str">
        <f>_xlfn.XLOOKUP($J179,mapping!$D$2:$D$56,mapping!$E$2:$E$56,,0)</f>
        <v>United States</v>
      </c>
      <c r="P179" s="29" t="str">
        <f>_xlfn.XLOOKUP($K179,mapping!$P$2:$P$4,mapping!$Q$2:$Q$4,,0)</f>
        <v>Large</v>
      </c>
      <c r="Q179" s="29" t="str">
        <f>_xlfn.XLOOKUP($I179,mapping!$M$2:$M$4,mapping!$N$2:$N$4,,0)</f>
        <v>On-site</v>
      </c>
    </row>
    <row r="180" spans="1:17" x14ac:dyDescent="0.25">
      <c r="A180" s="28">
        <v>2023</v>
      </c>
      <c r="B180" s="29" t="s">
        <v>25</v>
      </c>
      <c r="C180" s="29" t="s">
        <v>12</v>
      </c>
      <c r="D180" s="29" t="s">
        <v>63</v>
      </c>
      <c r="E180" s="28">
        <v>180000</v>
      </c>
      <c r="F180" s="29" t="s">
        <v>14</v>
      </c>
      <c r="G180" s="28">
        <v>180000</v>
      </c>
      <c r="H180" s="29" t="s">
        <v>17</v>
      </c>
      <c r="I180" s="28">
        <v>0</v>
      </c>
      <c r="J180" s="29" t="s">
        <v>17</v>
      </c>
      <c r="K180" s="29" t="s">
        <v>16</v>
      </c>
      <c r="L180" s="29" t="str">
        <f>_xlfn.XLOOKUP($D180,mapping!$B$2:$B$124,mapping!$A$2:$A$124,,0)</f>
        <v>Data Architect</v>
      </c>
      <c r="M180" s="29" t="str">
        <f>_xlfn.XLOOKUP($C180,mapping!$J$2:$J$5,mapping!$K$2:$K$5,,0)</f>
        <v>Full-Time</v>
      </c>
      <c r="N180" s="29" t="str">
        <f>_xlfn.XLOOKUP($B180,mapping!$G$2:$G$5,mapping!$H$2:$H$5,,0)</f>
        <v>Executive</v>
      </c>
      <c r="O180" s="29" t="str">
        <f>_xlfn.XLOOKUP($J180,mapping!$D$2:$D$56,mapping!$E$2:$E$56,,0)</f>
        <v>United States</v>
      </c>
      <c r="P180" s="29" t="str">
        <f>_xlfn.XLOOKUP($K180,mapping!$P$2:$P$4,mapping!$Q$2:$Q$4,,0)</f>
        <v>Medium</v>
      </c>
      <c r="Q180" s="29" t="str">
        <f>_xlfn.XLOOKUP($I180,mapping!$M$2:$M$4,mapping!$N$2:$N$4,,0)</f>
        <v>On-site</v>
      </c>
    </row>
    <row r="181" spans="1:17" x14ac:dyDescent="0.25">
      <c r="A181" s="28">
        <v>2023</v>
      </c>
      <c r="B181" s="29" t="s">
        <v>21</v>
      </c>
      <c r="C181" s="29" t="s">
        <v>12</v>
      </c>
      <c r="D181" s="29" t="s">
        <v>26</v>
      </c>
      <c r="E181" s="28">
        <v>130000</v>
      </c>
      <c r="F181" s="29" t="s">
        <v>14</v>
      </c>
      <c r="G181" s="28">
        <v>130000</v>
      </c>
      <c r="H181" s="29" t="s">
        <v>17</v>
      </c>
      <c r="I181" s="28">
        <v>0</v>
      </c>
      <c r="J181" s="29" t="s">
        <v>17</v>
      </c>
      <c r="K181" s="29" t="s">
        <v>16</v>
      </c>
      <c r="L181" s="29" t="str">
        <f>_xlfn.XLOOKUP($D181,mapping!$B$2:$B$124,mapping!$A$2:$A$124,,0)</f>
        <v>Data Engineer</v>
      </c>
      <c r="M181" s="29" t="str">
        <f>_xlfn.XLOOKUP($C181,mapping!$J$2:$J$5,mapping!$K$2:$K$5,,0)</f>
        <v>Full-Time</v>
      </c>
      <c r="N181" s="29" t="str">
        <f>_xlfn.XLOOKUP($B181,mapping!$G$2:$G$5,mapping!$H$2:$H$5,,0)</f>
        <v>Senior</v>
      </c>
      <c r="O181" s="29" t="str">
        <f>_xlfn.XLOOKUP($J181,mapping!$D$2:$D$56,mapping!$E$2:$E$56,,0)</f>
        <v>United States</v>
      </c>
      <c r="P181" s="29" t="str">
        <f>_xlfn.XLOOKUP($K181,mapping!$P$2:$P$4,mapping!$Q$2:$Q$4,,0)</f>
        <v>Medium</v>
      </c>
      <c r="Q181" s="29" t="str">
        <f>_xlfn.XLOOKUP($I181,mapping!$M$2:$M$4,mapping!$N$2:$N$4,,0)</f>
        <v>On-site</v>
      </c>
    </row>
    <row r="182" spans="1:17" x14ac:dyDescent="0.25">
      <c r="A182" s="28">
        <v>2023</v>
      </c>
      <c r="B182" s="29" t="s">
        <v>21</v>
      </c>
      <c r="C182" s="29" t="s">
        <v>12</v>
      </c>
      <c r="D182" s="29" t="s">
        <v>26</v>
      </c>
      <c r="E182" s="28">
        <v>130000</v>
      </c>
      <c r="F182" s="29" t="s">
        <v>14</v>
      </c>
      <c r="G182" s="28">
        <v>130000</v>
      </c>
      <c r="H182" s="29" t="s">
        <v>17</v>
      </c>
      <c r="I182" s="28">
        <v>0</v>
      </c>
      <c r="J182" s="29" t="s">
        <v>17</v>
      </c>
      <c r="K182" s="29" t="s">
        <v>16</v>
      </c>
      <c r="L182" s="29" t="str">
        <f>_xlfn.XLOOKUP($D182,mapping!$B$2:$B$124,mapping!$A$2:$A$124,,0)</f>
        <v>Data Engineer</v>
      </c>
      <c r="M182" s="29" t="str">
        <f>_xlfn.XLOOKUP($C182,mapping!$J$2:$J$5,mapping!$K$2:$K$5,,0)</f>
        <v>Full-Time</v>
      </c>
      <c r="N182" s="29" t="str">
        <f>_xlfn.XLOOKUP($B182,mapping!$G$2:$G$5,mapping!$H$2:$H$5,,0)</f>
        <v>Senior</v>
      </c>
      <c r="O182" s="29" t="str">
        <f>_xlfn.XLOOKUP($J182,mapping!$D$2:$D$56,mapping!$E$2:$E$56,,0)</f>
        <v>United States</v>
      </c>
      <c r="P182" s="29" t="str">
        <f>_xlfn.XLOOKUP($K182,mapping!$P$2:$P$4,mapping!$Q$2:$Q$4,,0)</f>
        <v>Medium</v>
      </c>
      <c r="Q182" s="29" t="str">
        <f>_xlfn.XLOOKUP($I182,mapping!$M$2:$M$4,mapping!$N$2:$N$4,,0)</f>
        <v>On-site</v>
      </c>
    </row>
    <row r="183" spans="1:17" x14ac:dyDescent="0.25">
      <c r="A183" s="28">
        <v>2023</v>
      </c>
      <c r="B183" s="29" t="s">
        <v>21</v>
      </c>
      <c r="C183" s="29" t="s">
        <v>12</v>
      </c>
      <c r="D183" s="29" t="s">
        <v>58</v>
      </c>
      <c r="E183" s="28">
        <v>299500</v>
      </c>
      <c r="F183" s="29" t="s">
        <v>14</v>
      </c>
      <c r="G183" s="28">
        <v>299500</v>
      </c>
      <c r="H183" s="29" t="s">
        <v>17</v>
      </c>
      <c r="I183" s="28">
        <v>0</v>
      </c>
      <c r="J183" s="29" t="s">
        <v>17</v>
      </c>
      <c r="K183" s="29" t="s">
        <v>16</v>
      </c>
      <c r="L183" s="29" t="str">
        <f>_xlfn.XLOOKUP($D183,mapping!$B$2:$B$124,mapping!$A$2:$A$124,,0)</f>
        <v>Data Manager</v>
      </c>
      <c r="M183" s="29" t="str">
        <f>_xlfn.XLOOKUP($C183,mapping!$J$2:$J$5,mapping!$K$2:$K$5,,0)</f>
        <v>Full-Time</v>
      </c>
      <c r="N183" s="29" t="str">
        <f>_xlfn.XLOOKUP($B183,mapping!$G$2:$G$5,mapping!$H$2:$H$5,,0)</f>
        <v>Senior</v>
      </c>
      <c r="O183" s="29" t="str">
        <f>_xlfn.XLOOKUP($J183,mapping!$D$2:$D$56,mapping!$E$2:$E$56,,0)</f>
        <v>United States</v>
      </c>
      <c r="P183" s="29" t="str">
        <f>_xlfn.XLOOKUP($K183,mapping!$P$2:$P$4,mapping!$Q$2:$Q$4,,0)</f>
        <v>Medium</v>
      </c>
      <c r="Q183" s="29" t="str">
        <f>_xlfn.XLOOKUP($I183,mapping!$M$2:$M$4,mapping!$N$2:$N$4,,0)</f>
        <v>On-site</v>
      </c>
    </row>
    <row r="184" spans="1:17" x14ac:dyDescent="0.25">
      <c r="A184" s="28">
        <v>2024</v>
      </c>
      <c r="B184" s="29" t="s">
        <v>11</v>
      </c>
      <c r="C184" s="29" t="s">
        <v>12</v>
      </c>
      <c r="D184" s="29" t="s">
        <v>49</v>
      </c>
      <c r="E184" s="28">
        <v>88000</v>
      </c>
      <c r="F184" s="29" t="s">
        <v>14</v>
      </c>
      <c r="G184" s="28">
        <v>88000</v>
      </c>
      <c r="H184" s="29" t="s">
        <v>17</v>
      </c>
      <c r="I184" s="28">
        <v>0</v>
      </c>
      <c r="J184" s="29" t="s">
        <v>17</v>
      </c>
      <c r="K184" s="29" t="s">
        <v>16</v>
      </c>
      <c r="L184" s="29" t="str">
        <f>_xlfn.XLOOKUP($D184,mapping!$B$2:$B$124,mapping!$A$2:$A$124,,0)</f>
        <v>Data Engineer</v>
      </c>
      <c r="M184" s="29" t="str">
        <f>_xlfn.XLOOKUP($C184,mapping!$J$2:$J$5,mapping!$K$2:$K$5,,0)</f>
        <v>Full-Time</v>
      </c>
      <c r="N184" s="29" t="str">
        <f>_xlfn.XLOOKUP($B184,mapping!$G$2:$G$5,mapping!$H$2:$H$5,,0)</f>
        <v>Mid-Level</v>
      </c>
      <c r="O184" s="29" t="str">
        <f>_xlfn.XLOOKUP($J184,mapping!$D$2:$D$56,mapping!$E$2:$E$56,,0)</f>
        <v>United States</v>
      </c>
      <c r="P184" s="29" t="str">
        <f>_xlfn.XLOOKUP($K184,mapping!$P$2:$P$4,mapping!$Q$2:$Q$4,,0)</f>
        <v>Medium</v>
      </c>
      <c r="Q184" s="29" t="str">
        <f>_xlfn.XLOOKUP($I184,mapping!$M$2:$M$4,mapping!$N$2:$N$4,,0)</f>
        <v>On-site</v>
      </c>
    </row>
    <row r="185" spans="1:17" x14ac:dyDescent="0.25">
      <c r="A185" s="28">
        <v>2023</v>
      </c>
      <c r="B185" s="29" t="s">
        <v>21</v>
      </c>
      <c r="C185" s="29" t="s">
        <v>12</v>
      </c>
      <c r="D185" s="29" t="s">
        <v>22</v>
      </c>
      <c r="E185" s="28">
        <v>155000</v>
      </c>
      <c r="F185" s="29" t="s">
        <v>14</v>
      </c>
      <c r="G185" s="28">
        <v>155000</v>
      </c>
      <c r="H185" s="29" t="s">
        <v>17</v>
      </c>
      <c r="I185" s="28">
        <v>0</v>
      </c>
      <c r="J185" s="29" t="s">
        <v>17</v>
      </c>
      <c r="K185" s="29" t="s">
        <v>16</v>
      </c>
      <c r="L185" s="29" t="str">
        <f>_xlfn.XLOOKUP($D185,mapping!$B$2:$B$124,mapping!$A$2:$A$124,,0)</f>
        <v>Data Scientist</v>
      </c>
      <c r="M185" s="29" t="str">
        <f>_xlfn.XLOOKUP($C185,mapping!$J$2:$J$5,mapping!$K$2:$K$5,,0)</f>
        <v>Full-Time</v>
      </c>
      <c r="N185" s="29" t="str">
        <f>_xlfn.XLOOKUP($B185,mapping!$G$2:$G$5,mapping!$H$2:$H$5,,0)</f>
        <v>Senior</v>
      </c>
      <c r="O185" s="29" t="str">
        <f>_xlfn.XLOOKUP($J185,mapping!$D$2:$D$56,mapping!$E$2:$E$56,,0)</f>
        <v>United States</v>
      </c>
      <c r="P185" s="29" t="str">
        <f>_xlfn.XLOOKUP($K185,mapping!$P$2:$P$4,mapping!$Q$2:$Q$4,,0)</f>
        <v>Medium</v>
      </c>
      <c r="Q185" s="29" t="str">
        <f>_xlfn.XLOOKUP($I185,mapping!$M$2:$M$4,mapping!$N$2:$N$4,,0)</f>
        <v>On-site</v>
      </c>
    </row>
    <row r="186" spans="1:17" x14ac:dyDescent="0.25">
      <c r="A186" s="28">
        <v>2023</v>
      </c>
      <c r="B186" s="29" t="s">
        <v>21</v>
      </c>
      <c r="C186" s="29" t="s">
        <v>12</v>
      </c>
      <c r="D186" s="29" t="s">
        <v>26</v>
      </c>
      <c r="E186" s="28">
        <v>140000</v>
      </c>
      <c r="F186" s="29" t="s">
        <v>14</v>
      </c>
      <c r="G186" s="28">
        <v>140000</v>
      </c>
      <c r="H186" s="29" t="s">
        <v>17</v>
      </c>
      <c r="I186" s="28">
        <v>0</v>
      </c>
      <c r="J186" s="29" t="s">
        <v>17</v>
      </c>
      <c r="K186" s="29" t="s">
        <v>16</v>
      </c>
      <c r="L186" s="29" t="str">
        <f>_xlfn.XLOOKUP($D186,mapping!$B$2:$B$124,mapping!$A$2:$A$124,,0)</f>
        <v>Data Engineer</v>
      </c>
      <c r="M186" s="29" t="str">
        <f>_xlfn.XLOOKUP($C186,mapping!$J$2:$J$5,mapping!$K$2:$K$5,,0)</f>
        <v>Full-Time</v>
      </c>
      <c r="N186" s="29" t="str">
        <f>_xlfn.XLOOKUP($B186,mapping!$G$2:$G$5,mapping!$H$2:$H$5,,0)</f>
        <v>Senior</v>
      </c>
      <c r="O186" s="29" t="str">
        <f>_xlfn.XLOOKUP($J186,mapping!$D$2:$D$56,mapping!$E$2:$E$56,,0)</f>
        <v>United States</v>
      </c>
      <c r="P186" s="29" t="str">
        <f>_xlfn.XLOOKUP($K186,mapping!$P$2:$P$4,mapping!$Q$2:$Q$4,,0)</f>
        <v>Medium</v>
      </c>
      <c r="Q186" s="29" t="str">
        <f>_xlfn.XLOOKUP($I186,mapping!$M$2:$M$4,mapping!$N$2:$N$4,,0)</f>
        <v>On-site</v>
      </c>
    </row>
    <row r="187" spans="1:17" x14ac:dyDescent="0.25">
      <c r="A187" s="28">
        <v>2024</v>
      </c>
      <c r="B187" s="29" t="s">
        <v>11</v>
      </c>
      <c r="C187" s="29" t="s">
        <v>12</v>
      </c>
      <c r="D187" s="29" t="s">
        <v>26</v>
      </c>
      <c r="E187" s="28">
        <v>203500</v>
      </c>
      <c r="F187" s="29" t="s">
        <v>14</v>
      </c>
      <c r="G187" s="28">
        <v>203500</v>
      </c>
      <c r="H187" s="29" t="s">
        <v>17</v>
      </c>
      <c r="I187" s="28">
        <v>100</v>
      </c>
      <c r="J187" s="29" t="s">
        <v>17</v>
      </c>
      <c r="K187" s="29" t="s">
        <v>16</v>
      </c>
      <c r="L187" s="29" t="str">
        <f>_xlfn.XLOOKUP($D187,mapping!$B$2:$B$124,mapping!$A$2:$A$124,,0)</f>
        <v>Data Engineer</v>
      </c>
      <c r="M187" s="29" t="str">
        <f>_xlfn.XLOOKUP($C187,mapping!$J$2:$J$5,mapping!$K$2:$K$5,,0)</f>
        <v>Full-Time</v>
      </c>
      <c r="N187" s="29" t="str">
        <f>_xlfn.XLOOKUP($B187,mapping!$G$2:$G$5,mapping!$H$2:$H$5,,0)</f>
        <v>Mid-Level</v>
      </c>
      <c r="O187" s="29" t="str">
        <f>_xlfn.XLOOKUP($J187,mapping!$D$2:$D$56,mapping!$E$2:$E$56,,0)</f>
        <v>United States</v>
      </c>
      <c r="P187" s="29" t="str">
        <f>_xlfn.XLOOKUP($K187,mapping!$P$2:$P$4,mapping!$Q$2:$Q$4,,0)</f>
        <v>Medium</v>
      </c>
      <c r="Q187" s="29" t="str">
        <f>_xlfn.XLOOKUP($I187,mapping!$M$2:$M$4,mapping!$N$2:$N$4,,0)</f>
        <v>Remote</v>
      </c>
    </row>
    <row r="188" spans="1:17" x14ac:dyDescent="0.25">
      <c r="A188" s="28">
        <v>2023</v>
      </c>
      <c r="B188" s="29" t="s">
        <v>11</v>
      </c>
      <c r="C188" s="29" t="s">
        <v>12</v>
      </c>
      <c r="D188" s="29" t="s">
        <v>31</v>
      </c>
      <c r="E188" s="28">
        <v>75000</v>
      </c>
      <c r="F188" s="29" t="s">
        <v>14</v>
      </c>
      <c r="G188" s="28">
        <v>75000</v>
      </c>
      <c r="H188" s="29" t="s">
        <v>17</v>
      </c>
      <c r="I188" s="28">
        <v>0</v>
      </c>
      <c r="J188" s="29" t="s">
        <v>17</v>
      </c>
      <c r="K188" s="29" t="s">
        <v>16</v>
      </c>
      <c r="L188" s="29" t="str">
        <f>_xlfn.XLOOKUP($D188,mapping!$B$2:$B$124,mapping!$A$2:$A$124,,0)</f>
        <v>Analytics Engineer</v>
      </c>
      <c r="M188" s="29" t="str">
        <f>_xlfn.XLOOKUP($C188,mapping!$J$2:$J$5,mapping!$K$2:$K$5,,0)</f>
        <v>Full-Time</v>
      </c>
      <c r="N188" s="29" t="str">
        <f>_xlfn.XLOOKUP($B188,mapping!$G$2:$G$5,mapping!$H$2:$H$5,,0)</f>
        <v>Mid-Level</v>
      </c>
      <c r="O188" s="29" t="str">
        <f>_xlfn.XLOOKUP($J188,mapping!$D$2:$D$56,mapping!$E$2:$E$56,,0)</f>
        <v>United States</v>
      </c>
      <c r="P188" s="29" t="str">
        <f>_xlfn.XLOOKUP($K188,mapping!$P$2:$P$4,mapping!$Q$2:$Q$4,,0)</f>
        <v>Medium</v>
      </c>
      <c r="Q188" s="29" t="str">
        <f>_xlfn.XLOOKUP($I188,mapping!$M$2:$M$4,mapping!$N$2:$N$4,,0)</f>
        <v>On-site</v>
      </c>
    </row>
    <row r="189" spans="1:17" x14ac:dyDescent="0.25">
      <c r="A189" s="28">
        <v>2023</v>
      </c>
      <c r="B189" s="29" t="s">
        <v>21</v>
      </c>
      <c r="C189" s="29" t="s">
        <v>12</v>
      </c>
      <c r="D189" s="29" t="s">
        <v>26</v>
      </c>
      <c r="E189" s="28">
        <v>95325</v>
      </c>
      <c r="F189" s="29" t="s">
        <v>14</v>
      </c>
      <c r="G189" s="28">
        <v>95325</v>
      </c>
      <c r="H189" s="29" t="s">
        <v>17</v>
      </c>
      <c r="I189" s="28">
        <v>0</v>
      </c>
      <c r="J189" s="29" t="s">
        <v>17</v>
      </c>
      <c r="K189" s="29" t="s">
        <v>16</v>
      </c>
      <c r="L189" s="29" t="str">
        <f>_xlfn.XLOOKUP($D189,mapping!$B$2:$B$124,mapping!$A$2:$A$124,,0)</f>
        <v>Data Engineer</v>
      </c>
      <c r="M189" s="29" t="str">
        <f>_xlfn.XLOOKUP($C189,mapping!$J$2:$J$5,mapping!$K$2:$K$5,,0)</f>
        <v>Full-Time</v>
      </c>
      <c r="N189" s="29" t="str">
        <f>_xlfn.XLOOKUP($B189,mapping!$G$2:$G$5,mapping!$H$2:$H$5,,0)</f>
        <v>Senior</v>
      </c>
      <c r="O189" s="29" t="str">
        <f>_xlfn.XLOOKUP($J189,mapping!$D$2:$D$56,mapping!$E$2:$E$56,,0)</f>
        <v>United States</v>
      </c>
      <c r="P189" s="29" t="str">
        <f>_xlfn.XLOOKUP($K189,mapping!$P$2:$P$4,mapping!$Q$2:$Q$4,,0)</f>
        <v>Medium</v>
      </c>
      <c r="Q189" s="29" t="str">
        <f>_xlfn.XLOOKUP($I189,mapping!$M$2:$M$4,mapping!$N$2:$N$4,,0)</f>
        <v>On-site</v>
      </c>
    </row>
    <row r="190" spans="1:17" x14ac:dyDescent="0.25">
      <c r="A190" s="28">
        <v>2023</v>
      </c>
      <c r="B190" s="29" t="s">
        <v>11</v>
      </c>
      <c r="C190" s="29" t="s">
        <v>12</v>
      </c>
      <c r="D190" s="29" t="s">
        <v>72</v>
      </c>
      <c r="E190" s="28">
        <v>65000</v>
      </c>
      <c r="F190" s="29" t="s">
        <v>14</v>
      </c>
      <c r="G190" s="28">
        <v>65000</v>
      </c>
      <c r="H190" s="29" t="s">
        <v>17</v>
      </c>
      <c r="I190" s="28">
        <v>0</v>
      </c>
      <c r="J190" s="29" t="s">
        <v>17</v>
      </c>
      <c r="K190" s="29" t="s">
        <v>16</v>
      </c>
      <c r="L190" s="29" t="str">
        <f>_xlfn.XLOOKUP($D190,mapping!$B$2:$B$124,mapping!$A$2:$A$124,,0)</f>
        <v>Data Manager</v>
      </c>
      <c r="M190" s="29" t="str">
        <f>_xlfn.XLOOKUP($C190,mapping!$J$2:$J$5,mapping!$K$2:$K$5,,0)</f>
        <v>Full-Time</v>
      </c>
      <c r="N190" s="29" t="str">
        <f>_xlfn.XLOOKUP($B190,mapping!$G$2:$G$5,mapping!$H$2:$H$5,,0)</f>
        <v>Mid-Level</v>
      </c>
      <c r="O190" s="29" t="str">
        <f>_xlfn.XLOOKUP($J190,mapping!$D$2:$D$56,mapping!$E$2:$E$56,,0)</f>
        <v>United States</v>
      </c>
      <c r="P190" s="29" t="str">
        <f>_xlfn.XLOOKUP($K190,mapping!$P$2:$P$4,mapping!$Q$2:$Q$4,,0)</f>
        <v>Medium</v>
      </c>
      <c r="Q190" s="29" t="str">
        <f>_xlfn.XLOOKUP($I190,mapping!$M$2:$M$4,mapping!$N$2:$N$4,,0)</f>
        <v>On-site</v>
      </c>
    </row>
    <row r="191" spans="1:17" x14ac:dyDescent="0.25">
      <c r="A191" s="28">
        <v>2023</v>
      </c>
      <c r="B191" s="29" t="s">
        <v>11</v>
      </c>
      <c r="C191" s="29" t="s">
        <v>12</v>
      </c>
      <c r="D191" s="29" t="s">
        <v>26</v>
      </c>
      <c r="E191" s="28">
        <v>40000</v>
      </c>
      <c r="F191" s="29" t="s">
        <v>19</v>
      </c>
      <c r="G191" s="28">
        <v>43187</v>
      </c>
      <c r="H191" s="29" t="s">
        <v>73</v>
      </c>
      <c r="I191" s="28">
        <v>100</v>
      </c>
      <c r="J191" s="29" t="s">
        <v>73</v>
      </c>
      <c r="K191" s="29" t="s">
        <v>33</v>
      </c>
      <c r="L191" s="29" t="str">
        <f>_xlfn.XLOOKUP($D191,mapping!$B$2:$B$124,mapping!$A$2:$A$124,,0)</f>
        <v>Data Engineer</v>
      </c>
      <c r="M191" s="29" t="str">
        <f>_xlfn.XLOOKUP($C191,mapping!$J$2:$J$5,mapping!$K$2:$K$5,,0)</f>
        <v>Full-Time</v>
      </c>
      <c r="N191" s="29" t="str">
        <f>_xlfn.XLOOKUP($B191,mapping!$G$2:$G$5,mapping!$H$2:$H$5,,0)</f>
        <v>Mid-Level</v>
      </c>
      <c r="O191" s="29" t="str">
        <f>_xlfn.XLOOKUP($J191,mapping!$D$2:$D$56,mapping!$E$2:$E$56,,0)</f>
        <v>Poland</v>
      </c>
      <c r="P191" s="29" t="str">
        <f>_xlfn.XLOOKUP($K191,mapping!$P$2:$P$4,mapping!$Q$2:$Q$4,,0)</f>
        <v>Large</v>
      </c>
      <c r="Q191" s="29" t="str">
        <f>_xlfn.XLOOKUP($I191,mapping!$M$2:$M$4,mapping!$N$2:$N$4,,0)</f>
        <v>Remote</v>
      </c>
    </row>
    <row r="192" spans="1:17" x14ac:dyDescent="0.25">
      <c r="A192" s="28">
        <v>2023</v>
      </c>
      <c r="B192" s="29" t="s">
        <v>29</v>
      </c>
      <c r="C192" s="29" t="s">
        <v>12</v>
      </c>
      <c r="D192" s="29" t="s">
        <v>74</v>
      </c>
      <c r="E192" s="28">
        <v>100000</v>
      </c>
      <c r="F192" s="29" t="s">
        <v>14</v>
      </c>
      <c r="G192" s="28">
        <v>100000</v>
      </c>
      <c r="H192" s="29" t="s">
        <v>17</v>
      </c>
      <c r="I192" s="28">
        <v>100</v>
      </c>
      <c r="J192" s="29" t="s">
        <v>17</v>
      </c>
      <c r="K192" s="29" t="s">
        <v>16</v>
      </c>
      <c r="L192" s="29" t="str">
        <f>_xlfn.XLOOKUP($D192,mapping!$B$2:$B$124,mapping!$A$2:$A$124,,0)</f>
        <v>Data Engineer</v>
      </c>
      <c r="M192" s="29" t="str">
        <f>_xlfn.XLOOKUP($C192,mapping!$J$2:$J$5,mapping!$K$2:$K$5,,0)</f>
        <v>Full-Time</v>
      </c>
      <c r="N192" s="29" t="str">
        <f>_xlfn.XLOOKUP($B192,mapping!$G$2:$G$5,mapping!$H$2:$H$5,,0)</f>
        <v>Junior</v>
      </c>
      <c r="O192" s="29" t="str">
        <f>_xlfn.XLOOKUP($J192,mapping!$D$2:$D$56,mapping!$E$2:$E$56,,0)</f>
        <v>United States</v>
      </c>
      <c r="P192" s="29" t="str">
        <f>_xlfn.XLOOKUP($K192,mapping!$P$2:$P$4,mapping!$Q$2:$Q$4,,0)</f>
        <v>Medium</v>
      </c>
      <c r="Q192" s="29" t="str">
        <f>_xlfn.XLOOKUP($I192,mapping!$M$2:$M$4,mapping!$N$2:$N$4,,0)</f>
        <v>Remote</v>
      </c>
    </row>
    <row r="193" spans="1:17" x14ac:dyDescent="0.25">
      <c r="A193" s="28">
        <v>2023</v>
      </c>
      <c r="B193" s="29" t="s">
        <v>21</v>
      </c>
      <c r="C193" s="29" t="s">
        <v>12</v>
      </c>
      <c r="D193" s="29" t="s">
        <v>22</v>
      </c>
      <c r="E193" s="28">
        <v>45000</v>
      </c>
      <c r="F193" s="29" t="s">
        <v>19</v>
      </c>
      <c r="G193" s="28">
        <v>48585</v>
      </c>
      <c r="H193" s="29" t="s">
        <v>42</v>
      </c>
      <c r="I193" s="28">
        <v>0</v>
      </c>
      <c r="J193" s="29" t="s">
        <v>42</v>
      </c>
      <c r="K193" s="29" t="s">
        <v>16</v>
      </c>
      <c r="L193" s="29" t="str">
        <f>_xlfn.XLOOKUP($D193,mapping!$B$2:$B$124,mapping!$A$2:$A$124,,0)</f>
        <v>Data Scientist</v>
      </c>
      <c r="M193" s="29" t="str">
        <f>_xlfn.XLOOKUP($C193,mapping!$J$2:$J$5,mapping!$K$2:$K$5,,0)</f>
        <v>Full-Time</v>
      </c>
      <c r="N193" s="29" t="str">
        <f>_xlfn.XLOOKUP($B193,mapping!$G$2:$G$5,mapping!$H$2:$H$5,,0)</f>
        <v>Senior</v>
      </c>
      <c r="O193" s="29" t="str">
        <f>_xlfn.XLOOKUP($J193,mapping!$D$2:$D$56,mapping!$E$2:$E$56,,0)</f>
        <v>Spain</v>
      </c>
      <c r="P193" s="29" t="str">
        <f>_xlfn.XLOOKUP($K193,mapping!$P$2:$P$4,mapping!$Q$2:$Q$4,,0)</f>
        <v>Medium</v>
      </c>
      <c r="Q193" s="29" t="str">
        <f>_xlfn.XLOOKUP($I193,mapping!$M$2:$M$4,mapping!$N$2:$N$4,,0)</f>
        <v>On-site</v>
      </c>
    </row>
    <row r="194" spans="1:17" x14ac:dyDescent="0.25">
      <c r="A194" s="28">
        <v>2024</v>
      </c>
      <c r="B194" s="29" t="s">
        <v>29</v>
      </c>
      <c r="C194" s="29" t="s">
        <v>12</v>
      </c>
      <c r="D194" s="29" t="s">
        <v>18</v>
      </c>
      <c r="E194" s="28">
        <v>187500</v>
      </c>
      <c r="F194" s="29" t="s">
        <v>14</v>
      </c>
      <c r="G194" s="28">
        <v>187500</v>
      </c>
      <c r="H194" s="29" t="s">
        <v>17</v>
      </c>
      <c r="I194" s="28">
        <v>0</v>
      </c>
      <c r="J194" s="29" t="s">
        <v>17</v>
      </c>
      <c r="K194" s="29" t="s">
        <v>16</v>
      </c>
      <c r="L194" s="29" t="str">
        <f>_xlfn.XLOOKUP($D194,mapping!$B$2:$B$124,mapping!$A$2:$A$124,,0)</f>
        <v>Machine Learning Engineer</v>
      </c>
      <c r="M194" s="29" t="str">
        <f>_xlfn.XLOOKUP($C194,mapping!$J$2:$J$5,mapping!$K$2:$K$5,,0)</f>
        <v>Full-Time</v>
      </c>
      <c r="N194" s="29" t="str">
        <f>_xlfn.XLOOKUP($B194,mapping!$G$2:$G$5,mapping!$H$2:$H$5,,0)</f>
        <v>Junior</v>
      </c>
      <c r="O194" s="29" t="str">
        <f>_xlfn.XLOOKUP($J194,mapping!$D$2:$D$56,mapping!$E$2:$E$56,,0)</f>
        <v>United States</v>
      </c>
      <c r="P194" s="29" t="str">
        <f>_xlfn.XLOOKUP($K194,mapping!$P$2:$P$4,mapping!$Q$2:$Q$4,,0)</f>
        <v>Medium</v>
      </c>
      <c r="Q194" s="29" t="str">
        <f>_xlfn.XLOOKUP($I194,mapping!$M$2:$M$4,mapping!$N$2:$N$4,,0)</f>
        <v>On-site</v>
      </c>
    </row>
    <row r="195" spans="1:17" x14ac:dyDescent="0.25">
      <c r="A195" s="28">
        <v>2024</v>
      </c>
      <c r="B195" s="29" t="s">
        <v>21</v>
      </c>
      <c r="C195" s="29" t="s">
        <v>12</v>
      </c>
      <c r="D195" s="29" t="s">
        <v>69</v>
      </c>
      <c r="E195" s="28">
        <v>125500</v>
      </c>
      <c r="F195" s="29" t="s">
        <v>14</v>
      </c>
      <c r="G195" s="28">
        <v>125500</v>
      </c>
      <c r="H195" s="29" t="s">
        <v>17</v>
      </c>
      <c r="I195" s="28">
        <v>0</v>
      </c>
      <c r="J195" s="29" t="s">
        <v>17</v>
      </c>
      <c r="K195" s="29" t="s">
        <v>16</v>
      </c>
      <c r="L195" s="29" t="str">
        <f>_xlfn.XLOOKUP($D195,mapping!$B$2:$B$124,mapping!$A$2:$A$124,,0)</f>
        <v>Data Manager</v>
      </c>
      <c r="M195" s="29" t="str">
        <f>_xlfn.XLOOKUP($C195,mapping!$J$2:$J$5,mapping!$K$2:$K$5,,0)</f>
        <v>Full-Time</v>
      </c>
      <c r="N195" s="29" t="str">
        <f>_xlfn.XLOOKUP($B195,mapping!$G$2:$G$5,mapping!$H$2:$H$5,,0)</f>
        <v>Senior</v>
      </c>
      <c r="O195" s="29" t="str">
        <f>_xlfn.XLOOKUP($J195,mapping!$D$2:$D$56,mapping!$E$2:$E$56,,0)</f>
        <v>United States</v>
      </c>
      <c r="P195" s="29" t="str">
        <f>_xlfn.XLOOKUP($K195,mapping!$P$2:$P$4,mapping!$Q$2:$Q$4,,0)</f>
        <v>Medium</v>
      </c>
      <c r="Q195" s="29" t="str">
        <f>_xlfn.XLOOKUP($I195,mapping!$M$2:$M$4,mapping!$N$2:$N$4,,0)</f>
        <v>On-site</v>
      </c>
    </row>
    <row r="196" spans="1:17" x14ac:dyDescent="0.25">
      <c r="A196" s="28">
        <v>2024</v>
      </c>
      <c r="B196" s="29" t="s">
        <v>21</v>
      </c>
      <c r="C196" s="29" t="s">
        <v>12</v>
      </c>
      <c r="D196" s="29" t="s">
        <v>63</v>
      </c>
      <c r="E196" s="28">
        <v>363000</v>
      </c>
      <c r="F196" s="29" t="s">
        <v>14</v>
      </c>
      <c r="G196" s="28">
        <v>363000</v>
      </c>
      <c r="H196" s="29" t="s">
        <v>17</v>
      </c>
      <c r="I196" s="28">
        <v>0</v>
      </c>
      <c r="J196" s="29" t="s">
        <v>17</v>
      </c>
      <c r="K196" s="29" t="s">
        <v>16</v>
      </c>
      <c r="L196" s="29" t="str">
        <f>_xlfn.XLOOKUP($D196,mapping!$B$2:$B$124,mapping!$A$2:$A$124,,0)</f>
        <v>Data Architect</v>
      </c>
      <c r="M196" s="29" t="str">
        <f>_xlfn.XLOOKUP($C196,mapping!$J$2:$J$5,mapping!$K$2:$K$5,,0)</f>
        <v>Full-Time</v>
      </c>
      <c r="N196" s="29" t="str">
        <f>_xlfn.XLOOKUP($B196,mapping!$G$2:$G$5,mapping!$H$2:$H$5,,0)</f>
        <v>Senior</v>
      </c>
      <c r="O196" s="29" t="str">
        <f>_xlfn.XLOOKUP($J196,mapping!$D$2:$D$56,mapping!$E$2:$E$56,,0)</f>
        <v>United States</v>
      </c>
      <c r="P196" s="29" t="str">
        <f>_xlfn.XLOOKUP($K196,mapping!$P$2:$P$4,mapping!$Q$2:$Q$4,,0)</f>
        <v>Medium</v>
      </c>
      <c r="Q196" s="29" t="str">
        <f>_xlfn.XLOOKUP($I196,mapping!$M$2:$M$4,mapping!$N$2:$N$4,,0)</f>
        <v>On-site</v>
      </c>
    </row>
    <row r="197" spans="1:17" x14ac:dyDescent="0.25">
      <c r="A197" s="28">
        <v>2024</v>
      </c>
      <c r="B197" s="29" t="s">
        <v>29</v>
      </c>
      <c r="C197" s="29" t="s">
        <v>12</v>
      </c>
      <c r="D197" s="29" t="s">
        <v>13</v>
      </c>
      <c r="E197" s="28">
        <v>51500</v>
      </c>
      <c r="F197" s="29" t="s">
        <v>14</v>
      </c>
      <c r="G197" s="28">
        <v>51500</v>
      </c>
      <c r="H197" s="29" t="s">
        <v>17</v>
      </c>
      <c r="I197" s="28">
        <v>0</v>
      </c>
      <c r="J197" s="29" t="s">
        <v>17</v>
      </c>
      <c r="K197" s="29" t="s">
        <v>16</v>
      </c>
      <c r="L197" s="29" t="str">
        <f>_xlfn.XLOOKUP($D197,mapping!$B$2:$B$124,mapping!$A$2:$A$124,,0)</f>
        <v>Data Analyst</v>
      </c>
      <c r="M197" s="29" t="str">
        <f>_xlfn.XLOOKUP($C197,mapping!$J$2:$J$5,mapping!$K$2:$K$5,,0)</f>
        <v>Full-Time</v>
      </c>
      <c r="N197" s="29" t="str">
        <f>_xlfn.XLOOKUP($B197,mapping!$G$2:$G$5,mapping!$H$2:$H$5,,0)</f>
        <v>Junior</v>
      </c>
      <c r="O197" s="29" t="str">
        <f>_xlfn.XLOOKUP($J197,mapping!$D$2:$D$56,mapping!$E$2:$E$56,,0)</f>
        <v>United States</v>
      </c>
      <c r="P197" s="29" t="str">
        <f>_xlfn.XLOOKUP($K197,mapping!$P$2:$P$4,mapping!$Q$2:$Q$4,,0)</f>
        <v>Medium</v>
      </c>
      <c r="Q197" s="29" t="str">
        <f>_xlfn.XLOOKUP($I197,mapping!$M$2:$M$4,mapping!$N$2:$N$4,,0)</f>
        <v>On-site</v>
      </c>
    </row>
    <row r="198" spans="1:17" x14ac:dyDescent="0.25">
      <c r="A198" s="28">
        <v>2022</v>
      </c>
      <c r="B198" s="29" t="s">
        <v>21</v>
      </c>
      <c r="C198" s="29" t="s">
        <v>12</v>
      </c>
      <c r="D198" s="29" t="s">
        <v>51</v>
      </c>
      <c r="E198" s="28">
        <v>205000</v>
      </c>
      <c r="F198" s="29" t="s">
        <v>14</v>
      </c>
      <c r="G198" s="28">
        <v>205000</v>
      </c>
      <c r="H198" s="29" t="s">
        <v>17</v>
      </c>
      <c r="I198" s="28">
        <v>100</v>
      </c>
      <c r="J198" s="29" t="s">
        <v>17</v>
      </c>
      <c r="K198" s="29" t="s">
        <v>16</v>
      </c>
      <c r="L198" s="29" t="str">
        <f>_xlfn.XLOOKUP($D198,mapping!$B$2:$B$124,mapping!$A$2:$A$124,,0)</f>
        <v>Applied Scientist</v>
      </c>
      <c r="M198" s="29" t="str">
        <f>_xlfn.XLOOKUP($C198,mapping!$J$2:$J$5,mapping!$K$2:$K$5,,0)</f>
        <v>Full-Time</v>
      </c>
      <c r="N198" s="29" t="str">
        <f>_xlfn.XLOOKUP($B198,mapping!$G$2:$G$5,mapping!$H$2:$H$5,,0)</f>
        <v>Senior</v>
      </c>
      <c r="O198" s="29" t="str">
        <f>_xlfn.XLOOKUP($J198,mapping!$D$2:$D$56,mapping!$E$2:$E$56,,0)</f>
        <v>United States</v>
      </c>
      <c r="P198" s="29" t="str">
        <f>_xlfn.XLOOKUP($K198,mapping!$P$2:$P$4,mapping!$Q$2:$Q$4,,0)</f>
        <v>Medium</v>
      </c>
      <c r="Q198" s="29" t="str">
        <f>_xlfn.XLOOKUP($I198,mapping!$M$2:$M$4,mapping!$N$2:$N$4,,0)</f>
        <v>Remote</v>
      </c>
    </row>
    <row r="199" spans="1:17" x14ac:dyDescent="0.25">
      <c r="A199" s="28">
        <v>2023</v>
      </c>
      <c r="B199" s="29" t="s">
        <v>21</v>
      </c>
      <c r="C199" s="29" t="s">
        <v>12</v>
      </c>
      <c r="D199" s="29" t="s">
        <v>31</v>
      </c>
      <c r="E199" s="28">
        <v>190000</v>
      </c>
      <c r="F199" s="29" t="s">
        <v>14</v>
      </c>
      <c r="G199" s="28">
        <v>190000</v>
      </c>
      <c r="H199" s="29" t="s">
        <v>17</v>
      </c>
      <c r="I199" s="28">
        <v>0</v>
      </c>
      <c r="J199" s="29" t="s">
        <v>17</v>
      </c>
      <c r="K199" s="29" t="s">
        <v>16</v>
      </c>
      <c r="L199" s="29" t="str">
        <f>_xlfn.XLOOKUP($D199,mapping!$B$2:$B$124,mapping!$A$2:$A$124,,0)</f>
        <v>Analytics Engineer</v>
      </c>
      <c r="M199" s="29" t="str">
        <f>_xlfn.XLOOKUP($C199,mapping!$J$2:$J$5,mapping!$K$2:$K$5,,0)</f>
        <v>Full-Time</v>
      </c>
      <c r="N199" s="29" t="str">
        <f>_xlfn.XLOOKUP($B199,mapping!$G$2:$G$5,mapping!$H$2:$H$5,,0)</f>
        <v>Senior</v>
      </c>
      <c r="O199" s="29" t="str">
        <f>_xlfn.XLOOKUP($J199,mapping!$D$2:$D$56,mapping!$E$2:$E$56,,0)</f>
        <v>United States</v>
      </c>
      <c r="P199" s="29" t="str">
        <f>_xlfn.XLOOKUP($K199,mapping!$P$2:$P$4,mapping!$Q$2:$Q$4,,0)</f>
        <v>Medium</v>
      </c>
      <c r="Q199" s="29" t="str">
        <f>_xlfn.XLOOKUP($I199,mapping!$M$2:$M$4,mapping!$N$2:$N$4,,0)</f>
        <v>On-site</v>
      </c>
    </row>
    <row r="200" spans="1:17" x14ac:dyDescent="0.25">
      <c r="A200" s="28">
        <v>2024</v>
      </c>
      <c r="B200" s="29" t="s">
        <v>21</v>
      </c>
      <c r="C200" s="29" t="s">
        <v>12</v>
      </c>
      <c r="D200" s="29" t="s">
        <v>31</v>
      </c>
      <c r="E200" s="28">
        <v>287500</v>
      </c>
      <c r="F200" s="29" t="s">
        <v>14</v>
      </c>
      <c r="G200" s="28">
        <v>287500</v>
      </c>
      <c r="H200" s="29" t="s">
        <v>17</v>
      </c>
      <c r="I200" s="28">
        <v>0</v>
      </c>
      <c r="J200" s="29" t="s">
        <v>17</v>
      </c>
      <c r="K200" s="29" t="s">
        <v>16</v>
      </c>
      <c r="L200" s="29" t="str">
        <f>_xlfn.XLOOKUP($D200,mapping!$B$2:$B$124,mapping!$A$2:$A$124,,0)</f>
        <v>Analytics Engineer</v>
      </c>
      <c r="M200" s="29" t="str">
        <f>_xlfn.XLOOKUP($C200,mapping!$J$2:$J$5,mapping!$K$2:$K$5,,0)</f>
        <v>Full-Time</v>
      </c>
      <c r="N200" s="29" t="str">
        <f>_xlfn.XLOOKUP($B200,mapping!$G$2:$G$5,mapping!$H$2:$H$5,,0)</f>
        <v>Senior</v>
      </c>
      <c r="O200" s="29" t="str">
        <f>_xlfn.XLOOKUP($J200,mapping!$D$2:$D$56,mapping!$E$2:$E$56,,0)</f>
        <v>United States</v>
      </c>
      <c r="P200" s="29" t="str">
        <f>_xlfn.XLOOKUP($K200,mapping!$P$2:$P$4,mapping!$Q$2:$Q$4,,0)</f>
        <v>Medium</v>
      </c>
      <c r="Q200" s="29" t="str">
        <f>_xlfn.XLOOKUP($I200,mapping!$M$2:$M$4,mapping!$N$2:$N$4,,0)</f>
        <v>On-site</v>
      </c>
    </row>
    <row r="201" spans="1:17" x14ac:dyDescent="0.25">
      <c r="A201" s="28">
        <v>2023</v>
      </c>
      <c r="B201" s="29" t="s">
        <v>21</v>
      </c>
      <c r="C201" s="29" t="s">
        <v>12</v>
      </c>
      <c r="D201" s="29" t="s">
        <v>13</v>
      </c>
      <c r="E201" s="28">
        <v>175000</v>
      </c>
      <c r="F201" s="29" t="s">
        <v>14</v>
      </c>
      <c r="G201" s="28">
        <v>175000</v>
      </c>
      <c r="H201" s="29" t="s">
        <v>17</v>
      </c>
      <c r="I201" s="28">
        <v>100</v>
      </c>
      <c r="J201" s="29" t="s">
        <v>17</v>
      </c>
      <c r="K201" s="29" t="s">
        <v>16</v>
      </c>
      <c r="L201" s="29" t="str">
        <f>_xlfn.XLOOKUP($D201,mapping!$B$2:$B$124,mapping!$A$2:$A$124,,0)</f>
        <v>Data Analyst</v>
      </c>
      <c r="M201" s="29" t="str">
        <f>_xlfn.XLOOKUP($C201,mapping!$J$2:$J$5,mapping!$K$2:$K$5,,0)</f>
        <v>Full-Time</v>
      </c>
      <c r="N201" s="29" t="str">
        <f>_xlfn.XLOOKUP($B201,mapping!$G$2:$G$5,mapping!$H$2:$H$5,,0)</f>
        <v>Senior</v>
      </c>
      <c r="O201" s="29" t="str">
        <f>_xlfn.XLOOKUP($J201,mapping!$D$2:$D$56,mapping!$E$2:$E$56,,0)</f>
        <v>United States</v>
      </c>
      <c r="P201" s="29" t="str">
        <f>_xlfn.XLOOKUP($K201,mapping!$P$2:$P$4,mapping!$Q$2:$Q$4,,0)</f>
        <v>Medium</v>
      </c>
      <c r="Q201" s="29" t="str">
        <f>_xlfn.XLOOKUP($I201,mapping!$M$2:$M$4,mapping!$N$2:$N$4,,0)</f>
        <v>Remote</v>
      </c>
    </row>
    <row r="202" spans="1:17" x14ac:dyDescent="0.25">
      <c r="A202" s="28">
        <v>2022</v>
      </c>
      <c r="B202" s="29" t="s">
        <v>29</v>
      </c>
      <c r="C202" s="29" t="s">
        <v>24</v>
      </c>
      <c r="D202" s="29" t="s">
        <v>13</v>
      </c>
      <c r="E202" s="28">
        <v>24000</v>
      </c>
      <c r="F202" s="29" t="s">
        <v>19</v>
      </c>
      <c r="G202" s="28">
        <v>25216</v>
      </c>
      <c r="H202" s="29" t="s">
        <v>42</v>
      </c>
      <c r="I202" s="28">
        <v>100</v>
      </c>
      <c r="J202" s="29" t="s">
        <v>17</v>
      </c>
      <c r="K202" s="29" t="s">
        <v>33</v>
      </c>
      <c r="L202" s="29" t="str">
        <f>_xlfn.XLOOKUP($D202,mapping!$B$2:$B$124,mapping!$A$2:$A$124,,0)</f>
        <v>Data Analyst</v>
      </c>
      <c r="M202" s="29" t="str">
        <f>_xlfn.XLOOKUP($C202,mapping!$J$2:$J$5,mapping!$K$2:$K$5,,0)</f>
        <v>Part-Time</v>
      </c>
      <c r="N202" s="29" t="str">
        <f>_xlfn.XLOOKUP($B202,mapping!$G$2:$G$5,mapping!$H$2:$H$5,,0)</f>
        <v>Junior</v>
      </c>
      <c r="O202" s="29" t="str">
        <f>_xlfn.XLOOKUP($J202,mapping!$D$2:$D$56,mapping!$E$2:$E$56,,0)</f>
        <v>United States</v>
      </c>
      <c r="P202" s="29" t="str">
        <f>_xlfn.XLOOKUP($K202,mapping!$P$2:$P$4,mapping!$Q$2:$Q$4,,0)</f>
        <v>Large</v>
      </c>
      <c r="Q202" s="29" t="str">
        <f>_xlfn.XLOOKUP($I202,mapping!$M$2:$M$4,mapping!$N$2:$N$4,,0)</f>
        <v>Remote</v>
      </c>
    </row>
    <row r="203" spans="1:17" x14ac:dyDescent="0.25">
      <c r="A203" s="28">
        <v>2022</v>
      </c>
      <c r="B203" s="29" t="s">
        <v>21</v>
      </c>
      <c r="C203" s="29" t="s">
        <v>12</v>
      </c>
      <c r="D203" s="29" t="s">
        <v>26</v>
      </c>
      <c r="E203" s="28">
        <v>146000</v>
      </c>
      <c r="F203" s="29" t="s">
        <v>14</v>
      </c>
      <c r="G203" s="28">
        <v>146000</v>
      </c>
      <c r="H203" s="29" t="s">
        <v>17</v>
      </c>
      <c r="I203" s="28">
        <v>0</v>
      </c>
      <c r="J203" s="29" t="s">
        <v>17</v>
      </c>
      <c r="K203" s="29" t="s">
        <v>16</v>
      </c>
      <c r="L203" s="29" t="str">
        <f>_xlfn.XLOOKUP($D203,mapping!$B$2:$B$124,mapping!$A$2:$A$124,,0)</f>
        <v>Data Engineer</v>
      </c>
      <c r="M203" s="29" t="str">
        <f>_xlfn.XLOOKUP($C203,mapping!$J$2:$J$5,mapping!$K$2:$K$5,,0)</f>
        <v>Full-Time</v>
      </c>
      <c r="N203" s="29" t="str">
        <f>_xlfn.XLOOKUP($B203,mapping!$G$2:$G$5,mapping!$H$2:$H$5,,0)</f>
        <v>Senior</v>
      </c>
      <c r="O203" s="29" t="str">
        <f>_xlfn.XLOOKUP($J203,mapping!$D$2:$D$56,mapping!$E$2:$E$56,,0)</f>
        <v>United States</v>
      </c>
      <c r="P203" s="29" t="str">
        <f>_xlfn.XLOOKUP($K203,mapping!$P$2:$P$4,mapping!$Q$2:$Q$4,,0)</f>
        <v>Medium</v>
      </c>
      <c r="Q203" s="29" t="str">
        <f>_xlfn.XLOOKUP($I203,mapping!$M$2:$M$4,mapping!$N$2:$N$4,,0)</f>
        <v>On-site</v>
      </c>
    </row>
    <row r="204" spans="1:17" x14ac:dyDescent="0.25">
      <c r="A204" s="28">
        <v>2023</v>
      </c>
      <c r="B204" s="29" t="s">
        <v>11</v>
      </c>
      <c r="C204" s="29" t="s">
        <v>12</v>
      </c>
      <c r="D204" s="29" t="s">
        <v>26</v>
      </c>
      <c r="E204" s="28">
        <v>109000</v>
      </c>
      <c r="F204" s="29" t="s">
        <v>14</v>
      </c>
      <c r="G204" s="28">
        <v>109000</v>
      </c>
      <c r="H204" s="29" t="s">
        <v>17</v>
      </c>
      <c r="I204" s="28">
        <v>100</v>
      </c>
      <c r="J204" s="29" t="s">
        <v>17</v>
      </c>
      <c r="K204" s="29" t="s">
        <v>16</v>
      </c>
      <c r="L204" s="29" t="str">
        <f>_xlfn.XLOOKUP($D204,mapping!$B$2:$B$124,mapping!$A$2:$A$124,,0)</f>
        <v>Data Engineer</v>
      </c>
      <c r="M204" s="29" t="str">
        <f>_xlfn.XLOOKUP($C204,mapping!$J$2:$J$5,mapping!$K$2:$K$5,,0)</f>
        <v>Full-Time</v>
      </c>
      <c r="N204" s="29" t="str">
        <f>_xlfn.XLOOKUP($B204,mapping!$G$2:$G$5,mapping!$H$2:$H$5,,0)</f>
        <v>Mid-Level</v>
      </c>
      <c r="O204" s="29" t="str">
        <f>_xlfn.XLOOKUP($J204,mapping!$D$2:$D$56,mapping!$E$2:$E$56,,0)</f>
        <v>United States</v>
      </c>
      <c r="P204" s="29" t="str">
        <f>_xlfn.XLOOKUP($K204,mapping!$P$2:$P$4,mapping!$Q$2:$Q$4,,0)</f>
        <v>Medium</v>
      </c>
      <c r="Q204" s="29" t="str">
        <f>_xlfn.XLOOKUP($I204,mapping!$M$2:$M$4,mapping!$N$2:$N$4,,0)</f>
        <v>Remote</v>
      </c>
    </row>
    <row r="205" spans="1:17" x14ac:dyDescent="0.25">
      <c r="A205" s="28">
        <v>2023</v>
      </c>
      <c r="B205" s="29" t="s">
        <v>21</v>
      </c>
      <c r="C205" s="29" t="s">
        <v>12</v>
      </c>
      <c r="D205" s="29" t="s">
        <v>22</v>
      </c>
      <c r="E205" s="28">
        <v>228045</v>
      </c>
      <c r="F205" s="29" t="s">
        <v>14</v>
      </c>
      <c r="G205" s="28">
        <v>228045</v>
      </c>
      <c r="H205" s="29" t="s">
        <v>17</v>
      </c>
      <c r="I205" s="28">
        <v>100</v>
      </c>
      <c r="J205" s="29" t="s">
        <v>17</v>
      </c>
      <c r="K205" s="29" t="s">
        <v>16</v>
      </c>
      <c r="L205" s="29" t="str">
        <f>_xlfn.XLOOKUP($D205,mapping!$B$2:$B$124,mapping!$A$2:$A$124,,0)</f>
        <v>Data Scientist</v>
      </c>
      <c r="M205" s="29" t="str">
        <f>_xlfn.XLOOKUP($C205,mapping!$J$2:$J$5,mapping!$K$2:$K$5,,0)</f>
        <v>Full-Time</v>
      </c>
      <c r="N205" s="29" t="str">
        <f>_xlfn.XLOOKUP($B205,mapping!$G$2:$G$5,mapping!$H$2:$H$5,,0)</f>
        <v>Senior</v>
      </c>
      <c r="O205" s="29" t="str">
        <f>_xlfn.XLOOKUP($J205,mapping!$D$2:$D$56,mapping!$E$2:$E$56,,0)</f>
        <v>United States</v>
      </c>
      <c r="P205" s="29" t="str">
        <f>_xlfn.XLOOKUP($K205,mapping!$P$2:$P$4,mapping!$Q$2:$Q$4,,0)</f>
        <v>Medium</v>
      </c>
      <c r="Q205" s="29" t="str">
        <f>_xlfn.XLOOKUP($I205,mapping!$M$2:$M$4,mapping!$N$2:$N$4,,0)</f>
        <v>Remote</v>
      </c>
    </row>
    <row r="206" spans="1:17" x14ac:dyDescent="0.25">
      <c r="A206" s="28">
        <v>2023</v>
      </c>
      <c r="B206" s="29" t="s">
        <v>21</v>
      </c>
      <c r="C206" s="29" t="s">
        <v>12</v>
      </c>
      <c r="D206" s="29" t="s">
        <v>18</v>
      </c>
      <c r="E206" s="28">
        <v>128250</v>
      </c>
      <c r="F206" s="29" t="s">
        <v>14</v>
      </c>
      <c r="G206" s="28">
        <v>128250</v>
      </c>
      <c r="H206" s="29" t="s">
        <v>17</v>
      </c>
      <c r="I206" s="28">
        <v>0</v>
      </c>
      <c r="J206" s="29" t="s">
        <v>17</v>
      </c>
      <c r="K206" s="29" t="s">
        <v>16</v>
      </c>
      <c r="L206" s="29" t="str">
        <f>_xlfn.XLOOKUP($D206,mapping!$B$2:$B$124,mapping!$A$2:$A$124,,0)</f>
        <v>Machine Learning Engineer</v>
      </c>
      <c r="M206" s="29" t="str">
        <f>_xlfn.XLOOKUP($C206,mapping!$J$2:$J$5,mapping!$K$2:$K$5,,0)</f>
        <v>Full-Time</v>
      </c>
      <c r="N206" s="29" t="str">
        <f>_xlfn.XLOOKUP($B206,mapping!$G$2:$G$5,mapping!$H$2:$H$5,,0)</f>
        <v>Senior</v>
      </c>
      <c r="O206" s="29" t="str">
        <f>_xlfn.XLOOKUP($J206,mapping!$D$2:$D$56,mapping!$E$2:$E$56,,0)</f>
        <v>United States</v>
      </c>
      <c r="P206" s="29" t="str">
        <f>_xlfn.XLOOKUP($K206,mapping!$P$2:$P$4,mapping!$Q$2:$Q$4,,0)</f>
        <v>Medium</v>
      </c>
      <c r="Q206" s="29" t="str">
        <f>_xlfn.XLOOKUP($I206,mapping!$M$2:$M$4,mapping!$N$2:$N$4,,0)</f>
        <v>On-site</v>
      </c>
    </row>
    <row r="207" spans="1:17" x14ac:dyDescent="0.25">
      <c r="A207" s="28">
        <v>2023</v>
      </c>
      <c r="B207" s="29" t="s">
        <v>21</v>
      </c>
      <c r="C207" s="29" t="s">
        <v>12</v>
      </c>
      <c r="D207" s="29" t="s">
        <v>18</v>
      </c>
      <c r="E207" s="28">
        <v>142200</v>
      </c>
      <c r="F207" s="29" t="s">
        <v>14</v>
      </c>
      <c r="G207" s="28">
        <v>142200</v>
      </c>
      <c r="H207" s="29" t="s">
        <v>17</v>
      </c>
      <c r="I207" s="28">
        <v>0</v>
      </c>
      <c r="J207" s="29" t="s">
        <v>17</v>
      </c>
      <c r="K207" s="29" t="s">
        <v>16</v>
      </c>
      <c r="L207" s="29" t="str">
        <f>_xlfn.XLOOKUP($D207,mapping!$B$2:$B$124,mapping!$A$2:$A$124,,0)</f>
        <v>Machine Learning Engineer</v>
      </c>
      <c r="M207" s="29" t="str">
        <f>_xlfn.XLOOKUP($C207,mapping!$J$2:$J$5,mapping!$K$2:$K$5,,0)</f>
        <v>Full-Time</v>
      </c>
      <c r="N207" s="29" t="str">
        <f>_xlfn.XLOOKUP($B207,mapping!$G$2:$G$5,mapping!$H$2:$H$5,,0)</f>
        <v>Senior</v>
      </c>
      <c r="O207" s="29" t="str">
        <f>_xlfn.XLOOKUP($J207,mapping!$D$2:$D$56,mapping!$E$2:$E$56,,0)</f>
        <v>United States</v>
      </c>
      <c r="P207" s="29" t="str">
        <f>_xlfn.XLOOKUP($K207,mapping!$P$2:$P$4,mapping!$Q$2:$Q$4,,0)</f>
        <v>Medium</v>
      </c>
      <c r="Q207" s="29" t="str">
        <f>_xlfn.XLOOKUP($I207,mapping!$M$2:$M$4,mapping!$N$2:$N$4,,0)</f>
        <v>On-site</v>
      </c>
    </row>
    <row r="208" spans="1:17" x14ac:dyDescent="0.25">
      <c r="A208" s="28">
        <v>2024</v>
      </c>
      <c r="B208" s="29" t="s">
        <v>11</v>
      </c>
      <c r="C208" s="29" t="s">
        <v>12</v>
      </c>
      <c r="D208" s="29" t="s">
        <v>75</v>
      </c>
      <c r="E208" s="28">
        <v>171000</v>
      </c>
      <c r="F208" s="29" t="s">
        <v>14</v>
      </c>
      <c r="G208" s="28">
        <v>171000</v>
      </c>
      <c r="H208" s="29" t="s">
        <v>17</v>
      </c>
      <c r="I208" s="28">
        <v>100</v>
      </c>
      <c r="J208" s="29" t="s">
        <v>17</v>
      </c>
      <c r="K208" s="29" t="s">
        <v>16</v>
      </c>
      <c r="L208" s="29" t="str">
        <f>_xlfn.XLOOKUP($D208,mapping!$B$2:$B$124,mapping!$A$2:$A$124,,0)</f>
        <v>Data Manager</v>
      </c>
      <c r="M208" s="29" t="str">
        <f>_xlfn.XLOOKUP($C208,mapping!$J$2:$J$5,mapping!$K$2:$K$5,,0)</f>
        <v>Full-Time</v>
      </c>
      <c r="N208" s="29" t="str">
        <f>_xlfn.XLOOKUP($B208,mapping!$G$2:$G$5,mapping!$H$2:$H$5,,0)</f>
        <v>Mid-Level</v>
      </c>
      <c r="O208" s="29" t="str">
        <f>_xlfn.XLOOKUP($J208,mapping!$D$2:$D$56,mapping!$E$2:$E$56,,0)</f>
        <v>United States</v>
      </c>
      <c r="P208" s="29" t="str">
        <f>_xlfn.XLOOKUP($K208,mapping!$P$2:$P$4,mapping!$Q$2:$Q$4,,0)</f>
        <v>Medium</v>
      </c>
      <c r="Q208" s="29" t="str">
        <f>_xlfn.XLOOKUP($I208,mapping!$M$2:$M$4,mapping!$N$2:$N$4,,0)</f>
        <v>Remote</v>
      </c>
    </row>
    <row r="209" spans="1:17" x14ac:dyDescent="0.25">
      <c r="A209" s="28">
        <v>2023</v>
      </c>
      <c r="B209" s="29" t="s">
        <v>11</v>
      </c>
      <c r="C209" s="29" t="s">
        <v>12</v>
      </c>
      <c r="D209" s="29" t="s">
        <v>26</v>
      </c>
      <c r="E209" s="28">
        <v>167500</v>
      </c>
      <c r="F209" s="29" t="s">
        <v>14</v>
      </c>
      <c r="G209" s="28">
        <v>167500</v>
      </c>
      <c r="H209" s="29" t="s">
        <v>17</v>
      </c>
      <c r="I209" s="28">
        <v>0</v>
      </c>
      <c r="J209" s="29" t="s">
        <v>17</v>
      </c>
      <c r="K209" s="29" t="s">
        <v>16</v>
      </c>
      <c r="L209" s="29" t="str">
        <f>_xlfn.XLOOKUP($D209,mapping!$B$2:$B$124,mapping!$A$2:$A$124,,0)</f>
        <v>Data Engineer</v>
      </c>
      <c r="M209" s="29" t="str">
        <f>_xlfn.XLOOKUP($C209,mapping!$J$2:$J$5,mapping!$K$2:$K$5,,0)</f>
        <v>Full-Time</v>
      </c>
      <c r="N209" s="29" t="str">
        <f>_xlfn.XLOOKUP($B209,mapping!$G$2:$G$5,mapping!$H$2:$H$5,,0)</f>
        <v>Mid-Level</v>
      </c>
      <c r="O209" s="29" t="str">
        <f>_xlfn.XLOOKUP($J209,mapping!$D$2:$D$56,mapping!$E$2:$E$56,,0)</f>
        <v>United States</v>
      </c>
      <c r="P209" s="29" t="str">
        <f>_xlfn.XLOOKUP($K209,mapping!$P$2:$P$4,mapping!$Q$2:$Q$4,,0)</f>
        <v>Medium</v>
      </c>
      <c r="Q209" s="29" t="str">
        <f>_xlfn.XLOOKUP($I209,mapping!$M$2:$M$4,mapping!$N$2:$N$4,,0)</f>
        <v>On-site</v>
      </c>
    </row>
    <row r="210" spans="1:17" x14ac:dyDescent="0.25">
      <c r="A210" s="28">
        <v>2023</v>
      </c>
      <c r="B210" s="29" t="s">
        <v>21</v>
      </c>
      <c r="C210" s="29" t="s">
        <v>12</v>
      </c>
      <c r="D210" s="29" t="s">
        <v>69</v>
      </c>
      <c r="E210" s="28">
        <v>140000</v>
      </c>
      <c r="F210" s="29" t="s">
        <v>14</v>
      </c>
      <c r="G210" s="28">
        <v>140000</v>
      </c>
      <c r="H210" s="29" t="s">
        <v>17</v>
      </c>
      <c r="I210" s="28">
        <v>0</v>
      </c>
      <c r="J210" s="29" t="s">
        <v>17</v>
      </c>
      <c r="K210" s="29" t="s">
        <v>16</v>
      </c>
      <c r="L210" s="29" t="str">
        <f>_xlfn.XLOOKUP($D210,mapping!$B$2:$B$124,mapping!$A$2:$A$124,,0)</f>
        <v>Data Manager</v>
      </c>
      <c r="M210" s="29" t="str">
        <f>_xlfn.XLOOKUP($C210,mapping!$J$2:$J$5,mapping!$K$2:$K$5,,0)</f>
        <v>Full-Time</v>
      </c>
      <c r="N210" s="29" t="str">
        <f>_xlfn.XLOOKUP($B210,mapping!$G$2:$G$5,mapping!$H$2:$H$5,,0)</f>
        <v>Senior</v>
      </c>
      <c r="O210" s="29" t="str">
        <f>_xlfn.XLOOKUP($J210,mapping!$D$2:$D$56,mapping!$E$2:$E$56,,0)</f>
        <v>United States</v>
      </c>
      <c r="P210" s="29" t="str">
        <f>_xlfn.XLOOKUP($K210,mapping!$P$2:$P$4,mapping!$Q$2:$Q$4,,0)</f>
        <v>Medium</v>
      </c>
      <c r="Q210" s="29" t="str">
        <f>_xlfn.XLOOKUP($I210,mapping!$M$2:$M$4,mapping!$N$2:$N$4,,0)</f>
        <v>On-site</v>
      </c>
    </row>
    <row r="211" spans="1:17" x14ac:dyDescent="0.25">
      <c r="A211" s="28">
        <v>2023</v>
      </c>
      <c r="B211" s="29" t="s">
        <v>21</v>
      </c>
      <c r="C211" s="29" t="s">
        <v>12</v>
      </c>
      <c r="D211" s="29" t="s">
        <v>13</v>
      </c>
      <c r="E211" s="28">
        <v>150000</v>
      </c>
      <c r="F211" s="29" t="s">
        <v>14</v>
      </c>
      <c r="G211" s="28">
        <v>150000</v>
      </c>
      <c r="H211" s="29" t="s">
        <v>17</v>
      </c>
      <c r="I211" s="28">
        <v>100</v>
      </c>
      <c r="J211" s="29" t="s">
        <v>17</v>
      </c>
      <c r="K211" s="29" t="s">
        <v>16</v>
      </c>
      <c r="L211" s="29" t="str">
        <f>_xlfn.XLOOKUP($D211,mapping!$B$2:$B$124,mapping!$A$2:$A$124,,0)</f>
        <v>Data Analyst</v>
      </c>
      <c r="M211" s="29" t="str">
        <f>_xlfn.XLOOKUP($C211,mapping!$J$2:$J$5,mapping!$K$2:$K$5,,0)</f>
        <v>Full-Time</v>
      </c>
      <c r="N211" s="29" t="str">
        <f>_xlfn.XLOOKUP($B211,mapping!$G$2:$G$5,mapping!$H$2:$H$5,,0)</f>
        <v>Senior</v>
      </c>
      <c r="O211" s="29" t="str">
        <f>_xlfn.XLOOKUP($J211,mapping!$D$2:$D$56,mapping!$E$2:$E$56,,0)</f>
        <v>United States</v>
      </c>
      <c r="P211" s="29" t="str">
        <f>_xlfn.XLOOKUP($K211,mapping!$P$2:$P$4,mapping!$Q$2:$Q$4,,0)</f>
        <v>Medium</v>
      </c>
      <c r="Q211" s="29" t="str">
        <f>_xlfn.XLOOKUP($I211,mapping!$M$2:$M$4,mapping!$N$2:$N$4,,0)</f>
        <v>Remote</v>
      </c>
    </row>
    <row r="212" spans="1:17" x14ac:dyDescent="0.25">
      <c r="A212" s="28">
        <v>2023</v>
      </c>
      <c r="B212" s="29" t="s">
        <v>21</v>
      </c>
      <c r="C212" s="29" t="s">
        <v>12</v>
      </c>
      <c r="D212" s="29" t="s">
        <v>22</v>
      </c>
      <c r="E212" s="28">
        <v>140400</v>
      </c>
      <c r="F212" s="29" t="s">
        <v>14</v>
      </c>
      <c r="G212" s="28">
        <v>140400</v>
      </c>
      <c r="H212" s="29" t="s">
        <v>17</v>
      </c>
      <c r="I212" s="28">
        <v>100</v>
      </c>
      <c r="J212" s="29" t="s">
        <v>17</v>
      </c>
      <c r="K212" s="29" t="s">
        <v>16</v>
      </c>
      <c r="L212" s="29" t="str">
        <f>_xlfn.XLOOKUP($D212,mapping!$B$2:$B$124,mapping!$A$2:$A$124,,0)</f>
        <v>Data Scientist</v>
      </c>
      <c r="M212" s="29" t="str">
        <f>_xlfn.XLOOKUP($C212,mapping!$J$2:$J$5,mapping!$K$2:$K$5,,0)</f>
        <v>Full-Time</v>
      </c>
      <c r="N212" s="29" t="str">
        <f>_xlfn.XLOOKUP($B212,mapping!$G$2:$G$5,mapping!$H$2:$H$5,,0)</f>
        <v>Senior</v>
      </c>
      <c r="O212" s="29" t="str">
        <f>_xlfn.XLOOKUP($J212,mapping!$D$2:$D$56,mapping!$E$2:$E$56,,0)</f>
        <v>United States</v>
      </c>
      <c r="P212" s="29" t="str">
        <f>_xlfn.XLOOKUP($K212,mapping!$P$2:$P$4,mapping!$Q$2:$Q$4,,0)</f>
        <v>Medium</v>
      </c>
      <c r="Q212" s="29" t="str">
        <f>_xlfn.XLOOKUP($I212,mapping!$M$2:$M$4,mapping!$N$2:$N$4,,0)</f>
        <v>Remote</v>
      </c>
    </row>
    <row r="213" spans="1:17" x14ac:dyDescent="0.25">
      <c r="A213" s="28">
        <v>2023</v>
      </c>
      <c r="B213" s="29" t="s">
        <v>21</v>
      </c>
      <c r="C213" s="29" t="s">
        <v>12</v>
      </c>
      <c r="D213" s="29" t="s">
        <v>22</v>
      </c>
      <c r="E213" s="28">
        <v>138900</v>
      </c>
      <c r="F213" s="29" t="s">
        <v>14</v>
      </c>
      <c r="G213" s="28">
        <v>138900</v>
      </c>
      <c r="H213" s="29" t="s">
        <v>17</v>
      </c>
      <c r="I213" s="28">
        <v>0</v>
      </c>
      <c r="J213" s="29" t="s">
        <v>17</v>
      </c>
      <c r="K213" s="29" t="s">
        <v>16</v>
      </c>
      <c r="L213" s="29" t="str">
        <f>_xlfn.XLOOKUP($D213,mapping!$B$2:$B$124,mapping!$A$2:$A$124,,0)</f>
        <v>Data Scientist</v>
      </c>
      <c r="M213" s="29" t="str">
        <f>_xlfn.XLOOKUP($C213,mapping!$J$2:$J$5,mapping!$K$2:$K$5,,0)</f>
        <v>Full-Time</v>
      </c>
      <c r="N213" s="29" t="str">
        <f>_xlfn.XLOOKUP($B213,mapping!$G$2:$G$5,mapping!$H$2:$H$5,,0)</f>
        <v>Senior</v>
      </c>
      <c r="O213" s="29" t="str">
        <f>_xlfn.XLOOKUP($J213,mapping!$D$2:$D$56,mapping!$E$2:$E$56,,0)</f>
        <v>United States</v>
      </c>
      <c r="P213" s="29" t="str">
        <f>_xlfn.XLOOKUP($K213,mapping!$P$2:$P$4,mapping!$Q$2:$Q$4,,0)</f>
        <v>Medium</v>
      </c>
      <c r="Q213" s="29" t="str">
        <f>_xlfn.XLOOKUP($I213,mapping!$M$2:$M$4,mapping!$N$2:$N$4,,0)</f>
        <v>On-site</v>
      </c>
    </row>
    <row r="214" spans="1:17" x14ac:dyDescent="0.25">
      <c r="A214" s="28">
        <v>2024</v>
      </c>
      <c r="B214" s="29" t="s">
        <v>11</v>
      </c>
      <c r="C214" s="29" t="s">
        <v>12</v>
      </c>
      <c r="D214" s="29" t="s">
        <v>23</v>
      </c>
      <c r="E214" s="28">
        <v>295000</v>
      </c>
      <c r="F214" s="29" t="s">
        <v>14</v>
      </c>
      <c r="G214" s="28">
        <v>295000</v>
      </c>
      <c r="H214" s="29" t="s">
        <v>17</v>
      </c>
      <c r="I214" s="28">
        <v>0</v>
      </c>
      <c r="J214" s="29" t="s">
        <v>17</v>
      </c>
      <c r="K214" s="29" t="s">
        <v>16</v>
      </c>
      <c r="L214" s="29" t="str">
        <f>_xlfn.XLOOKUP($D214,mapping!$B$2:$B$124,mapping!$A$2:$A$124,,0)</f>
        <v>Researcher</v>
      </c>
      <c r="M214" s="29" t="str">
        <f>_xlfn.XLOOKUP($C214,mapping!$J$2:$J$5,mapping!$K$2:$K$5,,0)</f>
        <v>Full-Time</v>
      </c>
      <c r="N214" s="29" t="str">
        <f>_xlfn.XLOOKUP($B214,mapping!$G$2:$G$5,mapping!$H$2:$H$5,,0)</f>
        <v>Mid-Level</v>
      </c>
      <c r="O214" s="29" t="str">
        <f>_xlfn.XLOOKUP($J214,mapping!$D$2:$D$56,mapping!$E$2:$E$56,,0)</f>
        <v>United States</v>
      </c>
      <c r="P214" s="29" t="str">
        <f>_xlfn.XLOOKUP($K214,mapping!$P$2:$P$4,mapping!$Q$2:$Q$4,,0)</f>
        <v>Medium</v>
      </c>
      <c r="Q214" s="29" t="str">
        <f>_xlfn.XLOOKUP($I214,mapping!$M$2:$M$4,mapping!$N$2:$N$4,,0)</f>
        <v>On-site</v>
      </c>
    </row>
    <row r="215" spans="1:17" x14ac:dyDescent="0.25">
      <c r="A215" s="28">
        <v>2023</v>
      </c>
      <c r="B215" s="29" t="s">
        <v>25</v>
      </c>
      <c r="C215" s="29" t="s">
        <v>12</v>
      </c>
      <c r="D215" s="29" t="s">
        <v>26</v>
      </c>
      <c r="E215" s="28">
        <v>265000</v>
      </c>
      <c r="F215" s="29" t="s">
        <v>14</v>
      </c>
      <c r="G215" s="28">
        <v>265000</v>
      </c>
      <c r="H215" s="29" t="s">
        <v>17</v>
      </c>
      <c r="I215" s="28">
        <v>0</v>
      </c>
      <c r="J215" s="29" t="s">
        <v>17</v>
      </c>
      <c r="K215" s="29" t="s">
        <v>16</v>
      </c>
      <c r="L215" s="29" t="str">
        <f>_xlfn.XLOOKUP($D215,mapping!$B$2:$B$124,mapping!$A$2:$A$124,,0)</f>
        <v>Data Engineer</v>
      </c>
      <c r="M215" s="29" t="str">
        <f>_xlfn.XLOOKUP($C215,mapping!$J$2:$J$5,mapping!$K$2:$K$5,,0)</f>
        <v>Full-Time</v>
      </c>
      <c r="N215" s="29" t="str">
        <f>_xlfn.XLOOKUP($B215,mapping!$G$2:$G$5,mapping!$H$2:$H$5,,0)</f>
        <v>Executive</v>
      </c>
      <c r="O215" s="29" t="str">
        <f>_xlfn.XLOOKUP($J215,mapping!$D$2:$D$56,mapping!$E$2:$E$56,,0)</f>
        <v>United States</v>
      </c>
      <c r="P215" s="29" t="str">
        <f>_xlfn.XLOOKUP($K215,mapping!$P$2:$P$4,mapping!$Q$2:$Q$4,,0)</f>
        <v>Medium</v>
      </c>
      <c r="Q215" s="29" t="str">
        <f>_xlfn.XLOOKUP($I215,mapping!$M$2:$M$4,mapping!$N$2:$N$4,,0)</f>
        <v>On-site</v>
      </c>
    </row>
    <row r="216" spans="1:17" x14ac:dyDescent="0.25">
      <c r="A216" s="28">
        <v>2023</v>
      </c>
      <c r="B216" s="29" t="s">
        <v>21</v>
      </c>
      <c r="C216" s="29" t="s">
        <v>12</v>
      </c>
      <c r="D216" s="29" t="s">
        <v>22</v>
      </c>
      <c r="E216" s="28">
        <v>151300</v>
      </c>
      <c r="F216" s="29" t="s">
        <v>14</v>
      </c>
      <c r="G216" s="28">
        <v>151300</v>
      </c>
      <c r="H216" s="29" t="s">
        <v>17</v>
      </c>
      <c r="I216" s="28">
        <v>100</v>
      </c>
      <c r="J216" s="29" t="s">
        <v>17</v>
      </c>
      <c r="K216" s="29" t="s">
        <v>16</v>
      </c>
      <c r="L216" s="29" t="str">
        <f>_xlfn.XLOOKUP($D216,mapping!$B$2:$B$124,mapping!$A$2:$A$124,,0)</f>
        <v>Data Scientist</v>
      </c>
      <c r="M216" s="29" t="str">
        <f>_xlfn.XLOOKUP($C216,mapping!$J$2:$J$5,mapping!$K$2:$K$5,,0)</f>
        <v>Full-Time</v>
      </c>
      <c r="N216" s="29" t="str">
        <f>_xlfn.XLOOKUP($B216,mapping!$G$2:$G$5,mapping!$H$2:$H$5,,0)</f>
        <v>Senior</v>
      </c>
      <c r="O216" s="29" t="str">
        <f>_xlfn.XLOOKUP($J216,mapping!$D$2:$D$56,mapping!$E$2:$E$56,,0)</f>
        <v>United States</v>
      </c>
      <c r="P216" s="29" t="str">
        <f>_xlfn.XLOOKUP($K216,mapping!$P$2:$P$4,mapping!$Q$2:$Q$4,,0)</f>
        <v>Medium</v>
      </c>
      <c r="Q216" s="29" t="str">
        <f>_xlfn.XLOOKUP($I216,mapping!$M$2:$M$4,mapping!$N$2:$N$4,,0)</f>
        <v>Remote</v>
      </c>
    </row>
    <row r="217" spans="1:17" x14ac:dyDescent="0.25">
      <c r="A217" s="28">
        <v>2023</v>
      </c>
      <c r="B217" s="29" t="s">
        <v>21</v>
      </c>
      <c r="C217" s="29" t="s">
        <v>12</v>
      </c>
      <c r="D217" s="29" t="s">
        <v>13</v>
      </c>
      <c r="E217" s="28">
        <v>87500</v>
      </c>
      <c r="F217" s="29" t="s">
        <v>14</v>
      </c>
      <c r="G217" s="28">
        <v>87500</v>
      </c>
      <c r="H217" s="29" t="s">
        <v>17</v>
      </c>
      <c r="I217" s="28">
        <v>0</v>
      </c>
      <c r="J217" s="29" t="s">
        <v>17</v>
      </c>
      <c r="K217" s="29" t="s">
        <v>16</v>
      </c>
      <c r="L217" s="29" t="str">
        <f>_xlfn.XLOOKUP($D217,mapping!$B$2:$B$124,mapping!$A$2:$A$124,,0)</f>
        <v>Data Analyst</v>
      </c>
      <c r="M217" s="29" t="str">
        <f>_xlfn.XLOOKUP($C217,mapping!$J$2:$J$5,mapping!$K$2:$K$5,,0)</f>
        <v>Full-Time</v>
      </c>
      <c r="N217" s="29" t="str">
        <f>_xlfn.XLOOKUP($B217,mapping!$G$2:$G$5,mapping!$H$2:$H$5,,0)</f>
        <v>Senior</v>
      </c>
      <c r="O217" s="29" t="str">
        <f>_xlfn.XLOOKUP($J217,mapping!$D$2:$D$56,mapping!$E$2:$E$56,,0)</f>
        <v>United States</v>
      </c>
      <c r="P217" s="29" t="str">
        <f>_xlfn.XLOOKUP($K217,mapping!$P$2:$P$4,mapping!$Q$2:$Q$4,,0)</f>
        <v>Medium</v>
      </c>
      <c r="Q217" s="29" t="str">
        <f>_xlfn.XLOOKUP($I217,mapping!$M$2:$M$4,mapping!$N$2:$N$4,,0)</f>
        <v>On-site</v>
      </c>
    </row>
    <row r="218" spans="1:17" x14ac:dyDescent="0.25">
      <c r="A218" s="28">
        <v>2024</v>
      </c>
      <c r="B218" s="29" t="s">
        <v>29</v>
      </c>
      <c r="C218" s="29" t="s">
        <v>12</v>
      </c>
      <c r="D218" s="29" t="s">
        <v>13</v>
      </c>
      <c r="E218" s="28">
        <v>40000</v>
      </c>
      <c r="F218" s="29" t="s">
        <v>27</v>
      </c>
      <c r="G218" s="28">
        <v>50000</v>
      </c>
      <c r="H218" s="29" t="s">
        <v>28</v>
      </c>
      <c r="I218" s="28">
        <v>100</v>
      </c>
      <c r="J218" s="29" t="s">
        <v>28</v>
      </c>
      <c r="K218" s="29" t="s">
        <v>16</v>
      </c>
      <c r="L218" s="29" t="str">
        <f>_xlfn.XLOOKUP($D218,mapping!$B$2:$B$124,mapping!$A$2:$A$124,,0)</f>
        <v>Data Analyst</v>
      </c>
      <c r="M218" s="29" t="str">
        <f>_xlfn.XLOOKUP($C218,mapping!$J$2:$J$5,mapping!$K$2:$K$5,,0)</f>
        <v>Full-Time</v>
      </c>
      <c r="N218" s="29" t="str">
        <f>_xlfn.XLOOKUP($B218,mapping!$G$2:$G$5,mapping!$H$2:$H$5,,0)</f>
        <v>Junior</v>
      </c>
      <c r="O218" s="29" t="str">
        <f>_xlfn.XLOOKUP($J218,mapping!$D$2:$D$56,mapping!$E$2:$E$56,,0)</f>
        <v>United Kingdom</v>
      </c>
      <c r="P218" s="29" t="str">
        <f>_xlfn.XLOOKUP($K218,mapping!$P$2:$P$4,mapping!$Q$2:$Q$4,,0)</f>
        <v>Medium</v>
      </c>
      <c r="Q218" s="29" t="str">
        <f>_xlfn.XLOOKUP($I218,mapping!$M$2:$M$4,mapping!$N$2:$N$4,,0)</f>
        <v>Remote</v>
      </c>
    </row>
    <row r="219" spans="1:17" x14ac:dyDescent="0.25">
      <c r="A219" s="28">
        <v>2023</v>
      </c>
      <c r="B219" s="29" t="s">
        <v>11</v>
      </c>
      <c r="C219" s="29" t="s">
        <v>12</v>
      </c>
      <c r="D219" s="29" t="s">
        <v>26</v>
      </c>
      <c r="E219" s="28">
        <v>120000</v>
      </c>
      <c r="F219" s="29" t="s">
        <v>14</v>
      </c>
      <c r="G219" s="28">
        <v>120000</v>
      </c>
      <c r="H219" s="29" t="s">
        <v>17</v>
      </c>
      <c r="I219" s="28">
        <v>100</v>
      </c>
      <c r="J219" s="29" t="s">
        <v>17</v>
      </c>
      <c r="K219" s="29" t="s">
        <v>16</v>
      </c>
      <c r="L219" s="29" t="str">
        <f>_xlfn.XLOOKUP($D219,mapping!$B$2:$B$124,mapping!$A$2:$A$124,,0)</f>
        <v>Data Engineer</v>
      </c>
      <c r="M219" s="29" t="str">
        <f>_xlfn.XLOOKUP($C219,mapping!$J$2:$J$5,mapping!$K$2:$K$5,,0)</f>
        <v>Full-Time</v>
      </c>
      <c r="N219" s="29" t="str">
        <f>_xlfn.XLOOKUP($B219,mapping!$G$2:$G$5,mapping!$H$2:$H$5,,0)</f>
        <v>Mid-Level</v>
      </c>
      <c r="O219" s="29" t="str">
        <f>_xlfn.XLOOKUP($J219,mapping!$D$2:$D$56,mapping!$E$2:$E$56,,0)</f>
        <v>United States</v>
      </c>
      <c r="P219" s="29" t="str">
        <f>_xlfn.XLOOKUP($K219,mapping!$P$2:$P$4,mapping!$Q$2:$Q$4,,0)</f>
        <v>Medium</v>
      </c>
      <c r="Q219" s="29" t="str">
        <f>_xlfn.XLOOKUP($I219,mapping!$M$2:$M$4,mapping!$N$2:$N$4,,0)</f>
        <v>Remote</v>
      </c>
    </row>
    <row r="220" spans="1:17" x14ac:dyDescent="0.25">
      <c r="A220" s="28">
        <v>2023</v>
      </c>
      <c r="B220" s="29" t="s">
        <v>21</v>
      </c>
      <c r="C220" s="29" t="s">
        <v>12</v>
      </c>
      <c r="D220" s="29" t="s">
        <v>13</v>
      </c>
      <c r="E220" s="28">
        <v>227000</v>
      </c>
      <c r="F220" s="29" t="s">
        <v>14</v>
      </c>
      <c r="G220" s="28">
        <v>227000</v>
      </c>
      <c r="H220" s="29" t="s">
        <v>17</v>
      </c>
      <c r="I220" s="28">
        <v>0</v>
      </c>
      <c r="J220" s="29" t="s">
        <v>17</v>
      </c>
      <c r="K220" s="29" t="s">
        <v>16</v>
      </c>
      <c r="L220" s="29" t="str">
        <f>_xlfn.XLOOKUP($D220,mapping!$B$2:$B$124,mapping!$A$2:$A$124,,0)</f>
        <v>Data Analyst</v>
      </c>
      <c r="M220" s="29" t="str">
        <f>_xlfn.XLOOKUP($C220,mapping!$J$2:$J$5,mapping!$K$2:$K$5,,0)</f>
        <v>Full-Time</v>
      </c>
      <c r="N220" s="29" t="str">
        <f>_xlfn.XLOOKUP($B220,mapping!$G$2:$G$5,mapping!$H$2:$H$5,,0)</f>
        <v>Senior</v>
      </c>
      <c r="O220" s="29" t="str">
        <f>_xlfn.XLOOKUP($J220,mapping!$D$2:$D$56,mapping!$E$2:$E$56,,0)</f>
        <v>United States</v>
      </c>
      <c r="P220" s="29" t="str">
        <f>_xlfn.XLOOKUP($K220,mapping!$P$2:$P$4,mapping!$Q$2:$Q$4,,0)</f>
        <v>Medium</v>
      </c>
      <c r="Q220" s="29" t="str">
        <f>_xlfn.XLOOKUP($I220,mapping!$M$2:$M$4,mapping!$N$2:$N$4,,0)</f>
        <v>On-site</v>
      </c>
    </row>
    <row r="221" spans="1:17" x14ac:dyDescent="0.25">
      <c r="A221" s="28">
        <v>2024</v>
      </c>
      <c r="B221" s="29" t="s">
        <v>21</v>
      </c>
      <c r="C221" s="29" t="s">
        <v>12</v>
      </c>
      <c r="D221" s="29" t="s">
        <v>63</v>
      </c>
      <c r="E221" s="28">
        <v>86000</v>
      </c>
      <c r="F221" s="29" t="s">
        <v>14</v>
      </c>
      <c r="G221" s="28">
        <v>86000</v>
      </c>
      <c r="H221" s="29" t="s">
        <v>17</v>
      </c>
      <c r="I221" s="28">
        <v>0</v>
      </c>
      <c r="J221" s="29" t="s">
        <v>17</v>
      </c>
      <c r="K221" s="29" t="s">
        <v>16</v>
      </c>
      <c r="L221" s="29" t="str">
        <f>_xlfn.XLOOKUP($D221,mapping!$B$2:$B$124,mapping!$A$2:$A$124,,0)</f>
        <v>Data Architect</v>
      </c>
      <c r="M221" s="29" t="str">
        <f>_xlfn.XLOOKUP($C221,mapping!$J$2:$J$5,mapping!$K$2:$K$5,,0)</f>
        <v>Full-Time</v>
      </c>
      <c r="N221" s="29" t="str">
        <f>_xlfn.XLOOKUP($B221,mapping!$G$2:$G$5,mapping!$H$2:$H$5,,0)</f>
        <v>Senior</v>
      </c>
      <c r="O221" s="29" t="str">
        <f>_xlfn.XLOOKUP($J221,mapping!$D$2:$D$56,mapping!$E$2:$E$56,,0)</f>
        <v>United States</v>
      </c>
      <c r="P221" s="29" t="str">
        <f>_xlfn.XLOOKUP($K221,mapping!$P$2:$P$4,mapping!$Q$2:$Q$4,,0)</f>
        <v>Medium</v>
      </c>
      <c r="Q221" s="29" t="str">
        <f>_xlfn.XLOOKUP($I221,mapping!$M$2:$M$4,mapping!$N$2:$N$4,,0)</f>
        <v>On-site</v>
      </c>
    </row>
    <row r="222" spans="1:17" x14ac:dyDescent="0.25">
      <c r="A222" s="28">
        <v>2024</v>
      </c>
      <c r="B222" s="29" t="s">
        <v>11</v>
      </c>
      <c r="C222" s="29" t="s">
        <v>12</v>
      </c>
      <c r="D222" s="29" t="s">
        <v>26</v>
      </c>
      <c r="E222" s="28">
        <v>140000</v>
      </c>
      <c r="F222" s="29" t="s">
        <v>14</v>
      </c>
      <c r="G222" s="28">
        <v>140000</v>
      </c>
      <c r="H222" s="29" t="s">
        <v>17</v>
      </c>
      <c r="I222" s="28">
        <v>0</v>
      </c>
      <c r="J222" s="29" t="s">
        <v>17</v>
      </c>
      <c r="K222" s="29" t="s">
        <v>16</v>
      </c>
      <c r="L222" s="29" t="str">
        <f>_xlfn.XLOOKUP($D222,mapping!$B$2:$B$124,mapping!$A$2:$A$124,,0)</f>
        <v>Data Engineer</v>
      </c>
      <c r="M222" s="29" t="str">
        <f>_xlfn.XLOOKUP($C222,mapping!$J$2:$J$5,mapping!$K$2:$K$5,,0)</f>
        <v>Full-Time</v>
      </c>
      <c r="N222" s="29" t="str">
        <f>_xlfn.XLOOKUP($B222,mapping!$G$2:$G$5,mapping!$H$2:$H$5,,0)</f>
        <v>Mid-Level</v>
      </c>
      <c r="O222" s="29" t="str">
        <f>_xlfn.XLOOKUP($J222,mapping!$D$2:$D$56,mapping!$E$2:$E$56,,0)</f>
        <v>United States</v>
      </c>
      <c r="P222" s="29" t="str">
        <f>_xlfn.XLOOKUP($K222,mapping!$P$2:$P$4,mapping!$Q$2:$Q$4,,0)</f>
        <v>Medium</v>
      </c>
      <c r="Q222" s="29" t="str">
        <f>_xlfn.XLOOKUP($I222,mapping!$M$2:$M$4,mapping!$N$2:$N$4,,0)</f>
        <v>On-site</v>
      </c>
    </row>
    <row r="223" spans="1:17" x14ac:dyDescent="0.25">
      <c r="A223" s="28">
        <v>2023</v>
      </c>
      <c r="B223" s="29" t="s">
        <v>21</v>
      </c>
      <c r="C223" s="29" t="s">
        <v>12</v>
      </c>
      <c r="D223" s="29" t="s">
        <v>26</v>
      </c>
      <c r="E223" s="28">
        <v>141000</v>
      </c>
      <c r="F223" s="29" t="s">
        <v>14</v>
      </c>
      <c r="G223" s="28">
        <v>141000</v>
      </c>
      <c r="H223" s="29" t="s">
        <v>17</v>
      </c>
      <c r="I223" s="28">
        <v>0</v>
      </c>
      <c r="J223" s="29" t="s">
        <v>17</v>
      </c>
      <c r="K223" s="29" t="s">
        <v>16</v>
      </c>
      <c r="L223" s="29" t="str">
        <f>_xlfn.XLOOKUP($D223,mapping!$B$2:$B$124,mapping!$A$2:$A$124,,0)</f>
        <v>Data Engineer</v>
      </c>
      <c r="M223" s="29" t="str">
        <f>_xlfn.XLOOKUP($C223,mapping!$J$2:$J$5,mapping!$K$2:$K$5,,0)</f>
        <v>Full-Time</v>
      </c>
      <c r="N223" s="29" t="str">
        <f>_xlfn.XLOOKUP($B223,mapping!$G$2:$G$5,mapping!$H$2:$H$5,,0)</f>
        <v>Senior</v>
      </c>
      <c r="O223" s="29" t="str">
        <f>_xlfn.XLOOKUP($J223,mapping!$D$2:$D$56,mapping!$E$2:$E$56,,0)</f>
        <v>United States</v>
      </c>
      <c r="P223" s="29" t="str">
        <f>_xlfn.XLOOKUP($K223,mapping!$P$2:$P$4,mapping!$Q$2:$Q$4,,0)</f>
        <v>Medium</v>
      </c>
      <c r="Q223" s="29" t="str">
        <f>_xlfn.XLOOKUP($I223,mapping!$M$2:$M$4,mapping!$N$2:$N$4,,0)</f>
        <v>On-site</v>
      </c>
    </row>
    <row r="224" spans="1:17" x14ac:dyDescent="0.25">
      <c r="A224" s="28">
        <v>2022</v>
      </c>
      <c r="B224" s="29" t="s">
        <v>21</v>
      </c>
      <c r="C224" s="29" t="s">
        <v>12</v>
      </c>
      <c r="D224" s="29" t="s">
        <v>26</v>
      </c>
      <c r="E224" s="28">
        <v>185900</v>
      </c>
      <c r="F224" s="29" t="s">
        <v>14</v>
      </c>
      <c r="G224" s="28">
        <v>185900</v>
      </c>
      <c r="H224" s="29" t="s">
        <v>17</v>
      </c>
      <c r="I224" s="28">
        <v>0</v>
      </c>
      <c r="J224" s="29" t="s">
        <v>17</v>
      </c>
      <c r="K224" s="29" t="s">
        <v>16</v>
      </c>
      <c r="L224" s="29" t="str">
        <f>_xlfn.XLOOKUP($D224,mapping!$B$2:$B$124,mapping!$A$2:$A$124,,0)</f>
        <v>Data Engineer</v>
      </c>
      <c r="M224" s="29" t="str">
        <f>_xlfn.XLOOKUP($C224,mapping!$J$2:$J$5,mapping!$K$2:$K$5,,0)</f>
        <v>Full-Time</v>
      </c>
      <c r="N224" s="29" t="str">
        <f>_xlfn.XLOOKUP($B224,mapping!$G$2:$G$5,mapping!$H$2:$H$5,,0)</f>
        <v>Senior</v>
      </c>
      <c r="O224" s="29" t="str">
        <f>_xlfn.XLOOKUP($J224,mapping!$D$2:$D$56,mapping!$E$2:$E$56,,0)</f>
        <v>United States</v>
      </c>
      <c r="P224" s="29" t="str">
        <f>_xlfn.XLOOKUP($K224,mapping!$P$2:$P$4,mapping!$Q$2:$Q$4,,0)</f>
        <v>Medium</v>
      </c>
      <c r="Q224" s="29" t="str">
        <f>_xlfn.XLOOKUP($I224,mapping!$M$2:$M$4,mapping!$N$2:$N$4,,0)</f>
        <v>On-site</v>
      </c>
    </row>
    <row r="225" spans="1:17" x14ac:dyDescent="0.25">
      <c r="A225" s="28">
        <v>2023</v>
      </c>
      <c r="B225" s="29" t="s">
        <v>11</v>
      </c>
      <c r="C225" s="29" t="s">
        <v>12</v>
      </c>
      <c r="D225" s="29" t="s">
        <v>26</v>
      </c>
      <c r="E225" s="28">
        <v>58400</v>
      </c>
      <c r="F225" s="29" t="s">
        <v>14</v>
      </c>
      <c r="G225" s="28">
        <v>58400</v>
      </c>
      <c r="H225" s="29" t="s">
        <v>17</v>
      </c>
      <c r="I225" s="28">
        <v>0</v>
      </c>
      <c r="J225" s="29" t="s">
        <v>17</v>
      </c>
      <c r="K225" s="29" t="s">
        <v>16</v>
      </c>
      <c r="L225" s="29" t="str">
        <f>_xlfn.XLOOKUP($D225,mapping!$B$2:$B$124,mapping!$A$2:$A$124,,0)</f>
        <v>Data Engineer</v>
      </c>
      <c r="M225" s="29" t="str">
        <f>_xlfn.XLOOKUP($C225,mapping!$J$2:$J$5,mapping!$K$2:$K$5,,0)</f>
        <v>Full-Time</v>
      </c>
      <c r="N225" s="29" t="str">
        <f>_xlfn.XLOOKUP($B225,mapping!$G$2:$G$5,mapping!$H$2:$H$5,,0)</f>
        <v>Mid-Level</v>
      </c>
      <c r="O225" s="29" t="str">
        <f>_xlfn.XLOOKUP($J225,mapping!$D$2:$D$56,mapping!$E$2:$E$56,,0)</f>
        <v>United States</v>
      </c>
      <c r="P225" s="29" t="str">
        <f>_xlfn.XLOOKUP($K225,mapping!$P$2:$P$4,mapping!$Q$2:$Q$4,,0)</f>
        <v>Medium</v>
      </c>
      <c r="Q225" s="29" t="str">
        <f>_xlfn.XLOOKUP($I225,mapping!$M$2:$M$4,mapping!$N$2:$N$4,,0)</f>
        <v>On-site</v>
      </c>
    </row>
    <row r="226" spans="1:17" x14ac:dyDescent="0.25">
      <c r="A226" s="28">
        <v>2023</v>
      </c>
      <c r="B226" s="29" t="s">
        <v>21</v>
      </c>
      <c r="C226" s="29" t="s">
        <v>12</v>
      </c>
      <c r="D226" s="29" t="s">
        <v>26</v>
      </c>
      <c r="E226" s="28">
        <v>150000</v>
      </c>
      <c r="F226" s="29" t="s">
        <v>14</v>
      </c>
      <c r="G226" s="28">
        <v>150000</v>
      </c>
      <c r="H226" s="29" t="s">
        <v>17</v>
      </c>
      <c r="I226" s="28">
        <v>100</v>
      </c>
      <c r="J226" s="29" t="s">
        <v>17</v>
      </c>
      <c r="K226" s="29" t="s">
        <v>16</v>
      </c>
      <c r="L226" s="29" t="str">
        <f>_xlfn.XLOOKUP($D226,mapping!$B$2:$B$124,mapping!$A$2:$A$124,,0)</f>
        <v>Data Engineer</v>
      </c>
      <c r="M226" s="29" t="str">
        <f>_xlfn.XLOOKUP($C226,mapping!$J$2:$J$5,mapping!$K$2:$K$5,,0)</f>
        <v>Full-Time</v>
      </c>
      <c r="N226" s="29" t="str">
        <f>_xlfn.XLOOKUP($B226,mapping!$G$2:$G$5,mapping!$H$2:$H$5,,0)</f>
        <v>Senior</v>
      </c>
      <c r="O226" s="29" t="str">
        <f>_xlfn.XLOOKUP($J226,mapping!$D$2:$D$56,mapping!$E$2:$E$56,,0)</f>
        <v>United States</v>
      </c>
      <c r="P226" s="29" t="str">
        <f>_xlfn.XLOOKUP($K226,mapping!$P$2:$P$4,mapping!$Q$2:$Q$4,,0)</f>
        <v>Medium</v>
      </c>
      <c r="Q226" s="29" t="str">
        <f>_xlfn.XLOOKUP($I226,mapping!$M$2:$M$4,mapping!$N$2:$N$4,,0)</f>
        <v>Remote</v>
      </c>
    </row>
    <row r="227" spans="1:17" x14ac:dyDescent="0.25">
      <c r="A227" s="28">
        <v>2024</v>
      </c>
      <c r="B227" s="29" t="s">
        <v>11</v>
      </c>
      <c r="C227" s="29" t="s">
        <v>12</v>
      </c>
      <c r="D227" s="29" t="s">
        <v>31</v>
      </c>
      <c r="E227" s="28">
        <v>115000</v>
      </c>
      <c r="F227" s="29" t="s">
        <v>14</v>
      </c>
      <c r="G227" s="28">
        <v>115000</v>
      </c>
      <c r="H227" s="29" t="s">
        <v>17</v>
      </c>
      <c r="I227" s="28">
        <v>0</v>
      </c>
      <c r="J227" s="29" t="s">
        <v>17</v>
      </c>
      <c r="K227" s="29" t="s">
        <v>16</v>
      </c>
      <c r="L227" s="29" t="str">
        <f>_xlfn.XLOOKUP($D227,mapping!$B$2:$B$124,mapping!$A$2:$A$124,,0)</f>
        <v>Analytics Engineer</v>
      </c>
      <c r="M227" s="29" t="str">
        <f>_xlfn.XLOOKUP($C227,mapping!$J$2:$J$5,mapping!$K$2:$K$5,,0)</f>
        <v>Full-Time</v>
      </c>
      <c r="N227" s="29" t="str">
        <f>_xlfn.XLOOKUP($B227,mapping!$G$2:$G$5,mapping!$H$2:$H$5,,0)</f>
        <v>Mid-Level</v>
      </c>
      <c r="O227" s="29" t="str">
        <f>_xlfn.XLOOKUP($J227,mapping!$D$2:$D$56,mapping!$E$2:$E$56,,0)</f>
        <v>United States</v>
      </c>
      <c r="P227" s="29" t="str">
        <f>_xlfn.XLOOKUP($K227,mapping!$P$2:$P$4,mapping!$Q$2:$Q$4,,0)</f>
        <v>Medium</v>
      </c>
      <c r="Q227" s="29" t="str">
        <f>_xlfn.XLOOKUP($I227,mapping!$M$2:$M$4,mapping!$N$2:$N$4,,0)</f>
        <v>On-site</v>
      </c>
    </row>
    <row r="228" spans="1:17" x14ac:dyDescent="0.25">
      <c r="A228" s="28">
        <v>2023</v>
      </c>
      <c r="B228" s="29" t="s">
        <v>25</v>
      </c>
      <c r="C228" s="29" t="s">
        <v>12</v>
      </c>
      <c r="D228" s="29" t="s">
        <v>76</v>
      </c>
      <c r="E228" s="28">
        <v>200000</v>
      </c>
      <c r="F228" s="29" t="s">
        <v>27</v>
      </c>
      <c r="G228" s="28">
        <v>246080</v>
      </c>
      <c r="H228" s="29" t="s">
        <v>28</v>
      </c>
      <c r="I228" s="28">
        <v>0</v>
      </c>
      <c r="J228" s="29" t="s">
        <v>28</v>
      </c>
      <c r="K228" s="29" t="s">
        <v>16</v>
      </c>
      <c r="L228" s="29" t="str">
        <f>_xlfn.XLOOKUP($D228,mapping!$B$2:$B$124,mapping!$A$2:$A$124,,0)</f>
        <v>Data Manager</v>
      </c>
      <c r="M228" s="29" t="str">
        <f>_xlfn.XLOOKUP($C228,mapping!$J$2:$J$5,mapping!$K$2:$K$5,,0)</f>
        <v>Full-Time</v>
      </c>
      <c r="N228" s="29" t="str">
        <f>_xlfn.XLOOKUP($B228,mapping!$G$2:$G$5,mapping!$H$2:$H$5,,0)</f>
        <v>Executive</v>
      </c>
      <c r="O228" s="29" t="str">
        <f>_xlfn.XLOOKUP($J228,mapping!$D$2:$D$56,mapping!$E$2:$E$56,,0)</f>
        <v>United Kingdom</v>
      </c>
      <c r="P228" s="29" t="str">
        <f>_xlfn.XLOOKUP($K228,mapping!$P$2:$P$4,mapping!$Q$2:$Q$4,,0)</f>
        <v>Medium</v>
      </c>
      <c r="Q228" s="29" t="str">
        <f>_xlfn.XLOOKUP($I228,mapping!$M$2:$M$4,mapping!$N$2:$N$4,,0)</f>
        <v>On-site</v>
      </c>
    </row>
    <row r="229" spans="1:17" x14ac:dyDescent="0.25">
      <c r="A229" s="28">
        <v>2021</v>
      </c>
      <c r="B229" s="29" t="s">
        <v>21</v>
      </c>
      <c r="C229" s="29" t="s">
        <v>12</v>
      </c>
      <c r="D229" s="29" t="s">
        <v>26</v>
      </c>
      <c r="E229" s="28">
        <v>200000</v>
      </c>
      <c r="F229" s="29" t="s">
        <v>14</v>
      </c>
      <c r="G229" s="28">
        <v>200000</v>
      </c>
      <c r="H229" s="29" t="s">
        <v>17</v>
      </c>
      <c r="I229" s="28">
        <v>100</v>
      </c>
      <c r="J229" s="29" t="s">
        <v>17</v>
      </c>
      <c r="K229" s="29" t="s">
        <v>33</v>
      </c>
      <c r="L229" s="29" t="str">
        <f>_xlfn.XLOOKUP($D229,mapping!$B$2:$B$124,mapping!$A$2:$A$124,,0)</f>
        <v>Data Engineer</v>
      </c>
      <c r="M229" s="29" t="str">
        <f>_xlfn.XLOOKUP($C229,mapping!$J$2:$J$5,mapping!$K$2:$K$5,,0)</f>
        <v>Full-Time</v>
      </c>
      <c r="N229" s="29" t="str">
        <f>_xlfn.XLOOKUP($B229,mapping!$G$2:$G$5,mapping!$H$2:$H$5,,0)</f>
        <v>Senior</v>
      </c>
      <c r="O229" s="29" t="str">
        <f>_xlfn.XLOOKUP($J229,mapping!$D$2:$D$56,mapping!$E$2:$E$56,,0)</f>
        <v>United States</v>
      </c>
      <c r="P229" s="29" t="str">
        <f>_xlfn.XLOOKUP($K229,mapping!$P$2:$P$4,mapping!$Q$2:$Q$4,,0)</f>
        <v>Large</v>
      </c>
      <c r="Q229" s="29" t="str">
        <f>_xlfn.XLOOKUP($I229,mapping!$M$2:$M$4,mapping!$N$2:$N$4,,0)</f>
        <v>Remote</v>
      </c>
    </row>
    <row r="230" spans="1:17" x14ac:dyDescent="0.25">
      <c r="A230" s="28">
        <v>2023</v>
      </c>
      <c r="B230" s="29" t="s">
        <v>29</v>
      </c>
      <c r="C230" s="29" t="s">
        <v>12</v>
      </c>
      <c r="D230" s="29" t="s">
        <v>13</v>
      </c>
      <c r="E230" s="28">
        <v>71615</v>
      </c>
      <c r="F230" s="29" t="s">
        <v>14</v>
      </c>
      <c r="G230" s="28">
        <v>71615</v>
      </c>
      <c r="H230" s="29" t="s">
        <v>17</v>
      </c>
      <c r="I230" s="28">
        <v>0</v>
      </c>
      <c r="J230" s="29" t="s">
        <v>17</v>
      </c>
      <c r="K230" s="29" t="s">
        <v>16</v>
      </c>
      <c r="L230" s="29" t="str">
        <f>_xlfn.XLOOKUP($D230,mapping!$B$2:$B$124,mapping!$A$2:$A$124,,0)</f>
        <v>Data Analyst</v>
      </c>
      <c r="M230" s="29" t="str">
        <f>_xlfn.XLOOKUP($C230,mapping!$J$2:$J$5,mapping!$K$2:$K$5,,0)</f>
        <v>Full-Time</v>
      </c>
      <c r="N230" s="29" t="str">
        <f>_xlfn.XLOOKUP($B230,mapping!$G$2:$G$5,mapping!$H$2:$H$5,,0)</f>
        <v>Junior</v>
      </c>
      <c r="O230" s="29" t="str">
        <f>_xlfn.XLOOKUP($J230,mapping!$D$2:$D$56,mapping!$E$2:$E$56,,0)</f>
        <v>United States</v>
      </c>
      <c r="P230" s="29" t="str">
        <f>_xlfn.XLOOKUP($K230,mapping!$P$2:$P$4,mapping!$Q$2:$Q$4,,0)</f>
        <v>Medium</v>
      </c>
      <c r="Q230" s="29" t="str">
        <f>_xlfn.XLOOKUP($I230,mapping!$M$2:$M$4,mapping!$N$2:$N$4,,0)</f>
        <v>On-site</v>
      </c>
    </row>
    <row r="231" spans="1:17" x14ac:dyDescent="0.25">
      <c r="A231" s="28">
        <v>2023</v>
      </c>
      <c r="B231" s="29" t="s">
        <v>21</v>
      </c>
      <c r="C231" s="29" t="s">
        <v>12</v>
      </c>
      <c r="D231" s="29" t="s">
        <v>51</v>
      </c>
      <c r="E231" s="28">
        <v>309400</v>
      </c>
      <c r="F231" s="29" t="s">
        <v>14</v>
      </c>
      <c r="G231" s="28">
        <v>309400</v>
      </c>
      <c r="H231" s="29" t="s">
        <v>17</v>
      </c>
      <c r="I231" s="28">
        <v>0</v>
      </c>
      <c r="J231" s="29" t="s">
        <v>17</v>
      </c>
      <c r="K231" s="29" t="s">
        <v>33</v>
      </c>
      <c r="L231" s="29" t="str">
        <f>_xlfn.XLOOKUP($D231,mapping!$B$2:$B$124,mapping!$A$2:$A$124,,0)</f>
        <v>Applied Scientist</v>
      </c>
      <c r="M231" s="29" t="str">
        <f>_xlfn.XLOOKUP($C231,mapping!$J$2:$J$5,mapping!$K$2:$K$5,,0)</f>
        <v>Full-Time</v>
      </c>
      <c r="N231" s="29" t="str">
        <f>_xlfn.XLOOKUP($B231,mapping!$G$2:$G$5,mapping!$H$2:$H$5,,0)</f>
        <v>Senior</v>
      </c>
      <c r="O231" s="29" t="str">
        <f>_xlfn.XLOOKUP($J231,mapping!$D$2:$D$56,mapping!$E$2:$E$56,,0)</f>
        <v>United States</v>
      </c>
      <c r="P231" s="29" t="str">
        <f>_xlfn.XLOOKUP($K231,mapping!$P$2:$P$4,mapping!$Q$2:$Q$4,,0)</f>
        <v>Large</v>
      </c>
      <c r="Q231" s="29" t="str">
        <f>_xlfn.XLOOKUP($I231,mapping!$M$2:$M$4,mapping!$N$2:$N$4,,0)</f>
        <v>On-site</v>
      </c>
    </row>
    <row r="232" spans="1:17" x14ac:dyDescent="0.25">
      <c r="A232" s="28">
        <v>2023</v>
      </c>
      <c r="B232" s="29" t="s">
        <v>21</v>
      </c>
      <c r="C232" s="29" t="s">
        <v>12</v>
      </c>
      <c r="D232" s="29" t="s">
        <v>62</v>
      </c>
      <c r="E232" s="28">
        <v>115000</v>
      </c>
      <c r="F232" s="29" t="s">
        <v>14</v>
      </c>
      <c r="G232" s="28">
        <v>115000</v>
      </c>
      <c r="H232" s="29" t="s">
        <v>17</v>
      </c>
      <c r="I232" s="28">
        <v>100</v>
      </c>
      <c r="J232" s="29" t="s">
        <v>17</v>
      </c>
      <c r="K232" s="29" t="s">
        <v>16</v>
      </c>
      <c r="L232" s="29" t="str">
        <f>_xlfn.XLOOKUP($D232,mapping!$B$2:$B$124,mapping!$A$2:$A$124,,0)</f>
        <v>Business Intelligence</v>
      </c>
      <c r="M232" s="29" t="str">
        <f>_xlfn.XLOOKUP($C232,mapping!$J$2:$J$5,mapping!$K$2:$K$5,,0)</f>
        <v>Full-Time</v>
      </c>
      <c r="N232" s="29" t="str">
        <f>_xlfn.XLOOKUP($B232,mapping!$G$2:$G$5,mapping!$H$2:$H$5,,0)</f>
        <v>Senior</v>
      </c>
      <c r="O232" s="29" t="str">
        <f>_xlfn.XLOOKUP($J232,mapping!$D$2:$D$56,mapping!$E$2:$E$56,,0)</f>
        <v>United States</v>
      </c>
      <c r="P232" s="29" t="str">
        <f>_xlfn.XLOOKUP($K232,mapping!$P$2:$P$4,mapping!$Q$2:$Q$4,,0)</f>
        <v>Medium</v>
      </c>
      <c r="Q232" s="29" t="str">
        <f>_xlfn.XLOOKUP($I232,mapping!$M$2:$M$4,mapping!$N$2:$N$4,,0)</f>
        <v>Remote</v>
      </c>
    </row>
    <row r="233" spans="1:17" x14ac:dyDescent="0.25">
      <c r="A233" s="28">
        <v>2024</v>
      </c>
      <c r="B233" s="29" t="s">
        <v>11</v>
      </c>
      <c r="C233" s="29" t="s">
        <v>12</v>
      </c>
      <c r="D233" s="29" t="s">
        <v>57</v>
      </c>
      <c r="E233" s="28">
        <v>130000</v>
      </c>
      <c r="F233" s="29" t="s">
        <v>14</v>
      </c>
      <c r="G233" s="28">
        <v>130000</v>
      </c>
      <c r="H233" s="29" t="s">
        <v>17</v>
      </c>
      <c r="I233" s="28">
        <v>0</v>
      </c>
      <c r="J233" s="29" t="s">
        <v>17</v>
      </c>
      <c r="K233" s="29" t="s">
        <v>16</v>
      </c>
      <c r="L233" s="29" t="str">
        <f>_xlfn.XLOOKUP($D233,mapping!$B$2:$B$124,mapping!$A$2:$A$124,,0)</f>
        <v>Data Scientist</v>
      </c>
      <c r="M233" s="29" t="str">
        <f>_xlfn.XLOOKUP($C233,mapping!$J$2:$J$5,mapping!$K$2:$K$5,,0)</f>
        <v>Full-Time</v>
      </c>
      <c r="N233" s="29" t="str">
        <f>_xlfn.XLOOKUP($B233,mapping!$G$2:$G$5,mapping!$H$2:$H$5,,0)</f>
        <v>Mid-Level</v>
      </c>
      <c r="O233" s="29" t="str">
        <f>_xlfn.XLOOKUP($J233,mapping!$D$2:$D$56,mapping!$E$2:$E$56,,0)</f>
        <v>United States</v>
      </c>
      <c r="P233" s="29" t="str">
        <f>_xlfn.XLOOKUP($K233,mapping!$P$2:$P$4,mapping!$Q$2:$Q$4,,0)</f>
        <v>Medium</v>
      </c>
      <c r="Q233" s="29" t="str">
        <f>_xlfn.XLOOKUP($I233,mapping!$M$2:$M$4,mapping!$N$2:$N$4,,0)</f>
        <v>On-site</v>
      </c>
    </row>
    <row r="234" spans="1:17" x14ac:dyDescent="0.25">
      <c r="A234" s="28">
        <v>2024</v>
      </c>
      <c r="B234" s="29" t="s">
        <v>21</v>
      </c>
      <c r="C234" s="29" t="s">
        <v>12</v>
      </c>
      <c r="D234" s="29" t="s">
        <v>18</v>
      </c>
      <c r="E234" s="28">
        <v>283780</v>
      </c>
      <c r="F234" s="29" t="s">
        <v>14</v>
      </c>
      <c r="G234" s="28">
        <v>283780</v>
      </c>
      <c r="H234" s="29" t="s">
        <v>17</v>
      </c>
      <c r="I234" s="28">
        <v>0</v>
      </c>
      <c r="J234" s="29" t="s">
        <v>17</v>
      </c>
      <c r="K234" s="29" t="s">
        <v>16</v>
      </c>
      <c r="L234" s="29" t="str">
        <f>_xlfn.XLOOKUP($D234,mapping!$B$2:$B$124,mapping!$A$2:$A$124,,0)</f>
        <v>Machine Learning Engineer</v>
      </c>
      <c r="M234" s="29" t="str">
        <f>_xlfn.XLOOKUP($C234,mapping!$J$2:$J$5,mapping!$K$2:$K$5,,0)</f>
        <v>Full-Time</v>
      </c>
      <c r="N234" s="29" t="str">
        <f>_xlfn.XLOOKUP($B234,mapping!$G$2:$G$5,mapping!$H$2:$H$5,,0)</f>
        <v>Senior</v>
      </c>
      <c r="O234" s="29" t="str">
        <f>_xlfn.XLOOKUP($J234,mapping!$D$2:$D$56,mapping!$E$2:$E$56,,0)</f>
        <v>United States</v>
      </c>
      <c r="P234" s="29" t="str">
        <f>_xlfn.XLOOKUP($K234,mapping!$P$2:$P$4,mapping!$Q$2:$Q$4,,0)</f>
        <v>Medium</v>
      </c>
      <c r="Q234" s="29" t="str">
        <f>_xlfn.XLOOKUP($I234,mapping!$M$2:$M$4,mapping!$N$2:$N$4,,0)</f>
        <v>On-site</v>
      </c>
    </row>
    <row r="235" spans="1:17" x14ac:dyDescent="0.25">
      <c r="A235" s="28">
        <v>2023</v>
      </c>
      <c r="B235" s="29" t="s">
        <v>21</v>
      </c>
      <c r="C235" s="29" t="s">
        <v>12</v>
      </c>
      <c r="D235" s="29" t="s">
        <v>22</v>
      </c>
      <c r="E235" s="28">
        <v>112500</v>
      </c>
      <c r="F235" s="29" t="s">
        <v>14</v>
      </c>
      <c r="G235" s="28">
        <v>112500</v>
      </c>
      <c r="H235" s="29" t="s">
        <v>17</v>
      </c>
      <c r="I235" s="28">
        <v>100</v>
      </c>
      <c r="J235" s="29" t="s">
        <v>17</v>
      </c>
      <c r="K235" s="29" t="s">
        <v>16</v>
      </c>
      <c r="L235" s="29" t="str">
        <f>_xlfn.XLOOKUP($D235,mapping!$B$2:$B$124,mapping!$A$2:$A$124,,0)</f>
        <v>Data Scientist</v>
      </c>
      <c r="M235" s="29" t="str">
        <f>_xlfn.XLOOKUP($C235,mapping!$J$2:$J$5,mapping!$K$2:$K$5,,0)</f>
        <v>Full-Time</v>
      </c>
      <c r="N235" s="29" t="str">
        <f>_xlfn.XLOOKUP($B235,mapping!$G$2:$G$5,mapping!$H$2:$H$5,,0)</f>
        <v>Senior</v>
      </c>
      <c r="O235" s="29" t="str">
        <f>_xlfn.XLOOKUP($J235,mapping!$D$2:$D$56,mapping!$E$2:$E$56,,0)</f>
        <v>United States</v>
      </c>
      <c r="P235" s="29" t="str">
        <f>_xlfn.XLOOKUP($K235,mapping!$P$2:$P$4,mapping!$Q$2:$Q$4,,0)</f>
        <v>Medium</v>
      </c>
      <c r="Q235" s="29" t="str">
        <f>_xlfn.XLOOKUP($I235,mapping!$M$2:$M$4,mapping!$N$2:$N$4,,0)</f>
        <v>Remote</v>
      </c>
    </row>
    <row r="236" spans="1:17" x14ac:dyDescent="0.25">
      <c r="A236" s="28">
        <v>2022</v>
      </c>
      <c r="B236" s="29" t="s">
        <v>25</v>
      </c>
      <c r="C236" s="29" t="s">
        <v>12</v>
      </c>
      <c r="D236" s="29" t="s">
        <v>26</v>
      </c>
      <c r="E236" s="28">
        <v>116100</v>
      </c>
      <c r="F236" s="29" t="s">
        <v>14</v>
      </c>
      <c r="G236" s="28">
        <v>116100</v>
      </c>
      <c r="H236" s="29" t="s">
        <v>17</v>
      </c>
      <c r="I236" s="28">
        <v>100</v>
      </c>
      <c r="J236" s="29" t="s">
        <v>17</v>
      </c>
      <c r="K236" s="29" t="s">
        <v>16</v>
      </c>
      <c r="L236" s="29" t="str">
        <f>_xlfn.XLOOKUP($D236,mapping!$B$2:$B$124,mapping!$A$2:$A$124,,0)</f>
        <v>Data Engineer</v>
      </c>
      <c r="M236" s="29" t="str">
        <f>_xlfn.XLOOKUP($C236,mapping!$J$2:$J$5,mapping!$K$2:$K$5,,0)</f>
        <v>Full-Time</v>
      </c>
      <c r="N236" s="29" t="str">
        <f>_xlfn.XLOOKUP($B236,mapping!$G$2:$G$5,mapping!$H$2:$H$5,,0)</f>
        <v>Executive</v>
      </c>
      <c r="O236" s="29" t="str">
        <f>_xlfn.XLOOKUP($J236,mapping!$D$2:$D$56,mapping!$E$2:$E$56,,0)</f>
        <v>United States</v>
      </c>
      <c r="P236" s="29" t="str">
        <f>_xlfn.XLOOKUP($K236,mapping!$P$2:$P$4,mapping!$Q$2:$Q$4,,0)</f>
        <v>Medium</v>
      </c>
      <c r="Q236" s="29" t="str">
        <f>_xlfn.XLOOKUP($I236,mapping!$M$2:$M$4,mapping!$N$2:$N$4,,0)</f>
        <v>Remote</v>
      </c>
    </row>
    <row r="237" spans="1:17" x14ac:dyDescent="0.25">
      <c r="A237" s="28">
        <v>2024</v>
      </c>
      <c r="B237" s="29" t="s">
        <v>21</v>
      </c>
      <c r="C237" s="29" t="s">
        <v>12</v>
      </c>
      <c r="D237" s="29" t="s">
        <v>22</v>
      </c>
      <c r="E237" s="28">
        <v>115500</v>
      </c>
      <c r="F237" s="29" t="s">
        <v>14</v>
      </c>
      <c r="G237" s="28">
        <v>115500</v>
      </c>
      <c r="H237" s="29" t="s">
        <v>17</v>
      </c>
      <c r="I237" s="28">
        <v>100</v>
      </c>
      <c r="J237" s="29" t="s">
        <v>17</v>
      </c>
      <c r="K237" s="29" t="s">
        <v>16</v>
      </c>
      <c r="L237" s="29" t="str">
        <f>_xlfn.XLOOKUP($D237,mapping!$B$2:$B$124,mapping!$A$2:$A$124,,0)</f>
        <v>Data Scientist</v>
      </c>
      <c r="M237" s="29" t="str">
        <f>_xlfn.XLOOKUP($C237,mapping!$J$2:$J$5,mapping!$K$2:$K$5,,0)</f>
        <v>Full-Time</v>
      </c>
      <c r="N237" s="29" t="str">
        <f>_xlfn.XLOOKUP($B237,mapping!$G$2:$G$5,mapping!$H$2:$H$5,,0)</f>
        <v>Senior</v>
      </c>
      <c r="O237" s="29" t="str">
        <f>_xlfn.XLOOKUP($J237,mapping!$D$2:$D$56,mapping!$E$2:$E$56,,0)</f>
        <v>United States</v>
      </c>
      <c r="P237" s="29" t="str">
        <f>_xlfn.XLOOKUP($K237,mapping!$P$2:$P$4,mapping!$Q$2:$Q$4,,0)</f>
        <v>Medium</v>
      </c>
      <c r="Q237" s="29" t="str">
        <f>_xlfn.XLOOKUP($I237,mapping!$M$2:$M$4,mapping!$N$2:$N$4,,0)</f>
        <v>Remote</v>
      </c>
    </row>
    <row r="238" spans="1:17" x14ac:dyDescent="0.25">
      <c r="A238" s="28">
        <v>2022</v>
      </c>
      <c r="B238" s="29" t="s">
        <v>21</v>
      </c>
      <c r="C238" s="29" t="s">
        <v>12</v>
      </c>
      <c r="D238" s="29" t="s">
        <v>22</v>
      </c>
      <c r="E238" s="28">
        <v>249500</v>
      </c>
      <c r="F238" s="29" t="s">
        <v>14</v>
      </c>
      <c r="G238" s="28">
        <v>249500</v>
      </c>
      <c r="H238" s="29" t="s">
        <v>17</v>
      </c>
      <c r="I238" s="28">
        <v>0</v>
      </c>
      <c r="J238" s="29" t="s">
        <v>17</v>
      </c>
      <c r="K238" s="29" t="s">
        <v>16</v>
      </c>
      <c r="L238" s="29" t="str">
        <f>_xlfn.XLOOKUP($D238,mapping!$B$2:$B$124,mapping!$A$2:$A$124,,0)</f>
        <v>Data Scientist</v>
      </c>
      <c r="M238" s="29" t="str">
        <f>_xlfn.XLOOKUP($C238,mapping!$J$2:$J$5,mapping!$K$2:$K$5,,0)</f>
        <v>Full-Time</v>
      </c>
      <c r="N238" s="29" t="str">
        <f>_xlfn.XLOOKUP($B238,mapping!$G$2:$G$5,mapping!$H$2:$H$5,,0)</f>
        <v>Senior</v>
      </c>
      <c r="O238" s="29" t="str">
        <f>_xlfn.XLOOKUP($J238,mapping!$D$2:$D$56,mapping!$E$2:$E$56,,0)</f>
        <v>United States</v>
      </c>
      <c r="P238" s="29" t="str">
        <f>_xlfn.XLOOKUP($K238,mapping!$P$2:$P$4,mapping!$Q$2:$Q$4,,0)</f>
        <v>Medium</v>
      </c>
      <c r="Q238" s="29" t="str">
        <f>_xlfn.XLOOKUP($I238,mapping!$M$2:$M$4,mapping!$N$2:$N$4,,0)</f>
        <v>On-site</v>
      </c>
    </row>
    <row r="239" spans="1:17" x14ac:dyDescent="0.25">
      <c r="A239" s="28">
        <v>2023</v>
      </c>
      <c r="B239" s="29" t="s">
        <v>11</v>
      </c>
      <c r="C239" s="29" t="s">
        <v>12</v>
      </c>
      <c r="D239" s="29" t="s">
        <v>22</v>
      </c>
      <c r="E239" s="28">
        <v>45000</v>
      </c>
      <c r="F239" s="29" t="s">
        <v>27</v>
      </c>
      <c r="G239" s="28">
        <v>55368</v>
      </c>
      <c r="H239" s="29" t="s">
        <v>28</v>
      </c>
      <c r="I239" s="28">
        <v>0</v>
      </c>
      <c r="J239" s="29" t="s">
        <v>28</v>
      </c>
      <c r="K239" s="29" t="s">
        <v>16</v>
      </c>
      <c r="L239" s="29" t="str">
        <f>_xlfn.XLOOKUP($D239,mapping!$B$2:$B$124,mapping!$A$2:$A$124,,0)</f>
        <v>Data Scientist</v>
      </c>
      <c r="M239" s="29" t="str">
        <f>_xlfn.XLOOKUP($C239,mapping!$J$2:$J$5,mapping!$K$2:$K$5,,0)</f>
        <v>Full-Time</v>
      </c>
      <c r="N239" s="29" t="str">
        <f>_xlfn.XLOOKUP($B239,mapping!$G$2:$G$5,mapping!$H$2:$H$5,,0)</f>
        <v>Mid-Level</v>
      </c>
      <c r="O239" s="29" t="str">
        <f>_xlfn.XLOOKUP($J239,mapping!$D$2:$D$56,mapping!$E$2:$E$56,,0)</f>
        <v>United Kingdom</v>
      </c>
      <c r="P239" s="29" t="str">
        <f>_xlfn.XLOOKUP($K239,mapping!$P$2:$P$4,mapping!$Q$2:$Q$4,,0)</f>
        <v>Medium</v>
      </c>
      <c r="Q239" s="29" t="str">
        <f>_xlfn.XLOOKUP($I239,mapping!$M$2:$M$4,mapping!$N$2:$N$4,,0)</f>
        <v>On-site</v>
      </c>
    </row>
    <row r="240" spans="1:17" x14ac:dyDescent="0.25">
      <c r="A240" s="28">
        <v>2024</v>
      </c>
      <c r="B240" s="29" t="s">
        <v>11</v>
      </c>
      <c r="C240" s="29" t="s">
        <v>12</v>
      </c>
      <c r="D240" s="29" t="s">
        <v>26</v>
      </c>
      <c r="E240" s="28">
        <v>90800</v>
      </c>
      <c r="F240" s="29" t="s">
        <v>14</v>
      </c>
      <c r="G240" s="28">
        <v>90800</v>
      </c>
      <c r="H240" s="29" t="s">
        <v>17</v>
      </c>
      <c r="I240" s="28">
        <v>0</v>
      </c>
      <c r="J240" s="29" t="s">
        <v>17</v>
      </c>
      <c r="K240" s="29" t="s">
        <v>16</v>
      </c>
      <c r="L240" s="29" t="str">
        <f>_xlfn.XLOOKUP($D240,mapping!$B$2:$B$124,mapping!$A$2:$A$124,,0)</f>
        <v>Data Engineer</v>
      </c>
      <c r="M240" s="29" t="str">
        <f>_xlfn.XLOOKUP($C240,mapping!$J$2:$J$5,mapping!$K$2:$K$5,,0)</f>
        <v>Full-Time</v>
      </c>
      <c r="N240" s="29" t="str">
        <f>_xlfn.XLOOKUP($B240,mapping!$G$2:$G$5,mapping!$H$2:$H$5,,0)</f>
        <v>Mid-Level</v>
      </c>
      <c r="O240" s="29" t="str">
        <f>_xlfn.XLOOKUP($J240,mapping!$D$2:$D$56,mapping!$E$2:$E$56,,0)</f>
        <v>United States</v>
      </c>
      <c r="P240" s="29" t="str">
        <f>_xlfn.XLOOKUP($K240,mapping!$P$2:$P$4,mapping!$Q$2:$Q$4,,0)</f>
        <v>Medium</v>
      </c>
      <c r="Q240" s="29" t="str">
        <f>_xlfn.XLOOKUP($I240,mapping!$M$2:$M$4,mapping!$N$2:$N$4,,0)</f>
        <v>On-site</v>
      </c>
    </row>
    <row r="241" spans="1:17" x14ac:dyDescent="0.25">
      <c r="A241" s="28">
        <v>2024</v>
      </c>
      <c r="B241" s="29" t="s">
        <v>29</v>
      </c>
      <c r="C241" s="29" t="s">
        <v>12</v>
      </c>
      <c r="D241" s="29" t="s">
        <v>13</v>
      </c>
      <c r="E241" s="28">
        <v>138000</v>
      </c>
      <c r="F241" s="29" t="s">
        <v>14</v>
      </c>
      <c r="G241" s="28">
        <v>138000</v>
      </c>
      <c r="H241" s="29" t="s">
        <v>17</v>
      </c>
      <c r="I241" s="28">
        <v>0</v>
      </c>
      <c r="J241" s="29" t="s">
        <v>17</v>
      </c>
      <c r="K241" s="29" t="s">
        <v>16</v>
      </c>
      <c r="L241" s="29" t="str">
        <f>_xlfn.XLOOKUP($D241,mapping!$B$2:$B$124,mapping!$A$2:$A$124,,0)</f>
        <v>Data Analyst</v>
      </c>
      <c r="M241" s="29" t="str">
        <f>_xlfn.XLOOKUP($C241,mapping!$J$2:$J$5,mapping!$K$2:$K$5,,0)</f>
        <v>Full-Time</v>
      </c>
      <c r="N241" s="29" t="str">
        <f>_xlfn.XLOOKUP($B241,mapping!$G$2:$G$5,mapping!$H$2:$H$5,,0)</f>
        <v>Junior</v>
      </c>
      <c r="O241" s="29" t="str">
        <f>_xlfn.XLOOKUP($J241,mapping!$D$2:$D$56,mapping!$E$2:$E$56,,0)</f>
        <v>United States</v>
      </c>
      <c r="P241" s="29" t="str">
        <f>_xlfn.XLOOKUP($K241,mapping!$P$2:$P$4,mapping!$Q$2:$Q$4,,0)</f>
        <v>Medium</v>
      </c>
      <c r="Q241" s="29" t="str">
        <f>_xlfn.XLOOKUP($I241,mapping!$M$2:$M$4,mapping!$N$2:$N$4,,0)</f>
        <v>On-site</v>
      </c>
    </row>
    <row r="242" spans="1:17" x14ac:dyDescent="0.25">
      <c r="A242" s="28">
        <v>2023</v>
      </c>
      <c r="B242" s="29" t="s">
        <v>21</v>
      </c>
      <c r="C242" s="29" t="s">
        <v>12</v>
      </c>
      <c r="D242" s="29" t="s">
        <v>22</v>
      </c>
      <c r="E242" s="28">
        <v>200000</v>
      </c>
      <c r="F242" s="29" t="s">
        <v>14</v>
      </c>
      <c r="G242" s="28">
        <v>200000</v>
      </c>
      <c r="H242" s="29" t="s">
        <v>17</v>
      </c>
      <c r="I242" s="28">
        <v>0</v>
      </c>
      <c r="J242" s="29" t="s">
        <v>17</v>
      </c>
      <c r="K242" s="29" t="s">
        <v>16</v>
      </c>
      <c r="L242" s="29" t="str">
        <f>_xlfn.XLOOKUP($D242,mapping!$B$2:$B$124,mapping!$A$2:$A$124,,0)</f>
        <v>Data Scientist</v>
      </c>
      <c r="M242" s="29" t="str">
        <f>_xlfn.XLOOKUP($C242,mapping!$J$2:$J$5,mapping!$K$2:$K$5,,0)</f>
        <v>Full-Time</v>
      </c>
      <c r="N242" s="29" t="str">
        <f>_xlfn.XLOOKUP($B242,mapping!$G$2:$G$5,mapping!$H$2:$H$5,,0)</f>
        <v>Senior</v>
      </c>
      <c r="O242" s="29" t="str">
        <f>_xlfn.XLOOKUP($J242,mapping!$D$2:$D$56,mapping!$E$2:$E$56,,0)</f>
        <v>United States</v>
      </c>
      <c r="P242" s="29" t="str">
        <f>_xlfn.XLOOKUP($K242,mapping!$P$2:$P$4,mapping!$Q$2:$Q$4,,0)</f>
        <v>Medium</v>
      </c>
      <c r="Q242" s="29" t="str">
        <f>_xlfn.XLOOKUP($I242,mapping!$M$2:$M$4,mapping!$N$2:$N$4,,0)</f>
        <v>On-site</v>
      </c>
    </row>
    <row r="243" spans="1:17" x14ac:dyDescent="0.25">
      <c r="A243" s="28">
        <v>2023</v>
      </c>
      <c r="B243" s="29" t="s">
        <v>21</v>
      </c>
      <c r="C243" s="29" t="s">
        <v>12</v>
      </c>
      <c r="D243" s="29" t="s">
        <v>18</v>
      </c>
      <c r="E243" s="28">
        <v>170000</v>
      </c>
      <c r="F243" s="29" t="s">
        <v>14</v>
      </c>
      <c r="G243" s="28">
        <v>170000</v>
      </c>
      <c r="H243" s="29" t="s">
        <v>17</v>
      </c>
      <c r="I243" s="28">
        <v>0</v>
      </c>
      <c r="J243" s="29" t="s">
        <v>17</v>
      </c>
      <c r="K243" s="29" t="s">
        <v>16</v>
      </c>
      <c r="L243" s="29" t="str">
        <f>_xlfn.XLOOKUP($D243,mapping!$B$2:$B$124,mapping!$A$2:$A$124,,0)</f>
        <v>Machine Learning Engineer</v>
      </c>
      <c r="M243" s="29" t="str">
        <f>_xlfn.XLOOKUP($C243,mapping!$J$2:$J$5,mapping!$K$2:$K$5,,0)</f>
        <v>Full-Time</v>
      </c>
      <c r="N243" s="29" t="str">
        <f>_xlfn.XLOOKUP($B243,mapping!$G$2:$G$5,mapping!$H$2:$H$5,,0)</f>
        <v>Senior</v>
      </c>
      <c r="O243" s="29" t="str">
        <f>_xlfn.XLOOKUP($J243,mapping!$D$2:$D$56,mapping!$E$2:$E$56,,0)</f>
        <v>United States</v>
      </c>
      <c r="P243" s="29" t="str">
        <f>_xlfn.XLOOKUP($K243,mapping!$P$2:$P$4,mapping!$Q$2:$Q$4,,0)</f>
        <v>Medium</v>
      </c>
      <c r="Q243" s="29" t="str">
        <f>_xlfn.XLOOKUP($I243,mapping!$M$2:$M$4,mapping!$N$2:$N$4,,0)</f>
        <v>On-site</v>
      </c>
    </row>
    <row r="244" spans="1:17" x14ac:dyDescent="0.25">
      <c r="A244" s="28">
        <v>2023</v>
      </c>
      <c r="B244" s="29" t="s">
        <v>21</v>
      </c>
      <c r="C244" s="29" t="s">
        <v>12</v>
      </c>
      <c r="D244" s="29" t="s">
        <v>18</v>
      </c>
      <c r="E244" s="28">
        <v>204500</v>
      </c>
      <c r="F244" s="29" t="s">
        <v>14</v>
      </c>
      <c r="G244" s="28">
        <v>204500</v>
      </c>
      <c r="H244" s="29" t="s">
        <v>17</v>
      </c>
      <c r="I244" s="28">
        <v>0</v>
      </c>
      <c r="J244" s="29" t="s">
        <v>17</v>
      </c>
      <c r="K244" s="29" t="s">
        <v>16</v>
      </c>
      <c r="L244" s="29" t="str">
        <f>_xlfn.XLOOKUP($D244,mapping!$B$2:$B$124,mapping!$A$2:$A$124,,0)</f>
        <v>Machine Learning Engineer</v>
      </c>
      <c r="M244" s="29" t="str">
        <f>_xlfn.XLOOKUP($C244,mapping!$J$2:$J$5,mapping!$K$2:$K$5,,0)</f>
        <v>Full-Time</v>
      </c>
      <c r="N244" s="29" t="str">
        <f>_xlfn.XLOOKUP($B244,mapping!$G$2:$G$5,mapping!$H$2:$H$5,,0)</f>
        <v>Senior</v>
      </c>
      <c r="O244" s="29" t="str">
        <f>_xlfn.XLOOKUP($J244,mapping!$D$2:$D$56,mapping!$E$2:$E$56,,0)</f>
        <v>United States</v>
      </c>
      <c r="P244" s="29" t="str">
        <f>_xlfn.XLOOKUP($K244,mapping!$P$2:$P$4,mapping!$Q$2:$Q$4,,0)</f>
        <v>Medium</v>
      </c>
      <c r="Q244" s="29" t="str">
        <f>_xlfn.XLOOKUP($I244,mapping!$M$2:$M$4,mapping!$N$2:$N$4,,0)</f>
        <v>On-site</v>
      </c>
    </row>
    <row r="245" spans="1:17" x14ac:dyDescent="0.25">
      <c r="A245" s="28">
        <v>2023</v>
      </c>
      <c r="B245" s="29" t="s">
        <v>21</v>
      </c>
      <c r="C245" s="29" t="s">
        <v>12</v>
      </c>
      <c r="D245" s="29" t="s">
        <v>22</v>
      </c>
      <c r="E245" s="28">
        <v>212000</v>
      </c>
      <c r="F245" s="29" t="s">
        <v>14</v>
      </c>
      <c r="G245" s="28">
        <v>212000</v>
      </c>
      <c r="H245" s="29" t="s">
        <v>17</v>
      </c>
      <c r="I245" s="28">
        <v>0</v>
      </c>
      <c r="J245" s="29" t="s">
        <v>17</v>
      </c>
      <c r="K245" s="29" t="s">
        <v>16</v>
      </c>
      <c r="L245" s="29" t="str">
        <f>_xlfn.XLOOKUP($D245,mapping!$B$2:$B$124,mapping!$A$2:$A$124,,0)</f>
        <v>Data Scientist</v>
      </c>
      <c r="M245" s="29" t="str">
        <f>_xlfn.XLOOKUP($C245,mapping!$J$2:$J$5,mapping!$K$2:$K$5,,0)</f>
        <v>Full-Time</v>
      </c>
      <c r="N245" s="29" t="str">
        <f>_xlfn.XLOOKUP($B245,mapping!$G$2:$G$5,mapping!$H$2:$H$5,,0)</f>
        <v>Senior</v>
      </c>
      <c r="O245" s="29" t="str">
        <f>_xlfn.XLOOKUP($J245,mapping!$D$2:$D$56,mapping!$E$2:$E$56,,0)</f>
        <v>United States</v>
      </c>
      <c r="P245" s="29" t="str">
        <f>_xlfn.XLOOKUP($K245,mapping!$P$2:$P$4,mapping!$Q$2:$Q$4,,0)</f>
        <v>Medium</v>
      </c>
      <c r="Q245" s="29" t="str">
        <f>_xlfn.XLOOKUP($I245,mapping!$M$2:$M$4,mapping!$N$2:$N$4,,0)</f>
        <v>On-site</v>
      </c>
    </row>
    <row r="246" spans="1:17" x14ac:dyDescent="0.25">
      <c r="A246" s="28">
        <v>2023</v>
      </c>
      <c r="B246" s="29" t="s">
        <v>21</v>
      </c>
      <c r="C246" s="29" t="s">
        <v>12</v>
      </c>
      <c r="D246" s="29" t="s">
        <v>54</v>
      </c>
      <c r="E246" s="28">
        <v>73100</v>
      </c>
      <c r="F246" s="29" t="s">
        <v>14</v>
      </c>
      <c r="G246" s="28">
        <v>73100</v>
      </c>
      <c r="H246" s="29" t="s">
        <v>17</v>
      </c>
      <c r="I246" s="28">
        <v>0</v>
      </c>
      <c r="J246" s="29" t="s">
        <v>17</v>
      </c>
      <c r="K246" s="29" t="s">
        <v>16</v>
      </c>
      <c r="L246" s="29" t="str">
        <f>_xlfn.XLOOKUP($D246,mapping!$B$2:$B$124,mapping!$A$2:$A$124,,0)</f>
        <v>Researcher</v>
      </c>
      <c r="M246" s="29" t="str">
        <f>_xlfn.XLOOKUP($C246,mapping!$J$2:$J$5,mapping!$K$2:$K$5,,0)</f>
        <v>Full-Time</v>
      </c>
      <c r="N246" s="29" t="str">
        <f>_xlfn.XLOOKUP($B246,mapping!$G$2:$G$5,mapping!$H$2:$H$5,,0)</f>
        <v>Senior</v>
      </c>
      <c r="O246" s="29" t="str">
        <f>_xlfn.XLOOKUP($J246,mapping!$D$2:$D$56,mapping!$E$2:$E$56,,0)</f>
        <v>United States</v>
      </c>
      <c r="P246" s="29" t="str">
        <f>_xlfn.XLOOKUP($K246,mapping!$P$2:$P$4,mapping!$Q$2:$Q$4,,0)</f>
        <v>Medium</v>
      </c>
      <c r="Q246" s="29" t="str">
        <f>_xlfn.XLOOKUP($I246,mapping!$M$2:$M$4,mapping!$N$2:$N$4,,0)</f>
        <v>On-site</v>
      </c>
    </row>
    <row r="247" spans="1:17" x14ac:dyDescent="0.25">
      <c r="A247" s="28">
        <v>2023</v>
      </c>
      <c r="B247" s="29" t="s">
        <v>21</v>
      </c>
      <c r="C247" s="29" t="s">
        <v>12</v>
      </c>
      <c r="D247" s="29" t="s">
        <v>51</v>
      </c>
      <c r="E247" s="28">
        <v>136000</v>
      </c>
      <c r="F247" s="29" t="s">
        <v>14</v>
      </c>
      <c r="G247" s="28">
        <v>136000</v>
      </c>
      <c r="H247" s="29" t="s">
        <v>17</v>
      </c>
      <c r="I247" s="28">
        <v>0</v>
      </c>
      <c r="J247" s="29" t="s">
        <v>17</v>
      </c>
      <c r="K247" s="29" t="s">
        <v>33</v>
      </c>
      <c r="L247" s="29" t="str">
        <f>_xlfn.XLOOKUP($D247,mapping!$B$2:$B$124,mapping!$A$2:$A$124,,0)</f>
        <v>Applied Scientist</v>
      </c>
      <c r="M247" s="29" t="str">
        <f>_xlfn.XLOOKUP($C247,mapping!$J$2:$J$5,mapping!$K$2:$K$5,,0)</f>
        <v>Full-Time</v>
      </c>
      <c r="N247" s="29" t="str">
        <f>_xlfn.XLOOKUP($B247,mapping!$G$2:$G$5,mapping!$H$2:$H$5,,0)</f>
        <v>Senior</v>
      </c>
      <c r="O247" s="29" t="str">
        <f>_xlfn.XLOOKUP($J247,mapping!$D$2:$D$56,mapping!$E$2:$E$56,,0)</f>
        <v>United States</v>
      </c>
      <c r="P247" s="29" t="str">
        <f>_xlfn.XLOOKUP($K247,mapping!$P$2:$P$4,mapping!$Q$2:$Q$4,,0)</f>
        <v>Large</v>
      </c>
      <c r="Q247" s="29" t="str">
        <f>_xlfn.XLOOKUP($I247,mapping!$M$2:$M$4,mapping!$N$2:$N$4,,0)</f>
        <v>On-site</v>
      </c>
    </row>
    <row r="248" spans="1:17" x14ac:dyDescent="0.25">
      <c r="A248" s="28">
        <v>2023</v>
      </c>
      <c r="B248" s="29" t="s">
        <v>21</v>
      </c>
      <c r="C248" s="29" t="s">
        <v>12</v>
      </c>
      <c r="D248" s="29" t="s">
        <v>18</v>
      </c>
      <c r="E248" s="28">
        <v>168700</v>
      </c>
      <c r="F248" s="29" t="s">
        <v>14</v>
      </c>
      <c r="G248" s="28">
        <v>168700</v>
      </c>
      <c r="H248" s="29" t="s">
        <v>45</v>
      </c>
      <c r="I248" s="28">
        <v>0</v>
      </c>
      <c r="J248" s="29" t="s">
        <v>45</v>
      </c>
      <c r="K248" s="29" t="s">
        <v>16</v>
      </c>
      <c r="L248" s="29" t="str">
        <f>_xlfn.XLOOKUP($D248,mapping!$B$2:$B$124,mapping!$A$2:$A$124,,0)</f>
        <v>Machine Learning Engineer</v>
      </c>
      <c r="M248" s="29" t="str">
        <f>_xlfn.XLOOKUP($C248,mapping!$J$2:$J$5,mapping!$K$2:$K$5,,0)</f>
        <v>Full-Time</v>
      </c>
      <c r="N248" s="29" t="str">
        <f>_xlfn.XLOOKUP($B248,mapping!$G$2:$G$5,mapping!$H$2:$H$5,,0)</f>
        <v>Senior</v>
      </c>
      <c r="O248" s="29" t="str">
        <f>_xlfn.XLOOKUP($J248,mapping!$D$2:$D$56,mapping!$E$2:$E$56,,0)</f>
        <v>Canada</v>
      </c>
      <c r="P248" s="29" t="str">
        <f>_xlfn.XLOOKUP($K248,mapping!$P$2:$P$4,mapping!$Q$2:$Q$4,,0)</f>
        <v>Medium</v>
      </c>
      <c r="Q248" s="29" t="str">
        <f>_xlfn.XLOOKUP($I248,mapping!$M$2:$M$4,mapping!$N$2:$N$4,,0)</f>
        <v>On-site</v>
      </c>
    </row>
    <row r="249" spans="1:17" x14ac:dyDescent="0.25">
      <c r="A249" s="28">
        <v>2023</v>
      </c>
      <c r="B249" s="29" t="s">
        <v>29</v>
      </c>
      <c r="C249" s="29" t="s">
        <v>12</v>
      </c>
      <c r="D249" s="29" t="s">
        <v>13</v>
      </c>
      <c r="E249" s="28">
        <v>30000</v>
      </c>
      <c r="F249" s="29" t="s">
        <v>14</v>
      </c>
      <c r="G249" s="28">
        <v>30000</v>
      </c>
      <c r="H249" s="29" t="s">
        <v>77</v>
      </c>
      <c r="I249" s="28">
        <v>100</v>
      </c>
      <c r="J249" s="29" t="s">
        <v>17</v>
      </c>
      <c r="K249" s="29" t="s">
        <v>56</v>
      </c>
      <c r="L249" s="29" t="str">
        <f>_xlfn.XLOOKUP($D249,mapping!$B$2:$B$124,mapping!$A$2:$A$124,,0)</f>
        <v>Data Analyst</v>
      </c>
      <c r="M249" s="29" t="str">
        <f>_xlfn.XLOOKUP($C249,mapping!$J$2:$J$5,mapping!$K$2:$K$5,,0)</f>
        <v>Full-Time</v>
      </c>
      <c r="N249" s="29" t="str">
        <f>_xlfn.XLOOKUP($B249,mapping!$G$2:$G$5,mapping!$H$2:$H$5,,0)</f>
        <v>Junior</v>
      </c>
      <c r="O249" s="29" t="str">
        <f>_xlfn.XLOOKUP($J249,mapping!$D$2:$D$56,mapping!$E$2:$E$56,,0)</f>
        <v>United States</v>
      </c>
      <c r="P249" s="29" t="str">
        <f>_xlfn.XLOOKUP($K249,mapping!$P$2:$P$4,mapping!$Q$2:$Q$4,,0)</f>
        <v>Small</v>
      </c>
      <c r="Q249" s="29" t="str">
        <f>_xlfn.XLOOKUP($I249,mapping!$M$2:$M$4,mapping!$N$2:$N$4,,0)</f>
        <v>Remote</v>
      </c>
    </row>
    <row r="250" spans="1:17" x14ac:dyDescent="0.25">
      <c r="A250" s="28">
        <v>2023</v>
      </c>
      <c r="B250" s="29" t="s">
        <v>11</v>
      </c>
      <c r="C250" s="29" t="s">
        <v>12</v>
      </c>
      <c r="D250" s="29" t="s">
        <v>13</v>
      </c>
      <c r="E250" s="28">
        <v>70000</v>
      </c>
      <c r="F250" s="29" t="s">
        <v>14</v>
      </c>
      <c r="G250" s="28">
        <v>70000</v>
      </c>
      <c r="H250" s="29" t="s">
        <v>17</v>
      </c>
      <c r="I250" s="28">
        <v>0</v>
      </c>
      <c r="J250" s="29" t="s">
        <v>17</v>
      </c>
      <c r="K250" s="29" t="s">
        <v>16</v>
      </c>
      <c r="L250" s="29" t="str">
        <f>_xlfn.XLOOKUP($D250,mapping!$B$2:$B$124,mapping!$A$2:$A$124,,0)</f>
        <v>Data Analyst</v>
      </c>
      <c r="M250" s="29" t="str">
        <f>_xlfn.XLOOKUP($C250,mapping!$J$2:$J$5,mapping!$K$2:$K$5,,0)</f>
        <v>Full-Time</v>
      </c>
      <c r="N250" s="29" t="str">
        <f>_xlfn.XLOOKUP($B250,mapping!$G$2:$G$5,mapping!$H$2:$H$5,,0)</f>
        <v>Mid-Level</v>
      </c>
      <c r="O250" s="29" t="str">
        <f>_xlfn.XLOOKUP($J250,mapping!$D$2:$D$56,mapping!$E$2:$E$56,,0)</f>
        <v>United States</v>
      </c>
      <c r="P250" s="29" t="str">
        <f>_xlfn.XLOOKUP($K250,mapping!$P$2:$P$4,mapping!$Q$2:$Q$4,,0)</f>
        <v>Medium</v>
      </c>
      <c r="Q250" s="29" t="str">
        <f>_xlfn.XLOOKUP($I250,mapping!$M$2:$M$4,mapping!$N$2:$N$4,,0)</f>
        <v>On-site</v>
      </c>
    </row>
    <row r="251" spans="1:17" x14ac:dyDescent="0.25">
      <c r="A251" s="28">
        <v>2023</v>
      </c>
      <c r="B251" s="29" t="s">
        <v>21</v>
      </c>
      <c r="C251" s="29" t="s">
        <v>12</v>
      </c>
      <c r="D251" s="29" t="s">
        <v>62</v>
      </c>
      <c r="E251" s="28">
        <v>150000</v>
      </c>
      <c r="F251" s="29" t="s">
        <v>14</v>
      </c>
      <c r="G251" s="28">
        <v>150000</v>
      </c>
      <c r="H251" s="29" t="s">
        <v>17</v>
      </c>
      <c r="I251" s="28">
        <v>0</v>
      </c>
      <c r="J251" s="29" t="s">
        <v>17</v>
      </c>
      <c r="K251" s="29" t="s">
        <v>16</v>
      </c>
      <c r="L251" s="29" t="str">
        <f>_xlfn.XLOOKUP($D251,mapping!$B$2:$B$124,mapping!$A$2:$A$124,,0)</f>
        <v>Business Intelligence</v>
      </c>
      <c r="M251" s="29" t="str">
        <f>_xlfn.XLOOKUP($C251,mapping!$J$2:$J$5,mapping!$K$2:$K$5,,0)</f>
        <v>Full-Time</v>
      </c>
      <c r="N251" s="29" t="str">
        <f>_xlfn.XLOOKUP($B251,mapping!$G$2:$G$5,mapping!$H$2:$H$5,,0)</f>
        <v>Senior</v>
      </c>
      <c r="O251" s="29" t="str">
        <f>_xlfn.XLOOKUP($J251,mapping!$D$2:$D$56,mapping!$E$2:$E$56,,0)</f>
        <v>United States</v>
      </c>
      <c r="P251" s="29" t="str">
        <f>_xlfn.XLOOKUP($K251,mapping!$P$2:$P$4,mapping!$Q$2:$Q$4,,0)</f>
        <v>Medium</v>
      </c>
      <c r="Q251" s="29" t="str">
        <f>_xlfn.XLOOKUP($I251,mapping!$M$2:$M$4,mapping!$N$2:$N$4,,0)</f>
        <v>On-site</v>
      </c>
    </row>
    <row r="252" spans="1:17" x14ac:dyDescent="0.25">
      <c r="A252" s="28">
        <v>2022</v>
      </c>
      <c r="B252" s="29" t="s">
        <v>21</v>
      </c>
      <c r="C252" s="29" t="s">
        <v>12</v>
      </c>
      <c r="D252" s="29" t="s">
        <v>26</v>
      </c>
      <c r="E252" s="28">
        <v>197430</v>
      </c>
      <c r="F252" s="29" t="s">
        <v>14</v>
      </c>
      <c r="G252" s="28">
        <v>197430</v>
      </c>
      <c r="H252" s="29" t="s">
        <v>17</v>
      </c>
      <c r="I252" s="28">
        <v>100</v>
      </c>
      <c r="J252" s="29" t="s">
        <v>17</v>
      </c>
      <c r="K252" s="29" t="s">
        <v>16</v>
      </c>
      <c r="L252" s="29" t="str">
        <f>_xlfn.XLOOKUP($D252,mapping!$B$2:$B$124,mapping!$A$2:$A$124,,0)</f>
        <v>Data Engineer</v>
      </c>
      <c r="M252" s="29" t="str">
        <f>_xlfn.XLOOKUP($C252,mapping!$J$2:$J$5,mapping!$K$2:$K$5,,0)</f>
        <v>Full-Time</v>
      </c>
      <c r="N252" s="29" t="str">
        <f>_xlfn.XLOOKUP($B252,mapping!$G$2:$G$5,mapping!$H$2:$H$5,,0)</f>
        <v>Senior</v>
      </c>
      <c r="O252" s="29" t="str">
        <f>_xlfn.XLOOKUP($J252,mapping!$D$2:$D$56,mapping!$E$2:$E$56,,0)</f>
        <v>United States</v>
      </c>
      <c r="P252" s="29" t="str">
        <f>_xlfn.XLOOKUP($K252,mapping!$P$2:$P$4,mapping!$Q$2:$Q$4,,0)</f>
        <v>Medium</v>
      </c>
      <c r="Q252" s="29" t="str">
        <f>_xlfn.XLOOKUP($I252,mapping!$M$2:$M$4,mapping!$N$2:$N$4,,0)</f>
        <v>Remote</v>
      </c>
    </row>
    <row r="253" spans="1:17" x14ac:dyDescent="0.25">
      <c r="A253" s="28">
        <v>2022</v>
      </c>
      <c r="B253" s="29" t="s">
        <v>21</v>
      </c>
      <c r="C253" s="29" t="s">
        <v>12</v>
      </c>
      <c r="D253" s="29" t="s">
        <v>26</v>
      </c>
      <c r="E253" s="28">
        <v>210000</v>
      </c>
      <c r="F253" s="29" t="s">
        <v>14</v>
      </c>
      <c r="G253" s="28">
        <v>210000</v>
      </c>
      <c r="H253" s="29" t="s">
        <v>17</v>
      </c>
      <c r="I253" s="28">
        <v>100</v>
      </c>
      <c r="J253" s="29" t="s">
        <v>17</v>
      </c>
      <c r="K253" s="29" t="s">
        <v>16</v>
      </c>
      <c r="L253" s="29" t="str">
        <f>_xlfn.XLOOKUP($D253,mapping!$B$2:$B$124,mapping!$A$2:$A$124,,0)</f>
        <v>Data Engineer</v>
      </c>
      <c r="M253" s="29" t="str">
        <f>_xlfn.XLOOKUP($C253,mapping!$J$2:$J$5,mapping!$K$2:$K$5,,0)</f>
        <v>Full-Time</v>
      </c>
      <c r="N253" s="29" t="str">
        <f>_xlfn.XLOOKUP($B253,mapping!$G$2:$G$5,mapping!$H$2:$H$5,,0)</f>
        <v>Senior</v>
      </c>
      <c r="O253" s="29" t="str">
        <f>_xlfn.XLOOKUP($J253,mapping!$D$2:$D$56,mapping!$E$2:$E$56,,0)</f>
        <v>United States</v>
      </c>
      <c r="P253" s="29" t="str">
        <f>_xlfn.XLOOKUP($K253,mapping!$P$2:$P$4,mapping!$Q$2:$Q$4,,0)</f>
        <v>Medium</v>
      </c>
      <c r="Q253" s="29" t="str">
        <f>_xlfn.XLOOKUP($I253,mapping!$M$2:$M$4,mapping!$N$2:$N$4,,0)</f>
        <v>Remote</v>
      </c>
    </row>
    <row r="254" spans="1:17" x14ac:dyDescent="0.25">
      <c r="A254" s="28">
        <v>2023</v>
      </c>
      <c r="B254" s="29" t="s">
        <v>21</v>
      </c>
      <c r="C254" s="29" t="s">
        <v>12</v>
      </c>
      <c r="D254" s="29" t="s">
        <v>22</v>
      </c>
      <c r="E254" s="28">
        <v>170000</v>
      </c>
      <c r="F254" s="29" t="s">
        <v>14</v>
      </c>
      <c r="G254" s="28">
        <v>170000</v>
      </c>
      <c r="H254" s="29" t="s">
        <v>17</v>
      </c>
      <c r="I254" s="28">
        <v>0</v>
      </c>
      <c r="J254" s="29" t="s">
        <v>17</v>
      </c>
      <c r="K254" s="29" t="s">
        <v>16</v>
      </c>
      <c r="L254" s="29" t="str">
        <f>_xlfn.XLOOKUP($D254,mapping!$B$2:$B$124,mapping!$A$2:$A$124,,0)</f>
        <v>Data Scientist</v>
      </c>
      <c r="M254" s="29" t="str">
        <f>_xlfn.XLOOKUP($C254,mapping!$J$2:$J$5,mapping!$K$2:$K$5,,0)</f>
        <v>Full-Time</v>
      </c>
      <c r="N254" s="29" t="str">
        <f>_xlfn.XLOOKUP($B254,mapping!$G$2:$G$5,mapping!$H$2:$H$5,,0)</f>
        <v>Senior</v>
      </c>
      <c r="O254" s="29" t="str">
        <f>_xlfn.XLOOKUP($J254,mapping!$D$2:$D$56,mapping!$E$2:$E$56,,0)</f>
        <v>United States</v>
      </c>
      <c r="P254" s="29" t="str">
        <f>_xlfn.XLOOKUP($K254,mapping!$P$2:$P$4,mapping!$Q$2:$Q$4,,0)</f>
        <v>Medium</v>
      </c>
      <c r="Q254" s="29" t="str">
        <f>_xlfn.XLOOKUP($I254,mapping!$M$2:$M$4,mapping!$N$2:$N$4,,0)</f>
        <v>On-site</v>
      </c>
    </row>
    <row r="255" spans="1:17" x14ac:dyDescent="0.25">
      <c r="A255" s="28">
        <v>2023</v>
      </c>
      <c r="B255" s="29" t="s">
        <v>21</v>
      </c>
      <c r="C255" s="29" t="s">
        <v>12</v>
      </c>
      <c r="D255" s="29" t="s">
        <v>22</v>
      </c>
      <c r="E255" s="28">
        <v>173000</v>
      </c>
      <c r="F255" s="29" t="s">
        <v>14</v>
      </c>
      <c r="G255" s="28">
        <v>173000</v>
      </c>
      <c r="H255" s="29" t="s">
        <v>17</v>
      </c>
      <c r="I255" s="28">
        <v>100</v>
      </c>
      <c r="J255" s="29" t="s">
        <v>17</v>
      </c>
      <c r="K255" s="29" t="s">
        <v>16</v>
      </c>
      <c r="L255" s="29" t="str">
        <f>_xlfn.XLOOKUP($D255,mapping!$B$2:$B$124,mapping!$A$2:$A$124,,0)</f>
        <v>Data Scientist</v>
      </c>
      <c r="M255" s="29" t="str">
        <f>_xlfn.XLOOKUP($C255,mapping!$J$2:$J$5,mapping!$K$2:$K$5,,0)</f>
        <v>Full-Time</v>
      </c>
      <c r="N255" s="29" t="str">
        <f>_xlfn.XLOOKUP($B255,mapping!$G$2:$G$5,mapping!$H$2:$H$5,,0)</f>
        <v>Senior</v>
      </c>
      <c r="O255" s="29" t="str">
        <f>_xlfn.XLOOKUP($J255,mapping!$D$2:$D$56,mapping!$E$2:$E$56,,0)</f>
        <v>United States</v>
      </c>
      <c r="P255" s="29" t="str">
        <f>_xlfn.XLOOKUP($K255,mapping!$P$2:$P$4,mapping!$Q$2:$Q$4,,0)</f>
        <v>Medium</v>
      </c>
      <c r="Q255" s="29" t="str">
        <f>_xlfn.XLOOKUP($I255,mapping!$M$2:$M$4,mapping!$N$2:$N$4,,0)</f>
        <v>Remote</v>
      </c>
    </row>
    <row r="256" spans="1:17" x14ac:dyDescent="0.25">
      <c r="A256" s="28">
        <v>2022</v>
      </c>
      <c r="B256" s="29" t="s">
        <v>29</v>
      </c>
      <c r="C256" s="29" t="s">
        <v>12</v>
      </c>
      <c r="D256" s="29" t="s">
        <v>26</v>
      </c>
      <c r="E256" s="28">
        <v>120000</v>
      </c>
      <c r="F256" s="29" t="s">
        <v>14</v>
      </c>
      <c r="G256" s="28">
        <v>120000</v>
      </c>
      <c r="H256" s="29" t="s">
        <v>17</v>
      </c>
      <c r="I256" s="28">
        <v>100</v>
      </c>
      <c r="J256" s="29" t="s">
        <v>17</v>
      </c>
      <c r="K256" s="29" t="s">
        <v>16</v>
      </c>
      <c r="L256" s="29" t="str">
        <f>_xlfn.XLOOKUP($D256,mapping!$B$2:$B$124,mapping!$A$2:$A$124,,0)</f>
        <v>Data Engineer</v>
      </c>
      <c r="M256" s="29" t="str">
        <f>_xlfn.XLOOKUP($C256,mapping!$J$2:$J$5,mapping!$K$2:$K$5,,0)</f>
        <v>Full-Time</v>
      </c>
      <c r="N256" s="29" t="str">
        <f>_xlfn.XLOOKUP($B256,mapping!$G$2:$G$5,mapping!$H$2:$H$5,,0)</f>
        <v>Junior</v>
      </c>
      <c r="O256" s="29" t="str">
        <f>_xlfn.XLOOKUP($J256,mapping!$D$2:$D$56,mapping!$E$2:$E$56,,0)</f>
        <v>United States</v>
      </c>
      <c r="P256" s="29" t="str">
        <f>_xlfn.XLOOKUP($K256,mapping!$P$2:$P$4,mapping!$Q$2:$Q$4,,0)</f>
        <v>Medium</v>
      </c>
      <c r="Q256" s="29" t="str">
        <f>_xlfn.XLOOKUP($I256,mapping!$M$2:$M$4,mapping!$N$2:$N$4,,0)</f>
        <v>Remote</v>
      </c>
    </row>
    <row r="257" spans="1:17" x14ac:dyDescent="0.25">
      <c r="A257" s="28">
        <v>2023</v>
      </c>
      <c r="B257" s="29" t="s">
        <v>21</v>
      </c>
      <c r="C257" s="29" t="s">
        <v>12</v>
      </c>
      <c r="D257" s="29" t="s">
        <v>69</v>
      </c>
      <c r="E257" s="28">
        <v>130000</v>
      </c>
      <c r="F257" s="29" t="s">
        <v>14</v>
      </c>
      <c r="G257" s="28">
        <v>130000</v>
      </c>
      <c r="H257" s="29" t="s">
        <v>17</v>
      </c>
      <c r="I257" s="28">
        <v>0</v>
      </c>
      <c r="J257" s="29" t="s">
        <v>17</v>
      </c>
      <c r="K257" s="29" t="s">
        <v>16</v>
      </c>
      <c r="L257" s="29" t="str">
        <f>_xlfn.XLOOKUP($D257,mapping!$B$2:$B$124,mapping!$A$2:$A$124,,0)</f>
        <v>Data Manager</v>
      </c>
      <c r="M257" s="29" t="str">
        <f>_xlfn.XLOOKUP($C257,mapping!$J$2:$J$5,mapping!$K$2:$K$5,,0)</f>
        <v>Full-Time</v>
      </c>
      <c r="N257" s="29" t="str">
        <f>_xlfn.XLOOKUP($B257,mapping!$G$2:$G$5,mapping!$H$2:$H$5,,0)</f>
        <v>Senior</v>
      </c>
      <c r="O257" s="29" t="str">
        <f>_xlfn.XLOOKUP($J257,mapping!$D$2:$D$56,mapping!$E$2:$E$56,,0)</f>
        <v>United States</v>
      </c>
      <c r="P257" s="29" t="str">
        <f>_xlfn.XLOOKUP($K257,mapping!$P$2:$P$4,mapping!$Q$2:$Q$4,,0)</f>
        <v>Medium</v>
      </c>
      <c r="Q257" s="29" t="str">
        <f>_xlfn.XLOOKUP($I257,mapping!$M$2:$M$4,mapping!$N$2:$N$4,,0)</f>
        <v>On-site</v>
      </c>
    </row>
    <row r="258" spans="1:17" x14ac:dyDescent="0.25">
      <c r="A258" s="28">
        <v>2024</v>
      </c>
      <c r="B258" s="29" t="s">
        <v>11</v>
      </c>
      <c r="C258" s="29" t="s">
        <v>12</v>
      </c>
      <c r="D258" s="29" t="s">
        <v>51</v>
      </c>
      <c r="E258" s="28">
        <v>222200</v>
      </c>
      <c r="F258" s="29" t="s">
        <v>14</v>
      </c>
      <c r="G258" s="28">
        <v>222200</v>
      </c>
      <c r="H258" s="29" t="s">
        <v>17</v>
      </c>
      <c r="I258" s="28">
        <v>0</v>
      </c>
      <c r="J258" s="29" t="s">
        <v>17</v>
      </c>
      <c r="K258" s="29" t="s">
        <v>33</v>
      </c>
      <c r="L258" s="29" t="str">
        <f>_xlfn.XLOOKUP($D258,mapping!$B$2:$B$124,mapping!$A$2:$A$124,,0)</f>
        <v>Applied Scientist</v>
      </c>
      <c r="M258" s="29" t="str">
        <f>_xlfn.XLOOKUP($C258,mapping!$J$2:$J$5,mapping!$K$2:$K$5,,0)</f>
        <v>Full-Time</v>
      </c>
      <c r="N258" s="29" t="str">
        <f>_xlfn.XLOOKUP($B258,mapping!$G$2:$G$5,mapping!$H$2:$H$5,,0)</f>
        <v>Mid-Level</v>
      </c>
      <c r="O258" s="29" t="str">
        <f>_xlfn.XLOOKUP($J258,mapping!$D$2:$D$56,mapping!$E$2:$E$56,,0)</f>
        <v>United States</v>
      </c>
      <c r="P258" s="29" t="str">
        <f>_xlfn.XLOOKUP($K258,mapping!$P$2:$P$4,mapping!$Q$2:$Q$4,,0)</f>
        <v>Large</v>
      </c>
      <c r="Q258" s="29" t="str">
        <f>_xlfn.XLOOKUP($I258,mapping!$M$2:$M$4,mapping!$N$2:$N$4,,0)</f>
        <v>On-site</v>
      </c>
    </row>
    <row r="259" spans="1:17" x14ac:dyDescent="0.25">
      <c r="A259" s="28">
        <v>2023</v>
      </c>
      <c r="B259" s="29" t="s">
        <v>21</v>
      </c>
      <c r="C259" s="29" t="s">
        <v>12</v>
      </c>
      <c r="D259" s="29" t="s">
        <v>22</v>
      </c>
      <c r="E259" s="28">
        <v>300240</v>
      </c>
      <c r="F259" s="29" t="s">
        <v>14</v>
      </c>
      <c r="G259" s="28">
        <v>300240</v>
      </c>
      <c r="H259" s="29" t="s">
        <v>17</v>
      </c>
      <c r="I259" s="28">
        <v>0</v>
      </c>
      <c r="J259" s="29" t="s">
        <v>17</v>
      </c>
      <c r="K259" s="29" t="s">
        <v>16</v>
      </c>
      <c r="L259" s="29" t="str">
        <f>_xlfn.XLOOKUP($D259,mapping!$B$2:$B$124,mapping!$A$2:$A$124,,0)</f>
        <v>Data Scientist</v>
      </c>
      <c r="M259" s="29" t="str">
        <f>_xlfn.XLOOKUP($C259,mapping!$J$2:$J$5,mapping!$K$2:$K$5,,0)</f>
        <v>Full-Time</v>
      </c>
      <c r="N259" s="29" t="str">
        <f>_xlfn.XLOOKUP($B259,mapping!$G$2:$G$5,mapping!$H$2:$H$5,,0)</f>
        <v>Senior</v>
      </c>
      <c r="O259" s="29" t="str">
        <f>_xlfn.XLOOKUP($J259,mapping!$D$2:$D$56,mapping!$E$2:$E$56,,0)</f>
        <v>United States</v>
      </c>
      <c r="P259" s="29" t="str">
        <f>_xlfn.XLOOKUP($K259,mapping!$P$2:$P$4,mapping!$Q$2:$Q$4,,0)</f>
        <v>Medium</v>
      </c>
      <c r="Q259" s="29" t="str">
        <f>_xlfn.XLOOKUP($I259,mapping!$M$2:$M$4,mapping!$N$2:$N$4,,0)</f>
        <v>On-site</v>
      </c>
    </row>
    <row r="260" spans="1:17" x14ac:dyDescent="0.25">
      <c r="A260" s="28">
        <v>2024</v>
      </c>
      <c r="B260" s="29" t="s">
        <v>29</v>
      </c>
      <c r="C260" s="29" t="s">
        <v>12</v>
      </c>
      <c r="D260" s="29" t="s">
        <v>13</v>
      </c>
      <c r="E260" s="28">
        <v>74400</v>
      </c>
      <c r="F260" s="29" t="s">
        <v>14</v>
      </c>
      <c r="G260" s="28">
        <v>74400</v>
      </c>
      <c r="H260" s="29" t="s">
        <v>17</v>
      </c>
      <c r="I260" s="28">
        <v>100</v>
      </c>
      <c r="J260" s="29" t="s">
        <v>17</v>
      </c>
      <c r="K260" s="29" t="s">
        <v>16</v>
      </c>
      <c r="L260" s="29" t="str">
        <f>_xlfn.XLOOKUP($D260,mapping!$B$2:$B$124,mapping!$A$2:$A$124,,0)</f>
        <v>Data Analyst</v>
      </c>
      <c r="M260" s="29" t="str">
        <f>_xlfn.XLOOKUP($C260,mapping!$J$2:$J$5,mapping!$K$2:$K$5,,0)</f>
        <v>Full-Time</v>
      </c>
      <c r="N260" s="29" t="str">
        <f>_xlfn.XLOOKUP($B260,mapping!$G$2:$G$5,mapping!$H$2:$H$5,,0)</f>
        <v>Junior</v>
      </c>
      <c r="O260" s="29" t="str">
        <f>_xlfn.XLOOKUP($J260,mapping!$D$2:$D$56,mapping!$E$2:$E$56,,0)</f>
        <v>United States</v>
      </c>
      <c r="P260" s="29" t="str">
        <f>_xlfn.XLOOKUP($K260,mapping!$P$2:$P$4,mapping!$Q$2:$Q$4,,0)</f>
        <v>Medium</v>
      </c>
      <c r="Q260" s="29" t="str">
        <f>_xlfn.XLOOKUP($I260,mapping!$M$2:$M$4,mapping!$N$2:$N$4,,0)</f>
        <v>Remote</v>
      </c>
    </row>
    <row r="261" spans="1:17" x14ac:dyDescent="0.25">
      <c r="A261" s="28">
        <v>2022</v>
      </c>
      <c r="B261" s="29" t="s">
        <v>21</v>
      </c>
      <c r="C261" s="29" t="s">
        <v>12</v>
      </c>
      <c r="D261" s="29" t="s">
        <v>26</v>
      </c>
      <c r="E261" s="28">
        <v>120000</v>
      </c>
      <c r="F261" s="29" t="s">
        <v>14</v>
      </c>
      <c r="G261" s="28">
        <v>120000</v>
      </c>
      <c r="H261" s="29" t="s">
        <v>17</v>
      </c>
      <c r="I261" s="28">
        <v>0</v>
      </c>
      <c r="J261" s="29" t="s">
        <v>17</v>
      </c>
      <c r="K261" s="29" t="s">
        <v>16</v>
      </c>
      <c r="L261" s="29" t="str">
        <f>_xlfn.XLOOKUP($D261,mapping!$B$2:$B$124,mapping!$A$2:$A$124,,0)</f>
        <v>Data Engineer</v>
      </c>
      <c r="M261" s="29" t="str">
        <f>_xlfn.XLOOKUP($C261,mapping!$J$2:$J$5,mapping!$K$2:$K$5,,0)</f>
        <v>Full-Time</v>
      </c>
      <c r="N261" s="29" t="str">
        <f>_xlfn.XLOOKUP($B261,mapping!$G$2:$G$5,mapping!$H$2:$H$5,,0)</f>
        <v>Senior</v>
      </c>
      <c r="O261" s="29" t="str">
        <f>_xlfn.XLOOKUP($J261,mapping!$D$2:$D$56,mapping!$E$2:$E$56,,0)</f>
        <v>United States</v>
      </c>
      <c r="P261" s="29" t="str">
        <f>_xlfn.XLOOKUP($K261,mapping!$P$2:$P$4,mapping!$Q$2:$Q$4,,0)</f>
        <v>Medium</v>
      </c>
      <c r="Q261" s="29" t="str">
        <f>_xlfn.XLOOKUP($I261,mapping!$M$2:$M$4,mapping!$N$2:$N$4,,0)</f>
        <v>On-site</v>
      </c>
    </row>
    <row r="262" spans="1:17" x14ac:dyDescent="0.25">
      <c r="A262" s="28">
        <v>2022</v>
      </c>
      <c r="B262" s="29" t="s">
        <v>11</v>
      </c>
      <c r="C262" s="29" t="s">
        <v>12</v>
      </c>
      <c r="D262" s="29" t="s">
        <v>18</v>
      </c>
      <c r="E262" s="28">
        <v>129300</v>
      </c>
      <c r="F262" s="29" t="s">
        <v>14</v>
      </c>
      <c r="G262" s="28">
        <v>129300</v>
      </c>
      <c r="H262" s="29" t="s">
        <v>17</v>
      </c>
      <c r="I262" s="28">
        <v>0</v>
      </c>
      <c r="J262" s="29" t="s">
        <v>17</v>
      </c>
      <c r="K262" s="29" t="s">
        <v>16</v>
      </c>
      <c r="L262" s="29" t="str">
        <f>_xlfn.XLOOKUP($D262,mapping!$B$2:$B$124,mapping!$A$2:$A$124,,0)</f>
        <v>Machine Learning Engineer</v>
      </c>
      <c r="M262" s="29" t="str">
        <f>_xlfn.XLOOKUP($C262,mapping!$J$2:$J$5,mapping!$K$2:$K$5,,0)</f>
        <v>Full-Time</v>
      </c>
      <c r="N262" s="29" t="str">
        <f>_xlfn.XLOOKUP($B262,mapping!$G$2:$G$5,mapping!$H$2:$H$5,,0)</f>
        <v>Mid-Level</v>
      </c>
      <c r="O262" s="29" t="str">
        <f>_xlfn.XLOOKUP($J262,mapping!$D$2:$D$56,mapping!$E$2:$E$56,,0)</f>
        <v>United States</v>
      </c>
      <c r="P262" s="29" t="str">
        <f>_xlfn.XLOOKUP($K262,mapping!$P$2:$P$4,mapping!$Q$2:$Q$4,,0)</f>
        <v>Medium</v>
      </c>
      <c r="Q262" s="29" t="str">
        <f>_xlfn.XLOOKUP($I262,mapping!$M$2:$M$4,mapping!$N$2:$N$4,,0)</f>
        <v>On-site</v>
      </c>
    </row>
    <row r="263" spans="1:17" x14ac:dyDescent="0.25">
      <c r="A263" s="28">
        <v>2024</v>
      </c>
      <c r="B263" s="29" t="s">
        <v>29</v>
      </c>
      <c r="C263" s="29" t="s">
        <v>12</v>
      </c>
      <c r="D263" s="29" t="s">
        <v>18</v>
      </c>
      <c r="E263" s="28">
        <v>105300</v>
      </c>
      <c r="F263" s="29" t="s">
        <v>14</v>
      </c>
      <c r="G263" s="28">
        <v>105300</v>
      </c>
      <c r="H263" s="29" t="s">
        <v>45</v>
      </c>
      <c r="I263" s="28">
        <v>100</v>
      </c>
      <c r="J263" s="29" t="s">
        <v>45</v>
      </c>
      <c r="K263" s="29" t="s">
        <v>16</v>
      </c>
      <c r="L263" s="29" t="str">
        <f>_xlfn.XLOOKUP($D263,mapping!$B$2:$B$124,mapping!$A$2:$A$124,,0)</f>
        <v>Machine Learning Engineer</v>
      </c>
      <c r="M263" s="29" t="str">
        <f>_xlfn.XLOOKUP($C263,mapping!$J$2:$J$5,mapping!$K$2:$K$5,,0)</f>
        <v>Full-Time</v>
      </c>
      <c r="N263" s="29" t="str">
        <f>_xlfn.XLOOKUP($B263,mapping!$G$2:$G$5,mapping!$H$2:$H$5,,0)</f>
        <v>Junior</v>
      </c>
      <c r="O263" s="29" t="str">
        <f>_xlfn.XLOOKUP($J263,mapping!$D$2:$D$56,mapping!$E$2:$E$56,,0)</f>
        <v>Canada</v>
      </c>
      <c r="P263" s="29" t="str">
        <f>_xlfn.XLOOKUP($K263,mapping!$P$2:$P$4,mapping!$Q$2:$Q$4,,0)</f>
        <v>Medium</v>
      </c>
      <c r="Q263" s="29" t="str">
        <f>_xlfn.XLOOKUP($I263,mapping!$M$2:$M$4,mapping!$N$2:$N$4,,0)</f>
        <v>Remote</v>
      </c>
    </row>
    <row r="264" spans="1:17" x14ac:dyDescent="0.25">
      <c r="A264" s="28">
        <v>2022</v>
      </c>
      <c r="B264" s="29" t="s">
        <v>21</v>
      </c>
      <c r="C264" s="29" t="s">
        <v>12</v>
      </c>
      <c r="D264" s="29" t="s">
        <v>26</v>
      </c>
      <c r="E264" s="28">
        <v>122600</v>
      </c>
      <c r="F264" s="29" t="s">
        <v>14</v>
      </c>
      <c r="G264" s="28">
        <v>122600</v>
      </c>
      <c r="H264" s="29" t="s">
        <v>17</v>
      </c>
      <c r="I264" s="28">
        <v>0</v>
      </c>
      <c r="J264" s="29" t="s">
        <v>17</v>
      </c>
      <c r="K264" s="29" t="s">
        <v>16</v>
      </c>
      <c r="L264" s="29" t="str">
        <f>_xlfn.XLOOKUP($D264,mapping!$B$2:$B$124,mapping!$A$2:$A$124,,0)</f>
        <v>Data Engineer</v>
      </c>
      <c r="M264" s="29" t="str">
        <f>_xlfn.XLOOKUP($C264,mapping!$J$2:$J$5,mapping!$K$2:$K$5,,0)</f>
        <v>Full-Time</v>
      </c>
      <c r="N264" s="29" t="str">
        <f>_xlfn.XLOOKUP($B264,mapping!$G$2:$G$5,mapping!$H$2:$H$5,,0)</f>
        <v>Senior</v>
      </c>
      <c r="O264" s="29" t="str">
        <f>_xlfn.XLOOKUP($J264,mapping!$D$2:$D$56,mapping!$E$2:$E$56,,0)</f>
        <v>United States</v>
      </c>
      <c r="P264" s="29" t="str">
        <f>_xlfn.XLOOKUP($K264,mapping!$P$2:$P$4,mapping!$Q$2:$Q$4,,0)</f>
        <v>Medium</v>
      </c>
      <c r="Q264" s="29" t="str">
        <f>_xlfn.XLOOKUP($I264,mapping!$M$2:$M$4,mapping!$N$2:$N$4,,0)</f>
        <v>On-site</v>
      </c>
    </row>
    <row r="265" spans="1:17" x14ac:dyDescent="0.25">
      <c r="A265" s="28">
        <v>2023</v>
      </c>
      <c r="B265" s="29" t="s">
        <v>25</v>
      </c>
      <c r="C265" s="29" t="s">
        <v>12</v>
      </c>
      <c r="D265" s="29" t="s">
        <v>22</v>
      </c>
      <c r="E265" s="28">
        <v>145000</v>
      </c>
      <c r="F265" s="29" t="s">
        <v>14</v>
      </c>
      <c r="G265" s="28">
        <v>145000</v>
      </c>
      <c r="H265" s="29" t="s">
        <v>17</v>
      </c>
      <c r="I265" s="28">
        <v>0</v>
      </c>
      <c r="J265" s="29" t="s">
        <v>17</v>
      </c>
      <c r="K265" s="29" t="s">
        <v>16</v>
      </c>
      <c r="L265" s="29" t="str">
        <f>_xlfn.XLOOKUP($D265,mapping!$B$2:$B$124,mapping!$A$2:$A$124,,0)</f>
        <v>Data Scientist</v>
      </c>
      <c r="M265" s="29" t="str">
        <f>_xlfn.XLOOKUP($C265,mapping!$J$2:$J$5,mapping!$K$2:$K$5,,0)</f>
        <v>Full-Time</v>
      </c>
      <c r="N265" s="29" t="str">
        <f>_xlfn.XLOOKUP($B265,mapping!$G$2:$G$5,mapping!$H$2:$H$5,,0)</f>
        <v>Executive</v>
      </c>
      <c r="O265" s="29" t="str">
        <f>_xlfn.XLOOKUP($J265,mapping!$D$2:$D$56,mapping!$E$2:$E$56,,0)</f>
        <v>United States</v>
      </c>
      <c r="P265" s="29" t="str">
        <f>_xlfn.XLOOKUP($K265,mapping!$P$2:$P$4,mapping!$Q$2:$Q$4,,0)</f>
        <v>Medium</v>
      </c>
      <c r="Q265" s="29" t="str">
        <f>_xlfn.XLOOKUP($I265,mapping!$M$2:$M$4,mapping!$N$2:$N$4,,0)</f>
        <v>On-site</v>
      </c>
    </row>
    <row r="266" spans="1:17" x14ac:dyDescent="0.25">
      <c r="A266" s="28">
        <v>2021</v>
      </c>
      <c r="B266" s="29" t="s">
        <v>21</v>
      </c>
      <c r="C266" s="29" t="s">
        <v>12</v>
      </c>
      <c r="D266" s="29" t="s">
        <v>78</v>
      </c>
      <c r="E266" s="28">
        <v>170000</v>
      </c>
      <c r="F266" s="29" t="s">
        <v>14</v>
      </c>
      <c r="G266" s="28">
        <v>170000</v>
      </c>
      <c r="H266" s="29" t="s">
        <v>17</v>
      </c>
      <c r="I266" s="28">
        <v>100</v>
      </c>
      <c r="J266" s="29" t="s">
        <v>17</v>
      </c>
      <c r="K266" s="29" t="s">
        <v>33</v>
      </c>
      <c r="L266" s="29" t="str">
        <f>_xlfn.XLOOKUP($D266,mapping!$B$2:$B$124,mapping!$A$2:$A$124,,0)</f>
        <v>Data Analyst</v>
      </c>
      <c r="M266" s="29" t="str">
        <f>_xlfn.XLOOKUP($C266,mapping!$J$2:$J$5,mapping!$K$2:$K$5,,0)</f>
        <v>Full-Time</v>
      </c>
      <c r="N266" s="29" t="str">
        <f>_xlfn.XLOOKUP($B266,mapping!$G$2:$G$5,mapping!$H$2:$H$5,,0)</f>
        <v>Senior</v>
      </c>
      <c r="O266" s="29" t="str">
        <f>_xlfn.XLOOKUP($J266,mapping!$D$2:$D$56,mapping!$E$2:$E$56,,0)</f>
        <v>United States</v>
      </c>
      <c r="P266" s="29" t="str">
        <f>_xlfn.XLOOKUP($K266,mapping!$P$2:$P$4,mapping!$Q$2:$Q$4,,0)</f>
        <v>Large</v>
      </c>
      <c r="Q266" s="29" t="str">
        <f>_xlfn.XLOOKUP($I266,mapping!$M$2:$M$4,mapping!$N$2:$N$4,,0)</f>
        <v>Remote</v>
      </c>
    </row>
    <row r="267" spans="1:17" x14ac:dyDescent="0.25">
      <c r="A267" s="28">
        <v>2024</v>
      </c>
      <c r="B267" s="29" t="s">
        <v>11</v>
      </c>
      <c r="C267" s="29" t="s">
        <v>12</v>
      </c>
      <c r="D267" s="29" t="s">
        <v>79</v>
      </c>
      <c r="E267" s="28">
        <v>50000</v>
      </c>
      <c r="F267" s="29" t="s">
        <v>19</v>
      </c>
      <c r="G267" s="28">
        <v>55555</v>
      </c>
      <c r="H267" s="29" t="s">
        <v>36</v>
      </c>
      <c r="I267" s="28">
        <v>0</v>
      </c>
      <c r="J267" s="29" t="s">
        <v>36</v>
      </c>
      <c r="K267" s="29" t="s">
        <v>16</v>
      </c>
      <c r="L267" s="29" t="str">
        <f>_xlfn.XLOOKUP($D267,mapping!$B$2:$B$124,mapping!$A$2:$A$124,,0)</f>
        <v>Data Engineer</v>
      </c>
      <c r="M267" s="29" t="str">
        <f>_xlfn.XLOOKUP($C267,mapping!$J$2:$J$5,mapping!$K$2:$K$5,,0)</f>
        <v>Full-Time</v>
      </c>
      <c r="N267" s="29" t="str">
        <f>_xlfn.XLOOKUP($B267,mapping!$G$2:$G$5,mapping!$H$2:$H$5,,0)</f>
        <v>Mid-Level</v>
      </c>
      <c r="O267" s="29" t="str">
        <f>_xlfn.XLOOKUP($J267,mapping!$D$2:$D$56,mapping!$E$2:$E$56,,0)</f>
        <v>Germany</v>
      </c>
      <c r="P267" s="29" t="str">
        <f>_xlfn.XLOOKUP($K267,mapping!$P$2:$P$4,mapping!$Q$2:$Q$4,,0)</f>
        <v>Medium</v>
      </c>
      <c r="Q267" s="29" t="str">
        <f>_xlfn.XLOOKUP($I267,mapping!$M$2:$M$4,mapping!$N$2:$N$4,,0)</f>
        <v>On-site</v>
      </c>
    </row>
    <row r="268" spans="1:17" x14ac:dyDescent="0.25">
      <c r="A268" s="28">
        <v>2023</v>
      </c>
      <c r="B268" s="29" t="s">
        <v>21</v>
      </c>
      <c r="C268" s="29" t="s">
        <v>12</v>
      </c>
      <c r="D268" s="29" t="s">
        <v>22</v>
      </c>
      <c r="E268" s="28">
        <v>247600</v>
      </c>
      <c r="F268" s="29" t="s">
        <v>14</v>
      </c>
      <c r="G268" s="28">
        <v>247600</v>
      </c>
      <c r="H268" s="29" t="s">
        <v>17</v>
      </c>
      <c r="I268" s="28">
        <v>0</v>
      </c>
      <c r="J268" s="29" t="s">
        <v>17</v>
      </c>
      <c r="K268" s="29" t="s">
        <v>33</v>
      </c>
      <c r="L268" s="29" t="str">
        <f>_xlfn.XLOOKUP($D268,mapping!$B$2:$B$124,mapping!$A$2:$A$124,,0)</f>
        <v>Data Scientist</v>
      </c>
      <c r="M268" s="29" t="str">
        <f>_xlfn.XLOOKUP($C268,mapping!$J$2:$J$5,mapping!$K$2:$K$5,,0)</f>
        <v>Full-Time</v>
      </c>
      <c r="N268" s="29" t="str">
        <f>_xlfn.XLOOKUP($B268,mapping!$G$2:$G$5,mapping!$H$2:$H$5,,0)</f>
        <v>Senior</v>
      </c>
      <c r="O268" s="29" t="str">
        <f>_xlfn.XLOOKUP($J268,mapping!$D$2:$D$56,mapping!$E$2:$E$56,,0)</f>
        <v>United States</v>
      </c>
      <c r="P268" s="29" t="str">
        <f>_xlfn.XLOOKUP($K268,mapping!$P$2:$P$4,mapping!$Q$2:$Q$4,,0)</f>
        <v>Large</v>
      </c>
      <c r="Q268" s="29" t="str">
        <f>_xlfn.XLOOKUP($I268,mapping!$M$2:$M$4,mapping!$N$2:$N$4,,0)</f>
        <v>On-site</v>
      </c>
    </row>
    <row r="269" spans="1:17" x14ac:dyDescent="0.25">
      <c r="A269" s="28">
        <v>2024</v>
      </c>
      <c r="B269" s="29" t="s">
        <v>21</v>
      </c>
      <c r="C269" s="29" t="s">
        <v>12</v>
      </c>
      <c r="D269" s="29" t="s">
        <v>26</v>
      </c>
      <c r="E269" s="28">
        <v>78900</v>
      </c>
      <c r="F269" s="29" t="s">
        <v>14</v>
      </c>
      <c r="G269" s="28">
        <v>78900</v>
      </c>
      <c r="H269" s="29" t="s">
        <v>17</v>
      </c>
      <c r="I269" s="28">
        <v>0</v>
      </c>
      <c r="J269" s="29" t="s">
        <v>17</v>
      </c>
      <c r="K269" s="29" t="s">
        <v>16</v>
      </c>
      <c r="L269" s="29" t="str">
        <f>_xlfn.XLOOKUP($D269,mapping!$B$2:$B$124,mapping!$A$2:$A$124,,0)</f>
        <v>Data Engineer</v>
      </c>
      <c r="M269" s="29" t="str">
        <f>_xlfn.XLOOKUP($C269,mapping!$J$2:$J$5,mapping!$K$2:$K$5,,0)</f>
        <v>Full-Time</v>
      </c>
      <c r="N269" s="29" t="str">
        <f>_xlfn.XLOOKUP($B269,mapping!$G$2:$G$5,mapping!$H$2:$H$5,,0)</f>
        <v>Senior</v>
      </c>
      <c r="O269" s="29" t="str">
        <f>_xlfn.XLOOKUP($J269,mapping!$D$2:$D$56,mapping!$E$2:$E$56,,0)</f>
        <v>United States</v>
      </c>
      <c r="P269" s="29" t="str">
        <f>_xlfn.XLOOKUP($K269,mapping!$P$2:$P$4,mapping!$Q$2:$Q$4,,0)</f>
        <v>Medium</v>
      </c>
      <c r="Q269" s="29" t="str">
        <f>_xlfn.XLOOKUP($I269,mapping!$M$2:$M$4,mapping!$N$2:$N$4,,0)</f>
        <v>On-site</v>
      </c>
    </row>
    <row r="270" spans="1:17" x14ac:dyDescent="0.25">
      <c r="A270" s="28">
        <v>2023</v>
      </c>
      <c r="B270" s="29" t="s">
        <v>11</v>
      </c>
      <c r="C270" s="29" t="s">
        <v>12</v>
      </c>
      <c r="D270" s="29" t="s">
        <v>26</v>
      </c>
      <c r="E270" s="28">
        <v>133000</v>
      </c>
      <c r="F270" s="29" t="s">
        <v>14</v>
      </c>
      <c r="G270" s="28">
        <v>133000</v>
      </c>
      <c r="H270" s="29" t="s">
        <v>17</v>
      </c>
      <c r="I270" s="28">
        <v>0</v>
      </c>
      <c r="J270" s="29" t="s">
        <v>17</v>
      </c>
      <c r="K270" s="29" t="s">
        <v>16</v>
      </c>
      <c r="L270" s="29" t="str">
        <f>_xlfn.XLOOKUP($D270,mapping!$B$2:$B$124,mapping!$A$2:$A$124,,0)</f>
        <v>Data Engineer</v>
      </c>
      <c r="M270" s="29" t="str">
        <f>_xlfn.XLOOKUP($C270,mapping!$J$2:$J$5,mapping!$K$2:$K$5,,0)</f>
        <v>Full-Time</v>
      </c>
      <c r="N270" s="29" t="str">
        <f>_xlfn.XLOOKUP($B270,mapping!$G$2:$G$5,mapping!$H$2:$H$5,,0)</f>
        <v>Mid-Level</v>
      </c>
      <c r="O270" s="29" t="str">
        <f>_xlfn.XLOOKUP($J270,mapping!$D$2:$D$56,mapping!$E$2:$E$56,,0)</f>
        <v>United States</v>
      </c>
      <c r="P270" s="29" t="str">
        <f>_xlfn.XLOOKUP($K270,mapping!$P$2:$P$4,mapping!$Q$2:$Q$4,,0)</f>
        <v>Medium</v>
      </c>
      <c r="Q270" s="29" t="str">
        <f>_xlfn.XLOOKUP($I270,mapping!$M$2:$M$4,mapping!$N$2:$N$4,,0)</f>
        <v>On-site</v>
      </c>
    </row>
    <row r="271" spans="1:17" x14ac:dyDescent="0.25">
      <c r="A271" s="28">
        <v>2023</v>
      </c>
      <c r="B271" s="29" t="s">
        <v>21</v>
      </c>
      <c r="C271" s="29" t="s">
        <v>12</v>
      </c>
      <c r="D271" s="29" t="s">
        <v>22</v>
      </c>
      <c r="E271" s="28">
        <v>176000</v>
      </c>
      <c r="F271" s="29" t="s">
        <v>14</v>
      </c>
      <c r="G271" s="28">
        <v>176000</v>
      </c>
      <c r="H271" s="29" t="s">
        <v>17</v>
      </c>
      <c r="I271" s="28">
        <v>100</v>
      </c>
      <c r="J271" s="29" t="s">
        <v>17</v>
      </c>
      <c r="K271" s="29" t="s">
        <v>16</v>
      </c>
      <c r="L271" s="29" t="str">
        <f>_xlfn.XLOOKUP($D271,mapping!$B$2:$B$124,mapping!$A$2:$A$124,,0)</f>
        <v>Data Scientist</v>
      </c>
      <c r="M271" s="29" t="str">
        <f>_xlfn.XLOOKUP($C271,mapping!$J$2:$J$5,mapping!$K$2:$K$5,,0)</f>
        <v>Full-Time</v>
      </c>
      <c r="N271" s="29" t="str">
        <f>_xlfn.XLOOKUP($B271,mapping!$G$2:$G$5,mapping!$H$2:$H$5,,0)</f>
        <v>Senior</v>
      </c>
      <c r="O271" s="29" t="str">
        <f>_xlfn.XLOOKUP($J271,mapping!$D$2:$D$56,mapping!$E$2:$E$56,,0)</f>
        <v>United States</v>
      </c>
      <c r="P271" s="29" t="str">
        <f>_xlfn.XLOOKUP($K271,mapping!$P$2:$P$4,mapping!$Q$2:$Q$4,,0)</f>
        <v>Medium</v>
      </c>
      <c r="Q271" s="29" t="str">
        <f>_xlfn.XLOOKUP($I271,mapping!$M$2:$M$4,mapping!$N$2:$N$4,,0)</f>
        <v>Remote</v>
      </c>
    </row>
    <row r="272" spans="1:17" x14ac:dyDescent="0.25">
      <c r="A272" s="28">
        <v>2023</v>
      </c>
      <c r="B272" s="29" t="s">
        <v>29</v>
      </c>
      <c r="C272" s="29" t="s">
        <v>12</v>
      </c>
      <c r="D272" s="29" t="s">
        <v>26</v>
      </c>
      <c r="E272" s="28">
        <v>130916</v>
      </c>
      <c r="F272" s="29" t="s">
        <v>14</v>
      </c>
      <c r="G272" s="28">
        <v>130916</v>
      </c>
      <c r="H272" s="29" t="s">
        <v>17</v>
      </c>
      <c r="I272" s="28">
        <v>0</v>
      </c>
      <c r="J272" s="29" t="s">
        <v>17</v>
      </c>
      <c r="K272" s="29" t="s">
        <v>16</v>
      </c>
      <c r="L272" s="29" t="str">
        <f>_xlfn.XLOOKUP($D272,mapping!$B$2:$B$124,mapping!$A$2:$A$124,,0)</f>
        <v>Data Engineer</v>
      </c>
      <c r="M272" s="29" t="str">
        <f>_xlfn.XLOOKUP($C272,mapping!$J$2:$J$5,mapping!$K$2:$K$5,,0)</f>
        <v>Full-Time</v>
      </c>
      <c r="N272" s="29" t="str">
        <f>_xlfn.XLOOKUP($B272,mapping!$G$2:$G$5,mapping!$H$2:$H$5,,0)</f>
        <v>Junior</v>
      </c>
      <c r="O272" s="29" t="str">
        <f>_xlfn.XLOOKUP($J272,mapping!$D$2:$D$56,mapping!$E$2:$E$56,,0)</f>
        <v>United States</v>
      </c>
      <c r="P272" s="29" t="str">
        <f>_xlfn.XLOOKUP($K272,mapping!$P$2:$P$4,mapping!$Q$2:$Q$4,,0)</f>
        <v>Medium</v>
      </c>
      <c r="Q272" s="29" t="str">
        <f>_xlfn.XLOOKUP($I272,mapping!$M$2:$M$4,mapping!$N$2:$N$4,,0)</f>
        <v>On-site</v>
      </c>
    </row>
    <row r="273" spans="1:17" x14ac:dyDescent="0.25">
      <c r="A273" s="28">
        <v>2023</v>
      </c>
      <c r="B273" s="29" t="s">
        <v>21</v>
      </c>
      <c r="C273" s="29" t="s">
        <v>12</v>
      </c>
      <c r="D273" s="29" t="s">
        <v>18</v>
      </c>
      <c r="E273" s="28">
        <v>147000</v>
      </c>
      <c r="F273" s="29" t="s">
        <v>14</v>
      </c>
      <c r="G273" s="28">
        <v>147000</v>
      </c>
      <c r="H273" s="29" t="s">
        <v>17</v>
      </c>
      <c r="I273" s="28">
        <v>0</v>
      </c>
      <c r="J273" s="29" t="s">
        <v>17</v>
      </c>
      <c r="K273" s="29" t="s">
        <v>16</v>
      </c>
      <c r="L273" s="29" t="str">
        <f>_xlfn.XLOOKUP($D273,mapping!$B$2:$B$124,mapping!$A$2:$A$124,,0)</f>
        <v>Machine Learning Engineer</v>
      </c>
      <c r="M273" s="29" t="str">
        <f>_xlfn.XLOOKUP($C273,mapping!$J$2:$J$5,mapping!$K$2:$K$5,,0)</f>
        <v>Full-Time</v>
      </c>
      <c r="N273" s="29" t="str">
        <f>_xlfn.XLOOKUP($B273,mapping!$G$2:$G$5,mapping!$H$2:$H$5,,0)</f>
        <v>Senior</v>
      </c>
      <c r="O273" s="29" t="str">
        <f>_xlfn.XLOOKUP($J273,mapping!$D$2:$D$56,mapping!$E$2:$E$56,,0)</f>
        <v>United States</v>
      </c>
      <c r="P273" s="29" t="str">
        <f>_xlfn.XLOOKUP($K273,mapping!$P$2:$P$4,mapping!$Q$2:$Q$4,,0)</f>
        <v>Medium</v>
      </c>
      <c r="Q273" s="29" t="str">
        <f>_xlfn.XLOOKUP($I273,mapping!$M$2:$M$4,mapping!$N$2:$N$4,,0)</f>
        <v>On-site</v>
      </c>
    </row>
    <row r="274" spans="1:17" x14ac:dyDescent="0.25">
      <c r="A274" s="28">
        <v>2023</v>
      </c>
      <c r="B274" s="29" t="s">
        <v>11</v>
      </c>
      <c r="C274" s="29" t="s">
        <v>12</v>
      </c>
      <c r="D274" s="29" t="s">
        <v>26</v>
      </c>
      <c r="E274" s="28">
        <v>90000</v>
      </c>
      <c r="F274" s="29" t="s">
        <v>14</v>
      </c>
      <c r="G274" s="28">
        <v>90000</v>
      </c>
      <c r="H274" s="29" t="s">
        <v>17</v>
      </c>
      <c r="I274" s="28">
        <v>100</v>
      </c>
      <c r="J274" s="29" t="s">
        <v>17</v>
      </c>
      <c r="K274" s="29" t="s">
        <v>16</v>
      </c>
      <c r="L274" s="29" t="str">
        <f>_xlfn.XLOOKUP($D274,mapping!$B$2:$B$124,mapping!$A$2:$A$124,,0)</f>
        <v>Data Engineer</v>
      </c>
      <c r="M274" s="29" t="str">
        <f>_xlfn.XLOOKUP($C274,mapping!$J$2:$J$5,mapping!$K$2:$K$5,,0)</f>
        <v>Full-Time</v>
      </c>
      <c r="N274" s="29" t="str">
        <f>_xlfn.XLOOKUP($B274,mapping!$G$2:$G$5,mapping!$H$2:$H$5,,0)</f>
        <v>Mid-Level</v>
      </c>
      <c r="O274" s="29" t="str">
        <f>_xlfn.XLOOKUP($J274,mapping!$D$2:$D$56,mapping!$E$2:$E$56,,0)</f>
        <v>United States</v>
      </c>
      <c r="P274" s="29" t="str">
        <f>_xlfn.XLOOKUP($K274,mapping!$P$2:$P$4,mapping!$Q$2:$Q$4,,0)</f>
        <v>Medium</v>
      </c>
      <c r="Q274" s="29" t="str">
        <f>_xlfn.XLOOKUP($I274,mapping!$M$2:$M$4,mapping!$N$2:$N$4,,0)</f>
        <v>Remote</v>
      </c>
    </row>
    <row r="275" spans="1:17" x14ac:dyDescent="0.25">
      <c r="A275" s="28">
        <v>2024</v>
      </c>
      <c r="B275" s="29" t="s">
        <v>11</v>
      </c>
      <c r="C275" s="29" t="s">
        <v>12</v>
      </c>
      <c r="D275" s="29" t="s">
        <v>18</v>
      </c>
      <c r="E275" s="28">
        <v>99100</v>
      </c>
      <c r="F275" s="29" t="s">
        <v>14</v>
      </c>
      <c r="G275" s="28">
        <v>99100</v>
      </c>
      <c r="H275" s="29" t="s">
        <v>17</v>
      </c>
      <c r="I275" s="28">
        <v>0</v>
      </c>
      <c r="J275" s="29" t="s">
        <v>17</v>
      </c>
      <c r="K275" s="29" t="s">
        <v>16</v>
      </c>
      <c r="L275" s="29" t="str">
        <f>_xlfn.XLOOKUP($D275,mapping!$B$2:$B$124,mapping!$A$2:$A$124,,0)</f>
        <v>Machine Learning Engineer</v>
      </c>
      <c r="M275" s="29" t="str">
        <f>_xlfn.XLOOKUP($C275,mapping!$J$2:$J$5,mapping!$K$2:$K$5,,0)</f>
        <v>Full-Time</v>
      </c>
      <c r="N275" s="29" t="str">
        <f>_xlfn.XLOOKUP($B275,mapping!$G$2:$G$5,mapping!$H$2:$H$5,,0)</f>
        <v>Mid-Level</v>
      </c>
      <c r="O275" s="29" t="str">
        <f>_xlfn.XLOOKUP($J275,mapping!$D$2:$D$56,mapping!$E$2:$E$56,,0)</f>
        <v>United States</v>
      </c>
      <c r="P275" s="29" t="str">
        <f>_xlfn.XLOOKUP($K275,mapping!$P$2:$P$4,mapping!$Q$2:$Q$4,,0)</f>
        <v>Medium</v>
      </c>
      <c r="Q275" s="29" t="str">
        <f>_xlfn.XLOOKUP($I275,mapping!$M$2:$M$4,mapping!$N$2:$N$4,,0)</f>
        <v>On-site</v>
      </c>
    </row>
    <row r="276" spans="1:17" x14ac:dyDescent="0.25">
      <c r="A276" s="28">
        <v>2023</v>
      </c>
      <c r="B276" s="29" t="s">
        <v>21</v>
      </c>
      <c r="C276" s="29" t="s">
        <v>12</v>
      </c>
      <c r="D276" s="29" t="s">
        <v>31</v>
      </c>
      <c r="E276" s="28">
        <v>85500</v>
      </c>
      <c r="F276" s="29" t="s">
        <v>14</v>
      </c>
      <c r="G276" s="28">
        <v>85500</v>
      </c>
      <c r="H276" s="29" t="s">
        <v>17</v>
      </c>
      <c r="I276" s="28">
        <v>0</v>
      </c>
      <c r="J276" s="29" t="s">
        <v>17</v>
      </c>
      <c r="K276" s="29" t="s">
        <v>16</v>
      </c>
      <c r="L276" s="29" t="str">
        <f>_xlfn.XLOOKUP($D276,mapping!$B$2:$B$124,mapping!$A$2:$A$124,,0)</f>
        <v>Analytics Engineer</v>
      </c>
      <c r="M276" s="29" t="str">
        <f>_xlfn.XLOOKUP($C276,mapping!$J$2:$J$5,mapping!$K$2:$K$5,,0)</f>
        <v>Full-Time</v>
      </c>
      <c r="N276" s="29" t="str">
        <f>_xlfn.XLOOKUP($B276,mapping!$G$2:$G$5,mapping!$H$2:$H$5,,0)</f>
        <v>Senior</v>
      </c>
      <c r="O276" s="29" t="str">
        <f>_xlfn.XLOOKUP($J276,mapping!$D$2:$D$56,mapping!$E$2:$E$56,,0)</f>
        <v>United States</v>
      </c>
      <c r="P276" s="29" t="str">
        <f>_xlfn.XLOOKUP($K276,mapping!$P$2:$P$4,mapping!$Q$2:$Q$4,,0)</f>
        <v>Medium</v>
      </c>
      <c r="Q276" s="29" t="str">
        <f>_xlfn.XLOOKUP($I276,mapping!$M$2:$M$4,mapping!$N$2:$N$4,,0)</f>
        <v>On-site</v>
      </c>
    </row>
    <row r="277" spans="1:17" x14ac:dyDescent="0.25">
      <c r="A277" s="28">
        <v>2024</v>
      </c>
      <c r="B277" s="29" t="s">
        <v>11</v>
      </c>
      <c r="C277" s="29" t="s">
        <v>12</v>
      </c>
      <c r="D277" s="29" t="s">
        <v>18</v>
      </c>
      <c r="E277" s="28">
        <v>130000</v>
      </c>
      <c r="F277" s="29" t="s">
        <v>14</v>
      </c>
      <c r="G277" s="28">
        <v>130000</v>
      </c>
      <c r="H277" s="29" t="s">
        <v>17</v>
      </c>
      <c r="I277" s="28">
        <v>0</v>
      </c>
      <c r="J277" s="29" t="s">
        <v>17</v>
      </c>
      <c r="K277" s="29" t="s">
        <v>16</v>
      </c>
      <c r="L277" s="29" t="str">
        <f>_xlfn.XLOOKUP($D277,mapping!$B$2:$B$124,mapping!$A$2:$A$124,,0)</f>
        <v>Machine Learning Engineer</v>
      </c>
      <c r="M277" s="29" t="str">
        <f>_xlfn.XLOOKUP($C277,mapping!$J$2:$J$5,mapping!$K$2:$K$5,,0)</f>
        <v>Full-Time</v>
      </c>
      <c r="N277" s="29" t="str">
        <f>_xlfn.XLOOKUP($B277,mapping!$G$2:$G$5,mapping!$H$2:$H$5,,0)</f>
        <v>Mid-Level</v>
      </c>
      <c r="O277" s="29" t="str">
        <f>_xlfn.XLOOKUP($J277,mapping!$D$2:$D$56,mapping!$E$2:$E$56,,0)</f>
        <v>United States</v>
      </c>
      <c r="P277" s="29" t="str">
        <f>_xlfn.XLOOKUP($K277,mapping!$P$2:$P$4,mapping!$Q$2:$Q$4,,0)</f>
        <v>Medium</v>
      </c>
      <c r="Q277" s="29" t="str">
        <f>_xlfn.XLOOKUP($I277,mapping!$M$2:$M$4,mapping!$N$2:$N$4,,0)</f>
        <v>On-site</v>
      </c>
    </row>
    <row r="278" spans="1:17" x14ac:dyDescent="0.25">
      <c r="A278" s="28">
        <v>2023</v>
      </c>
      <c r="B278" s="29" t="s">
        <v>21</v>
      </c>
      <c r="C278" s="29" t="s">
        <v>12</v>
      </c>
      <c r="D278" s="29" t="s">
        <v>40</v>
      </c>
      <c r="E278" s="28">
        <v>193600</v>
      </c>
      <c r="F278" s="29" t="s">
        <v>14</v>
      </c>
      <c r="G278" s="28">
        <v>193600</v>
      </c>
      <c r="H278" s="29" t="s">
        <v>17</v>
      </c>
      <c r="I278" s="28">
        <v>0</v>
      </c>
      <c r="J278" s="29" t="s">
        <v>17</v>
      </c>
      <c r="K278" s="29" t="s">
        <v>16</v>
      </c>
      <c r="L278" s="29" t="str">
        <f>_xlfn.XLOOKUP($D278,mapping!$B$2:$B$124,mapping!$A$2:$A$124,,0)</f>
        <v>Business Intelligence</v>
      </c>
      <c r="M278" s="29" t="str">
        <f>_xlfn.XLOOKUP($C278,mapping!$J$2:$J$5,mapping!$K$2:$K$5,,0)</f>
        <v>Full-Time</v>
      </c>
      <c r="N278" s="29" t="str">
        <f>_xlfn.XLOOKUP($B278,mapping!$G$2:$G$5,mapping!$H$2:$H$5,,0)</f>
        <v>Senior</v>
      </c>
      <c r="O278" s="29" t="str">
        <f>_xlfn.XLOOKUP($J278,mapping!$D$2:$D$56,mapping!$E$2:$E$56,,0)</f>
        <v>United States</v>
      </c>
      <c r="P278" s="29" t="str">
        <f>_xlfn.XLOOKUP($K278,mapping!$P$2:$P$4,mapping!$Q$2:$Q$4,,0)</f>
        <v>Medium</v>
      </c>
      <c r="Q278" s="29" t="str">
        <f>_xlfn.XLOOKUP($I278,mapping!$M$2:$M$4,mapping!$N$2:$N$4,,0)</f>
        <v>On-site</v>
      </c>
    </row>
    <row r="279" spans="1:17" x14ac:dyDescent="0.25">
      <c r="A279" s="28">
        <v>2023</v>
      </c>
      <c r="B279" s="29" t="s">
        <v>29</v>
      </c>
      <c r="C279" s="29" t="s">
        <v>12</v>
      </c>
      <c r="D279" s="29" t="s">
        <v>22</v>
      </c>
      <c r="E279" s="28">
        <v>53000</v>
      </c>
      <c r="F279" s="29" t="s">
        <v>19</v>
      </c>
      <c r="G279" s="28">
        <v>57223</v>
      </c>
      <c r="H279" s="29" t="s">
        <v>44</v>
      </c>
      <c r="I279" s="28">
        <v>50</v>
      </c>
      <c r="J279" s="29" t="s">
        <v>44</v>
      </c>
      <c r="K279" s="29" t="s">
        <v>33</v>
      </c>
      <c r="L279" s="29" t="str">
        <f>_xlfn.XLOOKUP($D279,mapping!$B$2:$B$124,mapping!$A$2:$A$124,,0)</f>
        <v>Data Scientist</v>
      </c>
      <c r="M279" s="29" t="str">
        <f>_xlfn.XLOOKUP($C279,mapping!$J$2:$J$5,mapping!$K$2:$K$5,,0)</f>
        <v>Full-Time</v>
      </c>
      <c r="N279" s="29" t="str">
        <f>_xlfn.XLOOKUP($B279,mapping!$G$2:$G$5,mapping!$H$2:$H$5,,0)</f>
        <v>Junior</v>
      </c>
      <c r="O279" s="29" t="str">
        <f>_xlfn.XLOOKUP($J279,mapping!$D$2:$D$56,mapping!$E$2:$E$56,,0)</f>
        <v>Netherlands</v>
      </c>
      <c r="P279" s="29" t="str">
        <f>_xlfn.XLOOKUP($K279,mapping!$P$2:$P$4,mapping!$Q$2:$Q$4,,0)</f>
        <v>Large</v>
      </c>
      <c r="Q279" s="29" t="str">
        <f>_xlfn.XLOOKUP($I279,mapping!$M$2:$M$4,mapping!$N$2:$N$4,,0)</f>
        <v>Hybrid</v>
      </c>
    </row>
    <row r="280" spans="1:17" x14ac:dyDescent="0.25">
      <c r="A280" s="28">
        <v>2023</v>
      </c>
      <c r="B280" s="29" t="s">
        <v>11</v>
      </c>
      <c r="C280" s="29" t="s">
        <v>12</v>
      </c>
      <c r="D280" s="29" t="s">
        <v>26</v>
      </c>
      <c r="E280" s="28">
        <v>95000</v>
      </c>
      <c r="F280" s="29" t="s">
        <v>27</v>
      </c>
      <c r="G280" s="28">
        <v>116888</v>
      </c>
      <c r="H280" s="29" t="s">
        <v>28</v>
      </c>
      <c r="I280" s="28">
        <v>100</v>
      </c>
      <c r="J280" s="29" t="s">
        <v>28</v>
      </c>
      <c r="K280" s="29" t="s">
        <v>33</v>
      </c>
      <c r="L280" s="29" t="str">
        <f>_xlfn.XLOOKUP($D280,mapping!$B$2:$B$124,mapping!$A$2:$A$124,,0)</f>
        <v>Data Engineer</v>
      </c>
      <c r="M280" s="29" t="str">
        <f>_xlfn.XLOOKUP($C280,mapping!$J$2:$J$5,mapping!$K$2:$K$5,,0)</f>
        <v>Full-Time</v>
      </c>
      <c r="N280" s="29" t="str">
        <f>_xlfn.XLOOKUP($B280,mapping!$G$2:$G$5,mapping!$H$2:$H$5,,0)</f>
        <v>Mid-Level</v>
      </c>
      <c r="O280" s="29" t="str">
        <f>_xlfn.XLOOKUP($J280,mapping!$D$2:$D$56,mapping!$E$2:$E$56,,0)</f>
        <v>United Kingdom</v>
      </c>
      <c r="P280" s="29" t="str">
        <f>_xlfn.XLOOKUP($K280,mapping!$P$2:$P$4,mapping!$Q$2:$Q$4,,0)</f>
        <v>Large</v>
      </c>
      <c r="Q280" s="29" t="str">
        <f>_xlfn.XLOOKUP($I280,mapping!$M$2:$M$4,mapping!$N$2:$N$4,,0)</f>
        <v>Remote</v>
      </c>
    </row>
    <row r="281" spans="1:17" x14ac:dyDescent="0.25">
      <c r="A281" s="28">
        <v>2023</v>
      </c>
      <c r="B281" s="29" t="s">
        <v>21</v>
      </c>
      <c r="C281" s="29" t="s">
        <v>12</v>
      </c>
      <c r="D281" s="29" t="s">
        <v>31</v>
      </c>
      <c r="E281" s="28">
        <v>205000</v>
      </c>
      <c r="F281" s="29" t="s">
        <v>14</v>
      </c>
      <c r="G281" s="28">
        <v>205000</v>
      </c>
      <c r="H281" s="29" t="s">
        <v>17</v>
      </c>
      <c r="I281" s="28">
        <v>0</v>
      </c>
      <c r="J281" s="29" t="s">
        <v>17</v>
      </c>
      <c r="K281" s="29" t="s">
        <v>16</v>
      </c>
      <c r="L281" s="29" t="str">
        <f>_xlfn.XLOOKUP($D281,mapping!$B$2:$B$124,mapping!$A$2:$A$124,,0)</f>
        <v>Analytics Engineer</v>
      </c>
      <c r="M281" s="29" t="str">
        <f>_xlfn.XLOOKUP($C281,mapping!$J$2:$J$5,mapping!$K$2:$K$5,,0)</f>
        <v>Full-Time</v>
      </c>
      <c r="N281" s="29" t="str">
        <f>_xlfn.XLOOKUP($B281,mapping!$G$2:$G$5,mapping!$H$2:$H$5,,0)</f>
        <v>Senior</v>
      </c>
      <c r="O281" s="29" t="str">
        <f>_xlfn.XLOOKUP($J281,mapping!$D$2:$D$56,mapping!$E$2:$E$56,,0)</f>
        <v>United States</v>
      </c>
      <c r="P281" s="29" t="str">
        <f>_xlfn.XLOOKUP($K281,mapping!$P$2:$P$4,mapping!$Q$2:$Q$4,,0)</f>
        <v>Medium</v>
      </c>
      <c r="Q281" s="29" t="str">
        <f>_xlfn.XLOOKUP($I281,mapping!$M$2:$M$4,mapping!$N$2:$N$4,,0)</f>
        <v>On-site</v>
      </c>
    </row>
    <row r="282" spans="1:17" x14ac:dyDescent="0.25">
      <c r="A282" s="28">
        <v>2023</v>
      </c>
      <c r="B282" s="29" t="s">
        <v>21</v>
      </c>
      <c r="C282" s="29" t="s">
        <v>12</v>
      </c>
      <c r="D282" s="29" t="s">
        <v>26</v>
      </c>
      <c r="E282" s="28">
        <v>106800</v>
      </c>
      <c r="F282" s="29" t="s">
        <v>14</v>
      </c>
      <c r="G282" s="28">
        <v>106800</v>
      </c>
      <c r="H282" s="29" t="s">
        <v>17</v>
      </c>
      <c r="I282" s="28">
        <v>100</v>
      </c>
      <c r="J282" s="29" t="s">
        <v>17</v>
      </c>
      <c r="K282" s="29" t="s">
        <v>16</v>
      </c>
      <c r="L282" s="29" t="str">
        <f>_xlfn.XLOOKUP($D282,mapping!$B$2:$B$124,mapping!$A$2:$A$124,,0)</f>
        <v>Data Engineer</v>
      </c>
      <c r="M282" s="29" t="str">
        <f>_xlfn.XLOOKUP($C282,mapping!$J$2:$J$5,mapping!$K$2:$K$5,,0)</f>
        <v>Full-Time</v>
      </c>
      <c r="N282" s="29" t="str">
        <f>_xlfn.XLOOKUP($B282,mapping!$G$2:$G$5,mapping!$H$2:$H$5,,0)</f>
        <v>Senior</v>
      </c>
      <c r="O282" s="29" t="str">
        <f>_xlfn.XLOOKUP($J282,mapping!$D$2:$D$56,mapping!$E$2:$E$56,,0)</f>
        <v>United States</v>
      </c>
      <c r="P282" s="29" t="str">
        <f>_xlfn.XLOOKUP($K282,mapping!$P$2:$P$4,mapping!$Q$2:$Q$4,,0)</f>
        <v>Medium</v>
      </c>
      <c r="Q282" s="29" t="str">
        <f>_xlfn.XLOOKUP($I282,mapping!$M$2:$M$4,mapping!$N$2:$N$4,,0)</f>
        <v>Remote</v>
      </c>
    </row>
    <row r="283" spans="1:17" x14ac:dyDescent="0.25">
      <c r="A283" s="28">
        <v>2023</v>
      </c>
      <c r="B283" s="29" t="s">
        <v>11</v>
      </c>
      <c r="C283" s="29" t="s">
        <v>12</v>
      </c>
      <c r="D283" s="29" t="s">
        <v>26</v>
      </c>
      <c r="E283" s="28">
        <v>90000</v>
      </c>
      <c r="F283" s="29" t="s">
        <v>14</v>
      </c>
      <c r="G283" s="28">
        <v>90000</v>
      </c>
      <c r="H283" s="29" t="s">
        <v>17</v>
      </c>
      <c r="I283" s="28">
        <v>0</v>
      </c>
      <c r="J283" s="29" t="s">
        <v>17</v>
      </c>
      <c r="K283" s="29" t="s">
        <v>16</v>
      </c>
      <c r="L283" s="29" t="str">
        <f>_xlfn.XLOOKUP($D283,mapping!$B$2:$B$124,mapping!$A$2:$A$124,,0)</f>
        <v>Data Engineer</v>
      </c>
      <c r="M283" s="29" t="str">
        <f>_xlfn.XLOOKUP($C283,mapping!$J$2:$J$5,mapping!$K$2:$K$5,,0)</f>
        <v>Full-Time</v>
      </c>
      <c r="N283" s="29" t="str">
        <f>_xlfn.XLOOKUP($B283,mapping!$G$2:$G$5,mapping!$H$2:$H$5,,0)</f>
        <v>Mid-Level</v>
      </c>
      <c r="O283" s="29" t="str">
        <f>_xlfn.XLOOKUP($J283,mapping!$D$2:$D$56,mapping!$E$2:$E$56,,0)</f>
        <v>United States</v>
      </c>
      <c r="P283" s="29" t="str">
        <f>_xlfn.XLOOKUP($K283,mapping!$P$2:$P$4,mapping!$Q$2:$Q$4,,0)</f>
        <v>Medium</v>
      </c>
      <c r="Q283" s="29" t="str">
        <f>_xlfn.XLOOKUP($I283,mapping!$M$2:$M$4,mapping!$N$2:$N$4,,0)</f>
        <v>On-site</v>
      </c>
    </row>
    <row r="284" spans="1:17" x14ac:dyDescent="0.25">
      <c r="A284" s="28">
        <v>2024</v>
      </c>
      <c r="B284" s="29" t="s">
        <v>11</v>
      </c>
      <c r="C284" s="29" t="s">
        <v>12</v>
      </c>
      <c r="D284" s="29" t="s">
        <v>22</v>
      </c>
      <c r="E284" s="28">
        <v>231250</v>
      </c>
      <c r="F284" s="29" t="s">
        <v>14</v>
      </c>
      <c r="G284" s="28">
        <v>231250</v>
      </c>
      <c r="H284" s="29" t="s">
        <v>17</v>
      </c>
      <c r="I284" s="28">
        <v>0</v>
      </c>
      <c r="J284" s="29" t="s">
        <v>17</v>
      </c>
      <c r="K284" s="29" t="s">
        <v>16</v>
      </c>
      <c r="L284" s="29" t="str">
        <f>_xlfn.XLOOKUP($D284,mapping!$B$2:$B$124,mapping!$A$2:$A$124,,0)</f>
        <v>Data Scientist</v>
      </c>
      <c r="M284" s="29" t="str">
        <f>_xlfn.XLOOKUP($C284,mapping!$J$2:$J$5,mapping!$K$2:$K$5,,0)</f>
        <v>Full-Time</v>
      </c>
      <c r="N284" s="29" t="str">
        <f>_xlfn.XLOOKUP($B284,mapping!$G$2:$G$5,mapping!$H$2:$H$5,,0)</f>
        <v>Mid-Level</v>
      </c>
      <c r="O284" s="29" t="str">
        <f>_xlfn.XLOOKUP($J284,mapping!$D$2:$D$56,mapping!$E$2:$E$56,,0)</f>
        <v>United States</v>
      </c>
      <c r="P284" s="29" t="str">
        <f>_xlfn.XLOOKUP($K284,mapping!$P$2:$P$4,mapping!$Q$2:$Q$4,,0)</f>
        <v>Medium</v>
      </c>
      <c r="Q284" s="29" t="str">
        <f>_xlfn.XLOOKUP($I284,mapping!$M$2:$M$4,mapping!$N$2:$N$4,,0)</f>
        <v>On-site</v>
      </c>
    </row>
    <row r="285" spans="1:17" x14ac:dyDescent="0.25">
      <c r="A285" s="28">
        <v>2023</v>
      </c>
      <c r="B285" s="29" t="s">
        <v>21</v>
      </c>
      <c r="C285" s="29" t="s">
        <v>12</v>
      </c>
      <c r="D285" s="29" t="s">
        <v>26</v>
      </c>
      <c r="E285" s="28">
        <v>200000</v>
      </c>
      <c r="F285" s="29" t="s">
        <v>14</v>
      </c>
      <c r="G285" s="28">
        <v>200000</v>
      </c>
      <c r="H285" s="29" t="s">
        <v>17</v>
      </c>
      <c r="I285" s="28">
        <v>0</v>
      </c>
      <c r="J285" s="29" t="s">
        <v>17</v>
      </c>
      <c r="K285" s="29" t="s">
        <v>16</v>
      </c>
      <c r="L285" s="29" t="str">
        <f>_xlfn.XLOOKUP($D285,mapping!$B$2:$B$124,mapping!$A$2:$A$124,,0)</f>
        <v>Data Engineer</v>
      </c>
      <c r="M285" s="29" t="str">
        <f>_xlfn.XLOOKUP($C285,mapping!$J$2:$J$5,mapping!$K$2:$K$5,,0)</f>
        <v>Full-Time</v>
      </c>
      <c r="N285" s="29" t="str">
        <f>_xlfn.XLOOKUP($B285,mapping!$G$2:$G$5,mapping!$H$2:$H$5,,0)</f>
        <v>Senior</v>
      </c>
      <c r="O285" s="29" t="str">
        <f>_xlfn.XLOOKUP($J285,mapping!$D$2:$D$56,mapping!$E$2:$E$56,,0)</f>
        <v>United States</v>
      </c>
      <c r="P285" s="29" t="str">
        <f>_xlfn.XLOOKUP($K285,mapping!$P$2:$P$4,mapping!$Q$2:$Q$4,,0)</f>
        <v>Medium</v>
      </c>
      <c r="Q285" s="29" t="str">
        <f>_xlfn.XLOOKUP($I285,mapping!$M$2:$M$4,mapping!$N$2:$N$4,,0)</f>
        <v>On-site</v>
      </c>
    </row>
    <row r="286" spans="1:17" x14ac:dyDescent="0.25">
      <c r="A286" s="28">
        <v>2023</v>
      </c>
      <c r="B286" s="29" t="s">
        <v>21</v>
      </c>
      <c r="C286" s="29" t="s">
        <v>12</v>
      </c>
      <c r="D286" s="29" t="s">
        <v>18</v>
      </c>
      <c r="E286" s="28">
        <v>233000</v>
      </c>
      <c r="F286" s="29" t="s">
        <v>14</v>
      </c>
      <c r="G286" s="28">
        <v>233000</v>
      </c>
      <c r="H286" s="29" t="s">
        <v>17</v>
      </c>
      <c r="I286" s="28">
        <v>0</v>
      </c>
      <c r="J286" s="29" t="s">
        <v>17</v>
      </c>
      <c r="K286" s="29" t="s">
        <v>16</v>
      </c>
      <c r="L286" s="29" t="str">
        <f>_xlfn.XLOOKUP($D286,mapping!$B$2:$B$124,mapping!$A$2:$A$124,,0)</f>
        <v>Machine Learning Engineer</v>
      </c>
      <c r="M286" s="29" t="str">
        <f>_xlfn.XLOOKUP($C286,mapping!$J$2:$J$5,mapping!$K$2:$K$5,,0)</f>
        <v>Full-Time</v>
      </c>
      <c r="N286" s="29" t="str">
        <f>_xlfn.XLOOKUP($B286,mapping!$G$2:$G$5,mapping!$H$2:$H$5,,0)</f>
        <v>Senior</v>
      </c>
      <c r="O286" s="29" t="str">
        <f>_xlfn.XLOOKUP($J286,mapping!$D$2:$D$56,mapping!$E$2:$E$56,,0)</f>
        <v>United States</v>
      </c>
      <c r="P286" s="29" t="str">
        <f>_xlfn.XLOOKUP($K286,mapping!$P$2:$P$4,mapping!$Q$2:$Q$4,,0)</f>
        <v>Medium</v>
      </c>
      <c r="Q286" s="29" t="str">
        <f>_xlfn.XLOOKUP($I286,mapping!$M$2:$M$4,mapping!$N$2:$N$4,,0)</f>
        <v>On-site</v>
      </c>
    </row>
    <row r="287" spans="1:17" x14ac:dyDescent="0.25">
      <c r="A287" s="28">
        <v>2022</v>
      </c>
      <c r="B287" s="29" t="s">
        <v>29</v>
      </c>
      <c r="C287" s="29" t="s">
        <v>12</v>
      </c>
      <c r="D287" s="29" t="s">
        <v>18</v>
      </c>
      <c r="E287" s="28">
        <v>108000</v>
      </c>
      <c r="F287" s="29" t="s">
        <v>14</v>
      </c>
      <c r="G287" s="28">
        <v>108000</v>
      </c>
      <c r="H287" s="29" t="s">
        <v>17</v>
      </c>
      <c r="I287" s="28">
        <v>0</v>
      </c>
      <c r="J287" s="29" t="s">
        <v>17</v>
      </c>
      <c r="K287" s="29" t="s">
        <v>56</v>
      </c>
      <c r="L287" s="29" t="str">
        <f>_xlfn.XLOOKUP($D287,mapping!$B$2:$B$124,mapping!$A$2:$A$124,,0)</f>
        <v>Machine Learning Engineer</v>
      </c>
      <c r="M287" s="29" t="str">
        <f>_xlfn.XLOOKUP($C287,mapping!$J$2:$J$5,mapping!$K$2:$K$5,,0)</f>
        <v>Full-Time</v>
      </c>
      <c r="N287" s="29" t="str">
        <f>_xlfn.XLOOKUP($B287,mapping!$G$2:$G$5,mapping!$H$2:$H$5,,0)</f>
        <v>Junior</v>
      </c>
      <c r="O287" s="29" t="str">
        <f>_xlfn.XLOOKUP($J287,mapping!$D$2:$D$56,mapping!$E$2:$E$56,,0)</f>
        <v>United States</v>
      </c>
      <c r="P287" s="29" t="str">
        <f>_xlfn.XLOOKUP($K287,mapping!$P$2:$P$4,mapping!$Q$2:$Q$4,,0)</f>
        <v>Small</v>
      </c>
      <c r="Q287" s="29" t="str">
        <f>_xlfn.XLOOKUP($I287,mapping!$M$2:$M$4,mapping!$N$2:$N$4,,0)</f>
        <v>On-site</v>
      </c>
    </row>
    <row r="288" spans="1:17" x14ac:dyDescent="0.25">
      <c r="A288" s="28">
        <v>2022</v>
      </c>
      <c r="B288" s="29" t="s">
        <v>21</v>
      </c>
      <c r="C288" s="29" t="s">
        <v>12</v>
      </c>
      <c r="D288" s="29" t="s">
        <v>80</v>
      </c>
      <c r="E288" s="28">
        <v>168000</v>
      </c>
      <c r="F288" s="29" t="s">
        <v>14</v>
      </c>
      <c r="G288" s="28">
        <v>168000</v>
      </c>
      <c r="H288" s="29" t="s">
        <v>45</v>
      </c>
      <c r="I288" s="28">
        <v>100</v>
      </c>
      <c r="J288" s="29" t="s">
        <v>45</v>
      </c>
      <c r="K288" s="29" t="s">
        <v>16</v>
      </c>
      <c r="L288" s="29" t="str">
        <f>_xlfn.XLOOKUP($D288,mapping!$B$2:$B$124,mapping!$A$2:$A$124,,0)</f>
        <v>Software Engineer</v>
      </c>
      <c r="M288" s="29" t="str">
        <f>_xlfn.XLOOKUP($C288,mapping!$J$2:$J$5,mapping!$K$2:$K$5,,0)</f>
        <v>Full-Time</v>
      </c>
      <c r="N288" s="29" t="str">
        <f>_xlfn.XLOOKUP($B288,mapping!$G$2:$G$5,mapping!$H$2:$H$5,,0)</f>
        <v>Senior</v>
      </c>
      <c r="O288" s="29" t="str">
        <f>_xlfn.XLOOKUP($J288,mapping!$D$2:$D$56,mapping!$E$2:$E$56,,0)</f>
        <v>Canada</v>
      </c>
      <c r="P288" s="29" t="str">
        <f>_xlfn.XLOOKUP($K288,mapping!$P$2:$P$4,mapping!$Q$2:$Q$4,,0)</f>
        <v>Medium</v>
      </c>
      <c r="Q288" s="29" t="str">
        <f>_xlfn.XLOOKUP($I288,mapping!$M$2:$M$4,mapping!$N$2:$N$4,,0)</f>
        <v>Remote</v>
      </c>
    </row>
    <row r="289" spans="1:17" x14ac:dyDescent="0.25">
      <c r="A289" s="28">
        <v>2023</v>
      </c>
      <c r="B289" s="29" t="s">
        <v>11</v>
      </c>
      <c r="C289" s="29" t="s">
        <v>12</v>
      </c>
      <c r="D289" s="29" t="s">
        <v>26</v>
      </c>
      <c r="E289" s="28">
        <v>181500</v>
      </c>
      <c r="F289" s="29" t="s">
        <v>14</v>
      </c>
      <c r="G289" s="28">
        <v>181500</v>
      </c>
      <c r="H289" s="29" t="s">
        <v>17</v>
      </c>
      <c r="I289" s="28">
        <v>0</v>
      </c>
      <c r="J289" s="29" t="s">
        <v>17</v>
      </c>
      <c r="K289" s="29" t="s">
        <v>16</v>
      </c>
      <c r="L289" s="29" t="str">
        <f>_xlfn.XLOOKUP($D289,mapping!$B$2:$B$124,mapping!$A$2:$A$124,,0)</f>
        <v>Data Engineer</v>
      </c>
      <c r="M289" s="29" t="str">
        <f>_xlfn.XLOOKUP($C289,mapping!$J$2:$J$5,mapping!$K$2:$K$5,,0)</f>
        <v>Full-Time</v>
      </c>
      <c r="N289" s="29" t="str">
        <f>_xlfn.XLOOKUP($B289,mapping!$G$2:$G$5,mapping!$H$2:$H$5,,0)</f>
        <v>Mid-Level</v>
      </c>
      <c r="O289" s="29" t="str">
        <f>_xlfn.XLOOKUP($J289,mapping!$D$2:$D$56,mapping!$E$2:$E$56,,0)</f>
        <v>United States</v>
      </c>
      <c r="P289" s="29" t="str">
        <f>_xlfn.XLOOKUP($K289,mapping!$P$2:$P$4,mapping!$Q$2:$Q$4,,0)</f>
        <v>Medium</v>
      </c>
      <c r="Q289" s="29" t="str">
        <f>_xlfn.XLOOKUP($I289,mapping!$M$2:$M$4,mapping!$N$2:$N$4,,0)</f>
        <v>On-site</v>
      </c>
    </row>
    <row r="290" spans="1:17" x14ac:dyDescent="0.25">
      <c r="A290" s="28">
        <v>2024</v>
      </c>
      <c r="B290" s="29" t="s">
        <v>11</v>
      </c>
      <c r="C290" s="29" t="s">
        <v>12</v>
      </c>
      <c r="D290" s="29" t="s">
        <v>81</v>
      </c>
      <c r="E290" s="28">
        <v>124230</v>
      </c>
      <c r="F290" s="29" t="s">
        <v>14</v>
      </c>
      <c r="G290" s="28">
        <v>124230</v>
      </c>
      <c r="H290" s="29" t="s">
        <v>17</v>
      </c>
      <c r="I290" s="28">
        <v>0</v>
      </c>
      <c r="J290" s="29" t="s">
        <v>17</v>
      </c>
      <c r="K290" s="29" t="s">
        <v>16</v>
      </c>
      <c r="L290" s="29" t="str">
        <f>_xlfn.XLOOKUP($D290,mapping!$B$2:$B$124,mapping!$A$2:$A$124,,0)</f>
        <v>Data Manager</v>
      </c>
      <c r="M290" s="29" t="str">
        <f>_xlfn.XLOOKUP($C290,mapping!$J$2:$J$5,mapping!$K$2:$K$5,,0)</f>
        <v>Full-Time</v>
      </c>
      <c r="N290" s="29" t="str">
        <f>_xlfn.XLOOKUP($B290,mapping!$G$2:$G$5,mapping!$H$2:$H$5,,0)</f>
        <v>Mid-Level</v>
      </c>
      <c r="O290" s="29" t="str">
        <f>_xlfn.XLOOKUP($J290,mapping!$D$2:$D$56,mapping!$E$2:$E$56,,0)</f>
        <v>United States</v>
      </c>
      <c r="P290" s="29" t="str">
        <f>_xlfn.XLOOKUP($K290,mapping!$P$2:$P$4,mapping!$Q$2:$Q$4,,0)</f>
        <v>Medium</v>
      </c>
      <c r="Q290" s="29" t="str">
        <f>_xlfn.XLOOKUP($I290,mapping!$M$2:$M$4,mapping!$N$2:$N$4,,0)</f>
        <v>On-site</v>
      </c>
    </row>
    <row r="291" spans="1:17" x14ac:dyDescent="0.25">
      <c r="A291" s="28">
        <v>2023</v>
      </c>
      <c r="B291" s="29" t="s">
        <v>21</v>
      </c>
      <c r="C291" s="29" t="s">
        <v>12</v>
      </c>
      <c r="D291" s="29" t="s">
        <v>51</v>
      </c>
      <c r="E291" s="28">
        <v>222200</v>
      </c>
      <c r="F291" s="29" t="s">
        <v>14</v>
      </c>
      <c r="G291" s="28">
        <v>222200</v>
      </c>
      <c r="H291" s="29" t="s">
        <v>17</v>
      </c>
      <c r="I291" s="28">
        <v>0</v>
      </c>
      <c r="J291" s="29" t="s">
        <v>17</v>
      </c>
      <c r="K291" s="29" t="s">
        <v>33</v>
      </c>
      <c r="L291" s="29" t="str">
        <f>_xlfn.XLOOKUP($D291,mapping!$B$2:$B$124,mapping!$A$2:$A$124,,0)</f>
        <v>Applied Scientist</v>
      </c>
      <c r="M291" s="29" t="str">
        <f>_xlfn.XLOOKUP($C291,mapping!$J$2:$J$5,mapping!$K$2:$K$5,,0)</f>
        <v>Full-Time</v>
      </c>
      <c r="N291" s="29" t="str">
        <f>_xlfn.XLOOKUP($B291,mapping!$G$2:$G$5,mapping!$H$2:$H$5,,0)</f>
        <v>Senior</v>
      </c>
      <c r="O291" s="29" t="str">
        <f>_xlfn.XLOOKUP($J291,mapping!$D$2:$D$56,mapping!$E$2:$E$56,,0)</f>
        <v>United States</v>
      </c>
      <c r="P291" s="29" t="str">
        <f>_xlfn.XLOOKUP($K291,mapping!$P$2:$P$4,mapping!$Q$2:$Q$4,,0)</f>
        <v>Large</v>
      </c>
      <c r="Q291" s="29" t="str">
        <f>_xlfn.XLOOKUP($I291,mapping!$M$2:$M$4,mapping!$N$2:$N$4,,0)</f>
        <v>On-site</v>
      </c>
    </row>
    <row r="292" spans="1:17" x14ac:dyDescent="0.25">
      <c r="A292" s="28">
        <v>2022</v>
      </c>
      <c r="B292" s="29" t="s">
        <v>21</v>
      </c>
      <c r="C292" s="29" t="s">
        <v>12</v>
      </c>
      <c r="D292" s="29" t="s">
        <v>26</v>
      </c>
      <c r="E292" s="28">
        <v>225000</v>
      </c>
      <c r="F292" s="29" t="s">
        <v>14</v>
      </c>
      <c r="G292" s="28">
        <v>225000</v>
      </c>
      <c r="H292" s="29" t="s">
        <v>17</v>
      </c>
      <c r="I292" s="28">
        <v>0</v>
      </c>
      <c r="J292" s="29" t="s">
        <v>17</v>
      </c>
      <c r="K292" s="29" t="s">
        <v>16</v>
      </c>
      <c r="L292" s="29" t="str">
        <f>_xlfn.XLOOKUP($D292,mapping!$B$2:$B$124,mapping!$A$2:$A$124,,0)</f>
        <v>Data Engineer</v>
      </c>
      <c r="M292" s="29" t="str">
        <f>_xlfn.XLOOKUP($C292,mapping!$J$2:$J$5,mapping!$K$2:$K$5,,0)</f>
        <v>Full-Time</v>
      </c>
      <c r="N292" s="29" t="str">
        <f>_xlfn.XLOOKUP($B292,mapping!$G$2:$G$5,mapping!$H$2:$H$5,,0)</f>
        <v>Senior</v>
      </c>
      <c r="O292" s="29" t="str">
        <f>_xlfn.XLOOKUP($J292,mapping!$D$2:$D$56,mapping!$E$2:$E$56,,0)</f>
        <v>United States</v>
      </c>
      <c r="P292" s="29" t="str">
        <f>_xlfn.XLOOKUP($K292,mapping!$P$2:$P$4,mapping!$Q$2:$Q$4,,0)</f>
        <v>Medium</v>
      </c>
      <c r="Q292" s="29" t="str">
        <f>_xlfn.XLOOKUP($I292,mapping!$M$2:$M$4,mapping!$N$2:$N$4,,0)</f>
        <v>On-site</v>
      </c>
    </row>
    <row r="293" spans="1:17" x14ac:dyDescent="0.25">
      <c r="A293" s="28">
        <v>2023</v>
      </c>
      <c r="B293" s="29" t="s">
        <v>21</v>
      </c>
      <c r="C293" s="29" t="s">
        <v>12</v>
      </c>
      <c r="D293" s="29" t="s">
        <v>22</v>
      </c>
      <c r="E293" s="28">
        <v>250000</v>
      </c>
      <c r="F293" s="29" t="s">
        <v>14</v>
      </c>
      <c r="G293" s="28">
        <v>250000</v>
      </c>
      <c r="H293" s="29" t="s">
        <v>17</v>
      </c>
      <c r="I293" s="28">
        <v>0</v>
      </c>
      <c r="J293" s="29" t="s">
        <v>17</v>
      </c>
      <c r="K293" s="29" t="s">
        <v>16</v>
      </c>
      <c r="L293" s="29" t="str">
        <f>_xlfn.XLOOKUP($D293,mapping!$B$2:$B$124,mapping!$A$2:$A$124,,0)</f>
        <v>Data Scientist</v>
      </c>
      <c r="M293" s="29" t="str">
        <f>_xlfn.XLOOKUP($C293,mapping!$J$2:$J$5,mapping!$K$2:$K$5,,0)</f>
        <v>Full-Time</v>
      </c>
      <c r="N293" s="29" t="str">
        <f>_xlfn.XLOOKUP($B293,mapping!$G$2:$G$5,mapping!$H$2:$H$5,,0)</f>
        <v>Senior</v>
      </c>
      <c r="O293" s="29" t="str">
        <f>_xlfn.XLOOKUP($J293,mapping!$D$2:$D$56,mapping!$E$2:$E$56,,0)</f>
        <v>United States</v>
      </c>
      <c r="P293" s="29" t="str">
        <f>_xlfn.XLOOKUP($K293,mapping!$P$2:$P$4,mapping!$Q$2:$Q$4,,0)</f>
        <v>Medium</v>
      </c>
      <c r="Q293" s="29" t="str">
        <f>_xlfn.XLOOKUP($I293,mapping!$M$2:$M$4,mapping!$N$2:$N$4,,0)</f>
        <v>On-site</v>
      </c>
    </row>
    <row r="294" spans="1:17" x14ac:dyDescent="0.25">
      <c r="A294" s="28">
        <v>2023</v>
      </c>
      <c r="B294" s="29" t="s">
        <v>21</v>
      </c>
      <c r="C294" s="29" t="s">
        <v>12</v>
      </c>
      <c r="D294" s="29" t="s">
        <v>13</v>
      </c>
      <c r="E294" s="28">
        <v>135000</v>
      </c>
      <c r="F294" s="29" t="s">
        <v>14</v>
      </c>
      <c r="G294" s="28">
        <v>135000</v>
      </c>
      <c r="H294" s="29" t="s">
        <v>17</v>
      </c>
      <c r="I294" s="28">
        <v>100</v>
      </c>
      <c r="J294" s="29" t="s">
        <v>17</v>
      </c>
      <c r="K294" s="29" t="s">
        <v>16</v>
      </c>
      <c r="L294" s="29" t="str">
        <f>_xlfn.XLOOKUP($D294,mapping!$B$2:$B$124,mapping!$A$2:$A$124,,0)</f>
        <v>Data Analyst</v>
      </c>
      <c r="M294" s="29" t="str">
        <f>_xlfn.XLOOKUP($C294,mapping!$J$2:$J$5,mapping!$K$2:$K$5,,0)</f>
        <v>Full-Time</v>
      </c>
      <c r="N294" s="29" t="str">
        <f>_xlfn.XLOOKUP($B294,mapping!$G$2:$G$5,mapping!$H$2:$H$5,,0)</f>
        <v>Senior</v>
      </c>
      <c r="O294" s="29" t="str">
        <f>_xlfn.XLOOKUP($J294,mapping!$D$2:$D$56,mapping!$E$2:$E$56,,0)</f>
        <v>United States</v>
      </c>
      <c r="P294" s="29" t="str">
        <f>_xlfn.XLOOKUP($K294,mapping!$P$2:$P$4,mapping!$Q$2:$Q$4,,0)</f>
        <v>Medium</v>
      </c>
      <c r="Q294" s="29" t="str">
        <f>_xlfn.XLOOKUP($I294,mapping!$M$2:$M$4,mapping!$N$2:$N$4,,0)</f>
        <v>Remote</v>
      </c>
    </row>
    <row r="295" spans="1:17" x14ac:dyDescent="0.25">
      <c r="A295" s="28">
        <v>2024</v>
      </c>
      <c r="B295" s="29" t="s">
        <v>21</v>
      </c>
      <c r="C295" s="29" t="s">
        <v>12</v>
      </c>
      <c r="D295" s="29" t="s">
        <v>18</v>
      </c>
      <c r="E295" s="28">
        <v>230000</v>
      </c>
      <c r="F295" s="29" t="s">
        <v>14</v>
      </c>
      <c r="G295" s="28">
        <v>230000</v>
      </c>
      <c r="H295" s="29" t="s">
        <v>17</v>
      </c>
      <c r="I295" s="28">
        <v>100</v>
      </c>
      <c r="J295" s="29" t="s">
        <v>17</v>
      </c>
      <c r="K295" s="29" t="s">
        <v>16</v>
      </c>
      <c r="L295" s="29" t="str">
        <f>_xlfn.XLOOKUP($D295,mapping!$B$2:$B$124,mapping!$A$2:$A$124,,0)</f>
        <v>Machine Learning Engineer</v>
      </c>
      <c r="M295" s="29" t="str">
        <f>_xlfn.XLOOKUP($C295,mapping!$J$2:$J$5,mapping!$K$2:$K$5,,0)</f>
        <v>Full-Time</v>
      </c>
      <c r="N295" s="29" t="str">
        <f>_xlfn.XLOOKUP($B295,mapping!$G$2:$G$5,mapping!$H$2:$H$5,,0)</f>
        <v>Senior</v>
      </c>
      <c r="O295" s="29" t="str">
        <f>_xlfn.XLOOKUP($J295,mapping!$D$2:$D$56,mapping!$E$2:$E$56,,0)</f>
        <v>United States</v>
      </c>
      <c r="P295" s="29" t="str">
        <f>_xlfn.XLOOKUP($K295,mapping!$P$2:$P$4,mapping!$Q$2:$Q$4,,0)</f>
        <v>Medium</v>
      </c>
      <c r="Q295" s="29" t="str">
        <f>_xlfn.XLOOKUP($I295,mapping!$M$2:$M$4,mapping!$N$2:$N$4,,0)</f>
        <v>Remote</v>
      </c>
    </row>
    <row r="296" spans="1:17" x14ac:dyDescent="0.25">
      <c r="A296" s="28">
        <v>2022</v>
      </c>
      <c r="B296" s="29" t="s">
        <v>21</v>
      </c>
      <c r="C296" s="29" t="s">
        <v>12</v>
      </c>
      <c r="D296" s="29" t="s">
        <v>26</v>
      </c>
      <c r="E296" s="28">
        <v>35000</v>
      </c>
      <c r="F296" s="29" t="s">
        <v>19</v>
      </c>
      <c r="G296" s="28">
        <v>36773</v>
      </c>
      <c r="H296" s="29" t="s">
        <v>42</v>
      </c>
      <c r="I296" s="28">
        <v>0</v>
      </c>
      <c r="J296" s="29" t="s">
        <v>42</v>
      </c>
      <c r="K296" s="29" t="s">
        <v>16</v>
      </c>
      <c r="L296" s="29" t="str">
        <f>_xlfn.XLOOKUP($D296,mapping!$B$2:$B$124,mapping!$A$2:$A$124,,0)</f>
        <v>Data Engineer</v>
      </c>
      <c r="M296" s="29" t="str">
        <f>_xlfn.XLOOKUP($C296,mapping!$J$2:$J$5,mapping!$K$2:$K$5,,0)</f>
        <v>Full-Time</v>
      </c>
      <c r="N296" s="29" t="str">
        <f>_xlfn.XLOOKUP($B296,mapping!$G$2:$G$5,mapping!$H$2:$H$5,,0)</f>
        <v>Senior</v>
      </c>
      <c r="O296" s="29" t="str">
        <f>_xlfn.XLOOKUP($J296,mapping!$D$2:$D$56,mapping!$E$2:$E$56,,0)</f>
        <v>Spain</v>
      </c>
      <c r="P296" s="29" t="str">
        <f>_xlfn.XLOOKUP($K296,mapping!$P$2:$P$4,mapping!$Q$2:$Q$4,,0)</f>
        <v>Medium</v>
      </c>
      <c r="Q296" s="29" t="str">
        <f>_xlfn.XLOOKUP($I296,mapping!$M$2:$M$4,mapping!$N$2:$N$4,,0)</f>
        <v>On-site</v>
      </c>
    </row>
    <row r="297" spans="1:17" x14ac:dyDescent="0.25">
      <c r="A297" s="28">
        <v>2024</v>
      </c>
      <c r="B297" s="29" t="s">
        <v>11</v>
      </c>
      <c r="C297" s="29" t="s">
        <v>12</v>
      </c>
      <c r="D297" s="29" t="s">
        <v>26</v>
      </c>
      <c r="E297" s="28">
        <v>73100</v>
      </c>
      <c r="F297" s="29" t="s">
        <v>14</v>
      </c>
      <c r="G297" s="28">
        <v>73100</v>
      </c>
      <c r="H297" s="29" t="s">
        <v>17</v>
      </c>
      <c r="I297" s="28">
        <v>0</v>
      </c>
      <c r="J297" s="29" t="s">
        <v>17</v>
      </c>
      <c r="K297" s="29" t="s">
        <v>16</v>
      </c>
      <c r="L297" s="29" t="str">
        <f>_xlfn.XLOOKUP($D297,mapping!$B$2:$B$124,mapping!$A$2:$A$124,,0)</f>
        <v>Data Engineer</v>
      </c>
      <c r="M297" s="29" t="str">
        <f>_xlfn.XLOOKUP($C297,mapping!$J$2:$J$5,mapping!$K$2:$K$5,,0)</f>
        <v>Full-Time</v>
      </c>
      <c r="N297" s="29" t="str">
        <f>_xlfn.XLOOKUP($B297,mapping!$G$2:$G$5,mapping!$H$2:$H$5,,0)</f>
        <v>Mid-Level</v>
      </c>
      <c r="O297" s="29" t="str">
        <f>_xlfn.XLOOKUP($J297,mapping!$D$2:$D$56,mapping!$E$2:$E$56,,0)</f>
        <v>United States</v>
      </c>
      <c r="P297" s="29" t="str">
        <f>_xlfn.XLOOKUP($K297,mapping!$P$2:$P$4,mapping!$Q$2:$Q$4,,0)</f>
        <v>Medium</v>
      </c>
      <c r="Q297" s="29" t="str">
        <f>_xlfn.XLOOKUP($I297,mapping!$M$2:$M$4,mapping!$N$2:$N$4,,0)</f>
        <v>On-site</v>
      </c>
    </row>
    <row r="298" spans="1:17" x14ac:dyDescent="0.25">
      <c r="A298" s="28">
        <v>2023</v>
      </c>
      <c r="B298" s="29" t="s">
        <v>21</v>
      </c>
      <c r="C298" s="29" t="s">
        <v>12</v>
      </c>
      <c r="D298" s="29" t="s">
        <v>26</v>
      </c>
      <c r="E298" s="28">
        <v>130000</v>
      </c>
      <c r="F298" s="29" t="s">
        <v>14</v>
      </c>
      <c r="G298" s="28">
        <v>130000</v>
      </c>
      <c r="H298" s="29" t="s">
        <v>17</v>
      </c>
      <c r="I298" s="28">
        <v>100</v>
      </c>
      <c r="J298" s="29" t="s">
        <v>17</v>
      </c>
      <c r="K298" s="29" t="s">
        <v>16</v>
      </c>
      <c r="L298" s="29" t="str">
        <f>_xlfn.XLOOKUP($D298,mapping!$B$2:$B$124,mapping!$A$2:$A$124,,0)</f>
        <v>Data Engineer</v>
      </c>
      <c r="M298" s="29" t="str">
        <f>_xlfn.XLOOKUP($C298,mapping!$J$2:$J$5,mapping!$K$2:$K$5,,0)</f>
        <v>Full-Time</v>
      </c>
      <c r="N298" s="29" t="str">
        <f>_xlfn.XLOOKUP($B298,mapping!$G$2:$G$5,mapping!$H$2:$H$5,,0)</f>
        <v>Senior</v>
      </c>
      <c r="O298" s="29" t="str">
        <f>_xlfn.XLOOKUP($J298,mapping!$D$2:$D$56,mapping!$E$2:$E$56,,0)</f>
        <v>United States</v>
      </c>
      <c r="P298" s="29" t="str">
        <f>_xlfn.XLOOKUP($K298,mapping!$P$2:$P$4,mapping!$Q$2:$Q$4,,0)</f>
        <v>Medium</v>
      </c>
      <c r="Q298" s="29" t="str">
        <f>_xlfn.XLOOKUP($I298,mapping!$M$2:$M$4,mapping!$N$2:$N$4,,0)</f>
        <v>Remote</v>
      </c>
    </row>
    <row r="299" spans="1:17" x14ac:dyDescent="0.25">
      <c r="A299" s="28">
        <v>2022</v>
      </c>
      <c r="B299" s="29" t="s">
        <v>21</v>
      </c>
      <c r="C299" s="29" t="s">
        <v>12</v>
      </c>
      <c r="D299" s="29" t="s">
        <v>26</v>
      </c>
      <c r="E299" s="28">
        <v>63000</v>
      </c>
      <c r="F299" s="29" t="s">
        <v>14</v>
      </c>
      <c r="G299" s="28">
        <v>63000</v>
      </c>
      <c r="H299" s="29" t="s">
        <v>17</v>
      </c>
      <c r="I299" s="28">
        <v>0</v>
      </c>
      <c r="J299" s="29" t="s">
        <v>17</v>
      </c>
      <c r="K299" s="29" t="s">
        <v>16</v>
      </c>
      <c r="L299" s="29" t="str">
        <f>_xlfn.XLOOKUP($D299,mapping!$B$2:$B$124,mapping!$A$2:$A$124,,0)</f>
        <v>Data Engineer</v>
      </c>
      <c r="M299" s="29" t="str">
        <f>_xlfn.XLOOKUP($C299,mapping!$J$2:$J$5,mapping!$K$2:$K$5,,0)</f>
        <v>Full-Time</v>
      </c>
      <c r="N299" s="29" t="str">
        <f>_xlfn.XLOOKUP($B299,mapping!$G$2:$G$5,mapping!$H$2:$H$5,,0)</f>
        <v>Senior</v>
      </c>
      <c r="O299" s="29" t="str">
        <f>_xlfn.XLOOKUP($J299,mapping!$D$2:$D$56,mapping!$E$2:$E$56,,0)</f>
        <v>United States</v>
      </c>
      <c r="P299" s="29" t="str">
        <f>_xlfn.XLOOKUP($K299,mapping!$P$2:$P$4,mapping!$Q$2:$Q$4,,0)</f>
        <v>Medium</v>
      </c>
      <c r="Q299" s="29" t="str">
        <f>_xlfn.XLOOKUP($I299,mapping!$M$2:$M$4,mapping!$N$2:$N$4,,0)</f>
        <v>On-site</v>
      </c>
    </row>
    <row r="300" spans="1:17" x14ac:dyDescent="0.25">
      <c r="A300" s="28">
        <v>2024</v>
      </c>
      <c r="B300" s="29" t="s">
        <v>21</v>
      </c>
      <c r="C300" s="29" t="s">
        <v>12</v>
      </c>
      <c r="D300" s="29" t="s">
        <v>13</v>
      </c>
      <c r="E300" s="28">
        <v>112715</v>
      </c>
      <c r="F300" s="29" t="s">
        <v>14</v>
      </c>
      <c r="G300" s="28">
        <v>112715</v>
      </c>
      <c r="H300" s="29" t="s">
        <v>17</v>
      </c>
      <c r="I300" s="28">
        <v>0</v>
      </c>
      <c r="J300" s="29" t="s">
        <v>17</v>
      </c>
      <c r="K300" s="29" t="s">
        <v>16</v>
      </c>
      <c r="L300" s="29" t="str">
        <f>_xlfn.XLOOKUP($D300,mapping!$B$2:$B$124,mapping!$A$2:$A$124,,0)</f>
        <v>Data Analyst</v>
      </c>
      <c r="M300" s="29" t="str">
        <f>_xlfn.XLOOKUP($C300,mapping!$J$2:$J$5,mapping!$K$2:$K$5,,0)</f>
        <v>Full-Time</v>
      </c>
      <c r="N300" s="29" t="str">
        <f>_xlfn.XLOOKUP($B300,mapping!$G$2:$G$5,mapping!$H$2:$H$5,,0)</f>
        <v>Senior</v>
      </c>
      <c r="O300" s="29" t="str">
        <f>_xlfn.XLOOKUP($J300,mapping!$D$2:$D$56,mapping!$E$2:$E$56,,0)</f>
        <v>United States</v>
      </c>
      <c r="P300" s="29" t="str">
        <f>_xlfn.XLOOKUP($K300,mapping!$P$2:$P$4,mapping!$Q$2:$Q$4,,0)</f>
        <v>Medium</v>
      </c>
      <c r="Q300" s="29" t="str">
        <f>_xlfn.XLOOKUP($I300,mapping!$M$2:$M$4,mapping!$N$2:$N$4,,0)</f>
        <v>On-site</v>
      </c>
    </row>
    <row r="301" spans="1:17" x14ac:dyDescent="0.25">
      <c r="A301" s="28">
        <v>2024</v>
      </c>
      <c r="B301" s="29" t="s">
        <v>21</v>
      </c>
      <c r="C301" s="29" t="s">
        <v>12</v>
      </c>
      <c r="D301" s="29" t="s">
        <v>22</v>
      </c>
      <c r="E301" s="28">
        <v>215000</v>
      </c>
      <c r="F301" s="29" t="s">
        <v>14</v>
      </c>
      <c r="G301" s="28">
        <v>215000</v>
      </c>
      <c r="H301" s="29" t="s">
        <v>17</v>
      </c>
      <c r="I301" s="28">
        <v>0</v>
      </c>
      <c r="J301" s="29" t="s">
        <v>17</v>
      </c>
      <c r="K301" s="29" t="s">
        <v>16</v>
      </c>
      <c r="L301" s="29" t="str">
        <f>_xlfn.XLOOKUP($D301,mapping!$B$2:$B$124,mapping!$A$2:$A$124,,0)</f>
        <v>Data Scientist</v>
      </c>
      <c r="M301" s="29" t="str">
        <f>_xlfn.XLOOKUP($C301,mapping!$J$2:$J$5,mapping!$K$2:$K$5,,0)</f>
        <v>Full-Time</v>
      </c>
      <c r="N301" s="29" t="str">
        <f>_xlfn.XLOOKUP($B301,mapping!$G$2:$G$5,mapping!$H$2:$H$5,,0)</f>
        <v>Senior</v>
      </c>
      <c r="O301" s="29" t="str">
        <f>_xlfn.XLOOKUP($J301,mapping!$D$2:$D$56,mapping!$E$2:$E$56,,0)</f>
        <v>United States</v>
      </c>
      <c r="P301" s="29" t="str">
        <f>_xlfn.XLOOKUP($K301,mapping!$P$2:$P$4,mapping!$Q$2:$Q$4,,0)</f>
        <v>Medium</v>
      </c>
      <c r="Q301" s="29" t="str">
        <f>_xlfn.XLOOKUP($I301,mapping!$M$2:$M$4,mapping!$N$2:$N$4,,0)</f>
        <v>On-site</v>
      </c>
    </row>
    <row r="302" spans="1:17" x14ac:dyDescent="0.25">
      <c r="A302" s="28">
        <v>2023</v>
      </c>
      <c r="B302" s="29" t="s">
        <v>21</v>
      </c>
      <c r="C302" s="29" t="s">
        <v>12</v>
      </c>
      <c r="D302" s="29" t="s">
        <v>51</v>
      </c>
      <c r="E302" s="28">
        <v>136000</v>
      </c>
      <c r="F302" s="29" t="s">
        <v>14</v>
      </c>
      <c r="G302" s="28">
        <v>136000</v>
      </c>
      <c r="H302" s="29" t="s">
        <v>17</v>
      </c>
      <c r="I302" s="28">
        <v>0</v>
      </c>
      <c r="J302" s="29" t="s">
        <v>17</v>
      </c>
      <c r="K302" s="29" t="s">
        <v>33</v>
      </c>
      <c r="L302" s="29" t="str">
        <f>_xlfn.XLOOKUP($D302,mapping!$B$2:$B$124,mapping!$A$2:$A$124,,0)</f>
        <v>Applied Scientist</v>
      </c>
      <c r="M302" s="29" t="str">
        <f>_xlfn.XLOOKUP($C302,mapping!$J$2:$J$5,mapping!$K$2:$K$5,,0)</f>
        <v>Full-Time</v>
      </c>
      <c r="N302" s="29" t="str">
        <f>_xlfn.XLOOKUP($B302,mapping!$G$2:$G$5,mapping!$H$2:$H$5,,0)</f>
        <v>Senior</v>
      </c>
      <c r="O302" s="29" t="str">
        <f>_xlfn.XLOOKUP($J302,mapping!$D$2:$D$56,mapping!$E$2:$E$56,,0)</f>
        <v>United States</v>
      </c>
      <c r="P302" s="29" t="str">
        <f>_xlfn.XLOOKUP($K302,mapping!$P$2:$P$4,mapping!$Q$2:$Q$4,,0)</f>
        <v>Large</v>
      </c>
      <c r="Q302" s="29" t="str">
        <f>_xlfn.XLOOKUP($I302,mapping!$M$2:$M$4,mapping!$N$2:$N$4,,0)</f>
        <v>On-site</v>
      </c>
    </row>
    <row r="303" spans="1:17" x14ac:dyDescent="0.25">
      <c r="A303" s="28">
        <v>2023</v>
      </c>
      <c r="B303" s="29" t="s">
        <v>21</v>
      </c>
      <c r="C303" s="29" t="s">
        <v>12</v>
      </c>
      <c r="D303" s="29" t="s">
        <v>26</v>
      </c>
      <c r="E303" s="28">
        <v>151000</v>
      </c>
      <c r="F303" s="29" t="s">
        <v>14</v>
      </c>
      <c r="G303" s="28">
        <v>151000</v>
      </c>
      <c r="H303" s="29" t="s">
        <v>45</v>
      </c>
      <c r="I303" s="28">
        <v>100</v>
      </c>
      <c r="J303" s="29" t="s">
        <v>45</v>
      </c>
      <c r="K303" s="29" t="s">
        <v>16</v>
      </c>
      <c r="L303" s="29" t="str">
        <f>_xlfn.XLOOKUP($D303,mapping!$B$2:$B$124,mapping!$A$2:$A$124,,0)</f>
        <v>Data Engineer</v>
      </c>
      <c r="M303" s="29" t="str">
        <f>_xlfn.XLOOKUP($C303,mapping!$J$2:$J$5,mapping!$K$2:$K$5,,0)</f>
        <v>Full-Time</v>
      </c>
      <c r="N303" s="29" t="str">
        <f>_xlfn.XLOOKUP($B303,mapping!$G$2:$G$5,mapping!$H$2:$H$5,,0)</f>
        <v>Senior</v>
      </c>
      <c r="O303" s="29" t="str">
        <f>_xlfn.XLOOKUP($J303,mapping!$D$2:$D$56,mapping!$E$2:$E$56,,0)</f>
        <v>Canada</v>
      </c>
      <c r="P303" s="29" t="str">
        <f>_xlfn.XLOOKUP($K303,mapping!$P$2:$P$4,mapping!$Q$2:$Q$4,,0)</f>
        <v>Medium</v>
      </c>
      <c r="Q303" s="29" t="str">
        <f>_xlfn.XLOOKUP($I303,mapping!$M$2:$M$4,mapping!$N$2:$N$4,,0)</f>
        <v>Remote</v>
      </c>
    </row>
    <row r="304" spans="1:17" x14ac:dyDescent="0.25">
      <c r="A304" s="28">
        <v>2024</v>
      </c>
      <c r="B304" s="29" t="s">
        <v>21</v>
      </c>
      <c r="C304" s="29" t="s">
        <v>12</v>
      </c>
      <c r="D304" s="29" t="s">
        <v>26</v>
      </c>
      <c r="E304" s="28">
        <v>187000</v>
      </c>
      <c r="F304" s="29" t="s">
        <v>14</v>
      </c>
      <c r="G304" s="28">
        <v>187000</v>
      </c>
      <c r="H304" s="29" t="s">
        <v>17</v>
      </c>
      <c r="I304" s="28">
        <v>0</v>
      </c>
      <c r="J304" s="29" t="s">
        <v>17</v>
      </c>
      <c r="K304" s="29" t="s">
        <v>16</v>
      </c>
      <c r="L304" s="29" t="str">
        <f>_xlfn.XLOOKUP($D304,mapping!$B$2:$B$124,mapping!$A$2:$A$124,,0)</f>
        <v>Data Engineer</v>
      </c>
      <c r="M304" s="29" t="str">
        <f>_xlfn.XLOOKUP($C304,mapping!$J$2:$J$5,mapping!$K$2:$K$5,,0)</f>
        <v>Full-Time</v>
      </c>
      <c r="N304" s="29" t="str">
        <f>_xlfn.XLOOKUP($B304,mapping!$G$2:$G$5,mapping!$H$2:$H$5,,0)</f>
        <v>Senior</v>
      </c>
      <c r="O304" s="29" t="str">
        <f>_xlfn.XLOOKUP($J304,mapping!$D$2:$D$56,mapping!$E$2:$E$56,,0)</f>
        <v>United States</v>
      </c>
      <c r="P304" s="29" t="str">
        <f>_xlfn.XLOOKUP($K304,mapping!$P$2:$P$4,mapping!$Q$2:$Q$4,,0)</f>
        <v>Medium</v>
      </c>
      <c r="Q304" s="29" t="str">
        <f>_xlfn.XLOOKUP($I304,mapping!$M$2:$M$4,mapping!$N$2:$N$4,,0)</f>
        <v>On-site</v>
      </c>
    </row>
    <row r="305" spans="1:17" x14ac:dyDescent="0.25">
      <c r="A305" s="28">
        <v>2023</v>
      </c>
      <c r="B305" s="29" t="s">
        <v>11</v>
      </c>
      <c r="C305" s="29" t="s">
        <v>12</v>
      </c>
      <c r="D305" s="29" t="s">
        <v>34</v>
      </c>
      <c r="E305" s="28">
        <v>220000</v>
      </c>
      <c r="F305" s="29" t="s">
        <v>14</v>
      </c>
      <c r="G305" s="28">
        <v>220000</v>
      </c>
      <c r="H305" s="29" t="s">
        <v>17</v>
      </c>
      <c r="I305" s="28">
        <v>0</v>
      </c>
      <c r="J305" s="29" t="s">
        <v>17</v>
      </c>
      <c r="K305" s="29" t="s">
        <v>16</v>
      </c>
      <c r="L305" s="29" t="str">
        <f>_xlfn.XLOOKUP($D305,mapping!$B$2:$B$124,mapping!$A$2:$A$124,,0)</f>
        <v>Researcher</v>
      </c>
      <c r="M305" s="29" t="str">
        <f>_xlfn.XLOOKUP($C305,mapping!$J$2:$J$5,mapping!$K$2:$K$5,,0)</f>
        <v>Full-Time</v>
      </c>
      <c r="N305" s="29" t="str">
        <f>_xlfn.XLOOKUP($B305,mapping!$G$2:$G$5,mapping!$H$2:$H$5,,0)</f>
        <v>Mid-Level</v>
      </c>
      <c r="O305" s="29" t="str">
        <f>_xlfn.XLOOKUP($J305,mapping!$D$2:$D$56,mapping!$E$2:$E$56,,0)</f>
        <v>United States</v>
      </c>
      <c r="P305" s="29" t="str">
        <f>_xlfn.XLOOKUP($K305,mapping!$P$2:$P$4,mapping!$Q$2:$Q$4,,0)</f>
        <v>Medium</v>
      </c>
      <c r="Q305" s="29" t="str">
        <f>_xlfn.XLOOKUP($I305,mapping!$M$2:$M$4,mapping!$N$2:$N$4,,0)</f>
        <v>On-site</v>
      </c>
    </row>
    <row r="306" spans="1:17" x14ac:dyDescent="0.25">
      <c r="A306" s="28">
        <v>2024</v>
      </c>
      <c r="B306" s="29" t="s">
        <v>11</v>
      </c>
      <c r="C306" s="29" t="s">
        <v>12</v>
      </c>
      <c r="D306" s="29" t="s">
        <v>59</v>
      </c>
      <c r="E306" s="28">
        <v>73000</v>
      </c>
      <c r="F306" s="29" t="s">
        <v>14</v>
      </c>
      <c r="G306" s="28">
        <v>73000</v>
      </c>
      <c r="H306" s="29" t="s">
        <v>17</v>
      </c>
      <c r="I306" s="28">
        <v>0</v>
      </c>
      <c r="J306" s="29" t="s">
        <v>17</v>
      </c>
      <c r="K306" s="29" t="s">
        <v>16</v>
      </c>
      <c r="L306" s="29" t="str">
        <f>_xlfn.XLOOKUP($D306,mapping!$B$2:$B$124,mapping!$A$2:$A$124,,0)</f>
        <v>Data Specialist</v>
      </c>
      <c r="M306" s="29" t="str">
        <f>_xlfn.XLOOKUP($C306,mapping!$J$2:$J$5,mapping!$K$2:$K$5,,0)</f>
        <v>Full-Time</v>
      </c>
      <c r="N306" s="29" t="str">
        <f>_xlfn.XLOOKUP($B306,mapping!$G$2:$G$5,mapping!$H$2:$H$5,,0)</f>
        <v>Mid-Level</v>
      </c>
      <c r="O306" s="29" t="str">
        <f>_xlfn.XLOOKUP($J306,mapping!$D$2:$D$56,mapping!$E$2:$E$56,,0)</f>
        <v>United States</v>
      </c>
      <c r="P306" s="29" t="str">
        <f>_xlfn.XLOOKUP($K306,mapping!$P$2:$P$4,mapping!$Q$2:$Q$4,,0)</f>
        <v>Medium</v>
      </c>
      <c r="Q306" s="29" t="str">
        <f>_xlfn.XLOOKUP($I306,mapping!$M$2:$M$4,mapping!$N$2:$N$4,,0)</f>
        <v>On-site</v>
      </c>
    </row>
    <row r="307" spans="1:17" x14ac:dyDescent="0.25">
      <c r="A307" s="28">
        <v>2024</v>
      </c>
      <c r="B307" s="29" t="s">
        <v>29</v>
      </c>
      <c r="C307" s="29" t="s">
        <v>12</v>
      </c>
      <c r="D307" s="29" t="s">
        <v>13</v>
      </c>
      <c r="E307" s="28">
        <v>96800</v>
      </c>
      <c r="F307" s="29" t="s">
        <v>14</v>
      </c>
      <c r="G307" s="28">
        <v>96800</v>
      </c>
      <c r="H307" s="29" t="s">
        <v>17</v>
      </c>
      <c r="I307" s="28">
        <v>0</v>
      </c>
      <c r="J307" s="29" t="s">
        <v>17</v>
      </c>
      <c r="K307" s="29" t="s">
        <v>16</v>
      </c>
      <c r="L307" s="29" t="str">
        <f>_xlfn.XLOOKUP($D307,mapping!$B$2:$B$124,mapping!$A$2:$A$124,,0)</f>
        <v>Data Analyst</v>
      </c>
      <c r="M307" s="29" t="str">
        <f>_xlfn.XLOOKUP($C307,mapping!$J$2:$J$5,mapping!$K$2:$K$5,,0)</f>
        <v>Full-Time</v>
      </c>
      <c r="N307" s="29" t="str">
        <f>_xlfn.XLOOKUP($B307,mapping!$G$2:$G$5,mapping!$H$2:$H$5,,0)</f>
        <v>Junior</v>
      </c>
      <c r="O307" s="29" t="str">
        <f>_xlfn.XLOOKUP($J307,mapping!$D$2:$D$56,mapping!$E$2:$E$56,,0)</f>
        <v>United States</v>
      </c>
      <c r="P307" s="29" t="str">
        <f>_xlfn.XLOOKUP($K307,mapping!$P$2:$P$4,mapping!$Q$2:$Q$4,,0)</f>
        <v>Medium</v>
      </c>
      <c r="Q307" s="29" t="str">
        <f>_xlfn.XLOOKUP($I307,mapping!$M$2:$M$4,mapping!$N$2:$N$4,,0)</f>
        <v>On-site</v>
      </c>
    </row>
    <row r="308" spans="1:17" x14ac:dyDescent="0.25">
      <c r="A308" s="28">
        <v>2023</v>
      </c>
      <c r="B308" s="29" t="s">
        <v>11</v>
      </c>
      <c r="C308" s="29" t="s">
        <v>12</v>
      </c>
      <c r="D308" s="29" t="s">
        <v>22</v>
      </c>
      <c r="E308" s="28">
        <v>93918</v>
      </c>
      <c r="F308" s="29" t="s">
        <v>14</v>
      </c>
      <c r="G308" s="28">
        <v>93918</v>
      </c>
      <c r="H308" s="29" t="s">
        <v>17</v>
      </c>
      <c r="I308" s="28">
        <v>100</v>
      </c>
      <c r="J308" s="29" t="s">
        <v>17</v>
      </c>
      <c r="K308" s="29" t="s">
        <v>16</v>
      </c>
      <c r="L308" s="29" t="str">
        <f>_xlfn.XLOOKUP($D308,mapping!$B$2:$B$124,mapping!$A$2:$A$124,,0)</f>
        <v>Data Scientist</v>
      </c>
      <c r="M308" s="29" t="str">
        <f>_xlfn.XLOOKUP($C308,mapping!$J$2:$J$5,mapping!$K$2:$K$5,,0)</f>
        <v>Full-Time</v>
      </c>
      <c r="N308" s="29" t="str">
        <f>_xlfn.XLOOKUP($B308,mapping!$G$2:$G$5,mapping!$H$2:$H$5,,0)</f>
        <v>Mid-Level</v>
      </c>
      <c r="O308" s="29" t="str">
        <f>_xlfn.XLOOKUP($J308,mapping!$D$2:$D$56,mapping!$E$2:$E$56,,0)</f>
        <v>United States</v>
      </c>
      <c r="P308" s="29" t="str">
        <f>_xlfn.XLOOKUP($K308,mapping!$P$2:$P$4,mapping!$Q$2:$Q$4,,0)</f>
        <v>Medium</v>
      </c>
      <c r="Q308" s="29" t="str">
        <f>_xlfn.XLOOKUP($I308,mapping!$M$2:$M$4,mapping!$N$2:$N$4,,0)</f>
        <v>Remote</v>
      </c>
    </row>
    <row r="309" spans="1:17" x14ac:dyDescent="0.25">
      <c r="A309" s="28">
        <v>2024</v>
      </c>
      <c r="B309" s="29" t="s">
        <v>29</v>
      </c>
      <c r="C309" s="29" t="s">
        <v>12</v>
      </c>
      <c r="D309" s="29" t="s">
        <v>13</v>
      </c>
      <c r="E309" s="28">
        <v>106875</v>
      </c>
      <c r="F309" s="29" t="s">
        <v>14</v>
      </c>
      <c r="G309" s="28">
        <v>106875</v>
      </c>
      <c r="H309" s="29" t="s">
        <v>17</v>
      </c>
      <c r="I309" s="28">
        <v>0</v>
      </c>
      <c r="J309" s="29" t="s">
        <v>17</v>
      </c>
      <c r="K309" s="29" t="s">
        <v>16</v>
      </c>
      <c r="L309" s="29" t="str">
        <f>_xlfn.XLOOKUP($D309,mapping!$B$2:$B$124,mapping!$A$2:$A$124,,0)</f>
        <v>Data Analyst</v>
      </c>
      <c r="M309" s="29" t="str">
        <f>_xlfn.XLOOKUP($C309,mapping!$J$2:$J$5,mapping!$K$2:$K$5,,0)</f>
        <v>Full-Time</v>
      </c>
      <c r="N309" s="29" t="str">
        <f>_xlfn.XLOOKUP($B309,mapping!$G$2:$G$5,mapping!$H$2:$H$5,,0)</f>
        <v>Junior</v>
      </c>
      <c r="O309" s="29" t="str">
        <f>_xlfn.XLOOKUP($J309,mapping!$D$2:$D$56,mapping!$E$2:$E$56,,0)</f>
        <v>United States</v>
      </c>
      <c r="P309" s="29" t="str">
        <f>_xlfn.XLOOKUP($K309,mapping!$P$2:$P$4,mapping!$Q$2:$Q$4,,0)</f>
        <v>Medium</v>
      </c>
      <c r="Q309" s="29" t="str">
        <f>_xlfn.XLOOKUP($I309,mapping!$M$2:$M$4,mapping!$N$2:$N$4,,0)</f>
        <v>On-site</v>
      </c>
    </row>
    <row r="310" spans="1:17" x14ac:dyDescent="0.25">
      <c r="A310" s="28">
        <v>2023</v>
      </c>
      <c r="B310" s="29" t="s">
        <v>21</v>
      </c>
      <c r="C310" s="29" t="s">
        <v>12</v>
      </c>
      <c r="D310" s="29" t="s">
        <v>30</v>
      </c>
      <c r="E310" s="28">
        <v>152000</v>
      </c>
      <c r="F310" s="29" t="s">
        <v>14</v>
      </c>
      <c r="G310" s="28">
        <v>152000</v>
      </c>
      <c r="H310" s="29" t="s">
        <v>17</v>
      </c>
      <c r="I310" s="28">
        <v>100</v>
      </c>
      <c r="J310" s="29" t="s">
        <v>17</v>
      </c>
      <c r="K310" s="29" t="s">
        <v>16</v>
      </c>
      <c r="L310" s="29" t="str">
        <f>_xlfn.XLOOKUP($D310,mapping!$B$2:$B$124,mapping!$A$2:$A$124,,0)</f>
        <v>Machine Learning Engineer</v>
      </c>
      <c r="M310" s="29" t="str">
        <f>_xlfn.XLOOKUP($C310,mapping!$J$2:$J$5,mapping!$K$2:$K$5,,0)</f>
        <v>Full-Time</v>
      </c>
      <c r="N310" s="29" t="str">
        <f>_xlfn.XLOOKUP($B310,mapping!$G$2:$G$5,mapping!$H$2:$H$5,,0)</f>
        <v>Senior</v>
      </c>
      <c r="O310" s="29" t="str">
        <f>_xlfn.XLOOKUP($J310,mapping!$D$2:$D$56,mapping!$E$2:$E$56,,0)</f>
        <v>United States</v>
      </c>
      <c r="P310" s="29" t="str">
        <f>_xlfn.XLOOKUP($K310,mapping!$P$2:$P$4,mapping!$Q$2:$Q$4,,0)</f>
        <v>Medium</v>
      </c>
      <c r="Q310" s="29" t="str">
        <f>_xlfn.XLOOKUP($I310,mapping!$M$2:$M$4,mapping!$N$2:$N$4,,0)</f>
        <v>Remote</v>
      </c>
    </row>
    <row r="311" spans="1:17" x14ac:dyDescent="0.25">
      <c r="A311" s="28">
        <v>2023</v>
      </c>
      <c r="B311" s="29" t="s">
        <v>21</v>
      </c>
      <c r="C311" s="29" t="s">
        <v>12</v>
      </c>
      <c r="D311" s="29" t="s">
        <v>82</v>
      </c>
      <c r="E311" s="28">
        <v>144000</v>
      </c>
      <c r="F311" s="29" t="s">
        <v>14</v>
      </c>
      <c r="G311" s="28">
        <v>144000</v>
      </c>
      <c r="H311" s="29" t="s">
        <v>28</v>
      </c>
      <c r="I311" s="28">
        <v>0</v>
      </c>
      <c r="J311" s="29" t="s">
        <v>28</v>
      </c>
      <c r="K311" s="29" t="s">
        <v>16</v>
      </c>
      <c r="L311" s="29" t="str">
        <f>_xlfn.XLOOKUP($D311,mapping!$B$2:$B$124,mapping!$A$2:$A$124,,0)</f>
        <v>Data Engineer</v>
      </c>
      <c r="M311" s="29" t="str">
        <f>_xlfn.XLOOKUP($C311,mapping!$J$2:$J$5,mapping!$K$2:$K$5,,0)</f>
        <v>Full-Time</v>
      </c>
      <c r="N311" s="29" t="str">
        <f>_xlfn.XLOOKUP($B311,mapping!$G$2:$G$5,mapping!$H$2:$H$5,,0)</f>
        <v>Senior</v>
      </c>
      <c r="O311" s="29" t="str">
        <f>_xlfn.XLOOKUP($J311,mapping!$D$2:$D$56,mapping!$E$2:$E$56,,0)</f>
        <v>United Kingdom</v>
      </c>
      <c r="P311" s="29" t="str">
        <f>_xlfn.XLOOKUP($K311,mapping!$P$2:$P$4,mapping!$Q$2:$Q$4,,0)</f>
        <v>Medium</v>
      </c>
      <c r="Q311" s="29" t="str">
        <f>_xlfn.XLOOKUP($I311,mapping!$M$2:$M$4,mapping!$N$2:$N$4,,0)</f>
        <v>On-site</v>
      </c>
    </row>
    <row r="312" spans="1:17" x14ac:dyDescent="0.25">
      <c r="A312" s="28">
        <v>2022</v>
      </c>
      <c r="B312" s="29" t="s">
        <v>21</v>
      </c>
      <c r="C312" s="29" t="s">
        <v>12</v>
      </c>
      <c r="D312" s="29" t="s">
        <v>22</v>
      </c>
      <c r="E312" s="28">
        <v>177500</v>
      </c>
      <c r="F312" s="29" t="s">
        <v>14</v>
      </c>
      <c r="G312" s="28">
        <v>177500</v>
      </c>
      <c r="H312" s="29" t="s">
        <v>17</v>
      </c>
      <c r="I312" s="28">
        <v>100</v>
      </c>
      <c r="J312" s="29" t="s">
        <v>17</v>
      </c>
      <c r="K312" s="29" t="s">
        <v>16</v>
      </c>
      <c r="L312" s="29" t="str">
        <f>_xlfn.XLOOKUP($D312,mapping!$B$2:$B$124,mapping!$A$2:$A$124,,0)</f>
        <v>Data Scientist</v>
      </c>
      <c r="M312" s="29" t="str">
        <f>_xlfn.XLOOKUP($C312,mapping!$J$2:$J$5,mapping!$K$2:$K$5,,0)</f>
        <v>Full-Time</v>
      </c>
      <c r="N312" s="29" t="str">
        <f>_xlfn.XLOOKUP($B312,mapping!$G$2:$G$5,mapping!$H$2:$H$5,,0)</f>
        <v>Senior</v>
      </c>
      <c r="O312" s="29" t="str">
        <f>_xlfn.XLOOKUP($J312,mapping!$D$2:$D$56,mapping!$E$2:$E$56,,0)</f>
        <v>United States</v>
      </c>
      <c r="P312" s="29" t="str">
        <f>_xlfn.XLOOKUP($K312,mapping!$P$2:$P$4,mapping!$Q$2:$Q$4,,0)</f>
        <v>Medium</v>
      </c>
      <c r="Q312" s="29" t="str">
        <f>_xlfn.XLOOKUP($I312,mapping!$M$2:$M$4,mapping!$N$2:$N$4,,0)</f>
        <v>Remote</v>
      </c>
    </row>
    <row r="313" spans="1:17" x14ac:dyDescent="0.25">
      <c r="A313" s="28">
        <v>2024</v>
      </c>
      <c r="B313" s="29" t="s">
        <v>21</v>
      </c>
      <c r="C313" s="29" t="s">
        <v>12</v>
      </c>
      <c r="D313" s="29" t="s">
        <v>26</v>
      </c>
      <c r="E313" s="28">
        <v>161500</v>
      </c>
      <c r="F313" s="29" t="s">
        <v>14</v>
      </c>
      <c r="G313" s="28">
        <v>161500</v>
      </c>
      <c r="H313" s="29" t="s">
        <v>17</v>
      </c>
      <c r="I313" s="28">
        <v>0</v>
      </c>
      <c r="J313" s="29" t="s">
        <v>17</v>
      </c>
      <c r="K313" s="29" t="s">
        <v>16</v>
      </c>
      <c r="L313" s="29" t="str">
        <f>_xlfn.XLOOKUP($D313,mapping!$B$2:$B$124,mapping!$A$2:$A$124,,0)</f>
        <v>Data Engineer</v>
      </c>
      <c r="M313" s="29" t="str">
        <f>_xlfn.XLOOKUP($C313,mapping!$J$2:$J$5,mapping!$K$2:$K$5,,0)</f>
        <v>Full-Time</v>
      </c>
      <c r="N313" s="29" t="str">
        <f>_xlfn.XLOOKUP($B313,mapping!$G$2:$G$5,mapping!$H$2:$H$5,,0)</f>
        <v>Senior</v>
      </c>
      <c r="O313" s="29" t="str">
        <f>_xlfn.XLOOKUP($J313,mapping!$D$2:$D$56,mapping!$E$2:$E$56,,0)</f>
        <v>United States</v>
      </c>
      <c r="P313" s="29" t="str">
        <f>_xlfn.XLOOKUP($K313,mapping!$P$2:$P$4,mapping!$Q$2:$Q$4,,0)</f>
        <v>Medium</v>
      </c>
      <c r="Q313" s="29" t="str">
        <f>_xlfn.XLOOKUP($I313,mapping!$M$2:$M$4,mapping!$N$2:$N$4,,0)</f>
        <v>On-site</v>
      </c>
    </row>
    <row r="314" spans="1:17" x14ac:dyDescent="0.25">
      <c r="A314" s="28">
        <v>2024</v>
      </c>
      <c r="B314" s="29" t="s">
        <v>11</v>
      </c>
      <c r="C314" s="29" t="s">
        <v>12</v>
      </c>
      <c r="D314" s="29" t="s">
        <v>22</v>
      </c>
      <c r="E314" s="28">
        <v>212000</v>
      </c>
      <c r="F314" s="29" t="s">
        <v>14</v>
      </c>
      <c r="G314" s="28">
        <v>212000</v>
      </c>
      <c r="H314" s="29" t="s">
        <v>83</v>
      </c>
      <c r="I314" s="28">
        <v>0</v>
      </c>
      <c r="J314" s="29" t="s">
        <v>83</v>
      </c>
      <c r="K314" s="29" t="s">
        <v>16</v>
      </c>
      <c r="L314" s="29" t="str">
        <f>_xlfn.XLOOKUP($D314,mapping!$B$2:$B$124,mapping!$A$2:$A$124,,0)</f>
        <v>Data Scientist</v>
      </c>
      <c r="M314" s="29" t="str">
        <f>_xlfn.XLOOKUP($C314,mapping!$J$2:$J$5,mapping!$K$2:$K$5,,0)</f>
        <v>Full-Time</v>
      </c>
      <c r="N314" s="29" t="str">
        <f>_xlfn.XLOOKUP($B314,mapping!$G$2:$G$5,mapping!$H$2:$H$5,,0)</f>
        <v>Mid-Level</v>
      </c>
      <c r="O314" s="29" t="str">
        <f>_xlfn.XLOOKUP($J314,mapping!$D$2:$D$56,mapping!$E$2:$E$56,,0)</f>
        <v>Egypt</v>
      </c>
      <c r="P314" s="29" t="str">
        <f>_xlfn.XLOOKUP($K314,mapping!$P$2:$P$4,mapping!$Q$2:$Q$4,,0)</f>
        <v>Medium</v>
      </c>
      <c r="Q314" s="29" t="str">
        <f>_xlfn.XLOOKUP($I314,mapping!$M$2:$M$4,mapping!$N$2:$N$4,,0)</f>
        <v>On-site</v>
      </c>
    </row>
    <row r="315" spans="1:17" x14ac:dyDescent="0.25">
      <c r="A315" s="28">
        <v>2023</v>
      </c>
      <c r="B315" s="29" t="s">
        <v>21</v>
      </c>
      <c r="C315" s="29" t="s">
        <v>12</v>
      </c>
      <c r="D315" s="29" t="s">
        <v>22</v>
      </c>
      <c r="E315" s="28">
        <v>160000</v>
      </c>
      <c r="F315" s="29" t="s">
        <v>14</v>
      </c>
      <c r="G315" s="28">
        <v>160000</v>
      </c>
      <c r="H315" s="29" t="s">
        <v>17</v>
      </c>
      <c r="I315" s="28">
        <v>0</v>
      </c>
      <c r="J315" s="29" t="s">
        <v>17</v>
      </c>
      <c r="K315" s="29" t="s">
        <v>16</v>
      </c>
      <c r="L315" s="29" t="str">
        <f>_xlfn.XLOOKUP($D315,mapping!$B$2:$B$124,mapping!$A$2:$A$124,,0)</f>
        <v>Data Scientist</v>
      </c>
      <c r="M315" s="29" t="str">
        <f>_xlfn.XLOOKUP($C315,mapping!$J$2:$J$5,mapping!$K$2:$K$5,,0)</f>
        <v>Full-Time</v>
      </c>
      <c r="N315" s="29" t="str">
        <f>_xlfn.XLOOKUP($B315,mapping!$G$2:$G$5,mapping!$H$2:$H$5,,0)</f>
        <v>Senior</v>
      </c>
      <c r="O315" s="29" t="str">
        <f>_xlfn.XLOOKUP($J315,mapping!$D$2:$D$56,mapping!$E$2:$E$56,,0)</f>
        <v>United States</v>
      </c>
      <c r="P315" s="29" t="str">
        <f>_xlfn.XLOOKUP($K315,mapping!$P$2:$P$4,mapping!$Q$2:$Q$4,,0)</f>
        <v>Medium</v>
      </c>
      <c r="Q315" s="29" t="str">
        <f>_xlfn.XLOOKUP($I315,mapping!$M$2:$M$4,mapping!$N$2:$N$4,,0)</f>
        <v>On-site</v>
      </c>
    </row>
    <row r="316" spans="1:17" x14ac:dyDescent="0.25">
      <c r="A316" s="28">
        <v>2024</v>
      </c>
      <c r="B316" s="29" t="s">
        <v>21</v>
      </c>
      <c r="C316" s="29" t="s">
        <v>12</v>
      </c>
      <c r="D316" s="29" t="s">
        <v>63</v>
      </c>
      <c r="E316" s="28">
        <v>160000</v>
      </c>
      <c r="F316" s="29" t="s">
        <v>14</v>
      </c>
      <c r="G316" s="28">
        <v>160000</v>
      </c>
      <c r="H316" s="29" t="s">
        <v>17</v>
      </c>
      <c r="I316" s="28">
        <v>0</v>
      </c>
      <c r="J316" s="29" t="s">
        <v>17</v>
      </c>
      <c r="K316" s="29" t="s">
        <v>16</v>
      </c>
      <c r="L316" s="29" t="str">
        <f>_xlfn.XLOOKUP($D316,mapping!$B$2:$B$124,mapping!$A$2:$A$124,,0)</f>
        <v>Data Architect</v>
      </c>
      <c r="M316" s="29" t="str">
        <f>_xlfn.XLOOKUP($C316,mapping!$J$2:$J$5,mapping!$K$2:$K$5,,0)</f>
        <v>Full-Time</v>
      </c>
      <c r="N316" s="29" t="str">
        <f>_xlfn.XLOOKUP($B316,mapping!$G$2:$G$5,mapping!$H$2:$H$5,,0)</f>
        <v>Senior</v>
      </c>
      <c r="O316" s="29" t="str">
        <f>_xlfn.XLOOKUP($J316,mapping!$D$2:$D$56,mapping!$E$2:$E$56,,0)</f>
        <v>United States</v>
      </c>
      <c r="P316" s="29" t="str">
        <f>_xlfn.XLOOKUP($K316,mapping!$P$2:$P$4,mapping!$Q$2:$Q$4,,0)</f>
        <v>Medium</v>
      </c>
      <c r="Q316" s="29" t="str">
        <f>_xlfn.XLOOKUP($I316,mapping!$M$2:$M$4,mapping!$N$2:$N$4,,0)</f>
        <v>On-site</v>
      </c>
    </row>
    <row r="317" spans="1:17" x14ac:dyDescent="0.25">
      <c r="A317" s="28">
        <v>2023</v>
      </c>
      <c r="B317" s="29" t="s">
        <v>21</v>
      </c>
      <c r="C317" s="29" t="s">
        <v>12</v>
      </c>
      <c r="D317" s="29" t="s">
        <v>18</v>
      </c>
      <c r="E317" s="28">
        <v>142200</v>
      </c>
      <c r="F317" s="29" t="s">
        <v>14</v>
      </c>
      <c r="G317" s="28">
        <v>142200</v>
      </c>
      <c r="H317" s="29" t="s">
        <v>17</v>
      </c>
      <c r="I317" s="28">
        <v>0</v>
      </c>
      <c r="J317" s="29" t="s">
        <v>17</v>
      </c>
      <c r="K317" s="29" t="s">
        <v>16</v>
      </c>
      <c r="L317" s="29" t="str">
        <f>_xlfn.XLOOKUP($D317,mapping!$B$2:$B$124,mapping!$A$2:$A$124,,0)</f>
        <v>Machine Learning Engineer</v>
      </c>
      <c r="M317" s="29" t="str">
        <f>_xlfn.XLOOKUP($C317,mapping!$J$2:$J$5,mapping!$K$2:$K$5,,0)</f>
        <v>Full-Time</v>
      </c>
      <c r="N317" s="29" t="str">
        <f>_xlfn.XLOOKUP($B317,mapping!$G$2:$G$5,mapping!$H$2:$H$5,,0)</f>
        <v>Senior</v>
      </c>
      <c r="O317" s="29" t="str">
        <f>_xlfn.XLOOKUP($J317,mapping!$D$2:$D$56,mapping!$E$2:$E$56,,0)</f>
        <v>United States</v>
      </c>
      <c r="P317" s="29" t="str">
        <f>_xlfn.XLOOKUP($K317,mapping!$P$2:$P$4,mapping!$Q$2:$Q$4,,0)</f>
        <v>Medium</v>
      </c>
      <c r="Q317" s="29" t="str">
        <f>_xlfn.XLOOKUP($I317,mapping!$M$2:$M$4,mapping!$N$2:$N$4,,0)</f>
        <v>On-site</v>
      </c>
    </row>
    <row r="318" spans="1:17" x14ac:dyDescent="0.25">
      <c r="A318" s="28">
        <v>2024</v>
      </c>
      <c r="B318" s="29" t="s">
        <v>21</v>
      </c>
      <c r="C318" s="29" t="s">
        <v>12</v>
      </c>
      <c r="D318" s="29" t="s">
        <v>13</v>
      </c>
      <c r="E318" s="28">
        <v>193000</v>
      </c>
      <c r="F318" s="29" t="s">
        <v>14</v>
      </c>
      <c r="G318" s="28">
        <v>193000</v>
      </c>
      <c r="H318" s="29" t="s">
        <v>17</v>
      </c>
      <c r="I318" s="28">
        <v>100</v>
      </c>
      <c r="J318" s="29" t="s">
        <v>17</v>
      </c>
      <c r="K318" s="29" t="s">
        <v>16</v>
      </c>
      <c r="L318" s="29" t="str">
        <f>_xlfn.XLOOKUP($D318,mapping!$B$2:$B$124,mapping!$A$2:$A$124,,0)</f>
        <v>Data Analyst</v>
      </c>
      <c r="M318" s="29" t="str">
        <f>_xlfn.XLOOKUP($C318,mapping!$J$2:$J$5,mapping!$K$2:$K$5,,0)</f>
        <v>Full-Time</v>
      </c>
      <c r="N318" s="29" t="str">
        <f>_xlfn.XLOOKUP($B318,mapping!$G$2:$G$5,mapping!$H$2:$H$5,,0)</f>
        <v>Senior</v>
      </c>
      <c r="O318" s="29" t="str">
        <f>_xlfn.XLOOKUP($J318,mapping!$D$2:$D$56,mapping!$E$2:$E$56,,0)</f>
        <v>United States</v>
      </c>
      <c r="P318" s="29" t="str">
        <f>_xlfn.XLOOKUP($K318,mapping!$P$2:$P$4,mapping!$Q$2:$Q$4,,0)</f>
        <v>Medium</v>
      </c>
      <c r="Q318" s="29" t="str">
        <f>_xlfn.XLOOKUP($I318,mapping!$M$2:$M$4,mapping!$N$2:$N$4,,0)</f>
        <v>Remote</v>
      </c>
    </row>
    <row r="319" spans="1:17" x14ac:dyDescent="0.25">
      <c r="A319" s="28">
        <v>2023</v>
      </c>
      <c r="B319" s="29" t="s">
        <v>21</v>
      </c>
      <c r="C319" s="29" t="s">
        <v>12</v>
      </c>
      <c r="D319" s="29" t="s">
        <v>62</v>
      </c>
      <c r="E319" s="28">
        <v>202800</v>
      </c>
      <c r="F319" s="29" t="s">
        <v>14</v>
      </c>
      <c r="G319" s="28">
        <v>202800</v>
      </c>
      <c r="H319" s="29" t="s">
        <v>17</v>
      </c>
      <c r="I319" s="28">
        <v>0</v>
      </c>
      <c r="J319" s="29" t="s">
        <v>17</v>
      </c>
      <c r="K319" s="29" t="s">
        <v>33</v>
      </c>
      <c r="L319" s="29" t="str">
        <f>_xlfn.XLOOKUP($D319,mapping!$B$2:$B$124,mapping!$A$2:$A$124,,0)</f>
        <v>Business Intelligence</v>
      </c>
      <c r="M319" s="29" t="str">
        <f>_xlfn.XLOOKUP($C319,mapping!$J$2:$J$5,mapping!$K$2:$K$5,,0)</f>
        <v>Full-Time</v>
      </c>
      <c r="N319" s="29" t="str">
        <f>_xlfn.XLOOKUP($B319,mapping!$G$2:$G$5,mapping!$H$2:$H$5,,0)</f>
        <v>Senior</v>
      </c>
      <c r="O319" s="29" t="str">
        <f>_xlfn.XLOOKUP($J319,mapping!$D$2:$D$56,mapping!$E$2:$E$56,,0)</f>
        <v>United States</v>
      </c>
      <c r="P319" s="29" t="str">
        <f>_xlfn.XLOOKUP($K319,mapping!$P$2:$P$4,mapping!$Q$2:$Q$4,,0)</f>
        <v>Large</v>
      </c>
      <c r="Q319" s="29" t="str">
        <f>_xlfn.XLOOKUP($I319,mapping!$M$2:$M$4,mapping!$N$2:$N$4,,0)</f>
        <v>On-site</v>
      </c>
    </row>
    <row r="320" spans="1:17" x14ac:dyDescent="0.25">
      <c r="A320" s="28">
        <v>2023</v>
      </c>
      <c r="B320" s="29" t="s">
        <v>21</v>
      </c>
      <c r="C320" s="29" t="s">
        <v>12</v>
      </c>
      <c r="D320" s="29" t="s">
        <v>18</v>
      </c>
      <c r="E320" s="28">
        <v>250500</v>
      </c>
      <c r="F320" s="29" t="s">
        <v>14</v>
      </c>
      <c r="G320" s="28">
        <v>250500</v>
      </c>
      <c r="H320" s="29" t="s">
        <v>17</v>
      </c>
      <c r="I320" s="28">
        <v>0</v>
      </c>
      <c r="J320" s="29" t="s">
        <v>17</v>
      </c>
      <c r="K320" s="29" t="s">
        <v>16</v>
      </c>
      <c r="L320" s="29" t="str">
        <f>_xlfn.XLOOKUP($D320,mapping!$B$2:$B$124,mapping!$A$2:$A$124,,0)</f>
        <v>Machine Learning Engineer</v>
      </c>
      <c r="M320" s="29" t="str">
        <f>_xlfn.XLOOKUP($C320,mapping!$J$2:$J$5,mapping!$K$2:$K$5,,0)</f>
        <v>Full-Time</v>
      </c>
      <c r="N320" s="29" t="str">
        <f>_xlfn.XLOOKUP($B320,mapping!$G$2:$G$5,mapping!$H$2:$H$5,,0)</f>
        <v>Senior</v>
      </c>
      <c r="O320" s="29" t="str">
        <f>_xlfn.XLOOKUP($J320,mapping!$D$2:$D$56,mapping!$E$2:$E$56,,0)</f>
        <v>United States</v>
      </c>
      <c r="P320" s="29" t="str">
        <f>_xlfn.XLOOKUP($K320,mapping!$P$2:$P$4,mapping!$Q$2:$Q$4,,0)</f>
        <v>Medium</v>
      </c>
      <c r="Q320" s="29" t="str">
        <f>_xlfn.XLOOKUP($I320,mapping!$M$2:$M$4,mapping!$N$2:$N$4,,0)</f>
        <v>On-site</v>
      </c>
    </row>
    <row r="321" spans="1:17" x14ac:dyDescent="0.25">
      <c r="A321" s="28">
        <v>2023</v>
      </c>
      <c r="B321" s="29" t="s">
        <v>21</v>
      </c>
      <c r="C321" s="29" t="s">
        <v>12</v>
      </c>
      <c r="D321" s="29" t="s">
        <v>18</v>
      </c>
      <c r="E321" s="28">
        <v>163200</v>
      </c>
      <c r="F321" s="29" t="s">
        <v>14</v>
      </c>
      <c r="G321" s="28">
        <v>163200</v>
      </c>
      <c r="H321" s="29" t="s">
        <v>17</v>
      </c>
      <c r="I321" s="28">
        <v>0</v>
      </c>
      <c r="J321" s="29" t="s">
        <v>17</v>
      </c>
      <c r="K321" s="29" t="s">
        <v>16</v>
      </c>
      <c r="L321" s="29" t="str">
        <f>_xlfn.XLOOKUP($D321,mapping!$B$2:$B$124,mapping!$A$2:$A$124,,0)</f>
        <v>Machine Learning Engineer</v>
      </c>
      <c r="M321" s="29" t="str">
        <f>_xlfn.XLOOKUP($C321,mapping!$J$2:$J$5,mapping!$K$2:$K$5,,0)</f>
        <v>Full-Time</v>
      </c>
      <c r="N321" s="29" t="str">
        <f>_xlfn.XLOOKUP($B321,mapping!$G$2:$G$5,mapping!$H$2:$H$5,,0)</f>
        <v>Senior</v>
      </c>
      <c r="O321" s="29" t="str">
        <f>_xlfn.XLOOKUP($J321,mapping!$D$2:$D$56,mapping!$E$2:$E$56,,0)</f>
        <v>United States</v>
      </c>
      <c r="P321" s="29" t="str">
        <f>_xlfn.XLOOKUP($K321,mapping!$P$2:$P$4,mapping!$Q$2:$Q$4,,0)</f>
        <v>Medium</v>
      </c>
      <c r="Q321" s="29" t="str">
        <f>_xlfn.XLOOKUP($I321,mapping!$M$2:$M$4,mapping!$N$2:$N$4,,0)</f>
        <v>On-site</v>
      </c>
    </row>
    <row r="322" spans="1:17" x14ac:dyDescent="0.25">
      <c r="A322" s="28">
        <v>2023</v>
      </c>
      <c r="B322" s="29" t="s">
        <v>21</v>
      </c>
      <c r="C322" s="29" t="s">
        <v>12</v>
      </c>
      <c r="D322" s="29" t="s">
        <v>22</v>
      </c>
      <c r="E322" s="28">
        <v>212800</v>
      </c>
      <c r="F322" s="29" t="s">
        <v>14</v>
      </c>
      <c r="G322" s="28">
        <v>212800</v>
      </c>
      <c r="H322" s="29" t="s">
        <v>17</v>
      </c>
      <c r="I322" s="28">
        <v>0</v>
      </c>
      <c r="J322" s="29" t="s">
        <v>17</v>
      </c>
      <c r="K322" s="29" t="s">
        <v>33</v>
      </c>
      <c r="L322" s="29" t="str">
        <f>_xlfn.XLOOKUP($D322,mapping!$B$2:$B$124,mapping!$A$2:$A$124,,0)</f>
        <v>Data Scientist</v>
      </c>
      <c r="M322" s="29" t="str">
        <f>_xlfn.XLOOKUP($C322,mapping!$J$2:$J$5,mapping!$K$2:$K$5,,0)</f>
        <v>Full-Time</v>
      </c>
      <c r="N322" s="29" t="str">
        <f>_xlfn.XLOOKUP($B322,mapping!$G$2:$G$5,mapping!$H$2:$H$5,,0)</f>
        <v>Senior</v>
      </c>
      <c r="O322" s="29" t="str">
        <f>_xlfn.XLOOKUP($J322,mapping!$D$2:$D$56,mapping!$E$2:$E$56,,0)</f>
        <v>United States</v>
      </c>
      <c r="P322" s="29" t="str">
        <f>_xlfn.XLOOKUP($K322,mapping!$P$2:$P$4,mapping!$Q$2:$Q$4,,0)</f>
        <v>Large</v>
      </c>
      <c r="Q322" s="29" t="str">
        <f>_xlfn.XLOOKUP($I322,mapping!$M$2:$M$4,mapping!$N$2:$N$4,,0)</f>
        <v>On-site</v>
      </c>
    </row>
    <row r="323" spans="1:17" x14ac:dyDescent="0.25">
      <c r="A323" s="28">
        <v>2023</v>
      </c>
      <c r="B323" s="29" t="s">
        <v>11</v>
      </c>
      <c r="C323" s="29" t="s">
        <v>12</v>
      </c>
      <c r="D323" s="29" t="s">
        <v>81</v>
      </c>
      <c r="E323" s="28">
        <v>242100</v>
      </c>
      <c r="F323" s="29" t="s">
        <v>14</v>
      </c>
      <c r="G323" s="28">
        <v>242100</v>
      </c>
      <c r="H323" s="29" t="s">
        <v>17</v>
      </c>
      <c r="I323" s="28">
        <v>0</v>
      </c>
      <c r="J323" s="29" t="s">
        <v>17</v>
      </c>
      <c r="K323" s="29" t="s">
        <v>16</v>
      </c>
      <c r="L323" s="29" t="str">
        <f>_xlfn.XLOOKUP($D323,mapping!$B$2:$B$124,mapping!$A$2:$A$124,,0)</f>
        <v>Data Manager</v>
      </c>
      <c r="M323" s="29" t="str">
        <f>_xlfn.XLOOKUP($C323,mapping!$J$2:$J$5,mapping!$K$2:$K$5,,0)</f>
        <v>Full-Time</v>
      </c>
      <c r="N323" s="29" t="str">
        <f>_xlfn.XLOOKUP($B323,mapping!$G$2:$G$5,mapping!$H$2:$H$5,,0)</f>
        <v>Mid-Level</v>
      </c>
      <c r="O323" s="29" t="str">
        <f>_xlfn.XLOOKUP($J323,mapping!$D$2:$D$56,mapping!$E$2:$E$56,,0)</f>
        <v>United States</v>
      </c>
      <c r="P323" s="29" t="str">
        <f>_xlfn.XLOOKUP($K323,mapping!$P$2:$P$4,mapping!$Q$2:$Q$4,,0)</f>
        <v>Medium</v>
      </c>
      <c r="Q323" s="29" t="str">
        <f>_xlfn.XLOOKUP($I323,mapping!$M$2:$M$4,mapping!$N$2:$N$4,,0)</f>
        <v>On-site</v>
      </c>
    </row>
    <row r="324" spans="1:17" x14ac:dyDescent="0.25">
      <c r="A324" s="28">
        <v>2024</v>
      </c>
      <c r="B324" s="29" t="s">
        <v>11</v>
      </c>
      <c r="C324" s="29" t="s">
        <v>12</v>
      </c>
      <c r="D324" s="29" t="s">
        <v>22</v>
      </c>
      <c r="E324" s="28">
        <v>110000</v>
      </c>
      <c r="F324" s="29" t="s">
        <v>14</v>
      </c>
      <c r="G324" s="28">
        <v>110000</v>
      </c>
      <c r="H324" s="29" t="s">
        <v>17</v>
      </c>
      <c r="I324" s="28">
        <v>100</v>
      </c>
      <c r="J324" s="29" t="s">
        <v>17</v>
      </c>
      <c r="K324" s="29" t="s">
        <v>16</v>
      </c>
      <c r="L324" s="29" t="str">
        <f>_xlfn.XLOOKUP($D324,mapping!$B$2:$B$124,mapping!$A$2:$A$124,,0)</f>
        <v>Data Scientist</v>
      </c>
      <c r="M324" s="29" t="str">
        <f>_xlfn.XLOOKUP($C324,mapping!$J$2:$J$5,mapping!$K$2:$K$5,,0)</f>
        <v>Full-Time</v>
      </c>
      <c r="N324" s="29" t="str">
        <f>_xlfn.XLOOKUP($B324,mapping!$G$2:$G$5,mapping!$H$2:$H$5,,0)</f>
        <v>Mid-Level</v>
      </c>
      <c r="O324" s="29" t="str">
        <f>_xlfn.XLOOKUP($J324,mapping!$D$2:$D$56,mapping!$E$2:$E$56,,0)</f>
        <v>United States</v>
      </c>
      <c r="P324" s="29" t="str">
        <f>_xlfn.XLOOKUP($K324,mapping!$P$2:$P$4,mapping!$Q$2:$Q$4,,0)</f>
        <v>Medium</v>
      </c>
      <c r="Q324" s="29" t="str">
        <f>_xlfn.XLOOKUP($I324,mapping!$M$2:$M$4,mapping!$N$2:$N$4,,0)</f>
        <v>Remote</v>
      </c>
    </row>
    <row r="325" spans="1:17" x14ac:dyDescent="0.25">
      <c r="A325" s="28">
        <v>2023</v>
      </c>
      <c r="B325" s="29" t="s">
        <v>11</v>
      </c>
      <c r="C325" s="29" t="s">
        <v>12</v>
      </c>
      <c r="D325" s="29" t="s">
        <v>22</v>
      </c>
      <c r="E325" s="28">
        <v>90000</v>
      </c>
      <c r="F325" s="29" t="s">
        <v>14</v>
      </c>
      <c r="G325" s="28">
        <v>90000</v>
      </c>
      <c r="H325" s="29" t="s">
        <v>17</v>
      </c>
      <c r="I325" s="28">
        <v>100</v>
      </c>
      <c r="J325" s="29" t="s">
        <v>17</v>
      </c>
      <c r="K325" s="29" t="s">
        <v>16</v>
      </c>
      <c r="L325" s="29" t="str">
        <f>_xlfn.XLOOKUP($D325,mapping!$B$2:$B$124,mapping!$A$2:$A$124,,0)</f>
        <v>Data Scientist</v>
      </c>
      <c r="M325" s="29" t="str">
        <f>_xlfn.XLOOKUP($C325,mapping!$J$2:$J$5,mapping!$K$2:$K$5,,0)</f>
        <v>Full-Time</v>
      </c>
      <c r="N325" s="29" t="str">
        <f>_xlfn.XLOOKUP($B325,mapping!$G$2:$G$5,mapping!$H$2:$H$5,,0)</f>
        <v>Mid-Level</v>
      </c>
      <c r="O325" s="29" t="str">
        <f>_xlfn.XLOOKUP($J325,mapping!$D$2:$D$56,mapping!$E$2:$E$56,,0)</f>
        <v>United States</v>
      </c>
      <c r="P325" s="29" t="str">
        <f>_xlfn.XLOOKUP($K325,mapping!$P$2:$P$4,mapping!$Q$2:$Q$4,,0)</f>
        <v>Medium</v>
      </c>
      <c r="Q325" s="29" t="str">
        <f>_xlfn.XLOOKUP($I325,mapping!$M$2:$M$4,mapping!$N$2:$N$4,,0)</f>
        <v>Remote</v>
      </c>
    </row>
    <row r="326" spans="1:17" x14ac:dyDescent="0.25">
      <c r="A326" s="28">
        <v>2023</v>
      </c>
      <c r="B326" s="29" t="s">
        <v>21</v>
      </c>
      <c r="C326" s="29" t="s">
        <v>12</v>
      </c>
      <c r="D326" s="29" t="s">
        <v>22</v>
      </c>
      <c r="E326" s="28">
        <v>170186</v>
      </c>
      <c r="F326" s="29" t="s">
        <v>14</v>
      </c>
      <c r="G326" s="28">
        <v>170186</v>
      </c>
      <c r="H326" s="29" t="s">
        <v>17</v>
      </c>
      <c r="I326" s="28">
        <v>0</v>
      </c>
      <c r="J326" s="29" t="s">
        <v>17</v>
      </c>
      <c r="K326" s="29" t="s">
        <v>16</v>
      </c>
      <c r="L326" s="29" t="str">
        <f>_xlfn.XLOOKUP($D326,mapping!$B$2:$B$124,mapping!$A$2:$A$124,,0)</f>
        <v>Data Scientist</v>
      </c>
      <c r="M326" s="29" t="str">
        <f>_xlfn.XLOOKUP($C326,mapping!$J$2:$J$5,mapping!$K$2:$K$5,,0)</f>
        <v>Full-Time</v>
      </c>
      <c r="N326" s="29" t="str">
        <f>_xlfn.XLOOKUP($B326,mapping!$G$2:$G$5,mapping!$H$2:$H$5,,0)</f>
        <v>Senior</v>
      </c>
      <c r="O326" s="29" t="str">
        <f>_xlfn.XLOOKUP($J326,mapping!$D$2:$D$56,mapping!$E$2:$E$56,,0)</f>
        <v>United States</v>
      </c>
      <c r="P326" s="29" t="str">
        <f>_xlfn.XLOOKUP($K326,mapping!$P$2:$P$4,mapping!$Q$2:$Q$4,,0)</f>
        <v>Medium</v>
      </c>
      <c r="Q326" s="29" t="str">
        <f>_xlfn.XLOOKUP($I326,mapping!$M$2:$M$4,mapping!$N$2:$N$4,,0)</f>
        <v>On-site</v>
      </c>
    </row>
    <row r="327" spans="1:17" x14ac:dyDescent="0.25">
      <c r="A327" s="28">
        <v>2024</v>
      </c>
      <c r="B327" s="29" t="s">
        <v>11</v>
      </c>
      <c r="C327" s="29" t="s">
        <v>12</v>
      </c>
      <c r="D327" s="29" t="s">
        <v>26</v>
      </c>
      <c r="E327" s="28">
        <v>102000</v>
      </c>
      <c r="F327" s="29" t="s">
        <v>14</v>
      </c>
      <c r="G327" s="28">
        <v>102000</v>
      </c>
      <c r="H327" s="29" t="s">
        <v>17</v>
      </c>
      <c r="I327" s="28">
        <v>0</v>
      </c>
      <c r="J327" s="29" t="s">
        <v>17</v>
      </c>
      <c r="K327" s="29" t="s">
        <v>16</v>
      </c>
      <c r="L327" s="29" t="str">
        <f>_xlfn.XLOOKUP($D327,mapping!$B$2:$B$124,mapping!$A$2:$A$124,,0)</f>
        <v>Data Engineer</v>
      </c>
      <c r="M327" s="29" t="str">
        <f>_xlfn.XLOOKUP($C327,mapping!$J$2:$J$5,mapping!$K$2:$K$5,,0)</f>
        <v>Full-Time</v>
      </c>
      <c r="N327" s="29" t="str">
        <f>_xlfn.XLOOKUP($B327,mapping!$G$2:$G$5,mapping!$H$2:$H$5,,0)</f>
        <v>Mid-Level</v>
      </c>
      <c r="O327" s="29" t="str">
        <f>_xlfn.XLOOKUP($J327,mapping!$D$2:$D$56,mapping!$E$2:$E$56,,0)</f>
        <v>United States</v>
      </c>
      <c r="P327" s="29" t="str">
        <f>_xlfn.XLOOKUP($K327,mapping!$P$2:$P$4,mapping!$Q$2:$Q$4,,0)</f>
        <v>Medium</v>
      </c>
      <c r="Q327" s="29" t="str">
        <f>_xlfn.XLOOKUP($I327,mapping!$M$2:$M$4,mapping!$N$2:$N$4,,0)</f>
        <v>On-site</v>
      </c>
    </row>
    <row r="328" spans="1:17" x14ac:dyDescent="0.25">
      <c r="A328" s="28">
        <v>2023</v>
      </c>
      <c r="B328" s="29" t="s">
        <v>21</v>
      </c>
      <c r="C328" s="29" t="s">
        <v>12</v>
      </c>
      <c r="D328" s="29" t="s">
        <v>13</v>
      </c>
      <c r="E328" s="28">
        <v>153300</v>
      </c>
      <c r="F328" s="29" t="s">
        <v>14</v>
      </c>
      <c r="G328" s="28">
        <v>153300</v>
      </c>
      <c r="H328" s="29" t="s">
        <v>17</v>
      </c>
      <c r="I328" s="28">
        <v>100</v>
      </c>
      <c r="J328" s="29" t="s">
        <v>17</v>
      </c>
      <c r="K328" s="29" t="s">
        <v>16</v>
      </c>
      <c r="L328" s="29" t="str">
        <f>_xlfn.XLOOKUP($D328,mapping!$B$2:$B$124,mapping!$A$2:$A$124,,0)</f>
        <v>Data Analyst</v>
      </c>
      <c r="M328" s="29" t="str">
        <f>_xlfn.XLOOKUP($C328,mapping!$J$2:$J$5,mapping!$K$2:$K$5,,0)</f>
        <v>Full-Time</v>
      </c>
      <c r="N328" s="29" t="str">
        <f>_xlfn.XLOOKUP($B328,mapping!$G$2:$G$5,mapping!$H$2:$H$5,,0)</f>
        <v>Senior</v>
      </c>
      <c r="O328" s="29" t="str">
        <f>_xlfn.XLOOKUP($J328,mapping!$D$2:$D$56,mapping!$E$2:$E$56,,0)</f>
        <v>United States</v>
      </c>
      <c r="P328" s="29" t="str">
        <f>_xlfn.XLOOKUP($K328,mapping!$P$2:$P$4,mapping!$Q$2:$Q$4,,0)</f>
        <v>Medium</v>
      </c>
      <c r="Q328" s="29" t="str">
        <f>_xlfn.XLOOKUP($I328,mapping!$M$2:$M$4,mapping!$N$2:$N$4,,0)</f>
        <v>Remote</v>
      </c>
    </row>
    <row r="329" spans="1:17" x14ac:dyDescent="0.25">
      <c r="A329" s="28">
        <v>2022</v>
      </c>
      <c r="B329" s="29" t="s">
        <v>21</v>
      </c>
      <c r="C329" s="29" t="s">
        <v>12</v>
      </c>
      <c r="D329" s="29" t="s">
        <v>13</v>
      </c>
      <c r="E329" s="28">
        <v>150000</v>
      </c>
      <c r="F329" s="29" t="s">
        <v>14</v>
      </c>
      <c r="G329" s="28">
        <v>150000</v>
      </c>
      <c r="H329" s="29" t="s">
        <v>17</v>
      </c>
      <c r="I329" s="28">
        <v>100</v>
      </c>
      <c r="J329" s="29" t="s">
        <v>17</v>
      </c>
      <c r="K329" s="29" t="s">
        <v>16</v>
      </c>
      <c r="L329" s="29" t="str">
        <f>_xlfn.XLOOKUP($D329,mapping!$B$2:$B$124,mapping!$A$2:$A$124,,0)</f>
        <v>Data Analyst</v>
      </c>
      <c r="M329" s="29" t="str">
        <f>_xlfn.XLOOKUP($C329,mapping!$J$2:$J$5,mapping!$K$2:$K$5,,0)</f>
        <v>Full-Time</v>
      </c>
      <c r="N329" s="29" t="str">
        <f>_xlfn.XLOOKUP($B329,mapping!$G$2:$G$5,mapping!$H$2:$H$5,,0)</f>
        <v>Senior</v>
      </c>
      <c r="O329" s="29" t="str">
        <f>_xlfn.XLOOKUP($J329,mapping!$D$2:$D$56,mapping!$E$2:$E$56,,0)</f>
        <v>United States</v>
      </c>
      <c r="P329" s="29" t="str">
        <f>_xlfn.XLOOKUP($K329,mapping!$P$2:$P$4,mapping!$Q$2:$Q$4,,0)</f>
        <v>Medium</v>
      </c>
      <c r="Q329" s="29" t="str">
        <f>_xlfn.XLOOKUP($I329,mapping!$M$2:$M$4,mapping!$N$2:$N$4,,0)</f>
        <v>Remote</v>
      </c>
    </row>
    <row r="330" spans="1:17" x14ac:dyDescent="0.25">
      <c r="A330" s="28">
        <v>2024</v>
      </c>
      <c r="B330" s="29" t="s">
        <v>29</v>
      </c>
      <c r="C330" s="29" t="s">
        <v>12</v>
      </c>
      <c r="D330" s="29" t="s">
        <v>40</v>
      </c>
      <c r="E330" s="28">
        <v>92000</v>
      </c>
      <c r="F330" s="29" t="s">
        <v>14</v>
      </c>
      <c r="G330" s="28">
        <v>92000</v>
      </c>
      <c r="H330" s="29" t="s">
        <v>15</v>
      </c>
      <c r="I330" s="28">
        <v>0</v>
      </c>
      <c r="J330" s="29" t="s">
        <v>15</v>
      </c>
      <c r="K330" s="29" t="s">
        <v>16</v>
      </c>
      <c r="L330" s="29" t="str">
        <f>_xlfn.XLOOKUP($D330,mapping!$B$2:$B$124,mapping!$A$2:$A$124,,0)</f>
        <v>Business Intelligence</v>
      </c>
      <c r="M330" s="29" t="str">
        <f>_xlfn.XLOOKUP($C330,mapping!$J$2:$J$5,mapping!$K$2:$K$5,,0)</f>
        <v>Full-Time</v>
      </c>
      <c r="N330" s="29" t="str">
        <f>_xlfn.XLOOKUP($B330,mapping!$G$2:$G$5,mapping!$H$2:$H$5,,0)</f>
        <v>Junior</v>
      </c>
      <c r="O330" s="29" t="str">
        <f>_xlfn.XLOOKUP($J330,mapping!$D$2:$D$56,mapping!$E$2:$E$56,,0)</f>
        <v>Australia</v>
      </c>
      <c r="P330" s="29" t="str">
        <f>_xlfn.XLOOKUP($K330,mapping!$P$2:$P$4,mapping!$Q$2:$Q$4,,0)</f>
        <v>Medium</v>
      </c>
      <c r="Q330" s="29" t="str">
        <f>_xlfn.XLOOKUP($I330,mapping!$M$2:$M$4,mapping!$N$2:$N$4,,0)</f>
        <v>On-site</v>
      </c>
    </row>
    <row r="331" spans="1:17" x14ac:dyDescent="0.25">
      <c r="A331" s="28">
        <v>2023</v>
      </c>
      <c r="B331" s="29" t="s">
        <v>21</v>
      </c>
      <c r="C331" s="29" t="s">
        <v>12</v>
      </c>
      <c r="D331" s="29" t="s">
        <v>26</v>
      </c>
      <c r="E331" s="28">
        <v>128000</v>
      </c>
      <c r="F331" s="29" t="s">
        <v>14</v>
      </c>
      <c r="G331" s="28">
        <v>128000</v>
      </c>
      <c r="H331" s="29" t="s">
        <v>17</v>
      </c>
      <c r="I331" s="28">
        <v>0</v>
      </c>
      <c r="J331" s="29" t="s">
        <v>17</v>
      </c>
      <c r="K331" s="29" t="s">
        <v>16</v>
      </c>
      <c r="L331" s="29" t="str">
        <f>_xlfn.XLOOKUP($D331,mapping!$B$2:$B$124,mapping!$A$2:$A$124,,0)</f>
        <v>Data Engineer</v>
      </c>
      <c r="M331" s="29" t="str">
        <f>_xlfn.XLOOKUP($C331,mapping!$J$2:$J$5,mapping!$K$2:$K$5,,0)</f>
        <v>Full-Time</v>
      </c>
      <c r="N331" s="29" t="str">
        <f>_xlfn.XLOOKUP($B331,mapping!$G$2:$G$5,mapping!$H$2:$H$5,,0)</f>
        <v>Senior</v>
      </c>
      <c r="O331" s="29" t="str">
        <f>_xlfn.XLOOKUP($J331,mapping!$D$2:$D$56,mapping!$E$2:$E$56,,0)</f>
        <v>United States</v>
      </c>
      <c r="P331" s="29" t="str">
        <f>_xlfn.XLOOKUP($K331,mapping!$P$2:$P$4,mapping!$Q$2:$Q$4,,0)</f>
        <v>Medium</v>
      </c>
      <c r="Q331" s="29" t="str">
        <f>_xlfn.XLOOKUP($I331,mapping!$M$2:$M$4,mapping!$N$2:$N$4,,0)</f>
        <v>On-site</v>
      </c>
    </row>
    <row r="332" spans="1:17" x14ac:dyDescent="0.25">
      <c r="A332" s="28">
        <v>2023</v>
      </c>
      <c r="B332" s="29" t="s">
        <v>11</v>
      </c>
      <c r="C332" s="29" t="s">
        <v>12</v>
      </c>
      <c r="D332" s="29" t="s">
        <v>18</v>
      </c>
      <c r="E332" s="28">
        <v>50000</v>
      </c>
      <c r="F332" s="29" t="s">
        <v>14</v>
      </c>
      <c r="G332" s="28">
        <v>50000</v>
      </c>
      <c r="H332" s="29" t="s">
        <v>17</v>
      </c>
      <c r="I332" s="28">
        <v>100</v>
      </c>
      <c r="J332" s="29" t="s">
        <v>17</v>
      </c>
      <c r="K332" s="29" t="s">
        <v>16</v>
      </c>
      <c r="L332" s="29" t="str">
        <f>_xlfn.XLOOKUP($D332,mapping!$B$2:$B$124,mapping!$A$2:$A$124,,0)</f>
        <v>Machine Learning Engineer</v>
      </c>
      <c r="M332" s="29" t="str">
        <f>_xlfn.XLOOKUP($C332,mapping!$J$2:$J$5,mapping!$K$2:$K$5,,0)</f>
        <v>Full-Time</v>
      </c>
      <c r="N332" s="29" t="str">
        <f>_xlfn.XLOOKUP($B332,mapping!$G$2:$G$5,mapping!$H$2:$H$5,,0)</f>
        <v>Mid-Level</v>
      </c>
      <c r="O332" s="29" t="str">
        <f>_xlfn.XLOOKUP($J332,mapping!$D$2:$D$56,mapping!$E$2:$E$56,,0)</f>
        <v>United States</v>
      </c>
      <c r="P332" s="29" t="str">
        <f>_xlfn.XLOOKUP($K332,mapping!$P$2:$P$4,mapping!$Q$2:$Q$4,,0)</f>
        <v>Medium</v>
      </c>
      <c r="Q332" s="29" t="str">
        <f>_xlfn.XLOOKUP($I332,mapping!$M$2:$M$4,mapping!$N$2:$N$4,,0)</f>
        <v>Remote</v>
      </c>
    </row>
    <row r="333" spans="1:17" x14ac:dyDescent="0.25">
      <c r="A333" s="28">
        <v>2023</v>
      </c>
      <c r="B333" s="29" t="s">
        <v>11</v>
      </c>
      <c r="C333" s="29" t="s">
        <v>12</v>
      </c>
      <c r="D333" s="29" t="s">
        <v>52</v>
      </c>
      <c r="E333" s="28">
        <v>81500</v>
      </c>
      <c r="F333" s="29" t="s">
        <v>14</v>
      </c>
      <c r="G333" s="28">
        <v>81500</v>
      </c>
      <c r="H333" s="29" t="s">
        <v>17</v>
      </c>
      <c r="I333" s="28">
        <v>0</v>
      </c>
      <c r="J333" s="29" t="s">
        <v>17</v>
      </c>
      <c r="K333" s="29" t="s">
        <v>16</v>
      </c>
      <c r="L333" s="29" t="str">
        <f>_xlfn.XLOOKUP($D333,mapping!$B$2:$B$124,mapping!$A$2:$A$124,,0)</f>
        <v>Business Intelligence</v>
      </c>
      <c r="M333" s="29" t="str">
        <f>_xlfn.XLOOKUP($C333,mapping!$J$2:$J$5,mapping!$K$2:$K$5,,0)</f>
        <v>Full-Time</v>
      </c>
      <c r="N333" s="29" t="str">
        <f>_xlfn.XLOOKUP($B333,mapping!$G$2:$G$5,mapping!$H$2:$H$5,,0)</f>
        <v>Mid-Level</v>
      </c>
      <c r="O333" s="29" t="str">
        <f>_xlfn.XLOOKUP($J333,mapping!$D$2:$D$56,mapping!$E$2:$E$56,,0)</f>
        <v>United States</v>
      </c>
      <c r="P333" s="29" t="str">
        <f>_xlfn.XLOOKUP($K333,mapping!$P$2:$P$4,mapping!$Q$2:$Q$4,,0)</f>
        <v>Medium</v>
      </c>
      <c r="Q333" s="29" t="str">
        <f>_xlfn.XLOOKUP($I333,mapping!$M$2:$M$4,mapping!$N$2:$N$4,,0)</f>
        <v>On-site</v>
      </c>
    </row>
    <row r="334" spans="1:17" x14ac:dyDescent="0.25">
      <c r="A334" s="28">
        <v>2022</v>
      </c>
      <c r="B334" s="29" t="s">
        <v>21</v>
      </c>
      <c r="C334" s="29" t="s">
        <v>12</v>
      </c>
      <c r="D334" s="29" t="s">
        <v>26</v>
      </c>
      <c r="E334" s="28">
        <v>216000</v>
      </c>
      <c r="F334" s="29" t="s">
        <v>14</v>
      </c>
      <c r="G334" s="28">
        <v>216000</v>
      </c>
      <c r="H334" s="29" t="s">
        <v>17</v>
      </c>
      <c r="I334" s="28">
        <v>100</v>
      </c>
      <c r="J334" s="29" t="s">
        <v>17</v>
      </c>
      <c r="K334" s="29" t="s">
        <v>16</v>
      </c>
      <c r="L334" s="29" t="str">
        <f>_xlfn.XLOOKUP($D334,mapping!$B$2:$B$124,mapping!$A$2:$A$124,,0)</f>
        <v>Data Engineer</v>
      </c>
      <c r="M334" s="29" t="str">
        <f>_xlfn.XLOOKUP($C334,mapping!$J$2:$J$5,mapping!$K$2:$K$5,,0)</f>
        <v>Full-Time</v>
      </c>
      <c r="N334" s="29" t="str">
        <f>_xlfn.XLOOKUP($B334,mapping!$G$2:$G$5,mapping!$H$2:$H$5,,0)</f>
        <v>Senior</v>
      </c>
      <c r="O334" s="29" t="str">
        <f>_xlfn.XLOOKUP($J334,mapping!$D$2:$D$56,mapping!$E$2:$E$56,,0)</f>
        <v>United States</v>
      </c>
      <c r="P334" s="29" t="str">
        <f>_xlfn.XLOOKUP($K334,mapping!$P$2:$P$4,mapping!$Q$2:$Q$4,,0)</f>
        <v>Medium</v>
      </c>
      <c r="Q334" s="29" t="str">
        <f>_xlfn.XLOOKUP($I334,mapping!$M$2:$M$4,mapping!$N$2:$N$4,,0)</f>
        <v>Remote</v>
      </c>
    </row>
    <row r="335" spans="1:17" x14ac:dyDescent="0.25">
      <c r="A335" s="28">
        <v>2024</v>
      </c>
      <c r="B335" s="29" t="s">
        <v>29</v>
      </c>
      <c r="C335" s="29" t="s">
        <v>12</v>
      </c>
      <c r="D335" s="29" t="s">
        <v>23</v>
      </c>
      <c r="E335" s="28">
        <v>193500</v>
      </c>
      <c r="F335" s="29" t="s">
        <v>14</v>
      </c>
      <c r="G335" s="28">
        <v>193500</v>
      </c>
      <c r="H335" s="29" t="s">
        <v>17</v>
      </c>
      <c r="I335" s="28">
        <v>0</v>
      </c>
      <c r="J335" s="29" t="s">
        <v>17</v>
      </c>
      <c r="K335" s="29" t="s">
        <v>16</v>
      </c>
      <c r="L335" s="29" t="str">
        <f>_xlfn.XLOOKUP($D335,mapping!$B$2:$B$124,mapping!$A$2:$A$124,,0)</f>
        <v>Researcher</v>
      </c>
      <c r="M335" s="29" t="str">
        <f>_xlfn.XLOOKUP($C335,mapping!$J$2:$J$5,mapping!$K$2:$K$5,,0)</f>
        <v>Full-Time</v>
      </c>
      <c r="N335" s="29" t="str">
        <f>_xlfn.XLOOKUP($B335,mapping!$G$2:$G$5,mapping!$H$2:$H$5,,0)</f>
        <v>Junior</v>
      </c>
      <c r="O335" s="29" t="str">
        <f>_xlfn.XLOOKUP($J335,mapping!$D$2:$D$56,mapping!$E$2:$E$56,,0)</f>
        <v>United States</v>
      </c>
      <c r="P335" s="29" t="str">
        <f>_xlfn.XLOOKUP($K335,mapping!$P$2:$P$4,mapping!$Q$2:$Q$4,,0)</f>
        <v>Medium</v>
      </c>
      <c r="Q335" s="29" t="str">
        <f>_xlfn.XLOOKUP($I335,mapping!$M$2:$M$4,mapping!$N$2:$N$4,,0)</f>
        <v>On-site</v>
      </c>
    </row>
    <row r="336" spans="1:17" x14ac:dyDescent="0.25">
      <c r="A336" s="28">
        <v>2023</v>
      </c>
      <c r="B336" s="29" t="s">
        <v>11</v>
      </c>
      <c r="C336" s="29" t="s">
        <v>12</v>
      </c>
      <c r="D336" s="29" t="s">
        <v>18</v>
      </c>
      <c r="E336" s="28">
        <v>120000</v>
      </c>
      <c r="F336" s="29" t="s">
        <v>14</v>
      </c>
      <c r="G336" s="28">
        <v>120000</v>
      </c>
      <c r="H336" s="29" t="s">
        <v>17</v>
      </c>
      <c r="I336" s="28">
        <v>0</v>
      </c>
      <c r="J336" s="29" t="s">
        <v>17</v>
      </c>
      <c r="K336" s="29" t="s">
        <v>56</v>
      </c>
      <c r="L336" s="29" t="str">
        <f>_xlfn.XLOOKUP($D336,mapping!$B$2:$B$124,mapping!$A$2:$A$124,,0)</f>
        <v>Machine Learning Engineer</v>
      </c>
      <c r="M336" s="29" t="str">
        <f>_xlfn.XLOOKUP($C336,mapping!$J$2:$J$5,mapping!$K$2:$K$5,,0)</f>
        <v>Full-Time</v>
      </c>
      <c r="N336" s="29" t="str">
        <f>_xlfn.XLOOKUP($B336,mapping!$G$2:$G$5,mapping!$H$2:$H$5,,0)</f>
        <v>Mid-Level</v>
      </c>
      <c r="O336" s="29" t="str">
        <f>_xlfn.XLOOKUP($J336,mapping!$D$2:$D$56,mapping!$E$2:$E$56,,0)</f>
        <v>United States</v>
      </c>
      <c r="P336" s="29" t="str">
        <f>_xlfn.XLOOKUP($K336,mapping!$P$2:$P$4,mapping!$Q$2:$Q$4,,0)</f>
        <v>Small</v>
      </c>
      <c r="Q336" s="29" t="str">
        <f>_xlfn.XLOOKUP($I336,mapping!$M$2:$M$4,mapping!$N$2:$N$4,,0)</f>
        <v>On-site</v>
      </c>
    </row>
    <row r="337" spans="1:17" x14ac:dyDescent="0.25">
      <c r="A337" s="28">
        <v>2023</v>
      </c>
      <c r="B337" s="29" t="s">
        <v>29</v>
      </c>
      <c r="C337" s="29" t="s">
        <v>24</v>
      </c>
      <c r="D337" s="29" t="s">
        <v>13</v>
      </c>
      <c r="E337" s="28">
        <v>78000</v>
      </c>
      <c r="F337" s="29" t="s">
        <v>84</v>
      </c>
      <c r="G337" s="28">
        <v>18160</v>
      </c>
      <c r="H337" s="29" t="s">
        <v>73</v>
      </c>
      <c r="I337" s="28">
        <v>100</v>
      </c>
      <c r="J337" s="29" t="s">
        <v>38</v>
      </c>
      <c r="K337" s="29" t="s">
        <v>33</v>
      </c>
      <c r="L337" s="29" t="str">
        <f>_xlfn.XLOOKUP($D337,mapping!$B$2:$B$124,mapping!$A$2:$A$124,,0)</f>
        <v>Data Analyst</v>
      </c>
      <c r="M337" s="29" t="str">
        <f>_xlfn.XLOOKUP($C337,mapping!$J$2:$J$5,mapping!$K$2:$K$5,,0)</f>
        <v>Part-Time</v>
      </c>
      <c r="N337" s="29" t="str">
        <f>_xlfn.XLOOKUP($B337,mapping!$G$2:$G$5,mapping!$H$2:$H$5,,0)</f>
        <v>Junior</v>
      </c>
      <c r="O337" s="29" t="str">
        <f>_xlfn.XLOOKUP($J337,mapping!$D$2:$D$56,mapping!$E$2:$E$56,,0)</f>
        <v>India</v>
      </c>
      <c r="P337" s="29" t="str">
        <f>_xlfn.XLOOKUP($K337,mapping!$P$2:$P$4,mapping!$Q$2:$Q$4,,0)</f>
        <v>Large</v>
      </c>
      <c r="Q337" s="29" t="str">
        <f>_xlfn.XLOOKUP($I337,mapping!$M$2:$M$4,mapping!$N$2:$N$4,,0)</f>
        <v>Remote</v>
      </c>
    </row>
    <row r="338" spans="1:17" x14ac:dyDescent="0.25">
      <c r="A338" s="28">
        <v>2024</v>
      </c>
      <c r="B338" s="29" t="s">
        <v>21</v>
      </c>
      <c r="C338" s="29" t="s">
        <v>12</v>
      </c>
      <c r="D338" s="29" t="s">
        <v>57</v>
      </c>
      <c r="E338" s="28">
        <v>234700</v>
      </c>
      <c r="F338" s="29" t="s">
        <v>14</v>
      </c>
      <c r="G338" s="28">
        <v>234700</v>
      </c>
      <c r="H338" s="29" t="s">
        <v>17</v>
      </c>
      <c r="I338" s="28">
        <v>0</v>
      </c>
      <c r="J338" s="29" t="s">
        <v>17</v>
      </c>
      <c r="K338" s="29" t="s">
        <v>16</v>
      </c>
      <c r="L338" s="29" t="str">
        <f>_xlfn.XLOOKUP($D338,mapping!$B$2:$B$124,mapping!$A$2:$A$124,,0)</f>
        <v>Data Scientist</v>
      </c>
      <c r="M338" s="29" t="str">
        <f>_xlfn.XLOOKUP($C338,mapping!$J$2:$J$5,mapping!$K$2:$K$5,,0)</f>
        <v>Full-Time</v>
      </c>
      <c r="N338" s="29" t="str">
        <f>_xlfn.XLOOKUP($B338,mapping!$G$2:$G$5,mapping!$H$2:$H$5,,0)</f>
        <v>Senior</v>
      </c>
      <c r="O338" s="29" t="str">
        <f>_xlfn.XLOOKUP($J338,mapping!$D$2:$D$56,mapping!$E$2:$E$56,,0)</f>
        <v>United States</v>
      </c>
      <c r="P338" s="29" t="str">
        <f>_xlfn.XLOOKUP($K338,mapping!$P$2:$P$4,mapping!$Q$2:$Q$4,,0)</f>
        <v>Medium</v>
      </c>
      <c r="Q338" s="29" t="str">
        <f>_xlfn.XLOOKUP($I338,mapping!$M$2:$M$4,mapping!$N$2:$N$4,,0)</f>
        <v>On-site</v>
      </c>
    </row>
    <row r="339" spans="1:17" x14ac:dyDescent="0.25">
      <c r="A339" s="28">
        <v>2023</v>
      </c>
      <c r="B339" s="29" t="s">
        <v>11</v>
      </c>
      <c r="C339" s="29" t="s">
        <v>12</v>
      </c>
      <c r="D339" s="29" t="s">
        <v>34</v>
      </c>
      <c r="E339" s="28">
        <v>118800</v>
      </c>
      <c r="F339" s="29" t="s">
        <v>14</v>
      </c>
      <c r="G339" s="28">
        <v>118800</v>
      </c>
      <c r="H339" s="29" t="s">
        <v>17</v>
      </c>
      <c r="I339" s="28">
        <v>100</v>
      </c>
      <c r="J339" s="29" t="s">
        <v>17</v>
      </c>
      <c r="K339" s="29" t="s">
        <v>16</v>
      </c>
      <c r="L339" s="29" t="str">
        <f>_xlfn.XLOOKUP($D339,mapping!$B$2:$B$124,mapping!$A$2:$A$124,,0)</f>
        <v>Researcher</v>
      </c>
      <c r="M339" s="29" t="str">
        <f>_xlfn.XLOOKUP($C339,mapping!$J$2:$J$5,mapping!$K$2:$K$5,,0)</f>
        <v>Full-Time</v>
      </c>
      <c r="N339" s="29" t="str">
        <f>_xlfn.XLOOKUP($B339,mapping!$G$2:$G$5,mapping!$H$2:$H$5,,0)</f>
        <v>Mid-Level</v>
      </c>
      <c r="O339" s="29" t="str">
        <f>_xlfn.XLOOKUP($J339,mapping!$D$2:$D$56,mapping!$E$2:$E$56,,0)</f>
        <v>United States</v>
      </c>
      <c r="P339" s="29" t="str">
        <f>_xlfn.XLOOKUP($K339,mapping!$P$2:$P$4,mapping!$Q$2:$Q$4,,0)</f>
        <v>Medium</v>
      </c>
      <c r="Q339" s="29" t="str">
        <f>_xlfn.XLOOKUP($I339,mapping!$M$2:$M$4,mapping!$N$2:$N$4,,0)</f>
        <v>Remote</v>
      </c>
    </row>
    <row r="340" spans="1:17" x14ac:dyDescent="0.25">
      <c r="A340" s="28">
        <v>2022</v>
      </c>
      <c r="B340" s="29" t="s">
        <v>21</v>
      </c>
      <c r="C340" s="29" t="s">
        <v>12</v>
      </c>
      <c r="D340" s="29" t="s">
        <v>26</v>
      </c>
      <c r="E340" s="28">
        <v>181940</v>
      </c>
      <c r="F340" s="29" t="s">
        <v>14</v>
      </c>
      <c r="G340" s="28">
        <v>181940</v>
      </c>
      <c r="H340" s="29" t="s">
        <v>17</v>
      </c>
      <c r="I340" s="28">
        <v>0</v>
      </c>
      <c r="J340" s="29" t="s">
        <v>17</v>
      </c>
      <c r="K340" s="29" t="s">
        <v>16</v>
      </c>
      <c r="L340" s="29" t="str">
        <f>_xlfn.XLOOKUP($D340,mapping!$B$2:$B$124,mapping!$A$2:$A$124,,0)</f>
        <v>Data Engineer</v>
      </c>
      <c r="M340" s="29" t="str">
        <f>_xlfn.XLOOKUP($C340,mapping!$J$2:$J$5,mapping!$K$2:$K$5,,0)</f>
        <v>Full-Time</v>
      </c>
      <c r="N340" s="29" t="str">
        <f>_xlfn.XLOOKUP($B340,mapping!$G$2:$G$5,mapping!$H$2:$H$5,,0)</f>
        <v>Senior</v>
      </c>
      <c r="O340" s="29" t="str">
        <f>_xlfn.XLOOKUP($J340,mapping!$D$2:$D$56,mapping!$E$2:$E$56,,0)</f>
        <v>United States</v>
      </c>
      <c r="P340" s="29" t="str">
        <f>_xlfn.XLOOKUP($K340,mapping!$P$2:$P$4,mapping!$Q$2:$Q$4,,0)</f>
        <v>Medium</v>
      </c>
      <c r="Q340" s="29" t="str">
        <f>_xlfn.XLOOKUP($I340,mapping!$M$2:$M$4,mapping!$N$2:$N$4,,0)</f>
        <v>On-site</v>
      </c>
    </row>
    <row r="341" spans="1:17" x14ac:dyDescent="0.25">
      <c r="A341" s="28">
        <v>2023</v>
      </c>
      <c r="B341" s="29" t="s">
        <v>21</v>
      </c>
      <c r="C341" s="29" t="s">
        <v>12</v>
      </c>
      <c r="D341" s="29" t="s">
        <v>18</v>
      </c>
      <c r="E341" s="28">
        <v>125000</v>
      </c>
      <c r="F341" s="29" t="s">
        <v>14</v>
      </c>
      <c r="G341" s="28">
        <v>125000</v>
      </c>
      <c r="H341" s="29" t="s">
        <v>17</v>
      </c>
      <c r="I341" s="28">
        <v>0</v>
      </c>
      <c r="J341" s="29" t="s">
        <v>17</v>
      </c>
      <c r="K341" s="29" t="s">
        <v>16</v>
      </c>
      <c r="L341" s="29" t="str">
        <f>_xlfn.XLOOKUP($D341,mapping!$B$2:$B$124,mapping!$A$2:$A$124,,0)</f>
        <v>Machine Learning Engineer</v>
      </c>
      <c r="M341" s="29" t="str">
        <f>_xlfn.XLOOKUP($C341,mapping!$J$2:$J$5,mapping!$K$2:$K$5,,0)</f>
        <v>Full-Time</v>
      </c>
      <c r="N341" s="29" t="str">
        <f>_xlfn.XLOOKUP($B341,mapping!$G$2:$G$5,mapping!$H$2:$H$5,,0)</f>
        <v>Senior</v>
      </c>
      <c r="O341" s="29" t="str">
        <f>_xlfn.XLOOKUP($J341,mapping!$D$2:$D$56,mapping!$E$2:$E$56,,0)</f>
        <v>United States</v>
      </c>
      <c r="P341" s="29" t="str">
        <f>_xlfn.XLOOKUP($K341,mapping!$P$2:$P$4,mapping!$Q$2:$Q$4,,0)</f>
        <v>Medium</v>
      </c>
      <c r="Q341" s="29" t="str">
        <f>_xlfn.XLOOKUP($I341,mapping!$M$2:$M$4,mapping!$N$2:$N$4,,0)</f>
        <v>On-site</v>
      </c>
    </row>
    <row r="342" spans="1:17" x14ac:dyDescent="0.25">
      <c r="A342" s="28">
        <v>2023</v>
      </c>
      <c r="B342" s="29" t="s">
        <v>29</v>
      </c>
      <c r="C342" s="29" t="s">
        <v>12</v>
      </c>
      <c r="D342" s="29" t="s">
        <v>26</v>
      </c>
      <c r="E342" s="28">
        <v>58000</v>
      </c>
      <c r="F342" s="29" t="s">
        <v>14</v>
      </c>
      <c r="G342" s="28">
        <v>58000</v>
      </c>
      <c r="H342" s="29" t="s">
        <v>17</v>
      </c>
      <c r="I342" s="28">
        <v>100</v>
      </c>
      <c r="J342" s="29" t="s">
        <v>17</v>
      </c>
      <c r="K342" s="29" t="s">
        <v>16</v>
      </c>
      <c r="L342" s="29" t="str">
        <f>_xlfn.XLOOKUP($D342,mapping!$B$2:$B$124,mapping!$A$2:$A$124,,0)</f>
        <v>Data Engineer</v>
      </c>
      <c r="M342" s="29" t="str">
        <f>_xlfn.XLOOKUP($C342,mapping!$J$2:$J$5,mapping!$K$2:$K$5,,0)</f>
        <v>Full-Time</v>
      </c>
      <c r="N342" s="29" t="str">
        <f>_xlfn.XLOOKUP($B342,mapping!$G$2:$G$5,mapping!$H$2:$H$5,,0)</f>
        <v>Junior</v>
      </c>
      <c r="O342" s="29" t="str">
        <f>_xlfn.XLOOKUP($J342,mapping!$D$2:$D$56,mapping!$E$2:$E$56,,0)</f>
        <v>United States</v>
      </c>
      <c r="P342" s="29" t="str">
        <f>_xlfn.XLOOKUP($K342,mapping!$P$2:$P$4,mapping!$Q$2:$Q$4,,0)</f>
        <v>Medium</v>
      </c>
      <c r="Q342" s="29" t="str">
        <f>_xlfn.XLOOKUP($I342,mapping!$M$2:$M$4,mapping!$N$2:$N$4,,0)</f>
        <v>Remote</v>
      </c>
    </row>
    <row r="343" spans="1:17" x14ac:dyDescent="0.25">
      <c r="A343" s="28">
        <v>2024</v>
      </c>
      <c r="B343" s="29" t="s">
        <v>11</v>
      </c>
      <c r="C343" s="29" t="s">
        <v>12</v>
      </c>
      <c r="D343" s="29" t="s">
        <v>22</v>
      </c>
      <c r="E343" s="28">
        <v>140400</v>
      </c>
      <c r="F343" s="29" t="s">
        <v>14</v>
      </c>
      <c r="G343" s="28">
        <v>140400</v>
      </c>
      <c r="H343" s="29" t="s">
        <v>17</v>
      </c>
      <c r="I343" s="28">
        <v>100</v>
      </c>
      <c r="J343" s="29" t="s">
        <v>17</v>
      </c>
      <c r="K343" s="29" t="s">
        <v>16</v>
      </c>
      <c r="L343" s="29" t="str">
        <f>_xlfn.XLOOKUP($D343,mapping!$B$2:$B$124,mapping!$A$2:$A$124,,0)</f>
        <v>Data Scientist</v>
      </c>
      <c r="M343" s="29" t="str">
        <f>_xlfn.XLOOKUP($C343,mapping!$J$2:$J$5,mapping!$K$2:$K$5,,0)</f>
        <v>Full-Time</v>
      </c>
      <c r="N343" s="29" t="str">
        <f>_xlfn.XLOOKUP($B343,mapping!$G$2:$G$5,mapping!$H$2:$H$5,,0)</f>
        <v>Mid-Level</v>
      </c>
      <c r="O343" s="29" t="str">
        <f>_xlfn.XLOOKUP($J343,mapping!$D$2:$D$56,mapping!$E$2:$E$56,,0)</f>
        <v>United States</v>
      </c>
      <c r="P343" s="29" t="str">
        <f>_xlfn.XLOOKUP($K343,mapping!$P$2:$P$4,mapping!$Q$2:$Q$4,,0)</f>
        <v>Medium</v>
      </c>
      <c r="Q343" s="29" t="str">
        <f>_xlfn.XLOOKUP($I343,mapping!$M$2:$M$4,mapping!$N$2:$N$4,,0)</f>
        <v>Remote</v>
      </c>
    </row>
    <row r="344" spans="1:17" x14ac:dyDescent="0.25">
      <c r="A344" s="28">
        <v>2024</v>
      </c>
      <c r="B344" s="29" t="s">
        <v>21</v>
      </c>
      <c r="C344" s="29" t="s">
        <v>12</v>
      </c>
      <c r="D344" s="29" t="s">
        <v>63</v>
      </c>
      <c r="E344" s="28">
        <v>234000</v>
      </c>
      <c r="F344" s="29" t="s">
        <v>14</v>
      </c>
      <c r="G344" s="28">
        <v>234000</v>
      </c>
      <c r="H344" s="29" t="s">
        <v>17</v>
      </c>
      <c r="I344" s="28">
        <v>0</v>
      </c>
      <c r="J344" s="29" t="s">
        <v>17</v>
      </c>
      <c r="K344" s="29" t="s">
        <v>16</v>
      </c>
      <c r="L344" s="29" t="str">
        <f>_xlfn.XLOOKUP($D344,mapping!$B$2:$B$124,mapping!$A$2:$A$124,,0)</f>
        <v>Data Architect</v>
      </c>
      <c r="M344" s="29" t="str">
        <f>_xlfn.XLOOKUP($C344,mapping!$J$2:$J$5,mapping!$K$2:$K$5,,0)</f>
        <v>Full-Time</v>
      </c>
      <c r="N344" s="29" t="str">
        <f>_xlfn.XLOOKUP($B344,mapping!$G$2:$G$5,mapping!$H$2:$H$5,,0)</f>
        <v>Senior</v>
      </c>
      <c r="O344" s="29" t="str">
        <f>_xlfn.XLOOKUP($J344,mapping!$D$2:$D$56,mapping!$E$2:$E$56,,0)</f>
        <v>United States</v>
      </c>
      <c r="P344" s="29" t="str">
        <f>_xlfn.XLOOKUP($K344,mapping!$P$2:$P$4,mapping!$Q$2:$Q$4,,0)</f>
        <v>Medium</v>
      </c>
      <c r="Q344" s="29" t="str">
        <f>_xlfn.XLOOKUP($I344,mapping!$M$2:$M$4,mapping!$N$2:$N$4,,0)</f>
        <v>On-site</v>
      </c>
    </row>
    <row r="345" spans="1:17" x14ac:dyDescent="0.25">
      <c r="A345" s="28">
        <v>2022</v>
      </c>
      <c r="B345" s="29" t="s">
        <v>21</v>
      </c>
      <c r="C345" s="29" t="s">
        <v>12</v>
      </c>
      <c r="D345" s="29" t="s">
        <v>26</v>
      </c>
      <c r="E345" s="28">
        <v>180000</v>
      </c>
      <c r="F345" s="29" t="s">
        <v>14</v>
      </c>
      <c r="G345" s="28">
        <v>180000</v>
      </c>
      <c r="H345" s="29" t="s">
        <v>17</v>
      </c>
      <c r="I345" s="28">
        <v>100</v>
      </c>
      <c r="J345" s="29" t="s">
        <v>17</v>
      </c>
      <c r="K345" s="29" t="s">
        <v>16</v>
      </c>
      <c r="L345" s="29" t="str">
        <f>_xlfn.XLOOKUP($D345,mapping!$B$2:$B$124,mapping!$A$2:$A$124,,0)</f>
        <v>Data Engineer</v>
      </c>
      <c r="M345" s="29" t="str">
        <f>_xlfn.XLOOKUP($C345,mapping!$J$2:$J$5,mapping!$K$2:$K$5,,0)</f>
        <v>Full-Time</v>
      </c>
      <c r="N345" s="29" t="str">
        <f>_xlfn.XLOOKUP($B345,mapping!$G$2:$G$5,mapping!$H$2:$H$5,,0)</f>
        <v>Senior</v>
      </c>
      <c r="O345" s="29" t="str">
        <f>_xlfn.XLOOKUP($J345,mapping!$D$2:$D$56,mapping!$E$2:$E$56,,0)</f>
        <v>United States</v>
      </c>
      <c r="P345" s="29" t="str">
        <f>_xlfn.XLOOKUP($K345,mapping!$P$2:$P$4,mapping!$Q$2:$Q$4,,0)</f>
        <v>Medium</v>
      </c>
      <c r="Q345" s="29" t="str">
        <f>_xlfn.XLOOKUP($I345,mapping!$M$2:$M$4,mapping!$N$2:$N$4,,0)</f>
        <v>Remote</v>
      </c>
    </row>
    <row r="346" spans="1:17" x14ac:dyDescent="0.25">
      <c r="A346" s="28">
        <v>2023</v>
      </c>
      <c r="B346" s="29" t="s">
        <v>21</v>
      </c>
      <c r="C346" s="29" t="s">
        <v>12</v>
      </c>
      <c r="D346" s="29" t="s">
        <v>22</v>
      </c>
      <c r="E346" s="28">
        <v>118900</v>
      </c>
      <c r="F346" s="29" t="s">
        <v>14</v>
      </c>
      <c r="G346" s="28">
        <v>118900</v>
      </c>
      <c r="H346" s="29" t="s">
        <v>17</v>
      </c>
      <c r="I346" s="28">
        <v>0</v>
      </c>
      <c r="J346" s="29" t="s">
        <v>17</v>
      </c>
      <c r="K346" s="29" t="s">
        <v>16</v>
      </c>
      <c r="L346" s="29" t="str">
        <f>_xlfn.XLOOKUP($D346,mapping!$B$2:$B$124,mapping!$A$2:$A$124,,0)</f>
        <v>Data Scientist</v>
      </c>
      <c r="M346" s="29" t="str">
        <f>_xlfn.XLOOKUP($C346,mapping!$J$2:$J$5,mapping!$K$2:$K$5,,0)</f>
        <v>Full-Time</v>
      </c>
      <c r="N346" s="29" t="str">
        <f>_xlfn.XLOOKUP($B346,mapping!$G$2:$G$5,mapping!$H$2:$H$5,,0)</f>
        <v>Senior</v>
      </c>
      <c r="O346" s="29" t="str">
        <f>_xlfn.XLOOKUP($J346,mapping!$D$2:$D$56,mapping!$E$2:$E$56,,0)</f>
        <v>United States</v>
      </c>
      <c r="P346" s="29" t="str">
        <f>_xlfn.XLOOKUP($K346,mapping!$P$2:$P$4,mapping!$Q$2:$Q$4,,0)</f>
        <v>Medium</v>
      </c>
      <c r="Q346" s="29" t="str">
        <f>_xlfn.XLOOKUP($I346,mapping!$M$2:$M$4,mapping!$N$2:$N$4,,0)</f>
        <v>On-site</v>
      </c>
    </row>
    <row r="347" spans="1:17" x14ac:dyDescent="0.25">
      <c r="A347" s="28">
        <v>2023</v>
      </c>
      <c r="B347" s="29" t="s">
        <v>21</v>
      </c>
      <c r="C347" s="29" t="s">
        <v>12</v>
      </c>
      <c r="D347" s="29" t="s">
        <v>22</v>
      </c>
      <c r="E347" s="28">
        <v>190000</v>
      </c>
      <c r="F347" s="29" t="s">
        <v>14</v>
      </c>
      <c r="G347" s="28">
        <v>190000</v>
      </c>
      <c r="H347" s="29" t="s">
        <v>17</v>
      </c>
      <c r="I347" s="28">
        <v>0</v>
      </c>
      <c r="J347" s="29" t="s">
        <v>17</v>
      </c>
      <c r="K347" s="29" t="s">
        <v>16</v>
      </c>
      <c r="L347" s="29" t="str">
        <f>_xlfn.XLOOKUP($D347,mapping!$B$2:$B$124,mapping!$A$2:$A$124,,0)</f>
        <v>Data Scientist</v>
      </c>
      <c r="M347" s="29" t="str">
        <f>_xlfn.XLOOKUP($C347,mapping!$J$2:$J$5,mapping!$K$2:$K$5,,0)</f>
        <v>Full-Time</v>
      </c>
      <c r="N347" s="29" t="str">
        <f>_xlfn.XLOOKUP($B347,mapping!$G$2:$G$5,mapping!$H$2:$H$5,,0)</f>
        <v>Senior</v>
      </c>
      <c r="O347" s="29" t="str">
        <f>_xlfn.XLOOKUP($J347,mapping!$D$2:$D$56,mapping!$E$2:$E$56,,0)</f>
        <v>United States</v>
      </c>
      <c r="P347" s="29" t="str">
        <f>_xlfn.XLOOKUP($K347,mapping!$P$2:$P$4,mapping!$Q$2:$Q$4,,0)</f>
        <v>Medium</v>
      </c>
      <c r="Q347" s="29" t="str">
        <f>_xlfn.XLOOKUP($I347,mapping!$M$2:$M$4,mapping!$N$2:$N$4,,0)</f>
        <v>On-site</v>
      </c>
    </row>
    <row r="348" spans="1:17" x14ac:dyDescent="0.25">
      <c r="A348" s="28">
        <v>2022</v>
      </c>
      <c r="B348" s="29" t="s">
        <v>21</v>
      </c>
      <c r="C348" s="29" t="s">
        <v>12</v>
      </c>
      <c r="D348" s="29" t="s">
        <v>26</v>
      </c>
      <c r="E348" s="28">
        <v>153600</v>
      </c>
      <c r="F348" s="29" t="s">
        <v>14</v>
      </c>
      <c r="G348" s="28">
        <v>153600</v>
      </c>
      <c r="H348" s="29" t="s">
        <v>17</v>
      </c>
      <c r="I348" s="28">
        <v>0</v>
      </c>
      <c r="J348" s="29" t="s">
        <v>17</v>
      </c>
      <c r="K348" s="29" t="s">
        <v>16</v>
      </c>
      <c r="L348" s="29" t="str">
        <f>_xlfn.XLOOKUP($D348,mapping!$B$2:$B$124,mapping!$A$2:$A$124,,0)</f>
        <v>Data Engineer</v>
      </c>
      <c r="M348" s="29" t="str">
        <f>_xlfn.XLOOKUP($C348,mapping!$J$2:$J$5,mapping!$K$2:$K$5,,0)</f>
        <v>Full-Time</v>
      </c>
      <c r="N348" s="29" t="str">
        <f>_xlfn.XLOOKUP($B348,mapping!$G$2:$G$5,mapping!$H$2:$H$5,,0)</f>
        <v>Senior</v>
      </c>
      <c r="O348" s="29" t="str">
        <f>_xlfn.XLOOKUP($J348,mapping!$D$2:$D$56,mapping!$E$2:$E$56,,0)</f>
        <v>United States</v>
      </c>
      <c r="P348" s="29" t="str">
        <f>_xlfn.XLOOKUP($K348,mapping!$P$2:$P$4,mapping!$Q$2:$Q$4,,0)</f>
        <v>Medium</v>
      </c>
      <c r="Q348" s="29" t="str">
        <f>_xlfn.XLOOKUP($I348,mapping!$M$2:$M$4,mapping!$N$2:$N$4,,0)</f>
        <v>On-site</v>
      </c>
    </row>
    <row r="349" spans="1:17" x14ac:dyDescent="0.25">
      <c r="A349" s="28">
        <v>2023</v>
      </c>
      <c r="B349" s="29" t="s">
        <v>21</v>
      </c>
      <c r="C349" s="29" t="s">
        <v>12</v>
      </c>
      <c r="D349" s="29" t="s">
        <v>26</v>
      </c>
      <c r="E349" s="28">
        <v>139400</v>
      </c>
      <c r="F349" s="29" t="s">
        <v>14</v>
      </c>
      <c r="G349" s="28">
        <v>139400</v>
      </c>
      <c r="H349" s="29" t="s">
        <v>17</v>
      </c>
      <c r="I349" s="28">
        <v>0</v>
      </c>
      <c r="J349" s="29" t="s">
        <v>17</v>
      </c>
      <c r="K349" s="29" t="s">
        <v>16</v>
      </c>
      <c r="L349" s="29" t="str">
        <f>_xlfn.XLOOKUP($D349,mapping!$B$2:$B$124,mapping!$A$2:$A$124,,0)</f>
        <v>Data Engineer</v>
      </c>
      <c r="M349" s="29" t="str">
        <f>_xlfn.XLOOKUP($C349,mapping!$J$2:$J$5,mapping!$K$2:$K$5,,0)</f>
        <v>Full-Time</v>
      </c>
      <c r="N349" s="29" t="str">
        <f>_xlfn.XLOOKUP($B349,mapping!$G$2:$G$5,mapping!$H$2:$H$5,,0)</f>
        <v>Senior</v>
      </c>
      <c r="O349" s="29" t="str">
        <f>_xlfn.XLOOKUP($J349,mapping!$D$2:$D$56,mapping!$E$2:$E$56,,0)</f>
        <v>United States</v>
      </c>
      <c r="P349" s="29" t="str">
        <f>_xlfn.XLOOKUP($K349,mapping!$P$2:$P$4,mapping!$Q$2:$Q$4,,0)</f>
        <v>Medium</v>
      </c>
      <c r="Q349" s="29" t="str">
        <f>_xlfn.XLOOKUP($I349,mapping!$M$2:$M$4,mapping!$N$2:$N$4,,0)</f>
        <v>On-site</v>
      </c>
    </row>
    <row r="350" spans="1:17" x14ac:dyDescent="0.25">
      <c r="A350" s="28">
        <v>2023</v>
      </c>
      <c r="B350" s="29" t="s">
        <v>21</v>
      </c>
      <c r="C350" s="29" t="s">
        <v>12</v>
      </c>
      <c r="D350" s="29" t="s">
        <v>22</v>
      </c>
      <c r="E350" s="28">
        <v>218213</v>
      </c>
      <c r="F350" s="29" t="s">
        <v>14</v>
      </c>
      <c r="G350" s="28">
        <v>218213</v>
      </c>
      <c r="H350" s="29" t="s">
        <v>17</v>
      </c>
      <c r="I350" s="28">
        <v>100</v>
      </c>
      <c r="J350" s="29" t="s">
        <v>17</v>
      </c>
      <c r="K350" s="29" t="s">
        <v>16</v>
      </c>
      <c r="L350" s="29" t="str">
        <f>_xlfn.XLOOKUP($D350,mapping!$B$2:$B$124,mapping!$A$2:$A$124,,0)</f>
        <v>Data Scientist</v>
      </c>
      <c r="M350" s="29" t="str">
        <f>_xlfn.XLOOKUP($C350,mapping!$J$2:$J$5,mapping!$K$2:$K$5,,0)</f>
        <v>Full-Time</v>
      </c>
      <c r="N350" s="29" t="str">
        <f>_xlfn.XLOOKUP($B350,mapping!$G$2:$G$5,mapping!$H$2:$H$5,,0)</f>
        <v>Senior</v>
      </c>
      <c r="O350" s="29" t="str">
        <f>_xlfn.XLOOKUP($J350,mapping!$D$2:$D$56,mapping!$E$2:$E$56,,0)</f>
        <v>United States</v>
      </c>
      <c r="P350" s="29" t="str">
        <f>_xlfn.XLOOKUP($K350,mapping!$P$2:$P$4,mapping!$Q$2:$Q$4,,0)</f>
        <v>Medium</v>
      </c>
      <c r="Q350" s="29" t="str">
        <f>_xlfn.XLOOKUP($I350,mapping!$M$2:$M$4,mapping!$N$2:$N$4,,0)</f>
        <v>Remote</v>
      </c>
    </row>
    <row r="351" spans="1:17" x14ac:dyDescent="0.25">
      <c r="A351" s="28">
        <v>2023</v>
      </c>
      <c r="B351" s="29" t="s">
        <v>21</v>
      </c>
      <c r="C351" s="29" t="s">
        <v>12</v>
      </c>
      <c r="D351" s="29" t="s">
        <v>13</v>
      </c>
      <c r="E351" s="28">
        <v>80000</v>
      </c>
      <c r="F351" s="29" t="s">
        <v>14</v>
      </c>
      <c r="G351" s="28">
        <v>80000</v>
      </c>
      <c r="H351" s="29" t="s">
        <v>17</v>
      </c>
      <c r="I351" s="28">
        <v>100</v>
      </c>
      <c r="J351" s="29" t="s">
        <v>17</v>
      </c>
      <c r="K351" s="29" t="s">
        <v>16</v>
      </c>
      <c r="L351" s="29" t="str">
        <f>_xlfn.XLOOKUP($D351,mapping!$B$2:$B$124,mapping!$A$2:$A$124,,0)</f>
        <v>Data Analyst</v>
      </c>
      <c r="M351" s="29" t="str">
        <f>_xlfn.XLOOKUP($C351,mapping!$J$2:$J$5,mapping!$K$2:$K$5,,0)</f>
        <v>Full-Time</v>
      </c>
      <c r="N351" s="29" t="str">
        <f>_xlfn.XLOOKUP($B351,mapping!$G$2:$G$5,mapping!$H$2:$H$5,,0)</f>
        <v>Senior</v>
      </c>
      <c r="O351" s="29" t="str">
        <f>_xlfn.XLOOKUP($J351,mapping!$D$2:$D$56,mapping!$E$2:$E$56,,0)</f>
        <v>United States</v>
      </c>
      <c r="P351" s="29" t="str">
        <f>_xlfn.XLOOKUP($K351,mapping!$P$2:$P$4,mapping!$Q$2:$Q$4,,0)</f>
        <v>Medium</v>
      </c>
      <c r="Q351" s="29" t="str">
        <f>_xlfn.XLOOKUP($I351,mapping!$M$2:$M$4,mapping!$N$2:$N$4,,0)</f>
        <v>Remote</v>
      </c>
    </row>
    <row r="352" spans="1:17" x14ac:dyDescent="0.25">
      <c r="A352" s="28">
        <v>2023</v>
      </c>
      <c r="B352" s="29" t="s">
        <v>11</v>
      </c>
      <c r="C352" s="29" t="s">
        <v>12</v>
      </c>
      <c r="D352" s="29" t="s">
        <v>85</v>
      </c>
      <c r="E352" s="28">
        <v>100000</v>
      </c>
      <c r="F352" s="29" t="s">
        <v>27</v>
      </c>
      <c r="G352" s="28">
        <v>123040</v>
      </c>
      <c r="H352" s="29" t="s">
        <v>28</v>
      </c>
      <c r="I352" s="28">
        <v>0</v>
      </c>
      <c r="J352" s="29" t="s">
        <v>28</v>
      </c>
      <c r="K352" s="29" t="s">
        <v>16</v>
      </c>
      <c r="L352" s="29" t="str">
        <f>_xlfn.XLOOKUP($D352,mapping!$B$2:$B$124,mapping!$A$2:$A$124,,0)</f>
        <v>Data Analyst</v>
      </c>
      <c r="M352" s="29" t="str">
        <f>_xlfn.XLOOKUP($C352,mapping!$J$2:$J$5,mapping!$K$2:$K$5,,0)</f>
        <v>Full-Time</v>
      </c>
      <c r="N352" s="29" t="str">
        <f>_xlfn.XLOOKUP($B352,mapping!$G$2:$G$5,mapping!$H$2:$H$5,,0)</f>
        <v>Mid-Level</v>
      </c>
      <c r="O352" s="29" t="str">
        <f>_xlfn.XLOOKUP($J352,mapping!$D$2:$D$56,mapping!$E$2:$E$56,,0)</f>
        <v>United Kingdom</v>
      </c>
      <c r="P352" s="29" t="str">
        <f>_xlfn.XLOOKUP($K352,mapping!$P$2:$P$4,mapping!$Q$2:$Q$4,,0)</f>
        <v>Medium</v>
      </c>
      <c r="Q352" s="29" t="str">
        <f>_xlfn.XLOOKUP($I352,mapping!$M$2:$M$4,mapping!$N$2:$N$4,,0)</f>
        <v>On-site</v>
      </c>
    </row>
    <row r="353" spans="1:17" x14ac:dyDescent="0.25">
      <c r="A353" s="28">
        <v>2022</v>
      </c>
      <c r="B353" s="29" t="s">
        <v>21</v>
      </c>
      <c r="C353" s="29" t="s">
        <v>12</v>
      </c>
      <c r="D353" s="29" t="s">
        <v>26</v>
      </c>
      <c r="E353" s="28">
        <v>120000</v>
      </c>
      <c r="F353" s="29" t="s">
        <v>14</v>
      </c>
      <c r="G353" s="28">
        <v>120000</v>
      </c>
      <c r="H353" s="29" t="s">
        <v>17</v>
      </c>
      <c r="I353" s="28">
        <v>0</v>
      </c>
      <c r="J353" s="29" t="s">
        <v>17</v>
      </c>
      <c r="K353" s="29" t="s">
        <v>16</v>
      </c>
      <c r="L353" s="29" t="str">
        <f>_xlfn.XLOOKUP($D353,mapping!$B$2:$B$124,mapping!$A$2:$A$124,,0)</f>
        <v>Data Engineer</v>
      </c>
      <c r="M353" s="29" t="str">
        <f>_xlfn.XLOOKUP($C353,mapping!$J$2:$J$5,mapping!$K$2:$K$5,,0)</f>
        <v>Full-Time</v>
      </c>
      <c r="N353" s="29" t="str">
        <f>_xlfn.XLOOKUP($B353,mapping!$G$2:$G$5,mapping!$H$2:$H$5,,0)</f>
        <v>Senior</v>
      </c>
      <c r="O353" s="29" t="str">
        <f>_xlfn.XLOOKUP($J353,mapping!$D$2:$D$56,mapping!$E$2:$E$56,,0)</f>
        <v>United States</v>
      </c>
      <c r="P353" s="29" t="str">
        <f>_xlfn.XLOOKUP($K353,mapping!$P$2:$P$4,mapping!$Q$2:$Q$4,,0)</f>
        <v>Medium</v>
      </c>
      <c r="Q353" s="29" t="str">
        <f>_xlfn.XLOOKUP($I353,mapping!$M$2:$M$4,mapping!$N$2:$N$4,,0)</f>
        <v>On-site</v>
      </c>
    </row>
    <row r="354" spans="1:17" x14ac:dyDescent="0.25">
      <c r="A354" s="28">
        <v>2023</v>
      </c>
      <c r="B354" s="29" t="s">
        <v>21</v>
      </c>
      <c r="C354" s="29" t="s">
        <v>12</v>
      </c>
      <c r="D354" s="29" t="s">
        <v>18</v>
      </c>
      <c r="E354" s="28">
        <v>260000</v>
      </c>
      <c r="F354" s="29" t="s">
        <v>14</v>
      </c>
      <c r="G354" s="28">
        <v>260000</v>
      </c>
      <c r="H354" s="29" t="s">
        <v>17</v>
      </c>
      <c r="I354" s="28">
        <v>100</v>
      </c>
      <c r="J354" s="29" t="s">
        <v>17</v>
      </c>
      <c r="K354" s="29" t="s">
        <v>16</v>
      </c>
      <c r="L354" s="29" t="str">
        <f>_xlfn.XLOOKUP($D354,mapping!$B$2:$B$124,mapping!$A$2:$A$124,,0)</f>
        <v>Machine Learning Engineer</v>
      </c>
      <c r="M354" s="29" t="str">
        <f>_xlfn.XLOOKUP($C354,mapping!$J$2:$J$5,mapping!$K$2:$K$5,,0)</f>
        <v>Full-Time</v>
      </c>
      <c r="N354" s="29" t="str">
        <f>_xlfn.XLOOKUP($B354,mapping!$G$2:$G$5,mapping!$H$2:$H$5,,0)</f>
        <v>Senior</v>
      </c>
      <c r="O354" s="29" t="str">
        <f>_xlfn.XLOOKUP($J354,mapping!$D$2:$D$56,mapping!$E$2:$E$56,,0)</f>
        <v>United States</v>
      </c>
      <c r="P354" s="29" t="str">
        <f>_xlfn.XLOOKUP($K354,mapping!$P$2:$P$4,mapping!$Q$2:$Q$4,,0)</f>
        <v>Medium</v>
      </c>
      <c r="Q354" s="29" t="str">
        <f>_xlfn.XLOOKUP($I354,mapping!$M$2:$M$4,mapping!$N$2:$N$4,,0)</f>
        <v>Remote</v>
      </c>
    </row>
    <row r="355" spans="1:17" x14ac:dyDescent="0.25">
      <c r="A355" s="28">
        <v>2024</v>
      </c>
      <c r="B355" s="29" t="s">
        <v>21</v>
      </c>
      <c r="C355" s="29" t="s">
        <v>12</v>
      </c>
      <c r="D355" s="29" t="s">
        <v>22</v>
      </c>
      <c r="E355" s="28">
        <v>156000</v>
      </c>
      <c r="F355" s="29" t="s">
        <v>14</v>
      </c>
      <c r="G355" s="28">
        <v>156000</v>
      </c>
      <c r="H355" s="29" t="s">
        <v>17</v>
      </c>
      <c r="I355" s="28">
        <v>0</v>
      </c>
      <c r="J355" s="29" t="s">
        <v>17</v>
      </c>
      <c r="K355" s="29" t="s">
        <v>16</v>
      </c>
      <c r="L355" s="29" t="str">
        <f>_xlfn.XLOOKUP($D355,mapping!$B$2:$B$124,mapping!$A$2:$A$124,,0)</f>
        <v>Data Scientist</v>
      </c>
      <c r="M355" s="29" t="str">
        <f>_xlfn.XLOOKUP($C355,mapping!$J$2:$J$5,mapping!$K$2:$K$5,,0)</f>
        <v>Full-Time</v>
      </c>
      <c r="N355" s="29" t="str">
        <f>_xlfn.XLOOKUP($B355,mapping!$G$2:$G$5,mapping!$H$2:$H$5,,0)</f>
        <v>Senior</v>
      </c>
      <c r="O355" s="29" t="str">
        <f>_xlfn.XLOOKUP($J355,mapping!$D$2:$D$56,mapping!$E$2:$E$56,,0)</f>
        <v>United States</v>
      </c>
      <c r="P355" s="29" t="str">
        <f>_xlfn.XLOOKUP($K355,mapping!$P$2:$P$4,mapping!$Q$2:$Q$4,,0)</f>
        <v>Medium</v>
      </c>
      <c r="Q355" s="29" t="str">
        <f>_xlfn.XLOOKUP($I355,mapping!$M$2:$M$4,mapping!$N$2:$N$4,,0)</f>
        <v>On-site</v>
      </c>
    </row>
    <row r="356" spans="1:17" x14ac:dyDescent="0.25">
      <c r="A356" s="28">
        <v>2023</v>
      </c>
      <c r="B356" s="29" t="s">
        <v>21</v>
      </c>
      <c r="C356" s="29" t="s">
        <v>12</v>
      </c>
      <c r="D356" s="29" t="s">
        <v>18</v>
      </c>
      <c r="E356" s="28">
        <v>204500</v>
      </c>
      <c r="F356" s="29" t="s">
        <v>14</v>
      </c>
      <c r="G356" s="28">
        <v>204500</v>
      </c>
      <c r="H356" s="29" t="s">
        <v>17</v>
      </c>
      <c r="I356" s="28">
        <v>0</v>
      </c>
      <c r="J356" s="29" t="s">
        <v>17</v>
      </c>
      <c r="K356" s="29" t="s">
        <v>16</v>
      </c>
      <c r="L356" s="29" t="str">
        <f>_xlfn.XLOOKUP($D356,mapping!$B$2:$B$124,mapping!$A$2:$A$124,,0)</f>
        <v>Machine Learning Engineer</v>
      </c>
      <c r="M356" s="29" t="str">
        <f>_xlfn.XLOOKUP($C356,mapping!$J$2:$J$5,mapping!$K$2:$K$5,,0)</f>
        <v>Full-Time</v>
      </c>
      <c r="N356" s="29" t="str">
        <f>_xlfn.XLOOKUP($B356,mapping!$G$2:$G$5,mapping!$H$2:$H$5,,0)</f>
        <v>Senior</v>
      </c>
      <c r="O356" s="29" t="str">
        <f>_xlfn.XLOOKUP($J356,mapping!$D$2:$D$56,mapping!$E$2:$E$56,,0)</f>
        <v>United States</v>
      </c>
      <c r="P356" s="29" t="str">
        <f>_xlfn.XLOOKUP($K356,mapping!$P$2:$P$4,mapping!$Q$2:$Q$4,,0)</f>
        <v>Medium</v>
      </c>
      <c r="Q356" s="29" t="str">
        <f>_xlfn.XLOOKUP($I356,mapping!$M$2:$M$4,mapping!$N$2:$N$4,,0)</f>
        <v>On-site</v>
      </c>
    </row>
    <row r="357" spans="1:17" x14ac:dyDescent="0.25">
      <c r="A357" s="28">
        <v>2023</v>
      </c>
      <c r="B357" s="29" t="s">
        <v>21</v>
      </c>
      <c r="C357" s="29" t="s">
        <v>12</v>
      </c>
      <c r="D357" s="29" t="s">
        <v>86</v>
      </c>
      <c r="E357" s="28">
        <v>102000</v>
      </c>
      <c r="F357" s="29" t="s">
        <v>14</v>
      </c>
      <c r="G357" s="28">
        <v>102000</v>
      </c>
      <c r="H357" s="29" t="s">
        <v>17</v>
      </c>
      <c r="I357" s="28">
        <v>100</v>
      </c>
      <c r="J357" s="29" t="s">
        <v>17</v>
      </c>
      <c r="K357" s="29" t="s">
        <v>16</v>
      </c>
      <c r="L357" s="29" t="str">
        <f>_xlfn.XLOOKUP($D357,mapping!$B$2:$B$124,mapping!$A$2:$A$124,,0)</f>
        <v>Business Intelligence</v>
      </c>
      <c r="M357" s="29" t="str">
        <f>_xlfn.XLOOKUP($C357,mapping!$J$2:$J$5,mapping!$K$2:$K$5,,0)</f>
        <v>Full-Time</v>
      </c>
      <c r="N357" s="29" t="str">
        <f>_xlfn.XLOOKUP($B357,mapping!$G$2:$G$5,mapping!$H$2:$H$5,,0)</f>
        <v>Senior</v>
      </c>
      <c r="O357" s="29" t="str">
        <f>_xlfn.XLOOKUP($J357,mapping!$D$2:$D$56,mapping!$E$2:$E$56,,0)</f>
        <v>United States</v>
      </c>
      <c r="P357" s="29" t="str">
        <f>_xlfn.XLOOKUP($K357,mapping!$P$2:$P$4,mapping!$Q$2:$Q$4,,0)</f>
        <v>Medium</v>
      </c>
      <c r="Q357" s="29" t="str">
        <f>_xlfn.XLOOKUP($I357,mapping!$M$2:$M$4,mapping!$N$2:$N$4,,0)</f>
        <v>Remote</v>
      </c>
    </row>
    <row r="358" spans="1:17" x14ac:dyDescent="0.25">
      <c r="A358" s="28">
        <v>2023</v>
      </c>
      <c r="B358" s="29" t="s">
        <v>21</v>
      </c>
      <c r="C358" s="29" t="s">
        <v>12</v>
      </c>
      <c r="D358" s="29" t="s">
        <v>39</v>
      </c>
      <c r="E358" s="28">
        <v>206000</v>
      </c>
      <c r="F358" s="29" t="s">
        <v>14</v>
      </c>
      <c r="G358" s="28">
        <v>206000</v>
      </c>
      <c r="H358" s="29" t="s">
        <v>17</v>
      </c>
      <c r="I358" s="28">
        <v>0</v>
      </c>
      <c r="J358" s="29" t="s">
        <v>17</v>
      </c>
      <c r="K358" s="29" t="s">
        <v>16</v>
      </c>
      <c r="L358" s="29" t="str">
        <f>_xlfn.XLOOKUP($D358,mapping!$B$2:$B$124,mapping!$A$2:$A$124,,0)</f>
        <v>Machine Learning Engineer</v>
      </c>
      <c r="M358" s="29" t="str">
        <f>_xlfn.XLOOKUP($C358,mapping!$J$2:$J$5,mapping!$K$2:$K$5,,0)</f>
        <v>Full-Time</v>
      </c>
      <c r="N358" s="29" t="str">
        <f>_xlfn.XLOOKUP($B358,mapping!$G$2:$G$5,mapping!$H$2:$H$5,,0)</f>
        <v>Senior</v>
      </c>
      <c r="O358" s="29" t="str">
        <f>_xlfn.XLOOKUP($J358,mapping!$D$2:$D$56,mapping!$E$2:$E$56,,0)</f>
        <v>United States</v>
      </c>
      <c r="P358" s="29" t="str">
        <f>_xlfn.XLOOKUP($K358,mapping!$P$2:$P$4,mapping!$Q$2:$Q$4,,0)</f>
        <v>Medium</v>
      </c>
      <c r="Q358" s="29" t="str">
        <f>_xlfn.XLOOKUP($I358,mapping!$M$2:$M$4,mapping!$N$2:$N$4,,0)</f>
        <v>On-site</v>
      </c>
    </row>
    <row r="359" spans="1:17" x14ac:dyDescent="0.25">
      <c r="A359" s="28">
        <v>2024</v>
      </c>
      <c r="B359" s="29" t="s">
        <v>21</v>
      </c>
      <c r="C359" s="29" t="s">
        <v>12</v>
      </c>
      <c r="D359" s="29" t="s">
        <v>13</v>
      </c>
      <c r="E359" s="28">
        <v>126480</v>
      </c>
      <c r="F359" s="29" t="s">
        <v>14</v>
      </c>
      <c r="G359" s="28">
        <v>126480</v>
      </c>
      <c r="H359" s="29" t="s">
        <v>17</v>
      </c>
      <c r="I359" s="28">
        <v>0</v>
      </c>
      <c r="J359" s="29" t="s">
        <v>17</v>
      </c>
      <c r="K359" s="29" t="s">
        <v>16</v>
      </c>
      <c r="L359" s="29" t="str">
        <f>_xlfn.XLOOKUP($D359,mapping!$B$2:$B$124,mapping!$A$2:$A$124,,0)</f>
        <v>Data Analyst</v>
      </c>
      <c r="M359" s="29" t="str">
        <f>_xlfn.XLOOKUP($C359,mapping!$J$2:$J$5,mapping!$K$2:$K$5,,0)</f>
        <v>Full-Time</v>
      </c>
      <c r="N359" s="29" t="str">
        <f>_xlfn.XLOOKUP($B359,mapping!$G$2:$G$5,mapping!$H$2:$H$5,,0)</f>
        <v>Senior</v>
      </c>
      <c r="O359" s="29" t="str">
        <f>_xlfn.XLOOKUP($J359,mapping!$D$2:$D$56,mapping!$E$2:$E$56,,0)</f>
        <v>United States</v>
      </c>
      <c r="P359" s="29" t="str">
        <f>_xlfn.XLOOKUP($K359,mapping!$P$2:$P$4,mapping!$Q$2:$Q$4,,0)</f>
        <v>Medium</v>
      </c>
      <c r="Q359" s="29" t="str">
        <f>_xlfn.XLOOKUP($I359,mapping!$M$2:$M$4,mapping!$N$2:$N$4,,0)</f>
        <v>On-site</v>
      </c>
    </row>
    <row r="360" spans="1:17" x14ac:dyDescent="0.25">
      <c r="A360" s="28">
        <v>2023</v>
      </c>
      <c r="B360" s="29" t="s">
        <v>21</v>
      </c>
      <c r="C360" s="29" t="s">
        <v>12</v>
      </c>
      <c r="D360" s="29" t="s">
        <v>63</v>
      </c>
      <c r="E360" s="28">
        <v>186000</v>
      </c>
      <c r="F360" s="29" t="s">
        <v>14</v>
      </c>
      <c r="G360" s="28">
        <v>186000</v>
      </c>
      <c r="H360" s="29" t="s">
        <v>17</v>
      </c>
      <c r="I360" s="28">
        <v>0</v>
      </c>
      <c r="J360" s="29" t="s">
        <v>17</v>
      </c>
      <c r="K360" s="29" t="s">
        <v>16</v>
      </c>
      <c r="L360" s="29" t="str">
        <f>_xlfn.XLOOKUP($D360,mapping!$B$2:$B$124,mapping!$A$2:$A$124,,0)</f>
        <v>Data Architect</v>
      </c>
      <c r="M360" s="29" t="str">
        <f>_xlfn.XLOOKUP($C360,mapping!$J$2:$J$5,mapping!$K$2:$K$5,,0)</f>
        <v>Full-Time</v>
      </c>
      <c r="N360" s="29" t="str">
        <f>_xlfn.XLOOKUP($B360,mapping!$G$2:$G$5,mapping!$H$2:$H$5,,0)</f>
        <v>Senior</v>
      </c>
      <c r="O360" s="29" t="str">
        <f>_xlfn.XLOOKUP($J360,mapping!$D$2:$D$56,mapping!$E$2:$E$56,,0)</f>
        <v>United States</v>
      </c>
      <c r="P360" s="29" t="str">
        <f>_xlfn.XLOOKUP($K360,mapping!$P$2:$P$4,mapping!$Q$2:$Q$4,,0)</f>
        <v>Medium</v>
      </c>
      <c r="Q360" s="29" t="str">
        <f>_xlfn.XLOOKUP($I360,mapping!$M$2:$M$4,mapping!$N$2:$N$4,,0)</f>
        <v>On-site</v>
      </c>
    </row>
    <row r="361" spans="1:17" x14ac:dyDescent="0.25">
      <c r="A361" s="28">
        <v>2023</v>
      </c>
      <c r="B361" s="29" t="s">
        <v>21</v>
      </c>
      <c r="C361" s="29" t="s">
        <v>12</v>
      </c>
      <c r="D361" s="29" t="s">
        <v>13</v>
      </c>
      <c r="E361" s="28">
        <v>158494</v>
      </c>
      <c r="F361" s="29" t="s">
        <v>14</v>
      </c>
      <c r="G361" s="28">
        <v>158494</v>
      </c>
      <c r="H361" s="29" t="s">
        <v>17</v>
      </c>
      <c r="I361" s="28">
        <v>100</v>
      </c>
      <c r="J361" s="29" t="s">
        <v>17</v>
      </c>
      <c r="K361" s="29" t="s">
        <v>16</v>
      </c>
      <c r="L361" s="29" t="str">
        <f>_xlfn.XLOOKUP($D361,mapping!$B$2:$B$124,mapping!$A$2:$A$124,,0)</f>
        <v>Data Analyst</v>
      </c>
      <c r="M361" s="29" t="str">
        <f>_xlfn.XLOOKUP($C361,mapping!$J$2:$J$5,mapping!$K$2:$K$5,,0)</f>
        <v>Full-Time</v>
      </c>
      <c r="N361" s="29" t="str">
        <f>_xlfn.XLOOKUP($B361,mapping!$G$2:$G$5,mapping!$H$2:$H$5,,0)</f>
        <v>Senior</v>
      </c>
      <c r="O361" s="29" t="str">
        <f>_xlfn.XLOOKUP($J361,mapping!$D$2:$D$56,mapping!$E$2:$E$56,,0)</f>
        <v>United States</v>
      </c>
      <c r="P361" s="29" t="str">
        <f>_xlfn.XLOOKUP($K361,mapping!$P$2:$P$4,mapping!$Q$2:$Q$4,,0)</f>
        <v>Medium</v>
      </c>
      <c r="Q361" s="29" t="str">
        <f>_xlfn.XLOOKUP($I361,mapping!$M$2:$M$4,mapping!$N$2:$N$4,,0)</f>
        <v>Remote</v>
      </c>
    </row>
    <row r="362" spans="1:17" x14ac:dyDescent="0.25">
      <c r="A362" s="28">
        <v>2024</v>
      </c>
      <c r="B362" s="29" t="s">
        <v>21</v>
      </c>
      <c r="C362" s="29" t="s">
        <v>12</v>
      </c>
      <c r="D362" s="29" t="s">
        <v>18</v>
      </c>
      <c r="E362" s="28">
        <v>255800</v>
      </c>
      <c r="F362" s="29" t="s">
        <v>14</v>
      </c>
      <c r="G362" s="28">
        <v>255800</v>
      </c>
      <c r="H362" s="29" t="s">
        <v>17</v>
      </c>
      <c r="I362" s="28">
        <v>0</v>
      </c>
      <c r="J362" s="29" t="s">
        <v>17</v>
      </c>
      <c r="K362" s="29" t="s">
        <v>16</v>
      </c>
      <c r="L362" s="29" t="str">
        <f>_xlfn.XLOOKUP($D362,mapping!$B$2:$B$124,mapping!$A$2:$A$124,,0)</f>
        <v>Machine Learning Engineer</v>
      </c>
      <c r="M362" s="29" t="str">
        <f>_xlfn.XLOOKUP($C362,mapping!$J$2:$J$5,mapping!$K$2:$K$5,,0)</f>
        <v>Full-Time</v>
      </c>
      <c r="N362" s="29" t="str">
        <f>_xlfn.XLOOKUP($B362,mapping!$G$2:$G$5,mapping!$H$2:$H$5,,0)</f>
        <v>Senior</v>
      </c>
      <c r="O362" s="29" t="str">
        <f>_xlfn.XLOOKUP($J362,mapping!$D$2:$D$56,mapping!$E$2:$E$56,,0)</f>
        <v>United States</v>
      </c>
      <c r="P362" s="29" t="str">
        <f>_xlfn.XLOOKUP($K362,mapping!$P$2:$P$4,mapping!$Q$2:$Q$4,,0)</f>
        <v>Medium</v>
      </c>
      <c r="Q362" s="29" t="str">
        <f>_xlfn.XLOOKUP($I362,mapping!$M$2:$M$4,mapping!$N$2:$N$4,,0)</f>
        <v>On-site</v>
      </c>
    </row>
    <row r="363" spans="1:17" x14ac:dyDescent="0.25">
      <c r="A363" s="28">
        <v>2022</v>
      </c>
      <c r="B363" s="29" t="s">
        <v>21</v>
      </c>
      <c r="C363" s="29" t="s">
        <v>12</v>
      </c>
      <c r="D363" s="29" t="s">
        <v>26</v>
      </c>
      <c r="E363" s="28">
        <v>35000</v>
      </c>
      <c r="F363" s="29" t="s">
        <v>19</v>
      </c>
      <c r="G363" s="28">
        <v>36773</v>
      </c>
      <c r="H363" s="29" t="s">
        <v>42</v>
      </c>
      <c r="I363" s="28">
        <v>0</v>
      </c>
      <c r="J363" s="29" t="s">
        <v>42</v>
      </c>
      <c r="K363" s="29" t="s">
        <v>16</v>
      </c>
      <c r="L363" s="29" t="str">
        <f>_xlfn.XLOOKUP($D363,mapping!$B$2:$B$124,mapping!$A$2:$A$124,,0)</f>
        <v>Data Engineer</v>
      </c>
      <c r="M363" s="29" t="str">
        <f>_xlfn.XLOOKUP($C363,mapping!$J$2:$J$5,mapping!$K$2:$K$5,,0)</f>
        <v>Full-Time</v>
      </c>
      <c r="N363" s="29" t="str">
        <f>_xlfn.XLOOKUP($B363,mapping!$G$2:$G$5,mapping!$H$2:$H$5,,0)</f>
        <v>Senior</v>
      </c>
      <c r="O363" s="29" t="str">
        <f>_xlfn.XLOOKUP($J363,mapping!$D$2:$D$56,mapping!$E$2:$E$56,,0)</f>
        <v>Spain</v>
      </c>
      <c r="P363" s="29" t="str">
        <f>_xlfn.XLOOKUP($K363,mapping!$P$2:$P$4,mapping!$Q$2:$Q$4,,0)</f>
        <v>Medium</v>
      </c>
      <c r="Q363" s="29" t="str">
        <f>_xlfn.XLOOKUP($I363,mapping!$M$2:$M$4,mapping!$N$2:$N$4,,0)</f>
        <v>On-site</v>
      </c>
    </row>
    <row r="364" spans="1:17" x14ac:dyDescent="0.25">
      <c r="A364" s="28">
        <v>2022</v>
      </c>
      <c r="B364" s="29" t="s">
        <v>21</v>
      </c>
      <c r="C364" s="29" t="s">
        <v>12</v>
      </c>
      <c r="D364" s="29" t="s">
        <v>80</v>
      </c>
      <c r="E364" s="28">
        <v>227200</v>
      </c>
      <c r="F364" s="29" t="s">
        <v>14</v>
      </c>
      <c r="G364" s="28">
        <v>227200</v>
      </c>
      <c r="H364" s="29" t="s">
        <v>45</v>
      </c>
      <c r="I364" s="28">
        <v>100</v>
      </c>
      <c r="J364" s="29" t="s">
        <v>45</v>
      </c>
      <c r="K364" s="29" t="s">
        <v>16</v>
      </c>
      <c r="L364" s="29" t="str">
        <f>_xlfn.XLOOKUP($D364,mapping!$B$2:$B$124,mapping!$A$2:$A$124,,0)</f>
        <v>Software Engineer</v>
      </c>
      <c r="M364" s="29" t="str">
        <f>_xlfn.XLOOKUP($C364,mapping!$J$2:$J$5,mapping!$K$2:$K$5,,0)</f>
        <v>Full-Time</v>
      </c>
      <c r="N364" s="29" t="str">
        <f>_xlfn.XLOOKUP($B364,mapping!$G$2:$G$5,mapping!$H$2:$H$5,,0)</f>
        <v>Senior</v>
      </c>
      <c r="O364" s="29" t="str">
        <f>_xlfn.XLOOKUP($J364,mapping!$D$2:$D$56,mapping!$E$2:$E$56,,0)</f>
        <v>Canada</v>
      </c>
      <c r="P364" s="29" t="str">
        <f>_xlfn.XLOOKUP($K364,mapping!$P$2:$P$4,mapping!$Q$2:$Q$4,,0)</f>
        <v>Medium</v>
      </c>
      <c r="Q364" s="29" t="str">
        <f>_xlfn.XLOOKUP($I364,mapping!$M$2:$M$4,mapping!$N$2:$N$4,,0)</f>
        <v>Remote</v>
      </c>
    </row>
    <row r="365" spans="1:17" x14ac:dyDescent="0.25">
      <c r="A365" s="28">
        <v>2023</v>
      </c>
      <c r="B365" s="29" t="s">
        <v>21</v>
      </c>
      <c r="C365" s="29" t="s">
        <v>12</v>
      </c>
      <c r="D365" s="29" t="s">
        <v>26</v>
      </c>
      <c r="E365" s="28">
        <v>215000</v>
      </c>
      <c r="F365" s="29" t="s">
        <v>14</v>
      </c>
      <c r="G365" s="28">
        <v>215000</v>
      </c>
      <c r="H365" s="29" t="s">
        <v>17</v>
      </c>
      <c r="I365" s="28">
        <v>0</v>
      </c>
      <c r="J365" s="29" t="s">
        <v>17</v>
      </c>
      <c r="K365" s="29" t="s">
        <v>16</v>
      </c>
      <c r="L365" s="29" t="str">
        <f>_xlfn.XLOOKUP($D365,mapping!$B$2:$B$124,mapping!$A$2:$A$124,,0)</f>
        <v>Data Engineer</v>
      </c>
      <c r="M365" s="29" t="str">
        <f>_xlfn.XLOOKUP($C365,mapping!$J$2:$J$5,mapping!$K$2:$K$5,,0)</f>
        <v>Full-Time</v>
      </c>
      <c r="N365" s="29" t="str">
        <f>_xlfn.XLOOKUP($B365,mapping!$G$2:$G$5,mapping!$H$2:$H$5,,0)</f>
        <v>Senior</v>
      </c>
      <c r="O365" s="29" t="str">
        <f>_xlfn.XLOOKUP($J365,mapping!$D$2:$D$56,mapping!$E$2:$E$56,,0)</f>
        <v>United States</v>
      </c>
      <c r="P365" s="29" t="str">
        <f>_xlfn.XLOOKUP($K365,mapping!$P$2:$P$4,mapping!$Q$2:$Q$4,,0)</f>
        <v>Medium</v>
      </c>
      <c r="Q365" s="29" t="str">
        <f>_xlfn.XLOOKUP($I365,mapping!$M$2:$M$4,mapping!$N$2:$N$4,,0)</f>
        <v>On-site</v>
      </c>
    </row>
    <row r="366" spans="1:17" x14ac:dyDescent="0.25">
      <c r="A366" s="28">
        <v>2023</v>
      </c>
      <c r="B366" s="29" t="s">
        <v>11</v>
      </c>
      <c r="C366" s="29" t="s">
        <v>12</v>
      </c>
      <c r="D366" s="29" t="s">
        <v>18</v>
      </c>
      <c r="E366" s="28">
        <v>93300</v>
      </c>
      <c r="F366" s="29" t="s">
        <v>14</v>
      </c>
      <c r="G366" s="28">
        <v>93300</v>
      </c>
      <c r="H366" s="29" t="s">
        <v>17</v>
      </c>
      <c r="I366" s="28">
        <v>0</v>
      </c>
      <c r="J366" s="29" t="s">
        <v>17</v>
      </c>
      <c r="K366" s="29" t="s">
        <v>16</v>
      </c>
      <c r="L366" s="29" t="str">
        <f>_xlfn.XLOOKUP($D366,mapping!$B$2:$B$124,mapping!$A$2:$A$124,,0)</f>
        <v>Machine Learning Engineer</v>
      </c>
      <c r="M366" s="29" t="str">
        <f>_xlfn.XLOOKUP($C366,mapping!$J$2:$J$5,mapping!$K$2:$K$5,,0)</f>
        <v>Full-Time</v>
      </c>
      <c r="N366" s="29" t="str">
        <f>_xlfn.XLOOKUP($B366,mapping!$G$2:$G$5,mapping!$H$2:$H$5,,0)</f>
        <v>Mid-Level</v>
      </c>
      <c r="O366" s="29" t="str">
        <f>_xlfn.XLOOKUP($J366,mapping!$D$2:$D$56,mapping!$E$2:$E$56,,0)</f>
        <v>United States</v>
      </c>
      <c r="P366" s="29" t="str">
        <f>_xlfn.XLOOKUP($K366,mapping!$P$2:$P$4,mapping!$Q$2:$Q$4,,0)</f>
        <v>Medium</v>
      </c>
      <c r="Q366" s="29" t="str">
        <f>_xlfn.XLOOKUP($I366,mapping!$M$2:$M$4,mapping!$N$2:$N$4,,0)</f>
        <v>On-site</v>
      </c>
    </row>
    <row r="367" spans="1:17" x14ac:dyDescent="0.25">
      <c r="A367" s="28">
        <v>2024</v>
      </c>
      <c r="B367" s="29" t="s">
        <v>11</v>
      </c>
      <c r="C367" s="29" t="s">
        <v>12</v>
      </c>
      <c r="D367" s="29" t="s">
        <v>22</v>
      </c>
      <c r="E367" s="28">
        <v>152000</v>
      </c>
      <c r="F367" s="29" t="s">
        <v>14</v>
      </c>
      <c r="G367" s="28">
        <v>152000</v>
      </c>
      <c r="H367" s="29" t="s">
        <v>17</v>
      </c>
      <c r="I367" s="28">
        <v>0</v>
      </c>
      <c r="J367" s="29" t="s">
        <v>17</v>
      </c>
      <c r="K367" s="29" t="s">
        <v>16</v>
      </c>
      <c r="L367" s="29" t="str">
        <f>_xlfn.XLOOKUP($D367,mapping!$B$2:$B$124,mapping!$A$2:$A$124,,0)</f>
        <v>Data Scientist</v>
      </c>
      <c r="M367" s="29" t="str">
        <f>_xlfn.XLOOKUP($C367,mapping!$J$2:$J$5,mapping!$K$2:$K$5,,0)</f>
        <v>Full-Time</v>
      </c>
      <c r="N367" s="29" t="str">
        <f>_xlfn.XLOOKUP($B367,mapping!$G$2:$G$5,mapping!$H$2:$H$5,,0)</f>
        <v>Mid-Level</v>
      </c>
      <c r="O367" s="29" t="str">
        <f>_xlfn.XLOOKUP($J367,mapping!$D$2:$D$56,mapping!$E$2:$E$56,,0)</f>
        <v>United States</v>
      </c>
      <c r="P367" s="29" t="str">
        <f>_xlfn.XLOOKUP($K367,mapping!$P$2:$P$4,mapping!$Q$2:$Q$4,,0)</f>
        <v>Medium</v>
      </c>
      <c r="Q367" s="29" t="str">
        <f>_xlfn.XLOOKUP($I367,mapping!$M$2:$M$4,mapping!$N$2:$N$4,,0)</f>
        <v>On-site</v>
      </c>
    </row>
    <row r="368" spans="1:17" x14ac:dyDescent="0.25">
      <c r="A368" s="28">
        <v>2023</v>
      </c>
      <c r="B368" s="29" t="s">
        <v>21</v>
      </c>
      <c r="C368" s="29" t="s">
        <v>12</v>
      </c>
      <c r="D368" s="29" t="s">
        <v>57</v>
      </c>
      <c r="E368" s="28">
        <v>138000</v>
      </c>
      <c r="F368" s="29" t="s">
        <v>14</v>
      </c>
      <c r="G368" s="28">
        <v>138000</v>
      </c>
      <c r="H368" s="29" t="s">
        <v>17</v>
      </c>
      <c r="I368" s="28">
        <v>0</v>
      </c>
      <c r="J368" s="29" t="s">
        <v>17</v>
      </c>
      <c r="K368" s="29" t="s">
        <v>16</v>
      </c>
      <c r="L368" s="29" t="str">
        <f>_xlfn.XLOOKUP($D368,mapping!$B$2:$B$124,mapping!$A$2:$A$124,,0)</f>
        <v>Data Scientist</v>
      </c>
      <c r="M368" s="29" t="str">
        <f>_xlfn.XLOOKUP($C368,mapping!$J$2:$J$5,mapping!$K$2:$K$5,,0)</f>
        <v>Full-Time</v>
      </c>
      <c r="N368" s="29" t="str">
        <f>_xlfn.XLOOKUP($B368,mapping!$G$2:$G$5,mapping!$H$2:$H$5,,0)</f>
        <v>Senior</v>
      </c>
      <c r="O368" s="29" t="str">
        <f>_xlfn.XLOOKUP($J368,mapping!$D$2:$D$56,mapping!$E$2:$E$56,,0)</f>
        <v>United States</v>
      </c>
      <c r="P368" s="29" t="str">
        <f>_xlfn.XLOOKUP($K368,mapping!$P$2:$P$4,mapping!$Q$2:$Q$4,,0)</f>
        <v>Medium</v>
      </c>
      <c r="Q368" s="29" t="str">
        <f>_xlfn.XLOOKUP($I368,mapping!$M$2:$M$4,mapping!$N$2:$N$4,,0)</f>
        <v>On-site</v>
      </c>
    </row>
    <row r="369" spans="1:17" x14ac:dyDescent="0.25">
      <c r="A369" s="28">
        <v>2023</v>
      </c>
      <c r="B369" s="29" t="s">
        <v>21</v>
      </c>
      <c r="C369" s="29" t="s">
        <v>12</v>
      </c>
      <c r="D369" s="29" t="s">
        <v>22</v>
      </c>
      <c r="E369" s="28">
        <v>130000</v>
      </c>
      <c r="F369" s="29" t="s">
        <v>14</v>
      </c>
      <c r="G369" s="28">
        <v>130000</v>
      </c>
      <c r="H369" s="29" t="s">
        <v>17</v>
      </c>
      <c r="I369" s="28">
        <v>0</v>
      </c>
      <c r="J369" s="29" t="s">
        <v>17</v>
      </c>
      <c r="K369" s="29" t="s">
        <v>16</v>
      </c>
      <c r="L369" s="29" t="str">
        <f>_xlfn.XLOOKUP($D369,mapping!$B$2:$B$124,mapping!$A$2:$A$124,,0)</f>
        <v>Data Scientist</v>
      </c>
      <c r="M369" s="29" t="str">
        <f>_xlfn.XLOOKUP($C369,mapping!$J$2:$J$5,mapping!$K$2:$K$5,,0)</f>
        <v>Full-Time</v>
      </c>
      <c r="N369" s="29" t="str">
        <f>_xlfn.XLOOKUP($B369,mapping!$G$2:$G$5,mapping!$H$2:$H$5,,0)</f>
        <v>Senior</v>
      </c>
      <c r="O369" s="29" t="str">
        <f>_xlfn.XLOOKUP($J369,mapping!$D$2:$D$56,mapping!$E$2:$E$56,,0)</f>
        <v>United States</v>
      </c>
      <c r="P369" s="29" t="str">
        <f>_xlfn.XLOOKUP($K369,mapping!$P$2:$P$4,mapping!$Q$2:$Q$4,,0)</f>
        <v>Medium</v>
      </c>
      <c r="Q369" s="29" t="str">
        <f>_xlfn.XLOOKUP($I369,mapping!$M$2:$M$4,mapping!$N$2:$N$4,,0)</f>
        <v>On-site</v>
      </c>
    </row>
    <row r="370" spans="1:17" x14ac:dyDescent="0.25">
      <c r="A370" s="28">
        <v>2023</v>
      </c>
      <c r="B370" s="29" t="s">
        <v>11</v>
      </c>
      <c r="C370" s="29" t="s">
        <v>12</v>
      </c>
      <c r="D370" s="29" t="s">
        <v>26</v>
      </c>
      <c r="E370" s="28">
        <v>250000</v>
      </c>
      <c r="F370" s="29" t="s">
        <v>14</v>
      </c>
      <c r="G370" s="28">
        <v>250000</v>
      </c>
      <c r="H370" s="29" t="s">
        <v>17</v>
      </c>
      <c r="I370" s="28">
        <v>0</v>
      </c>
      <c r="J370" s="29" t="s">
        <v>17</v>
      </c>
      <c r="K370" s="29" t="s">
        <v>16</v>
      </c>
      <c r="L370" s="29" t="str">
        <f>_xlfn.XLOOKUP($D370,mapping!$B$2:$B$124,mapping!$A$2:$A$124,,0)</f>
        <v>Data Engineer</v>
      </c>
      <c r="M370" s="29" t="str">
        <f>_xlfn.XLOOKUP($C370,mapping!$J$2:$J$5,mapping!$K$2:$K$5,,0)</f>
        <v>Full-Time</v>
      </c>
      <c r="N370" s="29" t="str">
        <f>_xlfn.XLOOKUP($B370,mapping!$G$2:$G$5,mapping!$H$2:$H$5,,0)</f>
        <v>Mid-Level</v>
      </c>
      <c r="O370" s="29" t="str">
        <f>_xlfn.XLOOKUP($J370,mapping!$D$2:$D$56,mapping!$E$2:$E$56,,0)</f>
        <v>United States</v>
      </c>
      <c r="P370" s="29" t="str">
        <f>_xlfn.XLOOKUP($K370,mapping!$P$2:$P$4,mapping!$Q$2:$Q$4,,0)</f>
        <v>Medium</v>
      </c>
      <c r="Q370" s="29" t="str">
        <f>_xlfn.XLOOKUP($I370,mapping!$M$2:$M$4,mapping!$N$2:$N$4,,0)</f>
        <v>On-site</v>
      </c>
    </row>
    <row r="371" spans="1:17" x14ac:dyDescent="0.25">
      <c r="A371" s="28">
        <v>2024</v>
      </c>
      <c r="B371" s="29" t="s">
        <v>29</v>
      </c>
      <c r="C371" s="29" t="s">
        <v>12</v>
      </c>
      <c r="D371" s="29" t="s">
        <v>13</v>
      </c>
      <c r="E371" s="28">
        <v>179000</v>
      </c>
      <c r="F371" s="29" t="s">
        <v>14</v>
      </c>
      <c r="G371" s="28">
        <v>179000</v>
      </c>
      <c r="H371" s="29" t="s">
        <v>17</v>
      </c>
      <c r="I371" s="28">
        <v>0</v>
      </c>
      <c r="J371" s="29" t="s">
        <v>17</v>
      </c>
      <c r="K371" s="29" t="s">
        <v>16</v>
      </c>
      <c r="L371" s="29" t="str">
        <f>_xlfn.XLOOKUP($D371,mapping!$B$2:$B$124,mapping!$A$2:$A$124,,0)</f>
        <v>Data Analyst</v>
      </c>
      <c r="M371" s="29" t="str">
        <f>_xlfn.XLOOKUP($C371,mapping!$J$2:$J$5,mapping!$K$2:$K$5,,0)</f>
        <v>Full-Time</v>
      </c>
      <c r="N371" s="29" t="str">
        <f>_xlfn.XLOOKUP($B371,mapping!$G$2:$G$5,mapping!$H$2:$H$5,,0)</f>
        <v>Junior</v>
      </c>
      <c r="O371" s="29" t="str">
        <f>_xlfn.XLOOKUP($J371,mapping!$D$2:$D$56,mapping!$E$2:$E$56,,0)</f>
        <v>United States</v>
      </c>
      <c r="P371" s="29" t="str">
        <f>_xlfn.XLOOKUP($K371,mapping!$P$2:$P$4,mapping!$Q$2:$Q$4,,0)</f>
        <v>Medium</v>
      </c>
      <c r="Q371" s="29" t="str">
        <f>_xlfn.XLOOKUP($I371,mapping!$M$2:$M$4,mapping!$N$2:$N$4,,0)</f>
        <v>On-site</v>
      </c>
    </row>
    <row r="372" spans="1:17" x14ac:dyDescent="0.25">
      <c r="A372" s="28">
        <v>2023</v>
      </c>
      <c r="B372" s="29" t="s">
        <v>21</v>
      </c>
      <c r="C372" s="29" t="s">
        <v>12</v>
      </c>
      <c r="D372" s="29" t="s">
        <v>22</v>
      </c>
      <c r="E372" s="28">
        <v>162000</v>
      </c>
      <c r="F372" s="29" t="s">
        <v>14</v>
      </c>
      <c r="G372" s="28">
        <v>162000</v>
      </c>
      <c r="H372" s="29" t="s">
        <v>17</v>
      </c>
      <c r="I372" s="28">
        <v>100</v>
      </c>
      <c r="J372" s="29" t="s">
        <v>17</v>
      </c>
      <c r="K372" s="29" t="s">
        <v>16</v>
      </c>
      <c r="L372" s="29" t="str">
        <f>_xlfn.XLOOKUP($D372,mapping!$B$2:$B$124,mapping!$A$2:$A$124,,0)</f>
        <v>Data Scientist</v>
      </c>
      <c r="M372" s="29" t="str">
        <f>_xlfn.XLOOKUP($C372,mapping!$J$2:$J$5,mapping!$K$2:$K$5,,0)</f>
        <v>Full-Time</v>
      </c>
      <c r="N372" s="29" t="str">
        <f>_xlfn.XLOOKUP($B372,mapping!$G$2:$G$5,mapping!$H$2:$H$5,,0)</f>
        <v>Senior</v>
      </c>
      <c r="O372" s="29" t="str">
        <f>_xlfn.XLOOKUP($J372,mapping!$D$2:$D$56,mapping!$E$2:$E$56,,0)</f>
        <v>United States</v>
      </c>
      <c r="P372" s="29" t="str">
        <f>_xlfn.XLOOKUP($K372,mapping!$P$2:$P$4,mapping!$Q$2:$Q$4,,0)</f>
        <v>Medium</v>
      </c>
      <c r="Q372" s="29" t="str">
        <f>_xlfn.XLOOKUP($I372,mapping!$M$2:$M$4,mapping!$N$2:$N$4,,0)</f>
        <v>Remote</v>
      </c>
    </row>
    <row r="373" spans="1:17" x14ac:dyDescent="0.25">
      <c r="A373" s="28">
        <v>2024</v>
      </c>
      <c r="B373" s="29" t="s">
        <v>21</v>
      </c>
      <c r="C373" s="29" t="s">
        <v>12</v>
      </c>
      <c r="D373" s="29" t="s">
        <v>22</v>
      </c>
      <c r="E373" s="28">
        <v>165000</v>
      </c>
      <c r="F373" s="29" t="s">
        <v>14</v>
      </c>
      <c r="G373" s="28">
        <v>165000</v>
      </c>
      <c r="H373" s="29" t="s">
        <v>17</v>
      </c>
      <c r="I373" s="28">
        <v>0</v>
      </c>
      <c r="J373" s="29" t="s">
        <v>17</v>
      </c>
      <c r="K373" s="29" t="s">
        <v>16</v>
      </c>
      <c r="L373" s="29" t="str">
        <f>_xlfn.XLOOKUP($D373,mapping!$B$2:$B$124,mapping!$A$2:$A$124,,0)</f>
        <v>Data Scientist</v>
      </c>
      <c r="M373" s="29" t="str">
        <f>_xlfn.XLOOKUP($C373,mapping!$J$2:$J$5,mapping!$K$2:$K$5,,0)</f>
        <v>Full-Time</v>
      </c>
      <c r="N373" s="29" t="str">
        <f>_xlfn.XLOOKUP($B373,mapping!$G$2:$G$5,mapping!$H$2:$H$5,,0)</f>
        <v>Senior</v>
      </c>
      <c r="O373" s="29" t="str">
        <f>_xlfn.XLOOKUP($J373,mapping!$D$2:$D$56,mapping!$E$2:$E$56,,0)</f>
        <v>United States</v>
      </c>
      <c r="P373" s="29" t="str">
        <f>_xlfn.XLOOKUP($K373,mapping!$P$2:$P$4,mapping!$Q$2:$Q$4,,0)</f>
        <v>Medium</v>
      </c>
      <c r="Q373" s="29" t="str">
        <f>_xlfn.XLOOKUP($I373,mapping!$M$2:$M$4,mapping!$N$2:$N$4,,0)</f>
        <v>On-site</v>
      </c>
    </row>
    <row r="374" spans="1:17" x14ac:dyDescent="0.25">
      <c r="A374" s="28">
        <v>2023</v>
      </c>
      <c r="B374" s="29" t="s">
        <v>21</v>
      </c>
      <c r="C374" s="29" t="s">
        <v>12</v>
      </c>
      <c r="D374" s="29" t="s">
        <v>31</v>
      </c>
      <c r="E374" s="28">
        <v>143860</v>
      </c>
      <c r="F374" s="29" t="s">
        <v>14</v>
      </c>
      <c r="G374" s="28">
        <v>143860</v>
      </c>
      <c r="H374" s="29" t="s">
        <v>17</v>
      </c>
      <c r="I374" s="28">
        <v>0</v>
      </c>
      <c r="J374" s="29" t="s">
        <v>17</v>
      </c>
      <c r="K374" s="29" t="s">
        <v>16</v>
      </c>
      <c r="L374" s="29" t="str">
        <f>_xlfn.XLOOKUP($D374,mapping!$B$2:$B$124,mapping!$A$2:$A$124,,0)</f>
        <v>Analytics Engineer</v>
      </c>
      <c r="M374" s="29" t="str">
        <f>_xlfn.XLOOKUP($C374,mapping!$J$2:$J$5,mapping!$K$2:$K$5,,0)</f>
        <v>Full-Time</v>
      </c>
      <c r="N374" s="29" t="str">
        <f>_xlfn.XLOOKUP($B374,mapping!$G$2:$G$5,mapping!$H$2:$H$5,,0)</f>
        <v>Senior</v>
      </c>
      <c r="O374" s="29" t="str">
        <f>_xlfn.XLOOKUP($J374,mapping!$D$2:$D$56,mapping!$E$2:$E$56,,0)</f>
        <v>United States</v>
      </c>
      <c r="P374" s="29" t="str">
        <f>_xlfn.XLOOKUP($K374,mapping!$P$2:$P$4,mapping!$Q$2:$Q$4,,0)</f>
        <v>Medium</v>
      </c>
      <c r="Q374" s="29" t="str">
        <f>_xlfn.XLOOKUP($I374,mapping!$M$2:$M$4,mapping!$N$2:$N$4,,0)</f>
        <v>On-site</v>
      </c>
    </row>
    <row r="375" spans="1:17" x14ac:dyDescent="0.25">
      <c r="A375" s="28">
        <v>2021</v>
      </c>
      <c r="B375" s="29" t="s">
        <v>29</v>
      </c>
      <c r="C375" s="29" t="s">
        <v>24</v>
      </c>
      <c r="D375" s="29" t="s">
        <v>66</v>
      </c>
      <c r="E375" s="28">
        <v>180000</v>
      </c>
      <c r="F375" s="29" t="s">
        <v>87</v>
      </c>
      <c r="G375" s="28">
        <v>28609</v>
      </c>
      <c r="H375" s="29" t="s">
        <v>88</v>
      </c>
      <c r="I375" s="28">
        <v>50</v>
      </c>
      <c r="J375" s="29" t="s">
        <v>88</v>
      </c>
      <c r="K375" s="29" t="s">
        <v>56</v>
      </c>
      <c r="L375" s="29" t="str">
        <f>_xlfn.XLOOKUP($D375,mapping!$B$2:$B$124,mapping!$A$2:$A$124,,0)</f>
        <v>Computer Vision Engineer</v>
      </c>
      <c r="M375" s="29" t="str">
        <f>_xlfn.XLOOKUP($C375,mapping!$J$2:$J$5,mapping!$K$2:$K$5,,0)</f>
        <v>Part-Time</v>
      </c>
      <c r="N375" s="29" t="str">
        <f>_xlfn.XLOOKUP($B375,mapping!$G$2:$G$5,mapping!$H$2:$H$5,,0)</f>
        <v>Junior</v>
      </c>
      <c r="O375" s="29" t="str">
        <f>_xlfn.XLOOKUP($J375,mapping!$D$2:$D$56,mapping!$E$2:$E$56,,0)</f>
        <v>Denmark</v>
      </c>
      <c r="P375" s="29" t="str">
        <f>_xlfn.XLOOKUP($K375,mapping!$P$2:$P$4,mapping!$Q$2:$Q$4,,0)</f>
        <v>Small</v>
      </c>
      <c r="Q375" s="29" t="str">
        <f>_xlfn.XLOOKUP($I375,mapping!$M$2:$M$4,mapping!$N$2:$N$4,,0)</f>
        <v>Hybrid</v>
      </c>
    </row>
    <row r="376" spans="1:17" x14ac:dyDescent="0.25">
      <c r="A376" s="28">
        <v>2023</v>
      </c>
      <c r="B376" s="29" t="s">
        <v>21</v>
      </c>
      <c r="C376" s="29" t="s">
        <v>12</v>
      </c>
      <c r="D376" s="29" t="s">
        <v>18</v>
      </c>
      <c r="E376" s="28">
        <v>255800</v>
      </c>
      <c r="F376" s="29" t="s">
        <v>14</v>
      </c>
      <c r="G376" s="28">
        <v>255800</v>
      </c>
      <c r="H376" s="29" t="s">
        <v>17</v>
      </c>
      <c r="I376" s="28">
        <v>0</v>
      </c>
      <c r="J376" s="29" t="s">
        <v>17</v>
      </c>
      <c r="K376" s="29" t="s">
        <v>16</v>
      </c>
      <c r="L376" s="29" t="str">
        <f>_xlfn.XLOOKUP($D376,mapping!$B$2:$B$124,mapping!$A$2:$A$124,,0)</f>
        <v>Machine Learning Engineer</v>
      </c>
      <c r="M376" s="29" t="str">
        <f>_xlfn.XLOOKUP($C376,mapping!$J$2:$J$5,mapping!$K$2:$K$5,,0)</f>
        <v>Full-Time</v>
      </c>
      <c r="N376" s="29" t="str">
        <f>_xlfn.XLOOKUP($B376,mapping!$G$2:$G$5,mapping!$H$2:$H$5,,0)</f>
        <v>Senior</v>
      </c>
      <c r="O376" s="29" t="str">
        <f>_xlfn.XLOOKUP($J376,mapping!$D$2:$D$56,mapping!$E$2:$E$56,,0)</f>
        <v>United States</v>
      </c>
      <c r="P376" s="29" t="str">
        <f>_xlfn.XLOOKUP($K376,mapping!$P$2:$P$4,mapping!$Q$2:$Q$4,,0)</f>
        <v>Medium</v>
      </c>
      <c r="Q376" s="29" t="str">
        <f>_xlfn.XLOOKUP($I376,mapping!$M$2:$M$4,mapping!$N$2:$N$4,,0)</f>
        <v>On-site</v>
      </c>
    </row>
    <row r="377" spans="1:17" x14ac:dyDescent="0.25">
      <c r="A377" s="28">
        <v>2023</v>
      </c>
      <c r="B377" s="29" t="s">
        <v>29</v>
      </c>
      <c r="C377" s="29" t="s">
        <v>12</v>
      </c>
      <c r="D377" s="29" t="s">
        <v>43</v>
      </c>
      <c r="E377" s="28">
        <v>75753</v>
      </c>
      <c r="F377" s="29" t="s">
        <v>14</v>
      </c>
      <c r="G377" s="28">
        <v>75753</v>
      </c>
      <c r="H377" s="29" t="s">
        <v>17</v>
      </c>
      <c r="I377" s="28">
        <v>0</v>
      </c>
      <c r="J377" s="29" t="s">
        <v>17</v>
      </c>
      <c r="K377" s="29" t="s">
        <v>16</v>
      </c>
      <c r="L377" s="29" t="str">
        <f>_xlfn.XLOOKUP($D377,mapping!$B$2:$B$124,mapping!$A$2:$A$124,,0)</f>
        <v>Researcher</v>
      </c>
      <c r="M377" s="29" t="str">
        <f>_xlfn.XLOOKUP($C377,mapping!$J$2:$J$5,mapping!$K$2:$K$5,,0)</f>
        <v>Full-Time</v>
      </c>
      <c r="N377" s="29" t="str">
        <f>_xlfn.XLOOKUP($B377,mapping!$G$2:$G$5,mapping!$H$2:$H$5,,0)</f>
        <v>Junior</v>
      </c>
      <c r="O377" s="29" t="str">
        <f>_xlfn.XLOOKUP($J377,mapping!$D$2:$D$56,mapping!$E$2:$E$56,,0)</f>
        <v>United States</v>
      </c>
      <c r="P377" s="29" t="str">
        <f>_xlfn.XLOOKUP($K377,mapping!$P$2:$P$4,mapping!$Q$2:$Q$4,,0)</f>
        <v>Medium</v>
      </c>
      <c r="Q377" s="29" t="str">
        <f>_xlfn.XLOOKUP($I377,mapping!$M$2:$M$4,mapping!$N$2:$N$4,,0)</f>
        <v>On-site</v>
      </c>
    </row>
    <row r="378" spans="1:17" x14ac:dyDescent="0.25">
      <c r="A378" s="28">
        <v>2024</v>
      </c>
      <c r="B378" s="29" t="s">
        <v>21</v>
      </c>
      <c r="C378" s="29" t="s">
        <v>12</v>
      </c>
      <c r="D378" s="29" t="s">
        <v>13</v>
      </c>
      <c r="E378" s="28">
        <v>135000</v>
      </c>
      <c r="F378" s="29" t="s">
        <v>14</v>
      </c>
      <c r="G378" s="28">
        <v>135000</v>
      </c>
      <c r="H378" s="29" t="s">
        <v>17</v>
      </c>
      <c r="I378" s="28">
        <v>0</v>
      </c>
      <c r="J378" s="29" t="s">
        <v>17</v>
      </c>
      <c r="K378" s="29" t="s">
        <v>16</v>
      </c>
      <c r="L378" s="29" t="str">
        <f>_xlfn.XLOOKUP($D378,mapping!$B$2:$B$124,mapping!$A$2:$A$124,,0)</f>
        <v>Data Analyst</v>
      </c>
      <c r="M378" s="29" t="str">
        <f>_xlfn.XLOOKUP($C378,mapping!$J$2:$J$5,mapping!$K$2:$K$5,,0)</f>
        <v>Full-Time</v>
      </c>
      <c r="N378" s="29" t="str">
        <f>_xlfn.XLOOKUP($B378,mapping!$G$2:$G$5,mapping!$H$2:$H$5,,0)</f>
        <v>Senior</v>
      </c>
      <c r="O378" s="29" t="str">
        <f>_xlfn.XLOOKUP($J378,mapping!$D$2:$D$56,mapping!$E$2:$E$56,,0)</f>
        <v>United States</v>
      </c>
      <c r="P378" s="29" t="str">
        <f>_xlfn.XLOOKUP($K378,mapping!$P$2:$P$4,mapping!$Q$2:$Q$4,,0)</f>
        <v>Medium</v>
      </c>
      <c r="Q378" s="29" t="str">
        <f>_xlfn.XLOOKUP($I378,mapping!$M$2:$M$4,mapping!$N$2:$N$4,,0)</f>
        <v>On-site</v>
      </c>
    </row>
    <row r="379" spans="1:17" x14ac:dyDescent="0.25">
      <c r="A379" s="28">
        <v>2024</v>
      </c>
      <c r="B379" s="29" t="s">
        <v>21</v>
      </c>
      <c r="C379" s="29" t="s">
        <v>12</v>
      </c>
      <c r="D379" s="29" t="s">
        <v>13</v>
      </c>
      <c r="E379" s="28">
        <v>42245</v>
      </c>
      <c r="F379" s="29" t="s">
        <v>27</v>
      </c>
      <c r="G379" s="28">
        <v>52806</v>
      </c>
      <c r="H379" s="29" t="s">
        <v>28</v>
      </c>
      <c r="I379" s="28">
        <v>0</v>
      </c>
      <c r="J379" s="29" t="s">
        <v>28</v>
      </c>
      <c r="K379" s="29" t="s">
        <v>16</v>
      </c>
      <c r="L379" s="29" t="str">
        <f>_xlfn.XLOOKUP($D379,mapping!$B$2:$B$124,mapping!$A$2:$A$124,,0)</f>
        <v>Data Analyst</v>
      </c>
      <c r="M379" s="29" t="str">
        <f>_xlfn.XLOOKUP($C379,mapping!$J$2:$J$5,mapping!$K$2:$K$5,,0)</f>
        <v>Full-Time</v>
      </c>
      <c r="N379" s="29" t="str">
        <f>_xlfn.XLOOKUP($B379,mapping!$G$2:$G$5,mapping!$H$2:$H$5,,0)</f>
        <v>Senior</v>
      </c>
      <c r="O379" s="29" t="str">
        <f>_xlfn.XLOOKUP($J379,mapping!$D$2:$D$56,mapping!$E$2:$E$56,,0)</f>
        <v>United Kingdom</v>
      </c>
      <c r="P379" s="29" t="str">
        <f>_xlfn.XLOOKUP($K379,mapping!$P$2:$P$4,mapping!$Q$2:$Q$4,,0)</f>
        <v>Medium</v>
      </c>
      <c r="Q379" s="29" t="str">
        <f>_xlfn.XLOOKUP($I379,mapping!$M$2:$M$4,mapping!$N$2:$N$4,,0)</f>
        <v>On-site</v>
      </c>
    </row>
    <row r="380" spans="1:17" x14ac:dyDescent="0.25">
      <c r="A380" s="28">
        <v>2023</v>
      </c>
      <c r="B380" s="29" t="s">
        <v>21</v>
      </c>
      <c r="C380" s="29" t="s">
        <v>12</v>
      </c>
      <c r="D380" s="29" t="s">
        <v>13</v>
      </c>
      <c r="E380" s="28">
        <v>170550</v>
      </c>
      <c r="F380" s="29" t="s">
        <v>14</v>
      </c>
      <c r="G380" s="28">
        <v>170550</v>
      </c>
      <c r="H380" s="29" t="s">
        <v>17</v>
      </c>
      <c r="I380" s="28">
        <v>100</v>
      </c>
      <c r="J380" s="29" t="s">
        <v>17</v>
      </c>
      <c r="K380" s="29" t="s">
        <v>16</v>
      </c>
      <c r="L380" s="29" t="str">
        <f>_xlfn.XLOOKUP($D380,mapping!$B$2:$B$124,mapping!$A$2:$A$124,,0)</f>
        <v>Data Analyst</v>
      </c>
      <c r="M380" s="29" t="str">
        <f>_xlfn.XLOOKUP($C380,mapping!$J$2:$J$5,mapping!$K$2:$K$5,,0)</f>
        <v>Full-Time</v>
      </c>
      <c r="N380" s="29" t="str">
        <f>_xlfn.XLOOKUP($B380,mapping!$G$2:$G$5,mapping!$H$2:$H$5,,0)</f>
        <v>Senior</v>
      </c>
      <c r="O380" s="29" t="str">
        <f>_xlfn.XLOOKUP($J380,mapping!$D$2:$D$56,mapping!$E$2:$E$56,,0)</f>
        <v>United States</v>
      </c>
      <c r="P380" s="29" t="str">
        <f>_xlfn.XLOOKUP($K380,mapping!$P$2:$P$4,mapping!$Q$2:$Q$4,,0)</f>
        <v>Medium</v>
      </c>
      <c r="Q380" s="29" t="str">
        <f>_xlfn.XLOOKUP($I380,mapping!$M$2:$M$4,mapping!$N$2:$N$4,,0)</f>
        <v>Remote</v>
      </c>
    </row>
    <row r="381" spans="1:17" x14ac:dyDescent="0.25">
      <c r="A381" s="28">
        <v>2024</v>
      </c>
      <c r="B381" s="29" t="s">
        <v>11</v>
      </c>
      <c r="C381" s="29" t="s">
        <v>12</v>
      </c>
      <c r="D381" s="29" t="s">
        <v>62</v>
      </c>
      <c r="E381" s="28">
        <v>165600</v>
      </c>
      <c r="F381" s="29" t="s">
        <v>14</v>
      </c>
      <c r="G381" s="28">
        <v>165600</v>
      </c>
      <c r="H381" s="29" t="s">
        <v>17</v>
      </c>
      <c r="I381" s="28">
        <v>0</v>
      </c>
      <c r="J381" s="29" t="s">
        <v>17</v>
      </c>
      <c r="K381" s="29" t="s">
        <v>33</v>
      </c>
      <c r="L381" s="29" t="str">
        <f>_xlfn.XLOOKUP($D381,mapping!$B$2:$B$124,mapping!$A$2:$A$124,,0)</f>
        <v>Business Intelligence</v>
      </c>
      <c r="M381" s="29" t="str">
        <f>_xlfn.XLOOKUP($C381,mapping!$J$2:$J$5,mapping!$K$2:$K$5,,0)</f>
        <v>Full-Time</v>
      </c>
      <c r="N381" s="29" t="str">
        <f>_xlfn.XLOOKUP($B381,mapping!$G$2:$G$5,mapping!$H$2:$H$5,,0)</f>
        <v>Mid-Level</v>
      </c>
      <c r="O381" s="29" t="str">
        <f>_xlfn.XLOOKUP($J381,mapping!$D$2:$D$56,mapping!$E$2:$E$56,,0)</f>
        <v>United States</v>
      </c>
      <c r="P381" s="29" t="str">
        <f>_xlfn.XLOOKUP($K381,mapping!$P$2:$P$4,mapping!$Q$2:$Q$4,,0)</f>
        <v>Large</v>
      </c>
      <c r="Q381" s="29" t="str">
        <f>_xlfn.XLOOKUP($I381,mapping!$M$2:$M$4,mapping!$N$2:$N$4,,0)</f>
        <v>On-site</v>
      </c>
    </row>
    <row r="382" spans="1:17" x14ac:dyDescent="0.25">
      <c r="A382" s="28">
        <v>2023</v>
      </c>
      <c r="B382" s="29" t="s">
        <v>21</v>
      </c>
      <c r="C382" s="29" t="s">
        <v>12</v>
      </c>
      <c r="D382" s="29" t="s">
        <v>89</v>
      </c>
      <c r="E382" s="28">
        <v>80000</v>
      </c>
      <c r="F382" s="29" t="s">
        <v>14</v>
      </c>
      <c r="G382" s="28">
        <v>80000</v>
      </c>
      <c r="H382" s="29" t="s">
        <v>17</v>
      </c>
      <c r="I382" s="28">
        <v>0</v>
      </c>
      <c r="J382" s="29" t="s">
        <v>17</v>
      </c>
      <c r="K382" s="29" t="s">
        <v>16</v>
      </c>
      <c r="L382" s="29" t="str">
        <f>_xlfn.XLOOKUP($D382,mapping!$B$2:$B$124,mapping!$A$2:$A$124,,0)</f>
        <v>Data Specialist</v>
      </c>
      <c r="M382" s="29" t="str">
        <f>_xlfn.XLOOKUP($C382,mapping!$J$2:$J$5,mapping!$K$2:$K$5,,0)</f>
        <v>Full-Time</v>
      </c>
      <c r="N382" s="29" t="str">
        <f>_xlfn.XLOOKUP($B382,mapping!$G$2:$G$5,mapping!$H$2:$H$5,,0)</f>
        <v>Senior</v>
      </c>
      <c r="O382" s="29" t="str">
        <f>_xlfn.XLOOKUP($J382,mapping!$D$2:$D$56,mapping!$E$2:$E$56,,0)</f>
        <v>United States</v>
      </c>
      <c r="P382" s="29" t="str">
        <f>_xlfn.XLOOKUP($K382,mapping!$P$2:$P$4,mapping!$Q$2:$Q$4,,0)</f>
        <v>Medium</v>
      </c>
      <c r="Q382" s="29" t="str">
        <f>_xlfn.XLOOKUP($I382,mapping!$M$2:$M$4,mapping!$N$2:$N$4,,0)</f>
        <v>On-site</v>
      </c>
    </row>
    <row r="383" spans="1:17" x14ac:dyDescent="0.25">
      <c r="A383" s="28">
        <v>2023</v>
      </c>
      <c r="B383" s="29" t="s">
        <v>21</v>
      </c>
      <c r="C383" s="29" t="s">
        <v>12</v>
      </c>
      <c r="D383" s="29" t="s">
        <v>18</v>
      </c>
      <c r="E383" s="28">
        <v>204500</v>
      </c>
      <c r="F383" s="29" t="s">
        <v>14</v>
      </c>
      <c r="G383" s="28">
        <v>204500</v>
      </c>
      <c r="H383" s="29" t="s">
        <v>17</v>
      </c>
      <c r="I383" s="28">
        <v>0</v>
      </c>
      <c r="J383" s="29" t="s">
        <v>17</v>
      </c>
      <c r="K383" s="29" t="s">
        <v>16</v>
      </c>
      <c r="L383" s="29" t="str">
        <f>_xlfn.XLOOKUP($D383,mapping!$B$2:$B$124,mapping!$A$2:$A$124,,0)</f>
        <v>Machine Learning Engineer</v>
      </c>
      <c r="M383" s="29" t="str">
        <f>_xlfn.XLOOKUP($C383,mapping!$J$2:$J$5,mapping!$K$2:$K$5,,0)</f>
        <v>Full-Time</v>
      </c>
      <c r="N383" s="29" t="str">
        <f>_xlfn.XLOOKUP($B383,mapping!$G$2:$G$5,mapping!$H$2:$H$5,,0)</f>
        <v>Senior</v>
      </c>
      <c r="O383" s="29" t="str">
        <f>_xlfn.XLOOKUP($J383,mapping!$D$2:$D$56,mapping!$E$2:$E$56,,0)</f>
        <v>United States</v>
      </c>
      <c r="P383" s="29" t="str">
        <f>_xlfn.XLOOKUP($K383,mapping!$P$2:$P$4,mapping!$Q$2:$Q$4,,0)</f>
        <v>Medium</v>
      </c>
      <c r="Q383" s="29" t="str">
        <f>_xlfn.XLOOKUP($I383,mapping!$M$2:$M$4,mapping!$N$2:$N$4,,0)</f>
        <v>On-site</v>
      </c>
    </row>
    <row r="384" spans="1:17" x14ac:dyDescent="0.25">
      <c r="A384" s="28">
        <v>2023</v>
      </c>
      <c r="B384" s="29" t="s">
        <v>21</v>
      </c>
      <c r="C384" s="29" t="s">
        <v>12</v>
      </c>
      <c r="D384" s="29" t="s">
        <v>22</v>
      </c>
      <c r="E384" s="28">
        <v>184800</v>
      </c>
      <c r="F384" s="29" t="s">
        <v>14</v>
      </c>
      <c r="G384" s="28">
        <v>184800</v>
      </c>
      <c r="H384" s="29" t="s">
        <v>17</v>
      </c>
      <c r="I384" s="28">
        <v>0</v>
      </c>
      <c r="J384" s="29" t="s">
        <v>17</v>
      </c>
      <c r="K384" s="29" t="s">
        <v>16</v>
      </c>
      <c r="L384" s="29" t="str">
        <f>_xlfn.XLOOKUP($D384,mapping!$B$2:$B$124,mapping!$A$2:$A$124,,0)</f>
        <v>Data Scientist</v>
      </c>
      <c r="M384" s="29" t="str">
        <f>_xlfn.XLOOKUP($C384,mapping!$J$2:$J$5,mapping!$K$2:$K$5,,0)</f>
        <v>Full-Time</v>
      </c>
      <c r="N384" s="29" t="str">
        <f>_xlfn.XLOOKUP($B384,mapping!$G$2:$G$5,mapping!$H$2:$H$5,,0)</f>
        <v>Senior</v>
      </c>
      <c r="O384" s="29" t="str">
        <f>_xlfn.XLOOKUP($J384,mapping!$D$2:$D$56,mapping!$E$2:$E$56,,0)</f>
        <v>United States</v>
      </c>
      <c r="P384" s="29" t="str">
        <f>_xlfn.XLOOKUP($K384,mapping!$P$2:$P$4,mapping!$Q$2:$Q$4,,0)</f>
        <v>Medium</v>
      </c>
      <c r="Q384" s="29" t="str">
        <f>_xlfn.XLOOKUP($I384,mapping!$M$2:$M$4,mapping!$N$2:$N$4,,0)</f>
        <v>On-site</v>
      </c>
    </row>
    <row r="385" spans="1:17" x14ac:dyDescent="0.25">
      <c r="A385" s="28">
        <v>2023</v>
      </c>
      <c r="B385" s="29" t="s">
        <v>21</v>
      </c>
      <c r="C385" s="29" t="s">
        <v>12</v>
      </c>
      <c r="D385" s="29" t="s">
        <v>63</v>
      </c>
      <c r="E385" s="28">
        <v>185000</v>
      </c>
      <c r="F385" s="29" t="s">
        <v>14</v>
      </c>
      <c r="G385" s="28">
        <v>185000</v>
      </c>
      <c r="H385" s="29" t="s">
        <v>17</v>
      </c>
      <c r="I385" s="28">
        <v>0</v>
      </c>
      <c r="J385" s="29" t="s">
        <v>17</v>
      </c>
      <c r="K385" s="29" t="s">
        <v>16</v>
      </c>
      <c r="L385" s="29" t="str">
        <f>_xlfn.XLOOKUP($D385,mapping!$B$2:$B$124,mapping!$A$2:$A$124,,0)</f>
        <v>Data Architect</v>
      </c>
      <c r="M385" s="29" t="str">
        <f>_xlfn.XLOOKUP($C385,mapping!$J$2:$J$5,mapping!$K$2:$K$5,,0)</f>
        <v>Full-Time</v>
      </c>
      <c r="N385" s="29" t="str">
        <f>_xlfn.XLOOKUP($B385,mapping!$G$2:$G$5,mapping!$H$2:$H$5,,0)</f>
        <v>Senior</v>
      </c>
      <c r="O385" s="29" t="str">
        <f>_xlfn.XLOOKUP($J385,mapping!$D$2:$D$56,mapping!$E$2:$E$56,,0)</f>
        <v>United States</v>
      </c>
      <c r="P385" s="29" t="str">
        <f>_xlfn.XLOOKUP($K385,mapping!$P$2:$P$4,mapping!$Q$2:$Q$4,,0)</f>
        <v>Medium</v>
      </c>
      <c r="Q385" s="29" t="str">
        <f>_xlfn.XLOOKUP($I385,mapping!$M$2:$M$4,mapping!$N$2:$N$4,,0)</f>
        <v>On-site</v>
      </c>
    </row>
    <row r="386" spans="1:17" x14ac:dyDescent="0.25">
      <c r="A386" s="28">
        <v>2023</v>
      </c>
      <c r="B386" s="29" t="s">
        <v>11</v>
      </c>
      <c r="C386" s="29" t="s">
        <v>12</v>
      </c>
      <c r="D386" s="29" t="s">
        <v>22</v>
      </c>
      <c r="E386" s="28">
        <v>55000</v>
      </c>
      <c r="F386" s="29" t="s">
        <v>14</v>
      </c>
      <c r="G386" s="28">
        <v>55000</v>
      </c>
      <c r="H386" s="29" t="s">
        <v>17</v>
      </c>
      <c r="I386" s="28">
        <v>0</v>
      </c>
      <c r="J386" s="29" t="s">
        <v>17</v>
      </c>
      <c r="K386" s="29" t="s">
        <v>16</v>
      </c>
      <c r="L386" s="29" t="str">
        <f>_xlfn.XLOOKUP($D386,mapping!$B$2:$B$124,mapping!$A$2:$A$124,,0)</f>
        <v>Data Scientist</v>
      </c>
      <c r="M386" s="29" t="str">
        <f>_xlfn.XLOOKUP($C386,mapping!$J$2:$J$5,mapping!$K$2:$K$5,,0)</f>
        <v>Full-Time</v>
      </c>
      <c r="N386" s="29" t="str">
        <f>_xlfn.XLOOKUP($B386,mapping!$G$2:$G$5,mapping!$H$2:$H$5,,0)</f>
        <v>Mid-Level</v>
      </c>
      <c r="O386" s="29" t="str">
        <f>_xlfn.XLOOKUP($J386,mapping!$D$2:$D$56,mapping!$E$2:$E$56,,0)</f>
        <v>United States</v>
      </c>
      <c r="P386" s="29" t="str">
        <f>_xlfn.XLOOKUP($K386,mapping!$P$2:$P$4,mapping!$Q$2:$Q$4,,0)</f>
        <v>Medium</v>
      </c>
      <c r="Q386" s="29" t="str">
        <f>_xlfn.XLOOKUP($I386,mapping!$M$2:$M$4,mapping!$N$2:$N$4,,0)</f>
        <v>On-site</v>
      </c>
    </row>
    <row r="387" spans="1:17" x14ac:dyDescent="0.25">
      <c r="A387" s="28">
        <v>2023</v>
      </c>
      <c r="B387" s="29" t="s">
        <v>11</v>
      </c>
      <c r="C387" s="29" t="s">
        <v>12</v>
      </c>
      <c r="D387" s="29" t="s">
        <v>22</v>
      </c>
      <c r="E387" s="28">
        <v>205000</v>
      </c>
      <c r="F387" s="29" t="s">
        <v>14</v>
      </c>
      <c r="G387" s="28">
        <v>205000</v>
      </c>
      <c r="H387" s="29" t="s">
        <v>17</v>
      </c>
      <c r="I387" s="28">
        <v>100</v>
      </c>
      <c r="J387" s="29" t="s">
        <v>17</v>
      </c>
      <c r="K387" s="29" t="s">
        <v>16</v>
      </c>
      <c r="L387" s="29" t="str">
        <f>_xlfn.XLOOKUP($D387,mapping!$B$2:$B$124,mapping!$A$2:$A$124,,0)</f>
        <v>Data Scientist</v>
      </c>
      <c r="M387" s="29" t="str">
        <f>_xlfn.XLOOKUP($C387,mapping!$J$2:$J$5,mapping!$K$2:$K$5,,0)</f>
        <v>Full-Time</v>
      </c>
      <c r="N387" s="29" t="str">
        <f>_xlfn.XLOOKUP($B387,mapping!$G$2:$G$5,mapping!$H$2:$H$5,,0)</f>
        <v>Mid-Level</v>
      </c>
      <c r="O387" s="29" t="str">
        <f>_xlfn.XLOOKUP($J387,mapping!$D$2:$D$56,mapping!$E$2:$E$56,,0)</f>
        <v>United States</v>
      </c>
      <c r="P387" s="29" t="str">
        <f>_xlfn.XLOOKUP($K387,mapping!$P$2:$P$4,mapping!$Q$2:$Q$4,,0)</f>
        <v>Medium</v>
      </c>
      <c r="Q387" s="29" t="str">
        <f>_xlfn.XLOOKUP($I387,mapping!$M$2:$M$4,mapping!$N$2:$N$4,,0)</f>
        <v>Remote</v>
      </c>
    </row>
    <row r="388" spans="1:17" x14ac:dyDescent="0.25">
      <c r="A388" s="28">
        <v>2023</v>
      </c>
      <c r="B388" s="29" t="s">
        <v>21</v>
      </c>
      <c r="C388" s="29" t="s">
        <v>12</v>
      </c>
      <c r="D388" s="29" t="s">
        <v>18</v>
      </c>
      <c r="E388" s="28">
        <v>205600</v>
      </c>
      <c r="F388" s="29" t="s">
        <v>14</v>
      </c>
      <c r="G388" s="28">
        <v>205600</v>
      </c>
      <c r="H388" s="29" t="s">
        <v>17</v>
      </c>
      <c r="I388" s="28">
        <v>100</v>
      </c>
      <c r="J388" s="29" t="s">
        <v>17</v>
      </c>
      <c r="K388" s="29" t="s">
        <v>16</v>
      </c>
      <c r="L388" s="29" t="str">
        <f>_xlfn.XLOOKUP($D388,mapping!$B$2:$B$124,mapping!$A$2:$A$124,,0)</f>
        <v>Machine Learning Engineer</v>
      </c>
      <c r="M388" s="29" t="str">
        <f>_xlfn.XLOOKUP($C388,mapping!$J$2:$J$5,mapping!$K$2:$K$5,,0)</f>
        <v>Full-Time</v>
      </c>
      <c r="N388" s="29" t="str">
        <f>_xlfn.XLOOKUP($B388,mapping!$G$2:$G$5,mapping!$H$2:$H$5,,0)</f>
        <v>Senior</v>
      </c>
      <c r="O388" s="29" t="str">
        <f>_xlfn.XLOOKUP($J388,mapping!$D$2:$D$56,mapping!$E$2:$E$56,,0)</f>
        <v>United States</v>
      </c>
      <c r="P388" s="29" t="str">
        <f>_xlfn.XLOOKUP($K388,mapping!$P$2:$P$4,mapping!$Q$2:$Q$4,,0)</f>
        <v>Medium</v>
      </c>
      <c r="Q388" s="29" t="str">
        <f>_xlfn.XLOOKUP($I388,mapping!$M$2:$M$4,mapping!$N$2:$N$4,,0)</f>
        <v>Remote</v>
      </c>
    </row>
    <row r="389" spans="1:17" x14ac:dyDescent="0.25">
      <c r="A389" s="28">
        <v>2024</v>
      </c>
      <c r="B389" s="29" t="s">
        <v>21</v>
      </c>
      <c r="C389" s="29" t="s">
        <v>12</v>
      </c>
      <c r="D389" s="29" t="s">
        <v>22</v>
      </c>
      <c r="E389" s="28">
        <v>160000</v>
      </c>
      <c r="F389" s="29" t="s">
        <v>14</v>
      </c>
      <c r="G389" s="28">
        <v>160000</v>
      </c>
      <c r="H389" s="29" t="s">
        <v>17</v>
      </c>
      <c r="I389" s="28">
        <v>0</v>
      </c>
      <c r="J389" s="29" t="s">
        <v>17</v>
      </c>
      <c r="K389" s="29" t="s">
        <v>16</v>
      </c>
      <c r="L389" s="29" t="str">
        <f>_xlfn.XLOOKUP($D389,mapping!$B$2:$B$124,mapping!$A$2:$A$124,,0)</f>
        <v>Data Scientist</v>
      </c>
      <c r="M389" s="29" t="str">
        <f>_xlfn.XLOOKUP($C389,mapping!$J$2:$J$5,mapping!$K$2:$K$5,,0)</f>
        <v>Full-Time</v>
      </c>
      <c r="N389" s="29" t="str">
        <f>_xlfn.XLOOKUP($B389,mapping!$G$2:$G$5,mapping!$H$2:$H$5,,0)</f>
        <v>Senior</v>
      </c>
      <c r="O389" s="29" t="str">
        <f>_xlfn.XLOOKUP($J389,mapping!$D$2:$D$56,mapping!$E$2:$E$56,,0)</f>
        <v>United States</v>
      </c>
      <c r="P389" s="29" t="str">
        <f>_xlfn.XLOOKUP($K389,mapping!$P$2:$P$4,mapping!$Q$2:$Q$4,,0)</f>
        <v>Medium</v>
      </c>
      <c r="Q389" s="29" t="str">
        <f>_xlfn.XLOOKUP($I389,mapping!$M$2:$M$4,mapping!$N$2:$N$4,,0)</f>
        <v>On-site</v>
      </c>
    </row>
    <row r="390" spans="1:17" x14ac:dyDescent="0.25">
      <c r="A390" s="28">
        <v>2023</v>
      </c>
      <c r="B390" s="29" t="s">
        <v>21</v>
      </c>
      <c r="C390" s="29" t="s">
        <v>12</v>
      </c>
      <c r="D390" s="29" t="s">
        <v>22</v>
      </c>
      <c r="E390" s="28">
        <v>170000</v>
      </c>
      <c r="F390" s="29" t="s">
        <v>14</v>
      </c>
      <c r="G390" s="28">
        <v>170000</v>
      </c>
      <c r="H390" s="29" t="s">
        <v>17</v>
      </c>
      <c r="I390" s="28">
        <v>0</v>
      </c>
      <c r="J390" s="29" t="s">
        <v>17</v>
      </c>
      <c r="K390" s="29" t="s">
        <v>16</v>
      </c>
      <c r="L390" s="29" t="str">
        <f>_xlfn.XLOOKUP($D390,mapping!$B$2:$B$124,mapping!$A$2:$A$124,,0)</f>
        <v>Data Scientist</v>
      </c>
      <c r="M390" s="29" t="str">
        <f>_xlfn.XLOOKUP($C390,mapping!$J$2:$J$5,mapping!$K$2:$K$5,,0)</f>
        <v>Full-Time</v>
      </c>
      <c r="N390" s="29" t="str">
        <f>_xlfn.XLOOKUP($B390,mapping!$G$2:$G$5,mapping!$H$2:$H$5,,0)</f>
        <v>Senior</v>
      </c>
      <c r="O390" s="29" t="str">
        <f>_xlfn.XLOOKUP($J390,mapping!$D$2:$D$56,mapping!$E$2:$E$56,,0)</f>
        <v>United States</v>
      </c>
      <c r="P390" s="29" t="str">
        <f>_xlfn.XLOOKUP($K390,mapping!$P$2:$P$4,mapping!$Q$2:$Q$4,,0)</f>
        <v>Medium</v>
      </c>
      <c r="Q390" s="29" t="str">
        <f>_xlfn.XLOOKUP($I390,mapping!$M$2:$M$4,mapping!$N$2:$N$4,,0)</f>
        <v>On-site</v>
      </c>
    </row>
    <row r="391" spans="1:17" x14ac:dyDescent="0.25">
      <c r="A391" s="28">
        <v>2024</v>
      </c>
      <c r="B391" s="29" t="s">
        <v>21</v>
      </c>
      <c r="C391" s="29" t="s">
        <v>12</v>
      </c>
      <c r="D391" s="29" t="s">
        <v>90</v>
      </c>
      <c r="E391" s="28">
        <v>121056</v>
      </c>
      <c r="F391" s="29" t="s">
        <v>14</v>
      </c>
      <c r="G391" s="28">
        <v>121056</v>
      </c>
      <c r="H391" s="29" t="s">
        <v>17</v>
      </c>
      <c r="I391" s="28">
        <v>0</v>
      </c>
      <c r="J391" s="29" t="s">
        <v>17</v>
      </c>
      <c r="K391" s="29" t="s">
        <v>16</v>
      </c>
      <c r="L391" s="29" t="str">
        <f>_xlfn.XLOOKUP($D391,mapping!$B$2:$B$124,mapping!$A$2:$A$124,,0)</f>
        <v>Data Engineer</v>
      </c>
      <c r="M391" s="29" t="str">
        <f>_xlfn.XLOOKUP($C391,mapping!$J$2:$J$5,mapping!$K$2:$K$5,,0)</f>
        <v>Full-Time</v>
      </c>
      <c r="N391" s="29" t="str">
        <f>_xlfn.XLOOKUP($B391,mapping!$G$2:$G$5,mapping!$H$2:$H$5,,0)</f>
        <v>Senior</v>
      </c>
      <c r="O391" s="29" t="str">
        <f>_xlfn.XLOOKUP($J391,mapping!$D$2:$D$56,mapping!$E$2:$E$56,,0)</f>
        <v>United States</v>
      </c>
      <c r="P391" s="29" t="str">
        <f>_xlfn.XLOOKUP($K391,mapping!$P$2:$P$4,mapping!$Q$2:$Q$4,,0)</f>
        <v>Medium</v>
      </c>
      <c r="Q391" s="29" t="str">
        <f>_xlfn.XLOOKUP($I391,mapping!$M$2:$M$4,mapping!$N$2:$N$4,,0)</f>
        <v>On-site</v>
      </c>
    </row>
    <row r="392" spans="1:17" x14ac:dyDescent="0.25">
      <c r="A392" s="28">
        <v>2023</v>
      </c>
      <c r="B392" s="29" t="s">
        <v>21</v>
      </c>
      <c r="C392" s="29" t="s">
        <v>12</v>
      </c>
      <c r="D392" s="29" t="s">
        <v>22</v>
      </c>
      <c r="E392" s="28">
        <v>192000</v>
      </c>
      <c r="F392" s="29" t="s">
        <v>14</v>
      </c>
      <c r="G392" s="28">
        <v>192000</v>
      </c>
      <c r="H392" s="29" t="s">
        <v>17</v>
      </c>
      <c r="I392" s="28">
        <v>100</v>
      </c>
      <c r="J392" s="29" t="s">
        <v>17</v>
      </c>
      <c r="K392" s="29" t="s">
        <v>16</v>
      </c>
      <c r="L392" s="29" t="str">
        <f>_xlfn.XLOOKUP($D392,mapping!$B$2:$B$124,mapping!$A$2:$A$124,,0)</f>
        <v>Data Scientist</v>
      </c>
      <c r="M392" s="29" t="str">
        <f>_xlfn.XLOOKUP($C392,mapping!$J$2:$J$5,mapping!$K$2:$K$5,,0)</f>
        <v>Full-Time</v>
      </c>
      <c r="N392" s="29" t="str">
        <f>_xlfn.XLOOKUP($B392,mapping!$G$2:$G$5,mapping!$H$2:$H$5,,0)</f>
        <v>Senior</v>
      </c>
      <c r="O392" s="29" t="str">
        <f>_xlfn.XLOOKUP($J392,mapping!$D$2:$D$56,mapping!$E$2:$E$56,,0)</f>
        <v>United States</v>
      </c>
      <c r="P392" s="29" t="str">
        <f>_xlfn.XLOOKUP($K392,mapping!$P$2:$P$4,mapping!$Q$2:$Q$4,,0)</f>
        <v>Medium</v>
      </c>
      <c r="Q392" s="29" t="str">
        <f>_xlfn.XLOOKUP($I392,mapping!$M$2:$M$4,mapping!$N$2:$N$4,,0)</f>
        <v>Remote</v>
      </c>
    </row>
    <row r="393" spans="1:17" x14ac:dyDescent="0.25">
      <c r="A393" s="28">
        <v>2023</v>
      </c>
      <c r="B393" s="29" t="s">
        <v>21</v>
      </c>
      <c r="C393" s="29" t="s">
        <v>12</v>
      </c>
      <c r="D393" s="29" t="s">
        <v>13</v>
      </c>
      <c r="E393" s="28">
        <v>30000</v>
      </c>
      <c r="F393" s="29" t="s">
        <v>27</v>
      </c>
      <c r="G393" s="28">
        <v>36912</v>
      </c>
      <c r="H393" s="29" t="s">
        <v>28</v>
      </c>
      <c r="I393" s="28">
        <v>100</v>
      </c>
      <c r="J393" s="29" t="s">
        <v>28</v>
      </c>
      <c r="K393" s="29" t="s">
        <v>56</v>
      </c>
      <c r="L393" s="29" t="str">
        <f>_xlfn.XLOOKUP($D393,mapping!$B$2:$B$124,mapping!$A$2:$A$124,,0)</f>
        <v>Data Analyst</v>
      </c>
      <c r="M393" s="29" t="str">
        <f>_xlfn.XLOOKUP($C393,mapping!$J$2:$J$5,mapping!$K$2:$K$5,,0)</f>
        <v>Full-Time</v>
      </c>
      <c r="N393" s="29" t="str">
        <f>_xlfn.XLOOKUP($B393,mapping!$G$2:$G$5,mapping!$H$2:$H$5,,0)</f>
        <v>Senior</v>
      </c>
      <c r="O393" s="29" t="str">
        <f>_xlfn.XLOOKUP($J393,mapping!$D$2:$D$56,mapping!$E$2:$E$56,,0)</f>
        <v>United Kingdom</v>
      </c>
      <c r="P393" s="29" t="str">
        <f>_xlfn.XLOOKUP($K393,mapping!$P$2:$P$4,mapping!$Q$2:$Q$4,,0)</f>
        <v>Small</v>
      </c>
      <c r="Q393" s="29" t="str">
        <f>_xlfn.XLOOKUP($I393,mapping!$M$2:$M$4,mapping!$N$2:$N$4,,0)</f>
        <v>Remote</v>
      </c>
    </row>
    <row r="394" spans="1:17" x14ac:dyDescent="0.25">
      <c r="A394" s="28">
        <v>2023</v>
      </c>
      <c r="B394" s="29" t="s">
        <v>25</v>
      </c>
      <c r="C394" s="29" t="s">
        <v>12</v>
      </c>
      <c r="D394" s="29" t="s">
        <v>26</v>
      </c>
      <c r="E394" s="28">
        <v>239000</v>
      </c>
      <c r="F394" s="29" t="s">
        <v>14</v>
      </c>
      <c r="G394" s="28">
        <v>239000</v>
      </c>
      <c r="H394" s="29" t="s">
        <v>17</v>
      </c>
      <c r="I394" s="28">
        <v>100</v>
      </c>
      <c r="J394" s="29" t="s">
        <v>17</v>
      </c>
      <c r="K394" s="29" t="s">
        <v>16</v>
      </c>
      <c r="L394" s="29" t="str">
        <f>_xlfn.XLOOKUP($D394,mapping!$B$2:$B$124,mapping!$A$2:$A$124,,0)</f>
        <v>Data Engineer</v>
      </c>
      <c r="M394" s="29" t="str">
        <f>_xlfn.XLOOKUP($C394,mapping!$J$2:$J$5,mapping!$K$2:$K$5,,0)</f>
        <v>Full-Time</v>
      </c>
      <c r="N394" s="29" t="str">
        <f>_xlfn.XLOOKUP($B394,mapping!$G$2:$G$5,mapping!$H$2:$H$5,,0)</f>
        <v>Executive</v>
      </c>
      <c r="O394" s="29" t="str">
        <f>_xlfn.XLOOKUP($J394,mapping!$D$2:$D$56,mapping!$E$2:$E$56,,0)</f>
        <v>United States</v>
      </c>
      <c r="P394" s="29" t="str">
        <f>_xlfn.XLOOKUP($K394,mapping!$P$2:$P$4,mapping!$Q$2:$Q$4,,0)</f>
        <v>Medium</v>
      </c>
      <c r="Q394" s="29" t="str">
        <f>_xlfn.XLOOKUP($I394,mapping!$M$2:$M$4,mapping!$N$2:$N$4,,0)</f>
        <v>Remote</v>
      </c>
    </row>
    <row r="395" spans="1:17" x14ac:dyDescent="0.25">
      <c r="A395" s="28">
        <v>2023</v>
      </c>
      <c r="B395" s="29" t="s">
        <v>21</v>
      </c>
      <c r="C395" s="29" t="s">
        <v>12</v>
      </c>
      <c r="D395" s="29" t="s">
        <v>26</v>
      </c>
      <c r="E395" s="28">
        <v>254000</v>
      </c>
      <c r="F395" s="29" t="s">
        <v>14</v>
      </c>
      <c r="G395" s="28">
        <v>254000</v>
      </c>
      <c r="H395" s="29" t="s">
        <v>17</v>
      </c>
      <c r="I395" s="28">
        <v>0</v>
      </c>
      <c r="J395" s="29" t="s">
        <v>17</v>
      </c>
      <c r="K395" s="29" t="s">
        <v>16</v>
      </c>
      <c r="L395" s="29" t="str">
        <f>_xlfn.XLOOKUP($D395,mapping!$B$2:$B$124,mapping!$A$2:$A$124,,0)</f>
        <v>Data Engineer</v>
      </c>
      <c r="M395" s="29" t="str">
        <f>_xlfn.XLOOKUP($C395,mapping!$J$2:$J$5,mapping!$K$2:$K$5,,0)</f>
        <v>Full-Time</v>
      </c>
      <c r="N395" s="29" t="str">
        <f>_xlfn.XLOOKUP($B395,mapping!$G$2:$G$5,mapping!$H$2:$H$5,,0)</f>
        <v>Senior</v>
      </c>
      <c r="O395" s="29" t="str">
        <f>_xlfn.XLOOKUP($J395,mapping!$D$2:$D$56,mapping!$E$2:$E$56,,0)</f>
        <v>United States</v>
      </c>
      <c r="P395" s="29" t="str">
        <f>_xlfn.XLOOKUP($K395,mapping!$P$2:$P$4,mapping!$Q$2:$Q$4,,0)</f>
        <v>Medium</v>
      </c>
      <c r="Q395" s="29" t="str">
        <f>_xlfn.XLOOKUP($I395,mapping!$M$2:$M$4,mapping!$N$2:$N$4,,0)</f>
        <v>On-site</v>
      </c>
    </row>
    <row r="396" spans="1:17" x14ac:dyDescent="0.25">
      <c r="A396" s="28">
        <v>2023</v>
      </c>
      <c r="B396" s="29" t="s">
        <v>21</v>
      </c>
      <c r="C396" s="29" t="s">
        <v>12</v>
      </c>
      <c r="D396" s="29" t="s">
        <v>62</v>
      </c>
      <c r="E396" s="28">
        <v>138900</v>
      </c>
      <c r="F396" s="29" t="s">
        <v>14</v>
      </c>
      <c r="G396" s="28">
        <v>138900</v>
      </c>
      <c r="H396" s="29" t="s">
        <v>17</v>
      </c>
      <c r="I396" s="28">
        <v>100</v>
      </c>
      <c r="J396" s="29" t="s">
        <v>17</v>
      </c>
      <c r="K396" s="29" t="s">
        <v>16</v>
      </c>
      <c r="L396" s="29" t="str">
        <f>_xlfn.XLOOKUP($D396,mapping!$B$2:$B$124,mapping!$A$2:$A$124,,0)</f>
        <v>Business Intelligence</v>
      </c>
      <c r="M396" s="29" t="str">
        <f>_xlfn.XLOOKUP($C396,mapping!$J$2:$J$5,mapping!$K$2:$K$5,,0)</f>
        <v>Full-Time</v>
      </c>
      <c r="N396" s="29" t="str">
        <f>_xlfn.XLOOKUP($B396,mapping!$G$2:$G$5,mapping!$H$2:$H$5,,0)</f>
        <v>Senior</v>
      </c>
      <c r="O396" s="29" t="str">
        <f>_xlfn.XLOOKUP($J396,mapping!$D$2:$D$56,mapping!$E$2:$E$56,,0)</f>
        <v>United States</v>
      </c>
      <c r="P396" s="29" t="str">
        <f>_xlfn.XLOOKUP($K396,mapping!$P$2:$P$4,mapping!$Q$2:$Q$4,,0)</f>
        <v>Medium</v>
      </c>
      <c r="Q396" s="29" t="str">
        <f>_xlfn.XLOOKUP($I396,mapping!$M$2:$M$4,mapping!$N$2:$N$4,,0)</f>
        <v>Remote</v>
      </c>
    </row>
    <row r="397" spans="1:17" x14ac:dyDescent="0.25">
      <c r="A397" s="28">
        <v>2023</v>
      </c>
      <c r="B397" s="29" t="s">
        <v>11</v>
      </c>
      <c r="C397" s="29" t="s">
        <v>12</v>
      </c>
      <c r="D397" s="29" t="s">
        <v>22</v>
      </c>
      <c r="E397" s="28">
        <v>140000</v>
      </c>
      <c r="F397" s="29" t="s">
        <v>14</v>
      </c>
      <c r="G397" s="28">
        <v>140000</v>
      </c>
      <c r="H397" s="29" t="s">
        <v>17</v>
      </c>
      <c r="I397" s="28">
        <v>0</v>
      </c>
      <c r="J397" s="29" t="s">
        <v>17</v>
      </c>
      <c r="K397" s="29" t="s">
        <v>16</v>
      </c>
      <c r="L397" s="29" t="str">
        <f>_xlfn.XLOOKUP($D397,mapping!$B$2:$B$124,mapping!$A$2:$A$124,,0)</f>
        <v>Data Scientist</v>
      </c>
      <c r="M397" s="29" t="str">
        <f>_xlfn.XLOOKUP($C397,mapping!$J$2:$J$5,mapping!$K$2:$K$5,,0)</f>
        <v>Full-Time</v>
      </c>
      <c r="N397" s="29" t="str">
        <f>_xlfn.XLOOKUP($B397,mapping!$G$2:$G$5,mapping!$H$2:$H$5,,0)</f>
        <v>Mid-Level</v>
      </c>
      <c r="O397" s="29" t="str">
        <f>_xlfn.XLOOKUP($J397,mapping!$D$2:$D$56,mapping!$E$2:$E$56,,0)</f>
        <v>United States</v>
      </c>
      <c r="P397" s="29" t="str">
        <f>_xlfn.XLOOKUP($K397,mapping!$P$2:$P$4,mapping!$Q$2:$Q$4,,0)</f>
        <v>Medium</v>
      </c>
      <c r="Q397" s="29" t="str">
        <f>_xlfn.XLOOKUP($I397,mapping!$M$2:$M$4,mapping!$N$2:$N$4,,0)</f>
        <v>On-site</v>
      </c>
    </row>
    <row r="398" spans="1:17" x14ac:dyDescent="0.25">
      <c r="A398" s="28">
        <v>2023</v>
      </c>
      <c r="B398" s="29" t="s">
        <v>11</v>
      </c>
      <c r="C398" s="29" t="s">
        <v>12</v>
      </c>
      <c r="D398" s="29" t="s">
        <v>13</v>
      </c>
      <c r="E398" s="28">
        <v>161000</v>
      </c>
      <c r="F398" s="29" t="s">
        <v>14</v>
      </c>
      <c r="G398" s="28">
        <v>161000</v>
      </c>
      <c r="H398" s="29" t="s">
        <v>17</v>
      </c>
      <c r="I398" s="28">
        <v>100</v>
      </c>
      <c r="J398" s="29" t="s">
        <v>17</v>
      </c>
      <c r="K398" s="29" t="s">
        <v>16</v>
      </c>
      <c r="L398" s="29" t="str">
        <f>_xlfn.XLOOKUP($D398,mapping!$B$2:$B$124,mapping!$A$2:$A$124,,0)</f>
        <v>Data Analyst</v>
      </c>
      <c r="M398" s="29" t="str">
        <f>_xlfn.XLOOKUP($C398,mapping!$J$2:$J$5,mapping!$K$2:$K$5,,0)</f>
        <v>Full-Time</v>
      </c>
      <c r="N398" s="29" t="str">
        <f>_xlfn.XLOOKUP($B398,mapping!$G$2:$G$5,mapping!$H$2:$H$5,,0)</f>
        <v>Mid-Level</v>
      </c>
      <c r="O398" s="29" t="str">
        <f>_xlfn.XLOOKUP($J398,mapping!$D$2:$D$56,mapping!$E$2:$E$56,,0)</f>
        <v>United States</v>
      </c>
      <c r="P398" s="29" t="str">
        <f>_xlfn.XLOOKUP($K398,mapping!$P$2:$P$4,mapping!$Q$2:$Q$4,,0)</f>
        <v>Medium</v>
      </c>
      <c r="Q398" s="29" t="str">
        <f>_xlfn.XLOOKUP($I398,mapping!$M$2:$M$4,mapping!$N$2:$N$4,,0)</f>
        <v>Remote</v>
      </c>
    </row>
    <row r="399" spans="1:17" x14ac:dyDescent="0.25">
      <c r="A399" s="28">
        <v>2023</v>
      </c>
      <c r="B399" s="29" t="s">
        <v>21</v>
      </c>
      <c r="C399" s="29" t="s">
        <v>12</v>
      </c>
      <c r="D399" s="29" t="s">
        <v>22</v>
      </c>
      <c r="E399" s="28">
        <v>120000</v>
      </c>
      <c r="F399" s="29" t="s">
        <v>14</v>
      </c>
      <c r="G399" s="28">
        <v>120000</v>
      </c>
      <c r="H399" s="29" t="s">
        <v>17</v>
      </c>
      <c r="I399" s="28">
        <v>100</v>
      </c>
      <c r="J399" s="29" t="s">
        <v>17</v>
      </c>
      <c r="K399" s="29" t="s">
        <v>16</v>
      </c>
      <c r="L399" s="29" t="str">
        <f>_xlfn.XLOOKUP($D399,mapping!$B$2:$B$124,mapping!$A$2:$A$124,,0)</f>
        <v>Data Scientist</v>
      </c>
      <c r="M399" s="29" t="str">
        <f>_xlfn.XLOOKUP($C399,mapping!$J$2:$J$5,mapping!$K$2:$K$5,,0)</f>
        <v>Full-Time</v>
      </c>
      <c r="N399" s="29" t="str">
        <f>_xlfn.XLOOKUP($B399,mapping!$G$2:$G$5,mapping!$H$2:$H$5,,0)</f>
        <v>Senior</v>
      </c>
      <c r="O399" s="29" t="str">
        <f>_xlfn.XLOOKUP($J399,mapping!$D$2:$D$56,mapping!$E$2:$E$56,,0)</f>
        <v>United States</v>
      </c>
      <c r="P399" s="29" t="str">
        <f>_xlfn.XLOOKUP($K399,mapping!$P$2:$P$4,mapping!$Q$2:$Q$4,,0)</f>
        <v>Medium</v>
      </c>
      <c r="Q399" s="29" t="str">
        <f>_xlfn.XLOOKUP($I399,mapping!$M$2:$M$4,mapping!$N$2:$N$4,,0)</f>
        <v>Remote</v>
      </c>
    </row>
    <row r="400" spans="1:17" x14ac:dyDescent="0.25">
      <c r="A400" s="28">
        <v>2023</v>
      </c>
      <c r="B400" s="29" t="s">
        <v>21</v>
      </c>
      <c r="C400" s="29" t="s">
        <v>12</v>
      </c>
      <c r="D400" s="29" t="s">
        <v>18</v>
      </c>
      <c r="E400" s="28">
        <v>142200</v>
      </c>
      <c r="F400" s="29" t="s">
        <v>14</v>
      </c>
      <c r="G400" s="28">
        <v>142200</v>
      </c>
      <c r="H400" s="29" t="s">
        <v>17</v>
      </c>
      <c r="I400" s="28">
        <v>0</v>
      </c>
      <c r="J400" s="29" t="s">
        <v>17</v>
      </c>
      <c r="K400" s="29" t="s">
        <v>16</v>
      </c>
      <c r="L400" s="29" t="str">
        <f>_xlfn.XLOOKUP($D400,mapping!$B$2:$B$124,mapping!$A$2:$A$124,,0)</f>
        <v>Machine Learning Engineer</v>
      </c>
      <c r="M400" s="29" t="str">
        <f>_xlfn.XLOOKUP($C400,mapping!$J$2:$J$5,mapping!$K$2:$K$5,,0)</f>
        <v>Full-Time</v>
      </c>
      <c r="N400" s="29" t="str">
        <f>_xlfn.XLOOKUP($B400,mapping!$G$2:$G$5,mapping!$H$2:$H$5,,0)</f>
        <v>Senior</v>
      </c>
      <c r="O400" s="29" t="str">
        <f>_xlfn.XLOOKUP($J400,mapping!$D$2:$D$56,mapping!$E$2:$E$56,,0)</f>
        <v>United States</v>
      </c>
      <c r="P400" s="29" t="str">
        <f>_xlfn.XLOOKUP($K400,mapping!$P$2:$P$4,mapping!$Q$2:$Q$4,,0)</f>
        <v>Medium</v>
      </c>
      <c r="Q400" s="29" t="str">
        <f>_xlfn.XLOOKUP($I400,mapping!$M$2:$M$4,mapping!$N$2:$N$4,,0)</f>
        <v>On-site</v>
      </c>
    </row>
    <row r="401" spans="1:17" x14ac:dyDescent="0.25">
      <c r="A401" s="28">
        <v>2024</v>
      </c>
      <c r="B401" s="29" t="s">
        <v>11</v>
      </c>
      <c r="C401" s="29" t="s">
        <v>12</v>
      </c>
      <c r="D401" s="29" t="s">
        <v>26</v>
      </c>
      <c r="E401" s="28">
        <v>100000</v>
      </c>
      <c r="F401" s="29" t="s">
        <v>14</v>
      </c>
      <c r="G401" s="28">
        <v>100000</v>
      </c>
      <c r="H401" s="29" t="s">
        <v>17</v>
      </c>
      <c r="I401" s="28">
        <v>0</v>
      </c>
      <c r="J401" s="29" t="s">
        <v>17</v>
      </c>
      <c r="K401" s="29" t="s">
        <v>16</v>
      </c>
      <c r="L401" s="29" t="str">
        <f>_xlfn.XLOOKUP($D401,mapping!$B$2:$B$124,mapping!$A$2:$A$124,,0)</f>
        <v>Data Engineer</v>
      </c>
      <c r="M401" s="29" t="str">
        <f>_xlfn.XLOOKUP($C401,mapping!$J$2:$J$5,mapping!$K$2:$K$5,,0)</f>
        <v>Full-Time</v>
      </c>
      <c r="N401" s="29" t="str">
        <f>_xlfn.XLOOKUP($B401,mapping!$G$2:$G$5,mapping!$H$2:$H$5,,0)</f>
        <v>Mid-Level</v>
      </c>
      <c r="O401" s="29" t="str">
        <f>_xlfn.XLOOKUP($J401,mapping!$D$2:$D$56,mapping!$E$2:$E$56,,0)</f>
        <v>United States</v>
      </c>
      <c r="P401" s="29" t="str">
        <f>_xlfn.XLOOKUP($K401,mapping!$P$2:$P$4,mapping!$Q$2:$Q$4,,0)</f>
        <v>Medium</v>
      </c>
      <c r="Q401" s="29" t="str">
        <f>_xlfn.XLOOKUP($I401,mapping!$M$2:$M$4,mapping!$N$2:$N$4,,0)</f>
        <v>On-site</v>
      </c>
    </row>
    <row r="402" spans="1:17" x14ac:dyDescent="0.25">
      <c r="A402" s="28">
        <v>2020</v>
      </c>
      <c r="B402" s="29" t="s">
        <v>11</v>
      </c>
      <c r="C402" s="29" t="s">
        <v>12</v>
      </c>
      <c r="D402" s="29" t="s">
        <v>91</v>
      </c>
      <c r="E402" s="28">
        <v>98000</v>
      </c>
      <c r="F402" s="29" t="s">
        <v>14</v>
      </c>
      <c r="G402" s="28">
        <v>98000</v>
      </c>
      <c r="H402" s="29" t="s">
        <v>17</v>
      </c>
      <c r="I402" s="28">
        <v>0</v>
      </c>
      <c r="J402" s="29" t="s">
        <v>17</v>
      </c>
      <c r="K402" s="29" t="s">
        <v>16</v>
      </c>
      <c r="L402" s="29" t="str">
        <f>_xlfn.XLOOKUP($D402,mapping!$B$2:$B$124,mapping!$A$2:$A$124,,0)</f>
        <v>Business Intelligence</v>
      </c>
      <c r="M402" s="29" t="str">
        <f>_xlfn.XLOOKUP($C402,mapping!$J$2:$J$5,mapping!$K$2:$K$5,,0)</f>
        <v>Full-Time</v>
      </c>
      <c r="N402" s="29" t="str">
        <f>_xlfn.XLOOKUP($B402,mapping!$G$2:$G$5,mapping!$H$2:$H$5,,0)</f>
        <v>Mid-Level</v>
      </c>
      <c r="O402" s="29" t="str">
        <f>_xlfn.XLOOKUP($J402,mapping!$D$2:$D$56,mapping!$E$2:$E$56,,0)</f>
        <v>United States</v>
      </c>
      <c r="P402" s="29" t="str">
        <f>_xlfn.XLOOKUP($K402,mapping!$P$2:$P$4,mapping!$Q$2:$Q$4,,0)</f>
        <v>Medium</v>
      </c>
      <c r="Q402" s="29" t="str">
        <f>_xlfn.XLOOKUP($I402,mapping!$M$2:$M$4,mapping!$N$2:$N$4,,0)</f>
        <v>On-site</v>
      </c>
    </row>
    <row r="403" spans="1:17" x14ac:dyDescent="0.25">
      <c r="A403" s="28">
        <v>2022</v>
      </c>
      <c r="B403" s="29" t="s">
        <v>21</v>
      </c>
      <c r="C403" s="29" t="s">
        <v>12</v>
      </c>
      <c r="D403" s="29" t="s">
        <v>13</v>
      </c>
      <c r="E403" s="28">
        <v>110000</v>
      </c>
      <c r="F403" s="29" t="s">
        <v>14</v>
      </c>
      <c r="G403" s="28">
        <v>110000</v>
      </c>
      <c r="H403" s="29" t="s">
        <v>17</v>
      </c>
      <c r="I403" s="28">
        <v>0</v>
      </c>
      <c r="J403" s="29" t="s">
        <v>17</v>
      </c>
      <c r="K403" s="29" t="s">
        <v>16</v>
      </c>
      <c r="L403" s="29" t="str">
        <f>_xlfn.XLOOKUP($D403,mapping!$B$2:$B$124,mapping!$A$2:$A$124,,0)</f>
        <v>Data Analyst</v>
      </c>
      <c r="M403" s="29" t="str">
        <f>_xlfn.XLOOKUP($C403,mapping!$J$2:$J$5,mapping!$K$2:$K$5,,0)</f>
        <v>Full-Time</v>
      </c>
      <c r="N403" s="29" t="str">
        <f>_xlfn.XLOOKUP($B403,mapping!$G$2:$G$5,mapping!$H$2:$H$5,,0)</f>
        <v>Senior</v>
      </c>
      <c r="O403" s="29" t="str">
        <f>_xlfn.XLOOKUP($J403,mapping!$D$2:$D$56,mapping!$E$2:$E$56,,0)</f>
        <v>United States</v>
      </c>
      <c r="P403" s="29" t="str">
        <f>_xlfn.XLOOKUP($K403,mapping!$P$2:$P$4,mapping!$Q$2:$Q$4,,0)</f>
        <v>Medium</v>
      </c>
      <c r="Q403" s="29" t="str">
        <f>_xlfn.XLOOKUP($I403,mapping!$M$2:$M$4,mapping!$N$2:$N$4,,0)</f>
        <v>On-site</v>
      </c>
    </row>
    <row r="404" spans="1:17" x14ac:dyDescent="0.25">
      <c r="A404" s="28">
        <v>2024</v>
      </c>
      <c r="B404" s="29" t="s">
        <v>29</v>
      </c>
      <c r="C404" s="29" t="s">
        <v>12</v>
      </c>
      <c r="D404" s="29" t="s">
        <v>13</v>
      </c>
      <c r="E404" s="28">
        <v>77265</v>
      </c>
      <c r="F404" s="29" t="s">
        <v>14</v>
      </c>
      <c r="G404" s="28">
        <v>77265</v>
      </c>
      <c r="H404" s="29" t="s">
        <v>17</v>
      </c>
      <c r="I404" s="28">
        <v>0</v>
      </c>
      <c r="J404" s="29" t="s">
        <v>17</v>
      </c>
      <c r="K404" s="29" t="s">
        <v>16</v>
      </c>
      <c r="L404" s="29" t="str">
        <f>_xlfn.XLOOKUP($D404,mapping!$B$2:$B$124,mapping!$A$2:$A$124,,0)</f>
        <v>Data Analyst</v>
      </c>
      <c r="M404" s="29" t="str">
        <f>_xlfn.XLOOKUP($C404,mapping!$J$2:$J$5,mapping!$K$2:$K$5,,0)</f>
        <v>Full-Time</v>
      </c>
      <c r="N404" s="29" t="str">
        <f>_xlfn.XLOOKUP($B404,mapping!$G$2:$G$5,mapping!$H$2:$H$5,,0)</f>
        <v>Junior</v>
      </c>
      <c r="O404" s="29" t="str">
        <f>_xlfn.XLOOKUP($J404,mapping!$D$2:$D$56,mapping!$E$2:$E$56,,0)</f>
        <v>United States</v>
      </c>
      <c r="P404" s="29" t="str">
        <f>_xlfn.XLOOKUP($K404,mapping!$P$2:$P$4,mapping!$Q$2:$Q$4,,0)</f>
        <v>Medium</v>
      </c>
      <c r="Q404" s="29" t="str">
        <f>_xlfn.XLOOKUP($I404,mapping!$M$2:$M$4,mapping!$N$2:$N$4,,0)</f>
        <v>On-site</v>
      </c>
    </row>
    <row r="405" spans="1:17" x14ac:dyDescent="0.25">
      <c r="A405" s="28">
        <v>2023</v>
      </c>
      <c r="B405" s="29" t="s">
        <v>21</v>
      </c>
      <c r="C405" s="29" t="s">
        <v>12</v>
      </c>
      <c r="D405" s="29" t="s">
        <v>13</v>
      </c>
      <c r="E405" s="28">
        <v>74400</v>
      </c>
      <c r="F405" s="29" t="s">
        <v>14</v>
      </c>
      <c r="G405" s="28">
        <v>74400</v>
      </c>
      <c r="H405" s="29" t="s">
        <v>17</v>
      </c>
      <c r="I405" s="28">
        <v>100</v>
      </c>
      <c r="J405" s="29" t="s">
        <v>17</v>
      </c>
      <c r="K405" s="29" t="s">
        <v>16</v>
      </c>
      <c r="L405" s="29" t="str">
        <f>_xlfn.XLOOKUP($D405,mapping!$B$2:$B$124,mapping!$A$2:$A$124,,0)</f>
        <v>Data Analyst</v>
      </c>
      <c r="M405" s="29" t="str">
        <f>_xlfn.XLOOKUP($C405,mapping!$J$2:$J$5,mapping!$K$2:$K$5,,0)</f>
        <v>Full-Time</v>
      </c>
      <c r="N405" s="29" t="str">
        <f>_xlfn.XLOOKUP($B405,mapping!$G$2:$G$5,mapping!$H$2:$H$5,,0)</f>
        <v>Senior</v>
      </c>
      <c r="O405" s="29" t="str">
        <f>_xlfn.XLOOKUP($J405,mapping!$D$2:$D$56,mapping!$E$2:$E$56,,0)</f>
        <v>United States</v>
      </c>
      <c r="P405" s="29" t="str">
        <f>_xlfn.XLOOKUP($K405,mapping!$P$2:$P$4,mapping!$Q$2:$Q$4,,0)</f>
        <v>Medium</v>
      </c>
      <c r="Q405" s="29" t="str">
        <f>_xlfn.XLOOKUP($I405,mapping!$M$2:$M$4,mapping!$N$2:$N$4,,0)</f>
        <v>Remote</v>
      </c>
    </row>
    <row r="406" spans="1:17" x14ac:dyDescent="0.25">
      <c r="A406" s="28">
        <v>2024</v>
      </c>
      <c r="B406" s="29" t="s">
        <v>21</v>
      </c>
      <c r="C406" s="29" t="s">
        <v>12</v>
      </c>
      <c r="D406" s="29" t="s">
        <v>18</v>
      </c>
      <c r="E406" s="28">
        <v>182000</v>
      </c>
      <c r="F406" s="29" t="s">
        <v>14</v>
      </c>
      <c r="G406" s="28">
        <v>182000</v>
      </c>
      <c r="H406" s="29" t="s">
        <v>17</v>
      </c>
      <c r="I406" s="28">
        <v>0</v>
      </c>
      <c r="J406" s="29" t="s">
        <v>17</v>
      </c>
      <c r="K406" s="29" t="s">
        <v>16</v>
      </c>
      <c r="L406" s="29" t="str">
        <f>_xlfn.XLOOKUP($D406,mapping!$B$2:$B$124,mapping!$A$2:$A$124,,0)</f>
        <v>Machine Learning Engineer</v>
      </c>
      <c r="M406" s="29" t="str">
        <f>_xlfn.XLOOKUP($C406,mapping!$J$2:$J$5,mapping!$K$2:$K$5,,0)</f>
        <v>Full-Time</v>
      </c>
      <c r="N406" s="29" t="str">
        <f>_xlfn.XLOOKUP($B406,mapping!$G$2:$G$5,mapping!$H$2:$H$5,,0)</f>
        <v>Senior</v>
      </c>
      <c r="O406" s="29" t="str">
        <f>_xlfn.XLOOKUP($J406,mapping!$D$2:$D$56,mapping!$E$2:$E$56,,0)</f>
        <v>United States</v>
      </c>
      <c r="P406" s="29" t="str">
        <f>_xlfn.XLOOKUP($K406,mapping!$P$2:$P$4,mapping!$Q$2:$Q$4,,0)</f>
        <v>Medium</v>
      </c>
      <c r="Q406" s="29" t="str">
        <f>_xlfn.XLOOKUP($I406,mapping!$M$2:$M$4,mapping!$N$2:$N$4,,0)</f>
        <v>On-site</v>
      </c>
    </row>
    <row r="407" spans="1:17" x14ac:dyDescent="0.25">
      <c r="A407" s="28">
        <v>2024</v>
      </c>
      <c r="B407" s="29" t="s">
        <v>11</v>
      </c>
      <c r="C407" s="29" t="s">
        <v>12</v>
      </c>
      <c r="D407" s="29" t="s">
        <v>92</v>
      </c>
      <c r="E407" s="28">
        <v>185800</v>
      </c>
      <c r="F407" s="29" t="s">
        <v>14</v>
      </c>
      <c r="G407" s="28">
        <v>185800</v>
      </c>
      <c r="H407" s="29" t="s">
        <v>17</v>
      </c>
      <c r="I407" s="28">
        <v>0</v>
      </c>
      <c r="J407" s="29" t="s">
        <v>17</v>
      </c>
      <c r="K407" s="29" t="s">
        <v>16</v>
      </c>
      <c r="L407" s="29" t="str">
        <f>_xlfn.XLOOKUP($D407,mapping!$B$2:$B$124,mapping!$A$2:$A$124,,0)</f>
        <v>Data Scientist</v>
      </c>
      <c r="M407" s="29" t="str">
        <f>_xlfn.XLOOKUP($C407,mapping!$J$2:$J$5,mapping!$K$2:$K$5,,0)</f>
        <v>Full-Time</v>
      </c>
      <c r="N407" s="29" t="str">
        <f>_xlfn.XLOOKUP($B407,mapping!$G$2:$G$5,mapping!$H$2:$H$5,,0)</f>
        <v>Mid-Level</v>
      </c>
      <c r="O407" s="29" t="str">
        <f>_xlfn.XLOOKUP($J407,mapping!$D$2:$D$56,mapping!$E$2:$E$56,,0)</f>
        <v>United States</v>
      </c>
      <c r="P407" s="29" t="str">
        <f>_xlfn.XLOOKUP($K407,mapping!$P$2:$P$4,mapping!$Q$2:$Q$4,,0)</f>
        <v>Medium</v>
      </c>
      <c r="Q407" s="29" t="str">
        <f>_xlfn.XLOOKUP($I407,mapping!$M$2:$M$4,mapping!$N$2:$N$4,,0)</f>
        <v>On-site</v>
      </c>
    </row>
    <row r="408" spans="1:17" x14ac:dyDescent="0.25">
      <c r="A408" s="28">
        <v>2023</v>
      </c>
      <c r="B408" s="29" t="s">
        <v>11</v>
      </c>
      <c r="C408" s="29" t="s">
        <v>12</v>
      </c>
      <c r="D408" s="29" t="s">
        <v>18</v>
      </c>
      <c r="E408" s="28">
        <v>204500</v>
      </c>
      <c r="F408" s="29" t="s">
        <v>14</v>
      </c>
      <c r="G408" s="28">
        <v>204500</v>
      </c>
      <c r="H408" s="29" t="s">
        <v>17</v>
      </c>
      <c r="I408" s="28">
        <v>0</v>
      </c>
      <c r="J408" s="29" t="s">
        <v>17</v>
      </c>
      <c r="K408" s="29" t="s">
        <v>16</v>
      </c>
      <c r="L408" s="29" t="str">
        <f>_xlfn.XLOOKUP($D408,mapping!$B$2:$B$124,mapping!$A$2:$A$124,,0)</f>
        <v>Machine Learning Engineer</v>
      </c>
      <c r="M408" s="29" t="str">
        <f>_xlfn.XLOOKUP($C408,mapping!$J$2:$J$5,mapping!$K$2:$K$5,,0)</f>
        <v>Full-Time</v>
      </c>
      <c r="N408" s="29" t="str">
        <f>_xlfn.XLOOKUP($B408,mapping!$G$2:$G$5,mapping!$H$2:$H$5,,0)</f>
        <v>Mid-Level</v>
      </c>
      <c r="O408" s="29" t="str">
        <f>_xlfn.XLOOKUP($J408,mapping!$D$2:$D$56,mapping!$E$2:$E$56,,0)</f>
        <v>United States</v>
      </c>
      <c r="P408" s="29" t="str">
        <f>_xlfn.XLOOKUP($K408,mapping!$P$2:$P$4,mapping!$Q$2:$Q$4,,0)</f>
        <v>Medium</v>
      </c>
      <c r="Q408" s="29" t="str">
        <f>_xlfn.XLOOKUP($I408,mapping!$M$2:$M$4,mapping!$N$2:$N$4,,0)</f>
        <v>On-site</v>
      </c>
    </row>
    <row r="409" spans="1:17" x14ac:dyDescent="0.25">
      <c r="A409" s="28">
        <v>2024</v>
      </c>
      <c r="B409" s="29" t="s">
        <v>11</v>
      </c>
      <c r="C409" s="29" t="s">
        <v>12</v>
      </c>
      <c r="D409" s="29" t="s">
        <v>26</v>
      </c>
      <c r="E409" s="28">
        <v>75000</v>
      </c>
      <c r="F409" s="29" t="s">
        <v>14</v>
      </c>
      <c r="G409" s="28">
        <v>75000</v>
      </c>
      <c r="H409" s="29" t="s">
        <v>17</v>
      </c>
      <c r="I409" s="28">
        <v>100</v>
      </c>
      <c r="J409" s="29" t="s">
        <v>17</v>
      </c>
      <c r="K409" s="29" t="s">
        <v>16</v>
      </c>
      <c r="L409" s="29" t="str">
        <f>_xlfn.XLOOKUP($D409,mapping!$B$2:$B$124,mapping!$A$2:$A$124,,0)</f>
        <v>Data Engineer</v>
      </c>
      <c r="M409" s="29" t="str">
        <f>_xlfn.XLOOKUP($C409,mapping!$J$2:$J$5,mapping!$K$2:$K$5,,0)</f>
        <v>Full-Time</v>
      </c>
      <c r="N409" s="29" t="str">
        <f>_xlfn.XLOOKUP($B409,mapping!$G$2:$G$5,mapping!$H$2:$H$5,,0)</f>
        <v>Mid-Level</v>
      </c>
      <c r="O409" s="29" t="str">
        <f>_xlfn.XLOOKUP($J409,mapping!$D$2:$D$56,mapping!$E$2:$E$56,,0)</f>
        <v>United States</v>
      </c>
      <c r="P409" s="29" t="str">
        <f>_xlfn.XLOOKUP($K409,mapping!$P$2:$P$4,mapping!$Q$2:$Q$4,,0)</f>
        <v>Medium</v>
      </c>
      <c r="Q409" s="29" t="str">
        <f>_xlfn.XLOOKUP($I409,mapping!$M$2:$M$4,mapping!$N$2:$N$4,,0)</f>
        <v>Remote</v>
      </c>
    </row>
    <row r="410" spans="1:17" x14ac:dyDescent="0.25">
      <c r="A410" s="28">
        <v>2023</v>
      </c>
      <c r="B410" s="29" t="s">
        <v>11</v>
      </c>
      <c r="C410" s="29" t="s">
        <v>12</v>
      </c>
      <c r="D410" s="29" t="s">
        <v>93</v>
      </c>
      <c r="E410" s="28">
        <v>47500</v>
      </c>
      <c r="F410" s="29" t="s">
        <v>27</v>
      </c>
      <c r="G410" s="28">
        <v>58444</v>
      </c>
      <c r="H410" s="29" t="s">
        <v>28</v>
      </c>
      <c r="I410" s="28">
        <v>100</v>
      </c>
      <c r="J410" s="29" t="s">
        <v>28</v>
      </c>
      <c r="K410" s="29" t="s">
        <v>16</v>
      </c>
      <c r="L410" s="29" t="str">
        <f>_xlfn.XLOOKUP($D410,mapping!$B$2:$B$124,mapping!$A$2:$A$124,,0)</f>
        <v>Data Engineer</v>
      </c>
      <c r="M410" s="29" t="str">
        <f>_xlfn.XLOOKUP($C410,mapping!$J$2:$J$5,mapping!$K$2:$K$5,,0)</f>
        <v>Full-Time</v>
      </c>
      <c r="N410" s="29" t="str">
        <f>_xlfn.XLOOKUP($B410,mapping!$G$2:$G$5,mapping!$H$2:$H$5,,0)</f>
        <v>Mid-Level</v>
      </c>
      <c r="O410" s="29" t="str">
        <f>_xlfn.XLOOKUP($J410,mapping!$D$2:$D$56,mapping!$E$2:$E$56,,0)</f>
        <v>United Kingdom</v>
      </c>
      <c r="P410" s="29" t="str">
        <f>_xlfn.XLOOKUP($K410,mapping!$P$2:$P$4,mapping!$Q$2:$Q$4,,0)</f>
        <v>Medium</v>
      </c>
      <c r="Q410" s="29" t="str">
        <f>_xlfn.XLOOKUP($I410,mapping!$M$2:$M$4,mapping!$N$2:$N$4,,0)</f>
        <v>Remote</v>
      </c>
    </row>
    <row r="411" spans="1:17" x14ac:dyDescent="0.25">
      <c r="A411" s="28">
        <v>2022</v>
      </c>
      <c r="B411" s="29" t="s">
        <v>21</v>
      </c>
      <c r="C411" s="29" t="s">
        <v>12</v>
      </c>
      <c r="D411" s="29" t="s">
        <v>58</v>
      </c>
      <c r="E411" s="28">
        <v>249260</v>
      </c>
      <c r="F411" s="29" t="s">
        <v>14</v>
      </c>
      <c r="G411" s="28">
        <v>249260</v>
      </c>
      <c r="H411" s="29" t="s">
        <v>17</v>
      </c>
      <c r="I411" s="28">
        <v>0</v>
      </c>
      <c r="J411" s="29" t="s">
        <v>17</v>
      </c>
      <c r="K411" s="29" t="s">
        <v>16</v>
      </c>
      <c r="L411" s="29" t="str">
        <f>_xlfn.XLOOKUP($D411,mapping!$B$2:$B$124,mapping!$A$2:$A$124,,0)</f>
        <v>Data Manager</v>
      </c>
      <c r="M411" s="29" t="str">
        <f>_xlfn.XLOOKUP($C411,mapping!$J$2:$J$5,mapping!$K$2:$K$5,,0)</f>
        <v>Full-Time</v>
      </c>
      <c r="N411" s="29" t="str">
        <f>_xlfn.XLOOKUP($B411,mapping!$G$2:$G$5,mapping!$H$2:$H$5,,0)</f>
        <v>Senior</v>
      </c>
      <c r="O411" s="29" t="str">
        <f>_xlfn.XLOOKUP($J411,mapping!$D$2:$D$56,mapping!$E$2:$E$56,,0)</f>
        <v>United States</v>
      </c>
      <c r="P411" s="29" t="str">
        <f>_xlfn.XLOOKUP($K411,mapping!$P$2:$P$4,mapping!$Q$2:$Q$4,,0)</f>
        <v>Medium</v>
      </c>
      <c r="Q411" s="29" t="str">
        <f>_xlfn.XLOOKUP($I411,mapping!$M$2:$M$4,mapping!$N$2:$N$4,,0)</f>
        <v>On-site</v>
      </c>
    </row>
    <row r="412" spans="1:17" x14ac:dyDescent="0.25">
      <c r="A412" s="28">
        <v>2023</v>
      </c>
      <c r="B412" s="29" t="s">
        <v>11</v>
      </c>
      <c r="C412" s="29" t="s">
        <v>12</v>
      </c>
      <c r="D412" s="29" t="s">
        <v>18</v>
      </c>
      <c r="E412" s="28">
        <v>285000</v>
      </c>
      <c r="F412" s="29" t="s">
        <v>14</v>
      </c>
      <c r="G412" s="28">
        <v>285000</v>
      </c>
      <c r="H412" s="29" t="s">
        <v>17</v>
      </c>
      <c r="I412" s="28">
        <v>0</v>
      </c>
      <c r="J412" s="29" t="s">
        <v>17</v>
      </c>
      <c r="K412" s="29" t="s">
        <v>33</v>
      </c>
      <c r="L412" s="29" t="str">
        <f>_xlfn.XLOOKUP($D412,mapping!$B$2:$B$124,mapping!$A$2:$A$124,,0)</f>
        <v>Machine Learning Engineer</v>
      </c>
      <c r="M412" s="29" t="str">
        <f>_xlfn.XLOOKUP($C412,mapping!$J$2:$J$5,mapping!$K$2:$K$5,,0)</f>
        <v>Full-Time</v>
      </c>
      <c r="N412" s="29" t="str">
        <f>_xlfn.XLOOKUP($B412,mapping!$G$2:$G$5,mapping!$H$2:$H$5,,0)</f>
        <v>Mid-Level</v>
      </c>
      <c r="O412" s="29" t="str">
        <f>_xlfn.XLOOKUP($J412,mapping!$D$2:$D$56,mapping!$E$2:$E$56,,0)</f>
        <v>United States</v>
      </c>
      <c r="P412" s="29" t="str">
        <f>_xlfn.XLOOKUP($K412,mapping!$P$2:$P$4,mapping!$Q$2:$Q$4,,0)</f>
        <v>Large</v>
      </c>
      <c r="Q412" s="29" t="str">
        <f>_xlfn.XLOOKUP($I412,mapping!$M$2:$M$4,mapping!$N$2:$N$4,,0)</f>
        <v>On-site</v>
      </c>
    </row>
    <row r="413" spans="1:17" x14ac:dyDescent="0.25">
      <c r="A413" s="28">
        <v>2023</v>
      </c>
      <c r="B413" s="29" t="s">
        <v>21</v>
      </c>
      <c r="C413" s="29" t="s">
        <v>12</v>
      </c>
      <c r="D413" s="29" t="s">
        <v>26</v>
      </c>
      <c r="E413" s="28">
        <v>123000</v>
      </c>
      <c r="F413" s="29" t="s">
        <v>14</v>
      </c>
      <c r="G413" s="28">
        <v>123000</v>
      </c>
      <c r="H413" s="29" t="s">
        <v>17</v>
      </c>
      <c r="I413" s="28">
        <v>0</v>
      </c>
      <c r="J413" s="29" t="s">
        <v>17</v>
      </c>
      <c r="K413" s="29" t="s">
        <v>16</v>
      </c>
      <c r="L413" s="29" t="str">
        <f>_xlfn.XLOOKUP($D413,mapping!$B$2:$B$124,mapping!$A$2:$A$124,,0)</f>
        <v>Data Engineer</v>
      </c>
      <c r="M413" s="29" t="str">
        <f>_xlfn.XLOOKUP($C413,mapping!$J$2:$J$5,mapping!$K$2:$K$5,,0)</f>
        <v>Full-Time</v>
      </c>
      <c r="N413" s="29" t="str">
        <f>_xlfn.XLOOKUP($B413,mapping!$G$2:$G$5,mapping!$H$2:$H$5,,0)</f>
        <v>Senior</v>
      </c>
      <c r="O413" s="29" t="str">
        <f>_xlfn.XLOOKUP($J413,mapping!$D$2:$D$56,mapping!$E$2:$E$56,,0)</f>
        <v>United States</v>
      </c>
      <c r="P413" s="29" t="str">
        <f>_xlfn.XLOOKUP($K413,mapping!$P$2:$P$4,mapping!$Q$2:$Q$4,,0)</f>
        <v>Medium</v>
      </c>
      <c r="Q413" s="29" t="str">
        <f>_xlfn.XLOOKUP($I413,mapping!$M$2:$M$4,mapping!$N$2:$N$4,,0)</f>
        <v>On-site</v>
      </c>
    </row>
    <row r="414" spans="1:17" x14ac:dyDescent="0.25">
      <c r="A414" s="28">
        <v>2024</v>
      </c>
      <c r="B414" s="29" t="s">
        <v>21</v>
      </c>
      <c r="C414" s="29" t="s">
        <v>12</v>
      </c>
      <c r="D414" s="29" t="s">
        <v>22</v>
      </c>
      <c r="E414" s="28">
        <v>165000</v>
      </c>
      <c r="F414" s="29" t="s">
        <v>14</v>
      </c>
      <c r="G414" s="28">
        <v>165000</v>
      </c>
      <c r="H414" s="29" t="s">
        <v>17</v>
      </c>
      <c r="I414" s="28">
        <v>0</v>
      </c>
      <c r="J414" s="29" t="s">
        <v>17</v>
      </c>
      <c r="K414" s="29" t="s">
        <v>16</v>
      </c>
      <c r="L414" s="29" t="str">
        <f>_xlfn.XLOOKUP($D414,mapping!$B$2:$B$124,mapping!$A$2:$A$124,,0)</f>
        <v>Data Scientist</v>
      </c>
      <c r="M414" s="29" t="str">
        <f>_xlfn.XLOOKUP($C414,mapping!$J$2:$J$5,mapping!$K$2:$K$5,,0)</f>
        <v>Full-Time</v>
      </c>
      <c r="N414" s="29" t="str">
        <f>_xlfn.XLOOKUP($B414,mapping!$G$2:$G$5,mapping!$H$2:$H$5,,0)</f>
        <v>Senior</v>
      </c>
      <c r="O414" s="29" t="str">
        <f>_xlfn.XLOOKUP($J414,mapping!$D$2:$D$56,mapping!$E$2:$E$56,,0)</f>
        <v>United States</v>
      </c>
      <c r="P414" s="29" t="str">
        <f>_xlfn.XLOOKUP($K414,mapping!$P$2:$P$4,mapping!$Q$2:$Q$4,,0)</f>
        <v>Medium</v>
      </c>
      <c r="Q414" s="29" t="str">
        <f>_xlfn.XLOOKUP($I414,mapping!$M$2:$M$4,mapping!$N$2:$N$4,,0)</f>
        <v>On-site</v>
      </c>
    </row>
    <row r="415" spans="1:17" x14ac:dyDescent="0.25">
      <c r="A415" s="28">
        <v>2023</v>
      </c>
      <c r="B415" s="29" t="s">
        <v>21</v>
      </c>
      <c r="C415" s="29" t="s">
        <v>12</v>
      </c>
      <c r="D415" s="29" t="s">
        <v>34</v>
      </c>
      <c r="E415" s="28">
        <v>248100</v>
      </c>
      <c r="F415" s="29" t="s">
        <v>14</v>
      </c>
      <c r="G415" s="28">
        <v>248100</v>
      </c>
      <c r="H415" s="29" t="s">
        <v>17</v>
      </c>
      <c r="I415" s="28">
        <v>0</v>
      </c>
      <c r="J415" s="29" t="s">
        <v>17</v>
      </c>
      <c r="K415" s="29" t="s">
        <v>16</v>
      </c>
      <c r="L415" s="29" t="str">
        <f>_xlfn.XLOOKUP($D415,mapping!$B$2:$B$124,mapping!$A$2:$A$124,,0)</f>
        <v>Researcher</v>
      </c>
      <c r="M415" s="29" t="str">
        <f>_xlfn.XLOOKUP($C415,mapping!$J$2:$J$5,mapping!$K$2:$K$5,,0)</f>
        <v>Full-Time</v>
      </c>
      <c r="N415" s="29" t="str">
        <f>_xlfn.XLOOKUP($B415,mapping!$G$2:$G$5,mapping!$H$2:$H$5,,0)</f>
        <v>Senior</v>
      </c>
      <c r="O415" s="29" t="str">
        <f>_xlfn.XLOOKUP($J415,mapping!$D$2:$D$56,mapping!$E$2:$E$56,,0)</f>
        <v>United States</v>
      </c>
      <c r="P415" s="29" t="str">
        <f>_xlfn.XLOOKUP($K415,mapping!$P$2:$P$4,mapping!$Q$2:$Q$4,,0)</f>
        <v>Medium</v>
      </c>
      <c r="Q415" s="29" t="str">
        <f>_xlfn.XLOOKUP($I415,mapping!$M$2:$M$4,mapping!$N$2:$N$4,,0)</f>
        <v>On-site</v>
      </c>
    </row>
    <row r="416" spans="1:17" x14ac:dyDescent="0.25">
      <c r="A416" s="28">
        <v>2023</v>
      </c>
      <c r="B416" s="29" t="s">
        <v>21</v>
      </c>
      <c r="C416" s="29" t="s">
        <v>12</v>
      </c>
      <c r="D416" s="29" t="s">
        <v>71</v>
      </c>
      <c r="E416" s="28">
        <v>142200</v>
      </c>
      <c r="F416" s="29" t="s">
        <v>14</v>
      </c>
      <c r="G416" s="28">
        <v>142200</v>
      </c>
      <c r="H416" s="29" t="s">
        <v>17</v>
      </c>
      <c r="I416" s="28">
        <v>0</v>
      </c>
      <c r="J416" s="29" t="s">
        <v>17</v>
      </c>
      <c r="K416" s="29" t="s">
        <v>16</v>
      </c>
      <c r="L416" s="29" t="str">
        <f>_xlfn.XLOOKUP($D416,mapping!$B$2:$B$124,mapping!$A$2:$A$124,,0)</f>
        <v>Data Scientist</v>
      </c>
      <c r="M416" s="29" t="str">
        <f>_xlfn.XLOOKUP($C416,mapping!$J$2:$J$5,mapping!$K$2:$K$5,,0)</f>
        <v>Full-Time</v>
      </c>
      <c r="N416" s="29" t="str">
        <f>_xlfn.XLOOKUP($B416,mapping!$G$2:$G$5,mapping!$H$2:$H$5,,0)</f>
        <v>Senior</v>
      </c>
      <c r="O416" s="29" t="str">
        <f>_xlfn.XLOOKUP($J416,mapping!$D$2:$D$56,mapping!$E$2:$E$56,,0)</f>
        <v>United States</v>
      </c>
      <c r="P416" s="29" t="str">
        <f>_xlfn.XLOOKUP($K416,mapping!$P$2:$P$4,mapping!$Q$2:$Q$4,,0)</f>
        <v>Medium</v>
      </c>
      <c r="Q416" s="29" t="str">
        <f>_xlfn.XLOOKUP($I416,mapping!$M$2:$M$4,mapping!$N$2:$N$4,,0)</f>
        <v>On-site</v>
      </c>
    </row>
    <row r="417" spans="1:17" x14ac:dyDescent="0.25">
      <c r="A417" s="28">
        <v>2023</v>
      </c>
      <c r="B417" s="29" t="s">
        <v>21</v>
      </c>
      <c r="C417" s="29" t="s">
        <v>12</v>
      </c>
      <c r="D417" s="29" t="s">
        <v>23</v>
      </c>
      <c r="E417" s="28">
        <v>133000</v>
      </c>
      <c r="F417" s="29" t="s">
        <v>14</v>
      </c>
      <c r="G417" s="28">
        <v>133000</v>
      </c>
      <c r="H417" s="29" t="s">
        <v>17</v>
      </c>
      <c r="I417" s="28">
        <v>0</v>
      </c>
      <c r="J417" s="29" t="s">
        <v>17</v>
      </c>
      <c r="K417" s="29" t="s">
        <v>16</v>
      </c>
      <c r="L417" s="29" t="str">
        <f>_xlfn.XLOOKUP($D417,mapping!$B$2:$B$124,mapping!$A$2:$A$124,,0)</f>
        <v>Researcher</v>
      </c>
      <c r="M417" s="29" t="str">
        <f>_xlfn.XLOOKUP($C417,mapping!$J$2:$J$5,mapping!$K$2:$K$5,,0)</f>
        <v>Full-Time</v>
      </c>
      <c r="N417" s="29" t="str">
        <f>_xlfn.XLOOKUP($B417,mapping!$G$2:$G$5,mapping!$H$2:$H$5,,0)</f>
        <v>Senior</v>
      </c>
      <c r="O417" s="29" t="str">
        <f>_xlfn.XLOOKUP($J417,mapping!$D$2:$D$56,mapping!$E$2:$E$56,,0)</f>
        <v>United States</v>
      </c>
      <c r="P417" s="29" t="str">
        <f>_xlfn.XLOOKUP($K417,mapping!$P$2:$P$4,mapping!$Q$2:$Q$4,,0)</f>
        <v>Medium</v>
      </c>
      <c r="Q417" s="29" t="str">
        <f>_xlfn.XLOOKUP($I417,mapping!$M$2:$M$4,mapping!$N$2:$N$4,,0)</f>
        <v>On-site</v>
      </c>
    </row>
    <row r="418" spans="1:17" x14ac:dyDescent="0.25">
      <c r="A418" s="28">
        <v>2024</v>
      </c>
      <c r="B418" s="29" t="s">
        <v>21</v>
      </c>
      <c r="C418" s="29" t="s">
        <v>12</v>
      </c>
      <c r="D418" s="29" t="s">
        <v>50</v>
      </c>
      <c r="E418" s="28">
        <v>242000</v>
      </c>
      <c r="F418" s="29" t="s">
        <v>94</v>
      </c>
      <c r="G418" s="28">
        <v>186153</v>
      </c>
      <c r="H418" s="29" t="s">
        <v>45</v>
      </c>
      <c r="I418" s="28">
        <v>0</v>
      </c>
      <c r="J418" s="29" t="s">
        <v>45</v>
      </c>
      <c r="K418" s="29" t="s">
        <v>16</v>
      </c>
      <c r="L418" s="29" t="str">
        <f>_xlfn.XLOOKUP($D418,mapping!$B$2:$B$124,mapping!$A$2:$A$124,,0)</f>
        <v>Machine Learning Engineer</v>
      </c>
      <c r="M418" s="29" t="str">
        <f>_xlfn.XLOOKUP($C418,mapping!$J$2:$J$5,mapping!$K$2:$K$5,,0)</f>
        <v>Full-Time</v>
      </c>
      <c r="N418" s="29" t="str">
        <f>_xlfn.XLOOKUP($B418,mapping!$G$2:$G$5,mapping!$H$2:$H$5,,0)</f>
        <v>Senior</v>
      </c>
      <c r="O418" s="29" t="str">
        <f>_xlfn.XLOOKUP($J418,mapping!$D$2:$D$56,mapping!$E$2:$E$56,,0)</f>
        <v>Canada</v>
      </c>
      <c r="P418" s="29" t="str">
        <f>_xlfn.XLOOKUP($K418,mapping!$P$2:$P$4,mapping!$Q$2:$Q$4,,0)</f>
        <v>Medium</v>
      </c>
      <c r="Q418" s="29" t="str">
        <f>_xlfn.XLOOKUP($I418,mapping!$M$2:$M$4,mapping!$N$2:$N$4,,0)</f>
        <v>On-site</v>
      </c>
    </row>
    <row r="419" spans="1:17" x14ac:dyDescent="0.25">
      <c r="A419" s="28">
        <v>2023</v>
      </c>
      <c r="B419" s="29" t="s">
        <v>21</v>
      </c>
      <c r="C419" s="29" t="s">
        <v>12</v>
      </c>
      <c r="D419" s="29" t="s">
        <v>34</v>
      </c>
      <c r="E419" s="28">
        <v>248100</v>
      </c>
      <c r="F419" s="29" t="s">
        <v>14</v>
      </c>
      <c r="G419" s="28">
        <v>248100</v>
      </c>
      <c r="H419" s="29" t="s">
        <v>17</v>
      </c>
      <c r="I419" s="28">
        <v>0</v>
      </c>
      <c r="J419" s="29" t="s">
        <v>17</v>
      </c>
      <c r="K419" s="29" t="s">
        <v>16</v>
      </c>
      <c r="L419" s="29" t="str">
        <f>_xlfn.XLOOKUP($D419,mapping!$B$2:$B$124,mapping!$A$2:$A$124,,0)</f>
        <v>Researcher</v>
      </c>
      <c r="M419" s="29" t="str">
        <f>_xlfn.XLOOKUP($C419,mapping!$J$2:$J$5,mapping!$K$2:$K$5,,0)</f>
        <v>Full-Time</v>
      </c>
      <c r="N419" s="29" t="str">
        <f>_xlfn.XLOOKUP($B419,mapping!$G$2:$G$5,mapping!$H$2:$H$5,,0)</f>
        <v>Senior</v>
      </c>
      <c r="O419" s="29" t="str">
        <f>_xlfn.XLOOKUP($J419,mapping!$D$2:$D$56,mapping!$E$2:$E$56,,0)</f>
        <v>United States</v>
      </c>
      <c r="P419" s="29" t="str">
        <f>_xlfn.XLOOKUP($K419,mapping!$P$2:$P$4,mapping!$Q$2:$Q$4,,0)</f>
        <v>Medium</v>
      </c>
      <c r="Q419" s="29" t="str">
        <f>_xlfn.XLOOKUP($I419,mapping!$M$2:$M$4,mapping!$N$2:$N$4,,0)</f>
        <v>On-site</v>
      </c>
    </row>
    <row r="420" spans="1:17" x14ac:dyDescent="0.25">
      <c r="A420" s="28">
        <v>2023</v>
      </c>
      <c r="B420" s="29" t="s">
        <v>21</v>
      </c>
      <c r="C420" s="29" t="s">
        <v>12</v>
      </c>
      <c r="D420" s="29" t="s">
        <v>18</v>
      </c>
      <c r="E420" s="28">
        <v>115000</v>
      </c>
      <c r="F420" s="29" t="s">
        <v>14</v>
      </c>
      <c r="G420" s="28">
        <v>115000</v>
      </c>
      <c r="H420" s="29" t="s">
        <v>17</v>
      </c>
      <c r="I420" s="28">
        <v>100</v>
      </c>
      <c r="J420" s="29" t="s">
        <v>17</v>
      </c>
      <c r="K420" s="29" t="s">
        <v>16</v>
      </c>
      <c r="L420" s="29" t="str">
        <f>_xlfn.XLOOKUP($D420,mapping!$B$2:$B$124,mapping!$A$2:$A$124,,0)</f>
        <v>Machine Learning Engineer</v>
      </c>
      <c r="M420" s="29" t="str">
        <f>_xlfn.XLOOKUP($C420,mapping!$J$2:$J$5,mapping!$K$2:$K$5,,0)</f>
        <v>Full-Time</v>
      </c>
      <c r="N420" s="29" t="str">
        <f>_xlfn.XLOOKUP($B420,mapping!$G$2:$G$5,mapping!$H$2:$H$5,,0)</f>
        <v>Senior</v>
      </c>
      <c r="O420" s="29" t="str">
        <f>_xlfn.XLOOKUP($J420,mapping!$D$2:$D$56,mapping!$E$2:$E$56,,0)</f>
        <v>United States</v>
      </c>
      <c r="P420" s="29" t="str">
        <f>_xlfn.XLOOKUP($K420,mapping!$P$2:$P$4,mapping!$Q$2:$Q$4,,0)</f>
        <v>Medium</v>
      </c>
      <c r="Q420" s="29" t="str">
        <f>_xlfn.XLOOKUP($I420,mapping!$M$2:$M$4,mapping!$N$2:$N$4,,0)</f>
        <v>Remote</v>
      </c>
    </row>
    <row r="421" spans="1:17" x14ac:dyDescent="0.25">
      <c r="A421" s="28">
        <v>2024</v>
      </c>
      <c r="B421" s="29" t="s">
        <v>11</v>
      </c>
      <c r="C421" s="29" t="s">
        <v>12</v>
      </c>
      <c r="D421" s="29" t="s">
        <v>95</v>
      </c>
      <c r="E421" s="28">
        <v>164700</v>
      </c>
      <c r="F421" s="29" t="s">
        <v>14</v>
      </c>
      <c r="G421" s="28">
        <v>164700</v>
      </c>
      <c r="H421" s="29" t="s">
        <v>17</v>
      </c>
      <c r="I421" s="28">
        <v>0</v>
      </c>
      <c r="J421" s="29" t="s">
        <v>17</v>
      </c>
      <c r="K421" s="29" t="s">
        <v>16</v>
      </c>
      <c r="L421" s="29" t="str">
        <f>_xlfn.XLOOKUP($D421,mapping!$B$2:$B$124,mapping!$A$2:$A$124,,0)</f>
        <v>Business Intelligence</v>
      </c>
      <c r="M421" s="29" t="str">
        <f>_xlfn.XLOOKUP($C421,mapping!$J$2:$J$5,mapping!$K$2:$K$5,,0)</f>
        <v>Full-Time</v>
      </c>
      <c r="N421" s="29" t="str">
        <f>_xlfn.XLOOKUP($B421,mapping!$G$2:$G$5,mapping!$H$2:$H$5,,0)</f>
        <v>Mid-Level</v>
      </c>
      <c r="O421" s="29" t="str">
        <f>_xlfn.XLOOKUP($J421,mapping!$D$2:$D$56,mapping!$E$2:$E$56,,0)</f>
        <v>United States</v>
      </c>
      <c r="P421" s="29" t="str">
        <f>_xlfn.XLOOKUP($K421,mapping!$P$2:$P$4,mapping!$Q$2:$Q$4,,0)</f>
        <v>Medium</v>
      </c>
      <c r="Q421" s="29" t="str">
        <f>_xlfn.XLOOKUP($I421,mapping!$M$2:$M$4,mapping!$N$2:$N$4,,0)</f>
        <v>On-site</v>
      </c>
    </row>
    <row r="422" spans="1:17" x14ac:dyDescent="0.25">
      <c r="A422" s="28">
        <v>2023</v>
      </c>
      <c r="B422" s="29" t="s">
        <v>21</v>
      </c>
      <c r="C422" s="29" t="s">
        <v>12</v>
      </c>
      <c r="D422" s="29" t="s">
        <v>51</v>
      </c>
      <c r="E422" s="28">
        <v>230000</v>
      </c>
      <c r="F422" s="29" t="s">
        <v>14</v>
      </c>
      <c r="G422" s="28">
        <v>230000</v>
      </c>
      <c r="H422" s="29" t="s">
        <v>17</v>
      </c>
      <c r="I422" s="28">
        <v>100</v>
      </c>
      <c r="J422" s="29" t="s">
        <v>17</v>
      </c>
      <c r="K422" s="29" t="s">
        <v>16</v>
      </c>
      <c r="L422" s="29" t="str">
        <f>_xlfn.XLOOKUP($D422,mapping!$B$2:$B$124,mapping!$A$2:$A$124,,0)</f>
        <v>Applied Scientist</v>
      </c>
      <c r="M422" s="29" t="str">
        <f>_xlfn.XLOOKUP($C422,mapping!$J$2:$J$5,mapping!$K$2:$K$5,,0)</f>
        <v>Full-Time</v>
      </c>
      <c r="N422" s="29" t="str">
        <f>_xlfn.XLOOKUP($B422,mapping!$G$2:$G$5,mapping!$H$2:$H$5,,0)</f>
        <v>Senior</v>
      </c>
      <c r="O422" s="29" t="str">
        <f>_xlfn.XLOOKUP($J422,mapping!$D$2:$D$56,mapping!$E$2:$E$56,,0)</f>
        <v>United States</v>
      </c>
      <c r="P422" s="29" t="str">
        <f>_xlfn.XLOOKUP($K422,mapping!$P$2:$P$4,mapping!$Q$2:$Q$4,,0)</f>
        <v>Medium</v>
      </c>
      <c r="Q422" s="29" t="str">
        <f>_xlfn.XLOOKUP($I422,mapping!$M$2:$M$4,mapping!$N$2:$N$4,,0)</f>
        <v>Remote</v>
      </c>
    </row>
    <row r="423" spans="1:17" x14ac:dyDescent="0.25">
      <c r="A423" s="28">
        <v>2023</v>
      </c>
      <c r="B423" s="29" t="s">
        <v>21</v>
      </c>
      <c r="C423" s="29" t="s">
        <v>12</v>
      </c>
      <c r="D423" s="29" t="s">
        <v>26</v>
      </c>
      <c r="E423" s="28">
        <v>178000</v>
      </c>
      <c r="F423" s="29" t="s">
        <v>14</v>
      </c>
      <c r="G423" s="28">
        <v>178000</v>
      </c>
      <c r="H423" s="29" t="s">
        <v>17</v>
      </c>
      <c r="I423" s="28">
        <v>100</v>
      </c>
      <c r="J423" s="29" t="s">
        <v>17</v>
      </c>
      <c r="K423" s="29" t="s">
        <v>16</v>
      </c>
      <c r="L423" s="29" t="str">
        <f>_xlfn.XLOOKUP($D423,mapping!$B$2:$B$124,mapping!$A$2:$A$124,,0)</f>
        <v>Data Engineer</v>
      </c>
      <c r="M423" s="29" t="str">
        <f>_xlfn.XLOOKUP($C423,mapping!$J$2:$J$5,mapping!$K$2:$K$5,,0)</f>
        <v>Full-Time</v>
      </c>
      <c r="N423" s="29" t="str">
        <f>_xlfn.XLOOKUP($B423,mapping!$G$2:$G$5,mapping!$H$2:$H$5,,0)</f>
        <v>Senior</v>
      </c>
      <c r="O423" s="29" t="str">
        <f>_xlfn.XLOOKUP($J423,mapping!$D$2:$D$56,mapping!$E$2:$E$56,,0)</f>
        <v>United States</v>
      </c>
      <c r="P423" s="29" t="str">
        <f>_xlfn.XLOOKUP($K423,mapping!$P$2:$P$4,mapping!$Q$2:$Q$4,,0)</f>
        <v>Medium</v>
      </c>
      <c r="Q423" s="29" t="str">
        <f>_xlfn.XLOOKUP($I423,mapping!$M$2:$M$4,mapping!$N$2:$N$4,,0)</f>
        <v>Remote</v>
      </c>
    </row>
    <row r="424" spans="1:17" x14ac:dyDescent="0.25">
      <c r="A424" s="28">
        <v>2023</v>
      </c>
      <c r="B424" s="29" t="s">
        <v>21</v>
      </c>
      <c r="C424" s="29" t="s">
        <v>12</v>
      </c>
      <c r="D424" s="29" t="s">
        <v>22</v>
      </c>
      <c r="E424" s="28">
        <v>135000</v>
      </c>
      <c r="F424" s="29" t="s">
        <v>14</v>
      </c>
      <c r="G424" s="28">
        <v>135000</v>
      </c>
      <c r="H424" s="29" t="s">
        <v>17</v>
      </c>
      <c r="I424" s="28">
        <v>100</v>
      </c>
      <c r="J424" s="29" t="s">
        <v>17</v>
      </c>
      <c r="K424" s="29" t="s">
        <v>16</v>
      </c>
      <c r="L424" s="29" t="str">
        <f>_xlfn.XLOOKUP($D424,mapping!$B$2:$B$124,mapping!$A$2:$A$124,,0)</f>
        <v>Data Scientist</v>
      </c>
      <c r="M424" s="29" t="str">
        <f>_xlfn.XLOOKUP($C424,mapping!$J$2:$J$5,mapping!$K$2:$K$5,,0)</f>
        <v>Full-Time</v>
      </c>
      <c r="N424" s="29" t="str">
        <f>_xlfn.XLOOKUP($B424,mapping!$G$2:$G$5,mapping!$H$2:$H$5,,0)</f>
        <v>Senior</v>
      </c>
      <c r="O424" s="29" t="str">
        <f>_xlfn.XLOOKUP($J424,mapping!$D$2:$D$56,mapping!$E$2:$E$56,,0)</f>
        <v>United States</v>
      </c>
      <c r="P424" s="29" t="str">
        <f>_xlfn.XLOOKUP($K424,mapping!$P$2:$P$4,mapping!$Q$2:$Q$4,,0)</f>
        <v>Medium</v>
      </c>
      <c r="Q424" s="29" t="str">
        <f>_xlfn.XLOOKUP($I424,mapping!$M$2:$M$4,mapping!$N$2:$N$4,,0)</f>
        <v>Remote</v>
      </c>
    </row>
    <row r="425" spans="1:17" x14ac:dyDescent="0.25">
      <c r="A425" s="28">
        <v>2023</v>
      </c>
      <c r="B425" s="29" t="s">
        <v>21</v>
      </c>
      <c r="C425" s="29" t="s">
        <v>12</v>
      </c>
      <c r="D425" s="29" t="s">
        <v>26</v>
      </c>
      <c r="E425" s="28">
        <v>250000</v>
      </c>
      <c r="F425" s="29" t="s">
        <v>14</v>
      </c>
      <c r="G425" s="28">
        <v>250000</v>
      </c>
      <c r="H425" s="29" t="s">
        <v>17</v>
      </c>
      <c r="I425" s="28">
        <v>100</v>
      </c>
      <c r="J425" s="29" t="s">
        <v>17</v>
      </c>
      <c r="K425" s="29" t="s">
        <v>16</v>
      </c>
      <c r="L425" s="29" t="str">
        <f>_xlfn.XLOOKUP($D425,mapping!$B$2:$B$124,mapping!$A$2:$A$124,,0)</f>
        <v>Data Engineer</v>
      </c>
      <c r="M425" s="29" t="str">
        <f>_xlfn.XLOOKUP($C425,mapping!$J$2:$J$5,mapping!$K$2:$K$5,,0)</f>
        <v>Full-Time</v>
      </c>
      <c r="N425" s="29" t="str">
        <f>_xlfn.XLOOKUP($B425,mapping!$G$2:$G$5,mapping!$H$2:$H$5,,0)</f>
        <v>Senior</v>
      </c>
      <c r="O425" s="29" t="str">
        <f>_xlfn.XLOOKUP($J425,mapping!$D$2:$D$56,mapping!$E$2:$E$56,,0)</f>
        <v>United States</v>
      </c>
      <c r="P425" s="29" t="str">
        <f>_xlfn.XLOOKUP($K425,mapping!$P$2:$P$4,mapping!$Q$2:$Q$4,,0)</f>
        <v>Medium</v>
      </c>
      <c r="Q425" s="29" t="str">
        <f>_xlfn.XLOOKUP($I425,mapping!$M$2:$M$4,mapping!$N$2:$N$4,,0)</f>
        <v>Remote</v>
      </c>
    </row>
    <row r="426" spans="1:17" x14ac:dyDescent="0.25">
      <c r="A426" s="28">
        <v>2023</v>
      </c>
      <c r="B426" s="29" t="s">
        <v>21</v>
      </c>
      <c r="C426" s="29" t="s">
        <v>12</v>
      </c>
      <c r="D426" s="29" t="s">
        <v>26</v>
      </c>
      <c r="E426" s="28">
        <v>90700</v>
      </c>
      <c r="F426" s="29" t="s">
        <v>14</v>
      </c>
      <c r="G426" s="28">
        <v>90700</v>
      </c>
      <c r="H426" s="29" t="s">
        <v>17</v>
      </c>
      <c r="I426" s="28">
        <v>0</v>
      </c>
      <c r="J426" s="29" t="s">
        <v>17</v>
      </c>
      <c r="K426" s="29" t="s">
        <v>16</v>
      </c>
      <c r="L426" s="29" t="str">
        <f>_xlfn.XLOOKUP($D426,mapping!$B$2:$B$124,mapping!$A$2:$A$124,,0)</f>
        <v>Data Engineer</v>
      </c>
      <c r="M426" s="29" t="str">
        <f>_xlfn.XLOOKUP($C426,mapping!$J$2:$J$5,mapping!$K$2:$K$5,,0)</f>
        <v>Full-Time</v>
      </c>
      <c r="N426" s="29" t="str">
        <f>_xlfn.XLOOKUP($B426,mapping!$G$2:$G$5,mapping!$H$2:$H$5,,0)</f>
        <v>Senior</v>
      </c>
      <c r="O426" s="29" t="str">
        <f>_xlfn.XLOOKUP($J426,mapping!$D$2:$D$56,mapping!$E$2:$E$56,,0)</f>
        <v>United States</v>
      </c>
      <c r="P426" s="29" t="str">
        <f>_xlfn.XLOOKUP($K426,mapping!$P$2:$P$4,mapping!$Q$2:$Q$4,,0)</f>
        <v>Medium</v>
      </c>
      <c r="Q426" s="29" t="str">
        <f>_xlfn.XLOOKUP($I426,mapping!$M$2:$M$4,mapping!$N$2:$N$4,,0)</f>
        <v>On-site</v>
      </c>
    </row>
    <row r="427" spans="1:17" x14ac:dyDescent="0.25">
      <c r="A427" s="28">
        <v>2023</v>
      </c>
      <c r="B427" s="29" t="s">
        <v>11</v>
      </c>
      <c r="C427" s="29" t="s">
        <v>12</v>
      </c>
      <c r="D427" s="29" t="s">
        <v>26</v>
      </c>
      <c r="E427" s="28">
        <v>80000</v>
      </c>
      <c r="F427" s="29" t="s">
        <v>14</v>
      </c>
      <c r="G427" s="28">
        <v>80000</v>
      </c>
      <c r="H427" s="29" t="s">
        <v>42</v>
      </c>
      <c r="I427" s="28">
        <v>100</v>
      </c>
      <c r="J427" s="29" t="s">
        <v>42</v>
      </c>
      <c r="K427" s="29" t="s">
        <v>16</v>
      </c>
      <c r="L427" s="29" t="str">
        <f>_xlfn.XLOOKUP($D427,mapping!$B$2:$B$124,mapping!$A$2:$A$124,,0)</f>
        <v>Data Engineer</v>
      </c>
      <c r="M427" s="29" t="str">
        <f>_xlfn.XLOOKUP($C427,mapping!$J$2:$J$5,mapping!$K$2:$K$5,,0)</f>
        <v>Full-Time</v>
      </c>
      <c r="N427" s="29" t="str">
        <f>_xlfn.XLOOKUP($B427,mapping!$G$2:$G$5,mapping!$H$2:$H$5,,0)</f>
        <v>Mid-Level</v>
      </c>
      <c r="O427" s="29" t="str">
        <f>_xlfn.XLOOKUP($J427,mapping!$D$2:$D$56,mapping!$E$2:$E$56,,0)</f>
        <v>Spain</v>
      </c>
      <c r="P427" s="29" t="str">
        <f>_xlfn.XLOOKUP($K427,mapping!$P$2:$P$4,mapping!$Q$2:$Q$4,,0)</f>
        <v>Medium</v>
      </c>
      <c r="Q427" s="29" t="str">
        <f>_xlfn.XLOOKUP($I427,mapping!$M$2:$M$4,mapping!$N$2:$N$4,,0)</f>
        <v>Remote</v>
      </c>
    </row>
    <row r="428" spans="1:17" x14ac:dyDescent="0.25">
      <c r="A428" s="28">
        <v>2023</v>
      </c>
      <c r="B428" s="29" t="s">
        <v>21</v>
      </c>
      <c r="C428" s="29" t="s">
        <v>12</v>
      </c>
      <c r="D428" s="29" t="s">
        <v>34</v>
      </c>
      <c r="E428" s="28">
        <v>159300</v>
      </c>
      <c r="F428" s="29" t="s">
        <v>14</v>
      </c>
      <c r="G428" s="28">
        <v>159300</v>
      </c>
      <c r="H428" s="29" t="s">
        <v>17</v>
      </c>
      <c r="I428" s="28">
        <v>0</v>
      </c>
      <c r="J428" s="29" t="s">
        <v>17</v>
      </c>
      <c r="K428" s="29" t="s">
        <v>16</v>
      </c>
      <c r="L428" s="29" t="str">
        <f>_xlfn.XLOOKUP($D428,mapping!$B$2:$B$124,mapping!$A$2:$A$124,,0)</f>
        <v>Researcher</v>
      </c>
      <c r="M428" s="29" t="str">
        <f>_xlfn.XLOOKUP($C428,mapping!$J$2:$J$5,mapping!$K$2:$K$5,,0)</f>
        <v>Full-Time</v>
      </c>
      <c r="N428" s="29" t="str">
        <f>_xlfn.XLOOKUP($B428,mapping!$G$2:$G$5,mapping!$H$2:$H$5,,0)</f>
        <v>Senior</v>
      </c>
      <c r="O428" s="29" t="str">
        <f>_xlfn.XLOOKUP($J428,mapping!$D$2:$D$56,mapping!$E$2:$E$56,,0)</f>
        <v>United States</v>
      </c>
      <c r="P428" s="29" t="str">
        <f>_xlfn.XLOOKUP($K428,mapping!$P$2:$P$4,mapping!$Q$2:$Q$4,,0)</f>
        <v>Medium</v>
      </c>
      <c r="Q428" s="29" t="str">
        <f>_xlfn.XLOOKUP($I428,mapping!$M$2:$M$4,mapping!$N$2:$N$4,,0)</f>
        <v>On-site</v>
      </c>
    </row>
    <row r="429" spans="1:17" x14ac:dyDescent="0.25">
      <c r="A429" s="28">
        <v>2024</v>
      </c>
      <c r="B429" s="29" t="s">
        <v>21</v>
      </c>
      <c r="C429" s="29" t="s">
        <v>12</v>
      </c>
      <c r="D429" s="29" t="s">
        <v>96</v>
      </c>
      <c r="E429" s="28">
        <v>132600</v>
      </c>
      <c r="F429" s="29" t="s">
        <v>14</v>
      </c>
      <c r="G429" s="28">
        <v>132600</v>
      </c>
      <c r="H429" s="29" t="s">
        <v>17</v>
      </c>
      <c r="I429" s="28">
        <v>0</v>
      </c>
      <c r="J429" s="29" t="s">
        <v>17</v>
      </c>
      <c r="K429" s="29" t="s">
        <v>16</v>
      </c>
      <c r="L429" s="29" t="str">
        <f>_xlfn.XLOOKUP($D429,mapping!$B$2:$B$124,mapping!$A$2:$A$124,,0)</f>
        <v>Business Intelligence</v>
      </c>
      <c r="M429" s="29" t="str">
        <f>_xlfn.XLOOKUP($C429,mapping!$J$2:$J$5,mapping!$K$2:$K$5,,0)</f>
        <v>Full-Time</v>
      </c>
      <c r="N429" s="29" t="str">
        <f>_xlfn.XLOOKUP($B429,mapping!$G$2:$G$5,mapping!$H$2:$H$5,,0)</f>
        <v>Senior</v>
      </c>
      <c r="O429" s="29" t="str">
        <f>_xlfn.XLOOKUP($J429,mapping!$D$2:$D$56,mapping!$E$2:$E$56,,0)</f>
        <v>United States</v>
      </c>
      <c r="P429" s="29" t="str">
        <f>_xlfn.XLOOKUP($K429,mapping!$P$2:$P$4,mapping!$Q$2:$Q$4,,0)</f>
        <v>Medium</v>
      </c>
      <c r="Q429" s="29" t="str">
        <f>_xlfn.XLOOKUP($I429,mapping!$M$2:$M$4,mapping!$N$2:$N$4,,0)</f>
        <v>On-site</v>
      </c>
    </row>
    <row r="430" spans="1:17" x14ac:dyDescent="0.25">
      <c r="A430" s="28">
        <v>2022</v>
      </c>
      <c r="B430" s="29" t="s">
        <v>11</v>
      </c>
      <c r="C430" s="29" t="s">
        <v>12</v>
      </c>
      <c r="D430" s="29" t="s">
        <v>13</v>
      </c>
      <c r="E430" s="28">
        <v>109000</v>
      </c>
      <c r="F430" s="29" t="s">
        <v>14</v>
      </c>
      <c r="G430" s="28">
        <v>109000</v>
      </c>
      <c r="H430" s="29" t="s">
        <v>17</v>
      </c>
      <c r="I430" s="28">
        <v>0</v>
      </c>
      <c r="J430" s="29" t="s">
        <v>17</v>
      </c>
      <c r="K430" s="29" t="s">
        <v>16</v>
      </c>
      <c r="L430" s="29" t="str">
        <f>_xlfn.XLOOKUP($D430,mapping!$B$2:$B$124,mapping!$A$2:$A$124,,0)</f>
        <v>Data Analyst</v>
      </c>
      <c r="M430" s="29" t="str">
        <f>_xlfn.XLOOKUP($C430,mapping!$J$2:$J$5,mapping!$K$2:$K$5,,0)</f>
        <v>Full-Time</v>
      </c>
      <c r="N430" s="29" t="str">
        <f>_xlfn.XLOOKUP($B430,mapping!$G$2:$G$5,mapping!$H$2:$H$5,,0)</f>
        <v>Mid-Level</v>
      </c>
      <c r="O430" s="29" t="str">
        <f>_xlfn.XLOOKUP($J430,mapping!$D$2:$D$56,mapping!$E$2:$E$56,,0)</f>
        <v>United States</v>
      </c>
      <c r="P430" s="29" t="str">
        <f>_xlfn.XLOOKUP($K430,mapping!$P$2:$P$4,mapping!$Q$2:$Q$4,,0)</f>
        <v>Medium</v>
      </c>
      <c r="Q430" s="29" t="str">
        <f>_xlfn.XLOOKUP($I430,mapping!$M$2:$M$4,mapping!$N$2:$N$4,,0)</f>
        <v>On-site</v>
      </c>
    </row>
    <row r="431" spans="1:17" x14ac:dyDescent="0.25">
      <c r="A431" s="28">
        <v>2023</v>
      </c>
      <c r="B431" s="29" t="s">
        <v>21</v>
      </c>
      <c r="C431" s="29" t="s">
        <v>12</v>
      </c>
      <c r="D431" s="29" t="s">
        <v>26</v>
      </c>
      <c r="E431" s="28">
        <v>140100</v>
      </c>
      <c r="F431" s="29" t="s">
        <v>14</v>
      </c>
      <c r="G431" s="28">
        <v>140100</v>
      </c>
      <c r="H431" s="29" t="s">
        <v>17</v>
      </c>
      <c r="I431" s="28">
        <v>0</v>
      </c>
      <c r="J431" s="29" t="s">
        <v>17</v>
      </c>
      <c r="K431" s="29" t="s">
        <v>16</v>
      </c>
      <c r="L431" s="29" t="str">
        <f>_xlfn.XLOOKUP($D431,mapping!$B$2:$B$124,mapping!$A$2:$A$124,,0)</f>
        <v>Data Engineer</v>
      </c>
      <c r="M431" s="29" t="str">
        <f>_xlfn.XLOOKUP($C431,mapping!$J$2:$J$5,mapping!$K$2:$K$5,,0)</f>
        <v>Full-Time</v>
      </c>
      <c r="N431" s="29" t="str">
        <f>_xlfn.XLOOKUP($B431,mapping!$G$2:$G$5,mapping!$H$2:$H$5,,0)</f>
        <v>Senior</v>
      </c>
      <c r="O431" s="29" t="str">
        <f>_xlfn.XLOOKUP($J431,mapping!$D$2:$D$56,mapping!$E$2:$E$56,,0)</f>
        <v>United States</v>
      </c>
      <c r="P431" s="29" t="str">
        <f>_xlfn.XLOOKUP($K431,mapping!$P$2:$P$4,mapping!$Q$2:$Q$4,,0)</f>
        <v>Medium</v>
      </c>
      <c r="Q431" s="29" t="str">
        <f>_xlfn.XLOOKUP($I431,mapping!$M$2:$M$4,mapping!$N$2:$N$4,,0)</f>
        <v>On-site</v>
      </c>
    </row>
    <row r="432" spans="1:17" x14ac:dyDescent="0.25">
      <c r="A432" s="28">
        <v>2024</v>
      </c>
      <c r="B432" s="29" t="s">
        <v>11</v>
      </c>
      <c r="C432" s="29" t="s">
        <v>12</v>
      </c>
      <c r="D432" s="29" t="s">
        <v>22</v>
      </c>
      <c r="E432" s="28">
        <v>147800</v>
      </c>
      <c r="F432" s="29" t="s">
        <v>14</v>
      </c>
      <c r="G432" s="28">
        <v>147800</v>
      </c>
      <c r="H432" s="29" t="s">
        <v>17</v>
      </c>
      <c r="I432" s="28">
        <v>0</v>
      </c>
      <c r="J432" s="29" t="s">
        <v>17</v>
      </c>
      <c r="K432" s="29" t="s">
        <v>16</v>
      </c>
      <c r="L432" s="29" t="str">
        <f>_xlfn.XLOOKUP($D432,mapping!$B$2:$B$124,mapping!$A$2:$A$124,,0)</f>
        <v>Data Scientist</v>
      </c>
      <c r="M432" s="29" t="str">
        <f>_xlfn.XLOOKUP($C432,mapping!$J$2:$J$5,mapping!$K$2:$K$5,,0)</f>
        <v>Full-Time</v>
      </c>
      <c r="N432" s="29" t="str">
        <f>_xlfn.XLOOKUP($B432,mapping!$G$2:$G$5,mapping!$H$2:$H$5,,0)</f>
        <v>Mid-Level</v>
      </c>
      <c r="O432" s="29" t="str">
        <f>_xlfn.XLOOKUP($J432,mapping!$D$2:$D$56,mapping!$E$2:$E$56,,0)</f>
        <v>United States</v>
      </c>
      <c r="P432" s="29" t="str">
        <f>_xlfn.XLOOKUP($K432,mapping!$P$2:$P$4,mapping!$Q$2:$Q$4,,0)</f>
        <v>Medium</v>
      </c>
      <c r="Q432" s="29" t="str">
        <f>_xlfn.XLOOKUP($I432,mapping!$M$2:$M$4,mapping!$N$2:$N$4,,0)</f>
        <v>On-site</v>
      </c>
    </row>
    <row r="433" spans="1:17" x14ac:dyDescent="0.25">
      <c r="A433" s="28">
        <v>2023</v>
      </c>
      <c r="B433" s="29" t="s">
        <v>21</v>
      </c>
      <c r="C433" s="29" t="s">
        <v>12</v>
      </c>
      <c r="D433" s="29" t="s">
        <v>13</v>
      </c>
      <c r="E433" s="28">
        <v>80000</v>
      </c>
      <c r="F433" s="29" t="s">
        <v>14</v>
      </c>
      <c r="G433" s="28">
        <v>80000</v>
      </c>
      <c r="H433" s="29" t="s">
        <v>17</v>
      </c>
      <c r="I433" s="28">
        <v>100</v>
      </c>
      <c r="J433" s="29" t="s">
        <v>17</v>
      </c>
      <c r="K433" s="29" t="s">
        <v>56</v>
      </c>
      <c r="L433" s="29" t="str">
        <f>_xlfn.XLOOKUP($D433,mapping!$B$2:$B$124,mapping!$A$2:$A$124,,0)</f>
        <v>Data Analyst</v>
      </c>
      <c r="M433" s="29" t="str">
        <f>_xlfn.XLOOKUP($C433,mapping!$J$2:$J$5,mapping!$K$2:$K$5,,0)</f>
        <v>Full-Time</v>
      </c>
      <c r="N433" s="29" t="str">
        <f>_xlfn.XLOOKUP($B433,mapping!$G$2:$G$5,mapping!$H$2:$H$5,,0)</f>
        <v>Senior</v>
      </c>
      <c r="O433" s="29" t="str">
        <f>_xlfn.XLOOKUP($J433,mapping!$D$2:$D$56,mapping!$E$2:$E$56,,0)</f>
        <v>United States</v>
      </c>
      <c r="P433" s="29" t="str">
        <f>_xlfn.XLOOKUP($K433,mapping!$P$2:$P$4,mapping!$Q$2:$Q$4,,0)</f>
        <v>Small</v>
      </c>
      <c r="Q433" s="29" t="str">
        <f>_xlfn.XLOOKUP($I433,mapping!$M$2:$M$4,mapping!$N$2:$N$4,,0)</f>
        <v>Remote</v>
      </c>
    </row>
    <row r="434" spans="1:17" x14ac:dyDescent="0.25">
      <c r="A434" s="28">
        <v>2024</v>
      </c>
      <c r="B434" s="29" t="s">
        <v>21</v>
      </c>
      <c r="C434" s="29" t="s">
        <v>12</v>
      </c>
      <c r="D434" s="29" t="s">
        <v>18</v>
      </c>
      <c r="E434" s="28">
        <v>225000</v>
      </c>
      <c r="F434" s="29" t="s">
        <v>14</v>
      </c>
      <c r="G434" s="28">
        <v>225000</v>
      </c>
      <c r="H434" s="29" t="s">
        <v>17</v>
      </c>
      <c r="I434" s="28">
        <v>0</v>
      </c>
      <c r="J434" s="29" t="s">
        <v>17</v>
      </c>
      <c r="K434" s="29" t="s">
        <v>16</v>
      </c>
      <c r="L434" s="29" t="str">
        <f>_xlfn.XLOOKUP($D434,mapping!$B$2:$B$124,mapping!$A$2:$A$124,,0)</f>
        <v>Machine Learning Engineer</v>
      </c>
      <c r="M434" s="29" t="str">
        <f>_xlfn.XLOOKUP($C434,mapping!$J$2:$J$5,mapping!$K$2:$K$5,,0)</f>
        <v>Full-Time</v>
      </c>
      <c r="N434" s="29" t="str">
        <f>_xlfn.XLOOKUP($B434,mapping!$G$2:$G$5,mapping!$H$2:$H$5,,0)</f>
        <v>Senior</v>
      </c>
      <c r="O434" s="29" t="str">
        <f>_xlfn.XLOOKUP($J434,mapping!$D$2:$D$56,mapping!$E$2:$E$56,,0)</f>
        <v>United States</v>
      </c>
      <c r="P434" s="29" t="str">
        <f>_xlfn.XLOOKUP($K434,mapping!$P$2:$P$4,mapping!$Q$2:$Q$4,,0)</f>
        <v>Medium</v>
      </c>
      <c r="Q434" s="29" t="str">
        <f>_xlfn.XLOOKUP($I434,mapping!$M$2:$M$4,mapping!$N$2:$N$4,,0)</f>
        <v>On-site</v>
      </c>
    </row>
    <row r="435" spans="1:17" x14ac:dyDescent="0.25">
      <c r="A435" s="28">
        <v>2024</v>
      </c>
      <c r="B435" s="29" t="s">
        <v>21</v>
      </c>
      <c r="C435" s="29" t="s">
        <v>12</v>
      </c>
      <c r="D435" s="29" t="s">
        <v>22</v>
      </c>
      <c r="E435" s="28">
        <v>117400</v>
      </c>
      <c r="F435" s="29" t="s">
        <v>14</v>
      </c>
      <c r="G435" s="28">
        <v>117400</v>
      </c>
      <c r="H435" s="29" t="s">
        <v>17</v>
      </c>
      <c r="I435" s="28">
        <v>0</v>
      </c>
      <c r="J435" s="29" t="s">
        <v>17</v>
      </c>
      <c r="K435" s="29" t="s">
        <v>16</v>
      </c>
      <c r="L435" s="29" t="str">
        <f>_xlfn.XLOOKUP($D435,mapping!$B$2:$B$124,mapping!$A$2:$A$124,,0)</f>
        <v>Data Scientist</v>
      </c>
      <c r="M435" s="29" t="str">
        <f>_xlfn.XLOOKUP($C435,mapping!$J$2:$J$5,mapping!$K$2:$K$5,,0)</f>
        <v>Full-Time</v>
      </c>
      <c r="N435" s="29" t="str">
        <f>_xlfn.XLOOKUP($B435,mapping!$G$2:$G$5,mapping!$H$2:$H$5,,0)</f>
        <v>Senior</v>
      </c>
      <c r="O435" s="29" t="str">
        <f>_xlfn.XLOOKUP($J435,mapping!$D$2:$D$56,mapping!$E$2:$E$56,,0)</f>
        <v>United States</v>
      </c>
      <c r="P435" s="29" t="str">
        <f>_xlfn.XLOOKUP($K435,mapping!$P$2:$P$4,mapping!$Q$2:$Q$4,,0)</f>
        <v>Medium</v>
      </c>
      <c r="Q435" s="29" t="str">
        <f>_xlfn.XLOOKUP($I435,mapping!$M$2:$M$4,mapping!$N$2:$N$4,,0)</f>
        <v>On-site</v>
      </c>
    </row>
    <row r="436" spans="1:17" x14ac:dyDescent="0.25">
      <c r="A436" s="28">
        <v>2023</v>
      </c>
      <c r="B436" s="29" t="s">
        <v>11</v>
      </c>
      <c r="C436" s="29" t="s">
        <v>12</v>
      </c>
      <c r="D436" s="29" t="s">
        <v>59</v>
      </c>
      <c r="E436" s="28">
        <v>73000</v>
      </c>
      <c r="F436" s="29" t="s">
        <v>14</v>
      </c>
      <c r="G436" s="28">
        <v>73000</v>
      </c>
      <c r="H436" s="29" t="s">
        <v>17</v>
      </c>
      <c r="I436" s="28">
        <v>100</v>
      </c>
      <c r="J436" s="29" t="s">
        <v>17</v>
      </c>
      <c r="K436" s="29" t="s">
        <v>16</v>
      </c>
      <c r="L436" s="29" t="str">
        <f>_xlfn.XLOOKUP($D436,mapping!$B$2:$B$124,mapping!$A$2:$A$124,,0)</f>
        <v>Data Specialist</v>
      </c>
      <c r="M436" s="29" t="str">
        <f>_xlfn.XLOOKUP($C436,mapping!$J$2:$J$5,mapping!$K$2:$K$5,,0)</f>
        <v>Full-Time</v>
      </c>
      <c r="N436" s="29" t="str">
        <f>_xlfn.XLOOKUP($B436,mapping!$G$2:$G$5,mapping!$H$2:$H$5,,0)</f>
        <v>Mid-Level</v>
      </c>
      <c r="O436" s="29" t="str">
        <f>_xlfn.XLOOKUP($J436,mapping!$D$2:$D$56,mapping!$E$2:$E$56,,0)</f>
        <v>United States</v>
      </c>
      <c r="P436" s="29" t="str">
        <f>_xlfn.XLOOKUP($K436,mapping!$P$2:$P$4,mapping!$Q$2:$Q$4,,0)</f>
        <v>Medium</v>
      </c>
      <c r="Q436" s="29" t="str">
        <f>_xlfn.XLOOKUP($I436,mapping!$M$2:$M$4,mapping!$N$2:$N$4,,0)</f>
        <v>Remote</v>
      </c>
    </row>
    <row r="437" spans="1:17" x14ac:dyDescent="0.25">
      <c r="A437" s="28">
        <v>2024</v>
      </c>
      <c r="B437" s="29" t="s">
        <v>21</v>
      </c>
      <c r="C437" s="29" t="s">
        <v>12</v>
      </c>
      <c r="D437" s="29" t="s">
        <v>22</v>
      </c>
      <c r="E437" s="28">
        <v>236400</v>
      </c>
      <c r="F437" s="29" t="s">
        <v>14</v>
      </c>
      <c r="G437" s="28">
        <v>236400</v>
      </c>
      <c r="H437" s="29" t="s">
        <v>17</v>
      </c>
      <c r="I437" s="28">
        <v>0</v>
      </c>
      <c r="J437" s="29" t="s">
        <v>17</v>
      </c>
      <c r="K437" s="29" t="s">
        <v>16</v>
      </c>
      <c r="L437" s="29" t="str">
        <f>_xlfn.XLOOKUP($D437,mapping!$B$2:$B$124,mapping!$A$2:$A$124,,0)</f>
        <v>Data Scientist</v>
      </c>
      <c r="M437" s="29" t="str">
        <f>_xlfn.XLOOKUP($C437,mapping!$J$2:$J$5,mapping!$K$2:$K$5,,0)</f>
        <v>Full-Time</v>
      </c>
      <c r="N437" s="29" t="str">
        <f>_xlfn.XLOOKUP($B437,mapping!$G$2:$G$5,mapping!$H$2:$H$5,,0)</f>
        <v>Senior</v>
      </c>
      <c r="O437" s="29" t="str">
        <f>_xlfn.XLOOKUP($J437,mapping!$D$2:$D$56,mapping!$E$2:$E$56,,0)</f>
        <v>United States</v>
      </c>
      <c r="P437" s="29" t="str">
        <f>_xlfn.XLOOKUP($K437,mapping!$P$2:$P$4,mapping!$Q$2:$Q$4,,0)</f>
        <v>Medium</v>
      </c>
      <c r="Q437" s="29" t="str">
        <f>_xlfn.XLOOKUP($I437,mapping!$M$2:$M$4,mapping!$N$2:$N$4,,0)</f>
        <v>On-site</v>
      </c>
    </row>
    <row r="438" spans="1:17" x14ac:dyDescent="0.25">
      <c r="A438" s="28">
        <v>2023</v>
      </c>
      <c r="B438" s="29" t="s">
        <v>11</v>
      </c>
      <c r="C438" s="29" t="s">
        <v>12</v>
      </c>
      <c r="D438" s="29" t="s">
        <v>22</v>
      </c>
      <c r="E438" s="28">
        <v>166000</v>
      </c>
      <c r="F438" s="29" t="s">
        <v>14</v>
      </c>
      <c r="G438" s="28">
        <v>166000</v>
      </c>
      <c r="H438" s="29" t="s">
        <v>17</v>
      </c>
      <c r="I438" s="28">
        <v>0</v>
      </c>
      <c r="J438" s="29" t="s">
        <v>17</v>
      </c>
      <c r="K438" s="29" t="s">
        <v>16</v>
      </c>
      <c r="L438" s="29" t="str">
        <f>_xlfn.XLOOKUP($D438,mapping!$B$2:$B$124,mapping!$A$2:$A$124,,0)</f>
        <v>Data Scientist</v>
      </c>
      <c r="M438" s="29" t="str">
        <f>_xlfn.XLOOKUP($C438,mapping!$J$2:$J$5,mapping!$K$2:$K$5,,0)</f>
        <v>Full-Time</v>
      </c>
      <c r="N438" s="29" t="str">
        <f>_xlfn.XLOOKUP($B438,mapping!$G$2:$G$5,mapping!$H$2:$H$5,,0)</f>
        <v>Mid-Level</v>
      </c>
      <c r="O438" s="29" t="str">
        <f>_xlfn.XLOOKUP($J438,mapping!$D$2:$D$56,mapping!$E$2:$E$56,,0)</f>
        <v>United States</v>
      </c>
      <c r="P438" s="29" t="str">
        <f>_xlfn.XLOOKUP($K438,mapping!$P$2:$P$4,mapping!$Q$2:$Q$4,,0)</f>
        <v>Medium</v>
      </c>
      <c r="Q438" s="29" t="str">
        <f>_xlfn.XLOOKUP($I438,mapping!$M$2:$M$4,mapping!$N$2:$N$4,,0)</f>
        <v>On-site</v>
      </c>
    </row>
    <row r="439" spans="1:17" x14ac:dyDescent="0.25">
      <c r="A439" s="28">
        <v>2023</v>
      </c>
      <c r="B439" s="29" t="s">
        <v>21</v>
      </c>
      <c r="C439" s="29" t="s">
        <v>12</v>
      </c>
      <c r="D439" s="29" t="s">
        <v>48</v>
      </c>
      <c r="E439" s="28">
        <v>151090</v>
      </c>
      <c r="F439" s="29" t="s">
        <v>14</v>
      </c>
      <c r="G439" s="28">
        <v>151090</v>
      </c>
      <c r="H439" s="29" t="s">
        <v>17</v>
      </c>
      <c r="I439" s="28">
        <v>0</v>
      </c>
      <c r="J439" s="29" t="s">
        <v>17</v>
      </c>
      <c r="K439" s="29" t="s">
        <v>16</v>
      </c>
      <c r="L439" s="29" t="str">
        <f>_xlfn.XLOOKUP($D439,mapping!$B$2:$B$124,mapping!$A$2:$A$124,,0)</f>
        <v>Data Engineer</v>
      </c>
      <c r="M439" s="29" t="str">
        <f>_xlfn.XLOOKUP($C439,mapping!$J$2:$J$5,mapping!$K$2:$K$5,,0)</f>
        <v>Full-Time</v>
      </c>
      <c r="N439" s="29" t="str">
        <f>_xlfn.XLOOKUP($B439,mapping!$G$2:$G$5,mapping!$H$2:$H$5,,0)</f>
        <v>Senior</v>
      </c>
      <c r="O439" s="29" t="str">
        <f>_xlfn.XLOOKUP($J439,mapping!$D$2:$D$56,mapping!$E$2:$E$56,,0)</f>
        <v>United States</v>
      </c>
      <c r="P439" s="29" t="str">
        <f>_xlfn.XLOOKUP($K439,mapping!$P$2:$P$4,mapping!$Q$2:$Q$4,,0)</f>
        <v>Medium</v>
      </c>
      <c r="Q439" s="29" t="str">
        <f>_xlfn.XLOOKUP($I439,mapping!$M$2:$M$4,mapping!$N$2:$N$4,,0)</f>
        <v>On-site</v>
      </c>
    </row>
    <row r="440" spans="1:17" x14ac:dyDescent="0.25">
      <c r="A440" s="28">
        <v>2020</v>
      </c>
      <c r="B440" s="29" t="s">
        <v>11</v>
      </c>
      <c r="C440" s="29" t="s">
        <v>12</v>
      </c>
      <c r="D440" s="29" t="s">
        <v>97</v>
      </c>
      <c r="E440" s="28">
        <v>20000</v>
      </c>
      <c r="F440" s="29" t="s">
        <v>14</v>
      </c>
      <c r="G440" s="28">
        <v>20000</v>
      </c>
      <c r="H440" s="29" t="s">
        <v>98</v>
      </c>
      <c r="I440" s="28">
        <v>0</v>
      </c>
      <c r="J440" s="29" t="s">
        <v>98</v>
      </c>
      <c r="K440" s="29" t="s">
        <v>56</v>
      </c>
      <c r="L440" s="29" t="str">
        <f>_xlfn.XLOOKUP($D440,mapping!$B$2:$B$124,mapping!$A$2:$A$124,,0)</f>
        <v>Data Analyst</v>
      </c>
      <c r="M440" s="29" t="str">
        <f>_xlfn.XLOOKUP($C440,mapping!$J$2:$J$5,mapping!$K$2:$K$5,,0)</f>
        <v>Full-Time</v>
      </c>
      <c r="N440" s="29" t="str">
        <f>_xlfn.XLOOKUP($B440,mapping!$G$2:$G$5,mapping!$H$2:$H$5,,0)</f>
        <v>Mid-Level</v>
      </c>
      <c r="O440" s="29" t="str">
        <f>_xlfn.XLOOKUP($J440,mapping!$D$2:$D$56,mapping!$E$2:$E$56,,0)</f>
        <v>Honduras</v>
      </c>
      <c r="P440" s="29" t="str">
        <f>_xlfn.XLOOKUP($K440,mapping!$P$2:$P$4,mapping!$Q$2:$Q$4,,0)</f>
        <v>Small</v>
      </c>
      <c r="Q440" s="29" t="str">
        <f>_xlfn.XLOOKUP($I440,mapping!$M$2:$M$4,mapping!$N$2:$N$4,,0)</f>
        <v>On-site</v>
      </c>
    </row>
    <row r="441" spans="1:17" x14ac:dyDescent="0.25">
      <c r="A441" s="28">
        <v>2023</v>
      </c>
      <c r="B441" s="29" t="s">
        <v>21</v>
      </c>
      <c r="C441" s="29" t="s">
        <v>12</v>
      </c>
      <c r="D441" s="29" t="s">
        <v>13</v>
      </c>
      <c r="E441" s="28">
        <v>116000</v>
      </c>
      <c r="F441" s="29" t="s">
        <v>14</v>
      </c>
      <c r="G441" s="28">
        <v>116000</v>
      </c>
      <c r="H441" s="29" t="s">
        <v>17</v>
      </c>
      <c r="I441" s="28">
        <v>100</v>
      </c>
      <c r="J441" s="29" t="s">
        <v>17</v>
      </c>
      <c r="K441" s="29" t="s">
        <v>16</v>
      </c>
      <c r="L441" s="29" t="str">
        <f>_xlfn.XLOOKUP($D441,mapping!$B$2:$B$124,mapping!$A$2:$A$124,,0)</f>
        <v>Data Analyst</v>
      </c>
      <c r="M441" s="29" t="str">
        <f>_xlfn.XLOOKUP($C441,mapping!$J$2:$J$5,mapping!$K$2:$K$5,,0)</f>
        <v>Full-Time</v>
      </c>
      <c r="N441" s="29" t="str">
        <f>_xlfn.XLOOKUP($B441,mapping!$G$2:$G$5,mapping!$H$2:$H$5,,0)</f>
        <v>Senior</v>
      </c>
      <c r="O441" s="29" t="str">
        <f>_xlfn.XLOOKUP($J441,mapping!$D$2:$D$56,mapping!$E$2:$E$56,,0)</f>
        <v>United States</v>
      </c>
      <c r="P441" s="29" t="str">
        <f>_xlfn.XLOOKUP($K441,mapping!$P$2:$P$4,mapping!$Q$2:$Q$4,,0)</f>
        <v>Medium</v>
      </c>
      <c r="Q441" s="29" t="str">
        <f>_xlfn.XLOOKUP($I441,mapping!$M$2:$M$4,mapping!$N$2:$N$4,,0)</f>
        <v>Remote</v>
      </c>
    </row>
    <row r="442" spans="1:17" x14ac:dyDescent="0.25">
      <c r="A442" s="28">
        <v>2023</v>
      </c>
      <c r="B442" s="29" t="s">
        <v>29</v>
      </c>
      <c r="C442" s="29" t="s">
        <v>12</v>
      </c>
      <c r="D442" s="29" t="s">
        <v>40</v>
      </c>
      <c r="E442" s="28">
        <v>40000</v>
      </c>
      <c r="F442" s="29" t="s">
        <v>27</v>
      </c>
      <c r="G442" s="28">
        <v>49216</v>
      </c>
      <c r="H442" s="29" t="s">
        <v>28</v>
      </c>
      <c r="I442" s="28">
        <v>0</v>
      </c>
      <c r="J442" s="29" t="s">
        <v>28</v>
      </c>
      <c r="K442" s="29" t="s">
        <v>16</v>
      </c>
      <c r="L442" s="29" t="str">
        <f>_xlfn.XLOOKUP($D442,mapping!$B$2:$B$124,mapping!$A$2:$A$124,,0)</f>
        <v>Business Intelligence</v>
      </c>
      <c r="M442" s="29" t="str">
        <f>_xlfn.XLOOKUP($C442,mapping!$J$2:$J$5,mapping!$K$2:$K$5,,0)</f>
        <v>Full-Time</v>
      </c>
      <c r="N442" s="29" t="str">
        <f>_xlfn.XLOOKUP($B442,mapping!$G$2:$G$5,mapping!$H$2:$H$5,,0)</f>
        <v>Junior</v>
      </c>
      <c r="O442" s="29" t="str">
        <f>_xlfn.XLOOKUP($J442,mapping!$D$2:$D$56,mapping!$E$2:$E$56,,0)</f>
        <v>United Kingdom</v>
      </c>
      <c r="P442" s="29" t="str">
        <f>_xlfn.XLOOKUP($K442,mapping!$P$2:$P$4,mapping!$Q$2:$Q$4,,0)</f>
        <v>Medium</v>
      </c>
      <c r="Q442" s="29" t="str">
        <f>_xlfn.XLOOKUP($I442,mapping!$M$2:$M$4,mapping!$N$2:$N$4,,0)</f>
        <v>On-site</v>
      </c>
    </row>
    <row r="443" spans="1:17" x14ac:dyDescent="0.25">
      <c r="A443" s="28">
        <v>2023</v>
      </c>
      <c r="B443" s="29" t="s">
        <v>21</v>
      </c>
      <c r="C443" s="29" t="s">
        <v>12</v>
      </c>
      <c r="D443" s="29" t="s">
        <v>31</v>
      </c>
      <c r="E443" s="28">
        <v>130000</v>
      </c>
      <c r="F443" s="29" t="s">
        <v>14</v>
      </c>
      <c r="G443" s="28">
        <v>130000</v>
      </c>
      <c r="H443" s="29" t="s">
        <v>45</v>
      </c>
      <c r="I443" s="28">
        <v>0</v>
      </c>
      <c r="J443" s="29" t="s">
        <v>45</v>
      </c>
      <c r="K443" s="29" t="s">
        <v>16</v>
      </c>
      <c r="L443" s="29" t="str">
        <f>_xlfn.XLOOKUP($D443,mapping!$B$2:$B$124,mapping!$A$2:$A$124,,0)</f>
        <v>Analytics Engineer</v>
      </c>
      <c r="M443" s="29" t="str">
        <f>_xlfn.XLOOKUP($C443,mapping!$J$2:$J$5,mapping!$K$2:$K$5,,0)</f>
        <v>Full-Time</v>
      </c>
      <c r="N443" s="29" t="str">
        <f>_xlfn.XLOOKUP($B443,mapping!$G$2:$G$5,mapping!$H$2:$H$5,,0)</f>
        <v>Senior</v>
      </c>
      <c r="O443" s="29" t="str">
        <f>_xlfn.XLOOKUP($J443,mapping!$D$2:$D$56,mapping!$E$2:$E$56,,0)</f>
        <v>Canada</v>
      </c>
      <c r="P443" s="29" t="str">
        <f>_xlfn.XLOOKUP($K443,mapping!$P$2:$P$4,mapping!$Q$2:$Q$4,,0)</f>
        <v>Medium</v>
      </c>
      <c r="Q443" s="29" t="str">
        <f>_xlfn.XLOOKUP($I443,mapping!$M$2:$M$4,mapping!$N$2:$N$4,,0)</f>
        <v>On-site</v>
      </c>
    </row>
    <row r="444" spans="1:17" x14ac:dyDescent="0.25">
      <c r="A444" s="28">
        <v>2024</v>
      </c>
      <c r="B444" s="29" t="s">
        <v>29</v>
      </c>
      <c r="C444" s="29" t="s">
        <v>12</v>
      </c>
      <c r="D444" s="29" t="s">
        <v>43</v>
      </c>
      <c r="E444" s="28">
        <v>49452</v>
      </c>
      <c r="F444" s="29" t="s">
        <v>14</v>
      </c>
      <c r="G444" s="28">
        <v>49452</v>
      </c>
      <c r="H444" s="29" t="s">
        <v>17</v>
      </c>
      <c r="I444" s="28">
        <v>0</v>
      </c>
      <c r="J444" s="29" t="s">
        <v>17</v>
      </c>
      <c r="K444" s="29" t="s">
        <v>16</v>
      </c>
      <c r="L444" s="29" t="str">
        <f>_xlfn.XLOOKUP($D444,mapping!$B$2:$B$124,mapping!$A$2:$A$124,,0)</f>
        <v>Researcher</v>
      </c>
      <c r="M444" s="29" t="str">
        <f>_xlfn.XLOOKUP($C444,mapping!$J$2:$J$5,mapping!$K$2:$K$5,,0)</f>
        <v>Full-Time</v>
      </c>
      <c r="N444" s="29" t="str">
        <f>_xlfn.XLOOKUP($B444,mapping!$G$2:$G$5,mapping!$H$2:$H$5,,0)</f>
        <v>Junior</v>
      </c>
      <c r="O444" s="29" t="str">
        <f>_xlfn.XLOOKUP($J444,mapping!$D$2:$D$56,mapping!$E$2:$E$56,,0)</f>
        <v>United States</v>
      </c>
      <c r="P444" s="29" t="str">
        <f>_xlfn.XLOOKUP($K444,mapping!$P$2:$P$4,mapping!$Q$2:$Q$4,,0)</f>
        <v>Medium</v>
      </c>
      <c r="Q444" s="29" t="str">
        <f>_xlfn.XLOOKUP($I444,mapping!$M$2:$M$4,mapping!$N$2:$N$4,,0)</f>
        <v>On-site</v>
      </c>
    </row>
    <row r="445" spans="1:17" x14ac:dyDescent="0.25">
      <c r="A445" s="28">
        <v>2024</v>
      </c>
      <c r="B445" s="29" t="s">
        <v>11</v>
      </c>
      <c r="C445" s="29" t="s">
        <v>12</v>
      </c>
      <c r="D445" s="29" t="s">
        <v>22</v>
      </c>
      <c r="E445" s="28">
        <v>170200</v>
      </c>
      <c r="F445" s="29" t="s">
        <v>14</v>
      </c>
      <c r="G445" s="28">
        <v>170200</v>
      </c>
      <c r="H445" s="29" t="s">
        <v>17</v>
      </c>
      <c r="I445" s="28">
        <v>0</v>
      </c>
      <c r="J445" s="29" t="s">
        <v>17</v>
      </c>
      <c r="K445" s="29" t="s">
        <v>16</v>
      </c>
      <c r="L445" s="29" t="str">
        <f>_xlfn.XLOOKUP($D445,mapping!$B$2:$B$124,mapping!$A$2:$A$124,,0)</f>
        <v>Data Scientist</v>
      </c>
      <c r="M445" s="29" t="str">
        <f>_xlfn.XLOOKUP($C445,mapping!$J$2:$J$5,mapping!$K$2:$K$5,,0)</f>
        <v>Full-Time</v>
      </c>
      <c r="N445" s="29" t="str">
        <f>_xlfn.XLOOKUP($B445,mapping!$G$2:$G$5,mapping!$H$2:$H$5,,0)</f>
        <v>Mid-Level</v>
      </c>
      <c r="O445" s="29" t="str">
        <f>_xlfn.XLOOKUP($J445,mapping!$D$2:$D$56,mapping!$E$2:$E$56,,0)</f>
        <v>United States</v>
      </c>
      <c r="P445" s="29" t="str">
        <f>_xlfn.XLOOKUP($K445,mapping!$P$2:$P$4,mapping!$Q$2:$Q$4,,0)</f>
        <v>Medium</v>
      </c>
      <c r="Q445" s="29" t="str">
        <f>_xlfn.XLOOKUP($I445,mapping!$M$2:$M$4,mapping!$N$2:$N$4,,0)</f>
        <v>On-site</v>
      </c>
    </row>
    <row r="446" spans="1:17" x14ac:dyDescent="0.25">
      <c r="A446" s="28">
        <v>2023</v>
      </c>
      <c r="B446" s="29" t="s">
        <v>21</v>
      </c>
      <c r="C446" s="29" t="s">
        <v>12</v>
      </c>
      <c r="D446" s="29" t="s">
        <v>69</v>
      </c>
      <c r="E446" s="28">
        <v>155000</v>
      </c>
      <c r="F446" s="29" t="s">
        <v>14</v>
      </c>
      <c r="G446" s="28">
        <v>155000</v>
      </c>
      <c r="H446" s="29" t="s">
        <v>17</v>
      </c>
      <c r="I446" s="28">
        <v>0</v>
      </c>
      <c r="J446" s="29" t="s">
        <v>17</v>
      </c>
      <c r="K446" s="29" t="s">
        <v>16</v>
      </c>
      <c r="L446" s="29" t="str">
        <f>_xlfn.XLOOKUP($D446,mapping!$B$2:$B$124,mapping!$A$2:$A$124,,0)</f>
        <v>Data Manager</v>
      </c>
      <c r="M446" s="29" t="str">
        <f>_xlfn.XLOOKUP($C446,mapping!$J$2:$J$5,mapping!$K$2:$K$5,,0)</f>
        <v>Full-Time</v>
      </c>
      <c r="N446" s="29" t="str">
        <f>_xlfn.XLOOKUP($B446,mapping!$G$2:$G$5,mapping!$H$2:$H$5,,0)</f>
        <v>Senior</v>
      </c>
      <c r="O446" s="29" t="str">
        <f>_xlfn.XLOOKUP($J446,mapping!$D$2:$D$56,mapping!$E$2:$E$56,,0)</f>
        <v>United States</v>
      </c>
      <c r="P446" s="29" t="str">
        <f>_xlfn.XLOOKUP($K446,mapping!$P$2:$P$4,mapping!$Q$2:$Q$4,,0)</f>
        <v>Medium</v>
      </c>
      <c r="Q446" s="29" t="str">
        <f>_xlfn.XLOOKUP($I446,mapping!$M$2:$M$4,mapping!$N$2:$N$4,,0)</f>
        <v>On-site</v>
      </c>
    </row>
    <row r="447" spans="1:17" x14ac:dyDescent="0.25">
      <c r="A447" s="28">
        <v>2022</v>
      </c>
      <c r="B447" s="29" t="s">
        <v>21</v>
      </c>
      <c r="C447" s="29" t="s">
        <v>12</v>
      </c>
      <c r="D447" s="29" t="s">
        <v>13</v>
      </c>
      <c r="E447" s="28">
        <v>170000</v>
      </c>
      <c r="F447" s="29" t="s">
        <v>14</v>
      </c>
      <c r="G447" s="28">
        <v>170000</v>
      </c>
      <c r="H447" s="29" t="s">
        <v>17</v>
      </c>
      <c r="I447" s="28">
        <v>100</v>
      </c>
      <c r="J447" s="29" t="s">
        <v>17</v>
      </c>
      <c r="K447" s="29" t="s">
        <v>16</v>
      </c>
      <c r="L447" s="29" t="str">
        <f>_xlfn.XLOOKUP($D447,mapping!$B$2:$B$124,mapping!$A$2:$A$124,,0)</f>
        <v>Data Analyst</v>
      </c>
      <c r="M447" s="29" t="str">
        <f>_xlfn.XLOOKUP($C447,mapping!$J$2:$J$5,mapping!$K$2:$K$5,,0)</f>
        <v>Full-Time</v>
      </c>
      <c r="N447" s="29" t="str">
        <f>_xlfn.XLOOKUP($B447,mapping!$G$2:$G$5,mapping!$H$2:$H$5,,0)</f>
        <v>Senior</v>
      </c>
      <c r="O447" s="29" t="str">
        <f>_xlfn.XLOOKUP($J447,mapping!$D$2:$D$56,mapping!$E$2:$E$56,,0)</f>
        <v>United States</v>
      </c>
      <c r="P447" s="29" t="str">
        <f>_xlfn.XLOOKUP($K447,mapping!$P$2:$P$4,mapping!$Q$2:$Q$4,,0)</f>
        <v>Medium</v>
      </c>
      <c r="Q447" s="29" t="str">
        <f>_xlfn.XLOOKUP($I447,mapping!$M$2:$M$4,mapping!$N$2:$N$4,,0)</f>
        <v>Remote</v>
      </c>
    </row>
    <row r="448" spans="1:17" x14ac:dyDescent="0.25">
      <c r="A448" s="28">
        <v>2024</v>
      </c>
      <c r="B448" s="29" t="s">
        <v>11</v>
      </c>
      <c r="C448" s="29" t="s">
        <v>12</v>
      </c>
      <c r="D448" s="29" t="s">
        <v>39</v>
      </c>
      <c r="E448" s="28">
        <v>140000</v>
      </c>
      <c r="F448" s="29" t="s">
        <v>14</v>
      </c>
      <c r="G448" s="28">
        <v>140000</v>
      </c>
      <c r="H448" s="29" t="s">
        <v>17</v>
      </c>
      <c r="I448" s="28">
        <v>0</v>
      </c>
      <c r="J448" s="29" t="s">
        <v>17</v>
      </c>
      <c r="K448" s="29" t="s">
        <v>16</v>
      </c>
      <c r="L448" s="29" t="str">
        <f>_xlfn.XLOOKUP($D448,mapping!$B$2:$B$124,mapping!$A$2:$A$124,,0)</f>
        <v>Machine Learning Engineer</v>
      </c>
      <c r="M448" s="29" t="str">
        <f>_xlfn.XLOOKUP($C448,mapping!$J$2:$J$5,mapping!$K$2:$K$5,,0)</f>
        <v>Full-Time</v>
      </c>
      <c r="N448" s="29" t="str">
        <f>_xlfn.XLOOKUP($B448,mapping!$G$2:$G$5,mapping!$H$2:$H$5,,0)</f>
        <v>Mid-Level</v>
      </c>
      <c r="O448" s="29" t="str">
        <f>_xlfn.XLOOKUP($J448,mapping!$D$2:$D$56,mapping!$E$2:$E$56,,0)</f>
        <v>United States</v>
      </c>
      <c r="P448" s="29" t="str">
        <f>_xlfn.XLOOKUP($K448,mapping!$P$2:$P$4,mapping!$Q$2:$Q$4,,0)</f>
        <v>Medium</v>
      </c>
      <c r="Q448" s="29" t="str">
        <f>_xlfn.XLOOKUP($I448,mapping!$M$2:$M$4,mapping!$N$2:$N$4,,0)</f>
        <v>On-site</v>
      </c>
    </row>
    <row r="449" spans="1:17" x14ac:dyDescent="0.25">
      <c r="A449" s="28">
        <v>2023</v>
      </c>
      <c r="B449" s="29" t="s">
        <v>11</v>
      </c>
      <c r="C449" s="29" t="s">
        <v>12</v>
      </c>
      <c r="D449" s="29" t="s">
        <v>26</v>
      </c>
      <c r="E449" s="28">
        <v>88000</v>
      </c>
      <c r="F449" s="29" t="s">
        <v>14</v>
      </c>
      <c r="G449" s="28">
        <v>88000</v>
      </c>
      <c r="H449" s="29" t="s">
        <v>99</v>
      </c>
      <c r="I449" s="28">
        <v>0</v>
      </c>
      <c r="J449" s="29" t="s">
        <v>99</v>
      </c>
      <c r="K449" s="29" t="s">
        <v>16</v>
      </c>
      <c r="L449" s="29" t="str">
        <f>_xlfn.XLOOKUP($D449,mapping!$B$2:$B$124,mapping!$A$2:$A$124,,0)</f>
        <v>Data Engineer</v>
      </c>
      <c r="M449" s="29" t="str">
        <f>_xlfn.XLOOKUP($C449,mapping!$J$2:$J$5,mapping!$K$2:$K$5,,0)</f>
        <v>Full-Time</v>
      </c>
      <c r="N449" s="29" t="str">
        <f>_xlfn.XLOOKUP($B449,mapping!$G$2:$G$5,mapping!$H$2:$H$5,,0)</f>
        <v>Mid-Level</v>
      </c>
      <c r="O449" s="29" t="str">
        <f>_xlfn.XLOOKUP($J449,mapping!$D$2:$D$56,mapping!$E$2:$E$56,,0)</f>
        <v>Colombia</v>
      </c>
      <c r="P449" s="29" t="str">
        <f>_xlfn.XLOOKUP($K449,mapping!$P$2:$P$4,mapping!$Q$2:$Q$4,,0)</f>
        <v>Medium</v>
      </c>
      <c r="Q449" s="29" t="str">
        <f>_xlfn.XLOOKUP($I449,mapping!$M$2:$M$4,mapping!$N$2:$N$4,,0)</f>
        <v>On-site</v>
      </c>
    </row>
    <row r="450" spans="1:17" x14ac:dyDescent="0.25">
      <c r="A450" s="28">
        <v>2024</v>
      </c>
      <c r="B450" s="29" t="s">
        <v>29</v>
      </c>
      <c r="C450" s="29" t="s">
        <v>12</v>
      </c>
      <c r="D450" s="29" t="s">
        <v>13</v>
      </c>
      <c r="E450" s="28">
        <v>192500</v>
      </c>
      <c r="F450" s="29" t="s">
        <v>14</v>
      </c>
      <c r="G450" s="28">
        <v>192500</v>
      </c>
      <c r="H450" s="29" t="s">
        <v>17</v>
      </c>
      <c r="I450" s="28">
        <v>0</v>
      </c>
      <c r="J450" s="29" t="s">
        <v>17</v>
      </c>
      <c r="K450" s="29" t="s">
        <v>16</v>
      </c>
      <c r="L450" s="29" t="str">
        <f>_xlfn.XLOOKUP($D450,mapping!$B$2:$B$124,mapping!$A$2:$A$124,,0)</f>
        <v>Data Analyst</v>
      </c>
      <c r="M450" s="29" t="str">
        <f>_xlfn.XLOOKUP($C450,mapping!$J$2:$J$5,mapping!$K$2:$K$5,,0)</f>
        <v>Full-Time</v>
      </c>
      <c r="N450" s="29" t="str">
        <f>_xlfn.XLOOKUP($B450,mapping!$G$2:$G$5,mapping!$H$2:$H$5,,0)</f>
        <v>Junior</v>
      </c>
      <c r="O450" s="29" t="str">
        <f>_xlfn.XLOOKUP($J450,mapping!$D$2:$D$56,mapping!$E$2:$E$56,,0)</f>
        <v>United States</v>
      </c>
      <c r="P450" s="29" t="str">
        <f>_xlfn.XLOOKUP($K450,mapping!$P$2:$P$4,mapping!$Q$2:$Q$4,,0)</f>
        <v>Medium</v>
      </c>
      <c r="Q450" s="29" t="str">
        <f>_xlfn.XLOOKUP($I450,mapping!$M$2:$M$4,mapping!$N$2:$N$4,,0)</f>
        <v>On-site</v>
      </c>
    </row>
    <row r="451" spans="1:17" x14ac:dyDescent="0.25">
      <c r="A451" s="28">
        <v>2022</v>
      </c>
      <c r="B451" s="29" t="s">
        <v>25</v>
      </c>
      <c r="C451" s="29" t="s">
        <v>12</v>
      </c>
      <c r="D451" s="29" t="s">
        <v>26</v>
      </c>
      <c r="E451" s="28">
        <v>239000</v>
      </c>
      <c r="F451" s="29" t="s">
        <v>14</v>
      </c>
      <c r="G451" s="28">
        <v>239000</v>
      </c>
      <c r="H451" s="29" t="s">
        <v>17</v>
      </c>
      <c r="I451" s="28">
        <v>100</v>
      </c>
      <c r="J451" s="29" t="s">
        <v>17</v>
      </c>
      <c r="K451" s="29" t="s">
        <v>16</v>
      </c>
      <c r="L451" s="29" t="str">
        <f>_xlfn.XLOOKUP($D451,mapping!$B$2:$B$124,mapping!$A$2:$A$124,,0)</f>
        <v>Data Engineer</v>
      </c>
      <c r="M451" s="29" t="str">
        <f>_xlfn.XLOOKUP($C451,mapping!$J$2:$J$5,mapping!$K$2:$K$5,,0)</f>
        <v>Full-Time</v>
      </c>
      <c r="N451" s="29" t="str">
        <f>_xlfn.XLOOKUP($B451,mapping!$G$2:$G$5,mapping!$H$2:$H$5,,0)</f>
        <v>Executive</v>
      </c>
      <c r="O451" s="29" t="str">
        <f>_xlfn.XLOOKUP($J451,mapping!$D$2:$D$56,mapping!$E$2:$E$56,,0)</f>
        <v>United States</v>
      </c>
      <c r="P451" s="29" t="str">
        <f>_xlfn.XLOOKUP($K451,mapping!$P$2:$P$4,mapping!$Q$2:$Q$4,,0)</f>
        <v>Medium</v>
      </c>
      <c r="Q451" s="29" t="str">
        <f>_xlfn.XLOOKUP($I451,mapping!$M$2:$M$4,mapping!$N$2:$N$4,,0)</f>
        <v>Remote</v>
      </c>
    </row>
    <row r="452" spans="1:17" x14ac:dyDescent="0.25">
      <c r="A452" s="28">
        <v>2024</v>
      </c>
      <c r="B452" s="29" t="s">
        <v>21</v>
      </c>
      <c r="C452" s="29" t="s">
        <v>12</v>
      </c>
      <c r="D452" s="29" t="s">
        <v>26</v>
      </c>
      <c r="E452" s="28">
        <v>165100</v>
      </c>
      <c r="F452" s="29" t="s">
        <v>14</v>
      </c>
      <c r="G452" s="28">
        <v>165100</v>
      </c>
      <c r="H452" s="29" t="s">
        <v>17</v>
      </c>
      <c r="I452" s="28">
        <v>0</v>
      </c>
      <c r="J452" s="29" t="s">
        <v>17</v>
      </c>
      <c r="K452" s="29" t="s">
        <v>16</v>
      </c>
      <c r="L452" s="29" t="str">
        <f>_xlfn.XLOOKUP($D452,mapping!$B$2:$B$124,mapping!$A$2:$A$124,,0)</f>
        <v>Data Engineer</v>
      </c>
      <c r="M452" s="29" t="str">
        <f>_xlfn.XLOOKUP($C452,mapping!$J$2:$J$5,mapping!$K$2:$K$5,,0)</f>
        <v>Full-Time</v>
      </c>
      <c r="N452" s="29" t="str">
        <f>_xlfn.XLOOKUP($B452,mapping!$G$2:$G$5,mapping!$H$2:$H$5,,0)</f>
        <v>Senior</v>
      </c>
      <c r="O452" s="29" t="str">
        <f>_xlfn.XLOOKUP($J452,mapping!$D$2:$D$56,mapping!$E$2:$E$56,,0)</f>
        <v>United States</v>
      </c>
      <c r="P452" s="29" t="str">
        <f>_xlfn.XLOOKUP($K452,mapping!$P$2:$P$4,mapping!$Q$2:$Q$4,,0)</f>
        <v>Medium</v>
      </c>
      <c r="Q452" s="29" t="str">
        <f>_xlfn.XLOOKUP($I452,mapping!$M$2:$M$4,mapping!$N$2:$N$4,,0)</f>
        <v>On-site</v>
      </c>
    </row>
    <row r="453" spans="1:17" x14ac:dyDescent="0.25">
      <c r="A453" s="28">
        <v>2024</v>
      </c>
      <c r="B453" s="29" t="s">
        <v>11</v>
      </c>
      <c r="C453" s="29" t="s">
        <v>12</v>
      </c>
      <c r="D453" s="29" t="s">
        <v>22</v>
      </c>
      <c r="E453" s="28">
        <v>115000</v>
      </c>
      <c r="F453" s="29" t="s">
        <v>14</v>
      </c>
      <c r="G453" s="28">
        <v>115000</v>
      </c>
      <c r="H453" s="29" t="s">
        <v>17</v>
      </c>
      <c r="I453" s="28">
        <v>0</v>
      </c>
      <c r="J453" s="29" t="s">
        <v>17</v>
      </c>
      <c r="K453" s="29" t="s">
        <v>16</v>
      </c>
      <c r="L453" s="29" t="str">
        <f>_xlfn.XLOOKUP($D453,mapping!$B$2:$B$124,mapping!$A$2:$A$124,,0)</f>
        <v>Data Scientist</v>
      </c>
      <c r="M453" s="29" t="str">
        <f>_xlfn.XLOOKUP($C453,mapping!$J$2:$J$5,mapping!$K$2:$K$5,,0)</f>
        <v>Full-Time</v>
      </c>
      <c r="N453" s="29" t="str">
        <f>_xlfn.XLOOKUP($B453,mapping!$G$2:$G$5,mapping!$H$2:$H$5,,0)</f>
        <v>Mid-Level</v>
      </c>
      <c r="O453" s="29" t="str">
        <f>_xlfn.XLOOKUP($J453,mapping!$D$2:$D$56,mapping!$E$2:$E$56,,0)</f>
        <v>United States</v>
      </c>
      <c r="P453" s="29" t="str">
        <f>_xlfn.XLOOKUP($K453,mapping!$P$2:$P$4,mapping!$Q$2:$Q$4,,0)</f>
        <v>Medium</v>
      </c>
      <c r="Q453" s="29" t="str">
        <f>_xlfn.XLOOKUP($I453,mapping!$M$2:$M$4,mapping!$N$2:$N$4,,0)</f>
        <v>On-site</v>
      </c>
    </row>
    <row r="454" spans="1:17" x14ac:dyDescent="0.25">
      <c r="A454" s="28">
        <v>2023</v>
      </c>
      <c r="B454" s="29" t="s">
        <v>21</v>
      </c>
      <c r="C454" s="29" t="s">
        <v>12</v>
      </c>
      <c r="D454" s="29" t="s">
        <v>35</v>
      </c>
      <c r="E454" s="28">
        <v>147000</v>
      </c>
      <c r="F454" s="29" t="s">
        <v>14</v>
      </c>
      <c r="G454" s="28">
        <v>147000</v>
      </c>
      <c r="H454" s="29" t="s">
        <v>17</v>
      </c>
      <c r="I454" s="28">
        <v>100</v>
      </c>
      <c r="J454" s="29" t="s">
        <v>17</v>
      </c>
      <c r="K454" s="29" t="s">
        <v>16</v>
      </c>
      <c r="L454" s="29" t="str">
        <f>_xlfn.XLOOKUP($D454,mapping!$B$2:$B$124,mapping!$A$2:$A$124,,0)</f>
        <v>Business Intelligence</v>
      </c>
      <c r="M454" s="29" t="str">
        <f>_xlfn.XLOOKUP($C454,mapping!$J$2:$J$5,mapping!$K$2:$K$5,,0)</f>
        <v>Full-Time</v>
      </c>
      <c r="N454" s="29" t="str">
        <f>_xlfn.XLOOKUP($B454,mapping!$G$2:$G$5,mapping!$H$2:$H$5,,0)</f>
        <v>Senior</v>
      </c>
      <c r="O454" s="29" t="str">
        <f>_xlfn.XLOOKUP($J454,mapping!$D$2:$D$56,mapping!$E$2:$E$56,,0)</f>
        <v>United States</v>
      </c>
      <c r="P454" s="29" t="str">
        <f>_xlfn.XLOOKUP($K454,mapping!$P$2:$P$4,mapping!$Q$2:$Q$4,,0)</f>
        <v>Medium</v>
      </c>
      <c r="Q454" s="29" t="str">
        <f>_xlfn.XLOOKUP($I454,mapping!$M$2:$M$4,mapping!$N$2:$N$4,,0)</f>
        <v>Remote</v>
      </c>
    </row>
    <row r="455" spans="1:17" x14ac:dyDescent="0.25">
      <c r="A455" s="28">
        <v>2023</v>
      </c>
      <c r="B455" s="29" t="s">
        <v>29</v>
      </c>
      <c r="C455" s="29" t="s">
        <v>12</v>
      </c>
      <c r="D455" s="29" t="s">
        <v>26</v>
      </c>
      <c r="E455" s="28">
        <v>80000</v>
      </c>
      <c r="F455" s="29" t="s">
        <v>14</v>
      </c>
      <c r="G455" s="28">
        <v>80000</v>
      </c>
      <c r="H455" s="29" t="s">
        <v>17</v>
      </c>
      <c r="I455" s="28">
        <v>0</v>
      </c>
      <c r="J455" s="29" t="s">
        <v>17</v>
      </c>
      <c r="K455" s="29" t="s">
        <v>16</v>
      </c>
      <c r="L455" s="29" t="str">
        <f>_xlfn.XLOOKUP($D455,mapping!$B$2:$B$124,mapping!$A$2:$A$124,,0)</f>
        <v>Data Engineer</v>
      </c>
      <c r="M455" s="29" t="str">
        <f>_xlfn.XLOOKUP($C455,mapping!$J$2:$J$5,mapping!$K$2:$K$5,,0)</f>
        <v>Full-Time</v>
      </c>
      <c r="N455" s="29" t="str">
        <f>_xlfn.XLOOKUP($B455,mapping!$G$2:$G$5,mapping!$H$2:$H$5,,0)</f>
        <v>Junior</v>
      </c>
      <c r="O455" s="29" t="str">
        <f>_xlfn.XLOOKUP($J455,mapping!$D$2:$D$56,mapping!$E$2:$E$56,,0)</f>
        <v>United States</v>
      </c>
      <c r="P455" s="29" t="str">
        <f>_xlfn.XLOOKUP($K455,mapping!$P$2:$P$4,mapping!$Q$2:$Q$4,,0)</f>
        <v>Medium</v>
      </c>
      <c r="Q455" s="29" t="str">
        <f>_xlfn.XLOOKUP($I455,mapping!$M$2:$M$4,mapping!$N$2:$N$4,,0)</f>
        <v>On-site</v>
      </c>
    </row>
    <row r="456" spans="1:17" x14ac:dyDescent="0.25">
      <c r="A456" s="28">
        <v>2024</v>
      </c>
      <c r="B456" s="29" t="s">
        <v>21</v>
      </c>
      <c r="C456" s="29" t="s">
        <v>12</v>
      </c>
      <c r="D456" s="29" t="s">
        <v>22</v>
      </c>
      <c r="E456" s="28">
        <v>125000</v>
      </c>
      <c r="F456" s="29" t="s">
        <v>14</v>
      </c>
      <c r="G456" s="28">
        <v>125000</v>
      </c>
      <c r="H456" s="29" t="s">
        <v>17</v>
      </c>
      <c r="I456" s="28">
        <v>0</v>
      </c>
      <c r="J456" s="29" t="s">
        <v>17</v>
      </c>
      <c r="K456" s="29" t="s">
        <v>16</v>
      </c>
      <c r="L456" s="29" t="str">
        <f>_xlfn.XLOOKUP($D456,mapping!$B$2:$B$124,mapping!$A$2:$A$124,,0)</f>
        <v>Data Scientist</v>
      </c>
      <c r="M456" s="29" t="str">
        <f>_xlfn.XLOOKUP($C456,mapping!$J$2:$J$5,mapping!$K$2:$K$5,,0)</f>
        <v>Full-Time</v>
      </c>
      <c r="N456" s="29" t="str">
        <f>_xlfn.XLOOKUP($B456,mapping!$G$2:$G$5,mapping!$H$2:$H$5,,0)</f>
        <v>Senior</v>
      </c>
      <c r="O456" s="29" t="str">
        <f>_xlfn.XLOOKUP($J456,mapping!$D$2:$D$56,mapping!$E$2:$E$56,,0)</f>
        <v>United States</v>
      </c>
      <c r="P456" s="29" t="str">
        <f>_xlfn.XLOOKUP($K456,mapping!$P$2:$P$4,mapping!$Q$2:$Q$4,,0)</f>
        <v>Medium</v>
      </c>
      <c r="Q456" s="29" t="str">
        <f>_xlfn.XLOOKUP($I456,mapping!$M$2:$M$4,mapping!$N$2:$N$4,,0)</f>
        <v>On-site</v>
      </c>
    </row>
    <row r="457" spans="1:17" x14ac:dyDescent="0.25">
      <c r="A457" s="28">
        <v>2023</v>
      </c>
      <c r="B457" s="29" t="s">
        <v>21</v>
      </c>
      <c r="C457" s="29" t="s">
        <v>12</v>
      </c>
      <c r="D457" s="29" t="s">
        <v>51</v>
      </c>
      <c r="E457" s="28">
        <v>222200</v>
      </c>
      <c r="F457" s="29" t="s">
        <v>14</v>
      </c>
      <c r="G457" s="28">
        <v>222200</v>
      </c>
      <c r="H457" s="29" t="s">
        <v>17</v>
      </c>
      <c r="I457" s="28">
        <v>0</v>
      </c>
      <c r="J457" s="29" t="s">
        <v>17</v>
      </c>
      <c r="K457" s="29" t="s">
        <v>33</v>
      </c>
      <c r="L457" s="29" t="str">
        <f>_xlfn.XLOOKUP($D457,mapping!$B$2:$B$124,mapping!$A$2:$A$124,,0)</f>
        <v>Applied Scientist</v>
      </c>
      <c r="M457" s="29" t="str">
        <f>_xlfn.XLOOKUP($C457,mapping!$J$2:$J$5,mapping!$K$2:$K$5,,0)</f>
        <v>Full-Time</v>
      </c>
      <c r="N457" s="29" t="str">
        <f>_xlfn.XLOOKUP($B457,mapping!$G$2:$G$5,mapping!$H$2:$H$5,,0)</f>
        <v>Senior</v>
      </c>
      <c r="O457" s="29" t="str">
        <f>_xlfn.XLOOKUP($J457,mapping!$D$2:$D$56,mapping!$E$2:$E$56,,0)</f>
        <v>United States</v>
      </c>
      <c r="P457" s="29" t="str">
        <f>_xlfn.XLOOKUP($K457,mapping!$P$2:$P$4,mapping!$Q$2:$Q$4,,0)</f>
        <v>Large</v>
      </c>
      <c r="Q457" s="29" t="str">
        <f>_xlfn.XLOOKUP($I457,mapping!$M$2:$M$4,mapping!$N$2:$N$4,,0)</f>
        <v>On-site</v>
      </c>
    </row>
    <row r="458" spans="1:17" x14ac:dyDescent="0.25">
      <c r="A458" s="28">
        <v>2023</v>
      </c>
      <c r="B458" s="29" t="s">
        <v>21</v>
      </c>
      <c r="C458" s="29" t="s">
        <v>12</v>
      </c>
      <c r="D458" s="29" t="s">
        <v>13</v>
      </c>
      <c r="E458" s="28">
        <v>140000</v>
      </c>
      <c r="F458" s="29" t="s">
        <v>14</v>
      </c>
      <c r="G458" s="28">
        <v>140000</v>
      </c>
      <c r="H458" s="29" t="s">
        <v>17</v>
      </c>
      <c r="I458" s="28">
        <v>0</v>
      </c>
      <c r="J458" s="29" t="s">
        <v>17</v>
      </c>
      <c r="K458" s="29" t="s">
        <v>16</v>
      </c>
      <c r="L458" s="29" t="str">
        <f>_xlfn.XLOOKUP($D458,mapping!$B$2:$B$124,mapping!$A$2:$A$124,,0)</f>
        <v>Data Analyst</v>
      </c>
      <c r="M458" s="29" t="str">
        <f>_xlfn.XLOOKUP($C458,mapping!$J$2:$J$5,mapping!$K$2:$K$5,,0)</f>
        <v>Full-Time</v>
      </c>
      <c r="N458" s="29" t="str">
        <f>_xlfn.XLOOKUP($B458,mapping!$G$2:$G$5,mapping!$H$2:$H$5,,0)</f>
        <v>Senior</v>
      </c>
      <c r="O458" s="29" t="str">
        <f>_xlfn.XLOOKUP($J458,mapping!$D$2:$D$56,mapping!$E$2:$E$56,,0)</f>
        <v>United States</v>
      </c>
      <c r="P458" s="29" t="str">
        <f>_xlfn.XLOOKUP($K458,mapping!$P$2:$P$4,mapping!$Q$2:$Q$4,,0)</f>
        <v>Medium</v>
      </c>
      <c r="Q458" s="29" t="str">
        <f>_xlfn.XLOOKUP($I458,mapping!$M$2:$M$4,mapping!$N$2:$N$4,,0)</f>
        <v>On-site</v>
      </c>
    </row>
    <row r="459" spans="1:17" x14ac:dyDescent="0.25">
      <c r="A459" s="28">
        <v>2023</v>
      </c>
      <c r="B459" s="29" t="s">
        <v>21</v>
      </c>
      <c r="C459" s="29" t="s">
        <v>12</v>
      </c>
      <c r="D459" s="29" t="s">
        <v>22</v>
      </c>
      <c r="E459" s="28">
        <v>190200</v>
      </c>
      <c r="F459" s="29" t="s">
        <v>14</v>
      </c>
      <c r="G459" s="28">
        <v>190200</v>
      </c>
      <c r="H459" s="29" t="s">
        <v>17</v>
      </c>
      <c r="I459" s="28">
        <v>0</v>
      </c>
      <c r="J459" s="29" t="s">
        <v>17</v>
      </c>
      <c r="K459" s="29" t="s">
        <v>16</v>
      </c>
      <c r="L459" s="29" t="str">
        <f>_xlfn.XLOOKUP($D459,mapping!$B$2:$B$124,mapping!$A$2:$A$124,,0)</f>
        <v>Data Scientist</v>
      </c>
      <c r="M459" s="29" t="str">
        <f>_xlfn.XLOOKUP($C459,mapping!$J$2:$J$5,mapping!$K$2:$K$5,,0)</f>
        <v>Full-Time</v>
      </c>
      <c r="N459" s="29" t="str">
        <f>_xlfn.XLOOKUP($B459,mapping!$G$2:$G$5,mapping!$H$2:$H$5,,0)</f>
        <v>Senior</v>
      </c>
      <c r="O459" s="29" t="str">
        <f>_xlfn.XLOOKUP($J459,mapping!$D$2:$D$56,mapping!$E$2:$E$56,,0)</f>
        <v>United States</v>
      </c>
      <c r="P459" s="29" t="str">
        <f>_xlfn.XLOOKUP($K459,mapping!$P$2:$P$4,mapping!$Q$2:$Q$4,,0)</f>
        <v>Medium</v>
      </c>
      <c r="Q459" s="29" t="str">
        <f>_xlfn.XLOOKUP($I459,mapping!$M$2:$M$4,mapping!$N$2:$N$4,,0)</f>
        <v>On-site</v>
      </c>
    </row>
    <row r="460" spans="1:17" x14ac:dyDescent="0.25">
      <c r="A460" s="28">
        <v>2023</v>
      </c>
      <c r="B460" s="29" t="s">
        <v>29</v>
      </c>
      <c r="C460" s="29" t="s">
        <v>12</v>
      </c>
      <c r="D460" s="29" t="s">
        <v>100</v>
      </c>
      <c r="E460" s="28">
        <v>50000</v>
      </c>
      <c r="F460" s="29" t="s">
        <v>14</v>
      </c>
      <c r="G460" s="28">
        <v>50000</v>
      </c>
      <c r="H460" s="29" t="s">
        <v>17</v>
      </c>
      <c r="I460" s="28">
        <v>0</v>
      </c>
      <c r="J460" s="29" t="s">
        <v>17</v>
      </c>
      <c r="K460" s="29" t="s">
        <v>16</v>
      </c>
      <c r="L460" s="29" t="str">
        <f>_xlfn.XLOOKUP($D460,mapping!$B$2:$B$124,mapping!$A$2:$A$124,,0)</f>
        <v>Data Manager</v>
      </c>
      <c r="M460" s="29" t="str">
        <f>_xlfn.XLOOKUP($C460,mapping!$J$2:$J$5,mapping!$K$2:$K$5,,0)</f>
        <v>Full-Time</v>
      </c>
      <c r="N460" s="29" t="str">
        <f>_xlfn.XLOOKUP($B460,mapping!$G$2:$G$5,mapping!$H$2:$H$5,,0)</f>
        <v>Junior</v>
      </c>
      <c r="O460" s="29" t="str">
        <f>_xlfn.XLOOKUP($J460,mapping!$D$2:$D$56,mapping!$E$2:$E$56,,0)</f>
        <v>United States</v>
      </c>
      <c r="P460" s="29" t="str">
        <f>_xlfn.XLOOKUP($K460,mapping!$P$2:$P$4,mapping!$Q$2:$Q$4,,0)</f>
        <v>Medium</v>
      </c>
      <c r="Q460" s="29" t="str">
        <f>_xlfn.XLOOKUP($I460,mapping!$M$2:$M$4,mapping!$N$2:$N$4,,0)</f>
        <v>On-site</v>
      </c>
    </row>
    <row r="461" spans="1:17" x14ac:dyDescent="0.25">
      <c r="A461" s="28">
        <v>2024</v>
      </c>
      <c r="B461" s="29" t="s">
        <v>29</v>
      </c>
      <c r="C461" s="29" t="s">
        <v>12</v>
      </c>
      <c r="D461" s="29" t="s">
        <v>100</v>
      </c>
      <c r="E461" s="28">
        <v>50000</v>
      </c>
      <c r="F461" s="29" t="s">
        <v>14</v>
      </c>
      <c r="G461" s="28">
        <v>50000</v>
      </c>
      <c r="H461" s="29" t="s">
        <v>17</v>
      </c>
      <c r="I461" s="28">
        <v>0</v>
      </c>
      <c r="J461" s="29" t="s">
        <v>17</v>
      </c>
      <c r="K461" s="29" t="s">
        <v>16</v>
      </c>
      <c r="L461" s="29" t="str">
        <f>_xlfn.XLOOKUP($D461,mapping!$B$2:$B$124,mapping!$A$2:$A$124,,0)</f>
        <v>Data Manager</v>
      </c>
      <c r="M461" s="29" t="str">
        <f>_xlfn.XLOOKUP($C461,mapping!$J$2:$J$5,mapping!$K$2:$K$5,,0)</f>
        <v>Full-Time</v>
      </c>
      <c r="N461" s="29" t="str">
        <f>_xlfn.XLOOKUP($B461,mapping!$G$2:$G$5,mapping!$H$2:$H$5,,0)</f>
        <v>Junior</v>
      </c>
      <c r="O461" s="29" t="str">
        <f>_xlfn.XLOOKUP($J461,mapping!$D$2:$D$56,mapping!$E$2:$E$56,,0)</f>
        <v>United States</v>
      </c>
      <c r="P461" s="29" t="str">
        <f>_xlfn.XLOOKUP($K461,mapping!$P$2:$P$4,mapping!$Q$2:$Q$4,,0)</f>
        <v>Medium</v>
      </c>
      <c r="Q461" s="29" t="str">
        <f>_xlfn.XLOOKUP($I461,mapping!$M$2:$M$4,mapping!$N$2:$N$4,,0)</f>
        <v>On-site</v>
      </c>
    </row>
    <row r="462" spans="1:17" x14ac:dyDescent="0.25">
      <c r="A462" s="28">
        <v>2023</v>
      </c>
      <c r="B462" s="29" t="s">
        <v>11</v>
      </c>
      <c r="C462" s="29" t="s">
        <v>12</v>
      </c>
      <c r="D462" s="29" t="s">
        <v>18</v>
      </c>
      <c r="E462" s="28">
        <v>50000</v>
      </c>
      <c r="F462" s="29" t="s">
        <v>14</v>
      </c>
      <c r="G462" s="28">
        <v>50000</v>
      </c>
      <c r="H462" s="29" t="s">
        <v>101</v>
      </c>
      <c r="I462" s="28">
        <v>0</v>
      </c>
      <c r="J462" s="29" t="s">
        <v>101</v>
      </c>
      <c r="K462" s="29" t="s">
        <v>56</v>
      </c>
      <c r="L462" s="29" t="str">
        <f>_xlfn.XLOOKUP($D462,mapping!$B$2:$B$124,mapping!$A$2:$A$124,,0)</f>
        <v>Machine Learning Engineer</v>
      </c>
      <c r="M462" s="29" t="str">
        <f>_xlfn.XLOOKUP($C462,mapping!$J$2:$J$5,mapping!$K$2:$K$5,,0)</f>
        <v>Full-Time</v>
      </c>
      <c r="N462" s="29" t="str">
        <f>_xlfn.XLOOKUP($B462,mapping!$G$2:$G$5,mapping!$H$2:$H$5,,0)</f>
        <v>Mid-Level</v>
      </c>
      <c r="O462" s="29" t="str">
        <f>_xlfn.XLOOKUP($J462,mapping!$D$2:$D$56,mapping!$E$2:$E$56,,0)</f>
        <v>Armenia</v>
      </c>
      <c r="P462" s="29" t="str">
        <f>_xlfn.XLOOKUP($K462,mapping!$P$2:$P$4,mapping!$Q$2:$Q$4,,0)</f>
        <v>Small</v>
      </c>
      <c r="Q462" s="29" t="str">
        <f>_xlfn.XLOOKUP($I462,mapping!$M$2:$M$4,mapping!$N$2:$N$4,,0)</f>
        <v>On-site</v>
      </c>
    </row>
    <row r="463" spans="1:17" x14ac:dyDescent="0.25">
      <c r="A463" s="28">
        <v>2024</v>
      </c>
      <c r="B463" s="29" t="s">
        <v>21</v>
      </c>
      <c r="C463" s="29" t="s">
        <v>12</v>
      </c>
      <c r="D463" s="29" t="s">
        <v>31</v>
      </c>
      <c r="E463" s="28">
        <v>720000</v>
      </c>
      <c r="F463" s="29" t="s">
        <v>14</v>
      </c>
      <c r="G463" s="28">
        <v>720000</v>
      </c>
      <c r="H463" s="29" t="s">
        <v>17</v>
      </c>
      <c r="I463" s="28">
        <v>0</v>
      </c>
      <c r="J463" s="29" t="s">
        <v>17</v>
      </c>
      <c r="K463" s="29" t="s">
        <v>16</v>
      </c>
      <c r="L463" s="29" t="str">
        <f>_xlfn.XLOOKUP($D463,mapping!$B$2:$B$124,mapping!$A$2:$A$124,,0)</f>
        <v>Analytics Engineer</v>
      </c>
      <c r="M463" s="29" t="str">
        <f>_xlfn.XLOOKUP($C463,mapping!$J$2:$J$5,mapping!$K$2:$K$5,,0)</f>
        <v>Full-Time</v>
      </c>
      <c r="N463" s="29" t="str">
        <f>_xlfn.XLOOKUP($B463,mapping!$G$2:$G$5,mapping!$H$2:$H$5,,0)</f>
        <v>Senior</v>
      </c>
      <c r="O463" s="29" t="str">
        <f>_xlfn.XLOOKUP($J463,mapping!$D$2:$D$56,mapping!$E$2:$E$56,,0)</f>
        <v>United States</v>
      </c>
      <c r="P463" s="29" t="str">
        <f>_xlfn.XLOOKUP($K463,mapping!$P$2:$P$4,mapping!$Q$2:$Q$4,,0)</f>
        <v>Medium</v>
      </c>
      <c r="Q463" s="29" t="str">
        <f>_xlfn.XLOOKUP($I463,mapping!$M$2:$M$4,mapping!$N$2:$N$4,,0)</f>
        <v>On-site</v>
      </c>
    </row>
    <row r="464" spans="1:17" x14ac:dyDescent="0.25">
      <c r="A464" s="28">
        <v>2023</v>
      </c>
      <c r="B464" s="29" t="s">
        <v>21</v>
      </c>
      <c r="C464" s="29" t="s">
        <v>12</v>
      </c>
      <c r="D464" s="29" t="s">
        <v>13</v>
      </c>
      <c r="E464" s="28">
        <v>84400</v>
      </c>
      <c r="F464" s="29" t="s">
        <v>14</v>
      </c>
      <c r="G464" s="28">
        <v>84400</v>
      </c>
      <c r="H464" s="29" t="s">
        <v>17</v>
      </c>
      <c r="I464" s="28">
        <v>0</v>
      </c>
      <c r="J464" s="29" t="s">
        <v>17</v>
      </c>
      <c r="K464" s="29" t="s">
        <v>16</v>
      </c>
      <c r="L464" s="29" t="str">
        <f>_xlfn.XLOOKUP($D464,mapping!$B$2:$B$124,mapping!$A$2:$A$124,,0)</f>
        <v>Data Analyst</v>
      </c>
      <c r="M464" s="29" t="str">
        <f>_xlfn.XLOOKUP($C464,mapping!$J$2:$J$5,mapping!$K$2:$K$5,,0)</f>
        <v>Full-Time</v>
      </c>
      <c r="N464" s="29" t="str">
        <f>_xlfn.XLOOKUP($B464,mapping!$G$2:$G$5,mapping!$H$2:$H$5,,0)</f>
        <v>Senior</v>
      </c>
      <c r="O464" s="29" t="str">
        <f>_xlfn.XLOOKUP($J464,mapping!$D$2:$D$56,mapping!$E$2:$E$56,,0)</f>
        <v>United States</v>
      </c>
      <c r="P464" s="29" t="str">
        <f>_xlfn.XLOOKUP($K464,mapping!$P$2:$P$4,mapping!$Q$2:$Q$4,,0)</f>
        <v>Medium</v>
      </c>
      <c r="Q464" s="29" t="str">
        <f>_xlfn.XLOOKUP($I464,mapping!$M$2:$M$4,mapping!$N$2:$N$4,,0)</f>
        <v>On-site</v>
      </c>
    </row>
    <row r="465" spans="1:17" x14ac:dyDescent="0.25">
      <c r="A465" s="28">
        <v>2022</v>
      </c>
      <c r="B465" s="29" t="s">
        <v>21</v>
      </c>
      <c r="C465" s="29" t="s">
        <v>12</v>
      </c>
      <c r="D465" s="29" t="s">
        <v>22</v>
      </c>
      <c r="E465" s="28">
        <v>191475</v>
      </c>
      <c r="F465" s="29" t="s">
        <v>14</v>
      </c>
      <c r="G465" s="28">
        <v>191475</v>
      </c>
      <c r="H465" s="29" t="s">
        <v>17</v>
      </c>
      <c r="I465" s="28">
        <v>100</v>
      </c>
      <c r="J465" s="29" t="s">
        <v>17</v>
      </c>
      <c r="K465" s="29" t="s">
        <v>16</v>
      </c>
      <c r="L465" s="29" t="str">
        <f>_xlfn.XLOOKUP($D465,mapping!$B$2:$B$124,mapping!$A$2:$A$124,,0)</f>
        <v>Data Scientist</v>
      </c>
      <c r="M465" s="29" t="str">
        <f>_xlfn.XLOOKUP($C465,mapping!$J$2:$J$5,mapping!$K$2:$K$5,,0)</f>
        <v>Full-Time</v>
      </c>
      <c r="N465" s="29" t="str">
        <f>_xlfn.XLOOKUP($B465,mapping!$G$2:$G$5,mapping!$H$2:$H$5,,0)</f>
        <v>Senior</v>
      </c>
      <c r="O465" s="29" t="str">
        <f>_xlfn.XLOOKUP($J465,mapping!$D$2:$D$56,mapping!$E$2:$E$56,,0)</f>
        <v>United States</v>
      </c>
      <c r="P465" s="29" t="str">
        <f>_xlfn.XLOOKUP($K465,mapping!$P$2:$P$4,mapping!$Q$2:$Q$4,,0)</f>
        <v>Medium</v>
      </c>
      <c r="Q465" s="29" t="str">
        <f>_xlfn.XLOOKUP($I465,mapping!$M$2:$M$4,mapping!$N$2:$N$4,,0)</f>
        <v>Remote</v>
      </c>
    </row>
    <row r="466" spans="1:17" x14ac:dyDescent="0.25">
      <c r="A466" s="28">
        <v>2024</v>
      </c>
      <c r="B466" s="29" t="s">
        <v>29</v>
      </c>
      <c r="C466" s="29" t="s">
        <v>12</v>
      </c>
      <c r="D466" s="29" t="s">
        <v>51</v>
      </c>
      <c r="E466" s="28">
        <v>104000</v>
      </c>
      <c r="F466" s="29" t="s">
        <v>14</v>
      </c>
      <c r="G466" s="28">
        <v>104000</v>
      </c>
      <c r="H466" s="29" t="s">
        <v>17</v>
      </c>
      <c r="I466" s="28">
        <v>100</v>
      </c>
      <c r="J466" s="29" t="s">
        <v>17</v>
      </c>
      <c r="K466" s="29" t="s">
        <v>16</v>
      </c>
      <c r="L466" s="29" t="str">
        <f>_xlfn.XLOOKUP($D466,mapping!$B$2:$B$124,mapping!$A$2:$A$124,,0)</f>
        <v>Applied Scientist</v>
      </c>
      <c r="M466" s="29" t="str">
        <f>_xlfn.XLOOKUP($C466,mapping!$J$2:$J$5,mapping!$K$2:$K$5,,0)</f>
        <v>Full-Time</v>
      </c>
      <c r="N466" s="29" t="str">
        <f>_xlfn.XLOOKUP($B466,mapping!$G$2:$G$5,mapping!$H$2:$H$5,,0)</f>
        <v>Junior</v>
      </c>
      <c r="O466" s="29" t="str">
        <f>_xlfn.XLOOKUP($J466,mapping!$D$2:$D$56,mapping!$E$2:$E$56,,0)</f>
        <v>United States</v>
      </c>
      <c r="P466" s="29" t="str">
        <f>_xlfn.XLOOKUP($K466,mapping!$P$2:$P$4,mapping!$Q$2:$Q$4,,0)</f>
        <v>Medium</v>
      </c>
      <c r="Q466" s="29" t="str">
        <f>_xlfn.XLOOKUP($I466,mapping!$M$2:$M$4,mapping!$N$2:$N$4,,0)</f>
        <v>Remote</v>
      </c>
    </row>
    <row r="467" spans="1:17" x14ac:dyDescent="0.25">
      <c r="A467" s="28">
        <v>2023</v>
      </c>
      <c r="B467" s="29" t="s">
        <v>21</v>
      </c>
      <c r="C467" s="29" t="s">
        <v>12</v>
      </c>
      <c r="D467" s="29" t="s">
        <v>13</v>
      </c>
      <c r="E467" s="28">
        <v>78000</v>
      </c>
      <c r="F467" s="29" t="s">
        <v>14</v>
      </c>
      <c r="G467" s="28">
        <v>78000</v>
      </c>
      <c r="H467" s="29" t="s">
        <v>17</v>
      </c>
      <c r="I467" s="28">
        <v>100</v>
      </c>
      <c r="J467" s="29" t="s">
        <v>17</v>
      </c>
      <c r="K467" s="29" t="s">
        <v>16</v>
      </c>
      <c r="L467" s="29" t="str">
        <f>_xlfn.XLOOKUP($D467,mapping!$B$2:$B$124,mapping!$A$2:$A$124,,0)</f>
        <v>Data Analyst</v>
      </c>
      <c r="M467" s="29" t="str">
        <f>_xlfn.XLOOKUP($C467,mapping!$J$2:$J$5,mapping!$K$2:$K$5,,0)</f>
        <v>Full-Time</v>
      </c>
      <c r="N467" s="29" t="str">
        <f>_xlfn.XLOOKUP($B467,mapping!$G$2:$G$5,mapping!$H$2:$H$5,,0)</f>
        <v>Senior</v>
      </c>
      <c r="O467" s="29" t="str">
        <f>_xlfn.XLOOKUP($J467,mapping!$D$2:$D$56,mapping!$E$2:$E$56,,0)</f>
        <v>United States</v>
      </c>
      <c r="P467" s="29" t="str">
        <f>_xlfn.XLOOKUP($K467,mapping!$P$2:$P$4,mapping!$Q$2:$Q$4,,0)</f>
        <v>Medium</v>
      </c>
      <c r="Q467" s="29" t="str">
        <f>_xlfn.XLOOKUP($I467,mapping!$M$2:$M$4,mapping!$N$2:$N$4,,0)</f>
        <v>Remote</v>
      </c>
    </row>
    <row r="468" spans="1:17" x14ac:dyDescent="0.25">
      <c r="A468" s="28">
        <v>2023</v>
      </c>
      <c r="B468" s="29" t="s">
        <v>21</v>
      </c>
      <c r="C468" s="29" t="s">
        <v>12</v>
      </c>
      <c r="D468" s="29" t="s">
        <v>62</v>
      </c>
      <c r="E468" s="28">
        <v>156400</v>
      </c>
      <c r="F468" s="29" t="s">
        <v>14</v>
      </c>
      <c r="G468" s="28">
        <v>156400</v>
      </c>
      <c r="H468" s="29" t="s">
        <v>17</v>
      </c>
      <c r="I468" s="28">
        <v>0</v>
      </c>
      <c r="J468" s="29" t="s">
        <v>17</v>
      </c>
      <c r="K468" s="29" t="s">
        <v>16</v>
      </c>
      <c r="L468" s="29" t="str">
        <f>_xlfn.XLOOKUP($D468,mapping!$B$2:$B$124,mapping!$A$2:$A$124,,0)</f>
        <v>Business Intelligence</v>
      </c>
      <c r="M468" s="29" t="str">
        <f>_xlfn.XLOOKUP($C468,mapping!$J$2:$J$5,mapping!$K$2:$K$5,,0)</f>
        <v>Full-Time</v>
      </c>
      <c r="N468" s="29" t="str">
        <f>_xlfn.XLOOKUP($B468,mapping!$G$2:$G$5,mapping!$H$2:$H$5,,0)</f>
        <v>Senior</v>
      </c>
      <c r="O468" s="29" t="str">
        <f>_xlfn.XLOOKUP($J468,mapping!$D$2:$D$56,mapping!$E$2:$E$56,,0)</f>
        <v>United States</v>
      </c>
      <c r="P468" s="29" t="str">
        <f>_xlfn.XLOOKUP($K468,mapping!$P$2:$P$4,mapping!$Q$2:$Q$4,,0)</f>
        <v>Medium</v>
      </c>
      <c r="Q468" s="29" t="str">
        <f>_xlfn.XLOOKUP($I468,mapping!$M$2:$M$4,mapping!$N$2:$N$4,,0)</f>
        <v>On-site</v>
      </c>
    </row>
    <row r="469" spans="1:17" x14ac:dyDescent="0.25">
      <c r="A469" s="28">
        <v>2024</v>
      </c>
      <c r="B469" s="29" t="s">
        <v>21</v>
      </c>
      <c r="C469" s="29" t="s">
        <v>12</v>
      </c>
      <c r="D469" s="29" t="s">
        <v>22</v>
      </c>
      <c r="E469" s="28">
        <v>151000</v>
      </c>
      <c r="F469" s="29" t="s">
        <v>14</v>
      </c>
      <c r="G469" s="28">
        <v>151000</v>
      </c>
      <c r="H469" s="29" t="s">
        <v>17</v>
      </c>
      <c r="I469" s="28">
        <v>0</v>
      </c>
      <c r="J469" s="29" t="s">
        <v>17</v>
      </c>
      <c r="K469" s="29" t="s">
        <v>16</v>
      </c>
      <c r="L469" s="29" t="str">
        <f>_xlfn.XLOOKUP($D469,mapping!$B$2:$B$124,mapping!$A$2:$A$124,,0)</f>
        <v>Data Scientist</v>
      </c>
      <c r="M469" s="29" t="str">
        <f>_xlfn.XLOOKUP($C469,mapping!$J$2:$J$5,mapping!$K$2:$K$5,,0)</f>
        <v>Full-Time</v>
      </c>
      <c r="N469" s="29" t="str">
        <f>_xlfn.XLOOKUP($B469,mapping!$G$2:$G$5,mapping!$H$2:$H$5,,0)</f>
        <v>Senior</v>
      </c>
      <c r="O469" s="29" t="str">
        <f>_xlfn.XLOOKUP($J469,mapping!$D$2:$D$56,mapping!$E$2:$E$56,,0)</f>
        <v>United States</v>
      </c>
      <c r="P469" s="29" t="str">
        <f>_xlfn.XLOOKUP($K469,mapping!$P$2:$P$4,mapping!$Q$2:$Q$4,,0)</f>
        <v>Medium</v>
      </c>
      <c r="Q469" s="29" t="str">
        <f>_xlfn.XLOOKUP($I469,mapping!$M$2:$M$4,mapping!$N$2:$N$4,,0)</f>
        <v>On-site</v>
      </c>
    </row>
    <row r="470" spans="1:17" x14ac:dyDescent="0.25">
      <c r="A470" s="28">
        <v>2024</v>
      </c>
      <c r="B470" s="29" t="s">
        <v>11</v>
      </c>
      <c r="C470" s="29" t="s">
        <v>12</v>
      </c>
      <c r="D470" s="29" t="s">
        <v>26</v>
      </c>
      <c r="E470" s="28">
        <v>150000</v>
      </c>
      <c r="F470" s="29" t="s">
        <v>14</v>
      </c>
      <c r="G470" s="28">
        <v>150000</v>
      </c>
      <c r="H470" s="29" t="s">
        <v>17</v>
      </c>
      <c r="I470" s="28">
        <v>0</v>
      </c>
      <c r="J470" s="29" t="s">
        <v>17</v>
      </c>
      <c r="K470" s="29" t="s">
        <v>16</v>
      </c>
      <c r="L470" s="29" t="str">
        <f>_xlfn.XLOOKUP($D470,mapping!$B$2:$B$124,mapping!$A$2:$A$124,,0)</f>
        <v>Data Engineer</v>
      </c>
      <c r="M470" s="29" t="str">
        <f>_xlfn.XLOOKUP($C470,mapping!$J$2:$J$5,mapping!$K$2:$K$5,,0)</f>
        <v>Full-Time</v>
      </c>
      <c r="N470" s="29" t="str">
        <f>_xlfn.XLOOKUP($B470,mapping!$G$2:$G$5,mapping!$H$2:$H$5,,0)</f>
        <v>Mid-Level</v>
      </c>
      <c r="O470" s="29" t="str">
        <f>_xlfn.XLOOKUP($J470,mapping!$D$2:$D$56,mapping!$E$2:$E$56,,0)</f>
        <v>United States</v>
      </c>
      <c r="P470" s="29" t="str">
        <f>_xlfn.XLOOKUP($K470,mapping!$P$2:$P$4,mapping!$Q$2:$Q$4,,0)</f>
        <v>Medium</v>
      </c>
      <c r="Q470" s="29" t="str">
        <f>_xlfn.XLOOKUP($I470,mapping!$M$2:$M$4,mapping!$N$2:$N$4,,0)</f>
        <v>On-site</v>
      </c>
    </row>
    <row r="471" spans="1:17" x14ac:dyDescent="0.25">
      <c r="A471" s="28">
        <v>2023</v>
      </c>
      <c r="B471" s="29" t="s">
        <v>21</v>
      </c>
      <c r="C471" s="29" t="s">
        <v>12</v>
      </c>
      <c r="D471" s="29" t="s">
        <v>22</v>
      </c>
      <c r="E471" s="28">
        <v>110000</v>
      </c>
      <c r="F471" s="29" t="s">
        <v>14</v>
      </c>
      <c r="G471" s="28">
        <v>110000</v>
      </c>
      <c r="H471" s="29" t="s">
        <v>17</v>
      </c>
      <c r="I471" s="28">
        <v>100</v>
      </c>
      <c r="J471" s="29" t="s">
        <v>17</v>
      </c>
      <c r="K471" s="29" t="s">
        <v>16</v>
      </c>
      <c r="L471" s="29" t="str">
        <f>_xlfn.XLOOKUP($D471,mapping!$B$2:$B$124,mapping!$A$2:$A$124,,0)</f>
        <v>Data Scientist</v>
      </c>
      <c r="M471" s="29" t="str">
        <f>_xlfn.XLOOKUP($C471,mapping!$J$2:$J$5,mapping!$K$2:$K$5,,0)</f>
        <v>Full-Time</v>
      </c>
      <c r="N471" s="29" t="str">
        <f>_xlfn.XLOOKUP($B471,mapping!$G$2:$G$5,mapping!$H$2:$H$5,,0)</f>
        <v>Senior</v>
      </c>
      <c r="O471" s="29" t="str">
        <f>_xlfn.XLOOKUP($J471,mapping!$D$2:$D$56,mapping!$E$2:$E$56,,0)</f>
        <v>United States</v>
      </c>
      <c r="P471" s="29" t="str">
        <f>_xlfn.XLOOKUP($K471,mapping!$P$2:$P$4,mapping!$Q$2:$Q$4,,0)</f>
        <v>Medium</v>
      </c>
      <c r="Q471" s="29" t="str">
        <f>_xlfn.XLOOKUP($I471,mapping!$M$2:$M$4,mapping!$N$2:$N$4,,0)</f>
        <v>Remote</v>
      </c>
    </row>
    <row r="472" spans="1:17" x14ac:dyDescent="0.25">
      <c r="A472" s="28">
        <v>2023</v>
      </c>
      <c r="B472" s="29" t="s">
        <v>21</v>
      </c>
      <c r="C472" s="29" t="s">
        <v>12</v>
      </c>
      <c r="D472" s="29" t="s">
        <v>26</v>
      </c>
      <c r="E472" s="28">
        <v>123000</v>
      </c>
      <c r="F472" s="29" t="s">
        <v>14</v>
      </c>
      <c r="G472" s="28">
        <v>123000</v>
      </c>
      <c r="H472" s="29" t="s">
        <v>17</v>
      </c>
      <c r="I472" s="28">
        <v>0</v>
      </c>
      <c r="J472" s="29" t="s">
        <v>17</v>
      </c>
      <c r="K472" s="29" t="s">
        <v>16</v>
      </c>
      <c r="L472" s="29" t="str">
        <f>_xlfn.XLOOKUP($D472,mapping!$B$2:$B$124,mapping!$A$2:$A$124,,0)</f>
        <v>Data Engineer</v>
      </c>
      <c r="M472" s="29" t="str">
        <f>_xlfn.XLOOKUP($C472,mapping!$J$2:$J$5,mapping!$K$2:$K$5,,0)</f>
        <v>Full-Time</v>
      </c>
      <c r="N472" s="29" t="str">
        <f>_xlfn.XLOOKUP($B472,mapping!$G$2:$G$5,mapping!$H$2:$H$5,,0)</f>
        <v>Senior</v>
      </c>
      <c r="O472" s="29" t="str">
        <f>_xlfn.XLOOKUP($J472,mapping!$D$2:$D$56,mapping!$E$2:$E$56,,0)</f>
        <v>United States</v>
      </c>
      <c r="P472" s="29" t="str">
        <f>_xlfn.XLOOKUP($K472,mapping!$P$2:$P$4,mapping!$Q$2:$Q$4,,0)</f>
        <v>Medium</v>
      </c>
      <c r="Q472" s="29" t="str">
        <f>_xlfn.XLOOKUP($I472,mapping!$M$2:$M$4,mapping!$N$2:$N$4,,0)</f>
        <v>On-site</v>
      </c>
    </row>
    <row r="473" spans="1:17" x14ac:dyDescent="0.25">
      <c r="A473" s="28">
        <v>2023</v>
      </c>
      <c r="B473" s="29" t="s">
        <v>11</v>
      </c>
      <c r="C473" s="29" t="s">
        <v>12</v>
      </c>
      <c r="D473" s="29" t="s">
        <v>13</v>
      </c>
      <c r="E473" s="28">
        <v>143000</v>
      </c>
      <c r="F473" s="29" t="s">
        <v>14</v>
      </c>
      <c r="G473" s="28">
        <v>143000</v>
      </c>
      <c r="H473" s="29" t="s">
        <v>17</v>
      </c>
      <c r="I473" s="28">
        <v>0</v>
      </c>
      <c r="J473" s="29" t="s">
        <v>17</v>
      </c>
      <c r="K473" s="29" t="s">
        <v>16</v>
      </c>
      <c r="L473" s="29" t="str">
        <f>_xlfn.XLOOKUP($D473,mapping!$B$2:$B$124,mapping!$A$2:$A$124,,0)</f>
        <v>Data Analyst</v>
      </c>
      <c r="M473" s="29" t="str">
        <f>_xlfn.XLOOKUP($C473,mapping!$J$2:$J$5,mapping!$K$2:$K$5,,0)</f>
        <v>Full-Time</v>
      </c>
      <c r="N473" s="29" t="str">
        <f>_xlfn.XLOOKUP($B473,mapping!$G$2:$G$5,mapping!$H$2:$H$5,,0)</f>
        <v>Mid-Level</v>
      </c>
      <c r="O473" s="29" t="str">
        <f>_xlfn.XLOOKUP($J473,mapping!$D$2:$D$56,mapping!$E$2:$E$56,,0)</f>
        <v>United States</v>
      </c>
      <c r="P473" s="29" t="str">
        <f>_xlfn.XLOOKUP($K473,mapping!$P$2:$P$4,mapping!$Q$2:$Q$4,,0)</f>
        <v>Medium</v>
      </c>
      <c r="Q473" s="29" t="str">
        <f>_xlfn.XLOOKUP($I473,mapping!$M$2:$M$4,mapping!$N$2:$N$4,,0)</f>
        <v>On-site</v>
      </c>
    </row>
    <row r="474" spans="1:17" x14ac:dyDescent="0.25">
      <c r="A474" s="28">
        <v>2024</v>
      </c>
      <c r="B474" s="29" t="s">
        <v>11</v>
      </c>
      <c r="C474" s="29" t="s">
        <v>12</v>
      </c>
      <c r="D474" s="29" t="s">
        <v>22</v>
      </c>
      <c r="E474" s="28">
        <v>70000</v>
      </c>
      <c r="F474" s="29" t="s">
        <v>14</v>
      </c>
      <c r="G474" s="28">
        <v>70000</v>
      </c>
      <c r="H474" s="29" t="s">
        <v>17</v>
      </c>
      <c r="I474" s="28">
        <v>0</v>
      </c>
      <c r="J474" s="29" t="s">
        <v>17</v>
      </c>
      <c r="K474" s="29" t="s">
        <v>16</v>
      </c>
      <c r="L474" s="29" t="str">
        <f>_xlfn.XLOOKUP($D474,mapping!$B$2:$B$124,mapping!$A$2:$A$124,,0)</f>
        <v>Data Scientist</v>
      </c>
      <c r="M474" s="29" t="str">
        <f>_xlfn.XLOOKUP($C474,mapping!$J$2:$J$5,mapping!$K$2:$K$5,,0)</f>
        <v>Full-Time</v>
      </c>
      <c r="N474" s="29" t="str">
        <f>_xlfn.XLOOKUP($B474,mapping!$G$2:$G$5,mapping!$H$2:$H$5,,0)</f>
        <v>Mid-Level</v>
      </c>
      <c r="O474" s="29" t="str">
        <f>_xlfn.XLOOKUP($J474,mapping!$D$2:$D$56,mapping!$E$2:$E$56,,0)</f>
        <v>United States</v>
      </c>
      <c r="P474" s="29" t="str">
        <f>_xlfn.XLOOKUP($K474,mapping!$P$2:$P$4,mapping!$Q$2:$Q$4,,0)</f>
        <v>Medium</v>
      </c>
      <c r="Q474" s="29" t="str">
        <f>_xlfn.XLOOKUP($I474,mapping!$M$2:$M$4,mapping!$N$2:$N$4,,0)</f>
        <v>On-site</v>
      </c>
    </row>
    <row r="475" spans="1:17" x14ac:dyDescent="0.25">
      <c r="A475" s="28">
        <v>2022</v>
      </c>
      <c r="B475" s="29" t="s">
        <v>21</v>
      </c>
      <c r="C475" s="29" t="s">
        <v>12</v>
      </c>
      <c r="D475" s="29" t="s">
        <v>26</v>
      </c>
      <c r="E475" s="28">
        <v>75000</v>
      </c>
      <c r="F475" s="29" t="s">
        <v>14</v>
      </c>
      <c r="G475" s="28">
        <v>75000</v>
      </c>
      <c r="H475" s="29" t="s">
        <v>17</v>
      </c>
      <c r="I475" s="28">
        <v>0</v>
      </c>
      <c r="J475" s="29" t="s">
        <v>17</v>
      </c>
      <c r="K475" s="29" t="s">
        <v>16</v>
      </c>
      <c r="L475" s="29" t="str">
        <f>_xlfn.XLOOKUP($D475,mapping!$B$2:$B$124,mapping!$A$2:$A$124,,0)</f>
        <v>Data Engineer</v>
      </c>
      <c r="M475" s="29" t="str">
        <f>_xlfn.XLOOKUP($C475,mapping!$J$2:$J$5,mapping!$K$2:$K$5,,0)</f>
        <v>Full-Time</v>
      </c>
      <c r="N475" s="29" t="str">
        <f>_xlfn.XLOOKUP($B475,mapping!$G$2:$G$5,mapping!$H$2:$H$5,,0)</f>
        <v>Senior</v>
      </c>
      <c r="O475" s="29" t="str">
        <f>_xlfn.XLOOKUP($J475,mapping!$D$2:$D$56,mapping!$E$2:$E$56,,0)</f>
        <v>United States</v>
      </c>
      <c r="P475" s="29" t="str">
        <f>_xlfn.XLOOKUP($K475,mapping!$P$2:$P$4,mapping!$Q$2:$Q$4,,0)</f>
        <v>Medium</v>
      </c>
      <c r="Q475" s="29" t="str">
        <f>_xlfn.XLOOKUP($I475,mapping!$M$2:$M$4,mapping!$N$2:$N$4,,0)</f>
        <v>On-site</v>
      </c>
    </row>
    <row r="476" spans="1:17" x14ac:dyDescent="0.25">
      <c r="A476" s="28">
        <v>2023</v>
      </c>
      <c r="B476" s="29" t="s">
        <v>21</v>
      </c>
      <c r="C476" s="29" t="s">
        <v>12</v>
      </c>
      <c r="D476" s="29" t="s">
        <v>18</v>
      </c>
      <c r="E476" s="28">
        <v>119700</v>
      </c>
      <c r="F476" s="29" t="s">
        <v>14</v>
      </c>
      <c r="G476" s="28">
        <v>119700</v>
      </c>
      <c r="H476" s="29" t="s">
        <v>17</v>
      </c>
      <c r="I476" s="28">
        <v>0</v>
      </c>
      <c r="J476" s="29" t="s">
        <v>17</v>
      </c>
      <c r="K476" s="29" t="s">
        <v>16</v>
      </c>
      <c r="L476" s="29" t="str">
        <f>_xlfn.XLOOKUP($D476,mapping!$B$2:$B$124,mapping!$A$2:$A$124,,0)</f>
        <v>Machine Learning Engineer</v>
      </c>
      <c r="M476" s="29" t="str">
        <f>_xlfn.XLOOKUP($C476,mapping!$J$2:$J$5,mapping!$K$2:$K$5,,0)</f>
        <v>Full-Time</v>
      </c>
      <c r="N476" s="29" t="str">
        <f>_xlfn.XLOOKUP($B476,mapping!$G$2:$G$5,mapping!$H$2:$H$5,,0)</f>
        <v>Senior</v>
      </c>
      <c r="O476" s="29" t="str">
        <f>_xlfn.XLOOKUP($J476,mapping!$D$2:$D$56,mapping!$E$2:$E$56,,0)</f>
        <v>United States</v>
      </c>
      <c r="P476" s="29" t="str">
        <f>_xlfn.XLOOKUP($K476,mapping!$P$2:$P$4,mapping!$Q$2:$Q$4,,0)</f>
        <v>Medium</v>
      </c>
      <c r="Q476" s="29" t="str">
        <f>_xlfn.XLOOKUP($I476,mapping!$M$2:$M$4,mapping!$N$2:$N$4,,0)</f>
        <v>On-site</v>
      </c>
    </row>
    <row r="477" spans="1:17" x14ac:dyDescent="0.25">
      <c r="A477" s="28">
        <v>2023</v>
      </c>
      <c r="B477" s="29" t="s">
        <v>21</v>
      </c>
      <c r="C477" s="29" t="s">
        <v>12</v>
      </c>
      <c r="D477" s="29" t="s">
        <v>26</v>
      </c>
      <c r="E477" s="28">
        <v>146000</v>
      </c>
      <c r="F477" s="29" t="s">
        <v>14</v>
      </c>
      <c r="G477" s="28">
        <v>146000</v>
      </c>
      <c r="H477" s="29" t="s">
        <v>17</v>
      </c>
      <c r="I477" s="28">
        <v>100</v>
      </c>
      <c r="J477" s="29" t="s">
        <v>17</v>
      </c>
      <c r="K477" s="29" t="s">
        <v>16</v>
      </c>
      <c r="L477" s="29" t="str">
        <f>_xlfn.XLOOKUP($D477,mapping!$B$2:$B$124,mapping!$A$2:$A$124,,0)</f>
        <v>Data Engineer</v>
      </c>
      <c r="M477" s="29" t="str">
        <f>_xlfn.XLOOKUP($C477,mapping!$J$2:$J$5,mapping!$K$2:$K$5,,0)</f>
        <v>Full-Time</v>
      </c>
      <c r="N477" s="29" t="str">
        <f>_xlfn.XLOOKUP($B477,mapping!$G$2:$G$5,mapping!$H$2:$H$5,,0)</f>
        <v>Senior</v>
      </c>
      <c r="O477" s="29" t="str">
        <f>_xlfn.XLOOKUP($J477,mapping!$D$2:$D$56,mapping!$E$2:$E$56,,0)</f>
        <v>United States</v>
      </c>
      <c r="P477" s="29" t="str">
        <f>_xlfn.XLOOKUP($K477,mapping!$P$2:$P$4,mapping!$Q$2:$Q$4,,0)</f>
        <v>Medium</v>
      </c>
      <c r="Q477" s="29" t="str">
        <f>_xlfn.XLOOKUP($I477,mapping!$M$2:$M$4,mapping!$N$2:$N$4,,0)</f>
        <v>Remote</v>
      </c>
    </row>
    <row r="478" spans="1:17" x14ac:dyDescent="0.25">
      <c r="A478" s="28">
        <v>2023</v>
      </c>
      <c r="B478" s="29" t="s">
        <v>11</v>
      </c>
      <c r="C478" s="29" t="s">
        <v>12</v>
      </c>
      <c r="D478" s="29" t="s">
        <v>13</v>
      </c>
      <c r="E478" s="28">
        <v>115950</v>
      </c>
      <c r="F478" s="29" t="s">
        <v>14</v>
      </c>
      <c r="G478" s="28">
        <v>115950</v>
      </c>
      <c r="H478" s="29" t="s">
        <v>17</v>
      </c>
      <c r="I478" s="28">
        <v>0</v>
      </c>
      <c r="J478" s="29" t="s">
        <v>17</v>
      </c>
      <c r="K478" s="29" t="s">
        <v>16</v>
      </c>
      <c r="L478" s="29" t="str">
        <f>_xlfn.XLOOKUP($D478,mapping!$B$2:$B$124,mapping!$A$2:$A$124,,0)</f>
        <v>Data Analyst</v>
      </c>
      <c r="M478" s="29" t="str">
        <f>_xlfn.XLOOKUP($C478,mapping!$J$2:$J$5,mapping!$K$2:$K$5,,0)</f>
        <v>Full-Time</v>
      </c>
      <c r="N478" s="29" t="str">
        <f>_xlfn.XLOOKUP($B478,mapping!$G$2:$G$5,mapping!$H$2:$H$5,,0)</f>
        <v>Mid-Level</v>
      </c>
      <c r="O478" s="29" t="str">
        <f>_xlfn.XLOOKUP($J478,mapping!$D$2:$D$56,mapping!$E$2:$E$56,,0)</f>
        <v>United States</v>
      </c>
      <c r="P478" s="29" t="str">
        <f>_xlfn.XLOOKUP($K478,mapping!$P$2:$P$4,mapping!$Q$2:$Q$4,,0)</f>
        <v>Medium</v>
      </c>
      <c r="Q478" s="29" t="str">
        <f>_xlfn.XLOOKUP($I478,mapping!$M$2:$M$4,mapping!$N$2:$N$4,,0)</f>
        <v>On-site</v>
      </c>
    </row>
    <row r="479" spans="1:17" x14ac:dyDescent="0.25">
      <c r="A479" s="28">
        <v>2023</v>
      </c>
      <c r="B479" s="29" t="s">
        <v>21</v>
      </c>
      <c r="C479" s="29" t="s">
        <v>12</v>
      </c>
      <c r="D479" s="29" t="s">
        <v>22</v>
      </c>
      <c r="E479" s="28">
        <v>160000</v>
      </c>
      <c r="F479" s="29" t="s">
        <v>14</v>
      </c>
      <c r="G479" s="28">
        <v>160000</v>
      </c>
      <c r="H479" s="29" t="s">
        <v>17</v>
      </c>
      <c r="I479" s="28">
        <v>100</v>
      </c>
      <c r="J479" s="29" t="s">
        <v>17</v>
      </c>
      <c r="K479" s="29" t="s">
        <v>16</v>
      </c>
      <c r="L479" s="29" t="str">
        <f>_xlfn.XLOOKUP($D479,mapping!$B$2:$B$124,mapping!$A$2:$A$124,,0)</f>
        <v>Data Scientist</v>
      </c>
      <c r="M479" s="29" t="str">
        <f>_xlfn.XLOOKUP($C479,mapping!$J$2:$J$5,mapping!$K$2:$K$5,,0)</f>
        <v>Full-Time</v>
      </c>
      <c r="N479" s="29" t="str">
        <f>_xlfn.XLOOKUP($B479,mapping!$G$2:$G$5,mapping!$H$2:$H$5,,0)</f>
        <v>Senior</v>
      </c>
      <c r="O479" s="29" t="str">
        <f>_xlfn.XLOOKUP($J479,mapping!$D$2:$D$56,mapping!$E$2:$E$56,,0)</f>
        <v>United States</v>
      </c>
      <c r="P479" s="29" t="str">
        <f>_xlfn.XLOOKUP($K479,mapping!$P$2:$P$4,mapping!$Q$2:$Q$4,,0)</f>
        <v>Medium</v>
      </c>
      <c r="Q479" s="29" t="str">
        <f>_xlfn.XLOOKUP($I479,mapping!$M$2:$M$4,mapping!$N$2:$N$4,,0)</f>
        <v>Remote</v>
      </c>
    </row>
    <row r="480" spans="1:17" x14ac:dyDescent="0.25">
      <c r="A480" s="28">
        <v>2023</v>
      </c>
      <c r="B480" s="29" t="s">
        <v>21</v>
      </c>
      <c r="C480" s="29" t="s">
        <v>12</v>
      </c>
      <c r="D480" s="29" t="s">
        <v>22</v>
      </c>
      <c r="E480" s="28">
        <v>222750</v>
      </c>
      <c r="F480" s="29" t="s">
        <v>14</v>
      </c>
      <c r="G480" s="28">
        <v>222750</v>
      </c>
      <c r="H480" s="29" t="s">
        <v>17</v>
      </c>
      <c r="I480" s="28">
        <v>0</v>
      </c>
      <c r="J480" s="29" t="s">
        <v>17</v>
      </c>
      <c r="K480" s="29" t="s">
        <v>16</v>
      </c>
      <c r="L480" s="29" t="str">
        <f>_xlfn.XLOOKUP($D480,mapping!$B$2:$B$124,mapping!$A$2:$A$124,,0)</f>
        <v>Data Scientist</v>
      </c>
      <c r="M480" s="29" t="str">
        <f>_xlfn.XLOOKUP($C480,mapping!$J$2:$J$5,mapping!$K$2:$K$5,,0)</f>
        <v>Full-Time</v>
      </c>
      <c r="N480" s="29" t="str">
        <f>_xlfn.XLOOKUP($B480,mapping!$G$2:$G$5,mapping!$H$2:$H$5,,0)</f>
        <v>Senior</v>
      </c>
      <c r="O480" s="29" t="str">
        <f>_xlfn.XLOOKUP($J480,mapping!$D$2:$D$56,mapping!$E$2:$E$56,,0)</f>
        <v>United States</v>
      </c>
      <c r="P480" s="29" t="str">
        <f>_xlfn.XLOOKUP($K480,mapping!$P$2:$P$4,mapping!$Q$2:$Q$4,,0)</f>
        <v>Medium</v>
      </c>
      <c r="Q480" s="29" t="str">
        <f>_xlfn.XLOOKUP($I480,mapping!$M$2:$M$4,mapping!$N$2:$N$4,,0)</f>
        <v>On-site</v>
      </c>
    </row>
    <row r="481" spans="1:17" x14ac:dyDescent="0.25">
      <c r="A481" s="28">
        <v>2024</v>
      </c>
      <c r="B481" s="29" t="s">
        <v>11</v>
      </c>
      <c r="C481" s="29" t="s">
        <v>12</v>
      </c>
      <c r="D481" s="29" t="s">
        <v>13</v>
      </c>
      <c r="E481" s="28">
        <v>150000</v>
      </c>
      <c r="F481" s="29" t="s">
        <v>14</v>
      </c>
      <c r="G481" s="28">
        <v>150000</v>
      </c>
      <c r="H481" s="29" t="s">
        <v>17</v>
      </c>
      <c r="I481" s="28">
        <v>100</v>
      </c>
      <c r="J481" s="29" t="s">
        <v>17</v>
      </c>
      <c r="K481" s="29" t="s">
        <v>16</v>
      </c>
      <c r="L481" s="29" t="str">
        <f>_xlfn.XLOOKUP($D481,mapping!$B$2:$B$124,mapping!$A$2:$A$124,,0)</f>
        <v>Data Analyst</v>
      </c>
      <c r="M481" s="29" t="str">
        <f>_xlfn.XLOOKUP($C481,mapping!$J$2:$J$5,mapping!$K$2:$K$5,,0)</f>
        <v>Full-Time</v>
      </c>
      <c r="N481" s="29" t="str">
        <f>_xlfn.XLOOKUP($B481,mapping!$G$2:$G$5,mapping!$H$2:$H$5,,0)</f>
        <v>Mid-Level</v>
      </c>
      <c r="O481" s="29" t="str">
        <f>_xlfn.XLOOKUP($J481,mapping!$D$2:$D$56,mapping!$E$2:$E$56,,0)</f>
        <v>United States</v>
      </c>
      <c r="P481" s="29" t="str">
        <f>_xlfn.XLOOKUP($K481,mapping!$P$2:$P$4,mapping!$Q$2:$Q$4,,0)</f>
        <v>Medium</v>
      </c>
      <c r="Q481" s="29" t="str">
        <f>_xlfn.XLOOKUP($I481,mapping!$M$2:$M$4,mapping!$N$2:$N$4,,0)</f>
        <v>Remote</v>
      </c>
    </row>
    <row r="482" spans="1:17" x14ac:dyDescent="0.25">
      <c r="A482" s="28">
        <v>2024</v>
      </c>
      <c r="B482" s="29" t="s">
        <v>21</v>
      </c>
      <c r="C482" s="29" t="s">
        <v>12</v>
      </c>
      <c r="D482" s="29" t="s">
        <v>22</v>
      </c>
      <c r="E482" s="28">
        <v>212000</v>
      </c>
      <c r="F482" s="29" t="s">
        <v>14</v>
      </c>
      <c r="G482" s="28">
        <v>212000</v>
      </c>
      <c r="H482" s="29" t="s">
        <v>17</v>
      </c>
      <c r="I482" s="28">
        <v>0</v>
      </c>
      <c r="J482" s="29" t="s">
        <v>17</v>
      </c>
      <c r="K482" s="29" t="s">
        <v>16</v>
      </c>
      <c r="L482" s="29" t="str">
        <f>_xlfn.XLOOKUP($D482,mapping!$B$2:$B$124,mapping!$A$2:$A$124,,0)</f>
        <v>Data Scientist</v>
      </c>
      <c r="M482" s="29" t="str">
        <f>_xlfn.XLOOKUP($C482,mapping!$J$2:$J$5,mapping!$K$2:$K$5,,0)</f>
        <v>Full-Time</v>
      </c>
      <c r="N482" s="29" t="str">
        <f>_xlfn.XLOOKUP($B482,mapping!$G$2:$G$5,mapping!$H$2:$H$5,,0)</f>
        <v>Senior</v>
      </c>
      <c r="O482" s="29" t="str">
        <f>_xlfn.XLOOKUP($J482,mapping!$D$2:$D$56,mapping!$E$2:$E$56,,0)</f>
        <v>United States</v>
      </c>
      <c r="P482" s="29" t="str">
        <f>_xlfn.XLOOKUP($K482,mapping!$P$2:$P$4,mapping!$Q$2:$Q$4,,0)</f>
        <v>Medium</v>
      </c>
      <c r="Q482" s="29" t="str">
        <f>_xlfn.XLOOKUP($I482,mapping!$M$2:$M$4,mapping!$N$2:$N$4,,0)</f>
        <v>On-site</v>
      </c>
    </row>
    <row r="483" spans="1:17" x14ac:dyDescent="0.25">
      <c r="A483" s="28">
        <v>2024</v>
      </c>
      <c r="B483" s="29" t="s">
        <v>21</v>
      </c>
      <c r="C483" s="29" t="s">
        <v>12</v>
      </c>
      <c r="D483" s="29" t="s">
        <v>34</v>
      </c>
      <c r="E483" s="28">
        <v>211900</v>
      </c>
      <c r="F483" s="29" t="s">
        <v>14</v>
      </c>
      <c r="G483" s="28">
        <v>211900</v>
      </c>
      <c r="H483" s="29" t="s">
        <v>17</v>
      </c>
      <c r="I483" s="28">
        <v>0</v>
      </c>
      <c r="J483" s="29" t="s">
        <v>17</v>
      </c>
      <c r="K483" s="29" t="s">
        <v>16</v>
      </c>
      <c r="L483" s="29" t="str">
        <f>_xlfn.XLOOKUP($D483,mapping!$B$2:$B$124,mapping!$A$2:$A$124,,0)</f>
        <v>Researcher</v>
      </c>
      <c r="M483" s="29" t="str">
        <f>_xlfn.XLOOKUP($C483,mapping!$J$2:$J$5,mapping!$K$2:$K$5,,0)</f>
        <v>Full-Time</v>
      </c>
      <c r="N483" s="29" t="str">
        <f>_xlfn.XLOOKUP($B483,mapping!$G$2:$G$5,mapping!$H$2:$H$5,,0)</f>
        <v>Senior</v>
      </c>
      <c r="O483" s="29" t="str">
        <f>_xlfn.XLOOKUP($J483,mapping!$D$2:$D$56,mapping!$E$2:$E$56,,0)</f>
        <v>United States</v>
      </c>
      <c r="P483" s="29" t="str">
        <f>_xlfn.XLOOKUP($K483,mapping!$P$2:$P$4,mapping!$Q$2:$Q$4,,0)</f>
        <v>Medium</v>
      </c>
      <c r="Q483" s="29" t="str">
        <f>_xlfn.XLOOKUP($I483,mapping!$M$2:$M$4,mapping!$N$2:$N$4,,0)</f>
        <v>On-site</v>
      </c>
    </row>
    <row r="484" spans="1:17" x14ac:dyDescent="0.25">
      <c r="A484" s="28">
        <v>2023</v>
      </c>
      <c r="B484" s="29" t="s">
        <v>21</v>
      </c>
      <c r="C484" s="29" t="s">
        <v>12</v>
      </c>
      <c r="D484" s="29" t="s">
        <v>40</v>
      </c>
      <c r="E484" s="28">
        <v>112000</v>
      </c>
      <c r="F484" s="29" t="s">
        <v>14</v>
      </c>
      <c r="G484" s="28">
        <v>112000</v>
      </c>
      <c r="H484" s="29" t="s">
        <v>45</v>
      </c>
      <c r="I484" s="28">
        <v>0</v>
      </c>
      <c r="J484" s="29" t="s">
        <v>45</v>
      </c>
      <c r="K484" s="29" t="s">
        <v>16</v>
      </c>
      <c r="L484" s="29" t="str">
        <f>_xlfn.XLOOKUP($D484,mapping!$B$2:$B$124,mapping!$A$2:$A$124,,0)</f>
        <v>Business Intelligence</v>
      </c>
      <c r="M484" s="29" t="str">
        <f>_xlfn.XLOOKUP($C484,mapping!$J$2:$J$5,mapping!$K$2:$K$5,,0)</f>
        <v>Full-Time</v>
      </c>
      <c r="N484" s="29" t="str">
        <f>_xlfn.XLOOKUP($B484,mapping!$G$2:$G$5,mapping!$H$2:$H$5,,0)</f>
        <v>Senior</v>
      </c>
      <c r="O484" s="29" t="str">
        <f>_xlfn.XLOOKUP($J484,mapping!$D$2:$D$56,mapping!$E$2:$E$56,,0)</f>
        <v>Canada</v>
      </c>
      <c r="P484" s="29" t="str">
        <f>_xlfn.XLOOKUP($K484,mapping!$P$2:$P$4,mapping!$Q$2:$Q$4,,0)</f>
        <v>Medium</v>
      </c>
      <c r="Q484" s="29" t="str">
        <f>_xlfn.XLOOKUP($I484,mapping!$M$2:$M$4,mapping!$N$2:$N$4,,0)</f>
        <v>On-site</v>
      </c>
    </row>
    <row r="485" spans="1:17" x14ac:dyDescent="0.25">
      <c r="A485" s="28">
        <v>2023</v>
      </c>
      <c r="B485" s="29" t="s">
        <v>11</v>
      </c>
      <c r="C485" s="29" t="s">
        <v>12</v>
      </c>
      <c r="D485" s="29" t="s">
        <v>13</v>
      </c>
      <c r="E485" s="28">
        <v>101000</v>
      </c>
      <c r="F485" s="29" t="s">
        <v>14</v>
      </c>
      <c r="G485" s="28">
        <v>101000</v>
      </c>
      <c r="H485" s="29" t="s">
        <v>17</v>
      </c>
      <c r="I485" s="28">
        <v>0</v>
      </c>
      <c r="J485" s="29" t="s">
        <v>17</v>
      </c>
      <c r="K485" s="29" t="s">
        <v>16</v>
      </c>
      <c r="L485" s="29" t="str">
        <f>_xlfn.XLOOKUP($D485,mapping!$B$2:$B$124,mapping!$A$2:$A$124,,0)</f>
        <v>Data Analyst</v>
      </c>
      <c r="M485" s="29" t="str">
        <f>_xlfn.XLOOKUP($C485,mapping!$J$2:$J$5,mapping!$K$2:$K$5,,0)</f>
        <v>Full-Time</v>
      </c>
      <c r="N485" s="29" t="str">
        <f>_xlfn.XLOOKUP($B485,mapping!$G$2:$G$5,mapping!$H$2:$H$5,,0)</f>
        <v>Mid-Level</v>
      </c>
      <c r="O485" s="29" t="str">
        <f>_xlfn.XLOOKUP($J485,mapping!$D$2:$D$56,mapping!$E$2:$E$56,,0)</f>
        <v>United States</v>
      </c>
      <c r="P485" s="29" t="str">
        <f>_xlfn.XLOOKUP($K485,mapping!$P$2:$P$4,mapping!$Q$2:$Q$4,,0)</f>
        <v>Medium</v>
      </c>
      <c r="Q485" s="29" t="str">
        <f>_xlfn.XLOOKUP($I485,mapping!$M$2:$M$4,mapping!$N$2:$N$4,,0)</f>
        <v>On-site</v>
      </c>
    </row>
    <row r="486" spans="1:17" x14ac:dyDescent="0.25">
      <c r="A486" s="28">
        <v>2023</v>
      </c>
      <c r="B486" s="29" t="s">
        <v>21</v>
      </c>
      <c r="C486" s="29" t="s">
        <v>12</v>
      </c>
      <c r="D486" s="29" t="s">
        <v>39</v>
      </c>
      <c r="E486" s="28">
        <v>365630</v>
      </c>
      <c r="F486" s="29" t="s">
        <v>14</v>
      </c>
      <c r="G486" s="28">
        <v>365630</v>
      </c>
      <c r="H486" s="29" t="s">
        <v>17</v>
      </c>
      <c r="I486" s="28">
        <v>0</v>
      </c>
      <c r="J486" s="29" t="s">
        <v>17</v>
      </c>
      <c r="K486" s="29" t="s">
        <v>16</v>
      </c>
      <c r="L486" s="29" t="str">
        <f>_xlfn.XLOOKUP($D486,mapping!$B$2:$B$124,mapping!$A$2:$A$124,,0)</f>
        <v>Machine Learning Engineer</v>
      </c>
      <c r="M486" s="29" t="str">
        <f>_xlfn.XLOOKUP($C486,mapping!$J$2:$J$5,mapping!$K$2:$K$5,,0)</f>
        <v>Full-Time</v>
      </c>
      <c r="N486" s="29" t="str">
        <f>_xlfn.XLOOKUP($B486,mapping!$G$2:$G$5,mapping!$H$2:$H$5,,0)</f>
        <v>Senior</v>
      </c>
      <c r="O486" s="29" t="str">
        <f>_xlfn.XLOOKUP($J486,mapping!$D$2:$D$56,mapping!$E$2:$E$56,,0)</f>
        <v>United States</v>
      </c>
      <c r="P486" s="29" t="str">
        <f>_xlfn.XLOOKUP($K486,mapping!$P$2:$P$4,mapping!$Q$2:$Q$4,,0)</f>
        <v>Medium</v>
      </c>
      <c r="Q486" s="29" t="str">
        <f>_xlfn.XLOOKUP($I486,mapping!$M$2:$M$4,mapping!$N$2:$N$4,,0)</f>
        <v>On-site</v>
      </c>
    </row>
    <row r="487" spans="1:17" x14ac:dyDescent="0.25">
      <c r="A487" s="28">
        <v>2023</v>
      </c>
      <c r="B487" s="29" t="s">
        <v>21</v>
      </c>
      <c r="C487" s="29" t="s">
        <v>12</v>
      </c>
      <c r="D487" s="29" t="s">
        <v>26</v>
      </c>
      <c r="E487" s="28">
        <v>178000</v>
      </c>
      <c r="F487" s="29" t="s">
        <v>14</v>
      </c>
      <c r="G487" s="28">
        <v>178000</v>
      </c>
      <c r="H487" s="29" t="s">
        <v>17</v>
      </c>
      <c r="I487" s="28">
        <v>100</v>
      </c>
      <c r="J487" s="29" t="s">
        <v>17</v>
      </c>
      <c r="K487" s="29" t="s">
        <v>16</v>
      </c>
      <c r="L487" s="29" t="str">
        <f>_xlfn.XLOOKUP($D487,mapping!$B$2:$B$124,mapping!$A$2:$A$124,,0)</f>
        <v>Data Engineer</v>
      </c>
      <c r="M487" s="29" t="str">
        <f>_xlfn.XLOOKUP($C487,mapping!$J$2:$J$5,mapping!$K$2:$K$5,,0)</f>
        <v>Full-Time</v>
      </c>
      <c r="N487" s="29" t="str">
        <f>_xlfn.XLOOKUP($B487,mapping!$G$2:$G$5,mapping!$H$2:$H$5,,0)</f>
        <v>Senior</v>
      </c>
      <c r="O487" s="29" t="str">
        <f>_xlfn.XLOOKUP($J487,mapping!$D$2:$D$56,mapping!$E$2:$E$56,,0)</f>
        <v>United States</v>
      </c>
      <c r="P487" s="29" t="str">
        <f>_xlfn.XLOOKUP($K487,mapping!$P$2:$P$4,mapping!$Q$2:$Q$4,,0)</f>
        <v>Medium</v>
      </c>
      <c r="Q487" s="29" t="str">
        <f>_xlfn.XLOOKUP($I487,mapping!$M$2:$M$4,mapping!$N$2:$N$4,,0)</f>
        <v>Remote</v>
      </c>
    </row>
    <row r="488" spans="1:17" x14ac:dyDescent="0.25">
      <c r="A488" s="28">
        <v>2024</v>
      </c>
      <c r="B488" s="29" t="s">
        <v>21</v>
      </c>
      <c r="C488" s="29" t="s">
        <v>12</v>
      </c>
      <c r="D488" s="29" t="s">
        <v>18</v>
      </c>
      <c r="E488" s="28">
        <v>216800</v>
      </c>
      <c r="F488" s="29" t="s">
        <v>14</v>
      </c>
      <c r="G488" s="28">
        <v>216800</v>
      </c>
      <c r="H488" s="29" t="s">
        <v>17</v>
      </c>
      <c r="I488" s="28">
        <v>100</v>
      </c>
      <c r="J488" s="29" t="s">
        <v>17</v>
      </c>
      <c r="K488" s="29" t="s">
        <v>16</v>
      </c>
      <c r="L488" s="29" t="str">
        <f>_xlfn.XLOOKUP($D488,mapping!$B$2:$B$124,mapping!$A$2:$A$124,,0)</f>
        <v>Machine Learning Engineer</v>
      </c>
      <c r="M488" s="29" t="str">
        <f>_xlfn.XLOOKUP($C488,mapping!$J$2:$J$5,mapping!$K$2:$K$5,,0)</f>
        <v>Full-Time</v>
      </c>
      <c r="N488" s="29" t="str">
        <f>_xlfn.XLOOKUP($B488,mapping!$G$2:$G$5,mapping!$H$2:$H$5,,0)</f>
        <v>Senior</v>
      </c>
      <c r="O488" s="29" t="str">
        <f>_xlfn.XLOOKUP($J488,mapping!$D$2:$D$56,mapping!$E$2:$E$56,,0)</f>
        <v>United States</v>
      </c>
      <c r="P488" s="29" t="str">
        <f>_xlfn.XLOOKUP($K488,mapping!$P$2:$P$4,mapping!$Q$2:$Q$4,,0)</f>
        <v>Medium</v>
      </c>
      <c r="Q488" s="29" t="str">
        <f>_xlfn.XLOOKUP($I488,mapping!$M$2:$M$4,mapping!$N$2:$N$4,,0)</f>
        <v>Remote</v>
      </c>
    </row>
    <row r="489" spans="1:17" x14ac:dyDescent="0.25">
      <c r="A489" s="28">
        <v>2023</v>
      </c>
      <c r="B489" s="29" t="s">
        <v>11</v>
      </c>
      <c r="C489" s="29" t="s">
        <v>12</v>
      </c>
      <c r="D489" s="29" t="s">
        <v>13</v>
      </c>
      <c r="E489" s="28">
        <v>100000</v>
      </c>
      <c r="F489" s="29" t="s">
        <v>14</v>
      </c>
      <c r="G489" s="28">
        <v>100000</v>
      </c>
      <c r="H489" s="29" t="s">
        <v>17</v>
      </c>
      <c r="I489" s="28">
        <v>100</v>
      </c>
      <c r="J489" s="29" t="s">
        <v>17</v>
      </c>
      <c r="K489" s="29" t="s">
        <v>16</v>
      </c>
      <c r="L489" s="29" t="str">
        <f>_xlfn.XLOOKUP($D489,mapping!$B$2:$B$124,mapping!$A$2:$A$124,,0)</f>
        <v>Data Analyst</v>
      </c>
      <c r="M489" s="29" t="str">
        <f>_xlfn.XLOOKUP($C489,mapping!$J$2:$J$5,mapping!$K$2:$K$5,,0)</f>
        <v>Full-Time</v>
      </c>
      <c r="N489" s="29" t="str">
        <f>_xlfn.XLOOKUP($B489,mapping!$G$2:$G$5,mapping!$H$2:$H$5,,0)</f>
        <v>Mid-Level</v>
      </c>
      <c r="O489" s="29" t="str">
        <f>_xlfn.XLOOKUP($J489,mapping!$D$2:$D$56,mapping!$E$2:$E$56,,0)</f>
        <v>United States</v>
      </c>
      <c r="P489" s="29" t="str">
        <f>_xlfn.XLOOKUP($K489,mapping!$P$2:$P$4,mapping!$Q$2:$Q$4,,0)</f>
        <v>Medium</v>
      </c>
      <c r="Q489" s="29" t="str">
        <f>_xlfn.XLOOKUP($I489,mapping!$M$2:$M$4,mapping!$N$2:$N$4,,0)</f>
        <v>Remote</v>
      </c>
    </row>
    <row r="490" spans="1:17" x14ac:dyDescent="0.25">
      <c r="A490" s="28">
        <v>2023</v>
      </c>
      <c r="B490" s="29" t="s">
        <v>29</v>
      </c>
      <c r="C490" s="29" t="s">
        <v>12</v>
      </c>
      <c r="D490" s="29" t="s">
        <v>22</v>
      </c>
      <c r="E490" s="28">
        <v>132200</v>
      </c>
      <c r="F490" s="29" t="s">
        <v>14</v>
      </c>
      <c r="G490" s="28">
        <v>132200</v>
      </c>
      <c r="H490" s="29" t="s">
        <v>28</v>
      </c>
      <c r="I490" s="28">
        <v>0</v>
      </c>
      <c r="J490" s="29" t="s">
        <v>28</v>
      </c>
      <c r="K490" s="29" t="s">
        <v>16</v>
      </c>
      <c r="L490" s="29" t="str">
        <f>_xlfn.XLOOKUP($D490,mapping!$B$2:$B$124,mapping!$A$2:$A$124,,0)</f>
        <v>Data Scientist</v>
      </c>
      <c r="M490" s="29" t="str">
        <f>_xlfn.XLOOKUP($C490,mapping!$J$2:$J$5,mapping!$K$2:$K$5,,0)</f>
        <v>Full-Time</v>
      </c>
      <c r="N490" s="29" t="str">
        <f>_xlfn.XLOOKUP($B490,mapping!$G$2:$G$5,mapping!$H$2:$H$5,,0)</f>
        <v>Junior</v>
      </c>
      <c r="O490" s="29" t="str">
        <f>_xlfn.XLOOKUP($J490,mapping!$D$2:$D$56,mapping!$E$2:$E$56,,0)</f>
        <v>United Kingdom</v>
      </c>
      <c r="P490" s="29" t="str">
        <f>_xlfn.XLOOKUP($K490,mapping!$P$2:$P$4,mapping!$Q$2:$Q$4,,0)</f>
        <v>Medium</v>
      </c>
      <c r="Q490" s="29" t="str">
        <f>_xlfn.XLOOKUP($I490,mapping!$M$2:$M$4,mapping!$N$2:$N$4,,0)</f>
        <v>On-site</v>
      </c>
    </row>
    <row r="491" spans="1:17" x14ac:dyDescent="0.25">
      <c r="A491" s="28">
        <v>2023</v>
      </c>
      <c r="B491" s="29" t="s">
        <v>11</v>
      </c>
      <c r="C491" s="29" t="s">
        <v>12</v>
      </c>
      <c r="D491" s="29" t="s">
        <v>26</v>
      </c>
      <c r="E491" s="28">
        <v>111000</v>
      </c>
      <c r="F491" s="29" t="s">
        <v>14</v>
      </c>
      <c r="G491" s="28">
        <v>111000</v>
      </c>
      <c r="H491" s="29" t="s">
        <v>17</v>
      </c>
      <c r="I491" s="28">
        <v>100</v>
      </c>
      <c r="J491" s="29" t="s">
        <v>17</v>
      </c>
      <c r="K491" s="29" t="s">
        <v>16</v>
      </c>
      <c r="L491" s="29" t="str">
        <f>_xlfn.XLOOKUP($D491,mapping!$B$2:$B$124,mapping!$A$2:$A$124,,0)</f>
        <v>Data Engineer</v>
      </c>
      <c r="M491" s="29" t="str">
        <f>_xlfn.XLOOKUP($C491,mapping!$J$2:$J$5,mapping!$K$2:$K$5,,0)</f>
        <v>Full-Time</v>
      </c>
      <c r="N491" s="29" t="str">
        <f>_xlfn.XLOOKUP($B491,mapping!$G$2:$G$5,mapping!$H$2:$H$5,,0)</f>
        <v>Mid-Level</v>
      </c>
      <c r="O491" s="29" t="str">
        <f>_xlfn.XLOOKUP($J491,mapping!$D$2:$D$56,mapping!$E$2:$E$56,,0)</f>
        <v>United States</v>
      </c>
      <c r="P491" s="29" t="str">
        <f>_xlfn.XLOOKUP($K491,mapping!$P$2:$P$4,mapping!$Q$2:$Q$4,,0)</f>
        <v>Medium</v>
      </c>
      <c r="Q491" s="29" t="str">
        <f>_xlfn.XLOOKUP($I491,mapping!$M$2:$M$4,mapping!$N$2:$N$4,,0)</f>
        <v>Remote</v>
      </c>
    </row>
    <row r="492" spans="1:17" x14ac:dyDescent="0.25">
      <c r="A492" s="28">
        <v>2023</v>
      </c>
      <c r="B492" s="29" t="s">
        <v>21</v>
      </c>
      <c r="C492" s="29" t="s">
        <v>12</v>
      </c>
      <c r="D492" s="29" t="s">
        <v>13</v>
      </c>
      <c r="E492" s="28">
        <v>45000</v>
      </c>
      <c r="F492" s="29" t="s">
        <v>27</v>
      </c>
      <c r="G492" s="28">
        <v>55368</v>
      </c>
      <c r="H492" s="29" t="s">
        <v>102</v>
      </c>
      <c r="I492" s="28">
        <v>100</v>
      </c>
      <c r="J492" s="29" t="s">
        <v>102</v>
      </c>
      <c r="K492" s="29" t="s">
        <v>16</v>
      </c>
      <c r="L492" s="29" t="str">
        <f>_xlfn.XLOOKUP($D492,mapping!$B$2:$B$124,mapping!$A$2:$A$124,,0)</f>
        <v>Data Analyst</v>
      </c>
      <c r="M492" s="29" t="str">
        <f>_xlfn.XLOOKUP($C492,mapping!$J$2:$J$5,mapping!$K$2:$K$5,,0)</f>
        <v>Full-Time</v>
      </c>
      <c r="N492" s="29" t="str">
        <f>_xlfn.XLOOKUP($B492,mapping!$G$2:$G$5,mapping!$H$2:$H$5,,0)</f>
        <v>Senior</v>
      </c>
      <c r="O492" s="29" t="str">
        <f>_xlfn.XLOOKUP($J492,mapping!$D$2:$D$56,mapping!$E$2:$E$56,,0)</f>
        <v>Central African Republic</v>
      </c>
      <c r="P492" s="29" t="str">
        <f>_xlfn.XLOOKUP($K492,mapping!$P$2:$P$4,mapping!$Q$2:$Q$4,,0)</f>
        <v>Medium</v>
      </c>
      <c r="Q492" s="29" t="str">
        <f>_xlfn.XLOOKUP($I492,mapping!$M$2:$M$4,mapping!$N$2:$N$4,,0)</f>
        <v>Remote</v>
      </c>
    </row>
    <row r="493" spans="1:17" x14ac:dyDescent="0.25">
      <c r="A493" s="28">
        <v>2023</v>
      </c>
      <c r="B493" s="29" t="s">
        <v>21</v>
      </c>
      <c r="C493" s="29" t="s">
        <v>12</v>
      </c>
      <c r="D493" s="29" t="s">
        <v>22</v>
      </c>
      <c r="E493" s="28">
        <v>148800</v>
      </c>
      <c r="F493" s="29" t="s">
        <v>14</v>
      </c>
      <c r="G493" s="28">
        <v>148800</v>
      </c>
      <c r="H493" s="29" t="s">
        <v>17</v>
      </c>
      <c r="I493" s="28">
        <v>0</v>
      </c>
      <c r="J493" s="29" t="s">
        <v>17</v>
      </c>
      <c r="K493" s="29" t="s">
        <v>16</v>
      </c>
      <c r="L493" s="29" t="str">
        <f>_xlfn.XLOOKUP($D493,mapping!$B$2:$B$124,mapping!$A$2:$A$124,,0)</f>
        <v>Data Scientist</v>
      </c>
      <c r="M493" s="29" t="str">
        <f>_xlfn.XLOOKUP($C493,mapping!$J$2:$J$5,mapping!$K$2:$K$5,,0)</f>
        <v>Full-Time</v>
      </c>
      <c r="N493" s="29" t="str">
        <f>_xlfn.XLOOKUP($B493,mapping!$G$2:$G$5,mapping!$H$2:$H$5,,0)</f>
        <v>Senior</v>
      </c>
      <c r="O493" s="29" t="str">
        <f>_xlfn.XLOOKUP($J493,mapping!$D$2:$D$56,mapping!$E$2:$E$56,,0)</f>
        <v>United States</v>
      </c>
      <c r="P493" s="29" t="str">
        <f>_xlfn.XLOOKUP($K493,mapping!$P$2:$P$4,mapping!$Q$2:$Q$4,,0)</f>
        <v>Medium</v>
      </c>
      <c r="Q493" s="29" t="str">
        <f>_xlfn.XLOOKUP($I493,mapping!$M$2:$M$4,mapping!$N$2:$N$4,,0)</f>
        <v>On-site</v>
      </c>
    </row>
    <row r="494" spans="1:17" x14ac:dyDescent="0.25">
      <c r="A494" s="28">
        <v>2023</v>
      </c>
      <c r="B494" s="29" t="s">
        <v>21</v>
      </c>
      <c r="C494" s="29" t="s">
        <v>12</v>
      </c>
      <c r="D494" s="29" t="s">
        <v>22</v>
      </c>
      <c r="E494" s="28">
        <v>104650</v>
      </c>
      <c r="F494" s="29" t="s">
        <v>14</v>
      </c>
      <c r="G494" s="28">
        <v>104650</v>
      </c>
      <c r="H494" s="29" t="s">
        <v>17</v>
      </c>
      <c r="I494" s="28">
        <v>100</v>
      </c>
      <c r="J494" s="29" t="s">
        <v>17</v>
      </c>
      <c r="K494" s="29" t="s">
        <v>16</v>
      </c>
      <c r="L494" s="29" t="str">
        <f>_xlfn.XLOOKUP($D494,mapping!$B$2:$B$124,mapping!$A$2:$A$124,,0)</f>
        <v>Data Scientist</v>
      </c>
      <c r="M494" s="29" t="str">
        <f>_xlfn.XLOOKUP($C494,mapping!$J$2:$J$5,mapping!$K$2:$K$5,,0)</f>
        <v>Full-Time</v>
      </c>
      <c r="N494" s="29" t="str">
        <f>_xlfn.XLOOKUP($B494,mapping!$G$2:$G$5,mapping!$H$2:$H$5,,0)</f>
        <v>Senior</v>
      </c>
      <c r="O494" s="29" t="str">
        <f>_xlfn.XLOOKUP($J494,mapping!$D$2:$D$56,mapping!$E$2:$E$56,,0)</f>
        <v>United States</v>
      </c>
      <c r="P494" s="29" t="str">
        <f>_xlfn.XLOOKUP($K494,mapping!$P$2:$P$4,mapping!$Q$2:$Q$4,,0)</f>
        <v>Medium</v>
      </c>
      <c r="Q494" s="29" t="str">
        <f>_xlfn.XLOOKUP($I494,mapping!$M$2:$M$4,mapping!$N$2:$N$4,,0)</f>
        <v>Remote</v>
      </c>
    </row>
    <row r="495" spans="1:17" x14ac:dyDescent="0.25">
      <c r="A495" s="28">
        <v>2023</v>
      </c>
      <c r="B495" s="29" t="s">
        <v>21</v>
      </c>
      <c r="C495" s="29" t="s">
        <v>12</v>
      </c>
      <c r="D495" s="29" t="s">
        <v>13</v>
      </c>
      <c r="E495" s="28">
        <v>230000</v>
      </c>
      <c r="F495" s="29" t="s">
        <v>14</v>
      </c>
      <c r="G495" s="28">
        <v>230000</v>
      </c>
      <c r="H495" s="29" t="s">
        <v>17</v>
      </c>
      <c r="I495" s="28">
        <v>0</v>
      </c>
      <c r="J495" s="29" t="s">
        <v>17</v>
      </c>
      <c r="K495" s="29" t="s">
        <v>16</v>
      </c>
      <c r="L495" s="29" t="str">
        <f>_xlfn.XLOOKUP($D495,mapping!$B$2:$B$124,mapping!$A$2:$A$124,,0)</f>
        <v>Data Analyst</v>
      </c>
      <c r="M495" s="29" t="str">
        <f>_xlfn.XLOOKUP($C495,mapping!$J$2:$J$5,mapping!$K$2:$K$5,,0)</f>
        <v>Full-Time</v>
      </c>
      <c r="N495" s="29" t="str">
        <f>_xlfn.XLOOKUP($B495,mapping!$G$2:$G$5,mapping!$H$2:$H$5,,0)</f>
        <v>Senior</v>
      </c>
      <c r="O495" s="29" t="str">
        <f>_xlfn.XLOOKUP($J495,mapping!$D$2:$D$56,mapping!$E$2:$E$56,,0)</f>
        <v>United States</v>
      </c>
      <c r="P495" s="29" t="str">
        <f>_xlfn.XLOOKUP($K495,mapping!$P$2:$P$4,mapping!$Q$2:$Q$4,,0)</f>
        <v>Medium</v>
      </c>
      <c r="Q495" s="29" t="str">
        <f>_xlfn.XLOOKUP($I495,mapping!$M$2:$M$4,mapping!$N$2:$N$4,,0)</f>
        <v>On-site</v>
      </c>
    </row>
    <row r="496" spans="1:17" x14ac:dyDescent="0.25">
      <c r="A496" s="28">
        <v>2023</v>
      </c>
      <c r="B496" s="29" t="s">
        <v>21</v>
      </c>
      <c r="C496" s="29" t="s">
        <v>12</v>
      </c>
      <c r="D496" s="29" t="s">
        <v>18</v>
      </c>
      <c r="E496" s="28">
        <v>140100</v>
      </c>
      <c r="F496" s="29" t="s">
        <v>14</v>
      </c>
      <c r="G496" s="28">
        <v>140100</v>
      </c>
      <c r="H496" s="29" t="s">
        <v>17</v>
      </c>
      <c r="I496" s="28">
        <v>0</v>
      </c>
      <c r="J496" s="29" t="s">
        <v>17</v>
      </c>
      <c r="K496" s="29" t="s">
        <v>16</v>
      </c>
      <c r="L496" s="29" t="str">
        <f>_xlfn.XLOOKUP($D496,mapping!$B$2:$B$124,mapping!$A$2:$A$124,,0)</f>
        <v>Machine Learning Engineer</v>
      </c>
      <c r="M496" s="29" t="str">
        <f>_xlfn.XLOOKUP($C496,mapping!$J$2:$J$5,mapping!$K$2:$K$5,,0)</f>
        <v>Full-Time</v>
      </c>
      <c r="N496" s="29" t="str">
        <f>_xlfn.XLOOKUP($B496,mapping!$G$2:$G$5,mapping!$H$2:$H$5,,0)</f>
        <v>Senior</v>
      </c>
      <c r="O496" s="29" t="str">
        <f>_xlfn.XLOOKUP($J496,mapping!$D$2:$D$56,mapping!$E$2:$E$56,,0)</f>
        <v>United States</v>
      </c>
      <c r="P496" s="29" t="str">
        <f>_xlfn.XLOOKUP($K496,mapping!$P$2:$P$4,mapping!$Q$2:$Q$4,,0)</f>
        <v>Medium</v>
      </c>
      <c r="Q496" s="29" t="str">
        <f>_xlfn.XLOOKUP($I496,mapping!$M$2:$M$4,mapping!$N$2:$N$4,,0)</f>
        <v>On-site</v>
      </c>
    </row>
    <row r="497" spans="1:17" x14ac:dyDescent="0.25">
      <c r="A497" s="28">
        <v>2023</v>
      </c>
      <c r="B497" s="29" t="s">
        <v>21</v>
      </c>
      <c r="C497" s="29" t="s">
        <v>12</v>
      </c>
      <c r="D497" s="29" t="s">
        <v>26</v>
      </c>
      <c r="E497" s="28">
        <v>166000</v>
      </c>
      <c r="F497" s="29" t="s">
        <v>14</v>
      </c>
      <c r="G497" s="28">
        <v>166000</v>
      </c>
      <c r="H497" s="29" t="s">
        <v>17</v>
      </c>
      <c r="I497" s="28">
        <v>0</v>
      </c>
      <c r="J497" s="29" t="s">
        <v>17</v>
      </c>
      <c r="K497" s="29" t="s">
        <v>16</v>
      </c>
      <c r="L497" s="29" t="str">
        <f>_xlfn.XLOOKUP($D497,mapping!$B$2:$B$124,mapping!$A$2:$A$124,,0)</f>
        <v>Data Engineer</v>
      </c>
      <c r="M497" s="29" t="str">
        <f>_xlfn.XLOOKUP($C497,mapping!$J$2:$J$5,mapping!$K$2:$K$5,,0)</f>
        <v>Full-Time</v>
      </c>
      <c r="N497" s="29" t="str">
        <f>_xlfn.XLOOKUP($B497,mapping!$G$2:$G$5,mapping!$H$2:$H$5,,0)</f>
        <v>Senior</v>
      </c>
      <c r="O497" s="29" t="str">
        <f>_xlfn.XLOOKUP($J497,mapping!$D$2:$D$56,mapping!$E$2:$E$56,,0)</f>
        <v>United States</v>
      </c>
      <c r="P497" s="29" t="str">
        <f>_xlfn.XLOOKUP($K497,mapping!$P$2:$P$4,mapping!$Q$2:$Q$4,,0)</f>
        <v>Medium</v>
      </c>
      <c r="Q497" s="29" t="str">
        <f>_xlfn.XLOOKUP($I497,mapping!$M$2:$M$4,mapping!$N$2:$N$4,,0)</f>
        <v>On-site</v>
      </c>
    </row>
    <row r="498" spans="1:17" x14ac:dyDescent="0.25">
      <c r="A498" s="28">
        <v>2023</v>
      </c>
      <c r="B498" s="29" t="s">
        <v>11</v>
      </c>
      <c r="C498" s="29" t="s">
        <v>12</v>
      </c>
      <c r="D498" s="29" t="s">
        <v>63</v>
      </c>
      <c r="E498" s="28">
        <v>100000</v>
      </c>
      <c r="F498" s="29" t="s">
        <v>14</v>
      </c>
      <c r="G498" s="28">
        <v>100000</v>
      </c>
      <c r="H498" s="29" t="s">
        <v>17</v>
      </c>
      <c r="I498" s="28">
        <v>0</v>
      </c>
      <c r="J498" s="29" t="s">
        <v>17</v>
      </c>
      <c r="K498" s="29" t="s">
        <v>16</v>
      </c>
      <c r="L498" s="29" t="str">
        <f>_xlfn.XLOOKUP($D498,mapping!$B$2:$B$124,mapping!$A$2:$A$124,,0)</f>
        <v>Data Architect</v>
      </c>
      <c r="M498" s="29" t="str">
        <f>_xlfn.XLOOKUP($C498,mapping!$J$2:$J$5,mapping!$K$2:$K$5,,0)</f>
        <v>Full-Time</v>
      </c>
      <c r="N498" s="29" t="str">
        <f>_xlfn.XLOOKUP($B498,mapping!$G$2:$G$5,mapping!$H$2:$H$5,,0)</f>
        <v>Mid-Level</v>
      </c>
      <c r="O498" s="29" t="str">
        <f>_xlfn.XLOOKUP($J498,mapping!$D$2:$D$56,mapping!$E$2:$E$56,,0)</f>
        <v>United States</v>
      </c>
      <c r="P498" s="29" t="str">
        <f>_xlfn.XLOOKUP($K498,mapping!$P$2:$P$4,mapping!$Q$2:$Q$4,,0)</f>
        <v>Medium</v>
      </c>
      <c r="Q498" s="29" t="str">
        <f>_xlfn.XLOOKUP($I498,mapping!$M$2:$M$4,mapping!$N$2:$N$4,,0)</f>
        <v>On-site</v>
      </c>
    </row>
    <row r="499" spans="1:17" x14ac:dyDescent="0.25">
      <c r="A499" s="28">
        <v>2023</v>
      </c>
      <c r="B499" s="29" t="s">
        <v>11</v>
      </c>
      <c r="C499" s="29" t="s">
        <v>12</v>
      </c>
      <c r="D499" s="29" t="s">
        <v>13</v>
      </c>
      <c r="E499" s="28">
        <v>130000</v>
      </c>
      <c r="F499" s="29" t="s">
        <v>14</v>
      </c>
      <c r="G499" s="28">
        <v>130000</v>
      </c>
      <c r="H499" s="29" t="s">
        <v>17</v>
      </c>
      <c r="I499" s="28">
        <v>0</v>
      </c>
      <c r="J499" s="29" t="s">
        <v>17</v>
      </c>
      <c r="K499" s="29" t="s">
        <v>16</v>
      </c>
      <c r="L499" s="29" t="str">
        <f>_xlfn.XLOOKUP($D499,mapping!$B$2:$B$124,mapping!$A$2:$A$124,,0)</f>
        <v>Data Analyst</v>
      </c>
      <c r="M499" s="29" t="str">
        <f>_xlfn.XLOOKUP($C499,mapping!$J$2:$J$5,mapping!$K$2:$K$5,,0)</f>
        <v>Full-Time</v>
      </c>
      <c r="N499" s="29" t="str">
        <f>_xlfn.XLOOKUP($B499,mapping!$G$2:$G$5,mapping!$H$2:$H$5,,0)</f>
        <v>Mid-Level</v>
      </c>
      <c r="O499" s="29" t="str">
        <f>_xlfn.XLOOKUP($J499,mapping!$D$2:$D$56,mapping!$E$2:$E$56,,0)</f>
        <v>United States</v>
      </c>
      <c r="P499" s="29" t="str">
        <f>_xlfn.XLOOKUP($K499,mapping!$P$2:$P$4,mapping!$Q$2:$Q$4,,0)</f>
        <v>Medium</v>
      </c>
      <c r="Q499" s="29" t="str">
        <f>_xlfn.XLOOKUP($I499,mapping!$M$2:$M$4,mapping!$N$2:$N$4,,0)</f>
        <v>On-site</v>
      </c>
    </row>
    <row r="500" spans="1:17" x14ac:dyDescent="0.25">
      <c r="A500" s="28">
        <v>2023</v>
      </c>
      <c r="B500" s="29" t="s">
        <v>21</v>
      </c>
      <c r="C500" s="29" t="s">
        <v>12</v>
      </c>
      <c r="D500" s="29" t="s">
        <v>34</v>
      </c>
      <c r="E500" s="28">
        <v>250000</v>
      </c>
      <c r="F500" s="29" t="s">
        <v>14</v>
      </c>
      <c r="G500" s="28">
        <v>250000</v>
      </c>
      <c r="H500" s="29" t="s">
        <v>17</v>
      </c>
      <c r="I500" s="28">
        <v>0</v>
      </c>
      <c r="J500" s="29" t="s">
        <v>17</v>
      </c>
      <c r="K500" s="29" t="s">
        <v>16</v>
      </c>
      <c r="L500" s="29" t="str">
        <f>_xlfn.XLOOKUP($D500,mapping!$B$2:$B$124,mapping!$A$2:$A$124,,0)</f>
        <v>Researcher</v>
      </c>
      <c r="M500" s="29" t="str">
        <f>_xlfn.XLOOKUP($C500,mapping!$J$2:$J$5,mapping!$K$2:$K$5,,0)</f>
        <v>Full-Time</v>
      </c>
      <c r="N500" s="29" t="str">
        <f>_xlfn.XLOOKUP($B500,mapping!$G$2:$G$5,mapping!$H$2:$H$5,,0)</f>
        <v>Senior</v>
      </c>
      <c r="O500" s="29" t="str">
        <f>_xlfn.XLOOKUP($J500,mapping!$D$2:$D$56,mapping!$E$2:$E$56,,0)</f>
        <v>United States</v>
      </c>
      <c r="P500" s="29" t="str">
        <f>_xlfn.XLOOKUP($K500,mapping!$P$2:$P$4,mapping!$Q$2:$Q$4,,0)</f>
        <v>Medium</v>
      </c>
      <c r="Q500" s="29" t="str">
        <f>_xlfn.XLOOKUP($I500,mapping!$M$2:$M$4,mapping!$N$2:$N$4,,0)</f>
        <v>On-site</v>
      </c>
    </row>
    <row r="501" spans="1:17" x14ac:dyDescent="0.25">
      <c r="A501" s="28">
        <v>2023</v>
      </c>
      <c r="B501" s="29" t="s">
        <v>29</v>
      </c>
      <c r="C501" s="29" t="s">
        <v>12</v>
      </c>
      <c r="D501" s="29" t="s">
        <v>39</v>
      </c>
      <c r="E501" s="28">
        <v>130000</v>
      </c>
      <c r="F501" s="29" t="s">
        <v>14</v>
      </c>
      <c r="G501" s="28">
        <v>130000</v>
      </c>
      <c r="H501" s="29" t="s">
        <v>17</v>
      </c>
      <c r="I501" s="28">
        <v>0</v>
      </c>
      <c r="J501" s="29" t="s">
        <v>17</v>
      </c>
      <c r="K501" s="29" t="s">
        <v>16</v>
      </c>
      <c r="L501" s="29" t="str">
        <f>_xlfn.XLOOKUP($D501,mapping!$B$2:$B$124,mapping!$A$2:$A$124,,0)</f>
        <v>Machine Learning Engineer</v>
      </c>
      <c r="M501" s="29" t="str">
        <f>_xlfn.XLOOKUP($C501,mapping!$J$2:$J$5,mapping!$K$2:$K$5,,0)</f>
        <v>Full-Time</v>
      </c>
      <c r="N501" s="29" t="str">
        <f>_xlfn.XLOOKUP($B501,mapping!$G$2:$G$5,mapping!$H$2:$H$5,,0)</f>
        <v>Junior</v>
      </c>
      <c r="O501" s="29" t="str">
        <f>_xlfn.XLOOKUP($J501,mapping!$D$2:$D$56,mapping!$E$2:$E$56,,0)</f>
        <v>United States</v>
      </c>
      <c r="P501" s="29" t="str">
        <f>_xlfn.XLOOKUP($K501,mapping!$P$2:$P$4,mapping!$Q$2:$Q$4,,0)</f>
        <v>Medium</v>
      </c>
      <c r="Q501" s="29" t="str">
        <f>_xlfn.XLOOKUP($I501,mapping!$M$2:$M$4,mapping!$N$2:$N$4,,0)</f>
        <v>On-site</v>
      </c>
    </row>
    <row r="502" spans="1:17" x14ac:dyDescent="0.25">
      <c r="A502" s="28">
        <v>2023</v>
      </c>
      <c r="B502" s="29" t="s">
        <v>11</v>
      </c>
      <c r="C502" s="29" t="s">
        <v>12</v>
      </c>
      <c r="D502" s="29" t="s">
        <v>13</v>
      </c>
      <c r="E502" s="28">
        <v>866000</v>
      </c>
      <c r="F502" s="29" t="s">
        <v>103</v>
      </c>
      <c r="G502" s="28">
        <v>15680</v>
      </c>
      <c r="H502" s="29" t="s">
        <v>104</v>
      </c>
      <c r="I502" s="28">
        <v>50</v>
      </c>
      <c r="J502" s="29" t="s">
        <v>104</v>
      </c>
      <c r="K502" s="29" t="s">
        <v>33</v>
      </c>
      <c r="L502" s="29" t="str">
        <f>_xlfn.XLOOKUP($D502,mapping!$B$2:$B$124,mapping!$A$2:$A$124,,0)</f>
        <v>Data Analyst</v>
      </c>
      <c r="M502" s="29" t="str">
        <f>_xlfn.XLOOKUP($C502,mapping!$J$2:$J$5,mapping!$K$2:$K$5,,0)</f>
        <v>Full-Time</v>
      </c>
      <c r="N502" s="29" t="str">
        <f>_xlfn.XLOOKUP($B502,mapping!$G$2:$G$5,mapping!$H$2:$H$5,,0)</f>
        <v>Mid-Level</v>
      </c>
      <c r="O502" s="29" t="str">
        <f>_xlfn.XLOOKUP($J502,mapping!$D$2:$D$56,mapping!$E$2:$E$56,,0)</f>
        <v>Philippines</v>
      </c>
      <c r="P502" s="29" t="str">
        <f>_xlfn.XLOOKUP($K502,mapping!$P$2:$P$4,mapping!$Q$2:$Q$4,,0)</f>
        <v>Large</v>
      </c>
      <c r="Q502" s="29" t="str">
        <f>_xlfn.XLOOKUP($I502,mapping!$M$2:$M$4,mapping!$N$2:$N$4,,0)</f>
        <v>Hybrid</v>
      </c>
    </row>
    <row r="503" spans="1:17" x14ac:dyDescent="0.25">
      <c r="A503" s="28">
        <v>2023</v>
      </c>
      <c r="B503" s="29" t="s">
        <v>21</v>
      </c>
      <c r="C503" s="29" t="s">
        <v>12</v>
      </c>
      <c r="D503" s="29" t="s">
        <v>18</v>
      </c>
      <c r="E503" s="28">
        <v>234500</v>
      </c>
      <c r="F503" s="29" t="s">
        <v>14</v>
      </c>
      <c r="G503" s="28">
        <v>234500</v>
      </c>
      <c r="H503" s="29" t="s">
        <v>17</v>
      </c>
      <c r="I503" s="28">
        <v>0</v>
      </c>
      <c r="J503" s="29" t="s">
        <v>17</v>
      </c>
      <c r="K503" s="29" t="s">
        <v>16</v>
      </c>
      <c r="L503" s="29" t="str">
        <f>_xlfn.XLOOKUP($D503,mapping!$B$2:$B$124,mapping!$A$2:$A$124,,0)</f>
        <v>Machine Learning Engineer</v>
      </c>
      <c r="M503" s="29" t="str">
        <f>_xlfn.XLOOKUP($C503,mapping!$J$2:$J$5,mapping!$K$2:$K$5,,0)</f>
        <v>Full-Time</v>
      </c>
      <c r="N503" s="29" t="str">
        <f>_xlfn.XLOOKUP($B503,mapping!$G$2:$G$5,mapping!$H$2:$H$5,,0)</f>
        <v>Senior</v>
      </c>
      <c r="O503" s="29" t="str">
        <f>_xlfn.XLOOKUP($J503,mapping!$D$2:$D$56,mapping!$E$2:$E$56,,0)</f>
        <v>United States</v>
      </c>
      <c r="P503" s="29" t="str">
        <f>_xlfn.XLOOKUP($K503,mapping!$P$2:$P$4,mapping!$Q$2:$Q$4,,0)</f>
        <v>Medium</v>
      </c>
      <c r="Q503" s="29" t="str">
        <f>_xlfn.XLOOKUP($I503,mapping!$M$2:$M$4,mapping!$N$2:$N$4,,0)</f>
        <v>On-site</v>
      </c>
    </row>
    <row r="504" spans="1:17" x14ac:dyDescent="0.25">
      <c r="A504" s="28">
        <v>2023</v>
      </c>
      <c r="B504" s="29" t="s">
        <v>21</v>
      </c>
      <c r="C504" s="29" t="s">
        <v>12</v>
      </c>
      <c r="D504" s="29" t="s">
        <v>22</v>
      </c>
      <c r="E504" s="28">
        <v>170500</v>
      </c>
      <c r="F504" s="29" t="s">
        <v>14</v>
      </c>
      <c r="G504" s="28">
        <v>170500</v>
      </c>
      <c r="H504" s="29" t="s">
        <v>45</v>
      </c>
      <c r="I504" s="28">
        <v>100</v>
      </c>
      <c r="J504" s="29" t="s">
        <v>45</v>
      </c>
      <c r="K504" s="29" t="s">
        <v>16</v>
      </c>
      <c r="L504" s="29" t="str">
        <f>_xlfn.XLOOKUP($D504,mapping!$B$2:$B$124,mapping!$A$2:$A$124,,0)</f>
        <v>Data Scientist</v>
      </c>
      <c r="M504" s="29" t="str">
        <f>_xlfn.XLOOKUP($C504,mapping!$J$2:$J$5,mapping!$K$2:$K$5,,0)</f>
        <v>Full-Time</v>
      </c>
      <c r="N504" s="29" t="str">
        <f>_xlfn.XLOOKUP($B504,mapping!$G$2:$G$5,mapping!$H$2:$H$5,,0)</f>
        <v>Senior</v>
      </c>
      <c r="O504" s="29" t="str">
        <f>_xlfn.XLOOKUP($J504,mapping!$D$2:$D$56,mapping!$E$2:$E$56,,0)</f>
        <v>Canada</v>
      </c>
      <c r="P504" s="29" t="str">
        <f>_xlfn.XLOOKUP($K504,mapping!$P$2:$P$4,mapping!$Q$2:$Q$4,,0)</f>
        <v>Medium</v>
      </c>
      <c r="Q504" s="29" t="str">
        <f>_xlfn.XLOOKUP($I504,mapping!$M$2:$M$4,mapping!$N$2:$N$4,,0)</f>
        <v>Remote</v>
      </c>
    </row>
    <row r="505" spans="1:17" x14ac:dyDescent="0.25">
      <c r="A505" s="28">
        <v>2023</v>
      </c>
      <c r="B505" s="29" t="s">
        <v>21</v>
      </c>
      <c r="C505" s="29" t="s">
        <v>12</v>
      </c>
      <c r="D505" s="29" t="s">
        <v>22</v>
      </c>
      <c r="E505" s="28">
        <v>207900</v>
      </c>
      <c r="F505" s="29" t="s">
        <v>14</v>
      </c>
      <c r="G505" s="28">
        <v>207900</v>
      </c>
      <c r="H505" s="29" t="s">
        <v>17</v>
      </c>
      <c r="I505" s="28">
        <v>0</v>
      </c>
      <c r="J505" s="29" t="s">
        <v>17</v>
      </c>
      <c r="K505" s="29" t="s">
        <v>16</v>
      </c>
      <c r="L505" s="29" t="str">
        <f>_xlfn.XLOOKUP($D505,mapping!$B$2:$B$124,mapping!$A$2:$A$124,,0)</f>
        <v>Data Scientist</v>
      </c>
      <c r="M505" s="29" t="str">
        <f>_xlfn.XLOOKUP($C505,mapping!$J$2:$J$5,mapping!$K$2:$K$5,,0)</f>
        <v>Full-Time</v>
      </c>
      <c r="N505" s="29" t="str">
        <f>_xlfn.XLOOKUP($B505,mapping!$G$2:$G$5,mapping!$H$2:$H$5,,0)</f>
        <v>Senior</v>
      </c>
      <c r="O505" s="29" t="str">
        <f>_xlfn.XLOOKUP($J505,mapping!$D$2:$D$56,mapping!$E$2:$E$56,,0)</f>
        <v>United States</v>
      </c>
      <c r="P505" s="29" t="str">
        <f>_xlfn.XLOOKUP($K505,mapping!$P$2:$P$4,mapping!$Q$2:$Q$4,,0)</f>
        <v>Medium</v>
      </c>
      <c r="Q505" s="29" t="str">
        <f>_xlfn.XLOOKUP($I505,mapping!$M$2:$M$4,mapping!$N$2:$N$4,,0)</f>
        <v>On-site</v>
      </c>
    </row>
    <row r="506" spans="1:17" x14ac:dyDescent="0.25">
      <c r="A506" s="28">
        <v>2023</v>
      </c>
      <c r="B506" s="29" t="s">
        <v>11</v>
      </c>
      <c r="C506" s="29" t="s">
        <v>12</v>
      </c>
      <c r="D506" s="29" t="s">
        <v>13</v>
      </c>
      <c r="E506" s="28">
        <v>59500</v>
      </c>
      <c r="F506" s="29" t="s">
        <v>14</v>
      </c>
      <c r="G506" s="28">
        <v>59500</v>
      </c>
      <c r="H506" s="29" t="s">
        <v>17</v>
      </c>
      <c r="I506" s="28">
        <v>0</v>
      </c>
      <c r="J506" s="29" t="s">
        <v>17</v>
      </c>
      <c r="K506" s="29" t="s">
        <v>16</v>
      </c>
      <c r="L506" s="29" t="str">
        <f>_xlfn.XLOOKUP($D506,mapping!$B$2:$B$124,mapping!$A$2:$A$124,,0)</f>
        <v>Data Analyst</v>
      </c>
      <c r="M506" s="29" t="str">
        <f>_xlfn.XLOOKUP($C506,mapping!$J$2:$J$5,mapping!$K$2:$K$5,,0)</f>
        <v>Full-Time</v>
      </c>
      <c r="N506" s="29" t="str">
        <f>_xlfn.XLOOKUP($B506,mapping!$G$2:$G$5,mapping!$H$2:$H$5,,0)</f>
        <v>Mid-Level</v>
      </c>
      <c r="O506" s="29" t="str">
        <f>_xlfn.XLOOKUP($J506,mapping!$D$2:$D$56,mapping!$E$2:$E$56,,0)</f>
        <v>United States</v>
      </c>
      <c r="P506" s="29" t="str">
        <f>_xlfn.XLOOKUP($K506,mapping!$P$2:$P$4,mapping!$Q$2:$Q$4,,0)</f>
        <v>Medium</v>
      </c>
      <c r="Q506" s="29" t="str">
        <f>_xlfn.XLOOKUP($I506,mapping!$M$2:$M$4,mapping!$N$2:$N$4,,0)</f>
        <v>On-site</v>
      </c>
    </row>
    <row r="507" spans="1:17" x14ac:dyDescent="0.25">
      <c r="A507" s="28">
        <v>2024</v>
      </c>
      <c r="B507" s="29" t="s">
        <v>21</v>
      </c>
      <c r="C507" s="29" t="s">
        <v>12</v>
      </c>
      <c r="D507" s="29" t="s">
        <v>26</v>
      </c>
      <c r="E507" s="28">
        <v>160000</v>
      </c>
      <c r="F507" s="29" t="s">
        <v>14</v>
      </c>
      <c r="G507" s="28">
        <v>160000</v>
      </c>
      <c r="H507" s="29" t="s">
        <v>17</v>
      </c>
      <c r="I507" s="28">
        <v>0</v>
      </c>
      <c r="J507" s="29" t="s">
        <v>17</v>
      </c>
      <c r="K507" s="29" t="s">
        <v>16</v>
      </c>
      <c r="L507" s="29" t="str">
        <f>_xlfn.XLOOKUP($D507,mapping!$B$2:$B$124,mapping!$A$2:$A$124,,0)</f>
        <v>Data Engineer</v>
      </c>
      <c r="M507" s="29" t="str">
        <f>_xlfn.XLOOKUP($C507,mapping!$J$2:$J$5,mapping!$K$2:$K$5,,0)</f>
        <v>Full-Time</v>
      </c>
      <c r="N507" s="29" t="str">
        <f>_xlfn.XLOOKUP($B507,mapping!$G$2:$G$5,mapping!$H$2:$H$5,,0)</f>
        <v>Senior</v>
      </c>
      <c r="O507" s="29" t="str">
        <f>_xlfn.XLOOKUP($J507,mapping!$D$2:$D$56,mapping!$E$2:$E$56,,0)</f>
        <v>United States</v>
      </c>
      <c r="P507" s="29" t="str">
        <f>_xlfn.XLOOKUP($K507,mapping!$P$2:$P$4,mapping!$Q$2:$Q$4,,0)</f>
        <v>Medium</v>
      </c>
      <c r="Q507" s="29" t="str">
        <f>_xlfn.XLOOKUP($I507,mapping!$M$2:$M$4,mapping!$N$2:$N$4,,0)</f>
        <v>On-site</v>
      </c>
    </row>
    <row r="508" spans="1:17" x14ac:dyDescent="0.25">
      <c r="A508" s="28">
        <v>2021</v>
      </c>
      <c r="B508" s="29" t="s">
        <v>21</v>
      </c>
      <c r="C508" s="29" t="s">
        <v>12</v>
      </c>
      <c r="D508" s="29" t="s">
        <v>105</v>
      </c>
      <c r="E508" s="28">
        <v>170000</v>
      </c>
      <c r="F508" s="29" t="s">
        <v>14</v>
      </c>
      <c r="G508" s="28">
        <v>170000</v>
      </c>
      <c r="H508" s="29" t="s">
        <v>17</v>
      </c>
      <c r="I508" s="28">
        <v>100</v>
      </c>
      <c r="J508" s="29" t="s">
        <v>17</v>
      </c>
      <c r="K508" s="29" t="s">
        <v>16</v>
      </c>
      <c r="L508" s="29" t="str">
        <f>_xlfn.XLOOKUP($D508,mapping!$B$2:$B$124,mapping!$A$2:$A$124,,0)</f>
        <v>Data Analyst</v>
      </c>
      <c r="M508" s="29" t="str">
        <f>_xlfn.XLOOKUP($C508,mapping!$J$2:$J$5,mapping!$K$2:$K$5,,0)</f>
        <v>Full-Time</v>
      </c>
      <c r="N508" s="29" t="str">
        <f>_xlfn.XLOOKUP($B508,mapping!$G$2:$G$5,mapping!$H$2:$H$5,,0)</f>
        <v>Senior</v>
      </c>
      <c r="O508" s="29" t="str">
        <f>_xlfn.XLOOKUP($J508,mapping!$D$2:$D$56,mapping!$E$2:$E$56,,0)</f>
        <v>United States</v>
      </c>
      <c r="P508" s="29" t="str">
        <f>_xlfn.XLOOKUP($K508,mapping!$P$2:$P$4,mapping!$Q$2:$Q$4,,0)</f>
        <v>Medium</v>
      </c>
      <c r="Q508" s="29" t="str">
        <f>_xlfn.XLOOKUP($I508,mapping!$M$2:$M$4,mapping!$N$2:$N$4,,0)</f>
        <v>Remote</v>
      </c>
    </row>
    <row r="509" spans="1:17" x14ac:dyDescent="0.25">
      <c r="A509" s="28">
        <v>2023</v>
      </c>
      <c r="B509" s="29" t="s">
        <v>21</v>
      </c>
      <c r="C509" s="29" t="s">
        <v>12</v>
      </c>
      <c r="D509" s="29" t="s">
        <v>26</v>
      </c>
      <c r="E509" s="28">
        <v>82900</v>
      </c>
      <c r="F509" s="29" t="s">
        <v>14</v>
      </c>
      <c r="G509" s="28">
        <v>82900</v>
      </c>
      <c r="H509" s="29" t="s">
        <v>38</v>
      </c>
      <c r="I509" s="28">
        <v>0</v>
      </c>
      <c r="J509" s="29" t="s">
        <v>38</v>
      </c>
      <c r="K509" s="29" t="s">
        <v>16</v>
      </c>
      <c r="L509" s="29" t="str">
        <f>_xlfn.XLOOKUP($D509,mapping!$B$2:$B$124,mapping!$A$2:$A$124,,0)</f>
        <v>Data Engineer</v>
      </c>
      <c r="M509" s="29" t="str">
        <f>_xlfn.XLOOKUP($C509,mapping!$J$2:$J$5,mapping!$K$2:$K$5,,0)</f>
        <v>Full-Time</v>
      </c>
      <c r="N509" s="29" t="str">
        <f>_xlfn.XLOOKUP($B509,mapping!$G$2:$G$5,mapping!$H$2:$H$5,,0)</f>
        <v>Senior</v>
      </c>
      <c r="O509" s="29" t="str">
        <f>_xlfn.XLOOKUP($J509,mapping!$D$2:$D$56,mapping!$E$2:$E$56,,0)</f>
        <v>India</v>
      </c>
      <c r="P509" s="29" t="str">
        <f>_xlfn.XLOOKUP($K509,mapping!$P$2:$P$4,mapping!$Q$2:$Q$4,,0)</f>
        <v>Medium</v>
      </c>
      <c r="Q509" s="29" t="str">
        <f>_xlfn.XLOOKUP($I509,mapping!$M$2:$M$4,mapping!$N$2:$N$4,,0)</f>
        <v>On-site</v>
      </c>
    </row>
    <row r="510" spans="1:17" x14ac:dyDescent="0.25">
      <c r="A510" s="28">
        <v>2023</v>
      </c>
      <c r="B510" s="29" t="s">
        <v>29</v>
      </c>
      <c r="C510" s="29" t="s">
        <v>12</v>
      </c>
      <c r="D510" s="29" t="s">
        <v>22</v>
      </c>
      <c r="E510" s="28">
        <v>156450</v>
      </c>
      <c r="F510" s="29" t="s">
        <v>14</v>
      </c>
      <c r="G510" s="28">
        <v>156450</v>
      </c>
      <c r="H510" s="29" t="s">
        <v>17</v>
      </c>
      <c r="I510" s="28">
        <v>100</v>
      </c>
      <c r="J510" s="29" t="s">
        <v>17</v>
      </c>
      <c r="K510" s="29" t="s">
        <v>16</v>
      </c>
      <c r="L510" s="29" t="str">
        <f>_xlfn.XLOOKUP($D510,mapping!$B$2:$B$124,mapping!$A$2:$A$124,,0)</f>
        <v>Data Scientist</v>
      </c>
      <c r="M510" s="29" t="str">
        <f>_xlfn.XLOOKUP($C510,mapping!$J$2:$J$5,mapping!$K$2:$K$5,,0)</f>
        <v>Full-Time</v>
      </c>
      <c r="N510" s="29" t="str">
        <f>_xlfn.XLOOKUP($B510,mapping!$G$2:$G$5,mapping!$H$2:$H$5,,0)</f>
        <v>Junior</v>
      </c>
      <c r="O510" s="29" t="str">
        <f>_xlfn.XLOOKUP($J510,mapping!$D$2:$D$56,mapping!$E$2:$E$56,,0)</f>
        <v>United States</v>
      </c>
      <c r="P510" s="29" t="str">
        <f>_xlfn.XLOOKUP($K510,mapping!$P$2:$P$4,mapping!$Q$2:$Q$4,,0)</f>
        <v>Medium</v>
      </c>
      <c r="Q510" s="29" t="str">
        <f>_xlfn.XLOOKUP($I510,mapping!$M$2:$M$4,mapping!$N$2:$N$4,,0)</f>
        <v>Remote</v>
      </c>
    </row>
    <row r="511" spans="1:17" x14ac:dyDescent="0.25">
      <c r="A511" s="28">
        <v>2024</v>
      </c>
      <c r="B511" s="29" t="s">
        <v>11</v>
      </c>
      <c r="C511" s="29" t="s">
        <v>12</v>
      </c>
      <c r="D511" s="29" t="s">
        <v>18</v>
      </c>
      <c r="E511" s="28">
        <v>177100</v>
      </c>
      <c r="F511" s="29" t="s">
        <v>14</v>
      </c>
      <c r="G511" s="28">
        <v>177100</v>
      </c>
      <c r="H511" s="29" t="s">
        <v>17</v>
      </c>
      <c r="I511" s="28">
        <v>0</v>
      </c>
      <c r="J511" s="29" t="s">
        <v>17</v>
      </c>
      <c r="K511" s="29" t="s">
        <v>16</v>
      </c>
      <c r="L511" s="29" t="str">
        <f>_xlfn.XLOOKUP($D511,mapping!$B$2:$B$124,mapping!$A$2:$A$124,,0)</f>
        <v>Machine Learning Engineer</v>
      </c>
      <c r="M511" s="29" t="str">
        <f>_xlfn.XLOOKUP($C511,mapping!$J$2:$J$5,mapping!$K$2:$K$5,,0)</f>
        <v>Full-Time</v>
      </c>
      <c r="N511" s="29" t="str">
        <f>_xlfn.XLOOKUP($B511,mapping!$G$2:$G$5,mapping!$H$2:$H$5,,0)</f>
        <v>Mid-Level</v>
      </c>
      <c r="O511" s="29" t="str">
        <f>_xlfn.XLOOKUP($J511,mapping!$D$2:$D$56,mapping!$E$2:$E$56,,0)</f>
        <v>United States</v>
      </c>
      <c r="P511" s="29" t="str">
        <f>_xlfn.XLOOKUP($K511,mapping!$P$2:$P$4,mapping!$Q$2:$Q$4,,0)</f>
        <v>Medium</v>
      </c>
      <c r="Q511" s="29" t="str">
        <f>_xlfn.XLOOKUP($I511,mapping!$M$2:$M$4,mapping!$N$2:$N$4,,0)</f>
        <v>On-site</v>
      </c>
    </row>
    <row r="512" spans="1:17" x14ac:dyDescent="0.25">
      <c r="A512" s="28">
        <v>2024</v>
      </c>
      <c r="B512" s="29" t="s">
        <v>25</v>
      </c>
      <c r="C512" s="29" t="s">
        <v>12</v>
      </c>
      <c r="D512" s="29" t="s">
        <v>22</v>
      </c>
      <c r="E512" s="28">
        <v>125000</v>
      </c>
      <c r="F512" s="29" t="s">
        <v>14</v>
      </c>
      <c r="G512" s="28">
        <v>125000</v>
      </c>
      <c r="H512" s="29" t="s">
        <v>17</v>
      </c>
      <c r="I512" s="28">
        <v>0</v>
      </c>
      <c r="J512" s="29" t="s">
        <v>17</v>
      </c>
      <c r="K512" s="29" t="s">
        <v>16</v>
      </c>
      <c r="L512" s="29" t="str">
        <f>_xlfn.XLOOKUP($D512,mapping!$B$2:$B$124,mapping!$A$2:$A$124,,0)</f>
        <v>Data Scientist</v>
      </c>
      <c r="M512" s="29" t="str">
        <f>_xlfn.XLOOKUP($C512,mapping!$J$2:$J$5,mapping!$K$2:$K$5,,0)</f>
        <v>Full-Time</v>
      </c>
      <c r="N512" s="29" t="str">
        <f>_xlfn.XLOOKUP($B512,mapping!$G$2:$G$5,mapping!$H$2:$H$5,,0)</f>
        <v>Executive</v>
      </c>
      <c r="O512" s="29" t="str">
        <f>_xlfn.XLOOKUP($J512,mapping!$D$2:$D$56,mapping!$E$2:$E$56,,0)</f>
        <v>United States</v>
      </c>
      <c r="P512" s="29" t="str">
        <f>_xlfn.XLOOKUP($K512,mapping!$P$2:$P$4,mapping!$Q$2:$Q$4,,0)</f>
        <v>Medium</v>
      </c>
      <c r="Q512" s="29" t="str">
        <f>_xlfn.XLOOKUP($I512,mapping!$M$2:$M$4,mapping!$N$2:$N$4,,0)</f>
        <v>On-site</v>
      </c>
    </row>
    <row r="513" spans="1:17" x14ac:dyDescent="0.25">
      <c r="A513" s="28">
        <v>2023</v>
      </c>
      <c r="B513" s="29" t="s">
        <v>21</v>
      </c>
      <c r="C513" s="29" t="s">
        <v>12</v>
      </c>
      <c r="D513" s="29" t="s">
        <v>13</v>
      </c>
      <c r="E513" s="28">
        <v>135000</v>
      </c>
      <c r="F513" s="29" t="s">
        <v>14</v>
      </c>
      <c r="G513" s="28">
        <v>135000</v>
      </c>
      <c r="H513" s="29" t="s">
        <v>17</v>
      </c>
      <c r="I513" s="28">
        <v>100</v>
      </c>
      <c r="J513" s="29" t="s">
        <v>17</v>
      </c>
      <c r="K513" s="29" t="s">
        <v>16</v>
      </c>
      <c r="L513" s="29" t="str">
        <f>_xlfn.XLOOKUP($D513,mapping!$B$2:$B$124,mapping!$A$2:$A$124,,0)</f>
        <v>Data Analyst</v>
      </c>
      <c r="M513" s="29" t="str">
        <f>_xlfn.XLOOKUP($C513,mapping!$J$2:$J$5,mapping!$K$2:$K$5,,0)</f>
        <v>Full-Time</v>
      </c>
      <c r="N513" s="29" t="str">
        <f>_xlfn.XLOOKUP($B513,mapping!$G$2:$G$5,mapping!$H$2:$H$5,,0)</f>
        <v>Senior</v>
      </c>
      <c r="O513" s="29" t="str">
        <f>_xlfn.XLOOKUP($J513,mapping!$D$2:$D$56,mapping!$E$2:$E$56,,0)</f>
        <v>United States</v>
      </c>
      <c r="P513" s="29" t="str">
        <f>_xlfn.XLOOKUP($K513,mapping!$P$2:$P$4,mapping!$Q$2:$Q$4,,0)</f>
        <v>Medium</v>
      </c>
      <c r="Q513" s="29" t="str">
        <f>_xlfn.XLOOKUP($I513,mapping!$M$2:$M$4,mapping!$N$2:$N$4,,0)</f>
        <v>Remote</v>
      </c>
    </row>
    <row r="514" spans="1:17" x14ac:dyDescent="0.25">
      <c r="A514" s="28">
        <v>2023</v>
      </c>
      <c r="B514" s="29" t="s">
        <v>21</v>
      </c>
      <c r="C514" s="29" t="s">
        <v>12</v>
      </c>
      <c r="D514" s="29" t="s">
        <v>34</v>
      </c>
      <c r="E514" s="28">
        <v>145900</v>
      </c>
      <c r="F514" s="29" t="s">
        <v>14</v>
      </c>
      <c r="G514" s="28">
        <v>145900</v>
      </c>
      <c r="H514" s="29" t="s">
        <v>17</v>
      </c>
      <c r="I514" s="28">
        <v>0</v>
      </c>
      <c r="J514" s="29" t="s">
        <v>17</v>
      </c>
      <c r="K514" s="29" t="s">
        <v>16</v>
      </c>
      <c r="L514" s="29" t="str">
        <f>_xlfn.XLOOKUP($D514,mapping!$B$2:$B$124,mapping!$A$2:$A$124,,0)</f>
        <v>Researcher</v>
      </c>
      <c r="M514" s="29" t="str">
        <f>_xlfn.XLOOKUP($C514,mapping!$J$2:$J$5,mapping!$K$2:$K$5,,0)</f>
        <v>Full-Time</v>
      </c>
      <c r="N514" s="29" t="str">
        <f>_xlfn.XLOOKUP($B514,mapping!$G$2:$G$5,mapping!$H$2:$H$5,,0)</f>
        <v>Senior</v>
      </c>
      <c r="O514" s="29" t="str">
        <f>_xlfn.XLOOKUP($J514,mapping!$D$2:$D$56,mapping!$E$2:$E$56,,0)</f>
        <v>United States</v>
      </c>
      <c r="P514" s="29" t="str">
        <f>_xlfn.XLOOKUP($K514,mapping!$P$2:$P$4,mapping!$Q$2:$Q$4,,0)</f>
        <v>Medium</v>
      </c>
      <c r="Q514" s="29" t="str">
        <f>_xlfn.XLOOKUP($I514,mapping!$M$2:$M$4,mapping!$N$2:$N$4,,0)</f>
        <v>On-site</v>
      </c>
    </row>
    <row r="515" spans="1:17" x14ac:dyDescent="0.25">
      <c r="A515" s="28">
        <v>2023</v>
      </c>
      <c r="B515" s="29" t="s">
        <v>11</v>
      </c>
      <c r="C515" s="29" t="s">
        <v>12</v>
      </c>
      <c r="D515" s="29" t="s">
        <v>26</v>
      </c>
      <c r="E515" s="28">
        <v>179000</v>
      </c>
      <c r="F515" s="29" t="s">
        <v>14</v>
      </c>
      <c r="G515" s="28">
        <v>179000</v>
      </c>
      <c r="H515" s="29" t="s">
        <v>17</v>
      </c>
      <c r="I515" s="28">
        <v>0</v>
      </c>
      <c r="J515" s="29" t="s">
        <v>17</v>
      </c>
      <c r="K515" s="29" t="s">
        <v>16</v>
      </c>
      <c r="L515" s="29" t="str">
        <f>_xlfn.XLOOKUP($D515,mapping!$B$2:$B$124,mapping!$A$2:$A$124,,0)</f>
        <v>Data Engineer</v>
      </c>
      <c r="M515" s="29" t="str">
        <f>_xlfn.XLOOKUP($C515,mapping!$J$2:$J$5,mapping!$K$2:$K$5,,0)</f>
        <v>Full-Time</v>
      </c>
      <c r="N515" s="29" t="str">
        <f>_xlfn.XLOOKUP($B515,mapping!$G$2:$G$5,mapping!$H$2:$H$5,,0)</f>
        <v>Mid-Level</v>
      </c>
      <c r="O515" s="29" t="str">
        <f>_xlfn.XLOOKUP($J515,mapping!$D$2:$D$56,mapping!$E$2:$E$56,,0)</f>
        <v>United States</v>
      </c>
      <c r="P515" s="29" t="str">
        <f>_xlfn.XLOOKUP($K515,mapping!$P$2:$P$4,mapping!$Q$2:$Q$4,,0)</f>
        <v>Medium</v>
      </c>
      <c r="Q515" s="29" t="str">
        <f>_xlfn.XLOOKUP($I515,mapping!$M$2:$M$4,mapping!$N$2:$N$4,,0)</f>
        <v>On-site</v>
      </c>
    </row>
    <row r="516" spans="1:17" x14ac:dyDescent="0.25">
      <c r="A516" s="28">
        <v>2022</v>
      </c>
      <c r="B516" s="29" t="s">
        <v>21</v>
      </c>
      <c r="C516" s="29" t="s">
        <v>12</v>
      </c>
      <c r="D516" s="29" t="s">
        <v>26</v>
      </c>
      <c r="E516" s="28">
        <v>170000</v>
      </c>
      <c r="F516" s="29" t="s">
        <v>14</v>
      </c>
      <c r="G516" s="28">
        <v>170000</v>
      </c>
      <c r="H516" s="29" t="s">
        <v>17</v>
      </c>
      <c r="I516" s="28">
        <v>0</v>
      </c>
      <c r="J516" s="29" t="s">
        <v>17</v>
      </c>
      <c r="K516" s="29" t="s">
        <v>16</v>
      </c>
      <c r="L516" s="29" t="str">
        <f>_xlfn.XLOOKUP($D516,mapping!$B$2:$B$124,mapping!$A$2:$A$124,,0)</f>
        <v>Data Engineer</v>
      </c>
      <c r="M516" s="29" t="str">
        <f>_xlfn.XLOOKUP($C516,mapping!$J$2:$J$5,mapping!$K$2:$K$5,,0)</f>
        <v>Full-Time</v>
      </c>
      <c r="N516" s="29" t="str">
        <f>_xlfn.XLOOKUP($B516,mapping!$G$2:$G$5,mapping!$H$2:$H$5,,0)</f>
        <v>Senior</v>
      </c>
      <c r="O516" s="29" t="str">
        <f>_xlfn.XLOOKUP($J516,mapping!$D$2:$D$56,mapping!$E$2:$E$56,,0)</f>
        <v>United States</v>
      </c>
      <c r="P516" s="29" t="str">
        <f>_xlfn.XLOOKUP($K516,mapping!$P$2:$P$4,mapping!$Q$2:$Q$4,,0)</f>
        <v>Medium</v>
      </c>
      <c r="Q516" s="29" t="str">
        <f>_xlfn.XLOOKUP($I516,mapping!$M$2:$M$4,mapping!$N$2:$N$4,,0)</f>
        <v>On-site</v>
      </c>
    </row>
    <row r="517" spans="1:17" x14ac:dyDescent="0.25">
      <c r="A517" s="28">
        <v>2024</v>
      </c>
      <c r="B517" s="29" t="s">
        <v>11</v>
      </c>
      <c r="C517" s="29" t="s">
        <v>12</v>
      </c>
      <c r="D517" s="29" t="s">
        <v>22</v>
      </c>
      <c r="E517" s="28">
        <v>111600</v>
      </c>
      <c r="F517" s="29" t="s">
        <v>14</v>
      </c>
      <c r="G517" s="28">
        <v>111600</v>
      </c>
      <c r="H517" s="29" t="s">
        <v>17</v>
      </c>
      <c r="I517" s="28">
        <v>0</v>
      </c>
      <c r="J517" s="29" t="s">
        <v>17</v>
      </c>
      <c r="K517" s="29" t="s">
        <v>33</v>
      </c>
      <c r="L517" s="29" t="str">
        <f>_xlfn.XLOOKUP($D517,mapping!$B$2:$B$124,mapping!$A$2:$A$124,,0)</f>
        <v>Data Scientist</v>
      </c>
      <c r="M517" s="29" t="str">
        <f>_xlfn.XLOOKUP($C517,mapping!$J$2:$J$5,mapping!$K$2:$K$5,,0)</f>
        <v>Full-Time</v>
      </c>
      <c r="N517" s="29" t="str">
        <f>_xlfn.XLOOKUP($B517,mapping!$G$2:$G$5,mapping!$H$2:$H$5,,0)</f>
        <v>Mid-Level</v>
      </c>
      <c r="O517" s="29" t="str">
        <f>_xlfn.XLOOKUP($J517,mapping!$D$2:$D$56,mapping!$E$2:$E$56,,0)</f>
        <v>United States</v>
      </c>
      <c r="P517" s="29" t="str">
        <f>_xlfn.XLOOKUP($K517,mapping!$P$2:$P$4,mapping!$Q$2:$Q$4,,0)</f>
        <v>Large</v>
      </c>
      <c r="Q517" s="29" t="str">
        <f>_xlfn.XLOOKUP($I517,mapping!$M$2:$M$4,mapping!$N$2:$N$4,,0)</f>
        <v>On-site</v>
      </c>
    </row>
    <row r="518" spans="1:17" x14ac:dyDescent="0.25">
      <c r="A518" s="28">
        <v>2023</v>
      </c>
      <c r="B518" s="29" t="s">
        <v>21</v>
      </c>
      <c r="C518" s="29" t="s">
        <v>12</v>
      </c>
      <c r="D518" s="29" t="s">
        <v>22</v>
      </c>
      <c r="E518" s="28">
        <v>145000</v>
      </c>
      <c r="F518" s="29" t="s">
        <v>14</v>
      </c>
      <c r="G518" s="28">
        <v>145000</v>
      </c>
      <c r="H518" s="29" t="s">
        <v>17</v>
      </c>
      <c r="I518" s="28">
        <v>100</v>
      </c>
      <c r="J518" s="29" t="s">
        <v>17</v>
      </c>
      <c r="K518" s="29" t="s">
        <v>16</v>
      </c>
      <c r="L518" s="29" t="str">
        <f>_xlfn.XLOOKUP($D518,mapping!$B$2:$B$124,mapping!$A$2:$A$124,,0)</f>
        <v>Data Scientist</v>
      </c>
      <c r="M518" s="29" t="str">
        <f>_xlfn.XLOOKUP($C518,mapping!$J$2:$J$5,mapping!$K$2:$K$5,,0)</f>
        <v>Full-Time</v>
      </c>
      <c r="N518" s="29" t="str">
        <f>_xlfn.XLOOKUP($B518,mapping!$G$2:$G$5,mapping!$H$2:$H$5,,0)</f>
        <v>Senior</v>
      </c>
      <c r="O518" s="29" t="str">
        <f>_xlfn.XLOOKUP($J518,mapping!$D$2:$D$56,mapping!$E$2:$E$56,,0)</f>
        <v>United States</v>
      </c>
      <c r="P518" s="29" t="str">
        <f>_xlfn.XLOOKUP($K518,mapping!$P$2:$P$4,mapping!$Q$2:$Q$4,,0)</f>
        <v>Medium</v>
      </c>
      <c r="Q518" s="29" t="str">
        <f>_xlfn.XLOOKUP($I518,mapping!$M$2:$M$4,mapping!$N$2:$N$4,,0)</f>
        <v>Remote</v>
      </c>
    </row>
    <row r="519" spans="1:17" x14ac:dyDescent="0.25">
      <c r="A519" s="28">
        <v>2022</v>
      </c>
      <c r="B519" s="29" t="s">
        <v>21</v>
      </c>
      <c r="C519" s="29" t="s">
        <v>12</v>
      </c>
      <c r="D519" s="29" t="s">
        <v>22</v>
      </c>
      <c r="E519" s="28">
        <v>180000</v>
      </c>
      <c r="F519" s="29" t="s">
        <v>14</v>
      </c>
      <c r="G519" s="28">
        <v>180000</v>
      </c>
      <c r="H519" s="29" t="s">
        <v>17</v>
      </c>
      <c r="I519" s="28">
        <v>100</v>
      </c>
      <c r="J519" s="29" t="s">
        <v>17</v>
      </c>
      <c r="K519" s="29" t="s">
        <v>33</v>
      </c>
      <c r="L519" s="29" t="str">
        <f>_xlfn.XLOOKUP($D519,mapping!$B$2:$B$124,mapping!$A$2:$A$124,,0)</f>
        <v>Data Scientist</v>
      </c>
      <c r="M519" s="29" t="str">
        <f>_xlfn.XLOOKUP($C519,mapping!$J$2:$J$5,mapping!$K$2:$K$5,,0)</f>
        <v>Full-Time</v>
      </c>
      <c r="N519" s="29" t="str">
        <f>_xlfn.XLOOKUP($B519,mapping!$G$2:$G$5,mapping!$H$2:$H$5,,0)</f>
        <v>Senior</v>
      </c>
      <c r="O519" s="29" t="str">
        <f>_xlfn.XLOOKUP($J519,mapping!$D$2:$D$56,mapping!$E$2:$E$56,,0)</f>
        <v>United States</v>
      </c>
      <c r="P519" s="29" t="str">
        <f>_xlfn.XLOOKUP($K519,mapping!$P$2:$P$4,mapping!$Q$2:$Q$4,,0)</f>
        <v>Large</v>
      </c>
      <c r="Q519" s="29" t="str">
        <f>_xlfn.XLOOKUP($I519,mapping!$M$2:$M$4,mapping!$N$2:$N$4,,0)</f>
        <v>Remote</v>
      </c>
    </row>
    <row r="520" spans="1:17" x14ac:dyDescent="0.25">
      <c r="A520" s="28">
        <v>2024</v>
      </c>
      <c r="B520" s="29" t="s">
        <v>21</v>
      </c>
      <c r="C520" s="29" t="s">
        <v>12</v>
      </c>
      <c r="D520" s="29" t="s">
        <v>34</v>
      </c>
      <c r="E520" s="28">
        <v>127300</v>
      </c>
      <c r="F520" s="29" t="s">
        <v>14</v>
      </c>
      <c r="G520" s="28">
        <v>127300</v>
      </c>
      <c r="H520" s="29" t="s">
        <v>17</v>
      </c>
      <c r="I520" s="28">
        <v>0</v>
      </c>
      <c r="J520" s="29" t="s">
        <v>17</v>
      </c>
      <c r="K520" s="29" t="s">
        <v>33</v>
      </c>
      <c r="L520" s="29" t="str">
        <f>_xlfn.XLOOKUP($D520,mapping!$B$2:$B$124,mapping!$A$2:$A$124,,0)</f>
        <v>Researcher</v>
      </c>
      <c r="M520" s="29" t="str">
        <f>_xlfn.XLOOKUP($C520,mapping!$J$2:$J$5,mapping!$K$2:$K$5,,0)</f>
        <v>Full-Time</v>
      </c>
      <c r="N520" s="29" t="str">
        <f>_xlfn.XLOOKUP($B520,mapping!$G$2:$G$5,mapping!$H$2:$H$5,,0)</f>
        <v>Senior</v>
      </c>
      <c r="O520" s="29" t="str">
        <f>_xlfn.XLOOKUP($J520,mapping!$D$2:$D$56,mapping!$E$2:$E$56,,0)</f>
        <v>United States</v>
      </c>
      <c r="P520" s="29" t="str">
        <f>_xlfn.XLOOKUP($K520,mapping!$P$2:$P$4,mapping!$Q$2:$Q$4,,0)</f>
        <v>Large</v>
      </c>
      <c r="Q520" s="29" t="str">
        <f>_xlfn.XLOOKUP($I520,mapping!$M$2:$M$4,mapping!$N$2:$N$4,,0)</f>
        <v>On-site</v>
      </c>
    </row>
    <row r="521" spans="1:17" x14ac:dyDescent="0.25">
      <c r="A521" s="28">
        <v>2022</v>
      </c>
      <c r="B521" s="29" t="s">
        <v>21</v>
      </c>
      <c r="C521" s="29" t="s">
        <v>12</v>
      </c>
      <c r="D521" s="29" t="s">
        <v>22</v>
      </c>
      <c r="E521" s="28">
        <v>141525</v>
      </c>
      <c r="F521" s="29" t="s">
        <v>14</v>
      </c>
      <c r="G521" s="28">
        <v>141525</v>
      </c>
      <c r="H521" s="29" t="s">
        <v>17</v>
      </c>
      <c r="I521" s="28">
        <v>100</v>
      </c>
      <c r="J521" s="29" t="s">
        <v>17</v>
      </c>
      <c r="K521" s="29" t="s">
        <v>16</v>
      </c>
      <c r="L521" s="29" t="str">
        <f>_xlfn.XLOOKUP($D521,mapping!$B$2:$B$124,mapping!$A$2:$A$124,,0)</f>
        <v>Data Scientist</v>
      </c>
      <c r="M521" s="29" t="str">
        <f>_xlfn.XLOOKUP($C521,mapping!$J$2:$J$5,mapping!$K$2:$K$5,,0)</f>
        <v>Full-Time</v>
      </c>
      <c r="N521" s="29" t="str">
        <f>_xlfn.XLOOKUP($B521,mapping!$G$2:$G$5,mapping!$H$2:$H$5,,0)</f>
        <v>Senior</v>
      </c>
      <c r="O521" s="29" t="str">
        <f>_xlfn.XLOOKUP($J521,mapping!$D$2:$D$56,mapping!$E$2:$E$56,,0)</f>
        <v>United States</v>
      </c>
      <c r="P521" s="29" t="str">
        <f>_xlfn.XLOOKUP($K521,mapping!$P$2:$P$4,mapping!$Q$2:$Q$4,,0)</f>
        <v>Medium</v>
      </c>
      <c r="Q521" s="29" t="str">
        <f>_xlfn.XLOOKUP($I521,mapping!$M$2:$M$4,mapping!$N$2:$N$4,,0)</f>
        <v>Remote</v>
      </c>
    </row>
    <row r="522" spans="1:17" x14ac:dyDescent="0.25">
      <c r="A522" s="28">
        <v>2023</v>
      </c>
      <c r="B522" s="29" t="s">
        <v>21</v>
      </c>
      <c r="C522" s="29" t="s">
        <v>12</v>
      </c>
      <c r="D522" s="29" t="s">
        <v>22</v>
      </c>
      <c r="E522" s="28">
        <v>164000</v>
      </c>
      <c r="F522" s="29" t="s">
        <v>14</v>
      </c>
      <c r="G522" s="28">
        <v>164000</v>
      </c>
      <c r="H522" s="29" t="s">
        <v>17</v>
      </c>
      <c r="I522" s="28">
        <v>100</v>
      </c>
      <c r="J522" s="29" t="s">
        <v>17</v>
      </c>
      <c r="K522" s="29" t="s">
        <v>16</v>
      </c>
      <c r="L522" s="29" t="str">
        <f>_xlfn.XLOOKUP($D522,mapping!$B$2:$B$124,mapping!$A$2:$A$124,,0)</f>
        <v>Data Scientist</v>
      </c>
      <c r="M522" s="29" t="str">
        <f>_xlfn.XLOOKUP($C522,mapping!$J$2:$J$5,mapping!$K$2:$K$5,,0)</f>
        <v>Full-Time</v>
      </c>
      <c r="N522" s="29" t="str">
        <f>_xlfn.XLOOKUP($B522,mapping!$G$2:$G$5,mapping!$H$2:$H$5,,0)</f>
        <v>Senior</v>
      </c>
      <c r="O522" s="29" t="str">
        <f>_xlfn.XLOOKUP($J522,mapping!$D$2:$D$56,mapping!$E$2:$E$56,,0)</f>
        <v>United States</v>
      </c>
      <c r="P522" s="29" t="str">
        <f>_xlfn.XLOOKUP($K522,mapping!$P$2:$P$4,mapping!$Q$2:$Q$4,,0)</f>
        <v>Medium</v>
      </c>
      <c r="Q522" s="29" t="str">
        <f>_xlfn.XLOOKUP($I522,mapping!$M$2:$M$4,mapping!$N$2:$N$4,,0)</f>
        <v>Remote</v>
      </c>
    </row>
    <row r="523" spans="1:17" x14ac:dyDescent="0.25">
      <c r="A523" s="28">
        <v>2023</v>
      </c>
      <c r="B523" s="29" t="s">
        <v>21</v>
      </c>
      <c r="C523" s="29" t="s">
        <v>12</v>
      </c>
      <c r="D523" s="29" t="s">
        <v>22</v>
      </c>
      <c r="E523" s="28">
        <v>257000</v>
      </c>
      <c r="F523" s="29" t="s">
        <v>14</v>
      </c>
      <c r="G523" s="28">
        <v>257000</v>
      </c>
      <c r="H523" s="29" t="s">
        <v>17</v>
      </c>
      <c r="I523" s="28">
        <v>100</v>
      </c>
      <c r="J523" s="29" t="s">
        <v>17</v>
      </c>
      <c r="K523" s="29" t="s">
        <v>16</v>
      </c>
      <c r="L523" s="29" t="str">
        <f>_xlfn.XLOOKUP($D523,mapping!$B$2:$B$124,mapping!$A$2:$A$124,,0)</f>
        <v>Data Scientist</v>
      </c>
      <c r="M523" s="29" t="str">
        <f>_xlfn.XLOOKUP($C523,mapping!$J$2:$J$5,mapping!$K$2:$K$5,,0)</f>
        <v>Full-Time</v>
      </c>
      <c r="N523" s="29" t="str">
        <f>_xlfn.XLOOKUP($B523,mapping!$G$2:$G$5,mapping!$H$2:$H$5,,0)</f>
        <v>Senior</v>
      </c>
      <c r="O523" s="29" t="str">
        <f>_xlfn.XLOOKUP($J523,mapping!$D$2:$D$56,mapping!$E$2:$E$56,,0)</f>
        <v>United States</v>
      </c>
      <c r="P523" s="29" t="str">
        <f>_xlfn.XLOOKUP($K523,mapping!$P$2:$P$4,mapping!$Q$2:$Q$4,,0)</f>
        <v>Medium</v>
      </c>
      <c r="Q523" s="29" t="str">
        <f>_xlfn.XLOOKUP($I523,mapping!$M$2:$M$4,mapping!$N$2:$N$4,,0)</f>
        <v>Remote</v>
      </c>
    </row>
    <row r="524" spans="1:17" x14ac:dyDescent="0.25">
      <c r="A524" s="28">
        <v>2023</v>
      </c>
      <c r="B524" s="29" t="s">
        <v>21</v>
      </c>
      <c r="C524" s="29" t="s">
        <v>12</v>
      </c>
      <c r="D524" s="29" t="s">
        <v>26</v>
      </c>
      <c r="E524" s="28">
        <v>122000</v>
      </c>
      <c r="F524" s="29" t="s">
        <v>14</v>
      </c>
      <c r="G524" s="28">
        <v>122000</v>
      </c>
      <c r="H524" s="29" t="s">
        <v>17</v>
      </c>
      <c r="I524" s="28">
        <v>0</v>
      </c>
      <c r="J524" s="29" t="s">
        <v>17</v>
      </c>
      <c r="K524" s="29" t="s">
        <v>16</v>
      </c>
      <c r="L524" s="29" t="str">
        <f>_xlfn.XLOOKUP($D524,mapping!$B$2:$B$124,mapping!$A$2:$A$124,,0)</f>
        <v>Data Engineer</v>
      </c>
      <c r="M524" s="29" t="str">
        <f>_xlfn.XLOOKUP($C524,mapping!$J$2:$J$5,mapping!$K$2:$K$5,,0)</f>
        <v>Full-Time</v>
      </c>
      <c r="N524" s="29" t="str">
        <f>_xlfn.XLOOKUP($B524,mapping!$G$2:$G$5,mapping!$H$2:$H$5,,0)</f>
        <v>Senior</v>
      </c>
      <c r="O524" s="29" t="str">
        <f>_xlfn.XLOOKUP($J524,mapping!$D$2:$D$56,mapping!$E$2:$E$56,,0)</f>
        <v>United States</v>
      </c>
      <c r="P524" s="29" t="str">
        <f>_xlfn.XLOOKUP($K524,mapping!$P$2:$P$4,mapping!$Q$2:$Q$4,,0)</f>
        <v>Medium</v>
      </c>
      <c r="Q524" s="29" t="str">
        <f>_xlfn.XLOOKUP($I524,mapping!$M$2:$M$4,mapping!$N$2:$N$4,,0)</f>
        <v>On-site</v>
      </c>
    </row>
    <row r="525" spans="1:17" x14ac:dyDescent="0.25">
      <c r="A525" s="28">
        <v>2024</v>
      </c>
      <c r="B525" s="29" t="s">
        <v>21</v>
      </c>
      <c r="C525" s="29" t="s">
        <v>12</v>
      </c>
      <c r="D525" s="29" t="s">
        <v>22</v>
      </c>
      <c r="E525" s="28">
        <v>297000</v>
      </c>
      <c r="F525" s="29" t="s">
        <v>14</v>
      </c>
      <c r="G525" s="28">
        <v>297000</v>
      </c>
      <c r="H525" s="29" t="s">
        <v>17</v>
      </c>
      <c r="I525" s="28">
        <v>0</v>
      </c>
      <c r="J525" s="29" t="s">
        <v>17</v>
      </c>
      <c r="K525" s="29" t="s">
        <v>16</v>
      </c>
      <c r="L525" s="29" t="str">
        <f>_xlfn.XLOOKUP($D525,mapping!$B$2:$B$124,mapping!$A$2:$A$124,,0)</f>
        <v>Data Scientist</v>
      </c>
      <c r="M525" s="29" t="str">
        <f>_xlfn.XLOOKUP($C525,mapping!$J$2:$J$5,mapping!$K$2:$K$5,,0)</f>
        <v>Full-Time</v>
      </c>
      <c r="N525" s="29" t="str">
        <f>_xlfn.XLOOKUP($B525,mapping!$G$2:$G$5,mapping!$H$2:$H$5,,0)</f>
        <v>Senior</v>
      </c>
      <c r="O525" s="29" t="str">
        <f>_xlfn.XLOOKUP($J525,mapping!$D$2:$D$56,mapping!$E$2:$E$56,,0)</f>
        <v>United States</v>
      </c>
      <c r="P525" s="29" t="str">
        <f>_xlfn.XLOOKUP($K525,mapping!$P$2:$P$4,mapping!$Q$2:$Q$4,,0)</f>
        <v>Medium</v>
      </c>
      <c r="Q525" s="29" t="str">
        <f>_xlfn.XLOOKUP($I525,mapping!$M$2:$M$4,mapping!$N$2:$N$4,,0)</f>
        <v>On-site</v>
      </c>
    </row>
    <row r="526" spans="1:17" x14ac:dyDescent="0.25">
      <c r="A526" s="28">
        <v>2022</v>
      </c>
      <c r="B526" s="29" t="s">
        <v>21</v>
      </c>
      <c r="C526" s="29" t="s">
        <v>12</v>
      </c>
      <c r="D526" s="29" t="s">
        <v>22</v>
      </c>
      <c r="E526" s="28">
        <v>155000</v>
      </c>
      <c r="F526" s="29" t="s">
        <v>14</v>
      </c>
      <c r="G526" s="28">
        <v>155000</v>
      </c>
      <c r="H526" s="29" t="s">
        <v>17</v>
      </c>
      <c r="I526" s="28">
        <v>100</v>
      </c>
      <c r="J526" s="29" t="s">
        <v>17</v>
      </c>
      <c r="K526" s="29" t="s">
        <v>16</v>
      </c>
      <c r="L526" s="29" t="str">
        <f>_xlfn.XLOOKUP($D526,mapping!$B$2:$B$124,mapping!$A$2:$A$124,,0)</f>
        <v>Data Scientist</v>
      </c>
      <c r="M526" s="29" t="str">
        <f>_xlfn.XLOOKUP($C526,mapping!$J$2:$J$5,mapping!$K$2:$K$5,,0)</f>
        <v>Full-Time</v>
      </c>
      <c r="N526" s="29" t="str">
        <f>_xlfn.XLOOKUP($B526,mapping!$G$2:$G$5,mapping!$H$2:$H$5,,0)</f>
        <v>Senior</v>
      </c>
      <c r="O526" s="29" t="str">
        <f>_xlfn.XLOOKUP($J526,mapping!$D$2:$D$56,mapping!$E$2:$E$56,,0)</f>
        <v>United States</v>
      </c>
      <c r="P526" s="29" t="str">
        <f>_xlfn.XLOOKUP($K526,mapping!$P$2:$P$4,mapping!$Q$2:$Q$4,,0)</f>
        <v>Medium</v>
      </c>
      <c r="Q526" s="29" t="str">
        <f>_xlfn.XLOOKUP($I526,mapping!$M$2:$M$4,mapping!$N$2:$N$4,,0)</f>
        <v>Remote</v>
      </c>
    </row>
    <row r="527" spans="1:17" x14ac:dyDescent="0.25">
      <c r="A527" s="28">
        <v>2023</v>
      </c>
      <c r="B527" s="29" t="s">
        <v>21</v>
      </c>
      <c r="C527" s="29" t="s">
        <v>12</v>
      </c>
      <c r="D527" s="29" t="s">
        <v>13</v>
      </c>
      <c r="E527" s="28">
        <v>55000</v>
      </c>
      <c r="F527" s="29" t="s">
        <v>14</v>
      </c>
      <c r="G527" s="28">
        <v>55000</v>
      </c>
      <c r="H527" s="29" t="s">
        <v>17</v>
      </c>
      <c r="I527" s="28">
        <v>0</v>
      </c>
      <c r="J527" s="29" t="s">
        <v>17</v>
      </c>
      <c r="K527" s="29" t="s">
        <v>16</v>
      </c>
      <c r="L527" s="29" t="str">
        <f>_xlfn.XLOOKUP($D527,mapping!$B$2:$B$124,mapping!$A$2:$A$124,,0)</f>
        <v>Data Analyst</v>
      </c>
      <c r="M527" s="29" t="str">
        <f>_xlfn.XLOOKUP($C527,mapping!$J$2:$J$5,mapping!$K$2:$K$5,,0)</f>
        <v>Full-Time</v>
      </c>
      <c r="N527" s="29" t="str">
        <f>_xlfn.XLOOKUP($B527,mapping!$G$2:$G$5,mapping!$H$2:$H$5,,0)</f>
        <v>Senior</v>
      </c>
      <c r="O527" s="29" t="str">
        <f>_xlfn.XLOOKUP($J527,mapping!$D$2:$D$56,mapping!$E$2:$E$56,,0)</f>
        <v>United States</v>
      </c>
      <c r="P527" s="29" t="str">
        <f>_xlfn.XLOOKUP($K527,mapping!$P$2:$P$4,mapping!$Q$2:$Q$4,,0)</f>
        <v>Medium</v>
      </c>
      <c r="Q527" s="29" t="str">
        <f>_xlfn.XLOOKUP($I527,mapping!$M$2:$M$4,mapping!$N$2:$N$4,,0)</f>
        <v>On-site</v>
      </c>
    </row>
    <row r="528" spans="1:17" x14ac:dyDescent="0.25">
      <c r="A528" s="28">
        <v>2023</v>
      </c>
      <c r="B528" s="29" t="s">
        <v>21</v>
      </c>
      <c r="C528" s="29" t="s">
        <v>12</v>
      </c>
      <c r="D528" s="29" t="s">
        <v>18</v>
      </c>
      <c r="E528" s="28">
        <v>200000</v>
      </c>
      <c r="F528" s="29" t="s">
        <v>14</v>
      </c>
      <c r="G528" s="28">
        <v>200000</v>
      </c>
      <c r="H528" s="29" t="s">
        <v>17</v>
      </c>
      <c r="I528" s="28">
        <v>100</v>
      </c>
      <c r="J528" s="29" t="s">
        <v>17</v>
      </c>
      <c r="K528" s="29" t="s">
        <v>16</v>
      </c>
      <c r="L528" s="29" t="str">
        <f>_xlfn.XLOOKUP($D528,mapping!$B$2:$B$124,mapping!$A$2:$A$124,,0)</f>
        <v>Machine Learning Engineer</v>
      </c>
      <c r="M528" s="29" t="str">
        <f>_xlfn.XLOOKUP($C528,mapping!$J$2:$J$5,mapping!$K$2:$K$5,,0)</f>
        <v>Full-Time</v>
      </c>
      <c r="N528" s="29" t="str">
        <f>_xlfn.XLOOKUP($B528,mapping!$G$2:$G$5,mapping!$H$2:$H$5,,0)</f>
        <v>Senior</v>
      </c>
      <c r="O528" s="29" t="str">
        <f>_xlfn.XLOOKUP($J528,mapping!$D$2:$D$56,mapping!$E$2:$E$56,,0)</f>
        <v>United States</v>
      </c>
      <c r="P528" s="29" t="str">
        <f>_xlfn.XLOOKUP($K528,mapping!$P$2:$P$4,mapping!$Q$2:$Q$4,,0)</f>
        <v>Medium</v>
      </c>
      <c r="Q528" s="29" t="str">
        <f>_xlfn.XLOOKUP($I528,mapping!$M$2:$M$4,mapping!$N$2:$N$4,,0)</f>
        <v>Remote</v>
      </c>
    </row>
    <row r="529" spans="1:17" x14ac:dyDescent="0.25">
      <c r="A529" s="28">
        <v>2023</v>
      </c>
      <c r="B529" s="29" t="s">
        <v>21</v>
      </c>
      <c r="C529" s="29" t="s">
        <v>12</v>
      </c>
      <c r="D529" s="29" t="s">
        <v>13</v>
      </c>
      <c r="E529" s="28">
        <v>187000</v>
      </c>
      <c r="F529" s="29" t="s">
        <v>14</v>
      </c>
      <c r="G529" s="28">
        <v>187000</v>
      </c>
      <c r="H529" s="29" t="s">
        <v>17</v>
      </c>
      <c r="I529" s="28">
        <v>0</v>
      </c>
      <c r="J529" s="29" t="s">
        <v>17</v>
      </c>
      <c r="K529" s="29" t="s">
        <v>16</v>
      </c>
      <c r="L529" s="29" t="str">
        <f>_xlfn.XLOOKUP($D529,mapping!$B$2:$B$124,mapping!$A$2:$A$124,,0)</f>
        <v>Data Analyst</v>
      </c>
      <c r="M529" s="29" t="str">
        <f>_xlfn.XLOOKUP($C529,mapping!$J$2:$J$5,mapping!$K$2:$K$5,,0)</f>
        <v>Full-Time</v>
      </c>
      <c r="N529" s="29" t="str">
        <f>_xlfn.XLOOKUP($B529,mapping!$G$2:$G$5,mapping!$H$2:$H$5,,0)</f>
        <v>Senior</v>
      </c>
      <c r="O529" s="29" t="str">
        <f>_xlfn.XLOOKUP($J529,mapping!$D$2:$D$56,mapping!$E$2:$E$56,,0)</f>
        <v>United States</v>
      </c>
      <c r="P529" s="29" t="str">
        <f>_xlfn.XLOOKUP($K529,mapping!$P$2:$P$4,mapping!$Q$2:$Q$4,,0)</f>
        <v>Medium</v>
      </c>
      <c r="Q529" s="29" t="str">
        <f>_xlfn.XLOOKUP($I529,mapping!$M$2:$M$4,mapping!$N$2:$N$4,,0)</f>
        <v>On-site</v>
      </c>
    </row>
    <row r="530" spans="1:17" x14ac:dyDescent="0.25">
      <c r="A530" s="28">
        <v>2024</v>
      </c>
      <c r="B530" s="29" t="s">
        <v>11</v>
      </c>
      <c r="C530" s="29" t="s">
        <v>12</v>
      </c>
      <c r="D530" s="29" t="s">
        <v>96</v>
      </c>
      <c r="E530" s="28">
        <v>100000</v>
      </c>
      <c r="F530" s="29" t="s">
        <v>14</v>
      </c>
      <c r="G530" s="28">
        <v>100000</v>
      </c>
      <c r="H530" s="29" t="s">
        <v>17</v>
      </c>
      <c r="I530" s="28">
        <v>0</v>
      </c>
      <c r="J530" s="29" t="s">
        <v>17</v>
      </c>
      <c r="K530" s="29" t="s">
        <v>16</v>
      </c>
      <c r="L530" s="29" t="str">
        <f>_xlfn.XLOOKUP($D530,mapping!$B$2:$B$124,mapping!$A$2:$A$124,,0)</f>
        <v>Business Intelligence</v>
      </c>
      <c r="M530" s="29" t="str">
        <f>_xlfn.XLOOKUP($C530,mapping!$J$2:$J$5,mapping!$K$2:$K$5,,0)</f>
        <v>Full-Time</v>
      </c>
      <c r="N530" s="29" t="str">
        <f>_xlfn.XLOOKUP($B530,mapping!$G$2:$G$5,mapping!$H$2:$H$5,,0)</f>
        <v>Mid-Level</v>
      </c>
      <c r="O530" s="29" t="str">
        <f>_xlfn.XLOOKUP($J530,mapping!$D$2:$D$56,mapping!$E$2:$E$56,,0)</f>
        <v>United States</v>
      </c>
      <c r="P530" s="29" t="str">
        <f>_xlfn.XLOOKUP($K530,mapping!$P$2:$P$4,mapping!$Q$2:$Q$4,,0)</f>
        <v>Medium</v>
      </c>
      <c r="Q530" s="29" t="str">
        <f>_xlfn.XLOOKUP($I530,mapping!$M$2:$M$4,mapping!$N$2:$N$4,,0)</f>
        <v>On-site</v>
      </c>
    </row>
    <row r="531" spans="1:17" x14ac:dyDescent="0.25">
      <c r="A531" s="28">
        <v>2024</v>
      </c>
      <c r="B531" s="29" t="s">
        <v>21</v>
      </c>
      <c r="C531" s="29" t="s">
        <v>12</v>
      </c>
      <c r="D531" s="29" t="s">
        <v>23</v>
      </c>
      <c r="E531" s="28">
        <v>235680</v>
      </c>
      <c r="F531" s="29" t="s">
        <v>14</v>
      </c>
      <c r="G531" s="28">
        <v>235680</v>
      </c>
      <c r="H531" s="29" t="s">
        <v>17</v>
      </c>
      <c r="I531" s="28">
        <v>0</v>
      </c>
      <c r="J531" s="29" t="s">
        <v>17</v>
      </c>
      <c r="K531" s="29" t="s">
        <v>16</v>
      </c>
      <c r="L531" s="29" t="str">
        <f>_xlfn.XLOOKUP($D531,mapping!$B$2:$B$124,mapping!$A$2:$A$124,,0)</f>
        <v>Researcher</v>
      </c>
      <c r="M531" s="29" t="str">
        <f>_xlfn.XLOOKUP($C531,mapping!$J$2:$J$5,mapping!$K$2:$K$5,,0)</f>
        <v>Full-Time</v>
      </c>
      <c r="N531" s="29" t="str">
        <f>_xlfn.XLOOKUP($B531,mapping!$G$2:$G$5,mapping!$H$2:$H$5,,0)</f>
        <v>Senior</v>
      </c>
      <c r="O531" s="29" t="str">
        <f>_xlfn.XLOOKUP($J531,mapping!$D$2:$D$56,mapping!$E$2:$E$56,,0)</f>
        <v>United States</v>
      </c>
      <c r="P531" s="29" t="str">
        <f>_xlfn.XLOOKUP($K531,mapping!$P$2:$P$4,mapping!$Q$2:$Q$4,,0)</f>
        <v>Medium</v>
      </c>
      <c r="Q531" s="29" t="str">
        <f>_xlfn.XLOOKUP($I531,mapping!$M$2:$M$4,mapping!$N$2:$N$4,,0)</f>
        <v>On-site</v>
      </c>
    </row>
    <row r="532" spans="1:17" x14ac:dyDescent="0.25">
      <c r="A532" s="28">
        <v>2023</v>
      </c>
      <c r="B532" s="29" t="s">
        <v>21</v>
      </c>
      <c r="C532" s="29" t="s">
        <v>12</v>
      </c>
      <c r="D532" s="29" t="s">
        <v>22</v>
      </c>
      <c r="E532" s="28">
        <v>192000</v>
      </c>
      <c r="F532" s="29" t="s">
        <v>14</v>
      </c>
      <c r="G532" s="28">
        <v>192000</v>
      </c>
      <c r="H532" s="29" t="s">
        <v>17</v>
      </c>
      <c r="I532" s="28">
        <v>100</v>
      </c>
      <c r="J532" s="29" t="s">
        <v>17</v>
      </c>
      <c r="K532" s="29" t="s">
        <v>16</v>
      </c>
      <c r="L532" s="29" t="str">
        <f>_xlfn.XLOOKUP($D532,mapping!$B$2:$B$124,mapping!$A$2:$A$124,,0)</f>
        <v>Data Scientist</v>
      </c>
      <c r="M532" s="29" t="str">
        <f>_xlfn.XLOOKUP($C532,mapping!$J$2:$J$5,mapping!$K$2:$K$5,,0)</f>
        <v>Full-Time</v>
      </c>
      <c r="N532" s="29" t="str">
        <f>_xlfn.XLOOKUP($B532,mapping!$G$2:$G$5,mapping!$H$2:$H$5,,0)</f>
        <v>Senior</v>
      </c>
      <c r="O532" s="29" t="str">
        <f>_xlfn.XLOOKUP($J532,mapping!$D$2:$D$56,mapping!$E$2:$E$56,,0)</f>
        <v>United States</v>
      </c>
      <c r="P532" s="29" t="str">
        <f>_xlfn.XLOOKUP($K532,mapping!$P$2:$P$4,mapping!$Q$2:$Q$4,,0)</f>
        <v>Medium</v>
      </c>
      <c r="Q532" s="29" t="str">
        <f>_xlfn.XLOOKUP($I532,mapping!$M$2:$M$4,mapping!$N$2:$N$4,,0)</f>
        <v>Remote</v>
      </c>
    </row>
    <row r="533" spans="1:17" x14ac:dyDescent="0.25">
      <c r="A533" s="28">
        <v>2023</v>
      </c>
      <c r="B533" s="29" t="s">
        <v>21</v>
      </c>
      <c r="C533" s="29" t="s">
        <v>12</v>
      </c>
      <c r="D533" s="29" t="s">
        <v>63</v>
      </c>
      <c r="E533" s="28">
        <v>175564</v>
      </c>
      <c r="F533" s="29" t="s">
        <v>14</v>
      </c>
      <c r="G533" s="28">
        <v>175564</v>
      </c>
      <c r="H533" s="29" t="s">
        <v>17</v>
      </c>
      <c r="I533" s="28">
        <v>100</v>
      </c>
      <c r="J533" s="29" t="s">
        <v>17</v>
      </c>
      <c r="K533" s="29" t="s">
        <v>16</v>
      </c>
      <c r="L533" s="29" t="str">
        <f>_xlfn.XLOOKUP($D533,mapping!$B$2:$B$124,mapping!$A$2:$A$124,,0)</f>
        <v>Data Architect</v>
      </c>
      <c r="M533" s="29" t="str">
        <f>_xlfn.XLOOKUP($C533,mapping!$J$2:$J$5,mapping!$K$2:$K$5,,0)</f>
        <v>Full-Time</v>
      </c>
      <c r="N533" s="29" t="str">
        <f>_xlfn.XLOOKUP($B533,mapping!$G$2:$G$5,mapping!$H$2:$H$5,,0)</f>
        <v>Senior</v>
      </c>
      <c r="O533" s="29" t="str">
        <f>_xlfn.XLOOKUP($J533,mapping!$D$2:$D$56,mapping!$E$2:$E$56,,0)</f>
        <v>United States</v>
      </c>
      <c r="P533" s="29" t="str">
        <f>_xlfn.XLOOKUP($K533,mapping!$P$2:$P$4,mapping!$Q$2:$Q$4,,0)</f>
        <v>Medium</v>
      </c>
      <c r="Q533" s="29" t="str">
        <f>_xlfn.XLOOKUP($I533,mapping!$M$2:$M$4,mapping!$N$2:$N$4,,0)</f>
        <v>Remote</v>
      </c>
    </row>
    <row r="534" spans="1:17" x14ac:dyDescent="0.25">
      <c r="A534" s="28">
        <v>2023</v>
      </c>
      <c r="B534" s="29" t="s">
        <v>25</v>
      </c>
      <c r="C534" s="29" t="s">
        <v>12</v>
      </c>
      <c r="D534" s="29" t="s">
        <v>31</v>
      </c>
      <c r="E534" s="28">
        <v>170000</v>
      </c>
      <c r="F534" s="29" t="s">
        <v>14</v>
      </c>
      <c r="G534" s="28">
        <v>170000</v>
      </c>
      <c r="H534" s="29" t="s">
        <v>17</v>
      </c>
      <c r="I534" s="28">
        <v>0</v>
      </c>
      <c r="J534" s="29" t="s">
        <v>17</v>
      </c>
      <c r="K534" s="29" t="s">
        <v>16</v>
      </c>
      <c r="L534" s="29" t="str">
        <f>_xlfn.XLOOKUP($D534,mapping!$B$2:$B$124,mapping!$A$2:$A$124,,0)</f>
        <v>Analytics Engineer</v>
      </c>
      <c r="M534" s="29" t="str">
        <f>_xlfn.XLOOKUP($C534,mapping!$J$2:$J$5,mapping!$K$2:$K$5,,0)</f>
        <v>Full-Time</v>
      </c>
      <c r="N534" s="29" t="str">
        <f>_xlfn.XLOOKUP($B534,mapping!$G$2:$G$5,mapping!$H$2:$H$5,,0)</f>
        <v>Executive</v>
      </c>
      <c r="O534" s="29" t="str">
        <f>_xlfn.XLOOKUP($J534,mapping!$D$2:$D$56,mapping!$E$2:$E$56,,0)</f>
        <v>United States</v>
      </c>
      <c r="P534" s="29" t="str">
        <f>_xlfn.XLOOKUP($K534,mapping!$P$2:$P$4,mapping!$Q$2:$Q$4,,0)</f>
        <v>Medium</v>
      </c>
      <c r="Q534" s="29" t="str">
        <f>_xlfn.XLOOKUP($I534,mapping!$M$2:$M$4,mapping!$N$2:$N$4,,0)</f>
        <v>On-site</v>
      </c>
    </row>
    <row r="535" spans="1:17" x14ac:dyDescent="0.25">
      <c r="A535" s="28">
        <v>2024</v>
      </c>
      <c r="B535" s="29" t="s">
        <v>21</v>
      </c>
      <c r="C535" s="29" t="s">
        <v>12</v>
      </c>
      <c r="D535" s="29" t="s">
        <v>22</v>
      </c>
      <c r="E535" s="28">
        <v>130000</v>
      </c>
      <c r="F535" s="29" t="s">
        <v>14</v>
      </c>
      <c r="G535" s="28">
        <v>130000</v>
      </c>
      <c r="H535" s="29" t="s">
        <v>17</v>
      </c>
      <c r="I535" s="28">
        <v>0</v>
      </c>
      <c r="J535" s="29" t="s">
        <v>17</v>
      </c>
      <c r="K535" s="29" t="s">
        <v>16</v>
      </c>
      <c r="L535" s="29" t="str">
        <f>_xlfn.XLOOKUP($D535,mapping!$B$2:$B$124,mapping!$A$2:$A$124,,0)</f>
        <v>Data Scientist</v>
      </c>
      <c r="M535" s="29" t="str">
        <f>_xlfn.XLOOKUP($C535,mapping!$J$2:$J$5,mapping!$K$2:$K$5,,0)</f>
        <v>Full-Time</v>
      </c>
      <c r="N535" s="29" t="str">
        <f>_xlfn.XLOOKUP($B535,mapping!$G$2:$G$5,mapping!$H$2:$H$5,,0)</f>
        <v>Senior</v>
      </c>
      <c r="O535" s="29" t="str">
        <f>_xlfn.XLOOKUP($J535,mapping!$D$2:$D$56,mapping!$E$2:$E$56,,0)</f>
        <v>United States</v>
      </c>
      <c r="P535" s="29" t="str">
        <f>_xlfn.XLOOKUP($K535,mapping!$P$2:$P$4,mapping!$Q$2:$Q$4,,0)</f>
        <v>Medium</v>
      </c>
      <c r="Q535" s="29" t="str">
        <f>_xlfn.XLOOKUP($I535,mapping!$M$2:$M$4,mapping!$N$2:$N$4,,0)</f>
        <v>On-site</v>
      </c>
    </row>
    <row r="536" spans="1:17" x14ac:dyDescent="0.25">
      <c r="A536" s="28">
        <v>2023</v>
      </c>
      <c r="B536" s="29" t="s">
        <v>21</v>
      </c>
      <c r="C536" s="29" t="s">
        <v>12</v>
      </c>
      <c r="D536" s="29" t="s">
        <v>13</v>
      </c>
      <c r="E536" s="28">
        <v>169000</v>
      </c>
      <c r="F536" s="29" t="s">
        <v>14</v>
      </c>
      <c r="G536" s="28">
        <v>169000</v>
      </c>
      <c r="H536" s="29" t="s">
        <v>17</v>
      </c>
      <c r="I536" s="28">
        <v>0</v>
      </c>
      <c r="J536" s="29" t="s">
        <v>17</v>
      </c>
      <c r="K536" s="29" t="s">
        <v>16</v>
      </c>
      <c r="L536" s="29" t="str">
        <f>_xlfn.XLOOKUP($D536,mapping!$B$2:$B$124,mapping!$A$2:$A$124,,0)</f>
        <v>Data Analyst</v>
      </c>
      <c r="M536" s="29" t="str">
        <f>_xlfn.XLOOKUP($C536,mapping!$J$2:$J$5,mapping!$K$2:$K$5,,0)</f>
        <v>Full-Time</v>
      </c>
      <c r="N536" s="29" t="str">
        <f>_xlfn.XLOOKUP($B536,mapping!$G$2:$G$5,mapping!$H$2:$H$5,,0)</f>
        <v>Senior</v>
      </c>
      <c r="O536" s="29" t="str">
        <f>_xlfn.XLOOKUP($J536,mapping!$D$2:$D$56,mapping!$E$2:$E$56,,0)</f>
        <v>United States</v>
      </c>
      <c r="P536" s="29" t="str">
        <f>_xlfn.XLOOKUP($K536,mapping!$P$2:$P$4,mapping!$Q$2:$Q$4,,0)</f>
        <v>Medium</v>
      </c>
      <c r="Q536" s="29" t="str">
        <f>_xlfn.XLOOKUP($I536,mapping!$M$2:$M$4,mapping!$N$2:$N$4,,0)</f>
        <v>On-site</v>
      </c>
    </row>
    <row r="537" spans="1:17" x14ac:dyDescent="0.25">
      <c r="A537" s="28">
        <v>2024</v>
      </c>
      <c r="B537" s="29" t="s">
        <v>21</v>
      </c>
      <c r="C537" s="29" t="s">
        <v>12</v>
      </c>
      <c r="D537" s="29" t="s">
        <v>63</v>
      </c>
      <c r="E537" s="28">
        <v>299792</v>
      </c>
      <c r="F537" s="29" t="s">
        <v>14</v>
      </c>
      <c r="G537" s="28">
        <v>299792</v>
      </c>
      <c r="H537" s="29" t="s">
        <v>17</v>
      </c>
      <c r="I537" s="28">
        <v>0</v>
      </c>
      <c r="J537" s="29" t="s">
        <v>17</v>
      </c>
      <c r="K537" s="29" t="s">
        <v>16</v>
      </c>
      <c r="L537" s="29" t="str">
        <f>_xlfn.XLOOKUP($D537,mapping!$B$2:$B$124,mapping!$A$2:$A$124,,0)</f>
        <v>Data Architect</v>
      </c>
      <c r="M537" s="29" t="str">
        <f>_xlfn.XLOOKUP($C537,mapping!$J$2:$J$5,mapping!$K$2:$K$5,,0)</f>
        <v>Full-Time</v>
      </c>
      <c r="N537" s="29" t="str">
        <f>_xlfn.XLOOKUP($B537,mapping!$G$2:$G$5,mapping!$H$2:$H$5,,0)</f>
        <v>Senior</v>
      </c>
      <c r="O537" s="29" t="str">
        <f>_xlfn.XLOOKUP($J537,mapping!$D$2:$D$56,mapping!$E$2:$E$56,,0)</f>
        <v>United States</v>
      </c>
      <c r="P537" s="29" t="str">
        <f>_xlfn.XLOOKUP($K537,mapping!$P$2:$P$4,mapping!$Q$2:$Q$4,,0)</f>
        <v>Medium</v>
      </c>
      <c r="Q537" s="29" t="str">
        <f>_xlfn.XLOOKUP($I537,mapping!$M$2:$M$4,mapping!$N$2:$N$4,,0)</f>
        <v>On-site</v>
      </c>
    </row>
    <row r="538" spans="1:17" x14ac:dyDescent="0.25">
      <c r="A538" s="28">
        <v>2023</v>
      </c>
      <c r="B538" s="29" t="s">
        <v>29</v>
      </c>
      <c r="C538" s="29" t="s">
        <v>12</v>
      </c>
      <c r="D538" s="29" t="s">
        <v>22</v>
      </c>
      <c r="E538" s="28">
        <v>70000</v>
      </c>
      <c r="F538" s="29" t="s">
        <v>14</v>
      </c>
      <c r="G538" s="28">
        <v>70000</v>
      </c>
      <c r="H538" s="29" t="s">
        <v>17</v>
      </c>
      <c r="I538" s="28">
        <v>0</v>
      </c>
      <c r="J538" s="29" t="s">
        <v>17</v>
      </c>
      <c r="K538" s="29" t="s">
        <v>16</v>
      </c>
      <c r="L538" s="29" t="str">
        <f>_xlfn.XLOOKUP($D538,mapping!$B$2:$B$124,mapping!$A$2:$A$124,,0)</f>
        <v>Data Scientist</v>
      </c>
      <c r="M538" s="29" t="str">
        <f>_xlfn.XLOOKUP($C538,mapping!$J$2:$J$5,mapping!$K$2:$K$5,,0)</f>
        <v>Full-Time</v>
      </c>
      <c r="N538" s="29" t="str">
        <f>_xlfn.XLOOKUP($B538,mapping!$G$2:$G$5,mapping!$H$2:$H$5,,0)</f>
        <v>Junior</v>
      </c>
      <c r="O538" s="29" t="str">
        <f>_xlfn.XLOOKUP($J538,mapping!$D$2:$D$56,mapping!$E$2:$E$56,,0)</f>
        <v>United States</v>
      </c>
      <c r="P538" s="29" t="str">
        <f>_xlfn.XLOOKUP($K538,mapping!$P$2:$P$4,mapping!$Q$2:$Q$4,,0)</f>
        <v>Medium</v>
      </c>
      <c r="Q538" s="29" t="str">
        <f>_xlfn.XLOOKUP($I538,mapping!$M$2:$M$4,mapping!$N$2:$N$4,,0)</f>
        <v>On-site</v>
      </c>
    </row>
    <row r="539" spans="1:17" x14ac:dyDescent="0.25">
      <c r="A539" s="28">
        <v>2023</v>
      </c>
      <c r="B539" s="29" t="s">
        <v>21</v>
      </c>
      <c r="C539" s="29" t="s">
        <v>12</v>
      </c>
      <c r="D539" s="29" t="s">
        <v>51</v>
      </c>
      <c r="E539" s="28">
        <v>133500</v>
      </c>
      <c r="F539" s="29" t="s">
        <v>14</v>
      </c>
      <c r="G539" s="28">
        <v>133500</v>
      </c>
      <c r="H539" s="29" t="s">
        <v>17</v>
      </c>
      <c r="I539" s="28">
        <v>0</v>
      </c>
      <c r="J539" s="29" t="s">
        <v>17</v>
      </c>
      <c r="K539" s="29" t="s">
        <v>16</v>
      </c>
      <c r="L539" s="29" t="str">
        <f>_xlfn.XLOOKUP($D539,mapping!$B$2:$B$124,mapping!$A$2:$A$124,,0)</f>
        <v>Applied Scientist</v>
      </c>
      <c r="M539" s="29" t="str">
        <f>_xlfn.XLOOKUP($C539,mapping!$J$2:$J$5,mapping!$K$2:$K$5,,0)</f>
        <v>Full-Time</v>
      </c>
      <c r="N539" s="29" t="str">
        <f>_xlfn.XLOOKUP($B539,mapping!$G$2:$G$5,mapping!$H$2:$H$5,,0)</f>
        <v>Senior</v>
      </c>
      <c r="O539" s="29" t="str">
        <f>_xlfn.XLOOKUP($J539,mapping!$D$2:$D$56,mapping!$E$2:$E$56,,0)</f>
        <v>United States</v>
      </c>
      <c r="P539" s="29" t="str">
        <f>_xlfn.XLOOKUP($K539,mapping!$P$2:$P$4,mapping!$Q$2:$Q$4,,0)</f>
        <v>Medium</v>
      </c>
      <c r="Q539" s="29" t="str">
        <f>_xlfn.XLOOKUP($I539,mapping!$M$2:$M$4,mapping!$N$2:$N$4,,0)</f>
        <v>On-site</v>
      </c>
    </row>
    <row r="540" spans="1:17" x14ac:dyDescent="0.25">
      <c r="A540" s="28">
        <v>2024</v>
      </c>
      <c r="B540" s="29" t="s">
        <v>29</v>
      </c>
      <c r="C540" s="29" t="s">
        <v>12</v>
      </c>
      <c r="D540" s="29" t="s">
        <v>43</v>
      </c>
      <c r="E540" s="28">
        <v>116000</v>
      </c>
      <c r="F540" s="29" t="s">
        <v>14</v>
      </c>
      <c r="G540" s="28">
        <v>116000</v>
      </c>
      <c r="H540" s="29" t="s">
        <v>17</v>
      </c>
      <c r="I540" s="28">
        <v>100</v>
      </c>
      <c r="J540" s="29" t="s">
        <v>17</v>
      </c>
      <c r="K540" s="29" t="s">
        <v>16</v>
      </c>
      <c r="L540" s="29" t="str">
        <f>_xlfn.XLOOKUP($D540,mapping!$B$2:$B$124,mapping!$A$2:$A$124,,0)</f>
        <v>Researcher</v>
      </c>
      <c r="M540" s="29" t="str">
        <f>_xlfn.XLOOKUP($C540,mapping!$J$2:$J$5,mapping!$K$2:$K$5,,0)</f>
        <v>Full-Time</v>
      </c>
      <c r="N540" s="29" t="str">
        <f>_xlfn.XLOOKUP($B540,mapping!$G$2:$G$5,mapping!$H$2:$H$5,,0)</f>
        <v>Junior</v>
      </c>
      <c r="O540" s="29" t="str">
        <f>_xlfn.XLOOKUP($J540,mapping!$D$2:$D$56,mapping!$E$2:$E$56,,0)</f>
        <v>United States</v>
      </c>
      <c r="P540" s="29" t="str">
        <f>_xlfn.XLOOKUP($K540,mapping!$P$2:$P$4,mapping!$Q$2:$Q$4,,0)</f>
        <v>Medium</v>
      </c>
      <c r="Q540" s="29" t="str">
        <f>_xlfn.XLOOKUP($I540,mapping!$M$2:$M$4,mapping!$N$2:$N$4,,0)</f>
        <v>Remote</v>
      </c>
    </row>
    <row r="541" spans="1:17" x14ac:dyDescent="0.25">
      <c r="A541" s="28">
        <v>2023</v>
      </c>
      <c r="B541" s="29" t="s">
        <v>29</v>
      </c>
      <c r="C541" s="29" t="s">
        <v>12</v>
      </c>
      <c r="D541" s="29" t="s">
        <v>13</v>
      </c>
      <c r="E541" s="28">
        <v>74300</v>
      </c>
      <c r="F541" s="29" t="s">
        <v>14</v>
      </c>
      <c r="G541" s="28">
        <v>74300</v>
      </c>
      <c r="H541" s="29" t="s">
        <v>17</v>
      </c>
      <c r="I541" s="28">
        <v>100</v>
      </c>
      <c r="J541" s="29" t="s">
        <v>17</v>
      </c>
      <c r="K541" s="29" t="s">
        <v>16</v>
      </c>
      <c r="L541" s="29" t="str">
        <f>_xlfn.XLOOKUP($D541,mapping!$B$2:$B$124,mapping!$A$2:$A$124,,0)</f>
        <v>Data Analyst</v>
      </c>
      <c r="M541" s="29" t="str">
        <f>_xlfn.XLOOKUP($C541,mapping!$J$2:$J$5,mapping!$K$2:$K$5,,0)</f>
        <v>Full-Time</v>
      </c>
      <c r="N541" s="29" t="str">
        <f>_xlfn.XLOOKUP($B541,mapping!$G$2:$G$5,mapping!$H$2:$H$5,,0)</f>
        <v>Junior</v>
      </c>
      <c r="O541" s="29" t="str">
        <f>_xlfn.XLOOKUP($J541,mapping!$D$2:$D$56,mapping!$E$2:$E$56,,0)</f>
        <v>United States</v>
      </c>
      <c r="P541" s="29" t="str">
        <f>_xlfn.XLOOKUP($K541,mapping!$P$2:$P$4,mapping!$Q$2:$Q$4,,0)</f>
        <v>Medium</v>
      </c>
      <c r="Q541" s="29" t="str">
        <f>_xlfn.XLOOKUP($I541,mapping!$M$2:$M$4,mapping!$N$2:$N$4,,0)</f>
        <v>Remote</v>
      </c>
    </row>
    <row r="542" spans="1:17" x14ac:dyDescent="0.25">
      <c r="A542" s="28">
        <v>2022</v>
      </c>
      <c r="B542" s="29" t="s">
        <v>21</v>
      </c>
      <c r="C542" s="29" t="s">
        <v>12</v>
      </c>
      <c r="D542" s="29" t="s">
        <v>63</v>
      </c>
      <c r="E542" s="28">
        <v>250000</v>
      </c>
      <c r="F542" s="29" t="s">
        <v>14</v>
      </c>
      <c r="G542" s="28">
        <v>250000</v>
      </c>
      <c r="H542" s="29" t="s">
        <v>17</v>
      </c>
      <c r="I542" s="28">
        <v>0</v>
      </c>
      <c r="J542" s="29" t="s">
        <v>17</v>
      </c>
      <c r="K542" s="29" t="s">
        <v>16</v>
      </c>
      <c r="L542" s="29" t="str">
        <f>_xlfn.XLOOKUP($D542,mapping!$B$2:$B$124,mapping!$A$2:$A$124,,0)</f>
        <v>Data Architect</v>
      </c>
      <c r="M542" s="29" t="str">
        <f>_xlfn.XLOOKUP($C542,mapping!$J$2:$J$5,mapping!$K$2:$K$5,,0)</f>
        <v>Full-Time</v>
      </c>
      <c r="N542" s="29" t="str">
        <f>_xlfn.XLOOKUP($B542,mapping!$G$2:$G$5,mapping!$H$2:$H$5,,0)</f>
        <v>Senior</v>
      </c>
      <c r="O542" s="29" t="str">
        <f>_xlfn.XLOOKUP($J542,mapping!$D$2:$D$56,mapping!$E$2:$E$56,,0)</f>
        <v>United States</v>
      </c>
      <c r="P542" s="29" t="str">
        <f>_xlfn.XLOOKUP($K542,mapping!$P$2:$P$4,mapping!$Q$2:$Q$4,,0)</f>
        <v>Medium</v>
      </c>
      <c r="Q542" s="29" t="str">
        <f>_xlfn.XLOOKUP($I542,mapping!$M$2:$M$4,mapping!$N$2:$N$4,,0)</f>
        <v>On-site</v>
      </c>
    </row>
    <row r="543" spans="1:17" x14ac:dyDescent="0.25">
      <c r="A543" s="28">
        <v>2024</v>
      </c>
      <c r="B543" s="29" t="s">
        <v>11</v>
      </c>
      <c r="C543" s="29" t="s">
        <v>12</v>
      </c>
      <c r="D543" s="29" t="s">
        <v>26</v>
      </c>
      <c r="E543" s="28">
        <v>115000</v>
      </c>
      <c r="F543" s="29" t="s">
        <v>14</v>
      </c>
      <c r="G543" s="28">
        <v>115000</v>
      </c>
      <c r="H543" s="29" t="s">
        <v>17</v>
      </c>
      <c r="I543" s="28">
        <v>100</v>
      </c>
      <c r="J543" s="29" t="s">
        <v>17</v>
      </c>
      <c r="K543" s="29" t="s">
        <v>16</v>
      </c>
      <c r="L543" s="29" t="str">
        <f>_xlfn.XLOOKUP($D543,mapping!$B$2:$B$124,mapping!$A$2:$A$124,,0)</f>
        <v>Data Engineer</v>
      </c>
      <c r="M543" s="29" t="str">
        <f>_xlfn.XLOOKUP($C543,mapping!$J$2:$J$5,mapping!$K$2:$K$5,,0)</f>
        <v>Full-Time</v>
      </c>
      <c r="N543" s="29" t="str">
        <f>_xlfn.XLOOKUP($B543,mapping!$G$2:$G$5,mapping!$H$2:$H$5,,0)</f>
        <v>Mid-Level</v>
      </c>
      <c r="O543" s="29" t="str">
        <f>_xlfn.XLOOKUP($J543,mapping!$D$2:$D$56,mapping!$E$2:$E$56,,0)</f>
        <v>United States</v>
      </c>
      <c r="P543" s="29" t="str">
        <f>_xlfn.XLOOKUP($K543,mapping!$P$2:$P$4,mapping!$Q$2:$Q$4,,0)</f>
        <v>Medium</v>
      </c>
      <c r="Q543" s="29" t="str">
        <f>_xlfn.XLOOKUP($I543,mapping!$M$2:$M$4,mapping!$N$2:$N$4,,0)</f>
        <v>Remote</v>
      </c>
    </row>
    <row r="544" spans="1:17" x14ac:dyDescent="0.25">
      <c r="A544" s="28">
        <v>2022</v>
      </c>
      <c r="B544" s="29" t="s">
        <v>21</v>
      </c>
      <c r="C544" s="29" t="s">
        <v>12</v>
      </c>
      <c r="D544" s="29" t="s">
        <v>18</v>
      </c>
      <c r="E544" s="28">
        <v>129300</v>
      </c>
      <c r="F544" s="29" t="s">
        <v>14</v>
      </c>
      <c r="G544" s="28">
        <v>129300</v>
      </c>
      <c r="H544" s="29" t="s">
        <v>17</v>
      </c>
      <c r="I544" s="28">
        <v>0</v>
      </c>
      <c r="J544" s="29" t="s">
        <v>17</v>
      </c>
      <c r="K544" s="29" t="s">
        <v>16</v>
      </c>
      <c r="L544" s="29" t="str">
        <f>_xlfn.XLOOKUP($D544,mapping!$B$2:$B$124,mapping!$A$2:$A$124,,0)</f>
        <v>Machine Learning Engineer</v>
      </c>
      <c r="M544" s="29" t="str">
        <f>_xlfn.XLOOKUP($C544,mapping!$J$2:$J$5,mapping!$K$2:$K$5,,0)</f>
        <v>Full-Time</v>
      </c>
      <c r="N544" s="29" t="str">
        <f>_xlfn.XLOOKUP($B544,mapping!$G$2:$G$5,mapping!$H$2:$H$5,,0)</f>
        <v>Senior</v>
      </c>
      <c r="O544" s="29" t="str">
        <f>_xlfn.XLOOKUP($J544,mapping!$D$2:$D$56,mapping!$E$2:$E$56,,0)</f>
        <v>United States</v>
      </c>
      <c r="P544" s="29" t="str">
        <f>_xlfn.XLOOKUP($K544,mapping!$P$2:$P$4,mapping!$Q$2:$Q$4,,0)</f>
        <v>Medium</v>
      </c>
      <c r="Q544" s="29" t="str">
        <f>_xlfn.XLOOKUP($I544,mapping!$M$2:$M$4,mapping!$N$2:$N$4,,0)</f>
        <v>On-site</v>
      </c>
    </row>
    <row r="545" spans="1:17" x14ac:dyDescent="0.25">
      <c r="A545" s="28">
        <v>2023</v>
      </c>
      <c r="B545" s="29" t="s">
        <v>25</v>
      </c>
      <c r="C545" s="29" t="s">
        <v>12</v>
      </c>
      <c r="D545" s="29" t="s">
        <v>26</v>
      </c>
      <c r="E545" s="28">
        <v>167500</v>
      </c>
      <c r="F545" s="29" t="s">
        <v>14</v>
      </c>
      <c r="G545" s="28">
        <v>167500</v>
      </c>
      <c r="H545" s="29" t="s">
        <v>17</v>
      </c>
      <c r="I545" s="28">
        <v>0</v>
      </c>
      <c r="J545" s="29" t="s">
        <v>17</v>
      </c>
      <c r="K545" s="29" t="s">
        <v>16</v>
      </c>
      <c r="L545" s="29" t="str">
        <f>_xlfn.XLOOKUP($D545,mapping!$B$2:$B$124,mapping!$A$2:$A$124,,0)</f>
        <v>Data Engineer</v>
      </c>
      <c r="M545" s="29" t="str">
        <f>_xlfn.XLOOKUP($C545,mapping!$J$2:$J$5,mapping!$K$2:$K$5,,0)</f>
        <v>Full-Time</v>
      </c>
      <c r="N545" s="29" t="str">
        <f>_xlfn.XLOOKUP($B545,mapping!$G$2:$G$5,mapping!$H$2:$H$5,,0)</f>
        <v>Executive</v>
      </c>
      <c r="O545" s="29" t="str">
        <f>_xlfn.XLOOKUP($J545,mapping!$D$2:$D$56,mapping!$E$2:$E$56,,0)</f>
        <v>United States</v>
      </c>
      <c r="P545" s="29" t="str">
        <f>_xlfn.XLOOKUP($K545,mapping!$P$2:$P$4,mapping!$Q$2:$Q$4,,0)</f>
        <v>Medium</v>
      </c>
      <c r="Q545" s="29" t="str">
        <f>_xlfn.XLOOKUP($I545,mapping!$M$2:$M$4,mapping!$N$2:$N$4,,0)</f>
        <v>On-site</v>
      </c>
    </row>
    <row r="546" spans="1:17" x14ac:dyDescent="0.25">
      <c r="A546" s="28">
        <v>2023</v>
      </c>
      <c r="B546" s="29" t="s">
        <v>21</v>
      </c>
      <c r="C546" s="29" t="s">
        <v>12</v>
      </c>
      <c r="D546" s="29" t="s">
        <v>18</v>
      </c>
      <c r="E546" s="28">
        <v>197400</v>
      </c>
      <c r="F546" s="29" t="s">
        <v>14</v>
      </c>
      <c r="G546" s="28">
        <v>197400</v>
      </c>
      <c r="H546" s="29" t="s">
        <v>17</v>
      </c>
      <c r="I546" s="28">
        <v>0</v>
      </c>
      <c r="J546" s="29" t="s">
        <v>17</v>
      </c>
      <c r="K546" s="29" t="s">
        <v>16</v>
      </c>
      <c r="L546" s="29" t="str">
        <f>_xlfn.XLOOKUP($D546,mapping!$B$2:$B$124,mapping!$A$2:$A$124,,0)</f>
        <v>Machine Learning Engineer</v>
      </c>
      <c r="M546" s="29" t="str">
        <f>_xlfn.XLOOKUP($C546,mapping!$J$2:$J$5,mapping!$K$2:$K$5,,0)</f>
        <v>Full-Time</v>
      </c>
      <c r="N546" s="29" t="str">
        <f>_xlfn.XLOOKUP($B546,mapping!$G$2:$G$5,mapping!$H$2:$H$5,,0)</f>
        <v>Senior</v>
      </c>
      <c r="O546" s="29" t="str">
        <f>_xlfn.XLOOKUP($J546,mapping!$D$2:$D$56,mapping!$E$2:$E$56,,0)</f>
        <v>United States</v>
      </c>
      <c r="P546" s="29" t="str">
        <f>_xlfn.XLOOKUP($K546,mapping!$P$2:$P$4,mapping!$Q$2:$Q$4,,0)</f>
        <v>Medium</v>
      </c>
      <c r="Q546" s="29" t="str">
        <f>_xlfn.XLOOKUP($I546,mapping!$M$2:$M$4,mapping!$N$2:$N$4,,0)</f>
        <v>On-site</v>
      </c>
    </row>
    <row r="547" spans="1:17" x14ac:dyDescent="0.25">
      <c r="A547" s="28">
        <v>2023</v>
      </c>
      <c r="B547" s="29" t="s">
        <v>21</v>
      </c>
      <c r="C547" s="29" t="s">
        <v>12</v>
      </c>
      <c r="D547" s="29" t="s">
        <v>72</v>
      </c>
      <c r="E547" s="28">
        <v>125000</v>
      </c>
      <c r="F547" s="29" t="s">
        <v>14</v>
      </c>
      <c r="G547" s="28">
        <v>125000</v>
      </c>
      <c r="H547" s="29" t="s">
        <v>17</v>
      </c>
      <c r="I547" s="28">
        <v>100</v>
      </c>
      <c r="J547" s="29" t="s">
        <v>17</v>
      </c>
      <c r="K547" s="29" t="s">
        <v>16</v>
      </c>
      <c r="L547" s="29" t="str">
        <f>_xlfn.XLOOKUP($D547,mapping!$B$2:$B$124,mapping!$A$2:$A$124,,0)</f>
        <v>Data Manager</v>
      </c>
      <c r="M547" s="29" t="str">
        <f>_xlfn.XLOOKUP($C547,mapping!$J$2:$J$5,mapping!$K$2:$K$5,,0)</f>
        <v>Full-Time</v>
      </c>
      <c r="N547" s="29" t="str">
        <f>_xlfn.XLOOKUP($B547,mapping!$G$2:$G$5,mapping!$H$2:$H$5,,0)</f>
        <v>Senior</v>
      </c>
      <c r="O547" s="29" t="str">
        <f>_xlfn.XLOOKUP($J547,mapping!$D$2:$D$56,mapping!$E$2:$E$56,,0)</f>
        <v>United States</v>
      </c>
      <c r="P547" s="29" t="str">
        <f>_xlfn.XLOOKUP($K547,mapping!$P$2:$P$4,mapping!$Q$2:$Q$4,,0)</f>
        <v>Medium</v>
      </c>
      <c r="Q547" s="29" t="str">
        <f>_xlfn.XLOOKUP($I547,mapping!$M$2:$M$4,mapping!$N$2:$N$4,,0)</f>
        <v>Remote</v>
      </c>
    </row>
    <row r="548" spans="1:17" x14ac:dyDescent="0.25">
      <c r="A548" s="28">
        <v>2024</v>
      </c>
      <c r="B548" s="29" t="s">
        <v>11</v>
      </c>
      <c r="C548" s="29" t="s">
        <v>12</v>
      </c>
      <c r="D548" s="29" t="s">
        <v>13</v>
      </c>
      <c r="E548" s="28">
        <v>134400</v>
      </c>
      <c r="F548" s="29" t="s">
        <v>14</v>
      </c>
      <c r="G548" s="28">
        <v>134400</v>
      </c>
      <c r="H548" s="29" t="s">
        <v>17</v>
      </c>
      <c r="I548" s="28">
        <v>0</v>
      </c>
      <c r="J548" s="29" t="s">
        <v>17</v>
      </c>
      <c r="K548" s="29" t="s">
        <v>16</v>
      </c>
      <c r="L548" s="29" t="str">
        <f>_xlfn.XLOOKUP($D548,mapping!$B$2:$B$124,mapping!$A$2:$A$124,,0)</f>
        <v>Data Analyst</v>
      </c>
      <c r="M548" s="29" t="str">
        <f>_xlfn.XLOOKUP($C548,mapping!$J$2:$J$5,mapping!$K$2:$K$5,,0)</f>
        <v>Full-Time</v>
      </c>
      <c r="N548" s="29" t="str">
        <f>_xlfn.XLOOKUP($B548,mapping!$G$2:$G$5,mapping!$H$2:$H$5,,0)</f>
        <v>Mid-Level</v>
      </c>
      <c r="O548" s="29" t="str">
        <f>_xlfn.XLOOKUP($J548,mapping!$D$2:$D$56,mapping!$E$2:$E$56,,0)</f>
        <v>United States</v>
      </c>
      <c r="P548" s="29" t="str">
        <f>_xlfn.XLOOKUP($K548,mapping!$P$2:$P$4,mapping!$Q$2:$Q$4,,0)</f>
        <v>Medium</v>
      </c>
      <c r="Q548" s="29" t="str">
        <f>_xlfn.XLOOKUP($I548,mapping!$M$2:$M$4,mapping!$N$2:$N$4,,0)</f>
        <v>On-site</v>
      </c>
    </row>
    <row r="549" spans="1:17" x14ac:dyDescent="0.25">
      <c r="A549" s="28">
        <v>2023</v>
      </c>
      <c r="B549" s="29" t="s">
        <v>21</v>
      </c>
      <c r="C549" s="29" t="s">
        <v>12</v>
      </c>
      <c r="D549" s="29" t="s">
        <v>13</v>
      </c>
      <c r="E549" s="28">
        <v>130000</v>
      </c>
      <c r="F549" s="29" t="s">
        <v>14</v>
      </c>
      <c r="G549" s="28">
        <v>130000</v>
      </c>
      <c r="H549" s="29" t="s">
        <v>17</v>
      </c>
      <c r="I549" s="28">
        <v>0</v>
      </c>
      <c r="J549" s="29" t="s">
        <v>17</v>
      </c>
      <c r="K549" s="29" t="s">
        <v>16</v>
      </c>
      <c r="L549" s="29" t="str">
        <f>_xlfn.XLOOKUP($D549,mapping!$B$2:$B$124,mapping!$A$2:$A$124,,0)</f>
        <v>Data Analyst</v>
      </c>
      <c r="M549" s="29" t="str">
        <f>_xlfn.XLOOKUP($C549,mapping!$J$2:$J$5,mapping!$K$2:$K$5,,0)</f>
        <v>Full-Time</v>
      </c>
      <c r="N549" s="29" t="str">
        <f>_xlfn.XLOOKUP($B549,mapping!$G$2:$G$5,mapping!$H$2:$H$5,,0)</f>
        <v>Senior</v>
      </c>
      <c r="O549" s="29" t="str">
        <f>_xlfn.XLOOKUP($J549,mapping!$D$2:$D$56,mapping!$E$2:$E$56,,0)</f>
        <v>United States</v>
      </c>
      <c r="P549" s="29" t="str">
        <f>_xlfn.XLOOKUP($K549,mapping!$P$2:$P$4,mapping!$Q$2:$Q$4,,0)</f>
        <v>Medium</v>
      </c>
      <c r="Q549" s="29" t="str">
        <f>_xlfn.XLOOKUP($I549,mapping!$M$2:$M$4,mapping!$N$2:$N$4,,0)</f>
        <v>On-site</v>
      </c>
    </row>
    <row r="550" spans="1:17" x14ac:dyDescent="0.25">
      <c r="A550" s="28">
        <v>2023</v>
      </c>
      <c r="B550" s="29" t="s">
        <v>21</v>
      </c>
      <c r="C550" s="29" t="s">
        <v>12</v>
      </c>
      <c r="D550" s="29" t="s">
        <v>31</v>
      </c>
      <c r="E550" s="28">
        <v>150000</v>
      </c>
      <c r="F550" s="29" t="s">
        <v>14</v>
      </c>
      <c r="G550" s="28">
        <v>150000</v>
      </c>
      <c r="H550" s="29" t="s">
        <v>17</v>
      </c>
      <c r="I550" s="28">
        <v>100</v>
      </c>
      <c r="J550" s="29" t="s">
        <v>17</v>
      </c>
      <c r="K550" s="29" t="s">
        <v>16</v>
      </c>
      <c r="L550" s="29" t="str">
        <f>_xlfn.XLOOKUP($D550,mapping!$B$2:$B$124,mapping!$A$2:$A$124,,0)</f>
        <v>Analytics Engineer</v>
      </c>
      <c r="M550" s="29" t="str">
        <f>_xlfn.XLOOKUP($C550,mapping!$J$2:$J$5,mapping!$K$2:$K$5,,0)</f>
        <v>Full-Time</v>
      </c>
      <c r="N550" s="29" t="str">
        <f>_xlfn.XLOOKUP($B550,mapping!$G$2:$G$5,mapping!$H$2:$H$5,,0)</f>
        <v>Senior</v>
      </c>
      <c r="O550" s="29" t="str">
        <f>_xlfn.XLOOKUP($J550,mapping!$D$2:$D$56,mapping!$E$2:$E$56,,0)</f>
        <v>United States</v>
      </c>
      <c r="P550" s="29" t="str">
        <f>_xlfn.XLOOKUP($K550,mapping!$P$2:$P$4,mapping!$Q$2:$Q$4,,0)</f>
        <v>Medium</v>
      </c>
      <c r="Q550" s="29" t="str">
        <f>_xlfn.XLOOKUP($I550,mapping!$M$2:$M$4,mapping!$N$2:$N$4,,0)</f>
        <v>Remote</v>
      </c>
    </row>
    <row r="551" spans="1:17" x14ac:dyDescent="0.25">
      <c r="A551" s="28">
        <v>2024</v>
      </c>
      <c r="B551" s="29" t="s">
        <v>21</v>
      </c>
      <c r="C551" s="29" t="s">
        <v>12</v>
      </c>
      <c r="D551" s="29" t="s">
        <v>26</v>
      </c>
      <c r="E551" s="28">
        <v>160000</v>
      </c>
      <c r="F551" s="29" t="s">
        <v>14</v>
      </c>
      <c r="G551" s="28">
        <v>160000</v>
      </c>
      <c r="H551" s="29" t="s">
        <v>17</v>
      </c>
      <c r="I551" s="28">
        <v>0</v>
      </c>
      <c r="J551" s="29" t="s">
        <v>17</v>
      </c>
      <c r="K551" s="29" t="s">
        <v>16</v>
      </c>
      <c r="L551" s="29" t="str">
        <f>_xlfn.XLOOKUP($D551,mapping!$B$2:$B$124,mapping!$A$2:$A$124,,0)</f>
        <v>Data Engineer</v>
      </c>
      <c r="M551" s="29" t="str">
        <f>_xlfn.XLOOKUP($C551,mapping!$J$2:$J$5,mapping!$K$2:$K$5,,0)</f>
        <v>Full-Time</v>
      </c>
      <c r="N551" s="29" t="str">
        <f>_xlfn.XLOOKUP($B551,mapping!$G$2:$G$5,mapping!$H$2:$H$5,,0)</f>
        <v>Senior</v>
      </c>
      <c r="O551" s="29" t="str">
        <f>_xlfn.XLOOKUP($J551,mapping!$D$2:$D$56,mapping!$E$2:$E$56,,0)</f>
        <v>United States</v>
      </c>
      <c r="P551" s="29" t="str">
        <f>_xlfn.XLOOKUP($K551,mapping!$P$2:$P$4,mapping!$Q$2:$Q$4,,0)</f>
        <v>Medium</v>
      </c>
      <c r="Q551" s="29" t="str">
        <f>_xlfn.XLOOKUP($I551,mapping!$M$2:$M$4,mapping!$N$2:$N$4,,0)</f>
        <v>On-site</v>
      </c>
    </row>
    <row r="552" spans="1:17" x14ac:dyDescent="0.25">
      <c r="A552" s="28">
        <v>2023</v>
      </c>
      <c r="B552" s="29" t="s">
        <v>21</v>
      </c>
      <c r="C552" s="29" t="s">
        <v>12</v>
      </c>
      <c r="D552" s="29" t="s">
        <v>18</v>
      </c>
      <c r="E552" s="28">
        <v>66000</v>
      </c>
      <c r="F552" s="29" t="s">
        <v>14</v>
      </c>
      <c r="G552" s="28">
        <v>66000</v>
      </c>
      <c r="H552" s="29" t="s">
        <v>17</v>
      </c>
      <c r="I552" s="28">
        <v>0</v>
      </c>
      <c r="J552" s="29" t="s">
        <v>17</v>
      </c>
      <c r="K552" s="29" t="s">
        <v>16</v>
      </c>
      <c r="L552" s="29" t="str">
        <f>_xlfn.XLOOKUP($D552,mapping!$B$2:$B$124,mapping!$A$2:$A$124,,0)</f>
        <v>Machine Learning Engineer</v>
      </c>
      <c r="M552" s="29" t="str">
        <f>_xlfn.XLOOKUP($C552,mapping!$J$2:$J$5,mapping!$K$2:$K$5,,0)</f>
        <v>Full-Time</v>
      </c>
      <c r="N552" s="29" t="str">
        <f>_xlfn.XLOOKUP($B552,mapping!$G$2:$G$5,mapping!$H$2:$H$5,,0)</f>
        <v>Senior</v>
      </c>
      <c r="O552" s="29" t="str">
        <f>_xlfn.XLOOKUP($J552,mapping!$D$2:$D$56,mapping!$E$2:$E$56,,0)</f>
        <v>United States</v>
      </c>
      <c r="P552" s="29" t="str">
        <f>_xlfn.XLOOKUP($K552,mapping!$P$2:$P$4,mapping!$Q$2:$Q$4,,0)</f>
        <v>Medium</v>
      </c>
      <c r="Q552" s="29" t="str">
        <f>_xlfn.XLOOKUP($I552,mapping!$M$2:$M$4,mapping!$N$2:$N$4,,0)</f>
        <v>On-site</v>
      </c>
    </row>
    <row r="553" spans="1:17" x14ac:dyDescent="0.25">
      <c r="A553" s="28">
        <v>2024</v>
      </c>
      <c r="B553" s="29" t="s">
        <v>11</v>
      </c>
      <c r="C553" s="29" t="s">
        <v>12</v>
      </c>
      <c r="D553" s="29" t="s">
        <v>40</v>
      </c>
      <c r="E553" s="28">
        <v>125000</v>
      </c>
      <c r="F553" s="29" t="s">
        <v>14</v>
      </c>
      <c r="G553" s="28">
        <v>125000</v>
      </c>
      <c r="H553" s="29" t="s">
        <v>17</v>
      </c>
      <c r="I553" s="28">
        <v>0</v>
      </c>
      <c r="J553" s="29" t="s">
        <v>17</v>
      </c>
      <c r="K553" s="29" t="s">
        <v>16</v>
      </c>
      <c r="L553" s="29" t="str">
        <f>_xlfn.XLOOKUP($D553,mapping!$B$2:$B$124,mapping!$A$2:$A$124,,0)</f>
        <v>Business Intelligence</v>
      </c>
      <c r="M553" s="29" t="str">
        <f>_xlfn.XLOOKUP($C553,mapping!$J$2:$J$5,mapping!$K$2:$K$5,,0)</f>
        <v>Full-Time</v>
      </c>
      <c r="N553" s="29" t="str">
        <f>_xlfn.XLOOKUP($B553,mapping!$G$2:$G$5,mapping!$H$2:$H$5,,0)</f>
        <v>Mid-Level</v>
      </c>
      <c r="O553" s="29" t="str">
        <f>_xlfn.XLOOKUP($J553,mapping!$D$2:$D$56,mapping!$E$2:$E$56,,0)</f>
        <v>United States</v>
      </c>
      <c r="P553" s="29" t="str">
        <f>_xlfn.XLOOKUP($K553,mapping!$P$2:$P$4,mapping!$Q$2:$Q$4,,0)</f>
        <v>Medium</v>
      </c>
      <c r="Q553" s="29" t="str">
        <f>_xlfn.XLOOKUP($I553,mapping!$M$2:$M$4,mapping!$N$2:$N$4,,0)</f>
        <v>On-site</v>
      </c>
    </row>
    <row r="554" spans="1:17" x14ac:dyDescent="0.25">
      <c r="A554" s="28">
        <v>2023</v>
      </c>
      <c r="B554" s="29" t="s">
        <v>21</v>
      </c>
      <c r="C554" s="29" t="s">
        <v>12</v>
      </c>
      <c r="D554" s="29" t="s">
        <v>22</v>
      </c>
      <c r="E554" s="28">
        <v>185900</v>
      </c>
      <c r="F554" s="29" t="s">
        <v>14</v>
      </c>
      <c r="G554" s="28">
        <v>185900</v>
      </c>
      <c r="H554" s="29" t="s">
        <v>17</v>
      </c>
      <c r="I554" s="28">
        <v>0</v>
      </c>
      <c r="J554" s="29" t="s">
        <v>17</v>
      </c>
      <c r="K554" s="29" t="s">
        <v>16</v>
      </c>
      <c r="L554" s="29" t="str">
        <f>_xlfn.XLOOKUP($D554,mapping!$B$2:$B$124,mapping!$A$2:$A$124,,0)</f>
        <v>Data Scientist</v>
      </c>
      <c r="M554" s="29" t="str">
        <f>_xlfn.XLOOKUP($C554,mapping!$J$2:$J$5,mapping!$K$2:$K$5,,0)</f>
        <v>Full-Time</v>
      </c>
      <c r="N554" s="29" t="str">
        <f>_xlfn.XLOOKUP($B554,mapping!$G$2:$G$5,mapping!$H$2:$H$5,,0)</f>
        <v>Senior</v>
      </c>
      <c r="O554" s="29" t="str">
        <f>_xlfn.XLOOKUP($J554,mapping!$D$2:$D$56,mapping!$E$2:$E$56,,0)</f>
        <v>United States</v>
      </c>
      <c r="P554" s="29" t="str">
        <f>_xlfn.XLOOKUP($K554,mapping!$P$2:$P$4,mapping!$Q$2:$Q$4,,0)</f>
        <v>Medium</v>
      </c>
      <c r="Q554" s="29" t="str">
        <f>_xlfn.XLOOKUP($I554,mapping!$M$2:$M$4,mapping!$N$2:$N$4,,0)</f>
        <v>On-site</v>
      </c>
    </row>
    <row r="555" spans="1:17" x14ac:dyDescent="0.25">
      <c r="A555" s="28">
        <v>2023</v>
      </c>
      <c r="B555" s="29" t="s">
        <v>21</v>
      </c>
      <c r="C555" s="29" t="s">
        <v>12</v>
      </c>
      <c r="D555" s="29" t="s">
        <v>22</v>
      </c>
      <c r="E555" s="28">
        <v>220000</v>
      </c>
      <c r="F555" s="29" t="s">
        <v>14</v>
      </c>
      <c r="G555" s="28">
        <v>220000</v>
      </c>
      <c r="H555" s="29" t="s">
        <v>17</v>
      </c>
      <c r="I555" s="28">
        <v>0</v>
      </c>
      <c r="J555" s="29" t="s">
        <v>17</v>
      </c>
      <c r="K555" s="29" t="s">
        <v>16</v>
      </c>
      <c r="L555" s="29" t="str">
        <f>_xlfn.XLOOKUP($D555,mapping!$B$2:$B$124,mapping!$A$2:$A$124,,0)</f>
        <v>Data Scientist</v>
      </c>
      <c r="M555" s="29" t="str">
        <f>_xlfn.XLOOKUP($C555,mapping!$J$2:$J$5,mapping!$K$2:$K$5,,0)</f>
        <v>Full-Time</v>
      </c>
      <c r="N555" s="29" t="str">
        <f>_xlfn.XLOOKUP($B555,mapping!$G$2:$G$5,mapping!$H$2:$H$5,,0)</f>
        <v>Senior</v>
      </c>
      <c r="O555" s="29" t="str">
        <f>_xlfn.XLOOKUP($J555,mapping!$D$2:$D$56,mapping!$E$2:$E$56,,0)</f>
        <v>United States</v>
      </c>
      <c r="P555" s="29" t="str">
        <f>_xlfn.XLOOKUP($K555,mapping!$P$2:$P$4,mapping!$Q$2:$Q$4,,0)</f>
        <v>Medium</v>
      </c>
      <c r="Q555" s="29" t="str">
        <f>_xlfn.XLOOKUP($I555,mapping!$M$2:$M$4,mapping!$N$2:$N$4,,0)</f>
        <v>On-site</v>
      </c>
    </row>
    <row r="556" spans="1:17" x14ac:dyDescent="0.25">
      <c r="A556" s="28">
        <v>2023</v>
      </c>
      <c r="B556" s="29" t="s">
        <v>21</v>
      </c>
      <c r="C556" s="29" t="s">
        <v>12</v>
      </c>
      <c r="D556" s="29" t="s">
        <v>26</v>
      </c>
      <c r="E556" s="28">
        <v>120000</v>
      </c>
      <c r="F556" s="29" t="s">
        <v>14</v>
      </c>
      <c r="G556" s="28">
        <v>120000</v>
      </c>
      <c r="H556" s="29" t="s">
        <v>17</v>
      </c>
      <c r="I556" s="28">
        <v>0</v>
      </c>
      <c r="J556" s="29" t="s">
        <v>17</v>
      </c>
      <c r="K556" s="29" t="s">
        <v>16</v>
      </c>
      <c r="L556" s="29" t="str">
        <f>_xlfn.XLOOKUP($D556,mapping!$B$2:$B$124,mapping!$A$2:$A$124,,0)</f>
        <v>Data Engineer</v>
      </c>
      <c r="M556" s="29" t="str">
        <f>_xlfn.XLOOKUP($C556,mapping!$J$2:$J$5,mapping!$K$2:$K$5,,0)</f>
        <v>Full-Time</v>
      </c>
      <c r="N556" s="29" t="str">
        <f>_xlfn.XLOOKUP($B556,mapping!$G$2:$G$5,mapping!$H$2:$H$5,,0)</f>
        <v>Senior</v>
      </c>
      <c r="O556" s="29" t="str">
        <f>_xlfn.XLOOKUP($J556,mapping!$D$2:$D$56,mapping!$E$2:$E$56,,0)</f>
        <v>United States</v>
      </c>
      <c r="P556" s="29" t="str">
        <f>_xlfn.XLOOKUP($K556,mapping!$P$2:$P$4,mapping!$Q$2:$Q$4,,0)</f>
        <v>Medium</v>
      </c>
      <c r="Q556" s="29" t="str">
        <f>_xlfn.XLOOKUP($I556,mapping!$M$2:$M$4,mapping!$N$2:$N$4,,0)</f>
        <v>On-site</v>
      </c>
    </row>
    <row r="557" spans="1:17" x14ac:dyDescent="0.25">
      <c r="A557" s="28">
        <v>2022</v>
      </c>
      <c r="B557" s="29" t="s">
        <v>11</v>
      </c>
      <c r="C557" s="29" t="s">
        <v>12</v>
      </c>
      <c r="D557" s="29" t="s">
        <v>13</v>
      </c>
      <c r="E557" s="28">
        <v>150000</v>
      </c>
      <c r="F557" s="29" t="s">
        <v>14</v>
      </c>
      <c r="G557" s="28">
        <v>150000</v>
      </c>
      <c r="H557" s="29" t="s">
        <v>17</v>
      </c>
      <c r="I557" s="28">
        <v>0</v>
      </c>
      <c r="J557" s="29" t="s">
        <v>17</v>
      </c>
      <c r="K557" s="29" t="s">
        <v>16</v>
      </c>
      <c r="L557" s="29" t="str">
        <f>_xlfn.XLOOKUP($D557,mapping!$B$2:$B$124,mapping!$A$2:$A$124,,0)</f>
        <v>Data Analyst</v>
      </c>
      <c r="M557" s="29" t="str">
        <f>_xlfn.XLOOKUP($C557,mapping!$J$2:$J$5,mapping!$K$2:$K$5,,0)</f>
        <v>Full-Time</v>
      </c>
      <c r="N557" s="29" t="str">
        <f>_xlfn.XLOOKUP($B557,mapping!$G$2:$G$5,mapping!$H$2:$H$5,,0)</f>
        <v>Mid-Level</v>
      </c>
      <c r="O557" s="29" t="str">
        <f>_xlfn.XLOOKUP($J557,mapping!$D$2:$D$56,mapping!$E$2:$E$56,,0)</f>
        <v>United States</v>
      </c>
      <c r="P557" s="29" t="str">
        <f>_xlfn.XLOOKUP($K557,mapping!$P$2:$P$4,mapping!$Q$2:$Q$4,,0)</f>
        <v>Medium</v>
      </c>
      <c r="Q557" s="29" t="str">
        <f>_xlfn.XLOOKUP($I557,mapping!$M$2:$M$4,mapping!$N$2:$N$4,,0)</f>
        <v>On-site</v>
      </c>
    </row>
    <row r="558" spans="1:17" x14ac:dyDescent="0.25">
      <c r="A558" s="28">
        <v>2023</v>
      </c>
      <c r="B558" s="29" t="s">
        <v>21</v>
      </c>
      <c r="C558" s="29" t="s">
        <v>12</v>
      </c>
      <c r="D558" s="29" t="s">
        <v>22</v>
      </c>
      <c r="E558" s="28">
        <v>210000</v>
      </c>
      <c r="F558" s="29" t="s">
        <v>14</v>
      </c>
      <c r="G558" s="28">
        <v>210000</v>
      </c>
      <c r="H558" s="29" t="s">
        <v>17</v>
      </c>
      <c r="I558" s="28">
        <v>0</v>
      </c>
      <c r="J558" s="29" t="s">
        <v>17</v>
      </c>
      <c r="K558" s="29" t="s">
        <v>16</v>
      </c>
      <c r="L558" s="29" t="str">
        <f>_xlfn.XLOOKUP($D558,mapping!$B$2:$B$124,mapping!$A$2:$A$124,,0)</f>
        <v>Data Scientist</v>
      </c>
      <c r="M558" s="29" t="str">
        <f>_xlfn.XLOOKUP($C558,mapping!$J$2:$J$5,mapping!$K$2:$K$5,,0)</f>
        <v>Full-Time</v>
      </c>
      <c r="N558" s="29" t="str">
        <f>_xlfn.XLOOKUP($B558,mapping!$G$2:$G$5,mapping!$H$2:$H$5,,0)</f>
        <v>Senior</v>
      </c>
      <c r="O558" s="29" t="str">
        <f>_xlfn.XLOOKUP($J558,mapping!$D$2:$D$56,mapping!$E$2:$E$56,,0)</f>
        <v>United States</v>
      </c>
      <c r="P558" s="29" t="str">
        <f>_xlfn.XLOOKUP($K558,mapping!$P$2:$P$4,mapping!$Q$2:$Q$4,,0)</f>
        <v>Medium</v>
      </c>
      <c r="Q558" s="29" t="str">
        <f>_xlfn.XLOOKUP($I558,mapping!$M$2:$M$4,mapping!$N$2:$N$4,,0)</f>
        <v>On-site</v>
      </c>
    </row>
    <row r="559" spans="1:17" x14ac:dyDescent="0.25">
      <c r="A559" s="28">
        <v>2024</v>
      </c>
      <c r="B559" s="29" t="s">
        <v>29</v>
      </c>
      <c r="C559" s="29" t="s">
        <v>12</v>
      </c>
      <c r="D559" s="29" t="s">
        <v>57</v>
      </c>
      <c r="E559" s="28">
        <v>65000</v>
      </c>
      <c r="F559" s="29" t="s">
        <v>19</v>
      </c>
      <c r="G559" s="28">
        <v>72222</v>
      </c>
      <c r="H559" s="29" t="s">
        <v>36</v>
      </c>
      <c r="I559" s="28">
        <v>0</v>
      </c>
      <c r="J559" s="29" t="s">
        <v>36</v>
      </c>
      <c r="K559" s="29" t="s">
        <v>16</v>
      </c>
      <c r="L559" s="29" t="str">
        <f>_xlfn.XLOOKUP($D559,mapping!$B$2:$B$124,mapping!$A$2:$A$124,,0)</f>
        <v>Data Scientist</v>
      </c>
      <c r="M559" s="29" t="str">
        <f>_xlfn.XLOOKUP($C559,mapping!$J$2:$J$5,mapping!$K$2:$K$5,,0)</f>
        <v>Full-Time</v>
      </c>
      <c r="N559" s="29" t="str">
        <f>_xlfn.XLOOKUP($B559,mapping!$G$2:$G$5,mapping!$H$2:$H$5,,0)</f>
        <v>Junior</v>
      </c>
      <c r="O559" s="29" t="str">
        <f>_xlfn.XLOOKUP($J559,mapping!$D$2:$D$56,mapping!$E$2:$E$56,,0)</f>
        <v>Germany</v>
      </c>
      <c r="P559" s="29" t="str">
        <f>_xlfn.XLOOKUP($K559,mapping!$P$2:$P$4,mapping!$Q$2:$Q$4,,0)</f>
        <v>Medium</v>
      </c>
      <c r="Q559" s="29" t="str">
        <f>_xlfn.XLOOKUP($I559,mapping!$M$2:$M$4,mapping!$N$2:$N$4,,0)</f>
        <v>On-site</v>
      </c>
    </row>
    <row r="560" spans="1:17" x14ac:dyDescent="0.25">
      <c r="A560" s="28">
        <v>2024</v>
      </c>
      <c r="B560" s="29" t="s">
        <v>21</v>
      </c>
      <c r="C560" s="29" t="s">
        <v>12</v>
      </c>
      <c r="D560" s="29" t="s">
        <v>26</v>
      </c>
      <c r="E560" s="28">
        <v>188000</v>
      </c>
      <c r="F560" s="29" t="s">
        <v>14</v>
      </c>
      <c r="G560" s="28">
        <v>188000</v>
      </c>
      <c r="H560" s="29" t="s">
        <v>17</v>
      </c>
      <c r="I560" s="28">
        <v>0</v>
      </c>
      <c r="J560" s="29" t="s">
        <v>17</v>
      </c>
      <c r="K560" s="29" t="s">
        <v>16</v>
      </c>
      <c r="L560" s="29" t="str">
        <f>_xlfn.XLOOKUP($D560,mapping!$B$2:$B$124,mapping!$A$2:$A$124,,0)</f>
        <v>Data Engineer</v>
      </c>
      <c r="M560" s="29" t="str">
        <f>_xlfn.XLOOKUP($C560,mapping!$J$2:$J$5,mapping!$K$2:$K$5,,0)</f>
        <v>Full-Time</v>
      </c>
      <c r="N560" s="29" t="str">
        <f>_xlfn.XLOOKUP($B560,mapping!$G$2:$G$5,mapping!$H$2:$H$5,,0)</f>
        <v>Senior</v>
      </c>
      <c r="O560" s="29" t="str">
        <f>_xlfn.XLOOKUP($J560,mapping!$D$2:$D$56,mapping!$E$2:$E$56,,0)</f>
        <v>United States</v>
      </c>
      <c r="P560" s="29" t="str">
        <f>_xlfn.XLOOKUP($K560,mapping!$P$2:$P$4,mapping!$Q$2:$Q$4,,0)</f>
        <v>Medium</v>
      </c>
      <c r="Q560" s="29" t="str">
        <f>_xlfn.XLOOKUP($I560,mapping!$M$2:$M$4,mapping!$N$2:$N$4,,0)</f>
        <v>On-site</v>
      </c>
    </row>
    <row r="561" spans="1:17" x14ac:dyDescent="0.25">
      <c r="A561" s="28">
        <v>2023</v>
      </c>
      <c r="B561" s="29" t="s">
        <v>21</v>
      </c>
      <c r="C561" s="29" t="s">
        <v>12</v>
      </c>
      <c r="D561" s="29" t="s">
        <v>34</v>
      </c>
      <c r="E561" s="28">
        <v>145900</v>
      </c>
      <c r="F561" s="29" t="s">
        <v>14</v>
      </c>
      <c r="G561" s="28">
        <v>145900</v>
      </c>
      <c r="H561" s="29" t="s">
        <v>17</v>
      </c>
      <c r="I561" s="28">
        <v>0</v>
      </c>
      <c r="J561" s="29" t="s">
        <v>17</v>
      </c>
      <c r="K561" s="29" t="s">
        <v>16</v>
      </c>
      <c r="L561" s="29" t="str">
        <f>_xlfn.XLOOKUP($D561,mapping!$B$2:$B$124,mapping!$A$2:$A$124,,0)</f>
        <v>Researcher</v>
      </c>
      <c r="M561" s="29" t="str">
        <f>_xlfn.XLOOKUP($C561,mapping!$J$2:$J$5,mapping!$K$2:$K$5,,0)</f>
        <v>Full-Time</v>
      </c>
      <c r="N561" s="29" t="str">
        <f>_xlfn.XLOOKUP($B561,mapping!$G$2:$G$5,mapping!$H$2:$H$5,,0)</f>
        <v>Senior</v>
      </c>
      <c r="O561" s="29" t="str">
        <f>_xlfn.XLOOKUP($J561,mapping!$D$2:$D$56,mapping!$E$2:$E$56,,0)</f>
        <v>United States</v>
      </c>
      <c r="P561" s="29" t="str">
        <f>_xlfn.XLOOKUP($K561,mapping!$P$2:$P$4,mapping!$Q$2:$Q$4,,0)</f>
        <v>Medium</v>
      </c>
      <c r="Q561" s="29" t="str">
        <f>_xlfn.XLOOKUP($I561,mapping!$M$2:$M$4,mapping!$N$2:$N$4,,0)</f>
        <v>On-site</v>
      </c>
    </row>
    <row r="562" spans="1:17" x14ac:dyDescent="0.25">
      <c r="A562" s="28">
        <v>2023</v>
      </c>
      <c r="B562" s="29" t="s">
        <v>21</v>
      </c>
      <c r="C562" s="29" t="s">
        <v>12</v>
      </c>
      <c r="D562" s="29" t="s">
        <v>63</v>
      </c>
      <c r="E562" s="28">
        <v>113900</v>
      </c>
      <c r="F562" s="29" t="s">
        <v>14</v>
      </c>
      <c r="G562" s="28">
        <v>113900</v>
      </c>
      <c r="H562" s="29" t="s">
        <v>17</v>
      </c>
      <c r="I562" s="28">
        <v>100</v>
      </c>
      <c r="J562" s="29" t="s">
        <v>17</v>
      </c>
      <c r="K562" s="29" t="s">
        <v>16</v>
      </c>
      <c r="L562" s="29" t="str">
        <f>_xlfn.XLOOKUP($D562,mapping!$B$2:$B$124,mapping!$A$2:$A$124,,0)</f>
        <v>Data Architect</v>
      </c>
      <c r="M562" s="29" t="str">
        <f>_xlfn.XLOOKUP($C562,mapping!$J$2:$J$5,mapping!$K$2:$K$5,,0)</f>
        <v>Full-Time</v>
      </c>
      <c r="N562" s="29" t="str">
        <f>_xlfn.XLOOKUP($B562,mapping!$G$2:$G$5,mapping!$H$2:$H$5,,0)</f>
        <v>Senior</v>
      </c>
      <c r="O562" s="29" t="str">
        <f>_xlfn.XLOOKUP($J562,mapping!$D$2:$D$56,mapping!$E$2:$E$56,,0)</f>
        <v>United States</v>
      </c>
      <c r="P562" s="29" t="str">
        <f>_xlfn.XLOOKUP($K562,mapping!$P$2:$P$4,mapping!$Q$2:$Q$4,,0)</f>
        <v>Medium</v>
      </c>
      <c r="Q562" s="29" t="str">
        <f>_xlfn.XLOOKUP($I562,mapping!$M$2:$M$4,mapping!$N$2:$N$4,,0)</f>
        <v>Remote</v>
      </c>
    </row>
    <row r="563" spans="1:17" x14ac:dyDescent="0.25">
      <c r="A563" s="28">
        <v>2022</v>
      </c>
      <c r="B563" s="29" t="s">
        <v>21</v>
      </c>
      <c r="C563" s="29" t="s">
        <v>12</v>
      </c>
      <c r="D563" s="29" t="s">
        <v>26</v>
      </c>
      <c r="E563" s="28">
        <v>80000</v>
      </c>
      <c r="F563" s="29" t="s">
        <v>14</v>
      </c>
      <c r="G563" s="28">
        <v>80000</v>
      </c>
      <c r="H563" s="29" t="s">
        <v>17</v>
      </c>
      <c r="I563" s="28">
        <v>100</v>
      </c>
      <c r="J563" s="29" t="s">
        <v>17</v>
      </c>
      <c r="K563" s="29" t="s">
        <v>16</v>
      </c>
      <c r="L563" s="29" t="str">
        <f>_xlfn.XLOOKUP($D563,mapping!$B$2:$B$124,mapping!$A$2:$A$124,,0)</f>
        <v>Data Engineer</v>
      </c>
      <c r="M563" s="29" t="str">
        <f>_xlfn.XLOOKUP($C563,mapping!$J$2:$J$5,mapping!$K$2:$K$5,,0)</f>
        <v>Full-Time</v>
      </c>
      <c r="N563" s="29" t="str">
        <f>_xlfn.XLOOKUP($B563,mapping!$G$2:$G$5,mapping!$H$2:$H$5,,0)</f>
        <v>Senior</v>
      </c>
      <c r="O563" s="29" t="str">
        <f>_xlfn.XLOOKUP($J563,mapping!$D$2:$D$56,mapping!$E$2:$E$56,,0)</f>
        <v>United States</v>
      </c>
      <c r="P563" s="29" t="str">
        <f>_xlfn.XLOOKUP($K563,mapping!$P$2:$P$4,mapping!$Q$2:$Q$4,,0)</f>
        <v>Medium</v>
      </c>
      <c r="Q563" s="29" t="str">
        <f>_xlfn.XLOOKUP($I563,mapping!$M$2:$M$4,mapping!$N$2:$N$4,,0)</f>
        <v>Remote</v>
      </c>
    </row>
    <row r="564" spans="1:17" x14ac:dyDescent="0.25">
      <c r="A564" s="28">
        <v>2023</v>
      </c>
      <c r="B564" s="29" t="s">
        <v>21</v>
      </c>
      <c r="C564" s="29" t="s">
        <v>12</v>
      </c>
      <c r="D564" s="29" t="s">
        <v>92</v>
      </c>
      <c r="E564" s="28">
        <v>258700</v>
      </c>
      <c r="F564" s="29" t="s">
        <v>14</v>
      </c>
      <c r="G564" s="28">
        <v>258700</v>
      </c>
      <c r="H564" s="29" t="s">
        <v>17</v>
      </c>
      <c r="I564" s="28">
        <v>0</v>
      </c>
      <c r="J564" s="29" t="s">
        <v>17</v>
      </c>
      <c r="K564" s="29" t="s">
        <v>16</v>
      </c>
      <c r="L564" s="29" t="str">
        <f>_xlfn.XLOOKUP($D564,mapping!$B$2:$B$124,mapping!$A$2:$A$124,,0)</f>
        <v>Data Scientist</v>
      </c>
      <c r="M564" s="29" t="str">
        <f>_xlfn.XLOOKUP($C564,mapping!$J$2:$J$5,mapping!$K$2:$K$5,,0)</f>
        <v>Full-Time</v>
      </c>
      <c r="N564" s="29" t="str">
        <f>_xlfn.XLOOKUP($B564,mapping!$G$2:$G$5,mapping!$H$2:$H$5,,0)</f>
        <v>Senior</v>
      </c>
      <c r="O564" s="29" t="str">
        <f>_xlfn.XLOOKUP($J564,mapping!$D$2:$D$56,mapping!$E$2:$E$56,,0)</f>
        <v>United States</v>
      </c>
      <c r="P564" s="29" t="str">
        <f>_xlfn.XLOOKUP($K564,mapping!$P$2:$P$4,mapping!$Q$2:$Q$4,,0)</f>
        <v>Medium</v>
      </c>
      <c r="Q564" s="29" t="str">
        <f>_xlfn.XLOOKUP($I564,mapping!$M$2:$M$4,mapping!$N$2:$N$4,,0)</f>
        <v>On-site</v>
      </c>
    </row>
    <row r="565" spans="1:17" x14ac:dyDescent="0.25">
      <c r="A565" s="28">
        <v>2023</v>
      </c>
      <c r="B565" s="29" t="s">
        <v>11</v>
      </c>
      <c r="C565" s="29" t="s">
        <v>12</v>
      </c>
      <c r="D565" s="29" t="s">
        <v>13</v>
      </c>
      <c r="E565" s="28">
        <v>36000</v>
      </c>
      <c r="F565" s="29" t="s">
        <v>14</v>
      </c>
      <c r="G565" s="28">
        <v>36000</v>
      </c>
      <c r="H565" s="29" t="s">
        <v>17</v>
      </c>
      <c r="I565" s="28">
        <v>100</v>
      </c>
      <c r="J565" s="29" t="s">
        <v>17</v>
      </c>
      <c r="K565" s="29" t="s">
        <v>16</v>
      </c>
      <c r="L565" s="29" t="str">
        <f>_xlfn.XLOOKUP($D565,mapping!$B$2:$B$124,mapping!$A$2:$A$124,,0)</f>
        <v>Data Analyst</v>
      </c>
      <c r="M565" s="29" t="str">
        <f>_xlfn.XLOOKUP($C565,mapping!$J$2:$J$5,mapping!$K$2:$K$5,,0)</f>
        <v>Full-Time</v>
      </c>
      <c r="N565" s="29" t="str">
        <f>_xlfn.XLOOKUP($B565,mapping!$G$2:$G$5,mapping!$H$2:$H$5,,0)</f>
        <v>Mid-Level</v>
      </c>
      <c r="O565" s="29" t="str">
        <f>_xlfn.XLOOKUP($J565,mapping!$D$2:$D$56,mapping!$E$2:$E$56,,0)</f>
        <v>United States</v>
      </c>
      <c r="P565" s="29" t="str">
        <f>_xlfn.XLOOKUP($K565,mapping!$P$2:$P$4,mapping!$Q$2:$Q$4,,0)</f>
        <v>Medium</v>
      </c>
      <c r="Q565" s="29" t="str">
        <f>_xlfn.XLOOKUP($I565,mapping!$M$2:$M$4,mapping!$N$2:$N$4,,0)</f>
        <v>Remote</v>
      </c>
    </row>
    <row r="566" spans="1:17" x14ac:dyDescent="0.25">
      <c r="A566" s="28">
        <v>2023</v>
      </c>
      <c r="B566" s="29" t="s">
        <v>21</v>
      </c>
      <c r="C566" s="29" t="s">
        <v>12</v>
      </c>
      <c r="D566" s="29" t="s">
        <v>26</v>
      </c>
      <c r="E566" s="28">
        <v>160000</v>
      </c>
      <c r="F566" s="29" t="s">
        <v>14</v>
      </c>
      <c r="G566" s="28">
        <v>160000</v>
      </c>
      <c r="H566" s="29" t="s">
        <v>17</v>
      </c>
      <c r="I566" s="28">
        <v>0</v>
      </c>
      <c r="J566" s="29" t="s">
        <v>17</v>
      </c>
      <c r="K566" s="29" t="s">
        <v>16</v>
      </c>
      <c r="L566" s="29" t="str">
        <f>_xlfn.XLOOKUP($D566,mapping!$B$2:$B$124,mapping!$A$2:$A$124,,0)</f>
        <v>Data Engineer</v>
      </c>
      <c r="M566" s="29" t="str">
        <f>_xlfn.XLOOKUP($C566,mapping!$J$2:$J$5,mapping!$K$2:$K$5,,0)</f>
        <v>Full-Time</v>
      </c>
      <c r="N566" s="29" t="str">
        <f>_xlfn.XLOOKUP($B566,mapping!$G$2:$G$5,mapping!$H$2:$H$5,,0)</f>
        <v>Senior</v>
      </c>
      <c r="O566" s="29" t="str">
        <f>_xlfn.XLOOKUP($J566,mapping!$D$2:$D$56,mapping!$E$2:$E$56,,0)</f>
        <v>United States</v>
      </c>
      <c r="P566" s="29" t="str">
        <f>_xlfn.XLOOKUP($K566,mapping!$P$2:$P$4,mapping!$Q$2:$Q$4,,0)</f>
        <v>Medium</v>
      </c>
      <c r="Q566" s="29" t="str">
        <f>_xlfn.XLOOKUP($I566,mapping!$M$2:$M$4,mapping!$N$2:$N$4,,0)</f>
        <v>On-site</v>
      </c>
    </row>
    <row r="567" spans="1:17" x14ac:dyDescent="0.25">
      <c r="A567" s="28">
        <v>2024</v>
      </c>
      <c r="B567" s="29" t="s">
        <v>11</v>
      </c>
      <c r="C567" s="29" t="s">
        <v>12</v>
      </c>
      <c r="D567" s="29" t="s">
        <v>13</v>
      </c>
      <c r="E567" s="28">
        <v>135000</v>
      </c>
      <c r="F567" s="29" t="s">
        <v>14</v>
      </c>
      <c r="G567" s="28">
        <v>135000</v>
      </c>
      <c r="H567" s="29" t="s">
        <v>17</v>
      </c>
      <c r="I567" s="28">
        <v>0</v>
      </c>
      <c r="J567" s="29" t="s">
        <v>17</v>
      </c>
      <c r="K567" s="29" t="s">
        <v>16</v>
      </c>
      <c r="L567" s="29" t="str">
        <f>_xlfn.XLOOKUP($D567,mapping!$B$2:$B$124,mapping!$A$2:$A$124,,0)</f>
        <v>Data Analyst</v>
      </c>
      <c r="M567" s="29" t="str">
        <f>_xlfn.XLOOKUP($C567,mapping!$J$2:$J$5,mapping!$K$2:$K$5,,0)</f>
        <v>Full-Time</v>
      </c>
      <c r="N567" s="29" t="str">
        <f>_xlfn.XLOOKUP($B567,mapping!$G$2:$G$5,mapping!$H$2:$H$5,,0)</f>
        <v>Mid-Level</v>
      </c>
      <c r="O567" s="29" t="str">
        <f>_xlfn.XLOOKUP($J567,mapping!$D$2:$D$56,mapping!$E$2:$E$56,,0)</f>
        <v>United States</v>
      </c>
      <c r="P567" s="29" t="str">
        <f>_xlfn.XLOOKUP($K567,mapping!$P$2:$P$4,mapping!$Q$2:$Q$4,,0)</f>
        <v>Medium</v>
      </c>
      <c r="Q567" s="29" t="str">
        <f>_xlfn.XLOOKUP($I567,mapping!$M$2:$M$4,mapping!$N$2:$N$4,,0)</f>
        <v>On-site</v>
      </c>
    </row>
    <row r="568" spans="1:17" x14ac:dyDescent="0.25">
      <c r="A568" s="28">
        <v>2024</v>
      </c>
      <c r="B568" s="29" t="s">
        <v>11</v>
      </c>
      <c r="C568" s="29" t="s">
        <v>12</v>
      </c>
      <c r="D568" s="29" t="s">
        <v>34</v>
      </c>
      <c r="E568" s="28">
        <v>100400</v>
      </c>
      <c r="F568" s="29" t="s">
        <v>14</v>
      </c>
      <c r="G568" s="28">
        <v>100400</v>
      </c>
      <c r="H568" s="29" t="s">
        <v>17</v>
      </c>
      <c r="I568" s="28">
        <v>0</v>
      </c>
      <c r="J568" s="29" t="s">
        <v>17</v>
      </c>
      <c r="K568" s="29" t="s">
        <v>33</v>
      </c>
      <c r="L568" s="29" t="str">
        <f>_xlfn.XLOOKUP($D568,mapping!$B$2:$B$124,mapping!$A$2:$A$124,,0)</f>
        <v>Researcher</v>
      </c>
      <c r="M568" s="29" t="str">
        <f>_xlfn.XLOOKUP($C568,mapping!$J$2:$J$5,mapping!$K$2:$K$5,,0)</f>
        <v>Full-Time</v>
      </c>
      <c r="N568" s="29" t="str">
        <f>_xlfn.XLOOKUP($B568,mapping!$G$2:$G$5,mapping!$H$2:$H$5,,0)</f>
        <v>Mid-Level</v>
      </c>
      <c r="O568" s="29" t="str">
        <f>_xlfn.XLOOKUP($J568,mapping!$D$2:$D$56,mapping!$E$2:$E$56,,0)</f>
        <v>United States</v>
      </c>
      <c r="P568" s="29" t="str">
        <f>_xlfn.XLOOKUP($K568,mapping!$P$2:$P$4,mapping!$Q$2:$Q$4,,0)</f>
        <v>Large</v>
      </c>
      <c r="Q568" s="29" t="str">
        <f>_xlfn.XLOOKUP($I568,mapping!$M$2:$M$4,mapping!$N$2:$N$4,,0)</f>
        <v>On-site</v>
      </c>
    </row>
    <row r="569" spans="1:17" x14ac:dyDescent="0.25">
      <c r="A569" s="28">
        <v>2023</v>
      </c>
      <c r="B569" s="29" t="s">
        <v>11</v>
      </c>
      <c r="C569" s="29" t="s">
        <v>12</v>
      </c>
      <c r="D569" s="29" t="s">
        <v>26</v>
      </c>
      <c r="E569" s="28">
        <v>130000</v>
      </c>
      <c r="F569" s="29" t="s">
        <v>14</v>
      </c>
      <c r="G569" s="28">
        <v>130000</v>
      </c>
      <c r="H569" s="29" t="s">
        <v>17</v>
      </c>
      <c r="I569" s="28">
        <v>0</v>
      </c>
      <c r="J569" s="29" t="s">
        <v>17</v>
      </c>
      <c r="K569" s="29" t="s">
        <v>16</v>
      </c>
      <c r="L569" s="29" t="str">
        <f>_xlfn.XLOOKUP($D569,mapping!$B$2:$B$124,mapping!$A$2:$A$124,,0)</f>
        <v>Data Engineer</v>
      </c>
      <c r="M569" s="29" t="str">
        <f>_xlfn.XLOOKUP($C569,mapping!$J$2:$J$5,mapping!$K$2:$K$5,,0)</f>
        <v>Full-Time</v>
      </c>
      <c r="N569" s="29" t="str">
        <f>_xlfn.XLOOKUP($B569,mapping!$G$2:$G$5,mapping!$H$2:$H$5,,0)</f>
        <v>Mid-Level</v>
      </c>
      <c r="O569" s="29" t="str">
        <f>_xlfn.XLOOKUP($J569,mapping!$D$2:$D$56,mapping!$E$2:$E$56,,0)</f>
        <v>United States</v>
      </c>
      <c r="P569" s="29" t="str">
        <f>_xlfn.XLOOKUP($K569,mapping!$P$2:$P$4,mapping!$Q$2:$Q$4,,0)</f>
        <v>Medium</v>
      </c>
      <c r="Q569" s="29" t="str">
        <f>_xlfn.XLOOKUP($I569,mapping!$M$2:$M$4,mapping!$N$2:$N$4,,0)</f>
        <v>On-site</v>
      </c>
    </row>
    <row r="570" spans="1:17" x14ac:dyDescent="0.25">
      <c r="A570" s="28">
        <v>2023</v>
      </c>
      <c r="B570" s="29" t="s">
        <v>21</v>
      </c>
      <c r="C570" s="29" t="s">
        <v>12</v>
      </c>
      <c r="D570" s="29" t="s">
        <v>51</v>
      </c>
      <c r="E570" s="28">
        <v>192000</v>
      </c>
      <c r="F570" s="29" t="s">
        <v>14</v>
      </c>
      <c r="G570" s="28">
        <v>192000</v>
      </c>
      <c r="H570" s="29" t="s">
        <v>17</v>
      </c>
      <c r="I570" s="28">
        <v>100</v>
      </c>
      <c r="J570" s="29" t="s">
        <v>17</v>
      </c>
      <c r="K570" s="29" t="s">
        <v>16</v>
      </c>
      <c r="L570" s="29" t="str">
        <f>_xlfn.XLOOKUP($D570,mapping!$B$2:$B$124,mapping!$A$2:$A$124,,0)</f>
        <v>Applied Scientist</v>
      </c>
      <c r="M570" s="29" t="str">
        <f>_xlfn.XLOOKUP($C570,mapping!$J$2:$J$5,mapping!$K$2:$K$5,,0)</f>
        <v>Full-Time</v>
      </c>
      <c r="N570" s="29" t="str">
        <f>_xlfn.XLOOKUP($B570,mapping!$G$2:$G$5,mapping!$H$2:$H$5,,0)</f>
        <v>Senior</v>
      </c>
      <c r="O570" s="29" t="str">
        <f>_xlfn.XLOOKUP($J570,mapping!$D$2:$D$56,mapping!$E$2:$E$56,,0)</f>
        <v>United States</v>
      </c>
      <c r="P570" s="29" t="str">
        <f>_xlfn.XLOOKUP($K570,mapping!$P$2:$P$4,mapping!$Q$2:$Q$4,,0)</f>
        <v>Medium</v>
      </c>
      <c r="Q570" s="29" t="str">
        <f>_xlfn.XLOOKUP($I570,mapping!$M$2:$M$4,mapping!$N$2:$N$4,,0)</f>
        <v>Remote</v>
      </c>
    </row>
    <row r="571" spans="1:17" x14ac:dyDescent="0.25">
      <c r="A571" s="28">
        <v>2022</v>
      </c>
      <c r="B571" s="29" t="s">
        <v>21</v>
      </c>
      <c r="C571" s="29" t="s">
        <v>12</v>
      </c>
      <c r="D571" s="29" t="s">
        <v>26</v>
      </c>
      <c r="E571" s="28">
        <v>160395</v>
      </c>
      <c r="F571" s="29" t="s">
        <v>14</v>
      </c>
      <c r="G571" s="28">
        <v>160395</v>
      </c>
      <c r="H571" s="29" t="s">
        <v>17</v>
      </c>
      <c r="I571" s="28">
        <v>100</v>
      </c>
      <c r="J571" s="29" t="s">
        <v>17</v>
      </c>
      <c r="K571" s="29" t="s">
        <v>16</v>
      </c>
      <c r="L571" s="29" t="str">
        <f>_xlfn.XLOOKUP($D571,mapping!$B$2:$B$124,mapping!$A$2:$A$124,,0)</f>
        <v>Data Engineer</v>
      </c>
      <c r="M571" s="29" t="str">
        <f>_xlfn.XLOOKUP($C571,mapping!$J$2:$J$5,mapping!$K$2:$K$5,,0)</f>
        <v>Full-Time</v>
      </c>
      <c r="N571" s="29" t="str">
        <f>_xlfn.XLOOKUP($B571,mapping!$G$2:$G$5,mapping!$H$2:$H$5,,0)</f>
        <v>Senior</v>
      </c>
      <c r="O571" s="29" t="str">
        <f>_xlfn.XLOOKUP($J571,mapping!$D$2:$D$56,mapping!$E$2:$E$56,,0)</f>
        <v>United States</v>
      </c>
      <c r="P571" s="29" t="str">
        <f>_xlfn.XLOOKUP($K571,mapping!$P$2:$P$4,mapping!$Q$2:$Q$4,,0)</f>
        <v>Medium</v>
      </c>
      <c r="Q571" s="29" t="str">
        <f>_xlfn.XLOOKUP($I571,mapping!$M$2:$M$4,mapping!$N$2:$N$4,,0)</f>
        <v>Remote</v>
      </c>
    </row>
    <row r="572" spans="1:17" x14ac:dyDescent="0.25">
      <c r="A572" s="28">
        <v>2023</v>
      </c>
      <c r="B572" s="29" t="s">
        <v>21</v>
      </c>
      <c r="C572" s="29" t="s">
        <v>12</v>
      </c>
      <c r="D572" s="29" t="s">
        <v>51</v>
      </c>
      <c r="E572" s="28">
        <v>136000</v>
      </c>
      <c r="F572" s="29" t="s">
        <v>14</v>
      </c>
      <c r="G572" s="28">
        <v>136000</v>
      </c>
      <c r="H572" s="29" t="s">
        <v>17</v>
      </c>
      <c r="I572" s="28">
        <v>0</v>
      </c>
      <c r="J572" s="29" t="s">
        <v>17</v>
      </c>
      <c r="K572" s="29" t="s">
        <v>33</v>
      </c>
      <c r="L572" s="29" t="str">
        <f>_xlfn.XLOOKUP($D572,mapping!$B$2:$B$124,mapping!$A$2:$A$124,,0)</f>
        <v>Applied Scientist</v>
      </c>
      <c r="M572" s="29" t="str">
        <f>_xlfn.XLOOKUP($C572,mapping!$J$2:$J$5,mapping!$K$2:$K$5,,0)</f>
        <v>Full-Time</v>
      </c>
      <c r="N572" s="29" t="str">
        <f>_xlfn.XLOOKUP($B572,mapping!$G$2:$G$5,mapping!$H$2:$H$5,,0)</f>
        <v>Senior</v>
      </c>
      <c r="O572" s="29" t="str">
        <f>_xlfn.XLOOKUP($J572,mapping!$D$2:$D$56,mapping!$E$2:$E$56,,0)</f>
        <v>United States</v>
      </c>
      <c r="P572" s="29" t="str">
        <f>_xlfn.XLOOKUP($K572,mapping!$P$2:$P$4,mapping!$Q$2:$Q$4,,0)</f>
        <v>Large</v>
      </c>
      <c r="Q572" s="29" t="str">
        <f>_xlfn.XLOOKUP($I572,mapping!$M$2:$M$4,mapping!$N$2:$N$4,,0)</f>
        <v>On-site</v>
      </c>
    </row>
    <row r="573" spans="1:17" x14ac:dyDescent="0.25">
      <c r="A573" s="28">
        <v>2024</v>
      </c>
      <c r="B573" s="29" t="s">
        <v>21</v>
      </c>
      <c r="C573" s="29" t="s">
        <v>12</v>
      </c>
      <c r="D573" s="29" t="s">
        <v>63</v>
      </c>
      <c r="E573" s="28">
        <v>165000</v>
      </c>
      <c r="F573" s="29" t="s">
        <v>14</v>
      </c>
      <c r="G573" s="28">
        <v>165000</v>
      </c>
      <c r="H573" s="29" t="s">
        <v>17</v>
      </c>
      <c r="I573" s="28">
        <v>100</v>
      </c>
      <c r="J573" s="29" t="s">
        <v>17</v>
      </c>
      <c r="K573" s="29" t="s">
        <v>16</v>
      </c>
      <c r="L573" s="29" t="str">
        <f>_xlfn.XLOOKUP($D573,mapping!$B$2:$B$124,mapping!$A$2:$A$124,,0)</f>
        <v>Data Architect</v>
      </c>
      <c r="M573" s="29" t="str">
        <f>_xlfn.XLOOKUP($C573,mapping!$J$2:$J$5,mapping!$K$2:$K$5,,0)</f>
        <v>Full-Time</v>
      </c>
      <c r="N573" s="29" t="str">
        <f>_xlfn.XLOOKUP($B573,mapping!$G$2:$G$5,mapping!$H$2:$H$5,,0)</f>
        <v>Senior</v>
      </c>
      <c r="O573" s="29" t="str">
        <f>_xlfn.XLOOKUP($J573,mapping!$D$2:$D$56,mapping!$E$2:$E$56,,0)</f>
        <v>United States</v>
      </c>
      <c r="P573" s="29" t="str">
        <f>_xlfn.XLOOKUP($K573,mapping!$P$2:$P$4,mapping!$Q$2:$Q$4,,0)</f>
        <v>Medium</v>
      </c>
      <c r="Q573" s="29" t="str">
        <f>_xlfn.XLOOKUP($I573,mapping!$M$2:$M$4,mapping!$N$2:$N$4,,0)</f>
        <v>Remote</v>
      </c>
    </row>
    <row r="574" spans="1:17" x14ac:dyDescent="0.25">
      <c r="A574" s="28">
        <v>2024</v>
      </c>
      <c r="B574" s="29" t="s">
        <v>11</v>
      </c>
      <c r="C574" s="29" t="s">
        <v>12</v>
      </c>
      <c r="D574" s="29" t="s">
        <v>26</v>
      </c>
      <c r="E574" s="28">
        <v>154000</v>
      </c>
      <c r="F574" s="29" t="s">
        <v>14</v>
      </c>
      <c r="G574" s="28">
        <v>154000</v>
      </c>
      <c r="H574" s="29" t="s">
        <v>17</v>
      </c>
      <c r="I574" s="28">
        <v>0</v>
      </c>
      <c r="J574" s="29" t="s">
        <v>17</v>
      </c>
      <c r="K574" s="29" t="s">
        <v>16</v>
      </c>
      <c r="L574" s="29" t="str">
        <f>_xlfn.XLOOKUP($D574,mapping!$B$2:$B$124,mapping!$A$2:$A$124,,0)</f>
        <v>Data Engineer</v>
      </c>
      <c r="M574" s="29" t="str">
        <f>_xlfn.XLOOKUP($C574,mapping!$J$2:$J$5,mapping!$K$2:$K$5,,0)</f>
        <v>Full-Time</v>
      </c>
      <c r="N574" s="29" t="str">
        <f>_xlfn.XLOOKUP($B574,mapping!$G$2:$G$5,mapping!$H$2:$H$5,,0)</f>
        <v>Mid-Level</v>
      </c>
      <c r="O574" s="29" t="str">
        <f>_xlfn.XLOOKUP($J574,mapping!$D$2:$D$56,mapping!$E$2:$E$56,,0)</f>
        <v>United States</v>
      </c>
      <c r="P574" s="29" t="str">
        <f>_xlfn.XLOOKUP($K574,mapping!$P$2:$P$4,mapping!$Q$2:$Q$4,,0)</f>
        <v>Medium</v>
      </c>
      <c r="Q574" s="29" t="str">
        <f>_xlfn.XLOOKUP($I574,mapping!$M$2:$M$4,mapping!$N$2:$N$4,,0)</f>
        <v>On-site</v>
      </c>
    </row>
    <row r="575" spans="1:17" x14ac:dyDescent="0.25">
      <c r="A575" s="28">
        <v>2023</v>
      </c>
      <c r="B575" s="29" t="s">
        <v>11</v>
      </c>
      <c r="C575" s="29" t="s">
        <v>12</v>
      </c>
      <c r="D575" s="29" t="s">
        <v>18</v>
      </c>
      <c r="E575" s="28">
        <v>125000</v>
      </c>
      <c r="F575" s="29" t="s">
        <v>14</v>
      </c>
      <c r="G575" s="28">
        <v>125000</v>
      </c>
      <c r="H575" s="29" t="s">
        <v>17</v>
      </c>
      <c r="I575" s="28">
        <v>0</v>
      </c>
      <c r="J575" s="29" t="s">
        <v>17</v>
      </c>
      <c r="K575" s="29" t="s">
        <v>16</v>
      </c>
      <c r="L575" s="29" t="str">
        <f>_xlfn.XLOOKUP($D575,mapping!$B$2:$B$124,mapping!$A$2:$A$124,,0)</f>
        <v>Machine Learning Engineer</v>
      </c>
      <c r="M575" s="29" t="str">
        <f>_xlfn.XLOOKUP($C575,mapping!$J$2:$J$5,mapping!$K$2:$K$5,,0)</f>
        <v>Full-Time</v>
      </c>
      <c r="N575" s="29" t="str">
        <f>_xlfn.XLOOKUP($B575,mapping!$G$2:$G$5,mapping!$H$2:$H$5,,0)</f>
        <v>Mid-Level</v>
      </c>
      <c r="O575" s="29" t="str">
        <f>_xlfn.XLOOKUP($J575,mapping!$D$2:$D$56,mapping!$E$2:$E$56,,0)</f>
        <v>United States</v>
      </c>
      <c r="P575" s="29" t="str">
        <f>_xlfn.XLOOKUP($K575,mapping!$P$2:$P$4,mapping!$Q$2:$Q$4,,0)</f>
        <v>Medium</v>
      </c>
      <c r="Q575" s="29" t="str">
        <f>_xlfn.XLOOKUP($I575,mapping!$M$2:$M$4,mapping!$N$2:$N$4,,0)</f>
        <v>On-site</v>
      </c>
    </row>
    <row r="576" spans="1:17" x14ac:dyDescent="0.25">
      <c r="A576" s="28">
        <v>2023</v>
      </c>
      <c r="B576" s="29" t="s">
        <v>11</v>
      </c>
      <c r="C576" s="29" t="s">
        <v>12</v>
      </c>
      <c r="D576" s="29" t="s">
        <v>26</v>
      </c>
      <c r="E576" s="28">
        <v>133000</v>
      </c>
      <c r="F576" s="29" t="s">
        <v>14</v>
      </c>
      <c r="G576" s="28">
        <v>133000</v>
      </c>
      <c r="H576" s="29" t="s">
        <v>17</v>
      </c>
      <c r="I576" s="28">
        <v>0</v>
      </c>
      <c r="J576" s="29" t="s">
        <v>17</v>
      </c>
      <c r="K576" s="29" t="s">
        <v>16</v>
      </c>
      <c r="L576" s="29" t="str">
        <f>_xlfn.XLOOKUP($D576,mapping!$B$2:$B$124,mapping!$A$2:$A$124,,0)</f>
        <v>Data Engineer</v>
      </c>
      <c r="M576" s="29" t="str">
        <f>_xlfn.XLOOKUP($C576,mapping!$J$2:$J$5,mapping!$K$2:$K$5,,0)</f>
        <v>Full-Time</v>
      </c>
      <c r="N576" s="29" t="str">
        <f>_xlfn.XLOOKUP($B576,mapping!$G$2:$G$5,mapping!$H$2:$H$5,,0)</f>
        <v>Mid-Level</v>
      </c>
      <c r="O576" s="29" t="str">
        <f>_xlfn.XLOOKUP($J576,mapping!$D$2:$D$56,mapping!$E$2:$E$56,,0)</f>
        <v>United States</v>
      </c>
      <c r="P576" s="29" t="str">
        <f>_xlfn.XLOOKUP($K576,mapping!$P$2:$P$4,mapping!$Q$2:$Q$4,,0)</f>
        <v>Medium</v>
      </c>
      <c r="Q576" s="29" t="str">
        <f>_xlfn.XLOOKUP($I576,mapping!$M$2:$M$4,mapping!$N$2:$N$4,,0)</f>
        <v>On-site</v>
      </c>
    </row>
    <row r="577" spans="1:17" x14ac:dyDescent="0.25">
      <c r="A577" s="28">
        <v>2024</v>
      </c>
      <c r="B577" s="29" t="s">
        <v>21</v>
      </c>
      <c r="C577" s="29" t="s">
        <v>12</v>
      </c>
      <c r="D577" s="29" t="s">
        <v>22</v>
      </c>
      <c r="E577" s="28">
        <v>145000</v>
      </c>
      <c r="F577" s="29" t="s">
        <v>14</v>
      </c>
      <c r="G577" s="28">
        <v>145000</v>
      </c>
      <c r="H577" s="29" t="s">
        <v>17</v>
      </c>
      <c r="I577" s="28">
        <v>100</v>
      </c>
      <c r="J577" s="29" t="s">
        <v>17</v>
      </c>
      <c r="K577" s="29" t="s">
        <v>16</v>
      </c>
      <c r="L577" s="29" t="str">
        <f>_xlfn.XLOOKUP($D577,mapping!$B$2:$B$124,mapping!$A$2:$A$124,,0)</f>
        <v>Data Scientist</v>
      </c>
      <c r="M577" s="29" t="str">
        <f>_xlfn.XLOOKUP($C577,mapping!$J$2:$J$5,mapping!$K$2:$K$5,,0)</f>
        <v>Full-Time</v>
      </c>
      <c r="N577" s="29" t="str">
        <f>_xlfn.XLOOKUP($B577,mapping!$G$2:$G$5,mapping!$H$2:$H$5,,0)</f>
        <v>Senior</v>
      </c>
      <c r="O577" s="29" t="str">
        <f>_xlfn.XLOOKUP($J577,mapping!$D$2:$D$56,mapping!$E$2:$E$56,,0)</f>
        <v>United States</v>
      </c>
      <c r="P577" s="29" t="str">
        <f>_xlfn.XLOOKUP($K577,mapping!$P$2:$P$4,mapping!$Q$2:$Q$4,,0)</f>
        <v>Medium</v>
      </c>
      <c r="Q577" s="29" t="str">
        <f>_xlfn.XLOOKUP($I577,mapping!$M$2:$M$4,mapping!$N$2:$N$4,,0)</f>
        <v>Remote</v>
      </c>
    </row>
    <row r="578" spans="1:17" x14ac:dyDescent="0.25">
      <c r="A578" s="28">
        <v>2023</v>
      </c>
      <c r="B578" s="29" t="s">
        <v>21</v>
      </c>
      <c r="C578" s="29" t="s">
        <v>12</v>
      </c>
      <c r="D578" s="29" t="s">
        <v>106</v>
      </c>
      <c r="E578" s="28">
        <v>330000</v>
      </c>
      <c r="F578" s="29" t="s">
        <v>14</v>
      </c>
      <c r="G578" s="28">
        <v>330000</v>
      </c>
      <c r="H578" s="29" t="s">
        <v>17</v>
      </c>
      <c r="I578" s="28">
        <v>0</v>
      </c>
      <c r="J578" s="29" t="s">
        <v>17</v>
      </c>
      <c r="K578" s="29" t="s">
        <v>16</v>
      </c>
      <c r="L578" s="29" t="str">
        <f>_xlfn.XLOOKUP($D578,mapping!$B$2:$B$124,mapping!$A$2:$A$124,,0)</f>
        <v>Machine Learning Engineer</v>
      </c>
      <c r="M578" s="29" t="str">
        <f>_xlfn.XLOOKUP($C578,mapping!$J$2:$J$5,mapping!$K$2:$K$5,,0)</f>
        <v>Full-Time</v>
      </c>
      <c r="N578" s="29" t="str">
        <f>_xlfn.XLOOKUP($B578,mapping!$G$2:$G$5,mapping!$H$2:$H$5,,0)</f>
        <v>Senior</v>
      </c>
      <c r="O578" s="29" t="str">
        <f>_xlfn.XLOOKUP($J578,mapping!$D$2:$D$56,mapping!$E$2:$E$56,,0)</f>
        <v>United States</v>
      </c>
      <c r="P578" s="29" t="str">
        <f>_xlfn.XLOOKUP($K578,mapping!$P$2:$P$4,mapping!$Q$2:$Q$4,,0)</f>
        <v>Medium</v>
      </c>
      <c r="Q578" s="29" t="str">
        <f>_xlfn.XLOOKUP($I578,mapping!$M$2:$M$4,mapping!$N$2:$N$4,,0)</f>
        <v>On-site</v>
      </c>
    </row>
    <row r="579" spans="1:17" x14ac:dyDescent="0.25">
      <c r="A579" s="28">
        <v>2023</v>
      </c>
      <c r="B579" s="29" t="s">
        <v>21</v>
      </c>
      <c r="C579" s="29" t="s">
        <v>12</v>
      </c>
      <c r="D579" s="29" t="s">
        <v>41</v>
      </c>
      <c r="E579" s="28">
        <v>106200</v>
      </c>
      <c r="F579" s="29" t="s">
        <v>14</v>
      </c>
      <c r="G579" s="28">
        <v>106200</v>
      </c>
      <c r="H579" s="29" t="s">
        <v>17</v>
      </c>
      <c r="I579" s="28">
        <v>0</v>
      </c>
      <c r="J579" s="29" t="s">
        <v>17</v>
      </c>
      <c r="K579" s="29" t="s">
        <v>16</v>
      </c>
      <c r="L579" s="29" t="str">
        <f>_xlfn.XLOOKUP($D579,mapping!$B$2:$B$124,mapping!$A$2:$A$124,,0)</f>
        <v>Machine Learning Engineer</v>
      </c>
      <c r="M579" s="29" t="str">
        <f>_xlfn.XLOOKUP($C579,mapping!$J$2:$J$5,mapping!$K$2:$K$5,,0)</f>
        <v>Full-Time</v>
      </c>
      <c r="N579" s="29" t="str">
        <f>_xlfn.XLOOKUP($B579,mapping!$G$2:$G$5,mapping!$H$2:$H$5,,0)</f>
        <v>Senior</v>
      </c>
      <c r="O579" s="29" t="str">
        <f>_xlfn.XLOOKUP($J579,mapping!$D$2:$D$56,mapping!$E$2:$E$56,,0)</f>
        <v>United States</v>
      </c>
      <c r="P579" s="29" t="str">
        <f>_xlfn.XLOOKUP($K579,mapping!$P$2:$P$4,mapping!$Q$2:$Q$4,,0)</f>
        <v>Medium</v>
      </c>
      <c r="Q579" s="29" t="str">
        <f>_xlfn.XLOOKUP($I579,mapping!$M$2:$M$4,mapping!$N$2:$N$4,,0)</f>
        <v>On-site</v>
      </c>
    </row>
    <row r="580" spans="1:17" x14ac:dyDescent="0.25">
      <c r="A580" s="28">
        <v>2024</v>
      </c>
      <c r="B580" s="29" t="s">
        <v>21</v>
      </c>
      <c r="C580" s="29" t="s">
        <v>12</v>
      </c>
      <c r="D580" s="29" t="s">
        <v>31</v>
      </c>
      <c r="E580" s="28">
        <v>153018</v>
      </c>
      <c r="F580" s="29" t="s">
        <v>14</v>
      </c>
      <c r="G580" s="28">
        <v>153018</v>
      </c>
      <c r="H580" s="29" t="s">
        <v>17</v>
      </c>
      <c r="I580" s="28">
        <v>0</v>
      </c>
      <c r="J580" s="29" t="s">
        <v>17</v>
      </c>
      <c r="K580" s="29" t="s">
        <v>16</v>
      </c>
      <c r="L580" s="29" t="str">
        <f>_xlfn.XLOOKUP($D580,mapping!$B$2:$B$124,mapping!$A$2:$A$124,,0)</f>
        <v>Analytics Engineer</v>
      </c>
      <c r="M580" s="29" t="str">
        <f>_xlfn.XLOOKUP($C580,mapping!$J$2:$J$5,mapping!$K$2:$K$5,,0)</f>
        <v>Full-Time</v>
      </c>
      <c r="N580" s="29" t="str">
        <f>_xlfn.XLOOKUP($B580,mapping!$G$2:$G$5,mapping!$H$2:$H$5,,0)</f>
        <v>Senior</v>
      </c>
      <c r="O580" s="29" t="str">
        <f>_xlfn.XLOOKUP($J580,mapping!$D$2:$D$56,mapping!$E$2:$E$56,,0)</f>
        <v>United States</v>
      </c>
      <c r="P580" s="29" t="str">
        <f>_xlfn.XLOOKUP($K580,mapping!$P$2:$P$4,mapping!$Q$2:$Q$4,,0)</f>
        <v>Medium</v>
      </c>
      <c r="Q580" s="29" t="str">
        <f>_xlfn.XLOOKUP($I580,mapping!$M$2:$M$4,mapping!$N$2:$N$4,,0)</f>
        <v>On-site</v>
      </c>
    </row>
    <row r="581" spans="1:17" x14ac:dyDescent="0.25">
      <c r="A581" s="28">
        <v>2023</v>
      </c>
      <c r="B581" s="29" t="s">
        <v>21</v>
      </c>
      <c r="C581" s="29" t="s">
        <v>12</v>
      </c>
      <c r="D581" s="29" t="s">
        <v>26</v>
      </c>
      <c r="E581" s="28">
        <v>178500</v>
      </c>
      <c r="F581" s="29" t="s">
        <v>14</v>
      </c>
      <c r="G581" s="28">
        <v>178500</v>
      </c>
      <c r="H581" s="29" t="s">
        <v>17</v>
      </c>
      <c r="I581" s="28">
        <v>0</v>
      </c>
      <c r="J581" s="29" t="s">
        <v>17</v>
      </c>
      <c r="K581" s="29" t="s">
        <v>16</v>
      </c>
      <c r="L581" s="29" t="str">
        <f>_xlfn.XLOOKUP($D581,mapping!$B$2:$B$124,mapping!$A$2:$A$124,,0)</f>
        <v>Data Engineer</v>
      </c>
      <c r="M581" s="29" t="str">
        <f>_xlfn.XLOOKUP($C581,mapping!$J$2:$J$5,mapping!$K$2:$K$5,,0)</f>
        <v>Full-Time</v>
      </c>
      <c r="N581" s="29" t="str">
        <f>_xlfn.XLOOKUP($B581,mapping!$G$2:$G$5,mapping!$H$2:$H$5,,0)</f>
        <v>Senior</v>
      </c>
      <c r="O581" s="29" t="str">
        <f>_xlfn.XLOOKUP($J581,mapping!$D$2:$D$56,mapping!$E$2:$E$56,,0)</f>
        <v>United States</v>
      </c>
      <c r="P581" s="29" t="str">
        <f>_xlfn.XLOOKUP($K581,mapping!$P$2:$P$4,mapping!$Q$2:$Q$4,,0)</f>
        <v>Medium</v>
      </c>
      <c r="Q581" s="29" t="str">
        <f>_xlfn.XLOOKUP($I581,mapping!$M$2:$M$4,mapping!$N$2:$N$4,,0)</f>
        <v>On-site</v>
      </c>
    </row>
    <row r="582" spans="1:17" x14ac:dyDescent="0.25">
      <c r="A582" s="28">
        <v>2023</v>
      </c>
      <c r="B582" s="29" t="s">
        <v>21</v>
      </c>
      <c r="C582" s="29" t="s">
        <v>12</v>
      </c>
      <c r="D582" s="29" t="s">
        <v>26</v>
      </c>
      <c r="E582" s="28">
        <v>194000</v>
      </c>
      <c r="F582" s="29" t="s">
        <v>14</v>
      </c>
      <c r="G582" s="28">
        <v>194000</v>
      </c>
      <c r="H582" s="29" t="s">
        <v>17</v>
      </c>
      <c r="I582" s="28">
        <v>0</v>
      </c>
      <c r="J582" s="29" t="s">
        <v>17</v>
      </c>
      <c r="K582" s="29" t="s">
        <v>16</v>
      </c>
      <c r="L582" s="29" t="str">
        <f>_xlfn.XLOOKUP($D582,mapping!$B$2:$B$124,mapping!$A$2:$A$124,,0)</f>
        <v>Data Engineer</v>
      </c>
      <c r="M582" s="29" t="str">
        <f>_xlfn.XLOOKUP($C582,mapping!$J$2:$J$5,mapping!$K$2:$K$5,,0)</f>
        <v>Full-Time</v>
      </c>
      <c r="N582" s="29" t="str">
        <f>_xlfn.XLOOKUP($B582,mapping!$G$2:$G$5,mapping!$H$2:$H$5,,0)</f>
        <v>Senior</v>
      </c>
      <c r="O582" s="29" t="str">
        <f>_xlfn.XLOOKUP($J582,mapping!$D$2:$D$56,mapping!$E$2:$E$56,,0)</f>
        <v>United States</v>
      </c>
      <c r="P582" s="29" t="str">
        <f>_xlfn.XLOOKUP($K582,mapping!$P$2:$P$4,mapping!$Q$2:$Q$4,,0)</f>
        <v>Medium</v>
      </c>
      <c r="Q582" s="29" t="str">
        <f>_xlfn.XLOOKUP($I582,mapping!$M$2:$M$4,mapping!$N$2:$N$4,,0)</f>
        <v>On-site</v>
      </c>
    </row>
    <row r="583" spans="1:17" x14ac:dyDescent="0.25">
      <c r="A583" s="28">
        <v>2023</v>
      </c>
      <c r="B583" s="29" t="s">
        <v>21</v>
      </c>
      <c r="C583" s="29" t="s">
        <v>12</v>
      </c>
      <c r="D583" s="29" t="s">
        <v>13</v>
      </c>
      <c r="E583" s="28">
        <v>240500</v>
      </c>
      <c r="F583" s="29" t="s">
        <v>14</v>
      </c>
      <c r="G583" s="28">
        <v>240500</v>
      </c>
      <c r="H583" s="29" t="s">
        <v>17</v>
      </c>
      <c r="I583" s="28">
        <v>0</v>
      </c>
      <c r="J583" s="29" t="s">
        <v>17</v>
      </c>
      <c r="K583" s="29" t="s">
        <v>16</v>
      </c>
      <c r="L583" s="29" t="str">
        <f>_xlfn.XLOOKUP($D583,mapping!$B$2:$B$124,mapping!$A$2:$A$124,,0)</f>
        <v>Data Analyst</v>
      </c>
      <c r="M583" s="29" t="str">
        <f>_xlfn.XLOOKUP($C583,mapping!$J$2:$J$5,mapping!$K$2:$K$5,,0)</f>
        <v>Full-Time</v>
      </c>
      <c r="N583" s="29" t="str">
        <f>_xlfn.XLOOKUP($B583,mapping!$G$2:$G$5,mapping!$H$2:$H$5,,0)</f>
        <v>Senior</v>
      </c>
      <c r="O583" s="29" t="str">
        <f>_xlfn.XLOOKUP($J583,mapping!$D$2:$D$56,mapping!$E$2:$E$56,,0)</f>
        <v>United States</v>
      </c>
      <c r="P583" s="29" t="str">
        <f>_xlfn.XLOOKUP($K583,mapping!$P$2:$P$4,mapping!$Q$2:$Q$4,,0)</f>
        <v>Medium</v>
      </c>
      <c r="Q583" s="29" t="str">
        <f>_xlfn.XLOOKUP($I583,mapping!$M$2:$M$4,mapping!$N$2:$N$4,,0)</f>
        <v>On-site</v>
      </c>
    </row>
    <row r="584" spans="1:17" x14ac:dyDescent="0.25">
      <c r="A584" s="28">
        <v>2022</v>
      </c>
      <c r="B584" s="29" t="s">
        <v>21</v>
      </c>
      <c r="C584" s="29" t="s">
        <v>12</v>
      </c>
      <c r="D584" s="29" t="s">
        <v>13</v>
      </c>
      <c r="E584" s="28">
        <v>110600</v>
      </c>
      <c r="F584" s="29" t="s">
        <v>14</v>
      </c>
      <c r="G584" s="28">
        <v>110600</v>
      </c>
      <c r="H584" s="29" t="s">
        <v>17</v>
      </c>
      <c r="I584" s="28">
        <v>0</v>
      </c>
      <c r="J584" s="29" t="s">
        <v>17</v>
      </c>
      <c r="K584" s="29" t="s">
        <v>16</v>
      </c>
      <c r="L584" s="29" t="str">
        <f>_xlfn.XLOOKUP($D584,mapping!$B$2:$B$124,mapping!$A$2:$A$124,,0)</f>
        <v>Data Analyst</v>
      </c>
      <c r="M584" s="29" t="str">
        <f>_xlfn.XLOOKUP($C584,mapping!$J$2:$J$5,mapping!$K$2:$K$5,,0)</f>
        <v>Full-Time</v>
      </c>
      <c r="N584" s="29" t="str">
        <f>_xlfn.XLOOKUP($B584,mapping!$G$2:$G$5,mapping!$H$2:$H$5,,0)</f>
        <v>Senior</v>
      </c>
      <c r="O584" s="29" t="str">
        <f>_xlfn.XLOOKUP($J584,mapping!$D$2:$D$56,mapping!$E$2:$E$56,,0)</f>
        <v>United States</v>
      </c>
      <c r="P584" s="29" t="str">
        <f>_xlfn.XLOOKUP($K584,mapping!$P$2:$P$4,mapping!$Q$2:$Q$4,,0)</f>
        <v>Medium</v>
      </c>
      <c r="Q584" s="29" t="str">
        <f>_xlfn.XLOOKUP($I584,mapping!$M$2:$M$4,mapping!$N$2:$N$4,,0)</f>
        <v>On-site</v>
      </c>
    </row>
    <row r="585" spans="1:17" x14ac:dyDescent="0.25">
      <c r="A585" s="28">
        <v>2023</v>
      </c>
      <c r="B585" s="29" t="s">
        <v>21</v>
      </c>
      <c r="C585" s="29" t="s">
        <v>12</v>
      </c>
      <c r="D585" s="29" t="s">
        <v>22</v>
      </c>
      <c r="E585" s="28">
        <v>165000</v>
      </c>
      <c r="F585" s="29" t="s">
        <v>14</v>
      </c>
      <c r="G585" s="28">
        <v>165000</v>
      </c>
      <c r="H585" s="29" t="s">
        <v>17</v>
      </c>
      <c r="I585" s="28">
        <v>0</v>
      </c>
      <c r="J585" s="29" t="s">
        <v>17</v>
      </c>
      <c r="K585" s="29" t="s">
        <v>16</v>
      </c>
      <c r="L585" s="29" t="str">
        <f>_xlfn.XLOOKUP($D585,mapping!$B$2:$B$124,mapping!$A$2:$A$124,,0)</f>
        <v>Data Scientist</v>
      </c>
      <c r="M585" s="29" t="str">
        <f>_xlfn.XLOOKUP($C585,mapping!$J$2:$J$5,mapping!$K$2:$K$5,,0)</f>
        <v>Full-Time</v>
      </c>
      <c r="N585" s="29" t="str">
        <f>_xlfn.XLOOKUP($B585,mapping!$G$2:$G$5,mapping!$H$2:$H$5,,0)</f>
        <v>Senior</v>
      </c>
      <c r="O585" s="29" t="str">
        <f>_xlfn.XLOOKUP($J585,mapping!$D$2:$D$56,mapping!$E$2:$E$56,,0)</f>
        <v>United States</v>
      </c>
      <c r="P585" s="29" t="str">
        <f>_xlfn.XLOOKUP($K585,mapping!$P$2:$P$4,mapping!$Q$2:$Q$4,,0)</f>
        <v>Medium</v>
      </c>
      <c r="Q585" s="29" t="str">
        <f>_xlfn.XLOOKUP($I585,mapping!$M$2:$M$4,mapping!$N$2:$N$4,,0)</f>
        <v>On-site</v>
      </c>
    </row>
    <row r="586" spans="1:17" x14ac:dyDescent="0.25">
      <c r="A586" s="28">
        <v>2022</v>
      </c>
      <c r="B586" s="29" t="s">
        <v>11</v>
      </c>
      <c r="C586" s="29" t="s">
        <v>12</v>
      </c>
      <c r="D586" s="29" t="s">
        <v>26</v>
      </c>
      <c r="E586" s="28">
        <v>120000</v>
      </c>
      <c r="F586" s="29" t="s">
        <v>14</v>
      </c>
      <c r="G586" s="28">
        <v>120000</v>
      </c>
      <c r="H586" s="29" t="s">
        <v>17</v>
      </c>
      <c r="I586" s="28">
        <v>100</v>
      </c>
      <c r="J586" s="29" t="s">
        <v>17</v>
      </c>
      <c r="K586" s="29" t="s">
        <v>16</v>
      </c>
      <c r="L586" s="29" t="str">
        <f>_xlfn.XLOOKUP($D586,mapping!$B$2:$B$124,mapping!$A$2:$A$124,,0)</f>
        <v>Data Engineer</v>
      </c>
      <c r="M586" s="29" t="str">
        <f>_xlfn.XLOOKUP($C586,mapping!$J$2:$J$5,mapping!$K$2:$K$5,,0)</f>
        <v>Full-Time</v>
      </c>
      <c r="N586" s="29" t="str">
        <f>_xlfn.XLOOKUP($B586,mapping!$G$2:$G$5,mapping!$H$2:$H$5,,0)</f>
        <v>Mid-Level</v>
      </c>
      <c r="O586" s="29" t="str">
        <f>_xlfn.XLOOKUP($J586,mapping!$D$2:$D$56,mapping!$E$2:$E$56,,0)</f>
        <v>United States</v>
      </c>
      <c r="P586" s="29" t="str">
        <f>_xlfn.XLOOKUP($K586,mapping!$P$2:$P$4,mapping!$Q$2:$Q$4,,0)</f>
        <v>Medium</v>
      </c>
      <c r="Q586" s="29" t="str">
        <f>_xlfn.XLOOKUP($I586,mapping!$M$2:$M$4,mapping!$N$2:$N$4,,0)</f>
        <v>Remote</v>
      </c>
    </row>
    <row r="587" spans="1:17" x14ac:dyDescent="0.25">
      <c r="A587" s="28">
        <v>2023</v>
      </c>
      <c r="B587" s="29" t="s">
        <v>21</v>
      </c>
      <c r="C587" s="29" t="s">
        <v>12</v>
      </c>
      <c r="D587" s="29" t="s">
        <v>13</v>
      </c>
      <c r="E587" s="28">
        <v>140000</v>
      </c>
      <c r="F587" s="29" t="s">
        <v>14</v>
      </c>
      <c r="G587" s="28">
        <v>140000</v>
      </c>
      <c r="H587" s="29" t="s">
        <v>17</v>
      </c>
      <c r="I587" s="28">
        <v>100</v>
      </c>
      <c r="J587" s="29" t="s">
        <v>17</v>
      </c>
      <c r="K587" s="29" t="s">
        <v>16</v>
      </c>
      <c r="L587" s="29" t="str">
        <f>_xlfn.XLOOKUP($D587,mapping!$B$2:$B$124,mapping!$A$2:$A$124,,0)</f>
        <v>Data Analyst</v>
      </c>
      <c r="M587" s="29" t="str">
        <f>_xlfn.XLOOKUP($C587,mapping!$J$2:$J$5,mapping!$K$2:$K$5,,0)</f>
        <v>Full-Time</v>
      </c>
      <c r="N587" s="29" t="str">
        <f>_xlfn.XLOOKUP($B587,mapping!$G$2:$G$5,mapping!$H$2:$H$5,,0)</f>
        <v>Senior</v>
      </c>
      <c r="O587" s="29" t="str">
        <f>_xlfn.XLOOKUP($J587,mapping!$D$2:$D$56,mapping!$E$2:$E$56,,0)</f>
        <v>United States</v>
      </c>
      <c r="P587" s="29" t="str">
        <f>_xlfn.XLOOKUP($K587,mapping!$P$2:$P$4,mapping!$Q$2:$Q$4,,0)</f>
        <v>Medium</v>
      </c>
      <c r="Q587" s="29" t="str">
        <f>_xlfn.XLOOKUP($I587,mapping!$M$2:$M$4,mapping!$N$2:$N$4,,0)</f>
        <v>Remote</v>
      </c>
    </row>
    <row r="588" spans="1:17" x14ac:dyDescent="0.25">
      <c r="A588" s="28">
        <v>2023</v>
      </c>
      <c r="B588" s="29" t="s">
        <v>21</v>
      </c>
      <c r="C588" s="29" t="s">
        <v>12</v>
      </c>
      <c r="D588" s="29" t="s">
        <v>34</v>
      </c>
      <c r="E588" s="28">
        <v>248100</v>
      </c>
      <c r="F588" s="29" t="s">
        <v>14</v>
      </c>
      <c r="G588" s="28">
        <v>248100</v>
      </c>
      <c r="H588" s="29" t="s">
        <v>17</v>
      </c>
      <c r="I588" s="28">
        <v>0</v>
      </c>
      <c r="J588" s="29" t="s">
        <v>17</v>
      </c>
      <c r="K588" s="29" t="s">
        <v>16</v>
      </c>
      <c r="L588" s="29" t="str">
        <f>_xlfn.XLOOKUP($D588,mapping!$B$2:$B$124,mapping!$A$2:$A$124,,0)</f>
        <v>Researcher</v>
      </c>
      <c r="M588" s="29" t="str">
        <f>_xlfn.XLOOKUP($C588,mapping!$J$2:$J$5,mapping!$K$2:$K$5,,0)</f>
        <v>Full-Time</v>
      </c>
      <c r="N588" s="29" t="str">
        <f>_xlfn.XLOOKUP($B588,mapping!$G$2:$G$5,mapping!$H$2:$H$5,,0)</f>
        <v>Senior</v>
      </c>
      <c r="O588" s="29" t="str">
        <f>_xlfn.XLOOKUP($J588,mapping!$D$2:$D$56,mapping!$E$2:$E$56,,0)</f>
        <v>United States</v>
      </c>
      <c r="P588" s="29" t="str">
        <f>_xlfn.XLOOKUP($K588,mapping!$P$2:$P$4,mapping!$Q$2:$Q$4,,0)</f>
        <v>Medium</v>
      </c>
      <c r="Q588" s="29" t="str">
        <f>_xlfn.XLOOKUP($I588,mapping!$M$2:$M$4,mapping!$N$2:$N$4,,0)</f>
        <v>On-site</v>
      </c>
    </row>
    <row r="589" spans="1:17" x14ac:dyDescent="0.25">
      <c r="A589" s="28">
        <v>2023</v>
      </c>
      <c r="B589" s="29" t="s">
        <v>21</v>
      </c>
      <c r="C589" s="29" t="s">
        <v>12</v>
      </c>
      <c r="D589" s="29" t="s">
        <v>18</v>
      </c>
      <c r="E589" s="28">
        <v>130000</v>
      </c>
      <c r="F589" s="29" t="s">
        <v>19</v>
      </c>
      <c r="G589" s="28">
        <v>140358</v>
      </c>
      <c r="H589" s="29" t="s">
        <v>36</v>
      </c>
      <c r="I589" s="28">
        <v>100</v>
      </c>
      <c r="J589" s="29" t="s">
        <v>36</v>
      </c>
      <c r="K589" s="29" t="s">
        <v>16</v>
      </c>
      <c r="L589" s="29" t="str">
        <f>_xlfn.XLOOKUP($D589,mapping!$B$2:$B$124,mapping!$A$2:$A$124,,0)</f>
        <v>Machine Learning Engineer</v>
      </c>
      <c r="M589" s="29" t="str">
        <f>_xlfn.XLOOKUP($C589,mapping!$J$2:$J$5,mapping!$K$2:$K$5,,0)</f>
        <v>Full-Time</v>
      </c>
      <c r="N589" s="29" t="str">
        <f>_xlfn.XLOOKUP($B589,mapping!$G$2:$G$5,mapping!$H$2:$H$5,,0)</f>
        <v>Senior</v>
      </c>
      <c r="O589" s="29" t="str">
        <f>_xlfn.XLOOKUP($J589,mapping!$D$2:$D$56,mapping!$E$2:$E$56,,0)</f>
        <v>Germany</v>
      </c>
      <c r="P589" s="29" t="str">
        <f>_xlfn.XLOOKUP($K589,mapping!$P$2:$P$4,mapping!$Q$2:$Q$4,,0)</f>
        <v>Medium</v>
      </c>
      <c r="Q589" s="29" t="str">
        <f>_xlfn.XLOOKUP($I589,mapping!$M$2:$M$4,mapping!$N$2:$N$4,,0)</f>
        <v>Remote</v>
      </c>
    </row>
    <row r="590" spans="1:17" x14ac:dyDescent="0.25">
      <c r="A590" s="28">
        <v>2023</v>
      </c>
      <c r="B590" s="29" t="s">
        <v>21</v>
      </c>
      <c r="C590" s="29" t="s">
        <v>12</v>
      </c>
      <c r="D590" s="29" t="s">
        <v>62</v>
      </c>
      <c r="E590" s="28">
        <v>170000</v>
      </c>
      <c r="F590" s="29" t="s">
        <v>14</v>
      </c>
      <c r="G590" s="28">
        <v>170000</v>
      </c>
      <c r="H590" s="29" t="s">
        <v>17</v>
      </c>
      <c r="I590" s="28">
        <v>0</v>
      </c>
      <c r="J590" s="29" t="s">
        <v>17</v>
      </c>
      <c r="K590" s="29" t="s">
        <v>16</v>
      </c>
      <c r="L590" s="29" t="str">
        <f>_xlfn.XLOOKUP($D590,mapping!$B$2:$B$124,mapping!$A$2:$A$124,,0)</f>
        <v>Business Intelligence</v>
      </c>
      <c r="M590" s="29" t="str">
        <f>_xlfn.XLOOKUP($C590,mapping!$J$2:$J$5,mapping!$K$2:$K$5,,0)</f>
        <v>Full-Time</v>
      </c>
      <c r="N590" s="29" t="str">
        <f>_xlfn.XLOOKUP($B590,mapping!$G$2:$G$5,mapping!$H$2:$H$5,,0)</f>
        <v>Senior</v>
      </c>
      <c r="O590" s="29" t="str">
        <f>_xlfn.XLOOKUP($J590,mapping!$D$2:$D$56,mapping!$E$2:$E$56,,0)</f>
        <v>United States</v>
      </c>
      <c r="P590" s="29" t="str">
        <f>_xlfn.XLOOKUP($K590,mapping!$P$2:$P$4,mapping!$Q$2:$Q$4,,0)</f>
        <v>Medium</v>
      </c>
      <c r="Q590" s="29" t="str">
        <f>_xlfn.XLOOKUP($I590,mapping!$M$2:$M$4,mapping!$N$2:$N$4,,0)</f>
        <v>On-site</v>
      </c>
    </row>
    <row r="591" spans="1:17" x14ac:dyDescent="0.25">
      <c r="A591" s="28">
        <v>2023</v>
      </c>
      <c r="B591" s="29" t="s">
        <v>21</v>
      </c>
      <c r="C591" s="29" t="s">
        <v>12</v>
      </c>
      <c r="D591" s="29" t="s">
        <v>22</v>
      </c>
      <c r="E591" s="28">
        <v>45000</v>
      </c>
      <c r="F591" s="29" t="s">
        <v>19</v>
      </c>
      <c r="G591" s="28">
        <v>48585</v>
      </c>
      <c r="H591" s="29" t="s">
        <v>42</v>
      </c>
      <c r="I591" s="28">
        <v>0</v>
      </c>
      <c r="J591" s="29" t="s">
        <v>42</v>
      </c>
      <c r="K591" s="29" t="s">
        <v>16</v>
      </c>
      <c r="L591" s="29" t="str">
        <f>_xlfn.XLOOKUP($D591,mapping!$B$2:$B$124,mapping!$A$2:$A$124,,0)</f>
        <v>Data Scientist</v>
      </c>
      <c r="M591" s="29" t="str">
        <f>_xlfn.XLOOKUP($C591,mapping!$J$2:$J$5,mapping!$K$2:$K$5,,0)</f>
        <v>Full-Time</v>
      </c>
      <c r="N591" s="29" t="str">
        <f>_xlfn.XLOOKUP($B591,mapping!$G$2:$G$5,mapping!$H$2:$H$5,,0)</f>
        <v>Senior</v>
      </c>
      <c r="O591" s="29" t="str">
        <f>_xlfn.XLOOKUP($J591,mapping!$D$2:$D$56,mapping!$E$2:$E$56,,0)</f>
        <v>Spain</v>
      </c>
      <c r="P591" s="29" t="str">
        <f>_xlfn.XLOOKUP($K591,mapping!$P$2:$P$4,mapping!$Q$2:$Q$4,,0)</f>
        <v>Medium</v>
      </c>
      <c r="Q591" s="29" t="str">
        <f>_xlfn.XLOOKUP($I591,mapping!$M$2:$M$4,mapping!$N$2:$N$4,,0)</f>
        <v>On-site</v>
      </c>
    </row>
    <row r="592" spans="1:17" x14ac:dyDescent="0.25">
      <c r="A592" s="28">
        <v>2024</v>
      </c>
      <c r="B592" s="29" t="s">
        <v>21</v>
      </c>
      <c r="C592" s="29" t="s">
        <v>12</v>
      </c>
      <c r="D592" s="29" t="s">
        <v>106</v>
      </c>
      <c r="E592" s="28">
        <v>197500</v>
      </c>
      <c r="F592" s="29" t="s">
        <v>14</v>
      </c>
      <c r="G592" s="28">
        <v>197500</v>
      </c>
      <c r="H592" s="29" t="s">
        <v>17</v>
      </c>
      <c r="I592" s="28">
        <v>0</v>
      </c>
      <c r="J592" s="29" t="s">
        <v>17</v>
      </c>
      <c r="K592" s="29" t="s">
        <v>16</v>
      </c>
      <c r="L592" s="29" t="str">
        <f>_xlfn.XLOOKUP($D592,mapping!$B$2:$B$124,mapping!$A$2:$A$124,,0)</f>
        <v>Machine Learning Engineer</v>
      </c>
      <c r="M592" s="29" t="str">
        <f>_xlfn.XLOOKUP($C592,mapping!$J$2:$J$5,mapping!$K$2:$K$5,,0)</f>
        <v>Full-Time</v>
      </c>
      <c r="N592" s="29" t="str">
        <f>_xlfn.XLOOKUP($B592,mapping!$G$2:$G$5,mapping!$H$2:$H$5,,0)</f>
        <v>Senior</v>
      </c>
      <c r="O592" s="29" t="str">
        <f>_xlfn.XLOOKUP($J592,mapping!$D$2:$D$56,mapping!$E$2:$E$56,,0)</f>
        <v>United States</v>
      </c>
      <c r="P592" s="29" t="str">
        <f>_xlfn.XLOOKUP($K592,mapping!$P$2:$P$4,mapping!$Q$2:$Q$4,,0)</f>
        <v>Medium</v>
      </c>
      <c r="Q592" s="29" t="str">
        <f>_xlfn.XLOOKUP($I592,mapping!$M$2:$M$4,mapping!$N$2:$N$4,,0)</f>
        <v>On-site</v>
      </c>
    </row>
    <row r="593" spans="1:17" x14ac:dyDescent="0.25">
      <c r="A593" s="28">
        <v>2023</v>
      </c>
      <c r="B593" s="29" t="s">
        <v>21</v>
      </c>
      <c r="C593" s="29" t="s">
        <v>12</v>
      </c>
      <c r="D593" s="29" t="s">
        <v>18</v>
      </c>
      <c r="E593" s="28">
        <v>142200</v>
      </c>
      <c r="F593" s="29" t="s">
        <v>14</v>
      </c>
      <c r="G593" s="28">
        <v>142200</v>
      </c>
      <c r="H593" s="29" t="s">
        <v>17</v>
      </c>
      <c r="I593" s="28">
        <v>0</v>
      </c>
      <c r="J593" s="29" t="s">
        <v>17</v>
      </c>
      <c r="K593" s="29" t="s">
        <v>16</v>
      </c>
      <c r="L593" s="29" t="str">
        <f>_xlfn.XLOOKUP($D593,mapping!$B$2:$B$124,mapping!$A$2:$A$124,,0)</f>
        <v>Machine Learning Engineer</v>
      </c>
      <c r="M593" s="29" t="str">
        <f>_xlfn.XLOOKUP($C593,mapping!$J$2:$J$5,mapping!$K$2:$K$5,,0)</f>
        <v>Full-Time</v>
      </c>
      <c r="N593" s="29" t="str">
        <f>_xlfn.XLOOKUP($B593,mapping!$G$2:$G$5,mapping!$H$2:$H$5,,0)</f>
        <v>Senior</v>
      </c>
      <c r="O593" s="29" t="str">
        <f>_xlfn.XLOOKUP($J593,mapping!$D$2:$D$56,mapping!$E$2:$E$56,,0)</f>
        <v>United States</v>
      </c>
      <c r="P593" s="29" t="str">
        <f>_xlfn.XLOOKUP($K593,mapping!$P$2:$P$4,mapping!$Q$2:$Q$4,,0)</f>
        <v>Medium</v>
      </c>
      <c r="Q593" s="29" t="str">
        <f>_xlfn.XLOOKUP($I593,mapping!$M$2:$M$4,mapping!$N$2:$N$4,,0)</f>
        <v>On-site</v>
      </c>
    </row>
    <row r="594" spans="1:17" x14ac:dyDescent="0.25">
      <c r="A594" s="28">
        <v>2024</v>
      </c>
      <c r="B594" s="29" t="s">
        <v>21</v>
      </c>
      <c r="C594" s="29" t="s">
        <v>12</v>
      </c>
      <c r="D594" s="29" t="s">
        <v>107</v>
      </c>
      <c r="E594" s="28">
        <v>122000</v>
      </c>
      <c r="F594" s="29" t="s">
        <v>14</v>
      </c>
      <c r="G594" s="28">
        <v>122000</v>
      </c>
      <c r="H594" s="29" t="s">
        <v>17</v>
      </c>
      <c r="I594" s="28">
        <v>0</v>
      </c>
      <c r="J594" s="29" t="s">
        <v>17</v>
      </c>
      <c r="K594" s="29" t="s">
        <v>16</v>
      </c>
      <c r="L594" s="29" t="str">
        <f>_xlfn.XLOOKUP($D594,mapping!$B$2:$B$124,mapping!$A$2:$A$124,,0)</f>
        <v>Data Scientist</v>
      </c>
      <c r="M594" s="29" t="str">
        <f>_xlfn.XLOOKUP($C594,mapping!$J$2:$J$5,mapping!$K$2:$K$5,,0)</f>
        <v>Full-Time</v>
      </c>
      <c r="N594" s="29" t="str">
        <f>_xlfn.XLOOKUP($B594,mapping!$G$2:$G$5,mapping!$H$2:$H$5,,0)</f>
        <v>Senior</v>
      </c>
      <c r="O594" s="29" t="str">
        <f>_xlfn.XLOOKUP($J594,mapping!$D$2:$D$56,mapping!$E$2:$E$56,,0)</f>
        <v>United States</v>
      </c>
      <c r="P594" s="29" t="str">
        <f>_xlfn.XLOOKUP($K594,mapping!$P$2:$P$4,mapping!$Q$2:$Q$4,,0)</f>
        <v>Medium</v>
      </c>
      <c r="Q594" s="29" t="str">
        <f>_xlfn.XLOOKUP($I594,mapping!$M$2:$M$4,mapping!$N$2:$N$4,,0)</f>
        <v>On-site</v>
      </c>
    </row>
    <row r="595" spans="1:17" x14ac:dyDescent="0.25">
      <c r="A595" s="28">
        <v>2024</v>
      </c>
      <c r="B595" s="29" t="s">
        <v>21</v>
      </c>
      <c r="C595" s="29" t="s">
        <v>12</v>
      </c>
      <c r="D595" s="29" t="s">
        <v>108</v>
      </c>
      <c r="E595" s="28">
        <v>99500</v>
      </c>
      <c r="F595" s="29" t="s">
        <v>14</v>
      </c>
      <c r="G595" s="28">
        <v>99500</v>
      </c>
      <c r="H595" s="29" t="s">
        <v>17</v>
      </c>
      <c r="I595" s="28">
        <v>0</v>
      </c>
      <c r="J595" s="29" t="s">
        <v>17</v>
      </c>
      <c r="K595" s="29" t="s">
        <v>16</v>
      </c>
      <c r="L595" s="29" t="str">
        <f>_xlfn.XLOOKUP($D595,mapping!$B$2:$B$124,mapping!$A$2:$A$124,,0)</f>
        <v>Data Engineer</v>
      </c>
      <c r="M595" s="29" t="str">
        <f>_xlfn.XLOOKUP($C595,mapping!$J$2:$J$5,mapping!$K$2:$K$5,,0)</f>
        <v>Full-Time</v>
      </c>
      <c r="N595" s="29" t="str">
        <f>_xlfn.XLOOKUP($B595,mapping!$G$2:$G$5,mapping!$H$2:$H$5,,0)</f>
        <v>Senior</v>
      </c>
      <c r="O595" s="29" t="str">
        <f>_xlfn.XLOOKUP($J595,mapping!$D$2:$D$56,mapping!$E$2:$E$56,,0)</f>
        <v>United States</v>
      </c>
      <c r="P595" s="29" t="str">
        <f>_xlfn.XLOOKUP($K595,mapping!$P$2:$P$4,mapping!$Q$2:$Q$4,,0)</f>
        <v>Medium</v>
      </c>
      <c r="Q595" s="29" t="str">
        <f>_xlfn.XLOOKUP($I595,mapping!$M$2:$M$4,mapping!$N$2:$N$4,,0)</f>
        <v>On-site</v>
      </c>
    </row>
    <row r="596" spans="1:17" x14ac:dyDescent="0.25">
      <c r="A596" s="28">
        <v>2024</v>
      </c>
      <c r="B596" s="29" t="s">
        <v>11</v>
      </c>
      <c r="C596" s="29" t="s">
        <v>12</v>
      </c>
      <c r="D596" s="29" t="s">
        <v>96</v>
      </c>
      <c r="E596" s="28">
        <v>150000</v>
      </c>
      <c r="F596" s="29" t="s">
        <v>14</v>
      </c>
      <c r="G596" s="28">
        <v>150000</v>
      </c>
      <c r="H596" s="29" t="s">
        <v>17</v>
      </c>
      <c r="I596" s="28">
        <v>0</v>
      </c>
      <c r="J596" s="29" t="s">
        <v>17</v>
      </c>
      <c r="K596" s="29" t="s">
        <v>16</v>
      </c>
      <c r="L596" s="29" t="str">
        <f>_xlfn.XLOOKUP($D596,mapping!$B$2:$B$124,mapping!$A$2:$A$124,,0)</f>
        <v>Business Intelligence</v>
      </c>
      <c r="M596" s="29" t="str">
        <f>_xlfn.XLOOKUP($C596,mapping!$J$2:$J$5,mapping!$K$2:$K$5,,0)</f>
        <v>Full-Time</v>
      </c>
      <c r="N596" s="29" t="str">
        <f>_xlfn.XLOOKUP($B596,mapping!$G$2:$G$5,mapping!$H$2:$H$5,,0)</f>
        <v>Mid-Level</v>
      </c>
      <c r="O596" s="29" t="str">
        <f>_xlfn.XLOOKUP($J596,mapping!$D$2:$D$56,mapping!$E$2:$E$56,,0)</f>
        <v>United States</v>
      </c>
      <c r="P596" s="29" t="str">
        <f>_xlfn.XLOOKUP($K596,mapping!$P$2:$P$4,mapping!$Q$2:$Q$4,,0)</f>
        <v>Medium</v>
      </c>
      <c r="Q596" s="29" t="str">
        <f>_xlfn.XLOOKUP($I596,mapping!$M$2:$M$4,mapping!$N$2:$N$4,,0)</f>
        <v>On-site</v>
      </c>
    </row>
    <row r="597" spans="1:17" x14ac:dyDescent="0.25">
      <c r="A597" s="28">
        <v>2023</v>
      </c>
      <c r="B597" s="29" t="s">
        <v>21</v>
      </c>
      <c r="C597" s="29" t="s">
        <v>12</v>
      </c>
      <c r="D597" s="29" t="s">
        <v>26</v>
      </c>
      <c r="E597" s="28">
        <v>133300</v>
      </c>
      <c r="F597" s="29" t="s">
        <v>14</v>
      </c>
      <c r="G597" s="28">
        <v>133300</v>
      </c>
      <c r="H597" s="29" t="s">
        <v>17</v>
      </c>
      <c r="I597" s="28">
        <v>0</v>
      </c>
      <c r="J597" s="29" t="s">
        <v>17</v>
      </c>
      <c r="K597" s="29" t="s">
        <v>16</v>
      </c>
      <c r="L597" s="29" t="str">
        <f>_xlfn.XLOOKUP($D597,mapping!$B$2:$B$124,mapping!$A$2:$A$124,,0)</f>
        <v>Data Engineer</v>
      </c>
      <c r="M597" s="29" t="str">
        <f>_xlfn.XLOOKUP($C597,mapping!$J$2:$J$5,mapping!$K$2:$K$5,,0)</f>
        <v>Full-Time</v>
      </c>
      <c r="N597" s="29" t="str">
        <f>_xlfn.XLOOKUP($B597,mapping!$G$2:$G$5,mapping!$H$2:$H$5,,0)</f>
        <v>Senior</v>
      </c>
      <c r="O597" s="29" t="str">
        <f>_xlfn.XLOOKUP($J597,mapping!$D$2:$D$56,mapping!$E$2:$E$56,,0)</f>
        <v>United States</v>
      </c>
      <c r="P597" s="29" t="str">
        <f>_xlfn.XLOOKUP($K597,mapping!$P$2:$P$4,mapping!$Q$2:$Q$4,,0)</f>
        <v>Medium</v>
      </c>
      <c r="Q597" s="29" t="str">
        <f>_xlfn.XLOOKUP($I597,mapping!$M$2:$M$4,mapping!$N$2:$N$4,,0)</f>
        <v>On-site</v>
      </c>
    </row>
    <row r="598" spans="1:17" x14ac:dyDescent="0.25">
      <c r="A598" s="28">
        <v>2023</v>
      </c>
      <c r="B598" s="29" t="s">
        <v>21</v>
      </c>
      <c r="C598" s="29" t="s">
        <v>12</v>
      </c>
      <c r="D598" s="29" t="s">
        <v>71</v>
      </c>
      <c r="E598" s="28">
        <v>204500</v>
      </c>
      <c r="F598" s="29" t="s">
        <v>14</v>
      </c>
      <c r="G598" s="28">
        <v>204500</v>
      </c>
      <c r="H598" s="29" t="s">
        <v>17</v>
      </c>
      <c r="I598" s="28">
        <v>0</v>
      </c>
      <c r="J598" s="29" t="s">
        <v>17</v>
      </c>
      <c r="K598" s="29" t="s">
        <v>16</v>
      </c>
      <c r="L598" s="29" t="str">
        <f>_xlfn.XLOOKUP($D598,mapping!$B$2:$B$124,mapping!$A$2:$A$124,,0)</f>
        <v>Data Scientist</v>
      </c>
      <c r="M598" s="29" t="str">
        <f>_xlfn.XLOOKUP($C598,mapping!$J$2:$J$5,mapping!$K$2:$K$5,,0)</f>
        <v>Full-Time</v>
      </c>
      <c r="N598" s="29" t="str">
        <f>_xlfn.XLOOKUP($B598,mapping!$G$2:$G$5,mapping!$H$2:$H$5,,0)</f>
        <v>Senior</v>
      </c>
      <c r="O598" s="29" t="str">
        <f>_xlfn.XLOOKUP($J598,mapping!$D$2:$D$56,mapping!$E$2:$E$56,,0)</f>
        <v>United States</v>
      </c>
      <c r="P598" s="29" t="str">
        <f>_xlfn.XLOOKUP($K598,mapping!$P$2:$P$4,mapping!$Q$2:$Q$4,,0)</f>
        <v>Medium</v>
      </c>
      <c r="Q598" s="29" t="str">
        <f>_xlfn.XLOOKUP($I598,mapping!$M$2:$M$4,mapping!$N$2:$N$4,,0)</f>
        <v>On-site</v>
      </c>
    </row>
    <row r="599" spans="1:17" x14ac:dyDescent="0.25">
      <c r="A599" s="28">
        <v>2023</v>
      </c>
      <c r="B599" s="29" t="s">
        <v>21</v>
      </c>
      <c r="C599" s="29" t="s">
        <v>12</v>
      </c>
      <c r="D599" s="29" t="s">
        <v>13</v>
      </c>
      <c r="E599" s="28">
        <v>75000</v>
      </c>
      <c r="F599" s="29" t="s">
        <v>27</v>
      </c>
      <c r="G599" s="28">
        <v>92280</v>
      </c>
      <c r="H599" s="29" t="s">
        <v>28</v>
      </c>
      <c r="I599" s="28">
        <v>0</v>
      </c>
      <c r="J599" s="29" t="s">
        <v>28</v>
      </c>
      <c r="K599" s="29" t="s">
        <v>16</v>
      </c>
      <c r="L599" s="29" t="str">
        <f>_xlfn.XLOOKUP($D599,mapping!$B$2:$B$124,mapping!$A$2:$A$124,,0)</f>
        <v>Data Analyst</v>
      </c>
      <c r="M599" s="29" t="str">
        <f>_xlfn.XLOOKUP($C599,mapping!$J$2:$J$5,mapping!$K$2:$K$5,,0)</f>
        <v>Full-Time</v>
      </c>
      <c r="N599" s="29" t="str">
        <f>_xlfn.XLOOKUP($B599,mapping!$G$2:$G$5,mapping!$H$2:$H$5,,0)</f>
        <v>Senior</v>
      </c>
      <c r="O599" s="29" t="str">
        <f>_xlfn.XLOOKUP($J599,mapping!$D$2:$D$56,mapping!$E$2:$E$56,,0)</f>
        <v>United Kingdom</v>
      </c>
      <c r="P599" s="29" t="str">
        <f>_xlfn.XLOOKUP($K599,mapping!$P$2:$P$4,mapping!$Q$2:$Q$4,,0)</f>
        <v>Medium</v>
      </c>
      <c r="Q599" s="29" t="str">
        <f>_xlfn.XLOOKUP($I599,mapping!$M$2:$M$4,mapping!$N$2:$N$4,,0)</f>
        <v>On-site</v>
      </c>
    </row>
    <row r="600" spans="1:17" x14ac:dyDescent="0.25">
      <c r="A600" s="28">
        <v>2023</v>
      </c>
      <c r="B600" s="29" t="s">
        <v>21</v>
      </c>
      <c r="C600" s="29" t="s">
        <v>12</v>
      </c>
      <c r="D600" s="29" t="s">
        <v>22</v>
      </c>
      <c r="E600" s="28">
        <v>187000</v>
      </c>
      <c r="F600" s="29" t="s">
        <v>14</v>
      </c>
      <c r="G600" s="28">
        <v>187000</v>
      </c>
      <c r="H600" s="29" t="s">
        <v>17</v>
      </c>
      <c r="I600" s="28">
        <v>100</v>
      </c>
      <c r="J600" s="29" t="s">
        <v>17</v>
      </c>
      <c r="K600" s="29" t="s">
        <v>16</v>
      </c>
      <c r="L600" s="29" t="str">
        <f>_xlfn.XLOOKUP($D600,mapping!$B$2:$B$124,mapping!$A$2:$A$124,,0)</f>
        <v>Data Scientist</v>
      </c>
      <c r="M600" s="29" t="str">
        <f>_xlfn.XLOOKUP($C600,mapping!$J$2:$J$5,mapping!$K$2:$K$5,,0)</f>
        <v>Full-Time</v>
      </c>
      <c r="N600" s="29" t="str">
        <f>_xlfn.XLOOKUP($B600,mapping!$G$2:$G$5,mapping!$H$2:$H$5,,0)</f>
        <v>Senior</v>
      </c>
      <c r="O600" s="29" t="str">
        <f>_xlfn.XLOOKUP($J600,mapping!$D$2:$D$56,mapping!$E$2:$E$56,,0)</f>
        <v>United States</v>
      </c>
      <c r="P600" s="29" t="str">
        <f>_xlfn.XLOOKUP($K600,mapping!$P$2:$P$4,mapping!$Q$2:$Q$4,,0)</f>
        <v>Medium</v>
      </c>
      <c r="Q600" s="29" t="str">
        <f>_xlfn.XLOOKUP($I600,mapping!$M$2:$M$4,mapping!$N$2:$N$4,,0)</f>
        <v>Remote</v>
      </c>
    </row>
    <row r="601" spans="1:17" x14ac:dyDescent="0.25">
      <c r="A601" s="28">
        <v>2024</v>
      </c>
      <c r="B601" s="29" t="s">
        <v>11</v>
      </c>
      <c r="C601" s="29" t="s">
        <v>12</v>
      </c>
      <c r="D601" s="29" t="s">
        <v>22</v>
      </c>
      <c r="E601" s="28">
        <v>162000</v>
      </c>
      <c r="F601" s="29" t="s">
        <v>14</v>
      </c>
      <c r="G601" s="28">
        <v>162000</v>
      </c>
      <c r="H601" s="29" t="s">
        <v>17</v>
      </c>
      <c r="I601" s="28">
        <v>0</v>
      </c>
      <c r="J601" s="29" t="s">
        <v>17</v>
      </c>
      <c r="K601" s="29" t="s">
        <v>16</v>
      </c>
      <c r="L601" s="29" t="str">
        <f>_xlfn.XLOOKUP($D601,mapping!$B$2:$B$124,mapping!$A$2:$A$124,,0)</f>
        <v>Data Scientist</v>
      </c>
      <c r="M601" s="29" t="str">
        <f>_xlfn.XLOOKUP($C601,mapping!$J$2:$J$5,mapping!$K$2:$K$5,,0)</f>
        <v>Full-Time</v>
      </c>
      <c r="N601" s="29" t="str">
        <f>_xlfn.XLOOKUP($B601,mapping!$G$2:$G$5,mapping!$H$2:$H$5,,0)</f>
        <v>Mid-Level</v>
      </c>
      <c r="O601" s="29" t="str">
        <f>_xlfn.XLOOKUP($J601,mapping!$D$2:$D$56,mapping!$E$2:$E$56,,0)</f>
        <v>United States</v>
      </c>
      <c r="P601" s="29" t="str">
        <f>_xlfn.XLOOKUP($K601,mapping!$P$2:$P$4,mapping!$Q$2:$Q$4,,0)</f>
        <v>Medium</v>
      </c>
      <c r="Q601" s="29" t="str">
        <f>_xlfn.XLOOKUP($I601,mapping!$M$2:$M$4,mapping!$N$2:$N$4,,0)</f>
        <v>On-site</v>
      </c>
    </row>
    <row r="602" spans="1:17" x14ac:dyDescent="0.25">
      <c r="A602" s="28">
        <v>2022</v>
      </c>
      <c r="B602" s="29" t="s">
        <v>21</v>
      </c>
      <c r="C602" s="29" t="s">
        <v>12</v>
      </c>
      <c r="D602" s="29" t="s">
        <v>63</v>
      </c>
      <c r="E602" s="28">
        <v>190000</v>
      </c>
      <c r="F602" s="29" t="s">
        <v>14</v>
      </c>
      <c r="G602" s="28">
        <v>190000</v>
      </c>
      <c r="H602" s="29" t="s">
        <v>17</v>
      </c>
      <c r="I602" s="28">
        <v>100</v>
      </c>
      <c r="J602" s="29" t="s">
        <v>17</v>
      </c>
      <c r="K602" s="29" t="s">
        <v>16</v>
      </c>
      <c r="L602" s="29" t="str">
        <f>_xlfn.XLOOKUP($D602,mapping!$B$2:$B$124,mapping!$A$2:$A$124,,0)</f>
        <v>Data Architect</v>
      </c>
      <c r="M602" s="29" t="str">
        <f>_xlfn.XLOOKUP($C602,mapping!$J$2:$J$5,mapping!$K$2:$K$5,,0)</f>
        <v>Full-Time</v>
      </c>
      <c r="N602" s="29" t="str">
        <f>_xlfn.XLOOKUP($B602,mapping!$G$2:$G$5,mapping!$H$2:$H$5,,0)</f>
        <v>Senior</v>
      </c>
      <c r="O602" s="29" t="str">
        <f>_xlfn.XLOOKUP($J602,mapping!$D$2:$D$56,mapping!$E$2:$E$56,,0)</f>
        <v>United States</v>
      </c>
      <c r="P602" s="29" t="str">
        <f>_xlfn.XLOOKUP($K602,mapping!$P$2:$P$4,mapping!$Q$2:$Q$4,,0)</f>
        <v>Medium</v>
      </c>
      <c r="Q602" s="29" t="str">
        <f>_xlfn.XLOOKUP($I602,mapping!$M$2:$M$4,mapping!$N$2:$N$4,,0)</f>
        <v>Remote</v>
      </c>
    </row>
    <row r="603" spans="1:17" x14ac:dyDescent="0.25">
      <c r="A603" s="28">
        <v>2024</v>
      </c>
      <c r="B603" s="29" t="s">
        <v>21</v>
      </c>
      <c r="C603" s="29" t="s">
        <v>12</v>
      </c>
      <c r="D603" s="29" t="s">
        <v>69</v>
      </c>
      <c r="E603" s="28">
        <v>125500</v>
      </c>
      <c r="F603" s="29" t="s">
        <v>14</v>
      </c>
      <c r="G603" s="28">
        <v>125500</v>
      </c>
      <c r="H603" s="29" t="s">
        <v>17</v>
      </c>
      <c r="I603" s="28">
        <v>0</v>
      </c>
      <c r="J603" s="29" t="s">
        <v>17</v>
      </c>
      <c r="K603" s="29" t="s">
        <v>16</v>
      </c>
      <c r="L603" s="29" t="str">
        <f>_xlfn.XLOOKUP($D603,mapping!$B$2:$B$124,mapping!$A$2:$A$124,,0)</f>
        <v>Data Manager</v>
      </c>
      <c r="M603" s="29" t="str">
        <f>_xlfn.XLOOKUP($C603,mapping!$J$2:$J$5,mapping!$K$2:$K$5,,0)</f>
        <v>Full-Time</v>
      </c>
      <c r="N603" s="29" t="str">
        <f>_xlfn.XLOOKUP($B603,mapping!$G$2:$G$5,mapping!$H$2:$H$5,,0)</f>
        <v>Senior</v>
      </c>
      <c r="O603" s="29" t="str">
        <f>_xlfn.XLOOKUP($J603,mapping!$D$2:$D$56,mapping!$E$2:$E$56,,0)</f>
        <v>United States</v>
      </c>
      <c r="P603" s="29" t="str">
        <f>_xlfn.XLOOKUP($K603,mapping!$P$2:$P$4,mapping!$Q$2:$Q$4,,0)</f>
        <v>Medium</v>
      </c>
      <c r="Q603" s="29" t="str">
        <f>_xlfn.XLOOKUP($I603,mapping!$M$2:$M$4,mapping!$N$2:$N$4,,0)</f>
        <v>On-site</v>
      </c>
    </row>
    <row r="604" spans="1:17" x14ac:dyDescent="0.25">
      <c r="A604" s="28">
        <v>2023</v>
      </c>
      <c r="B604" s="29" t="s">
        <v>21</v>
      </c>
      <c r="C604" s="29" t="s">
        <v>12</v>
      </c>
      <c r="D604" s="29" t="s">
        <v>31</v>
      </c>
      <c r="E604" s="28">
        <v>235400</v>
      </c>
      <c r="F604" s="29" t="s">
        <v>14</v>
      </c>
      <c r="G604" s="28">
        <v>235400</v>
      </c>
      <c r="H604" s="29" t="s">
        <v>17</v>
      </c>
      <c r="I604" s="28">
        <v>100</v>
      </c>
      <c r="J604" s="29" t="s">
        <v>17</v>
      </c>
      <c r="K604" s="29" t="s">
        <v>16</v>
      </c>
      <c r="L604" s="29" t="str">
        <f>_xlfn.XLOOKUP($D604,mapping!$B$2:$B$124,mapping!$A$2:$A$124,,0)</f>
        <v>Analytics Engineer</v>
      </c>
      <c r="M604" s="29" t="str">
        <f>_xlfn.XLOOKUP($C604,mapping!$J$2:$J$5,mapping!$K$2:$K$5,,0)</f>
        <v>Full-Time</v>
      </c>
      <c r="N604" s="29" t="str">
        <f>_xlfn.XLOOKUP($B604,mapping!$G$2:$G$5,mapping!$H$2:$H$5,,0)</f>
        <v>Senior</v>
      </c>
      <c r="O604" s="29" t="str">
        <f>_xlfn.XLOOKUP($J604,mapping!$D$2:$D$56,mapping!$E$2:$E$56,,0)</f>
        <v>United States</v>
      </c>
      <c r="P604" s="29" t="str">
        <f>_xlfn.XLOOKUP($K604,mapping!$P$2:$P$4,mapping!$Q$2:$Q$4,,0)</f>
        <v>Medium</v>
      </c>
      <c r="Q604" s="29" t="str">
        <f>_xlfn.XLOOKUP($I604,mapping!$M$2:$M$4,mapping!$N$2:$N$4,,0)</f>
        <v>Remote</v>
      </c>
    </row>
    <row r="605" spans="1:17" x14ac:dyDescent="0.25">
      <c r="A605" s="28">
        <v>2023</v>
      </c>
      <c r="B605" s="29" t="s">
        <v>11</v>
      </c>
      <c r="C605" s="29" t="s">
        <v>12</v>
      </c>
      <c r="D605" s="29" t="s">
        <v>26</v>
      </c>
      <c r="E605" s="28">
        <v>100000</v>
      </c>
      <c r="F605" s="29" t="s">
        <v>14</v>
      </c>
      <c r="G605" s="28">
        <v>100000</v>
      </c>
      <c r="H605" s="29" t="s">
        <v>17</v>
      </c>
      <c r="I605" s="28">
        <v>0</v>
      </c>
      <c r="J605" s="29" t="s">
        <v>17</v>
      </c>
      <c r="K605" s="29" t="s">
        <v>16</v>
      </c>
      <c r="L605" s="29" t="str">
        <f>_xlfn.XLOOKUP($D605,mapping!$B$2:$B$124,mapping!$A$2:$A$124,,0)</f>
        <v>Data Engineer</v>
      </c>
      <c r="M605" s="29" t="str">
        <f>_xlfn.XLOOKUP($C605,mapping!$J$2:$J$5,mapping!$K$2:$K$5,,0)</f>
        <v>Full-Time</v>
      </c>
      <c r="N605" s="29" t="str">
        <f>_xlfn.XLOOKUP($B605,mapping!$G$2:$G$5,mapping!$H$2:$H$5,,0)</f>
        <v>Mid-Level</v>
      </c>
      <c r="O605" s="29" t="str">
        <f>_xlfn.XLOOKUP($J605,mapping!$D$2:$D$56,mapping!$E$2:$E$56,,0)</f>
        <v>United States</v>
      </c>
      <c r="P605" s="29" t="str">
        <f>_xlfn.XLOOKUP($K605,mapping!$P$2:$P$4,mapping!$Q$2:$Q$4,,0)</f>
        <v>Medium</v>
      </c>
      <c r="Q605" s="29" t="str">
        <f>_xlfn.XLOOKUP($I605,mapping!$M$2:$M$4,mapping!$N$2:$N$4,,0)</f>
        <v>On-site</v>
      </c>
    </row>
    <row r="606" spans="1:17" x14ac:dyDescent="0.25">
      <c r="A606" s="28">
        <v>2024</v>
      </c>
      <c r="B606" s="29" t="s">
        <v>21</v>
      </c>
      <c r="C606" s="29" t="s">
        <v>12</v>
      </c>
      <c r="D606" s="29" t="s">
        <v>31</v>
      </c>
      <c r="E606" s="28">
        <v>140000</v>
      </c>
      <c r="F606" s="29" t="s">
        <v>14</v>
      </c>
      <c r="G606" s="28">
        <v>140000</v>
      </c>
      <c r="H606" s="29" t="s">
        <v>45</v>
      </c>
      <c r="I606" s="28">
        <v>0</v>
      </c>
      <c r="J606" s="29" t="s">
        <v>45</v>
      </c>
      <c r="K606" s="29" t="s">
        <v>16</v>
      </c>
      <c r="L606" s="29" t="str">
        <f>_xlfn.XLOOKUP($D606,mapping!$B$2:$B$124,mapping!$A$2:$A$124,,0)</f>
        <v>Analytics Engineer</v>
      </c>
      <c r="M606" s="29" t="str">
        <f>_xlfn.XLOOKUP($C606,mapping!$J$2:$J$5,mapping!$K$2:$K$5,,0)</f>
        <v>Full-Time</v>
      </c>
      <c r="N606" s="29" t="str">
        <f>_xlfn.XLOOKUP($B606,mapping!$G$2:$G$5,mapping!$H$2:$H$5,,0)</f>
        <v>Senior</v>
      </c>
      <c r="O606" s="29" t="str">
        <f>_xlfn.XLOOKUP($J606,mapping!$D$2:$D$56,mapping!$E$2:$E$56,,0)</f>
        <v>Canada</v>
      </c>
      <c r="P606" s="29" t="str">
        <f>_xlfn.XLOOKUP($K606,mapping!$P$2:$P$4,mapping!$Q$2:$Q$4,,0)</f>
        <v>Medium</v>
      </c>
      <c r="Q606" s="29" t="str">
        <f>_xlfn.XLOOKUP($I606,mapping!$M$2:$M$4,mapping!$N$2:$N$4,,0)</f>
        <v>On-site</v>
      </c>
    </row>
    <row r="607" spans="1:17" x14ac:dyDescent="0.25">
      <c r="A607" s="28">
        <v>2023</v>
      </c>
      <c r="B607" s="29" t="s">
        <v>21</v>
      </c>
      <c r="C607" s="29" t="s">
        <v>12</v>
      </c>
      <c r="D607" s="29" t="s">
        <v>22</v>
      </c>
      <c r="E607" s="28">
        <v>166000</v>
      </c>
      <c r="F607" s="29" t="s">
        <v>14</v>
      </c>
      <c r="G607" s="28">
        <v>166000</v>
      </c>
      <c r="H607" s="29" t="s">
        <v>45</v>
      </c>
      <c r="I607" s="28">
        <v>100</v>
      </c>
      <c r="J607" s="29" t="s">
        <v>45</v>
      </c>
      <c r="K607" s="29" t="s">
        <v>16</v>
      </c>
      <c r="L607" s="29" t="str">
        <f>_xlfn.XLOOKUP($D607,mapping!$B$2:$B$124,mapping!$A$2:$A$124,,0)</f>
        <v>Data Scientist</v>
      </c>
      <c r="M607" s="29" t="str">
        <f>_xlfn.XLOOKUP($C607,mapping!$J$2:$J$5,mapping!$K$2:$K$5,,0)</f>
        <v>Full-Time</v>
      </c>
      <c r="N607" s="29" t="str">
        <f>_xlfn.XLOOKUP($B607,mapping!$G$2:$G$5,mapping!$H$2:$H$5,,0)</f>
        <v>Senior</v>
      </c>
      <c r="O607" s="29" t="str">
        <f>_xlfn.XLOOKUP($J607,mapping!$D$2:$D$56,mapping!$E$2:$E$56,,0)</f>
        <v>Canada</v>
      </c>
      <c r="P607" s="29" t="str">
        <f>_xlfn.XLOOKUP($K607,mapping!$P$2:$P$4,mapping!$Q$2:$Q$4,,0)</f>
        <v>Medium</v>
      </c>
      <c r="Q607" s="29" t="str">
        <f>_xlfn.XLOOKUP($I607,mapping!$M$2:$M$4,mapping!$N$2:$N$4,,0)</f>
        <v>Remote</v>
      </c>
    </row>
    <row r="608" spans="1:17" x14ac:dyDescent="0.25">
      <c r="A608" s="28">
        <v>2023</v>
      </c>
      <c r="B608" s="29" t="s">
        <v>21</v>
      </c>
      <c r="C608" s="29" t="s">
        <v>12</v>
      </c>
      <c r="D608" s="29" t="s">
        <v>26</v>
      </c>
      <c r="E608" s="28">
        <v>199000</v>
      </c>
      <c r="F608" s="29" t="s">
        <v>14</v>
      </c>
      <c r="G608" s="28">
        <v>199000</v>
      </c>
      <c r="H608" s="29" t="s">
        <v>17</v>
      </c>
      <c r="I608" s="28">
        <v>0</v>
      </c>
      <c r="J608" s="29" t="s">
        <v>17</v>
      </c>
      <c r="K608" s="29" t="s">
        <v>16</v>
      </c>
      <c r="L608" s="29" t="str">
        <f>_xlfn.XLOOKUP($D608,mapping!$B$2:$B$124,mapping!$A$2:$A$124,,0)</f>
        <v>Data Engineer</v>
      </c>
      <c r="M608" s="29" t="str">
        <f>_xlfn.XLOOKUP($C608,mapping!$J$2:$J$5,mapping!$K$2:$K$5,,0)</f>
        <v>Full-Time</v>
      </c>
      <c r="N608" s="29" t="str">
        <f>_xlfn.XLOOKUP($B608,mapping!$G$2:$G$5,mapping!$H$2:$H$5,,0)</f>
        <v>Senior</v>
      </c>
      <c r="O608" s="29" t="str">
        <f>_xlfn.XLOOKUP($J608,mapping!$D$2:$D$56,mapping!$E$2:$E$56,,0)</f>
        <v>United States</v>
      </c>
      <c r="P608" s="29" t="str">
        <f>_xlfn.XLOOKUP($K608,mapping!$P$2:$P$4,mapping!$Q$2:$Q$4,,0)</f>
        <v>Medium</v>
      </c>
      <c r="Q608" s="29" t="str">
        <f>_xlfn.XLOOKUP($I608,mapping!$M$2:$M$4,mapping!$N$2:$N$4,,0)</f>
        <v>On-site</v>
      </c>
    </row>
    <row r="609" spans="1:17" x14ac:dyDescent="0.25">
      <c r="A609" s="28">
        <v>2022</v>
      </c>
      <c r="B609" s="29" t="s">
        <v>21</v>
      </c>
      <c r="C609" s="29" t="s">
        <v>12</v>
      </c>
      <c r="D609" s="29" t="s">
        <v>26</v>
      </c>
      <c r="E609" s="28">
        <v>120000</v>
      </c>
      <c r="F609" s="29" t="s">
        <v>14</v>
      </c>
      <c r="G609" s="28">
        <v>120000</v>
      </c>
      <c r="H609" s="29" t="s">
        <v>17</v>
      </c>
      <c r="I609" s="28">
        <v>0</v>
      </c>
      <c r="J609" s="29" t="s">
        <v>17</v>
      </c>
      <c r="K609" s="29" t="s">
        <v>16</v>
      </c>
      <c r="L609" s="29" t="str">
        <f>_xlfn.XLOOKUP($D609,mapping!$B$2:$B$124,mapping!$A$2:$A$124,,0)</f>
        <v>Data Engineer</v>
      </c>
      <c r="M609" s="29" t="str">
        <f>_xlfn.XLOOKUP($C609,mapping!$J$2:$J$5,mapping!$K$2:$K$5,,0)</f>
        <v>Full-Time</v>
      </c>
      <c r="N609" s="29" t="str">
        <f>_xlfn.XLOOKUP($B609,mapping!$G$2:$G$5,mapping!$H$2:$H$5,,0)</f>
        <v>Senior</v>
      </c>
      <c r="O609" s="29" t="str">
        <f>_xlfn.XLOOKUP($J609,mapping!$D$2:$D$56,mapping!$E$2:$E$56,,0)</f>
        <v>United States</v>
      </c>
      <c r="P609" s="29" t="str">
        <f>_xlfn.XLOOKUP($K609,mapping!$P$2:$P$4,mapping!$Q$2:$Q$4,,0)</f>
        <v>Medium</v>
      </c>
      <c r="Q609" s="29" t="str">
        <f>_xlfn.XLOOKUP($I609,mapping!$M$2:$M$4,mapping!$N$2:$N$4,,0)</f>
        <v>On-site</v>
      </c>
    </row>
    <row r="610" spans="1:17" x14ac:dyDescent="0.25">
      <c r="A610" s="28">
        <v>2023</v>
      </c>
      <c r="B610" s="29" t="s">
        <v>21</v>
      </c>
      <c r="C610" s="29" t="s">
        <v>12</v>
      </c>
      <c r="D610" s="29" t="s">
        <v>22</v>
      </c>
      <c r="E610" s="28">
        <v>245000</v>
      </c>
      <c r="F610" s="29" t="s">
        <v>14</v>
      </c>
      <c r="G610" s="28">
        <v>245000</v>
      </c>
      <c r="H610" s="29" t="s">
        <v>17</v>
      </c>
      <c r="I610" s="28">
        <v>100</v>
      </c>
      <c r="J610" s="29" t="s">
        <v>17</v>
      </c>
      <c r="K610" s="29" t="s">
        <v>16</v>
      </c>
      <c r="L610" s="29" t="str">
        <f>_xlfn.XLOOKUP($D610,mapping!$B$2:$B$124,mapping!$A$2:$A$124,,0)</f>
        <v>Data Scientist</v>
      </c>
      <c r="M610" s="29" t="str">
        <f>_xlfn.XLOOKUP($C610,mapping!$J$2:$J$5,mapping!$K$2:$K$5,,0)</f>
        <v>Full-Time</v>
      </c>
      <c r="N610" s="29" t="str">
        <f>_xlfn.XLOOKUP($B610,mapping!$G$2:$G$5,mapping!$H$2:$H$5,,0)</f>
        <v>Senior</v>
      </c>
      <c r="O610" s="29" t="str">
        <f>_xlfn.XLOOKUP($J610,mapping!$D$2:$D$56,mapping!$E$2:$E$56,,0)</f>
        <v>United States</v>
      </c>
      <c r="P610" s="29" t="str">
        <f>_xlfn.XLOOKUP($K610,mapping!$P$2:$P$4,mapping!$Q$2:$Q$4,,0)</f>
        <v>Medium</v>
      </c>
      <c r="Q610" s="29" t="str">
        <f>_xlfn.XLOOKUP($I610,mapping!$M$2:$M$4,mapping!$N$2:$N$4,,0)</f>
        <v>Remote</v>
      </c>
    </row>
    <row r="611" spans="1:17" x14ac:dyDescent="0.25">
      <c r="A611" s="28">
        <v>2023</v>
      </c>
      <c r="B611" s="29" t="s">
        <v>21</v>
      </c>
      <c r="C611" s="29" t="s">
        <v>12</v>
      </c>
      <c r="D611" s="29" t="s">
        <v>22</v>
      </c>
      <c r="E611" s="28">
        <v>245000</v>
      </c>
      <c r="F611" s="29" t="s">
        <v>14</v>
      </c>
      <c r="G611" s="28">
        <v>245000</v>
      </c>
      <c r="H611" s="29" t="s">
        <v>17</v>
      </c>
      <c r="I611" s="28">
        <v>100</v>
      </c>
      <c r="J611" s="29" t="s">
        <v>17</v>
      </c>
      <c r="K611" s="29" t="s">
        <v>16</v>
      </c>
      <c r="L611" s="29" t="str">
        <f>_xlfn.XLOOKUP($D611,mapping!$B$2:$B$124,mapping!$A$2:$A$124,,0)</f>
        <v>Data Scientist</v>
      </c>
      <c r="M611" s="29" t="str">
        <f>_xlfn.XLOOKUP($C611,mapping!$J$2:$J$5,mapping!$K$2:$K$5,,0)</f>
        <v>Full-Time</v>
      </c>
      <c r="N611" s="29" t="str">
        <f>_xlfn.XLOOKUP($B611,mapping!$G$2:$G$5,mapping!$H$2:$H$5,,0)</f>
        <v>Senior</v>
      </c>
      <c r="O611" s="29" t="str">
        <f>_xlfn.XLOOKUP($J611,mapping!$D$2:$D$56,mapping!$E$2:$E$56,,0)</f>
        <v>United States</v>
      </c>
      <c r="P611" s="29" t="str">
        <f>_xlfn.XLOOKUP($K611,mapping!$P$2:$P$4,mapping!$Q$2:$Q$4,,0)</f>
        <v>Medium</v>
      </c>
      <c r="Q611" s="29" t="str">
        <f>_xlfn.XLOOKUP($I611,mapping!$M$2:$M$4,mapping!$N$2:$N$4,,0)</f>
        <v>Remote</v>
      </c>
    </row>
    <row r="612" spans="1:17" x14ac:dyDescent="0.25">
      <c r="A612" s="28">
        <v>2023</v>
      </c>
      <c r="B612" s="29" t="s">
        <v>11</v>
      </c>
      <c r="C612" s="29" t="s">
        <v>12</v>
      </c>
      <c r="D612" s="29" t="s">
        <v>41</v>
      </c>
      <c r="E612" s="28">
        <v>225000</v>
      </c>
      <c r="F612" s="29" t="s">
        <v>14</v>
      </c>
      <c r="G612" s="28">
        <v>225000</v>
      </c>
      <c r="H612" s="29" t="s">
        <v>17</v>
      </c>
      <c r="I612" s="28">
        <v>0</v>
      </c>
      <c r="J612" s="29" t="s">
        <v>17</v>
      </c>
      <c r="K612" s="29" t="s">
        <v>16</v>
      </c>
      <c r="L612" s="29" t="str">
        <f>_xlfn.XLOOKUP($D612,mapping!$B$2:$B$124,mapping!$A$2:$A$124,,0)</f>
        <v>Machine Learning Engineer</v>
      </c>
      <c r="M612" s="29" t="str">
        <f>_xlfn.XLOOKUP($C612,mapping!$J$2:$J$5,mapping!$K$2:$K$5,,0)</f>
        <v>Full-Time</v>
      </c>
      <c r="N612" s="29" t="str">
        <f>_xlfn.XLOOKUP($B612,mapping!$G$2:$G$5,mapping!$H$2:$H$5,,0)</f>
        <v>Mid-Level</v>
      </c>
      <c r="O612" s="29" t="str">
        <f>_xlfn.XLOOKUP($J612,mapping!$D$2:$D$56,mapping!$E$2:$E$56,,0)</f>
        <v>United States</v>
      </c>
      <c r="P612" s="29" t="str">
        <f>_xlfn.XLOOKUP($K612,mapping!$P$2:$P$4,mapping!$Q$2:$Q$4,,0)</f>
        <v>Medium</v>
      </c>
      <c r="Q612" s="29" t="str">
        <f>_xlfn.XLOOKUP($I612,mapping!$M$2:$M$4,mapping!$N$2:$N$4,,0)</f>
        <v>On-site</v>
      </c>
    </row>
    <row r="613" spans="1:17" x14ac:dyDescent="0.25">
      <c r="A613" s="28">
        <v>2023</v>
      </c>
      <c r="B613" s="29" t="s">
        <v>21</v>
      </c>
      <c r="C613" s="29" t="s">
        <v>12</v>
      </c>
      <c r="D613" s="29" t="s">
        <v>26</v>
      </c>
      <c r="E613" s="28">
        <v>133800</v>
      </c>
      <c r="F613" s="29" t="s">
        <v>14</v>
      </c>
      <c r="G613" s="28">
        <v>133800</v>
      </c>
      <c r="H613" s="29" t="s">
        <v>17</v>
      </c>
      <c r="I613" s="28">
        <v>0</v>
      </c>
      <c r="J613" s="29" t="s">
        <v>17</v>
      </c>
      <c r="K613" s="29" t="s">
        <v>16</v>
      </c>
      <c r="L613" s="29" t="str">
        <f>_xlfn.XLOOKUP($D613,mapping!$B$2:$B$124,mapping!$A$2:$A$124,,0)</f>
        <v>Data Engineer</v>
      </c>
      <c r="M613" s="29" t="str">
        <f>_xlfn.XLOOKUP($C613,mapping!$J$2:$J$5,mapping!$K$2:$K$5,,0)</f>
        <v>Full-Time</v>
      </c>
      <c r="N613" s="29" t="str">
        <f>_xlfn.XLOOKUP($B613,mapping!$G$2:$G$5,mapping!$H$2:$H$5,,0)</f>
        <v>Senior</v>
      </c>
      <c r="O613" s="29" t="str">
        <f>_xlfn.XLOOKUP($J613,mapping!$D$2:$D$56,mapping!$E$2:$E$56,,0)</f>
        <v>United States</v>
      </c>
      <c r="P613" s="29" t="str">
        <f>_xlfn.XLOOKUP($K613,mapping!$P$2:$P$4,mapping!$Q$2:$Q$4,,0)</f>
        <v>Medium</v>
      </c>
      <c r="Q613" s="29" t="str">
        <f>_xlfn.XLOOKUP($I613,mapping!$M$2:$M$4,mapping!$N$2:$N$4,,0)</f>
        <v>On-site</v>
      </c>
    </row>
    <row r="614" spans="1:17" x14ac:dyDescent="0.25">
      <c r="A614" s="28">
        <v>2023</v>
      </c>
      <c r="B614" s="29" t="s">
        <v>21</v>
      </c>
      <c r="C614" s="29" t="s">
        <v>12</v>
      </c>
      <c r="D614" s="29" t="s">
        <v>31</v>
      </c>
      <c r="E614" s="28">
        <v>84000</v>
      </c>
      <c r="F614" s="29" t="s">
        <v>14</v>
      </c>
      <c r="G614" s="28">
        <v>84000</v>
      </c>
      <c r="H614" s="29" t="s">
        <v>17</v>
      </c>
      <c r="I614" s="28">
        <v>0</v>
      </c>
      <c r="J614" s="29" t="s">
        <v>17</v>
      </c>
      <c r="K614" s="29" t="s">
        <v>16</v>
      </c>
      <c r="L614" s="29" t="str">
        <f>_xlfn.XLOOKUP($D614,mapping!$B$2:$B$124,mapping!$A$2:$A$124,,0)</f>
        <v>Analytics Engineer</v>
      </c>
      <c r="M614" s="29" t="str">
        <f>_xlfn.XLOOKUP($C614,mapping!$J$2:$J$5,mapping!$K$2:$K$5,,0)</f>
        <v>Full-Time</v>
      </c>
      <c r="N614" s="29" t="str">
        <f>_xlfn.XLOOKUP($B614,mapping!$G$2:$G$5,mapping!$H$2:$H$5,,0)</f>
        <v>Senior</v>
      </c>
      <c r="O614" s="29" t="str">
        <f>_xlfn.XLOOKUP($J614,mapping!$D$2:$D$56,mapping!$E$2:$E$56,,0)</f>
        <v>United States</v>
      </c>
      <c r="P614" s="29" t="str">
        <f>_xlfn.XLOOKUP($K614,mapping!$P$2:$P$4,mapping!$Q$2:$Q$4,,0)</f>
        <v>Medium</v>
      </c>
      <c r="Q614" s="29" t="str">
        <f>_xlfn.XLOOKUP($I614,mapping!$M$2:$M$4,mapping!$N$2:$N$4,,0)</f>
        <v>On-site</v>
      </c>
    </row>
    <row r="615" spans="1:17" x14ac:dyDescent="0.25">
      <c r="A615" s="28">
        <v>2024</v>
      </c>
      <c r="B615" s="29" t="s">
        <v>29</v>
      </c>
      <c r="C615" s="29" t="s">
        <v>12</v>
      </c>
      <c r="D615" s="29" t="s">
        <v>13</v>
      </c>
      <c r="E615" s="28">
        <v>75065</v>
      </c>
      <c r="F615" s="29" t="s">
        <v>14</v>
      </c>
      <c r="G615" s="28">
        <v>75065</v>
      </c>
      <c r="H615" s="29" t="s">
        <v>17</v>
      </c>
      <c r="I615" s="28">
        <v>100</v>
      </c>
      <c r="J615" s="29" t="s">
        <v>17</v>
      </c>
      <c r="K615" s="29" t="s">
        <v>16</v>
      </c>
      <c r="L615" s="29" t="str">
        <f>_xlfn.XLOOKUP($D615,mapping!$B$2:$B$124,mapping!$A$2:$A$124,,0)</f>
        <v>Data Analyst</v>
      </c>
      <c r="M615" s="29" t="str">
        <f>_xlfn.XLOOKUP($C615,mapping!$J$2:$J$5,mapping!$K$2:$K$5,,0)</f>
        <v>Full-Time</v>
      </c>
      <c r="N615" s="29" t="str">
        <f>_xlfn.XLOOKUP($B615,mapping!$G$2:$G$5,mapping!$H$2:$H$5,,0)</f>
        <v>Junior</v>
      </c>
      <c r="O615" s="29" t="str">
        <f>_xlfn.XLOOKUP($J615,mapping!$D$2:$D$56,mapping!$E$2:$E$56,,0)</f>
        <v>United States</v>
      </c>
      <c r="P615" s="29" t="str">
        <f>_xlfn.XLOOKUP($K615,mapping!$P$2:$P$4,mapping!$Q$2:$Q$4,,0)</f>
        <v>Medium</v>
      </c>
      <c r="Q615" s="29" t="str">
        <f>_xlfn.XLOOKUP($I615,mapping!$M$2:$M$4,mapping!$N$2:$N$4,,0)</f>
        <v>Remote</v>
      </c>
    </row>
    <row r="616" spans="1:17" x14ac:dyDescent="0.25">
      <c r="A616" s="28">
        <v>2023</v>
      </c>
      <c r="B616" s="29" t="s">
        <v>21</v>
      </c>
      <c r="C616" s="29" t="s">
        <v>12</v>
      </c>
      <c r="D616" s="29" t="s">
        <v>22</v>
      </c>
      <c r="E616" s="28">
        <v>240000</v>
      </c>
      <c r="F616" s="29" t="s">
        <v>14</v>
      </c>
      <c r="G616" s="28">
        <v>240000</v>
      </c>
      <c r="H616" s="29" t="s">
        <v>17</v>
      </c>
      <c r="I616" s="28">
        <v>100</v>
      </c>
      <c r="J616" s="29" t="s">
        <v>17</v>
      </c>
      <c r="K616" s="29" t="s">
        <v>16</v>
      </c>
      <c r="L616" s="29" t="str">
        <f>_xlfn.XLOOKUP($D616,mapping!$B$2:$B$124,mapping!$A$2:$A$124,,0)</f>
        <v>Data Scientist</v>
      </c>
      <c r="M616" s="29" t="str">
        <f>_xlfn.XLOOKUP($C616,mapping!$J$2:$J$5,mapping!$K$2:$K$5,,0)</f>
        <v>Full-Time</v>
      </c>
      <c r="N616" s="29" t="str">
        <f>_xlfn.XLOOKUP($B616,mapping!$G$2:$G$5,mapping!$H$2:$H$5,,0)</f>
        <v>Senior</v>
      </c>
      <c r="O616" s="29" t="str">
        <f>_xlfn.XLOOKUP($J616,mapping!$D$2:$D$56,mapping!$E$2:$E$56,,0)</f>
        <v>United States</v>
      </c>
      <c r="P616" s="29" t="str">
        <f>_xlfn.XLOOKUP($K616,mapping!$P$2:$P$4,mapping!$Q$2:$Q$4,,0)</f>
        <v>Medium</v>
      </c>
      <c r="Q616" s="29" t="str">
        <f>_xlfn.XLOOKUP($I616,mapping!$M$2:$M$4,mapping!$N$2:$N$4,,0)</f>
        <v>Remote</v>
      </c>
    </row>
    <row r="617" spans="1:17" x14ac:dyDescent="0.25">
      <c r="A617" s="28">
        <v>2023</v>
      </c>
      <c r="B617" s="29" t="s">
        <v>21</v>
      </c>
      <c r="C617" s="29" t="s">
        <v>12</v>
      </c>
      <c r="D617" s="29" t="s">
        <v>63</v>
      </c>
      <c r="E617" s="28">
        <v>170000</v>
      </c>
      <c r="F617" s="29" t="s">
        <v>14</v>
      </c>
      <c r="G617" s="28">
        <v>170000</v>
      </c>
      <c r="H617" s="29" t="s">
        <v>17</v>
      </c>
      <c r="I617" s="28">
        <v>100</v>
      </c>
      <c r="J617" s="29" t="s">
        <v>17</v>
      </c>
      <c r="K617" s="29" t="s">
        <v>16</v>
      </c>
      <c r="L617" s="29" t="str">
        <f>_xlfn.XLOOKUP($D617,mapping!$B$2:$B$124,mapping!$A$2:$A$124,,0)</f>
        <v>Data Architect</v>
      </c>
      <c r="M617" s="29" t="str">
        <f>_xlfn.XLOOKUP($C617,mapping!$J$2:$J$5,mapping!$K$2:$K$5,,0)</f>
        <v>Full-Time</v>
      </c>
      <c r="N617" s="29" t="str">
        <f>_xlfn.XLOOKUP($B617,mapping!$G$2:$G$5,mapping!$H$2:$H$5,,0)</f>
        <v>Senior</v>
      </c>
      <c r="O617" s="29" t="str">
        <f>_xlfn.XLOOKUP($J617,mapping!$D$2:$D$56,mapping!$E$2:$E$56,,0)</f>
        <v>United States</v>
      </c>
      <c r="P617" s="29" t="str">
        <f>_xlfn.XLOOKUP($K617,mapping!$P$2:$P$4,mapping!$Q$2:$Q$4,,0)</f>
        <v>Medium</v>
      </c>
      <c r="Q617" s="29" t="str">
        <f>_xlfn.XLOOKUP($I617,mapping!$M$2:$M$4,mapping!$N$2:$N$4,,0)</f>
        <v>Remote</v>
      </c>
    </row>
    <row r="618" spans="1:17" x14ac:dyDescent="0.25">
      <c r="A618" s="28">
        <v>2023</v>
      </c>
      <c r="B618" s="29" t="s">
        <v>21</v>
      </c>
      <c r="C618" s="29" t="s">
        <v>12</v>
      </c>
      <c r="D618" s="29" t="s">
        <v>22</v>
      </c>
      <c r="E618" s="28">
        <v>295490</v>
      </c>
      <c r="F618" s="29" t="s">
        <v>14</v>
      </c>
      <c r="G618" s="28">
        <v>295490</v>
      </c>
      <c r="H618" s="29" t="s">
        <v>17</v>
      </c>
      <c r="I618" s="28">
        <v>0</v>
      </c>
      <c r="J618" s="29" t="s">
        <v>17</v>
      </c>
      <c r="K618" s="29" t="s">
        <v>16</v>
      </c>
      <c r="L618" s="29" t="str">
        <f>_xlfn.XLOOKUP($D618,mapping!$B$2:$B$124,mapping!$A$2:$A$124,,0)</f>
        <v>Data Scientist</v>
      </c>
      <c r="M618" s="29" t="str">
        <f>_xlfn.XLOOKUP($C618,mapping!$J$2:$J$5,mapping!$K$2:$K$5,,0)</f>
        <v>Full-Time</v>
      </c>
      <c r="N618" s="29" t="str">
        <f>_xlfn.XLOOKUP($B618,mapping!$G$2:$G$5,mapping!$H$2:$H$5,,0)</f>
        <v>Senior</v>
      </c>
      <c r="O618" s="29" t="str">
        <f>_xlfn.XLOOKUP($J618,mapping!$D$2:$D$56,mapping!$E$2:$E$56,,0)</f>
        <v>United States</v>
      </c>
      <c r="P618" s="29" t="str">
        <f>_xlfn.XLOOKUP($K618,mapping!$P$2:$P$4,mapping!$Q$2:$Q$4,,0)</f>
        <v>Medium</v>
      </c>
      <c r="Q618" s="29" t="str">
        <f>_xlfn.XLOOKUP($I618,mapping!$M$2:$M$4,mapping!$N$2:$N$4,,0)</f>
        <v>On-site</v>
      </c>
    </row>
    <row r="619" spans="1:17" x14ac:dyDescent="0.25">
      <c r="A619" s="28">
        <v>2023</v>
      </c>
      <c r="B619" s="29" t="s">
        <v>11</v>
      </c>
      <c r="C619" s="29" t="s">
        <v>12</v>
      </c>
      <c r="D619" s="29" t="s">
        <v>18</v>
      </c>
      <c r="E619" s="28">
        <v>135000</v>
      </c>
      <c r="F619" s="29" t="s">
        <v>14</v>
      </c>
      <c r="G619" s="28">
        <v>135000</v>
      </c>
      <c r="H619" s="29" t="s">
        <v>17</v>
      </c>
      <c r="I619" s="28">
        <v>0</v>
      </c>
      <c r="J619" s="29" t="s">
        <v>17</v>
      </c>
      <c r="K619" s="29" t="s">
        <v>16</v>
      </c>
      <c r="L619" s="29" t="str">
        <f>_xlfn.XLOOKUP($D619,mapping!$B$2:$B$124,mapping!$A$2:$A$124,,0)</f>
        <v>Machine Learning Engineer</v>
      </c>
      <c r="M619" s="29" t="str">
        <f>_xlfn.XLOOKUP($C619,mapping!$J$2:$J$5,mapping!$K$2:$K$5,,0)</f>
        <v>Full-Time</v>
      </c>
      <c r="N619" s="29" t="str">
        <f>_xlfn.XLOOKUP($B619,mapping!$G$2:$G$5,mapping!$H$2:$H$5,,0)</f>
        <v>Mid-Level</v>
      </c>
      <c r="O619" s="29" t="str">
        <f>_xlfn.XLOOKUP($J619,mapping!$D$2:$D$56,mapping!$E$2:$E$56,,0)</f>
        <v>United States</v>
      </c>
      <c r="P619" s="29" t="str">
        <f>_xlfn.XLOOKUP($K619,mapping!$P$2:$P$4,mapping!$Q$2:$Q$4,,0)</f>
        <v>Medium</v>
      </c>
      <c r="Q619" s="29" t="str">
        <f>_xlfn.XLOOKUP($I619,mapping!$M$2:$M$4,mapping!$N$2:$N$4,,0)</f>
        <v>On-site</v>
      </c>
    </row>
    <row r="620" spans="1:17" x14ac:dyDescent="0.25">
      <c r="A620" s="28">
        <v>2024</v>
      </c>
      <c r="B620" s="29" t="s">
        <v>29</v>
      </c>
      <c r="C620" s="29" t="s">
        <v>12</v>
      </c>
      <c r="D620" s="29" t="s">
        <v>13</v>
      </c>
      <c r="E620" s="28">
        <v>153000</v>
      </c>
      <c r="F620" s="29" t="s">
        <v>14</v>
      </c>
      <c r="G620" s="28">
        <v>153000</v>
      </c>
      <c r="H620" s="29" t="s">
        <v>17</v>
      </c>
      <c r="I620" s="28">
        <v>100</v>
      </c>
      <c r="J620" s="29" t="s">
        <v>17</v>
      </c>
      <c r="K620" s="29" t="s">
        <v>16</v>
      </c>
      <c r="L620" s="29" t="str">
        <f>_xlfn.XLOOKUP($D620,mapping!$B$2:$B$124,mapping!$A$2:$A$124,,0)</f>
        <v>Data Analyst</v>
      </c>
      <c r="M620" s="29" t="str">
        <f>_xlfn.XLOOKUP($C620,mapping!$J$2:$J$5,mapping!$K$2:$K$5,,0)</f>
        <v>Full-Time</v>
      </c>
      <c r="N620" s="29" t="str">
        <f>_xlfn.XLOOKUP($B620,mapping!$G$2:$G$5,mapping!$H$2:$H$5,,0)</f>
        <v>Junior</v>
      </c>
      <c r="O620" s="29" t="str">
        <f>_xlfn.XLOOKUP($J620,mapping!$D$2:$D$56,mapping!$E$2:$E$56,,0)</f>
        <v>United States</v>
      </c>
      <c r="P620" s="29" t="str">
        <f>_xlfn.XLOOKUP($K620,mapping!$P$2:$P$4,mapping!$Q$2:$Q$4,,0)</f>
        <v>Medium</v>
      </c>
      <c r="Q620" s="29" t="str">
        <f>_xlfn.XLOOKUP($I620,mapping!$M$2:$M$4,mapping!$N$2:$N$4,,0)</f>
        <v>Remote</v>
      </c>
    </row>
    <row r="621" spans="1:17" x14ac:dyDescent="0.25">
      <c r="A621" s="28">
        <v>2023</v>
      </c>
      <c r="B621" s="29" t="s">
        <v>21</v>
      </c>
      <c r="C621" s="29" t="s">
        <v>12</v>
      </c>
      <c r="D621" s="29" t="s">
        <v>22</v>
      </c>
      <c r="E621" s="28">
        <v>370000</v>
      </c>
      <c r="F621" s="29" t="s">
        <v>14</v>
      </c>
      <c r="G621" s="28">
        <v>370000</v>
      </c>
      <c r="H621" s="29" t="s">
        <v>17</v>
      </c>
      <c r="I621" s="28">
        <v>0</v>
      </c>
      <c r="J621" s="29" t="s">
        <v>17</v>
      </c>
      <c r="K621" s="29" t="s">
        <v>16</v>
      </c>
      <c r="L621" s="29" t="str">
        <f>_xlfn.XLOOKUP($D621,mapping!$B$2:$B$124,mapping!$A$2:$A$124,,0)</f>
        <v>Data Scientist</v>
      </c>
      <c r="M621" s="29" t="str">
        <f>_xlfn.XLOOKUP($C621,mapping!$J$2:$J$5,mapping!$K$2:$K$5,,0)</f>
        <v>Full-Time</v>
      </c>
      <c r="N621" s="29" t="str">
        <f>_xlfn.XLOOKUP($B621,mapping!$G$2:$G$5,mapping!$H$2:$H$5,,0)</f>
        <v>Senior</v>
      </c>
      <c r="O621" s="29" t="str">
        <f>_xlfn.XLOOKUP($J621,mapping!$D$2:$D$56,mapping!$E$2:$E$56,,0)</f>
        <v>United States</v>
      </c>
      <c r="P621" s="29" t="str">
        <f>_xlfn.XLOOKUP($K621,mapping!$P$2:$P$4,mapping!$Q$2:$Q$4,,0)</f>
        <v>Medium</v>
      </c>
      <c r="Q621" s="29" t="str">
        <f>_xlfn.XLOOKUP($I621,mapping!$M$2:$M$4,mapping!$N$2:$N$4,,0)</f>
        <v>On-site</v>
      </c>
    </row>
    <row r="622" spans="1:17" x14ac:dyDescent="0.25">
      <c r="A622" s="28">
        <v>2023</v>
      </c>
      <c r="B622" s="29" t="s">
        <v>21</v>
      </c>
      <c r="C622" s="29" t="s">
        <v>12</v>
      </c>
      <c r="D622" s="29" t="s">
        <v>109</v>
      </c>
      <c r="E622" s="28">
        <v>240000</v>
      </c>
      <c r="F622" s="29" t="s">
        <v>14</v>
      </c>
      <c r="G622" s="28">
        <v>240000</v>
      </c>
      <c r="H622" s="29" t="s">
        <v>17</v>
      </c>
      <c r="I622" s="28">
        <v>0</v>
      </c>
      <c r="J622" s="29" t="s">
        <v>17</v>
      </c>
      <c r="K622" s="29" t="s">
        <v>16</v>
      </c>
      <c r="L622" s="29" t="str">
        <f>_xlfn.XLOOKUP($D622,mapping!$B$2:$B$124,mapping!$A$2:$A$124,,0)</f>
        <v>Data Engineer</v>
      </c>
      <c r="M622" s="29" t="str">
        <f>_xlfn.XLOOKUP($C622,mapping!$J$2:$J$5,mapping!$K$2:$K$5,,0)</f>
        <v>Full-Time</v>
      </c>
      <c r="N622" s="29" t="str">
        <f>_xlfn.XLOOKUP($B622,mapping!$G$2:$G$5,mapping!$H$2:$H$5,,0)</f>
        <v>Senior</v>
      </c>
      <c r="O622" s="29" t="str">
        <f>_xlfn.XLOOKUP($J622,mapping!$D$2:$D$56,mapping!$E$2:$E$56,,0)</f>
        <v>United States</v>
      </c>
      <c r="P622" s="29" t="str">
        <f>_xlfn.XLOOKUP($K622,mapping!$P$2:$P$4,mapping!$Q$2:$Q$4,,0)</f>
        <v>Medium</v>
      </c>
      <c r="Q622" s="29" t="str">
        <f>_xlfn.XLOOKUP($I622,mapping!$M$2:$M$4,mapping!$N$2:$N$4,,0)</f>
        <v>On-site</v>
      </c>
    </row>
    <row r="623" spans="1:17" x14ac:dyDescent="0.25">
      <c r="A623" s="28">
        <v>2023</v>
      </c>
      <c r="B623" s="29" t="s">
        <v>11</v>
      </c>
      <c r="C623" s="29" t="s">
        <v>12</v>
      </c>
      <c r="D623" s="29" t="s">
        <v>26</v>
      </c>
      <c r="E623" s="28">
        <v>130000</v>
      </c>
      <c r="F623" s="29" t="s">
        <v>14</v>
      </c>
      <c r="G623" s="28">
        <v>130000</v>
      </c>
      <c r="H623" s="29" t="s">
        <v>17</v>
      </c>
      <c r="I623" s="28">
        <v>100</v>
      </c>
      <c r="J623" s="29" t="s">
        <v>17</v>
      </c>
      <c r="K623" s="29" t="s">
        <v>16</v>
      </c>
      <c r="L623" s="29" t="str">
        <f>_xlfn.XLOOKUP($D623,mapping!$B$2:$B$124,mapping!$A$2:$A$124,,0)</f>
        <v>Data Engineer</v>
      </c>
      <c r="M623" s="29" t="str">
        <f>_xlfn.XLOOKUP($C623,mapping!$J$2:$J$5,mapping!$K$2:$K$5,,0)</f>
        <v>Full-Time</v>
      </c>
      <c r="N623" s="29" t="str">
        <f>_xlfn.XLOOKUP($B623,mapping!$G$2:$G$5,mapping!$H$2:$H$5,,0)</f>
        <v>Mid-Level</v>
      </c>
      <c r="O623" s="29" t="str">
        <f>_xlfn.XLOOKUP($J623,mapping!$D$2:$D$56,mapping!$E$2:$E$56,,0)</f>
        <v>United States</v>
      </c>
      <c r="P623" s="29" t="str">
        <f>_xlfn.XLOOKUP($K623,mapping!$P$2:$P$4,mapping!$Q$2:$Q$4,,0)</f>
        <v>Medium</v>
      </c>
      <c r="Q623" s="29" t="str">
        <f>_xlfn.XLOOKUP($I623,mapping!$M$2:$M$4,mapping!$N$2:$N$4,,0)</f>
        <v>Remote</v>
      </c>
    </row>
    <row r="624" spans="1:17" x14ac:dyDescent="0.25">
      <c r="A624" s="28">
        <v>2024</v>
      </c>
      <c r="B624" s="29" t="s">
        <v>21</v>
      </c>
      <c r="C624" s="29" t="s">
        <v>12</v>
      </c>
      <c r="D624" s="29" t="s">
        <v>18</v>
      </c>
      <c r="E624" s="28">
        <v>137500</v>
      </c>
      <c r="F624" s="29" t="s">
        <v>14</v>
      </c>
      <c r="G624" s="28">
        <v>137500</v>
      </c>
      <c r="H624" s="29" t="s">
        <v>17</v>
      </c>
      <c r="I624" s="28">
        <v>0</v>
      </c>
      <c r="J624" s="29" t="s">
        <v>17</v>
      </c>
      <c r="K624" s="29" t="s">
        <v>16</v>
      </c>
      <c r="L624" s="29" t="str">
        <f>_xlfn.XLOOKUP($D624,mapping!$B$2:$B$124,mapping!$A$2:$A$124,,0)</f>
        <v>Machine Learning Engineer</v>
      </c>
      <c r="M624" s="29" t="str">
        <f>_xlfn.XLOOKUP($C624,mapping!$J$2:$J$5,mapping!$K$2:$K$5,,0)</f>
        <v>Full-Time</v>
      </c>
      <c r="N624" s="29" t="str">
        <f>_xlfn.XLOOKUP($B624,mapping!$G$2:$G$5,mapping!$H$2:$H$5,,0)</f>
        <v>Senior</v>
      </c>
      <c r="O624" s="29" t="str">
        <f>_xlfn.XLOOKUP($J624,mapping!$D$2:$D$56,mapping!$E$2:$E$56,,0)</f>
        <v>United States</v>
      </c>
      <c r="P624" s="29" t="str">
        <f>_xlfn.XLOOKUP($K624,mapping!$P$2:$P$4,mapping!$Q$2:$Q$4,,0)</f>
        <v>Medium</v>
      </c>
      <c r="Q624" s="29" t="str">
        <f>_xlfn.XLOOKUP($I624,mapping!$M$2:$M$4,mapping!$N$2:$N$4,,0)</f>
        <v>On-site</v>
      </c>
    </row>
    <row r="625" spans="1:17" x14ac:dyDescent="0.25">
      <c r="A625" s="28">
        <v>2023</v>
      </c>
      <c r="B625" s="29" t="s">
        <v>25</v>
      </c>
      <c r="C625" s="29" t="s">
        <v>12</v>
      </c>
      <c r="D625" s="29" t="s">
        <v>76</v>
      </c>
      <c r="E625" s="28">
        <v>172200</v>
      </c>
      <c r="F625" s="29" t="s">
        <v>14</v>
      </c>
      <c r="G625" s="28">
        <v>172200</v>
      </c>
      <c r="H625" s="29" t="s">
        <v>17</v>
      </c>
      <c r="I625" s="28">
        <v>0</v>
      </c>
      <c r="J625" s="29" t="s">
        <v>17</v>
      </c>
      <c r="K625" s="29" t="s">
        <v>16</v>
      </c>
      <c r="L625" s="29" t="str">
        <f>_xlfn.XLOOKUP($D625,mapping!$B$2:$B$124,mapping!$A$2:$A$124,,0)</f>
        <v>Data Manager</v>
      </c>
      <c r="M625" s="29" t="str">
        <f>_xlfn.XLOOKUP($C625,mapping!$J$2:$J$5,mapping!$K$2:$K$5,,0)</f>
        <v>Full-Time</v>
      </c>
      <c r="N625" s="29" t="str">
        <f>_xlfn.XLOOKUP($B625,mapping!$G$2:$G$5,mapping!$H$2:$H$5,,0)</f>
        <v>Executive</v>
      </c>
      <c r="O625" s="29" t="str">
        <f>_xlfn.XLOOKUP($J625,mapping!$D$2:$D$56,mapping!$E$2:$E$56,,0)</f>
        <v>United States</v>
      </c>
      <c r="P625" s="29" t="str">
        <f>_xlfn.XLOOKUP($K625,mapping!$P$2:$P$4,mapping!$Q$2:$Q$4,,0)</f>
        <v>Medium</v>
      </c>
      <c r="Q625" s="29" t="str">
        <f>_xlfn.XLOOKUP($I625,mapping!$M$2:$M$4,mapping!$N$2:$N$4,,0)</f>
        <v>On-site</v>
      </c>
    </row>
    <row r="626" spans="1:17" x14ac:dyDescent="0.25">
      <c r="A626" s="28">
        <v>2022</v>
      </c>
      <c r="B626" s="29" t="s">
        <v>11</v>
      </c>
      <c r="C626" s="29" t="s">
        <v>12</v>
      </c>
      <c r="D626" s="29" t="s">
        <v>26</v>
      </c>
      <c r="E626" s="28">
        <v>120000</v>
      </c>
      <c r="F626" s="29" t="s">
        <v>14</v>
      </c>
      <c r="G626" s="28">
        <v>120000</v>
      </c>
      <c r="H626" s="29" t="s">
        <v>17</v>
      </c>
      <c r="I626" s="28">
        <v>0</v>
      </c>
      <c r="J626" s="29" t="s">
        <v>17</v>
      </c>
      <c r="K626" s="29" t="s">
        <v>16</v>
      </c>
      <c r="L626" s="29" t="str">
        <f>_xlfn.XLOOKUP($D626,mapping!$B$2:$B$124,mapping!$A$2:$A$124,,0)</f>
        <v>Data Engineer</v>
      </c>
      <c r="M626" s="29" t="str">
        <f>_xlfn.XLOOKUP($C626,mapping!$J$2:$J$5,mapping!$K$2:$K$5,,0)</f>
        <v>Full-Time</v>
      </c>
      <c r="N626" s="29" t="str">
        <f>_xlfn.XLOOKUP($B626,mapping!$G$2:$G$5,mapping!$H$2:$H$5,,0)</f>
        <v>Mid-Level</v>
      </c>
      <c r="O626" s="29" t="str">
        <f>_xlfn.XLOOKUP($J626,mapping!$D$2:$D$56,mapping!$E$2:$E$56,,0)</f>
        <v>United States</v>
      </c>
      <c r="P626" s="29" t="str">
        <f>_xlfn.XLOOKUP($K626,mapping!$P$2:$P$4,mapping!$Q$2:$Q$4,,0)</f>
        <v>Medium</v>
      </c>
      <c r="Q626" s="29" t="str">
        <f>_xlfn.XLOOKUP($I626,mapping!$M$2:$M$4,mapping!$N$2:$N$4,,0)</f>
        <v>On-site</v>
      </c>
    </row>
    <row r="627" spans="1:17" x14ac:dyDescent="0.25">
      <c r="A627" s="28">
        <v>2022</v>
      </c>
      <c r="B627" s="29" t="s">
        <v>11</v>
      </c>
      <c r="C627" s="29" t="s">
        <v>12</v>
      </c>
      <c r="D627" s="29" t="s">
        <v>13</v>
      </c>
      <c r="E627" s="28">
        <v>135000</v>
      </c>
      <c r="F627" s="29" t="s">
        <v>14</v>
      </c>
      <c r="G627" s="28">
        <v>135000</v>
      </c>
      <c r="H627" s="29" t="s">
        <v>17</v>
      </c>
      <c r="I627" s="28">
        <v>100</v>
      </c>
      <c r="J627" s="29" t="s">
        <v>17</v>
      </c>
      <c r="K627" s="29" t="s">
        <v>16</v>
      </c>
      <c r="L627" s="29" t="str">
        <f>_xlfn.XLOOKUP($D627,mapping!$B$2:$B$124,mapping!$A$2:$A$124,,0)</f>
        <v>Data Analyst</v>
      </c>
      <c r="M627" s="29" t="str">
        <f>_xlfn.XLOOKUP($C627,mapping!$J$2:$J$5,mapping!$K$2:$K$5,,0)</f>
        <v>Full-Time</v>
      </c>
      <c r="N627" s="29" t="str">
        <f>_xlfn.XLOOKUP($B627,mapping!$G$2:$G$5,mapping!$H$2:$H$5,,0)</f>
        <v>Mid-Level</v>
      </c>
      <c r="O627" s="29" t="str">
        <f>_xlfn.XLOOKUP($J627,mapping!$D$2:$D$56,mapping!$E$2:$E$56,,0)</f>
        <v>United States</v>
      </c>
      <c r="P627" s="29" t="str">
        <f>_xlfn.XLOOKUP($K627,mapping!$P$2:$P$4,mapping!$Q$2:$Q$4,,0)</f>
        <v>Medium</v>
      </c>
      <c r="Q627" s="29" t="str">
        <f>_xlfn.XLOOKUP($I627,mapping!$M$2:$M$4,mapping!$N$2:$N$4,,0)</f>
        <v>Remote</v>
      </c>
    </row>
    <row r="628" spans="1:17" x14ac:dyDescent="0.25">
      <c r="A628" s="28">
        <v>2023</v>
      </c>
      <c r="B628" s="29" t="s">
        <v>21</v>
      </c>
      <c r="C628" s="29" t="s">
        <v>12</v>
      </c>
      <c r="D628" s="29" t="s">
        <v>63</v>
      </c>
      <c r="E628" s="28">
        <v>90000</v>
      </c>
      <c r="F628" s="29" t="s">
        <v>14</v>
      </c>
      <c r="G628" s="28">
        <v>90000</v>
      </c>
      <c r="H628" s="29" t="s">
        <v>17</v>
      </c>
      <c r="I628" s="28">
        <v>100</v>
      </c>
      <c r="J628" s="29" t="s">
        <v>17</v>
      </c>
      <c r="K628" s="29" t="s">
        <v>16</v>
      </c>
      <c r="L628" s="29" t="str">
        <f>_xlfn.XLOOKUP($D628,mapping!$B$2:$B$124,mapping!$A$2:$A$124,,0)</f>
        <v>Data Architect</v>
      </c>
      <c r="M628" s="29" t="str">
        <f>_xlfn.XLOOKUP($C628,mapping!$J$2:$J$5,mapping!$K$2:$K$5,,0)</f>
        <v>Full-Time</v>
      </c>
      <c r="N628" s="29" t="str">
        <f>_xlfn.XLOOKUP($B628,mapping!$G$2:$G$5,mapping!$H$2:$H$5,,0)</f>
        <v>Senior</v>
      </c>
      <c r="O628" s="29" t="str">
        <f>_xlfn.XLOOKUP($J628,mapping!$D$2:$D$56,mapping!$E$2:$E$56,,0)</f>
        <v>United States</v>
      </c>
      <c r="P628" s="29" t="str">
        <f>_xlfn.XLOOKUP($K628,mapping!$P$2:$P$4,mapping!$Q$2:$Q$4,,0)</f>
        <v>Medium</v>
      </c>
      <c r="Q628" s="29" t="str">
        <f>_xlfn.XLOOKUP($I628,mapping!$M$2:$M$4,mapping!$N$2:$N$4,,0)</f>
        <v>Remote</v>
      </c>
    </row>
    <row r="629" spans="1:17" x14ac:dyDescent="0.25">
      <c r="A629" s="28">
        <v>2023</v>
      </c>
      <c r="B629" s="29" t="s">
        <v>29</v>
      </c>
      <c r="C629" s="29" t="s">
        <v>12</v>
      </c>
      <c r="D629" s="29" t="s">
        <v>13</v>
      </c>
      <c r="E629" s="28">
        <v>75000</v>
      </c>
      <c r="F629" s="29" t="s">
        <v>14</v>
      </c>
      <c r="G629" s="28">
        <v>75000</v>
      </c>
      <c r="H629" s="29" t="s">
        <v>17</v>
      </c>
      <c r="I629" s="28">
        <v>100</v>
      </c>
      <c r="J629" s="29" t="s">
        <v>17</v>
      </c>
      <c r="K629" s="29" t="s">
        <v>16</v>
      </c>
      <c r="L629" s="29" t="str">
        <f>_xlfn.XLOOKUP($D629,mapping!$B$2:$B$124,mapping!$A$2:$A$124,,0)</f>
        <v>Data Analyst</v>
      </c>
      <c r="M629" s="29" t="str">
        <f>_xlfn.XLOOKUP($C629,mapping!$J$2:$J$5,mapping!$K$2:$K$5,,0)</f>
        <v>Full-Time</v>
      </c>
      <c r="N629" s="29" t="str">
        <f>_xlfn.XLOOKUP($B629,mapping!$G$2:$G$5,mapping!$H$2:$H$5,,0)</f>
        <v>Junior</v>
      </c>
      <c r="O629" s="29" t="str">
        <f>_xlfn.XLOOKUP($J629,mapping!$D$2:$D$56,mapping!$E$2:$E$56,,0)</f>
        <v>United States</v>
      </c>
      <c r="P629" s="29" t="str">
        <f>_xlfn.XLOOKUP($K629,mapping!$P$2:$P$4,mapping!$Q$2:$Q$4,,0)</f>
        <v>Medium</v>
      </c>
      <c r="Q629" s="29" t="str">
        <f>_xlfn.XLOOKUP($I629,mapping!$M$2:$M$4,mapping!$N$2:$N$4,,0)</f>
        <v>Remote</v>
      </c>
    </row>
    <row r="630" spans="1:17" x14ac:dyDescent="0.25">
      <c r="A630" s="28">
        <v>2024</v>
      </c>
      <c r="B630" s="29" t="s">
        <v>11</v>
      </c>
      <c r="C630" s="29" t="s">
        <v>12</v>
      </c>
      <c r="D630" s="29" t="s">
        <v>64</v>
      </c>
      <c r="E630" s="28">
        <v>68400</v>
      </c>
      <c r="F630" s="29" t="s">
        <v>14</v>
      </c>
      <c r="G630" s="28">
        <v>68400</v>
      </c>
      <c r="H630" s="29" t="s">
        <v>17</v>
      </c>
      <c r="I630" s="28">
        <v>0</v>
      </c>
      <c r="J630" s="29" t="s">
        <v>17</v>
      </c>
      <c r="K630" s="29" t="s">
        <v>16</v>
      </c>
      <c r="L630" s="29" t="str">
        <f>_xlfn.XLOOKUP($D630,mapping!$B$2:$B$124,mapping!$A$2:$A$124,,0)</f>
        <v>Data Scientist</v>
      </c>
      <c r="M630" s="29" t="str">
        <f>_xlfn.XLOOKUP($C630,mapping!$J$2:$J$5,mapping!$K$2:$K$5,,0)</f>
        <v>Full-Time</v>
      </c>
      <c r="N630" s="29" t="str">
        <f>_xlfn.XLOOKUP($B630,mapping!$G$2:$G$5,mapping!$H$2:$H$5,,0)</f>
        <v>Mid-Level</v>
      </c>
      <c r="O630" s="29" t="str">
        <f>_xlfn.XLOOKUP($J630,mapping!$D$2:$D$56,mapping!$E$2:$E$56,,0)</f>
        <v>United States</v>
      </c>
      <c r="P630" s="29" t="str">
        <f>_xlfn.XLOOKUP($K630,mapping!$P$2:$P$4,mapping!$Q$2:$Q$4,,0)</f>
        <v>Medium</v>
      </c>
      <c r="Q630" s="29" t="str">
        <f>_xlfn.XLOOKUP($I630,mapping!$M$2:$M$4,mapping!$N$2:$N$4,,0)</f>
        <v>On-site</v>
      </c>
    </row>
    <row r="631" spans="1:17" x14ac:dyDescent="0.25">
      <c r="A631" s="28">
        <v>2022</v>
      </c>
      <c r="B631" s="29" t="s">
        <v>21</v>
      </c>
      <c r="C631" s="29" t="s">
        <v>12</v>
      </c>
      <c r="D631" s="29" t="s">
        <v>22</v>
      </c>
      <c r="E631" s="28">
        <v>159000</v>
      </c>
      <c r="F631" s="29" t="s">
        <v>14</v>
      </c>
      <c r="G631" s="28">
        <v>159000</v>
      </c>
      <c r="H631" s="29" t="s">
        <v>17</v>
      </c>
      <c r="I631" s="28">
        <v>0</v>
      </c>
      <c r="J631" s="29" t="s">
        <v>17</v>
      </c>
      <c r="K631" s="29" t="s">
        <v>33</v>
      </c>
      <c r="L631" s="29" t="str">
        <f>_xlfn.XLOOKUP($D631,mapping!$B$2:$B$124,mapping!$A$2:$A$124,,0)</f>
        <v>Data Scientist</v>
      </c>
      <c r="M631" s="29" t="str">
        <f>_xlfn.XLOOKUP($C631,mapping!$J$2:$J$5,mapping!$K$2:$K$5,,0)</f>
        <v>Full-Time</v>
      </c>
      <c r="N631" s="29" t="str">
        <f>_xlfn.XLOOKUP($B631,mapping!$G$2:$G$5,mapping!$H$2:$H$5,,0)</f>
        <v>Senior</v>
      </c>
      <c r="O631" s="29" t="str">
        <f>_xlfn.XLOOKUP($J631,mapping!$D$2:$D$56,mapping!$E$2:$E$56,,0)</f>
        <v>United States</v>
      </c>
      <c r="P631" s="29" t="str">
        <f>_xlfn.XLOOKUP($K631,mapping!$P$2:$P$4,mapping!$Q$2:$Q$4,,0)</f>
        <v>Large</v>
      </c>
      <c r="Q631" s="29" t="str">
        <f>_xlfn.XLOOKUP($I631,mapping!$M$2:$M$4,mapping!$N$2:$N$4,,0)</f>
        <v>On-site</v>
      </c>
    </row>
    <row r="632" spans="1:17" x14ac:dyDescent="0.25">
      <c r="A632" s="28">
        <v>2022</v>
      </c>
      <c r="B632" s="29" t="s">
        <v>21</v>
      </c>
      <c r="C632" s="29" t="s">
        <v>12</v>
      </c>
      <c r="D632" s="29" t="s">
        <v>22</v>
      </c>
      <c r="E632" s="28">
        <v>80000</v>
      </c>
      <c r="F632" s="29" t="s">
        <v>27</v>
      </c>
      <c r="G632" s="28">
        <v>98506</v>
      </c>
      <c r="H632" s="29" t="s">
        <v>28</v>
      </c>
      <c r="I632" s="28">
        <v>0</v>
      </c>
      <c r="J632" s="29" t="s">
        <v>28</v>
      </c>
      <c r="K632" s="29" t="s">
        <v>16</v>
      </c>
      <c r="L632" s="29" t="str">
        <f>_xlfn.XLOOKUP($D632,mapping!$B$2:$B$124,mapping!$A$2:$A$124,,0)</f>
        <v>Data Scientist</v>
      </c>
      <c r="M632" s="29" t="str">
        <f>_xlfn.XLOOKUP($C632,mapping!$J$2:$J$5,mapping!$K$2:$K$5,,0)</f>
        <v>Full-Time</v>
      </c>
      <c r="N632" s="29" t="str">
        <f>_xlfn.XLOOKUP($B632,mapping!$G$2:$G$5,mapping!$H$2:$H$5,,0)</f>
        <v>Senior</v>
      </c>
      <c r="O632" s="29" t="str">
        <f>_xlfn.XLOOKUP($J632,mapping!$D$2:$D$56,mapping!$E$2:$E$56,,0)</f>
        <v>United Kingdom</v>
      </c>
      <c r="P632" s="29" t="str">
        <f>_xlfn.XLOOKUP($K632,mapping!$P$2:$P$4,mapping!$Q$2:$Q$4,,0)</f>
        <v>Medium</v>
      </c>
      <c r="Q632" s="29" t="str">
        <f>_xlfn.XLOOKUP($I632,mapping!$M$2:$M$4,mapping!$N$2:$N$4,,0)</f>
        <v>On-site</v>
      </c>
    </row>
    <row r="633" spans="1:17" x14ac:dyDescent="0.25">
      <c r="A633" s="28">
        <v>2023</v>
      </c>
      <c r="B633" s="29" t="s">
        <v>21</v>
      </c>
      <c r="C633" s="29" t="s">
        <v>12</v>
      </c>
      <c r="D633" s="29" t="s">
        <v>52</v>
      </c>
      <c r="E633" s="28">
        <v>167500</v>
      </c>
      <c r="F633" s="29" t="s">
        <v>14</v>
      </c>
      <c r="G633" s="28">
        <v>167500</v>
      </c>
      <c r="H633" s="29" t="s">
        <v>17</v>
      </c>
      <c r="I633" s="28">
        <v>0</v>
      </c>
      <c r="J633" s="29" t="s">
        <v>17</v>
      </c>
      <c r="K633" s="29" t="s">
        <v>16</v>
      </c>
      <c r="L633" s="29" t="str">
        <f>_xlfn.XLOOKUP($D633,mapping!$B$2:$B$124,mapping!$A$2:$A$124,,0)</f>
        <v>Business Intelligence</v>
      </c>
      <c r="M633" s="29" t="str">
        <f>_xlfn.XLOOKUP($C633,mapping!$J$2:$J$5,mapping!$K$2:$K$5,,0)</f>
        <v>Full-Time</v>
      </c>
      <c r="N633" s="29" t="str">
        <f>_xlfn.XLOOKUP($B633,mapping!$G$2:$G$5,mapping!$H$2:$H$5,,0)</f>
        <v>Senior</v>
      </c>
      <c r="O633" s="29" t="str">
        <f>_xlfn.XLOOKUP($J633,mapping!$D$2:$D$56,mapping!$E$2:$E$56,,0)</f>
        <v>United States</v>
      </c>
      <c r="P633" s="29" t="str">
        <f>_xlfn.XLOOKUP($K633,mapping!$P$2:$P$4,mapping!$Q$2:$Q$4,,0)</f>
        <v>Medium</v>
      </c>
      <c r="Q633" s="29" t="str">
        <f>_xlfn.XLOOKUP($I633,mapping!$M$2:$M$4,mapping!$N$2:$N$4,,0)</f>
        <v>On-site</v>
      </c>
    </row>
    <row r="634" spans="1:17" x14ac:dyDescent="0.25">
      <c r="A634" s="28">
        <v>2023</v>
      </c>
      <c r="B634" s="29" t="s">
        <v>21</v>
      </c>
      <c r="C634" s="29" t="s">
        <v>12</v>
      </c>
      <c r="D634" s="29" t="s">
        <v>63</v>
      </c>
      <c r="E634" s="28">
        <v>180000</v>
      </c>
      <c r="F634" s="29" t="s">
        <v>14</v>
      </c>
      <c r="G634" s="28">
        <v>180000</v>
      </c>
      <c r="H634" s="29" t="s">
        <v>17</v>
      </c>
      <c r="I634" s="28">
        <v>100</v>
      </c>
      <c r="J634" s="29" t="s">
        <v>17</v>
      </c>
      <c r="K634" s="29" t="s">
        <v>16</v>
      </c>
      <c r="L634" s="29" t="str">
        <f>_xlfn.XLOOKUP($D634,mapping!$B$2:$B$124,mapping!$A$2:$A$124,,0)</f>
        <v>Data Architect</v>
      </c>
      <c r="M634" s="29" t="str">
        <f>_xlfn.XLOOKUP($C634,mapping!$J$2:$J$5,mapping!$K$2:$K$5,,0)</f>
        <v>Full-Time</v>
      </c>
      <c r="N634" s="29" t="str">
        <f>_xlfn.XLOOKUP($B634,mapping!$G$2:$G$5,mapping!$H$2:$H$5,,0)</f>
        <v>Senior</v>
      </c>
      <c r="O634" s="29" t="str">
        <f>_xlfn.XLOOKUP($J634,mapping!$D$2:$D$56,mapping!$E$2:$E$56,,0)</f>
        <v>United States</v>
      </c>
      <c r="P634" s="29" t="str">
        <f>_xlfn.XLOOKUP($K634,mapping!$P$2:$P$4,mapping!$Q$2:$Q$4,,0)</f>
        <v>Medium</v>
      </c>
      <c r="Q634" s="29" t="str">
        <f>_xlfn.XLOOKUP($I634,mapping!$M$2:$M$4,mapping!$N$2:$N$4,,0)</f>
        <v>Remote</v>
      </c>
    </row>
    <row r="635" spans="1:17" x14ac:dyDescent="0.25">
      <c r="A635" s="28">
        <v>2023</v>
      </c>
      <c r="B635" s="29" t="s">
        <v>29</v>
      </c>
      <c r="C635" s="29" t="s">
        <v>12</v>
      </c>
      <c r="D635" s="29" t="s">
        <v>13</v>
      </c>
      <c r="E635" s="28">
        <v>41419</v>
      </c>
      <c r="F635" s="29" t="s">
        <v>14</v>
      </c>
      <c r="G635" s="28">
        <v>41419</v>
      </c>
      <c r="H635" s="29" t="s">
        <v>17</v>
      </c>
      <c r="I635" s="28">
        <v>100</v>
      </c>
      <c r="J635" s="29" t="s">
        <v>17</v>
      </c>
      <c r="K635" s="29" t="s">
        <v>16</v>
      </c>
      <c r="L635" s="29" t="str">
        <f>_xlfn.XLOOKUP($D635,mapping!$B$2:$B$124,mapping!$A$2:$A$124,,0)</f>
        <v>Data Analyst</v>
      </c>
      <c r="M635" s="29" t="str">
        <f>_xlfn.XLOOKUP($C635,mapping!$J$2:$J$5,mapping!$K$2:$K$5,,0)</f>
        <v>Full-Time</v>
      </c>
      <c r="N635" s="29" t="str">
        <f>_xlfn.XLOOKUP($B635,mapping!$G$2:$G$5,mapping!$H$2:$H$5,,0)</f>
        <v>Junior</v>
      </c>
      <c r="O635" s="29" t="str">
        <f>_xlfn.XLOOKUP($J635,mapping!$D$2:$D$56,mapping!$E$2:$E$56,,0)</f>
        <v>United States</v>
      </c>
      <c r="P635" s="29" t="str">
        <f>_xlfn.XLOOKUP($K635,mapping!$P$2:$P$4,mapping!$Q$2:$Q$4,,0)</f>
        <v>Medium</v>
      </c>
      <c r="Q635" s="29" t="str">
        <f>_xlfn.XLOOKUP($I635,mapping!$M$2:$M$4,mapping!$N$2:$N$4,,0)</f>
        <v>Remote</v>
      </c>
    </row>
    <row r="636" spans="1:17" x14ac:dyDescent="0.25">
      <c r="A636" s="28">
        <v>2023</v>
      </c>
      <c r="B636" s="29" t="s">
        <v>21</v>
      </c>
      <c r="C636" s="29" t="s">
        <v>12</v>
      </c>
      <c r="D636" s="29" t="s">
        <v>18</v>
      </c>
      <c r="E636" s="28">
        <v>176000</v>
      </c>
      <c r="F636" s="29" t="s">
        <v>14</v>
      </c>
      <c r="G636" s="28">
        <v>176000</v>
      </c>
      <c r="H636" s="29" t="s">
        <v>17</v>
      </c>
      <c r="I636" s="28">
        <v>0</v>
      </c>
      <c r="J636" s="29" t="s">
        <v>17</v>
      </c>
      <c r="K636" s="29" t="s">
        <v>16</v>
      </c>
      <c r="L636" s="29" t="str">
        <f>_xlfn.XLOOKUP($D636,mapping!$B$2:$B$124,mapping!$A$2:$A$124,,0)</f>
        <v>Machine Learning Engineer</v>
      </c>
      <c r="M636" s="29" t="str">
        <f>_xlfn.XLOOKUP($C636,mapping!$J$2:$J$5,mapping!$K$2:$K$5,,0)</f>
        <v>Full-Time</v>
      </c>
      <c r="N636" s="29" t="str">
        <f>_xlfn.XLOOKUP($B636,mapping!$G$2:$G$5,mapping!$H$2:$H$5,,0)</f>
        <v>Senior</v>
      </c>
      <c r="O636" s="29" t="str">
        <f>_xlfn.XLOOKUP($J636,mapping!$D$2:$D$56,mapping!$E$2:$E$56,,0)</f>
        <v>United States</v>
      </c>
      <c r="P636" s="29" t="str">
        <f>_xlfn.XLOOKUP($K636,mapping!$P$2:$P$4,mapping!$Q$2:$Q$4,,0)</f>
        <v>Medium</v>
      </c>
      <c r="Q636" s="29" t="str">
        <f>_xlfn.XLOOKUP($I636,mapping!$M$2:$M$4,mapping!$N$2:$N$4,,0)</f>
        <v>On-site</v>
      </c>
    </row>
    <row r="637" spans="1:17" x14ac:dyDescent="0.25">
      <c r="A637" s="28">
        <v>2023</v>
      </c>
      <c r="B637" s="29" t="s">
        <v>21</v>
      </c>
      <c r="C637" s="29" t="s">
        <v>12</v>
      </c>
      <c r="D637" s="29" t="s">
        <v>13</v>
      </c>
      <c r="E637" s="28">
        <v>153600</v>
      </c>
      <c r="F637" s="29" t="s">
        <v>14</v>
      </c>
      <c r="G637" s="28">
        <v>153600</v>
      </c>
      <c r="H637" s="29" t="s">
        <v>17</v>
      </c>
      <c r="I637" s="28">
        <v>100</v>
      </c>
      <c r="J637" s="29" t="s">
        <v>17</v>
      </c>
      <c r="K637" s="29" t="s">
        <v>16</v>
      </c>
      <c r="L637" s="29" t="str">
        <f>_xlfn.XLOOKUP($D637,mapping!$B$2:$B$124,mapping!$A$2:$A$124,,0)</f>
        <v>Data Analyst</v>
      </c>
      <c r="M637" s="29" t="str">
        <f>_xlfn.XLOOKUP($C637,mapping!$J$2:$J$5,mapping!$K$2:$K$5,,0)</f>
        <v>Full-Time</v>
      </c>
      <c r="N637" s="29" t="str">
        <f>_xlfn.XLOOKUP($B637,mapping!$G$2:$G$5,mapping!$H$2:$H$5,,0)</f>
        <v>Senior</v>
      </c>
      <c r="O637" s="29" t="str">
        <f>_xlfn.XLOOKUP($J637,mapping!$D$2:$D$56,mapping!$E$2:$E$56,,0)</f>
        <v>United States</v>
      </c>
      <c r="P637" s="29" t="str">
        <f>_xlfn.XLOOKUP($K637,mapping!$P$2:$P$4,mapping!$Q$2:$Q$4,,0)</f>
        <v>Medium</v>
      </c>
      <c r="Q637" s="29" t="str">
        <f>_xlfn.XLOOKUP($I637,mapping!$M$2:$M$4,mapping!$N$2:$N$4,,0)</f>
        <v>Remote</v>
      </c>
    </row>
    <row r="638" spans="1:17" x14ac:dyDescent="0.25">
      <c r="A638" s="28">
        <v>2024</v>
      </c>
      <c r="B638" s="29" t="s">
        <v>11</v>
      </c>
      <c r="C638" s="29" t="s">
        <v>12</v>
      </c>
      <c r="D638" s="29" t="s">
        <v>26</v>
      </c>
      <c r="E638" s="28">
        <v>158000</v>
      </c>
      <c r="F638" s="29" t="s">
        <v>14</v>
      </c>
      <c r="G638" s="28">
        <v>158000</v>
      </c>
      <c r="H638" s="29" t="s">
        <v>17</v>
      </c>
      <c r="I638" s="28">
        <v>0</v>
      </c>
      <c r="J638" s="29" t="s">
        <v>17</v>
      </c>
      <c r="K638" s="29" t="s">
        <v>16</v>
      </c>
      <c r="L638" s="29" t="str">
        <f>_xlfn.XLOOKUP($D638,mapping!$B$2:$B$124,mapping!$A$2:$A$124,,0)</f>
        <v>Data Engineer</v>
      </c>
      <c r="M638" s="29" t="str">
        <f>_xlfn.XLOOKUP($C638,mapping!$J$2:$J$5,mapping!$K$2:$K$5,,0)</f>
        <v>Full-Time</v>
      </c>
      <c r="N638" s="29" t="str">
        <f>_xlfn.XLOOKUP($B638,mapping!$G$2:$G$5,mapping!$H$2:$H$5,,0)</f>
        <v>Mid-Level</v>
      </c>
      <c r="O638" s="29" t="str">
        <f>_xlfn.XLOOKUP($J638,mapping!$D$2:$D$56,mapping!$E$2:$E$56,,0)</f>
        <v>United States</v>
      </c>
      <c r="P638" s="29" t="str">
        <f>_xlfn.XLOOKUP($K638,mapping!$P$2:$P$4,mapping!$Q$2:$Q$4,,0)</f>
        <v>Medium</v>
      </c>
      <c r="Q638" s="29" t="str">
        <f>_xlfn.XLOOKUP($I638,mapping!$M$2:$M$4,mapping!$N$2:$N$4,,0)</f>
        <v>On-site</v>
      </c>
    </row>
    <row r="639" spans="1:17" x14ac:dyDescent="0.25">
      <c r="A639" s="28">
        <v>2023</v>
      </c>
      <c r="B639" s="29" t="s">
        <v>21</v>
      </c>
      <c r="C639" s="29" t="s">
        <v>12</v>
      </c>
      <c r="D639" s="29" t="s">
        <v>66</v>
      </c>
      <c r="E639" s="28">
        <v>210000</v>
      </c>
      <c r="F639" s="29" t="s">
        <v>14</v>
      </c>
      <c r="G639" s="28">
        <v>210000</v>
      </c>
      <c r="H639" s="29" t="s">
        <v>17</v>
      </c>
      <c r="I639" s="28">
        <v>0</v>
      </c>
      <c r="J639" s="29" t="s">
        <v>17</v>
      </c>
      <c r="K639" s="29" t="s">
        <v>16</v>
      </c>
      <c r="L639" s="29" t="str">
        <f>_xlfn.XLOOKUP($D639,mapping!$B$2:$B$124,mapping!$A$2:$A$124,,0)</f>
        <v>Computer Vision Engineer</v>
      </c>
      <c r="M639" s="29" t="str">
        <f>_xlfn.XLOOKUP($C639,mapping!$J$2:$J$5,mapping!$K$2:$K$5,,0)</f>
        <v>Full-Time</v>
      </c>
      <c r="N639" s="29" t="str">
        <f>_xlfn.XLOOKUP($B639,mapping!$G$2:$G$5,mapping!$H$2:$H$5,,0)</f>
        <v>Senior</v>
      </c>
      <c r="O639" s="29" t="str">
        <f>_xlfn.XLOOKUP($J639,mapping!$D$2:$D$56,mapping!$E$2:$E$56,,0)</f>
        <v>United States</v>
      </c>
      <c r="P639" s="29" t="str">
        <f>_xlfn.XLOOKUP($K639,mapping!$P$2:$P$4,mapping!$Q$2:$Q$4,,0)</f>
        <v>Medium</v>
      </c>
      <c r="Q639" s="29" t="str">
        <f>_xlfn.XLOOKUP($I639,mapping!$M$2:$M$4,mapping!$N$2:$N$4,,0)</f>
        <v>On-site</v>
      </c>
    </row>
    <row r="640" spans="1:17" x14ac:dyDescent="0.25">
      <c r="A640" s="28">
        <v>2024</v>
      </c>
      <c r="B640" s="29" t="s">
        <v>21</v>
      </c>
      <c r="C640" s="29" t="s">
        <v>12</v>
      </c>
      <c r="D640" s="29" t="s">
        <v>57</v>
      </c>
      <c r="E640" s="28">
        <v>162000</v>
      </c>
      <c r="F640" s="29" t="s">
        <v>14</v>
      </c>
      <c r="G640" s="28">
        <v>162000</v>
      </c>
      <c r="H640" s="29" t="s">
        <v>17</v>
      </c>
      <c r="I640" s="28">
        <v>0</v>
      </c>
      <c r="J640" s="29" t="s">
        <v>17</v>
      </c>
      <c r="K640" s="29" t="s">
        <v>16</v>
      </c>
      <c r="L640" s="29" t="str">
        <f>_xlfn.XLOOKUP($D640,mapping!$B$2:$B$124,mapping!$A$2:$A$124,,0)</f>
        <v>Data Scientist</v>
      </c>
      <c r="M640" s="29" t="str">
        <f>_xlfn.XLOOKUP($C640,mapping!$J$2:$J$5,mapping!$K$2:$K$5,,0)</f>
        <v>Full-Time</v>
      </c>
      <c r="N640" s="29" t="str">
        <f>_xlfn.XLOOKUP($B640,mapping!$G$2:$G$5,mapping!$H$2:$H$5,,0)</f>
        <v>Senior</v>
      </c>
      <c r="O640" s="29" t="str">
        <f>_xlfn.XLOOKUP($J640,mapping!$D$2:$D$56,mapping!$E$2:$E$56,,0)</f>
        <v>United States</v>
      </c>
      <c r="P640" s="29" t="str">
        <f>_xlfn.XLOOKUP($K640,mapping!$P$2:$P$4,mapping!$Q$2:$Q$4,,0)</f>
        <v>Medium</v>
      </c>
      <c r="Q640" s="29" t="str">
        <f>_xlfn.XLOOKUP($I640,mapping!$M$2:$M$4,mapping!$N$2:$N$4,,0)</f>
        <v>On-site</v>
      </c>
    </row>
    <row r="641" spans="1:17" x14ac:dyDescent="0.25">
      <c r="A641" s="28">
        <v>2023</v>
      </c>
      <c r="B641" s="29" t="s">
        <v>11</v>
      </c>
      <c r="C641" s="29" t="s">
        <v>12</v>
      </c>
      <c r="D641" s="29" t="s">
        <v>13</v>
      </c>
      <c r="E641" s="28">
        <v>110000</v>
      </c>
      <c r="F641" s="29" t="s">
        <v>14</v>
      </c>
      <c r="G641" s="28">
        <v>110000</v>
      </c>
      <c r="H641" s="29" t="s">
        <v>17</v>
      </c>
      <c r="I641" s="28">
        <v>100</v>
      </c>
      <c r="J641" s="29" t="s">
        <v>17</v>
      </c>
      <c r="K641" s="29" t="s">
        <v>16</v>
      </c>
      <c r="L641" s="29" t="str">
        <f>_xlfn.XLOOKUP($D641,mapping!$B$2:$B$124,mapping!$A$2:$A$124,,0)</f>
        <v>Data Analyst</v>
      </c>
      <c r="M641" s="29" t="str">
        <f>_xlfn.XLOOKUP($C641,mapping!$J$2:$J$5,mapping!$K$2:$K$5,,0)</f>
        <v>Full-Time</v>
      </c>
      <c r="N641" s="29" t="str">
        <f>_xlfn.XLOOKUP($B641,mapping!$G$2:$G$5,mapping!$H$2:$H$5,,0)</f>
        <v>Mid-Level</v>
      </c>
      <c r="O641" s="29" t="str">
        <f>_xlfn.XLOOKUP($J641,mapping!$D$2:$D$56,mapping!$E$2:$E$56,,0)</f>
        <v>United States</v>
      </c>
      <c r="P641" s="29" t="str">
        <f>_xlfn.XLOOKUP($K641,mapping!$P$2:$P$4,mapping!$Q$2:$Q$4,,0)</f>
        <v>Medium</v>
      </c>
      <c r="Q641" s="29" t="str">
        <f>_xlfn.XLOOKUP($I641,mapping!$M$2:$M$4,mapping!$N$2:$N$4,,0)</f>
        <v>Remote</v>
      </c>
    </row>
    <row r="642" spans="1:17" x14ac:dyDescent="0.25">
      <c r="A642" s="28">
        <v>2023</v>
      </c>
      <c r="B642" s="29" t="s">
        <v>21</v>
      </c>
      <c r="C642" s="29" t="s">
        <v>12</v>
      </c>
      <c r="D642" s="29" t="s">
        <v>34</v>
      </c>
      <c r="E642" s="28">
        <v>163200</v>
      </c>
      <c r="F642" s="29" t="s">
        <v>14</v>
      </c>
      <c r="G642" s="28">
        <v>163200</v>
      </c>
      <c r="H642" s="29" t="s">
        <v>17</v>
      </c>
      <c r="I642" s="28">
        <v>0</v>
      </c>
      <c r="J642" s="29" t="s">
        <v>17</v>
      </c>
      <c r="K642" s="29" t="s">
        <v>16</v>
      </c>
      <c r="L642" s="29" t="str">
        <f>_xlfn.XLOOKUP($D642,mapping!$B$2:$B$124,mapping!$A$2:$A$124,,0)</f>
        <v>Researcher</v>
      </c>
      <c r="M642" s="29" t="str">
        <f>_xlfn.XLOOKUP($C642,mapping!$J$2:$J$5,mapping!$K$2:$K$5,,0)</f>
        <v>Full-Time</v>
      </c>
      <c r="N642" s="29" t="str">
        <f>_xlfn.XLOOKUP($B642,mapping!$G$2:$G$5,mapping!$H$2:$H$5,,0)</f>
        <v>Senior</v>
      </c>
      <c r="O642" s="29" t="str">
        <f>_xlfn.XLOOKUP($J642,mapping!$D$2:$D$56,mapping!$E$2:$E$56,,0)</f>
        <v>United States</v>
      </c>
      <c r="P642" s="29" t="str">
        <f>_xlfn.XLOOKUP($K642,mapping!$P$2:$P$4,mapping!$Q$2:$Q$4,,0)</f>
        <v>Medium</v>
      </c>
      <c r="Q642" s="29" t="str">
        <f>_xlfn.XLOOKUP($I642,mapping!$M$2:$M$4,mapping!$N$2:$N$4,,0)</f>
        <v>On-site</v>
      </c>
    </row>
    <row r="643" spans="1:17" x14ac:dyDescent="0.25">
      <c r="A643" s="28">
        <v>2024</v>
      </c>
      <c r="B643" s="29" t="s">
        <v>21</v>
      </c>
      <c r="C643" s="29" t="s">
        <v>12</v>
      </c>
      <c r="D643" s="29" t="s">
        <v>26</v>
      </c>
      <c r="E643" s="28">
        <v>100000</v>
      </c>
      <c r="F643" s="29" t="s">
        <v>14</v>
      </c>
      <c r="G643" s="28">
        <v>100000</v>
      </c>
      <c r="H643" s="29" t="s">
        <v>17</v>
      </c>
      <c r="I643" s="28">
        <v>0</v>
      </c>
      <c r="J643" s="29" t="s">
        <v>17</v>
      </c>
      <c r="K643" s="29" t="s">
        <v>16</v>
      </c>
      <c r="L643" s="29" t="str">
        <f>_xlfn.XLOOKUP($D643,mapping!$B$2:$B$124,mapping!$A$2:$A$124,,0)</f>
        <v>Data Engineer</v>
      </c>
      <c r="M643" s="29" t="str">
        <f>_xlfn.XLOOKUP($C643,mapping!$J$2:$J$5,mapping!$K$2:$K$5,,0)</f>
        <v>Full-Time</v>
      </c>
      <c r="N643" s="29" t="str">
        <f>_xlfn.XLOOKUP($B643,mapping!$G$2:$G$5,mapping!$H$2:$H$5,,0)</f>
        <v>Senior</v>
      </c>
      <c r="O643" s="29" t="str">
        <f>_xlfn.XLOOKUP($J643,mapping!$D$2:$D$56,mapping!$E$2:$E$56,,0)</f>
        <v>United States</v>
      </c>
      <c r="P643" s="29" t="str">
        <f>_xlfn.XLOOKUP($K643,mapping!$P$2:$P$4,mapping!$Q$2:$Q$4,,0)</f>
        <v>Medium</v>
      </c>
      <c r="Q643" s="29" t="str">
        <f>_xlfn.XLOOKUP($I643,mapping!$M$2:$M$4,mapping!$N$2:$N$4,,0)</f>
        <v>On-site</v>
      </c>
    </row>
    <row r="644" spans="1:17" x14ac:dyDescent="0.25">
      <c r="A644" s="28">
        <v>2024</v>
      </c>
      <c r="B644" s="29" t="s">
        <v>11</v>
      </c>
      <c r="C644" s="29" t="s">
        <v>12</v>
      </c>
      <c r="D644" s="29" t="s">
        <v>22</v>
      </c>
      <c r="E644" s="28">
        <v>166000</v>
      </c>
      <c r="F644" s="29" t="s">
        <v>14</v>
      </c>
      <c r="G644" s="28">
        <v>166000</v>
      </c>
      <c r="H644" s="29" t="s">
        <v>17</v>
      </c>
      <c r="I644" s="28">
        <v>0</v>
      </c>
      <c r="J644" s="29" t="s">
        <v>17</v>
      </c>
      <c r="K644" s="29" t="s">
        <v>16</v>
      </c>
      <c r="L644" s="29" t="str">
        <f>_xlfn.XLOOKUP($D644,mapping!$B$2:$B$124,mapping!$A$2:$A$124,,0)</f>
        <v>Data Scientist</v>
      </c>
      <c r="M644" s="29" t="str">
        <f>_xlfn.XLOOKUP($C644,mapping!$J$2:$J$5,mapping!$K$2:$K$5,,0)</f>
        <v>Full-Time</v>
      </c>
      <c r="N644" s="29" t="str">
        <f>_xlfn.XLOOKUP($B644,mapping!$G$2:$G$5,mapping!$H$2:$H$5,,0)</f>
        <v>Mid-Level</v>
      </c>
      <c r="O644" s="29" t="str">
        <f>_xlfn.XLOOKUP($J644,mapping!$D$2:$D$56,mapping!$E$2:$E$56,,0)</f>
        <v>United States</v>
      </c>
      <c r="P644" s="29" t="str">
        <f>_xlfn.XLOOKUP($K644,mapping!$P$2:$P$4,mapping!$Q$2:$Q$4,,0)</f>
        <v>Medium</v>
      </c>
      <c r="Q644" s="29" t="str">
        <f>_xlfn.XLOOKUP($I644,mapping!$M$2:$M$4,mapping!$N$2:$N$4,,0)</f>
        <v>On-site</v>
      </c>
    </row>
    <row r="645" spans="1:17" x14ac:dyDescent="0.25">
      <c r="A645" s="28">
        <v>2023</v>
      </c>
      <c r="B645" s="29" t="s">
        <v>11</v>
      </c>
      <c r="C645" s="29" t="s">
        <v>12</v>
      </c>
      <c r="D645" s="29" t="s">
        <v>18</v>
      </c>
      <c r="E645" s="28">
        <v>75000</v>
      </c>
      <c r="F645" s="29" t="s">
        <v>27</v>
      </c>
      <c r="G645" s="28">
        <v>92280</v>
      </c>
      <c r="H645" s="29" t="s">
        <v>28</v>
      </c>
      <c r="I645" s="28">
        <v>100</v>
      </c>
      <c r="J645" s="29" t="s">
        <v>28</v>
      </c>
      <c r="K645" s="29" t="s">
        <v>16</v>
      </c>
      <c r="L645" s="29" t="str">
        <f>_xlfn.XLOOKUP($D645,mapping!$B$2:$B$124,mapping!$A$2:$A$124,,0)</f>
        <v>Machine Learning Engineer</v>
      </c>
      <c r="M645" s="29" t="str">
        <f>_xlfn.XLOOKUP($C645,mapping!$J$2:$J$5,mapping!$K$2:$K$5,,0)</f>
        <v>Full-Time</v>
      </c>
      <c r="N645" s="29" t="str">
        <f>_xlfn.XLOOKUP($B645,mapping!$G$2:$G$5,mapping!$H$2:$H$5,,0)</f>
        <v>Mid-Level</v>
      </c>
      <c r="O645" s="29" t="str">
        <f>_xlfn.XLOOKUP($J645,mapping!$D$2:$D$56,mapping!$E$2:$E$56,,0)</f>
        <v>United Kingdom</v>
      </c>
      <c r="P645" s="29" t="str">
        <f>_xlfn.XLOOKUP($K645,mapping!$P$2:$P$4,mapping!$Q$2:$Q$4,,0)</f>
        <v>Medium</v>
      </c>
      <c r="Q645" s="29" t="str">
        <f>_xlfn.XLOOKUP($I645,mapping!$M$2:$M$4,mapping!$N$2:$N$4,,0)</f>
        <v>Remote</v>
      </c>
    </row>
    <row r="646" spans="1:17" x14ac:dyDescent="0.25">
      <c r="A646" s="28">
        <v>2023</v>
      </c>
      <c r="B646" s="29" t="s">
        <v>21</v>
      </c>
      <c r="C646" s="29" t="s">
        <v>12</v>
      </c>
      <c r="D646" s="29" t="s">
        <v>69</v>
      </c>
      <c r="E646" s="28">
        <v>130000</v>
      </c>
      <c r="F646" s="29" t="s">
        <v>14</v>
      </c>
      <c r="G646" s="28">
        <v>130000</v>
      </c>
      <c r="H646" s="29" t="s">
        <v>17</v>
      </c>
      <c r="I646" s="28">
        <v>0</v>
      </c>
      <c r="J646" s="29" t="s">
        <v>17</v>
      </c>
      <c r="K646" s="29" t="s">
        <v>16</v>
      </c>
      <c r="L646" s="29" t="str">
        <f>_xlfn.XLOOKUP($D646,mapping!$B$2:$B$124,mapping!$A$2:$A$124,,0)</f>
        <v>Data Manager</v>
      </c>
      <c r="M646" s="29" t="str">
        <f>_xlfn.XLOOKUP($C646,mapping!$J$2:$J$5,mapping!$K$2:$K$5,,0)</f>
        <v>Full-Time</v>
      </c>
      <c r="N646" s="29" t="str">
        <f>_xlfn.XLOOKUP($B646,mapping!$G$2:$G$5,mapping!$H$2:$H$5,,0)</f>
        <v>Senior</v>
      </c>
      <c r="O646" s="29" t="str">
        <f>_xlfn.XLOOKUP($J646,mapping!$D$2:$D$56,mapping!$E$2:$E$56,,0)</f>
        <v>United States</v>
      </c>
      <c r="P646" s="29" t="str">
        <f>_xlfn.XLOOKUP($K646,mapping!$P$2:$P$4,mapping!$Q$2:$Q$4,,0)</f>
        <v>Medium</v>
      </c>
      <c r="Q646" s="29" t="str">
        <f>_xlfn.XLOOKUP($I646,mapping!$M$2:$M$4,mapping!$N$2:$N$4,,0)</f>
        <v>On-site</v>
      </c>
    </row>
    <row r="647" spans="1:17" x14ac:dyDescent="0.25">
      <c r="A647" s="28">
        <v>2024</v>
      </c>
      <c r="B647" s="29" t="s">
        <v>21</v>
      </c>
      <c r="C647" s="29" t="s">
        <v>12</v>
      </c>
      <c r="D647" s="29" t="s">
        <v>26</v>
      </c>
      <c r="E647" s="28">
        <v>180000</v>
      </c>
      <c r="F647" s="29" t="s">
        <v>14</v>
      </c>
      <c r="G647" s="28">
        <v>180000</v>
      </c>
      <c r="H647" s="29" t="s">
        <v>17</v>
      </c>
      <c r="I647" s="28">
        <v>0</v>
      </c>
      <c r="J647" s="29" t="s">
        <v>17</v>
      </c>
      <c r="K647" s="29" t="s">
        <v>16</v>
      </c>
      <c r="L647" s="29" t="str">
        <f>_xlfn.XLOOKUP($D647,mapping!$B$2:$B$124,mapping!$A$2:$A$124,,0)</f>
        <v>Data Engineer</v>
      </c>
      <c r="M647" s="29" t="str">
        <f>_xlfn.XLOOKUP($C647,mapping!$J$2:$J$5,mapping!$K$2:$K$5,,0)</f>
        <v>Full-Time</v>
      </c>
      <c r="N647" s="29" t="str">
        <f>_xlfn.XLOOKUP($B647,mapping!$G$2:$G$5,mapping!$H$2:$H$5,,0)</f>
        <v>Senior</v>
      </c>
      <c r="O647" s="29" t="str">
        <f>_xlfn.XLOOKUP($J647,mapping!$D$2:$D$56,mapping!$E$2:$E$56,,0)</f>
        <v>United States</v>
      </c>
      <c r="P647" s="29" t="str">
        <f>_xlfn.XLOOKUP($K647,mapping!$P$2:$P$4,mapping!$Q$2:$Q$4,,0)</f>
        <v>Medium</v>
      </c>
      <c r="Q647" s="29" t="str">
        <f>_xlfn.XLOOKUP($I647,mapping!$M$2:$M$4,mapping!$N$2:$N$4,,0)</f>
        <v>On-site</v>
      </c>
    </row>
    <row r="648" spans="1:17" x14ac:dyDescent="0.25">
      <c r="A648" s="28">
        <v>2023</v>
      </c>
      <c r="B648" s="29" t="s">
        <v>29</v>
      </c>
      <c r="C648" s="29" t="s">
        <v>12</v>
      </c>
      <c r="D648" s="29" t="s">
        <v>26</v>
      </c>
      <c r="E648" s="28">
        <v>187000</v>
      </c>
      <c r="F648" s="29" t="s">
        <v>14</v>
      </c>
      <c r="G648" s="28">
        <v>187000</v>
      </c>
      <c r="H648" s="29" t="s">
        <v>17</v>
      </c>
      <c r="I648" s="28">
        <v>0</v>
      </c>
      <c r="J648" s="29" t="s">
        <v>17</v>
      </c>
      <c r="K648" s="29" t="s">
        <v>16</v>
      </c>
      <c r="L648" s="29" t="str">
        <f>_xlfn.XLOOKUP($D648,mapping!$B$2:$B$124,mapping!$A$2:$A$124,,0)</f>
        <v>Data Engineer</v>
      </c>
      <c r="M648" s="29" t="str">
        <f>_xlfn.XLOOKUP($C648,mapping!$J$2:$J$5,mapping!$K$2:$K$5,,0)</f>
        <v>Full-Time</v>
      </c>
      <c r="N648" s="29" t="str">
        <f>_xlfn.XLOOKUP($B648,mapping!$G$2:$G$5,mapping!$H$2:$H$5,,0)</f>
        <v>Junior</v>
      </c>
      <c r="O648" s="29" t="str">
        <f>_xlfn.XLOOKUP($J648,mapping!$D$2:$D$56,mapping!$E$2:$E$56,,0)</f>
        <v>United States</v>
      </c>
      <c r="P648" s="29" t="str">
        <f>_xlfn.XLOOKUP($K648,mapping!$P$2:$P$4,mapping!$Q$2:$Q$4,,0)</f>
        <v>Medium</v>
      </c>
      <c r="Q648" s="29" t="str">
        <f>_xlfn.XLOOKUP($I648,mapping!$M$2:$M$4,mapping!$N$2:$N$4,,0)</f>
        <v>On-site</v>
      </c>
    </row>
    <row r="649" spans="1:17" x14ac:dyDescent="0.25">
      <c r="A649" s="28">
        <v>2023</v>
      </c>
      <c r="B649" s="29" t="s">
        <v>21</v>
      </c>
      <c r="C649" s="29" t="s">
        <v>12</v>
      </c>
      <c r="D649" s="29" t="s">
        <v>18</v>
      </c>
      <c r="E649" s="28">
        <v>191400</v>
      </c>
      <c r="F649" s="29" t="s">
        <v>14</v>
      </c>
      <c r="G649" s="28">
        <v>191400</v>
      </c>
      <c r="H649" s="29" t="s">
        <v>17</v>
      </c>
      <c r="I649" s="28">
        <v>0</v>
      </c>
      <c r="J649" s="29" t="s">
        <v>17</v>
      </c>
      <c r="K649" s="29" t="s">
        <v>16</v>
      </c>
      <c r="L649" s="29" t="str">
        <f>_xlfn.XLOOKUP($D649,mapping!$B$2:$B$124,mapping!$A$2:$A$124,,0)</f>
        <v>Machine Learning Engineer</v>
      </c>
      <c r="M649" s="29" t="str">
        <f>_xlfn.XLOOKUP($C649,mapping!$J$2:$J$5,mapping!$K$2:$K$5,,0)</f>
        <v>Full-Time</v>
      </c>
      <c r="N649" s="29" t="str">
        <f>_xlfn.XLOOKUP($B649,mapping!$G$2:$G$5,mapping!$H$2:$H$5,,0)</f>
        <v>Senior</v>
      </c>
      <c r="O649" s="29" t="str">
        <f>_xlfn.XLOOKUP($J649,mapping!$D$2:$D$56,mapping!$E$2:$E$56,,0)</f>
        <v>United States</v>
      </c>
      <c r="P649" s="29" t="str">
        <f>_xlfn.XLOOKUP($K649,mapping!$P$2:$P$4,mapping!$Q$2:$Q$4,,0)</f>
        <v>Medium</v>
      </c>
      <c r="Q649" s="29" t="str">
        <f>_xlfn.XLOOKUP($I649,mapping!$M$2:$M$4,mapping!$N$2:$N$4,,0)</f>
        <v>On-site</v>
      </c>
    </row>
    <row r="650" spans="1:17" x14ac:dyDescent="0.25">
      <c r="A650" s="28">
        <v>2023</v>
      </c>
      <c r="B650" s="29" t="s">
        <v>21</v>
      </c>
      <c r="C650" s="29" t="s">
        <v>12</v>
      </c>
      <c r="D650" s="29" t="s">
        <v>71</v>
      </c>
      <c r="E650" s="28">
        <v>204500</v>
      </c>
      <c r="F650" s="29" t="s">
        <v>14</v>
      </c>
      <c r="G650" s="28">
        <v>204500</v>
      </c>
      <c r="H650" s="29" t="s">
        <v>17</v>
      </c>
      <c r="I650" s="28">
        <v>0</v>
      </c>
      <c r="J650" s="29" t="s">
        <v>17</v>
      </c>
      <c r="K650" s="29" t="s">
        <v>16</v>
      </c>
      <c r="L650" s="29" t="str">
        <f>_xlfn.XLOOKUP($D650,mapping!$B$2:$B$124,mapping!$A$2:$A$124,,0)</f>
        <v>Data Scientist</v>
      </c>
      <c r="M650" s="29" t="str">
        <f>_xlfn.XLOOKUP($C650,mapping!$J$2:$J$5,mapping!$K$2:$K$5,,0)</f>
        <v>Full-Time</v>
      </c>
      <c r="N650" s="29" t="str">
        <f>_xlfn.XLOOKUP($B650,mapping!$G$2:$G$5,mapping!$H$2:$H$5,,0)</f>
        <v>Senior</v>
      </c>
      <c r="O650" s="29" t="str">
        <f>_xlfn.XLOOKUP($J650,mapping!$D$2:$D$56,mapping!$E$2:$E$56,,0)</f>
        <v>United States</v>
      </c>
      <c r="P650" s="29" t="str">
        <f>_xlfn.XLOOKUP($K650,mapping!$P$2:$P$4,mapping!$Q$2:$Q$4,,0)</f>
        <v>Medium</v>
      </c>
      <c r="Q650" s="29" t="str">
        <f>_xlfn.XLOOKUP($I650,mapping!$M$2:$M$4,mapping!$N$2:$N$4,,0)</f>
        <v>On-site</v>
      </c>
    </row>
    <row r="651" spans="1:17" x14ac:dyDescent="0.25">
      <c r="A651" s="28">
        <v>2023</v>
      </c>
      <c r="B651" s="29" t="s">
        <v>21</v>
      </c>
      <c r="C651" s="29" t="s">
        <v>12</v>
      </c>
      <c r="D651" s="29" t="s">
        <v>31</v>
      </c>
      <c r="E651" s="28">
        <v>82920</v>
      </c>
      <c r="F651" s="29" t="s">
        <v>14</v>
      </c>
      <c r="G651" s="28">
        <v>82920</v>
      </c>
      <c r="H651" s="29" t="s">
        <v>17</v>
      </c>
      <c r="I651" s="28">
        <v>100</v>
      </c>
      <c r="J651" s="29" t="s">
        <v>17</v>
      </c>
      <c r="K651" s="29" t="s">
        <v>16</v>
      </c>
      <c r="L651" s="29" t="str">
        <f>_xlfn.XLOOKUP($D651,mapping!$B$2:$B$124,mapping!$A$2:$A$124,,0)</f>
        <v>Analytics Engineer</v>
      </c>
      <c r="M651" s="29" t="str">
        <f>_xlfn.XLOOKUP($C651,mapping!$J$2:$J$5,mapping!$K$2:$K$5,,0)</f>
        <v>Full-Time</v>
      </c>
      <c r="N651" s="29" t="str">
        <f>_xlfn.XLOOKUP($B651,mapping!$G$2:$G$5,mapping!$H$2:$H$5,,0)</f>
        <v>Senior</v>
      </c>
      <c r="O651" s="29" t="str">
        <f>_xlfn.XLOOKUP($J651,mapping!$D$2:$D$56,mapping!$E$2:$E$56,,0)</f>
        <v>United States</v>
      </c>
      <c r="P651" s="29" t="str">
        <f>_xlfn.XLOOKUP($K651,mapping!$P$2:$P$4,mapping!$Q$2:$Q$4,,0)</f>
        <v>Medium</v>
      </c>
      <c r="Q651" s="29" t="str">
        <f>_xlfn.XLOOKUP($I651,mapping!$M$2:$M$4,mapping!$N$2:$N$4,,0)</f>
        <v>Remote</v>
      </c>
    </row>
    <row r="652" spans="1:17" x14ac:dyDescent="0.25">
      <c r="A652" s="28">
        <v>2023</v>
      </c>
      <c r="B652" s="29" t="s">
        <v>21</v>
      </c>
      <c r="C652" s="29" t="s">
        <v>12</v>
      </c>
      <c r="D652" s="29" t="s">
        <v>40</v>
      </c>
      <c r="E652" s="28">
        <v>198200</v>
      </c>
      <c r="F652" s="29" t="s">
        <v>14</v>
      </c>
      <c r="G652" s="28">
        <v>198200</v>
      </c>
      <c r="H652" s="29" t="s">
        <v>17</v>
      </c>
      <c r="I652" s="28">
        <v>0</v>
      </c>
      <c r="J652" s="29" t="s">
        <v>17</v>
      </c>
      <c r="K652" s="29" t="s">
        <v>16</v>
      </c>
      <c r="L652" s="29" t="str">
        <f>_xlfn.XLOOKUP($D652,mapping!$B$2:$B$124,mapping!$A$2:$A$124,,0)</f>
        <v>Business Intelligence</v>
      </c>
      <c r="M652" s="29" t="str">
        <f>_xlfn.XLOOKUP($C652,mapping!$J$2:$J$5,mapping!$K$2:$K$5,,0)</f>
        <v>Full-Time</v>
      </c>
      <c r="N652" s="29" t="str">
        <f>_xlfn.XLOOKUP($B652,mapping!$G$2:$G$5,mapping!$H$2:$H$5,,0)</f>
        <v>Senior</v>
      </c>
      <c r="O652" s="29" t="str">
        <f>_xlfn.XLOOKUP($J652,mapping!$D$2:$D$56,mapping!$E$2:$E$56,,0)</f>
        <v>United States</v>
      </c>
      <c r="P652" s="29" t="str">
        <f>_xlfn.XLOOKUP($K652,mapping!$P$2:$P$4,mapping!$Q$2:$Q$4,,0)</f>
        <v>Medium</v>
      </c>
      <c r="Q652" s="29" t="str">
        <f>_xlfn.XLOOKUP($I652,mapping!$M$2:$M$4,mapping!$N$2:$N$4,,0)</f>
        <v>On-site</v>
      </c>
    </row>
    <row r="653" spans="1:17" x14ac:dyDescent="0.25">
      <c r="A653" s="28">
        <v>2023</v>
      </c>
      <c r="B653" s="29" t="s">
        <v>21</v>
      </c>
      <c r="C653" s="29" t="s">
        <v>12</v>
      </c>
      <c r="D653" s="29" t="s">
        <v>51</v>
      </c>
      <c r="E653" s="28">
        <v>260000</v>
      </c>
      <c r="F653" s="29" t="s">
        <v>14</v>
      </c>
      <c r="G653" s="28">
        <v>260000</v>
      </c>
      <c r="H653" s="29" t="s">
        <v>17</v>
      </c>
      <c r="I653" s="28">
        <v>0</v>
      </c>
      <c r="J653" s="29" t="s">
        <v>17</v>
      </c>
      <c r="K653" s="29" t="s">
        <v>33</v>
      </c>
      <c r="L653" s="29" t="str">
        <f>_xlfn.XLOOKUP($D653,mapping!$B$2:$B$124,mapping!$A$2:$A$124,,0)</f>
        <v>Applied Scientist</v>
      </c>
      <c r="M653" s="29" t="str">
        <f>_xlfn.XLOOKUP($C653,mapping!$J$2:$J$5,mapping!$K$2:$K$5,,0)</f>
        <v>Full-Time</v>
      </c>
      <c r="N653" s="29" t="str">
        <f>_xlfn.XLOOKUP($B653,mapping!$G$2:$G$5,mapping!$H$2:$H$5,,0)</f>
        <v>Senior</v>
      </c>
      <c r="O653" s="29" t="str">
        <f>_xlfn.XLOOKUP($J653,mapping!$D$2:$D$56,mapping!$E$2:$E$56,,0)</f>
        <v>United States</v>
      </c>
      <c r="P653" s="29" t="str">
        <f>_xlfn.XLOOKUP($K653,mapping!$P$2:$P$4,mapping!$Q$2:$Q$4,,0)</f>
        <v>Large</v>
      </c>
      <c r="Q653" s="29" t="str">
        <f>_xlfn.XLOOKUP($I653,mapping!$M$2:$M$4,mapping!$N$2:$N$4,,0)</f>
        <v>On-site</v>
      </c>
    </row>
    <row r="654" spans="1:17" x14ac:dyDescent="0.25">
      <c r="A654" s="28">
        <v>2023</v>
      </c>
      <c r="B654" s="29" t="s">
        <v>11</v>
      </c>
      <c r="C654" s="29" t="s">
        <v>12</v>
      </c>
      <c r="D654" s="29" t="s">
        <v>51</v>
      </c>
      <c r="E654" s="28">
        <v>222200</v>
      </c>
      <c r="F654" s="29" t="s">
        <v>14</v>
      </c>
      <c r="G654" s="28">
        <v>222200</v>
      </c>
      <c r="H654" s="29" t="s">
        <v>17</v>
      </c>
      <c r="I654" s="28">
        <v>0</v>
      </c>
      <c r="J654" s="29" t="s">
        <v>17</v>
      </c>
      <c r="K654" s="29" t="s">
        <v>33</v>
      </c>
      <c r="L654" s="29" t="str">
        <f>_xlfn.XLOOKUP($D654,mapping!$B$2:$B$124,mapping!$A$2:$A$124,,0)</f>
        <v>Applied Scientist</v>
      </c>
      <c r="M654" s="29" t="str">
        <f>_xlfn.XLOOKUP($C654,mapping!$J$2:$J$5,mapping!$K$2:$K$5,,0)</f>
        <v>Full-Time</v>
      </c>
      <c r="N654" s="29" t="str">
        <f>_xlfn.XLOOKUP($B654,mapping!$G$2:$G$5,mapping!$H$2:$H$5,,0)</f>
        <v>Mid-Level</v>
      </c>
      <c r="O654" s="29" t="str">
        <f>_xlfn.XLOOKUP($J654,mapping!$D$2:$D$56,mapping!$E$2:$E$56,,0)</f>
        <v>United States</v>
      </c>
      <c r="P654" s="29" t="str">
        <f>_xlfn.XLOOKUP($K654,mapping!$P$2:$P$4,mapping!$Q$2:$Q$4,,0)</f>
        <v>Large</v>
      </c>
      <c r="Q654" s="29" t="str">
        <f>_xlfn.XLOOKUP($I654,mapping!$M$2:$M$4,mapping!$N$2:$N$4,,0)</f>
        <v>On-site</v>
      </c>
    </row>
    <row r="655" spans="1:17" x14ac:dyDescent="0.25">
      <c r="A655" s="28">
        <v>2023</v>
      </c>
      <c r="B655" s="29" t="s">
        <v>21</v>
      </c>
      <c r="C655" s="29" t="s">
        <v>12</v>
      </c>
      <c r="D655" s="29" t="s">
        <v>23</v>
      </c>
      <c r="E655" s="28">
        <v>196000</v>
      </c>
      <c r="F655" s="29" t="s">
        <v>14</v>
      </c>
      <c r="G655" s="28">
        <v>196000</v>
      </c>
      <c r="H655" s="29" t="s">
        <v>17</v>
      </c>
      <c r="I655" s="28">
        <v>0</v>
      </c>
      <c r="J655" s="29" t="s">
        <v>17</v>
      </c>
      <c r="K655" s="29" t="s">
        <v>16</v>
      </c>
      <c r="L655" s="29" t="str">
        <f>_xlfn.XLOOKUP($D655,mapping!$B$2:$B$124,mapping!$A$2:$A$124,,0)</f>
        <v>Researcher</v>
      </c>
      <c r="M655" s="29" t="str">
        <f>_xlfn.XLOOKUP($C655,mapping!$J$2:$J$5,mapping!$K$2:$K$5,,0)</f>
        <v>Full-Time</v>
      </c>
      <c r="N655" s="29" t="str">
        <f>_xlfn.XLOOKUP($B655,mapping!$G$2:$G$5,mapping!$H$2:$H$5,,0)</f>
        <v>Senior</v>
      </c>
      <c r="O655" s="29" t="str">
        <f>_xlfn.XLOOKUP($J655,mapping!$D$2:$D$56,mapping!$E$2:$E$56,,0)</f>
        <v>United States</v>
      </c>
      <c r="P655" s="29" t="str">
        <f>_xlfn.XLOOKUP($K655,mapping!$P$2:$P$4,mapping!$Q$2:$Q$4,,0)</f>
        <v>Medium</v>
      </c>
      <c r="Q655" s="29" t="str">
        <f>_xlfn.XLOOKUP($I655,mapping!$M$2:$M$4,mapping!$N$2:$N$4,,0)</f>
        <v>On-site</v>
      </c>
    </row>
    <row r="656" spans="1:17" x14ac:dyDescent="0.25">
      <c r="A656" s="28">
        <v>2024</v>
      </c>
      <c r="B656" s="29" t="s">
        <v>21</v>
      </c>
      <c r="C656" s="29" t="s">
        <v>12</v>
      </c>
      <c r="D656" s="29" t="s">
        <v>49</v>
      </c>
      <c r="E656" s="28">
        <v>55720</v>
      </c>
      <c r="F656" s="29" t="s">
        <v>14</v>
      </c>
      <c r="G656" s="28">
        <v>55720</v>
      </c>
      <c r="H656" s="29" t="s">
        <v>17</v>
      </c>
      <c r="I656" s="28">
        <v>100</v>
      </c>
      <c r="J656" s="29" t="s">
        <v>17</v>
      </c>
      <c r="K656" s="29" t="s">
        <v>16</v>
      </c>
      <c r="L656" s="29" t="str">
        <f>_xlfn.XLOOKUP($D656,mapping!$B$2:$B$124,mapping!$A$2:$A$124,,0)</f>
        <v>Data Engineer</v>
      </c>
      <c r="M656" s="29" t="str">
        <f>_xlfn.XLOOKUP($C656,mapping!$J$2:$J$5,mapping!$K$2:$K$5,,0)</f>
        <v>Full-Time</v>
      </c>
      <c r="N656" s="29" t="str">
        <f>_xlfn.XLOOKUP($B656,mapping!$G$2:$G$5,mapping!$H$2:$H$5,,0)</f>
        <v>Senior</v>
      </c>
      <c r="O656" s="29" t="str">
        <f>_xlfn.XLOOKUP($J656,mapping!$D$2:$D$56,mapping!$E$2:$E$56,,0)</f>
        <v>United States</v>
      </c>
      <c r="P656" s="29" t="str">
        <f>_xlfn.XLOOKUP($K656,mapping!$P$2:$P$4,mapping!$Q$2:$Q$4,,0)</f>
        <v>Medium</v>
      </c>
      <c r="Q656" s="29" t="str">
        <f>_xlfn.XLOOKUP($I656,mapping!$M$2:$M$4,mapping!$N$2:$N$4,,0)</f>
        <v>Remote</v>
      </c>
    </row>
    <row r="657" spans="1:17" x14ac:dyDescent="0.25">
      <c r="A657" s="28">
        <v>2022</v>
      </c>
      <c r="B657" s="29" t="s">
        <v>21</v>
      </c>
      <c r="C657" s="29" t="s">
        <v>12</v>
      </c>
      <c r="D657" s="29" t="s">
        <v>26</v>
      </c>
      <c r="E657" s="28">
        <v>135000</v>
      </c>
      <c r="F657" s="29" t="s">
        <v>14</v>
      </c>
      <c r="G657" s="28">
        <v>135000</v>
      </c>
      <c r="H657" s="29" t="s">
        <v>17</v>
      </c>
      <c r="I657" s="28">
        <v>0</v>
      </c>
      <c r="J657" s="29" t="s">
        <v>17</v>
      </c>
      <c r="K657" s="29" t="s">
        <v>16</v>
      </c>
      <c r="L657" s="29" t="str">
        <f>_xlfn.XLOOKUP($D657,mapping!$B$2:$B$124,mapping!$A$2:$A$124,,0)</f>
        <v>Data Engineer</v>
      </c>
      <c r="M657" s="29" t="str">
        <f>_xlfn.XLOOKUP($C657,mapping!$J$2:$J$5,mapping!$K$2:$K$5,,0)</f>
        <v>Full-Time</v>
      </c>
      <c r="N657" s="29" t="str">
        <f>_xlfn.XLOOKUP($B657,mapping!$G$2:$G$5,mapping!$H$2:$H$5,,0)</f>
        <v>Senior</v>
      </c>
      <c r="O657" s="29" t="str">
        <f>_xlfn.XLOOKUP($J657,mapping!$D$2:$D$56,mapping!$E$2:$E$56,,0)</f>
        <v>United States</v>
      </c>
      <c r="P657" s="29" t="str">
        <f>_xlfn.XLOOKUP($K657,mapping!$P$2:$P$4,mapping!$Q$2:$Q$4,,0)</f>
        <v>Medium</v>
      </c>
      <c r="Q657" s="29" t="str">
        <f>_xlfn.XLOOKUP($I657,mapping!$M$2:$M$4,mapping!$N$2:$N$4,,0)</f>
        <v>On-site</v>
      </c>
    </row>
    <row r="658" spans="1:17" x14ac:dyDescent="0.25">
      <c r="A658" s="28">
        <v>2023</v>
      </c>
      <c r="B658" s="29" t="s">
        <v>21</v>
      </c>
      <c r="C658" s="29" t="s">
        <v>12</v>
      </c>
      <c r="D658" s="29" t="s">
        <v>26</v>
      </c>
      <c r="E658" s="28">
        <v>275300</v>
      </c>
      <c r="F658" s="29" t="s">
        <v>14</v>
      </c>
      <c r="G658" s="28">
        <v>275300</v>
      </c>
      <c r="H658" s="29" t="s">
        <v>17</v>
      </c>
      <c r="I658" s="28">
        <v>100</v>
      </c>
      <c r="J658" s="29" t="s">
        <v>17</v>
      </c>
      <c r="K658" s="29" t="s">
        <v>16</v>
      </c>
      <c r="L658" s="29" t="str">
        <f>_xlfn.XLOOKUP($D658,mapping!$B$2:$B$124,mapping!$A$2:$A$124,,0)</f>
        <v>Data Engineer</v>
      </c>
      <c r="M658" s="29" t="str">
        <f>_xlfn.XLOOKUP($C658,mapping!$J$2:$J$5,mapping!$K$2:$K$5,,0)</f>
        <v>Full-Time</v>
      </c>
      <c r="N658" s="29" t="str">
        <f>_xlfn.XLOOKUP($B658,mapping!$G$2:$G$5,mapping!$H$2:$H$5,,0)</f>
        <v>Senior</v>
      </c>
      <c r="O658" s="29" t="str">
        <f>_xlfn.XLOOKUP($J658,mapping!$D$2:$D$56,mapping!$E$2:$E$56,,0)</f>
        <v>United States</v>
      </c>
      <c r="P658" s="29" t="str">
        <f>_xlfn.XLOOKUP($K658,mapping!$P$2:$P$4,mapping!$Q$2:$Q$4,,0)</f>
        <v>Medium</v>
      </c>
      <c r="Q658" s="29" t="str">
        <f>_xlfn.XLOOKUP($I658,mapping!$M$2:$M$4,mapping!$N$2:$N$4,,0)</f>
        <v>Remote</v>
      </c>
    </row>
    <row r="659" spans="1:17" x14ac:dyDescent="0.25">
      <c r="A659" s="28">
        <v>2023</v>
      </c>
      <c r="B659" s="29" t="s">
        <v>21</v>
      </c>
      <c r="C659" s="29" t="s">
        <v>12</v>
      </c>
      <c r="D659" s="29" t="s">
        <v>22</v>
      </c>
      <c r="E659" s="28">
        <v>121000</v>
      </c>
      <c r="F659" s="29" t="s">
        <v>14</v>
      </c>
      <c r="G659" s="28">
        <v>121000</v>
      </c>
      <c r="H659" s="29" t="s">
        <v>17</v>
      </c>
      <c r="I659" s="28">
        <v>0</v>
      </c>
      <c r="J659" s="29" t="s">
        <v>17</v>
      </c>
      <c r="K659" s="29" t="s">
        <v>16</v>
      </c>
      <c r="L659" s="29" t="str">
        <f>_xlfn.XLOOKUP($D659,mapping!$B$2:$B$124,mapping!$A$2:$A$124,,0)</f>
        <v>Data Scientist</v>
      </c>
      <c r="M659" s="29" t="str">
        <f>_xlfn.XLOOKUP($C659,mapping!$J$2:$J$5,mapping!$K$2:$K$5,,0)</f>
        <v>Full-Time</v>
      </c>
      <c r="N659" s="29" t="str">
        <f>_xlfn.XLOOKUP($B659,mapping!$G$2:$G$5,mapping!$H$2:$H$5,,0)</f>
        <v>Senior</v>
      </c>
      <c r="O659" s="29" t="str">
        <f>_xlfn.XLOOKUP($J659,mapping!$D$2:$D$56,mapping!$E$2:$E$56,,0)</f>
        <v>United States</v>
      </c>
      <c r="P659" s="29" t="str">
        <f>_xlfn.XLOOKUP($K659,mapping!$P$2:$P$4,mapping!$Q$2:$Q$4,,0)</f>
        <v>Medium</v>
      </c>
      <c r="Q659" s="29" t="str">
        <f>_xlfn.XLOOKUP($I659,mapping!$M$2:$M$4,mapping!$N$2:$N$4,,0)</f>
        <v>On-site</v>
      </c>
    </row>
    <row r="660" spans="1:17" x14ac:dyDescent="0.25">
      <c r="A660" s="28">
        <v>2023</v>
      </c>
      <c r="B660" s="29" t="s">
        <v>21</v>
      </c>
      <c r="C660" s="29" t="s">
        <v>12</v>
      </c>
      <c r="D660" s="29" t="s">
        <v>13</v>
      </c>
      <c r="E660" s="28">
        <v>105000</v>
      </c>
      <c r="F660" s="29" t="s">
        <v>14</v>
      </c>
      <c r="G660" s="28">
        <v>105000</v>
      </c>
      <c r="H660" s="29" t="s">
        <v>17</v>
      </c>
      <c r="I660" s="28">
        <v>0</v>
      </c>
      <c r="J660" s="29" t="s">
        <v>17</v>
      </c>
      <c r="K660" s="29" t="s">
        <v>16</v>
      </c>
      <c r="L660" s="29" t="str">
        <f>_xlfn.XLOOKUP($D660,mapping!$B$2:$B$124,mapping!$A$2:$A$124,,0)</f>
        <v>Data Analyst</v>
      </c>
      <c r="M660" s="29" t="str">
        <f>_xlfn.XLOOKUP($C660,mapping!$J$2:$J$5,mapping!$K$2:$K$5,,0)</f>
        <v>Full-Time</v>
      </c>
      <c r="N660" s="29" t="str">
        <f>_xlfn.XLOOKUP($B660,mapping!$G$2:$G$5,mapping!$H$2:$H$5,,0)</f>
        <v>Senior</v>
      </c>
      <c r="O660" s="29" t="str">
        <f>_xlfn.XLOOKUP($J660,mapping!$D$2:$D$56,mapping!$E$2:$E$56,,0)</f>
        <v>United States</v>
      </c>
      <c r="P660" s="29" t="str">
        <f>_xlfn.XLOOKUP($K660,mapping!$P$2:$P$4,mapping!$Q$2:$Q$4,,0)</f>
        <v>Medium</v>
      </c>
      <c r="Q660" s="29" t="str">
        <f>_xlfn.XLOOKUP($I660,mapping!$M$2:$M$4,mapping!$N$2:$N$4,,0)</f>
        <v>On-site</v>
      </c>
    </row>
    <row r="661" spans="1:17" x14ac:dyDescent="0.25">
      <c r="A661" s="28">
        <v>2023</v>
      </c>
      <c r="B661" s="29" t="s">
        <v>21</v>
      </c>
      <c r="C661" s="29" t="s">
        <v>12</v>
      </c>
      <c r="D661" s="29" t="s">
        <v>13</v>
      </c>
      <c r="E661" s="28">
        <v>127000</v>
      </c>
      <c r="F661" s="29" t="s">
        <v>14</v>
      </c>
      <c r="G661" s="28">
        <v>127000</v>
      </c>
      <c r="H661" s="29" t="s">
        <v>17</v>
      </c>
      <c r="I661" s="28">
        <v>100</v>
      </c>
      <c r="J661" s="29" t="s">
        <v>17</v>
      </c>
      <c r="K661" s="29" t="s">
        <v>16</v>
      </c>
      <c r="L661" s="29" t="str">
        <f>_xlfn.XLOOKUP($D661,mapping!$B$2:$B$124,mapping!$A$2:$A$124,,0)</f>
        <v>Data Analyst</v>
      </c>
      <c r="M661" s="29" t="str">
        <f>_xlfn.XLOOKUP($C661,mapping!$J$2:$J$5,mapping!$K$2:$K$5,,0)</f>
        <v>Full-Time</v>
      </c>
      <c r="N661" s="29" t="str">
        <f>_xlfn.XLOOKUP($B661,mapping!$G$2:$G$5,mapping!$H$2:$H$5,,0)</f>
        <v>Senior</v>
      </c>
      <c r="O661" s="29" t="str">
        <f>_xlfn.XLOOKUP($J661,mapping!$D$2:$D$56,mapping!$E$2:$E$56,,0)</f>
        <v>United States</v>
      </c>
      <c r="P661" s="29" t="str">
        <f>_xlfn.XLOOKUP($K661,mapping!$P$2:$P$4,mapping!$Q$2:$Q$4,,0)</f>
        <v>Medium</v>
      </c>
      <c r="Q661" s="29" t="str">
        <f>_xlfn.XLOOKUP($I661,mapping!$M$2:$M$4,mapping!$N$2:$N$4,,0)</f>
        <v>Remote</v>
      </c>
    </row>
    <row r="662" spans="1:17" x14ac:dyDescent="0.25">
      <c r="A662" s="28">
        <v>2023</v>
      </c>
      <c r="B662" s="29" t="s">
        <v>21</v>
      </c>
      <c r="C662" s="29" t="s">
        <v>12</v>
      </c>
      <c r="D662" s="29" t="s">
        <v>22</v>
      </c>
      <c r="E662" s="28">
        <v>135000</v>
      </c>
      <c r="F662" s="29" t="s">
        <v>14</v>
      </c>
      <c r="G662" s="28">
        <v>135000</v>
      </c>
      <c r="H662" s="29" t="s">
        <v>17</v>
      </c>
      <c r="I662" s="28">
        <v>0</v>
      </c>
      <c r="J662" s="29" t="s">
        <v>17</v>
      </c>
      <c r="K662" s="29" t="s">
        <v>16</v>
      </c>
      <c r="L662" s="29" t="str">
        <f>_xlfn.XLOOKUP($D662,mapping!$B$2:$B$124,mapping!$A$2:$A$124,,0)</f>
        <v>Data Scientist</v>
      </c>
      <c r="M662" s="29" t="str">
        <f>_xlfn.XLOOKUP($C662,mapping!$J$2:$J$5,mapping!$K$2:$K$5,,0)</f>
        <v>Full-Time</v>
      </c>
      <c r="N662" s="29" t="str">
        <f>_xlfn.XLOOKUP($B662,mapping!$G$2:$G$5,mapping!$H$2:$H$5,,0)</f>
        <v>Senior</v>
      </c>
      <c r="O662" s="29" t="str">
        <f>_xlfn.XLOOKUP($J662,mapping!$D$2:$D$56,mapping!$E$2:$E$56,,0)</f>
        <v>United States</v>
      </c>
      <c r="P662" s="29" t="str">
        <f>_xlfn.XLOOKUP($K662,mapping!$P$2:$P$4,mapping!$Q$2:$Q$4,,0)</f>
        <v>Medium</v>
      </c>
      <c r="Q662" s="29" t="str">
        <f>_xlfn.XLOOKUP($I662,mapping!$M$2:$M$4,mapping!$N$2:$N$4,,0)</f>
        <v>On-site</v>
      </c>
    </row>
    <row r="663" spans="1:17" x14ac:dyDescent="0.25">
      <c r="A663" s="28">
        <v>2023</v>
      </c>
      <c r="B663" s="29" t="s">
        <v>21</v>
      </c>
      <c r="C663" s="29" t="s">
        <v>12</v>
      </c>
      <c r="D663" s="29" t="s">
        <v>22</v>
      </c>
      <c r="E663" s="28">
        <v>171000</v>
      </c>
      <c r="F663" s="29" t="s">
        <v>14</v>
      </c>
      <c r="G663" s="28">
        <v>171000</v>
      </c>
      <c r="H663" s="29" t="s">
        <v>17</v>
      </c>
      <c r="I663" s="28">
        <v>0</v>
      </c>
      <c r="J663" s="29" t="s">
        <v>17</v>
      </c>
      <c r="K663" s="29" t="s">
        <v>16</v>
      </c>
      <c r="L663" s="29" t="str">
        <f>_xlfn.XLOOKUP($D663,mapping!$B$2:$B$124,mapping!$A$2:$A$124,,0)</f>
        <v>Data Scientist</v>
      </c>
      <c r="M663" s="29" t="str">
        <f>_xlfn.XLOOKUP($C663,mapping!$J$2:$J$5,mapping!$K$2:$K$5,,0)</f>
        <v>Full-Time</v>
      </c>
      <c r="N663" s="29" t="str">
        <f>_xlfn.XLOOKUP($B663,mapping!$G$2:$G$5,mapping!$H$2:$H$5,,0)</f>
        <v>Senior</v>
      </c>
      <c r="O663" s="29" t="str">
        <f>_xlfn.XLOOKUP($J663,mapping!$D$2:$D$56,mapping!$E$2:$E$56,,0)</f>
        <v>United States</v>
      </c>
      <c r="P663" s="29" t="str">
        <f>_xlfn.XLOOKUP($K663,mapping!$P$2:$P$4,mapping!$Q$2:$Q$4,,0)</f>
        <v>Medium</v>
      </c>
      <c r="Q663" s="29" t="str">
        <f>_xlfn.XLOOKUP($I663,mapping!$M$2:$M$4,mapping!$N$2:$N$4,,0)</f>
        <v>On-site</v>
      </c>
    </row>
    <row r="664" spans="1:17" x14ac:dyDescent="0.25">
      <c r="A664" s="28">
        <v>2023</v>
      </c>
      <c r="B664" s="29" t="s">
        <v>21</v>
      </c>
      <c r="C664" s="29" t="s">
        <v>12</v>
      </c>
      <c r="D664" s="29" t="s">
        <v>18</v>
      </c>
      <c r="E664" s="28">
        <v>276000</v>
      </c>
      <c r="F664" s="29" t="s">
        <v>14</v>
      </c>
      <c r="G664" s="28">
        <v>276000</v>
      </c>
      <c r="H664" s="29" t="s">
        <v>17</v>
      </c>
      <c r="I664" s="28">
        <v>0</v>
      </c>
      <c r="J664" s="29" t="s">
        <v>17</v>
      </c>
      <c r="K664" s="29" t="s">
        <v>16</v>
      </c>
      <c r="L664" s="29" t="str">
        <f>_xlfn.XLOOKUP($D664,mapping!$B$2:$B$124,mapping!$A$2:$A$124,,0)</f>
        <v>Machine Learning Engineer</v>
      </c>
      <c r="M664" s="29" t="str">
        <f>_xlfn.XLOOKUP($C664,mapping!$J$2:$J$5,mapping!$K$2:$K$5,,0)</f>
        <v>Full-Time</v>
      </c>
      <c r="N664" s="29" t="str">
        <f>_xlfn.XLOOKUP($B664,mapping!$G$2:$G$5,mapping!$H$2:$H$5,,0)</f>
        <v>Senior</v>
      </c>
      <c r="O664" s="29" t="str">
        <f>_xlfn.XLOOKUP($J664,mapping!$D$2:$D$56,mapping!$E$2:$E$56,,0)</f>
        <v>United States</v>
      </c>
      <c r="P664" s="29" t="str">
        <f>_xlfn.XLOOKUP($K664,mapping!$P$2:$P$4,mapping!$Q$2:$Q$4,,0)</f>
        <v>Medium</v>
      </c>
      <c r="Q664" s="29" t="str">
        <f>_xlfn.XLOOKUP($I664,mapping!$M$2:$M$4,mapping!$N$2:$N$4,,0)</f>
        <v>On-site</v>
      </c>
    </row>
    <row r="665" spans="1:17" x14ac:dyDescent="0.25">
      <c r="A665" s="28">
        <v>2024</v>
      </c>
      <c r="B665" s="29" t="s">
        <v>21</v>
      </c>
      <c r="C665" s="29" t="s">
        <v>12</v>
      </c>
      <c r="D665" s="29" t="s">
        <v>18</v>
      </c>
      <c r="E665" s="28">
        <v>258800</v>
      </c>
      <c r="F665" s="29" t="s">
        <v>14</v>
      </c>
      <c r="G665" s="28">
        <v>258800</v>
      </c>
      <c r="H665" s="29" t="s">
        <v>17</v>
      </c>
      <c r="I665" s="28">
        <v>0</v>
      </c>
      <c r="J665" s="29" t="s">
        <v>17</v>
      </c>
      <c r="K665" s="29" t="s">
        <v>16</v>
      </c>
      <c r="L665" s="29" t="str">
        <f>_xlfn.XLOOKUP($D665,mapping!$B$2:$B$124,mapping!$A$2:$A$124,,0)</f>
        <v>Machine Learning Engineer</v>
      </c>
      <c r="M665" s="29" t="str">
        <f>_xlfn.XLOOKUP($C665,mapping!$J$2:$J$5,mapping!$K$2:$K$5,,0)</f>
        <v>Full-Time</v>
      </c>
      <c r="N665" s="29" t="str">
        <f>_xlfn.XLOOKUP($B665,mapping!$G$2:$G$5,mapping!$H$2:$H$5,,0)</f>
        <v>Senior</v>
      </c>
      <c r="O665" s="29" t="str">
        <f>_xlfn.XLOOKUP($J665,mapping!$D$2:$D$56,mapping!$E$2:$E$56,,0)</f>
        <v>United States</v>
      </c>
      <c r="P665" s="29" t="str">
        <f>_xlfn.XLOOKUP($K665,mapping!$P$2:$P$4,mapping!$Q$2:$Q$4,,0)</f>
        <v>Medium</v>
      </c>
      <c r="Q665" s="29" t="str">
        <f>_xlfn.XLOOKUP($I665,mapping!$M$2:$M$4,mapping!$N$2:$N$4,,0)</f>
        <v>On-site</v>
      </c>
    </row>
    <row r="666" spans="1:17" x14ac:dyDescent="0.25">
      <c r="A666" s="28">
        <v>2024</v>
      </c>
      <c r="B666" s="29" t="s">
        <v>25</v>
      </c>
      <c r="C666" s="29" t="s">
        <v>12</v>
      </c>
      <c r="D666" s="29" t="s">
        <v>57</v>
      </c>
      <c r="E666" s="28">
        <v>204000</v>
      </c>
      <c r="F666" s="29" t="s">
        <v>14</v>
      </c>
      <c r="G666" s="28">
        <v>204000</v>
      </c>
      <c r="H666" s="29" t="s">
        <v>17</v>
      </c>
      <c r="I666" s="28">
        <v>0</v>
      </c>
      <c r="J666" s="29" t="s">
        <v>17</v>
      </c>
      <c r="K666" s="29" t="s">
        <v>16</v>
      </c>
      <c r="L666" s="29" t="str">
        <f>_xlfn.XLOOKUP($D666,mapping!$B$2:$B$124,mapping!$A$2:$A$124,,0)</f>
        <v>Data Scientist</v>
      </c>
      <c r="M666" s="29" t="str">
        <f>_xlfn.XLOOKUP($C666,mapping!$J$2:$J$5,mapping!$K$2:$K$5,,0)</f>
        <v>Full-Time</v>
      </c>
      <c r="N666" s="29" t="str">
        <f>_xlfn.XLOOKUP($B666,mapping!$G$2:$G$5,mapping!$H$2:$H$5,,0)</f>
        <v>Executive</v>
      </c>
      <c r="O666" s="29" t="str">
        <f>_xlfn.XLOOKUP($J666,mapping!$D$2:$D$56,mapping!$E$2:$E$56,,0)</f>
        <v>United States</v>
      </c>
      <c r="P666" s="29" t="str">
        <f>_xlfn.XLOOKUP($K666,mapping!$P$2:$P$4,mapping!$Q$2:$Q$4,,0)</f>
        <v>Medium</v>
      </c>
      <c r="Q666" s="29" t="str">
        <f>_xlfn.XLOOKUP($I666,mapping!$M$2:$M$4,mapping!$N$2:$N$4,,0)</f>
        <v>On-site</v>
      </c>
    </row>
    <row r="667" spans="1:17" x14ac:dyDescent="0.25">
      <c r="A667" s="28">
        <v>2023</v>
      </c>
      <c r="B667" s="29" t="s">
        <v>21</v>
      </c>
      <c r="C667" s="29" t="s">
        <v>12</v>
      </c>
      <c r="D667" s="29" t="s">
        <v>18</v>
      </c>
      <c r="E667" s="28">
        <v>204500</v>
      </c>
      <c r="F667" s="29" t="s">
        <v>14</v>
      </c>
      <c r="G667" s="28">
        <v>204500</v>
      </c>
      <c r="H667" s="29" t="s">
        <v>17</v>
      </c>
      <c r="I667" s="28">
        <v>0</v>
      </c>
      <c r="J667" s="29" t="s">
        <v>17</v>
      </c>
      <c r="K667" s="29" t="s">
        <v>16</v>
      </c>
      <c r="L667" s="29" t="str">
        <f>_xlfn.XLOOKUP($D667,mapping!$B$2:$B$124,mapping!$A$2:$A$124,,0)</f>
        <v>Machine Learning Engineer</v>
      </c>
      <c r="M667" s="29" t="str">
        <f>_xlfn.XLOOKUP($C667,mapping!$J$2:$J$5,mapping!$K$2:$K$5,,0)</f>
        <v>Full-Time</v>
      </c>
      <c r="N667" s="29" t="str">
        <f>_xlfn.XLOOKUP($B667,mapping!$G$2:$G$5,mapping!$H$2:$H$5,,0)</f>
        <v>Senior</v>
      </c>
      <c r="O667" s="29" t="str">
        <f>_xlfn.XLOOKUP($J667,mapping!$D$2:$D$56,mapping!$E$2:$E$56,,0)</f>
        <v>United States</v>
      </c>
      <c r="P667" s="29" t="str">
        <f>_xlfn.XLOOKUP($K667,mapping!$P$2:$P$4,mapping!$Q$2:$Q$4,,0)</f>
        <v>Medium</v>
      </c>
      <c r="Q667" s="29" t="str">
        <f>_xlfn.XLOOKUP($I667,mapping!$M$2:$M$4,mapping!$N$2:$N$4,,0)</f>
        <v>On-site</v>
      </c>
    </row>
    <row r="668" spans="1:17" x14ac:dyDescent="0.25">
      <c r="A668" s="28">
        <v>2022</v>
      </c>
      <c r="B668" s="29" t="s">
        <v>21</v>
      </c>
      <c r="C668" s="29" t="s">
        <v>12</v>
      </c>
      <c r="D668" s="29" t="s">
        <v>18</v>
      </c>
      <c r="E668" s="28">
        <v>204500</v>
      </c>
      <c r="F668" s="29" t="s">
        <v>14</v>
      </c>
      <c r="G668" s="28">
        <v>204500</v>
      </c>
      <c r="H668" s="29" t="s">
        <v>17</v>
      </c>
      <c r="I668" s="28">
        <v>0</v>
      </c>
      <c r="J668" s="29" t="s">
        <v>17</v>
      </c>
      <c r="K668" s="29" t="s">
        <v>16</v>
      </c>
      <c r="L668" s="29" t="str">
        <f>_xlfn.XLOOKUP($D668,mapping!$B$2:$B$124,mapping!$A$2:$A$124,,0)</f>
        <v>Machine Learning Engineer</v>
      </c>
      <c r="M668" s="29" t="str">
        <f>_xlfn.XLOOKUP($C668,mapping!$J$2:$J$5,mapping!$K$2:$K$5,,0)</f>
        <v>Full-Time</v>
      </c>
      <c r="N668" s="29" t="str">
        <f>_xlfn.XLOOKUP($B668,mapping!$G$2:$G$5,mapping!$H$2:$H$5,,0)</f>
        <v>Senior</v>
      </c>
      <c r="O668" s="29" t="str">
        <f>_xlfn.XLOOKUP($J668,mapping!$D$2:$D$56,mapping!$E$2:$E$56,,0)</f>
        <v>United States</v>
      </c>
      <c r="P668" s="29" t="str">
        <f>_xlfn.XLOOKUP($K668,mapping!$P$2:$P$4,mapping!$Q$2:$Q$4,,0)</f>
        <v>Medium</v>
      </c>
      <c r="Q668" s="29" t="str">
        <f>_xlfn.XLOOKUP($I668,mapping!$M$2:$M$4,mapping!$N$2:$N$4,,0)</f>
        <v>On-site</v>
      </c>
    </row>
    <row r="669" spans="1:17" x14ac:dyDescent="0.25">
      <c r="A669" s="28">
        <v>2023</v>
      </c>
      <c r="B669" s="29" t="s">
        <v>21</v>
      </c>
      <c r="C669" s="29" t="s">
        <v>12</v>
      </c>
      <c r="D669" s="29" t="s">
        <v>18</v>
      </c>
      <c r="E669" s="28">
        <v>204600</v>
      </c>
      <c r="F669" s="29" t="s">
        <v>14</v>
      </c>
      <c r="G669" s="28">
        <v>204600</v>
      </c>
      <c r="H669" s="29" t="s">
        <v>17</v>
      </c>
      <c r="I669" s="28">
        <v>0</v>
      </c>
      <c r="J669" s="29" t="s">
        <v>17</v>
      </c>
      <c r="K669" s="29" t="s">
        <v>16</v>
      </c>
      <c r="L669" s="29" t="str">
        <f>_xlfn.XLOOKUP($D669,mapping!$B$2:$B$124,mapping!$A$2:$A$124,,0)</f>
        <v>Machine Learning Engineer</v>
      </c>
      <c r="M669" s="29" t="str">
        <f>_xlfn.XLOOKUP($C669,mapping!$J$2:$J$5,mapping!$K$2:$K$5,,0)</f>
        <v>Full-Time</v>
      </c>
      <c r="N669" s="29" t="str">
        <f>_xlfn.XLOOKUP($B669,mapping!$G$2:$G$5,mapping!$H$2:$H$5,,0)</f>
        <v>Senior</v>
      </c>
      <c r="O669" s="29" t="str">
        <f>_xlfn.XLOOKUP($J669,mapping!$D$2:$D$56,mapping!$E$2:$E$56,,0)</f>
        <v>United States</v>
      </c>
      <c r="P669" s="29" t="str">
        <f>_xlfn.XLOOKUP($K669,mapping!$P$2:$P$4,mapping!$Q$2:$Q$4,,0)</f>
        <v>Medium</v>
      </c>
      <c r="Q669" s="29" t="str">
        <f>_xlfn.XLOOKUP($I669,mapping!$M$2:$M$4,mapping!$N$2:$N$4,,0)</f>
        <v>On-site</v>
      </c>
    </row>
    <row r="670" spans="1:17" x14ac:dyDescent="0.25">
      <c r="A670" s="28">
        <v>2024</v>
      </c>
      <c r="B670" s="29" t="s">
        <v>11</v>
      </c>
      <c r="C670" s="29" t="s">
        <v>12</v>
      </c>
      <c r="D670" s="29" t="s">
        <v>22</v>
      </c>
      <c r="E670" s="28">
        <v>85000</v>
      </c>
      <c r="F670" s="29" t="s">
        <v>14</v>
      </c>
      <c r="G670" s="28">
        <v>85000</v>
      </c>
      <c r="H670" s="29" t="s">
        <v>17</v>
      </c>
      <c r="I670" s="28">
        <v>0</v>
      </c>
      <c r="J670" s="29" t="s">
        <v>17</v>
      </c>
      <c r="K670" s="29" t="s">
        <v>16</v>
      </c>
      <c r="L670" s="29" t="str">
        <f>_xlfn.XLOOKUP($D670,mapping!$B$2:$B$124,mapping!$A$2:$A$124,,0)</f>
        <v>Data Scientist</v>
      </c>
      <c r="M670" s="29" t="str">
        <f>_xlfn.XLOOKUP($C670,mapping!$J$2:$J$5,mapping!$K$2:$K$5,,0)</f>
        <v>Full-Time</v>
      </c>
      <c r="N670" s="29" t="str">
        <f>_xlfn.XLOOKUP($B670,mapping!$G$2:$G$5,mapping!$H$2:$H$5,,0)</f>
        <v>Mid-Level</v>
      </c>
      <c r="O670" s="29" t="str">
        <f>_xlfn.XLOOKUP($J670,mapping!$D$2:$D$56,mapping!$E$2:$E$56,,0)</f>
        <v>United States</v>
      </c>
      <c r="P670" s="29" t="str">
        <f>_xlfn.XLOOKUP($K670,mapping!$P$2:$P$4,mapping!$Q$2:$Q$4,,0)</f>
        <v>Medium</v>
      </c>
      <c r="Q670" s="29" t="str">
        <f>_xlfn.XLOOKUP($I670,mapping!$M$2:$M$4,mapping!$N$2:$N$4,,0)</f>
        <v>On-site</v>
      </c>
    </row>
    <row r="671" spans="1:17" x14ac:dyDescent="0.25">
      <c r="A671" s="28">
        <v>2024</v>
      </c>
      <c r="B671" s="29" t="s">
        <v>11</v>
      </c>
      <c r="C671" s="29" t="s">
        <v>12</v>
      </c>
      <c r="D671" s="29" t="s">
        <v>13</v>
      </c>
      <c r="E671" s="28">
        <v>84000</v>
      </c>
      <c r="F671" s="29" t="s">
        <v>14</v>
      </c>
      <c r="G671" s="28">
        <v>84000</v>
      </c>
      <c r="H671" s="29" t="s">
        <v>17</v>
      </c>
      <c r="I671" s="28">
        <v>0</v>
      </c>
      <c r="J671" s="29" t="s">
        <v>17</v>
      </c>
      <c r="K671" s="29" t="s">
        <v>16</v>
      </c>
      <c r="L671" s="29" t="str">
        <f>_xlfn.XLOOKUP($D671,mapping!$B$2:$B$124,mapping!$A$2:$A$124,,0)</f>
        <v>Data Analyst</v>
      </c>
      <c r="M671" s="29" t="str">
        <f>_xlfn.XLOOKUP($C671,mapping!$J$2:$J$5,mapping!$K$2:$K$5,,0)</f>
        <v>Full-Time</v>
      </c>
      <c r="N671" s="29" t="str">
        <f>_xlfn.XLOOKUP($B671,mapping!$G$2:$G$5,mapping!$H$2:$H$5,,0)</f>
        <v>Mid-Level</v>
      </c>
      <c r="O671" s="29" t="str">
        <f>_xlfn.XLOOKUP($J671,mapping!$D$2:$D$56,mapping!$E$2:$E$56,,0)</f>
        <v>United States</v>
      </c>
      <c r="P671" s="29" t="str">
        <f>_xlfn.XLOOKUP($K671,mapping!$P$2:$P$4,mapping!$Q$2:$Q$4,,0)</f>
        <v>Medium</v>
      </c>
      <c r="Q671" s="29" t="str">
        <f>_xlfn.XLOOKUP($I671,mapping!$M$2:$M$4,mapping!$N$2:$N$4,,0)</f>
        <v>On-site</v>
      </c>
    </row>
    <row r="672" spans="1:17" x14ac:dyDescent="0.25">
      <c r="A672" s="28">
        <v>2022</v>
      </c>
      <c r="B672" s="29" t="s">
        <v>21</v>
      </c>
      <c r="C672" s="29" t="s">
        <v>12</v>
      </c>
      <c r="D672" s="29" t="s">
        <v>22</v>
      </c>
      <c r="E672" s="28">
        <v>36000</v>
      </c>
      <c r="F672" s="29" t="s">
        <v>19</v>
      </c>
      <c r="G672" s="28">
        <v>37824</v>
      </c>
      <c r="H672" s="29" t="s">
        <v>42</v>
      </c>
      <c r="I672" s="28">
        <v>0</v>
      </c>
      <c r="J672" s="29" t="s">
        <v>42</v>
      </c>
      <c r="K672" s="29" t="s">
        <v>16</v>
      </c>
      <c r="L672" s="29" t="str">
        <f>_xlfn.XLOOKUP($D672,mapping!$B$2:$B$124,mapping!$A$2:$A$124,,0)</f>
        <v>Data Scientist</v>
      </c>
      <c r="M672" s="29" t="str">
        <f>_xlfn.XLOOKUP($C672,mapping!$J$2:$J$5,mapping!$K$2:$K$5,,0)</f>
        <v>Full-Time</v>
      </c>
      <c r="N672" s="29" t="str">
        <f>_xlfn.XLOOKUP($B672,mapping!$G$2:$G$5,mapping!$H$2:$H$5,,0)</f>
        <v>Senior</v>
      </c>
      <c r="O672" s="29" t="str">
        <f>_xlfn.XLOOKUP($J672,mapping!$D$2:$D$56,mapping!$E$2:$E$56,,0)</f>
        <v>Spain</v>
      </c>
      <c r="P672" s="29" t="str">
        <f>_xlfn.XLOOKUP($K672,mapping!$P$2:$P$4,mapping!$Q$2:$Q$4,,0)</f>
        <v>Medium</v>
      </c>
      <c r="Q672" s="29" t="str">
        <f>_xlfn.XLOOKUP($I672,mapping!$M$2:$M$4,mapping!$N$2:$N$4,,0)</f>
        <v>On-site</v>
      </c>
    </row>
    <row r="673" spans="1:17" x14ac:dyDescent="0.25">
      <c r="A673" s="28">
        <v>2022</v>
      </c>
      <c r="B673" s="29" t="s">
        <v>21</v>
      </c>
      <c r="C673" s="29" t="s">
        <v>12</v>
      </c>
      <c r="D673" s="29" t="s">
        <v>39</v>
      </c>
      <c r="E673" s="28">
        <v>160000</v>
      </c>
      <c r="F673" s="29" t="s">
        <v>14</v>
      </c>
      <c r="G673" s="28">
        <v>160000</v>
      </c>
      <c r="H673" s="29" t="s">
        <v>17</v>
      </c>
      <c r="I673" s="28">
        <v>0</v>
      </c>
      <c r="J673" s="29" t="s">
        <v>17</v>
      </c>
      <c r="K673" s="29" t="s">
        <v>16</v>
      </c>
      <c r="L673" s="29" t="str">
        <f>_xlfn.XLOOKUP($D673,mapping!$B$2:$B$124,mapping!$A$2:$A$124,,0)</f>
        <v>Machine Learning Engineer</v>
      </c>
      <c r="M673" s="29" t="str">
        <f>_xlfn.XLOOKUP($C673,mapping!$J$2:$J$5,mapping!$K$2:$K$5,,0)</f>
        <v>Full-Time</v>
      </c>
      <c r="N673" s="29" t="str">
        <f>_xlfn.XLOOKUP($B673,mapping!$G$2:$G$5,mapping!$H$2:$H$5,,0)</f>
        <v>Senior</v>
      </c>
      <c r="O673" s="29" t="str">
        <f>_xlfn.XLOOKUP($J673,mapping!$D$2:$D$56,mapping!$E$2:$E$56,,0)</f>
        <v>United States</v>
      </c>
      <c r="P673" s="29" t="str">
        <f>_xlfn.XLOOKUP($K673,mapping!$P$2:$P$4,mapping!$Q$2:$Q$4,,0)</f>
        <v>Medium</v>
      </c>
      <c r="Q673" s="29" t="str">
        <f>_xlfn.XLOOKUP($I673,mapping!$M$2:$M$4,mapping!$N$2:$N$4,,0)</f>
        <v>On-site</v>
      </c>
    </row>
    <row r="674" spans="1:17" x14ac:dyDescent="0.25">
      <c r="A674" s="28">
        <v>2023</v>
      </c>
      <c r="B674" s="29" t="s">
        <v>11</v>
      </c>
      <c r="C674" s="29" t="s">
        <v>12</v>
      </c>
      <c r="D674" s="29" t="s">
        <v>26</v>
      </c>
      <c r="E674" s="28">
        <v>169000</v>
      </c>
      <c r="F674" s="29" t="s">
        <v>14</v>
      </c>
      <c r="G674" s="28">
        <v>169000</v>
      </c>
      <c r="H674" s="29" t="s">
        <v>17</v>
      </c>
      <c r="I674" s="28">
        <v>0</v>
      </c>
      <c r="J674" s="29" t="s">
        <v>17</v>
      </c>
      <c r="K674" s="29" t="s">
        <v>16</v>
      </c>
      <c r="L674" s="29" t="str">
        <f>_xlfn.XLOOKUP($D674,mapping!$B$2:$B$124,mapping!$A$2:$A$124,,0)</f>
        <v>Data Engineer</v>
      </c>
      <c r="M674" s="29" t="str">
        <f>_xlfn.XLOOKUP($C674,mapping!$J$2:$J$5,mapping!$K$2:$K$5,,0)</f>
        <v>Full-Time</v>
      </c>
      <c r="N674" s="29" t="str">
        <f>_xlfn.XLOOKUP($B674,mapping!$G$2:$G$5,mapping!$H$2:$H$5,,0)</f>
        <v>Mid-Level</v>
      </c>
      <c r="O674" s="29" t="str">
        <f>_xlfn.XLOOKUP($J674,mapping!$D$2:$D$56,mapping!$E$2:$E$56,,0)</f>
        <v>United States</v>
      </c>
      <c r="P674" s="29" t="str">
        <f>_xlfn.XLOOKUP($K674,mapping!$P$2:$P$4,mapping!$Q$2:$Q$4,,0)</f>
        <v>Medium</v>
      </c>
      <c r="Q674" s="29" t="str">
        <f>_xlfn.XLOOKUP($I674,mapping!$M$2:$M$4,mapping!$N$2:$N$4,,0)</f>
        <v>On-site</v>
      </c>
    </row>
    <row r="675" spans="1:17" x14ac:dyDescent="0.25">
      <c r="A675" s="28">
        <v>2023</v>
      </c>
      <c r="B675" s="29" t="s">
        <v>29</v>
      </c>
      <c r="C675" s="29" t="s">
        <v>12</v>
      </c>
      <c r="D675" s="29" t="s">
        <v>26</v>
      </c>
      <c r="E675" s="28">
        <v>160000</v>
      </c>
      <c r="F675" s="29" t="s">
        <v>14</v>
      </c>
      <c r="G675" s="28">
        <v>160000</v>
      </c>
      <c r="H675" s="29" t="s">
        <v>17</v>
      </c>
      <c r="I675" s="28">
        <v>0</v>
      </c>
      <c r="J675" s="29" t="s">
        <v>17</v>
      </c>
      <c r="K675" s="29" t="s">
        <v>16</v>
      </c>
      <c r="L675" s="29" t="str">
        <f>_xlfn.XLOOKUP($D675,mapping!$B$2:$B$124,mapping!$A$2:$A$124,,0)</f>
        <v>Data Engineer</v>
      </c>
      <c r="M675" s="29" t="str">
        <f>_xlfn.XLOOKUP($C675,mapping!$J$2:$J$5,mapping!$K$2:$K$5,,0)</f>
        <v>Full-Time</v>
      </c>
      <c r="N675" s="29" t="str">
        <f>_xlfn.XLOOKUP($B675,mapping!$G$2:$G$5,mapping!$H$2:$H$5,,0)</f>
        <v>Junior</v>
      </c>
      <c r="O675" s="29" t="str">
        <f>_xlfn.XLOOKUP($J675,mapping!$D$2:$D$56,mapping!$E$2:$E$56,,0)</f>
        <v>United States</v>
      </c>
      <c r="P675" s="29" t="str">
        <f>_xlfn.XLOOKUP($K675,mapping!$P$2:$P$4,mapping!$Q$2:$Q$4,,0)</f>
        <v>Medium</v>
      </c>
      <c r="Q675" s="29" t="str">
        <f>_xlfn.XLOOKUP($I675,mapping!$M$2:$M$4,mapping!$N$2:$N$4,,0)</f>
        <v>On-site</v>
      </c>
    </row>
    <row r="676" spans="1:17" x14ac:dyDescent="0.25">
      <c r="A676" s="28">
        <v>2023</v>
      </c>
      <c r="B676" s="29" t="s">
        <v>21</v>
      </c>
      <c r="C676" s="29" t="s">
        <v>12</v>
      </c>
      <c r="D676" s="29" t="s">
        <v>34</v>
      </c>
      <c r="E676" s="28">
        <v>205500</v>
      </c>
      <c r="F676" s="29" t="s">
        <v>14</v>
      </c>
      <c r="G676" s="28">
        <v>205500</v>
      </c>
      <c r="H676" s="29" t="s">
        <v>17</v>
      </c>
      <c r="I676" s="28">
        <v>0</v>
      </c>
      <c r="J676" s="29" t="s">
        <v>17</v>
      </c>
      <c r="K676" s="29" t="s">
        <v>16</v>
      </c>
      <c r="L676" s="29" t="str">
        <f>_xlfn.XLOOKUP($D676,mapping!$B$2:$B$124,mapping!$A$2:$A$124,,0)</f>
        <v>Researcher</v>
      </c>
      <c r="M676" s="29" t="str">
        <f>_xlfn.XLOOKUP($C676,mapping!$J$2:$J$5,mapping!$K$2:$K$5,,0)</f>
        <v>Full-Time</v>
      </c>
      <c r="N676" s="29" t="str">
        <f>_xlfn.XLOOKUP($B676,mapping!$G$2:$G$5,mapping!$H$2:$H$5,,0)</f>
        <v>Senior</v>
      </c>
      <c r="O676" s="29" t="str">
        <f>_xlfn.XLOOKUP($J676,mapping!$D$2:$D$56,mapping!$E$2:$E$56,,0)</f>
        <v>United States</v>
      </c>
      <c r="P676" s="29" t="str">
        <f>_xlfn.XLOOKUP($K676,mapping!$P$2:$P$4,mapping!$Q$2:$Q$4,,0)</f>
        <v>Medium</v>
      </c>
      <c r="Q676" s="29" t="str">
        <f>_xlfn.XLOOKUP($I676,mapping!$M$2:$M$4,mapping!$N$2:$N$4,,0)</f>
        <v>On-site</v>
      </c>
    </row>
    <row r="677" spans="1:17" x14ac:dyDescent="0.25">
      <c r="A677" s="28">
        <v>2023</v>
      </c>
      <c r="B677" s="29" t="s">
        <v>21</v>
      </c>
      <c r="C677" s="29" t="s">
        <v>12</v>
      </c>
      <c r="D677" s="29" t="s">
        <v>110</v>
      </c>
      <c r="E677" s="28">
        <v>121400</v>
      </c>
      <c r="F677" s="29" t="s">
        <v>14</v>
      </c>
      <c r="G677" s="28">
        <v>121400</v>
      </c>
      <c r="H677" s="29" t="s">
        <v>17</v>
      </c>
      <c r="I677" s="28">
        <v>0</v>
      </c>
      <c r="J677" s="29" t="s">
        <v>17</v>
      </c>
      <c r="K677" s="29" t="s">
        <v>16</v>
      </c>
      <c r="L677" s="29" t="str">
        <f>_xlfn.XLOOKUP($D677,mapping!$B$2:$B$124,mapping!$A$2:$A$124,,0)</f>
        <v>Data Engineer</v>
      </c>
      <c r="M677" s="29" t="str">
        <f>_xlfn.XLOOKUP($C677,mapping!$J$2:$J$5,mapping!$K$2:$K$5,,0)</f>
        <v>Full-Time</v>
      </c>
      <c r="N677" s="29" t="str">
        <f>_xlfn.XLOOKUP($B677,mapping!$G$2:$G$5,mapping!$H$2:$H$5,,0)</f>
        <v>Senior</v>
      </c>
      <c r="O677" s="29" t="str">
        <f>_xlfn.XLOOKUP($J677,mapping!$D$2:$D$56,mapping!$E$2:$E$56,,0)</f>
        <v>United States</v>
      </c>
      <c r="P677" s="29" t="str">
        <f>_xlfn.XLOOKUP($K677,mapping!$P$2:$P$4,mapping!$Q$2:$Q$4,,0)</f>
        <v>Medium</v>
      </c>
      <c r="Q677" s="29" t="str">
        <f>_xlfn.XLOOKUP($I677,mapping!$M$2:$M$4,mapping!$N$2:$N$4,,0)</f>
        <v>On-site</v>
      </c>
    </row>
    <row r="678" spans="1:17" x14ac:dyDescent="0.25">
      <c r="A678" s="28">
        <v>2023</v>
      </c>
      <c r="B678" s="29" t="s">
        <v>11</v>
      </c>
      <c r="C678" s="29" t="s">
        <v>12</v>
      </c>
      <c r="D678" s="29" t="s">
        <v>34</v>
      </c>
      <c r="E678" s="28">
        <v>125000</v>
      </c>
      <c r="F678" s="29" t="s">
        <v>14</v>
      </c>
      <c r="G678" s="28">
        <v>125000</v>
      </c>
      <c r="H678" s="29" t="s">
        <v>17</v>
      </c>
      <c r="I678" s="28">
        <v>0</v>
      </c>
      <c r="J678" s="29" t="s">
        <v>17</v>
      </c>
      <c r="K678" s="29" t="s">
        <v>16</v>
      </c>
      <c r="L678" s="29" t="str">
        <f>_xlfn.XLOOKUP($D678,mapping!$B$2:$B$124,mapping!$A$2:$A$124,,0)</f>
        <v>Researcher</v>
      </c>
      <c r="M678" s="29" t="str">
        <f>_xlfn.XLOOKUP($C678,mapping!$J$2:$J$5,mapping!$K$2:$K$5,,0)</f>
        <v>Full-Time</v>
      </c>
      <c r="N678" s="29" t="str">
        <f>_xlfn.XLOOKUP($B678,mapping!$G$2:$G$5,mapping!$H$2:$H$5,,0)</f>
        <v>Mid-Level</v>
      </c>
      <c r="O678" s="29" t="str">
        <f>_xlfn.XLOOKUP($J678,mapping!$D$2:$D$56,mapping!$E$2:$E$56,,0)</f>
        <v>United States</v>
      </c>
      <c r="P678" s="29" t="str">
        <f>_xlfn.XLOOKUP($K678,mapping!$P$2:$P$4,mapping!$Q$2:$Q$4,,0)</f>
        <v>Medium</v>
      </c>
      <c r="Q678" s="29" t="str">
        <f>_xlfn.XLOOKUP($I678,mapping!$M$2:$M$4,mapping!$N$2:$N$4,,0)</f>
        <v>On-site</v>
      </c>
    </row>
    <row r="679" spans="1:17" x14ac:dyDescent="0.25">
      <c r="A679" s="28">
        <v>2023</v>
      </c>
      <c r="B679" s="29" t="s">
        <v>21</v>
      </c>
      <c r="C679" s="29" t="s">
        <v>12</v>
      </c>
      <c r="D679" s="29" t="s">
        <v>22</v>
      </c>
      <c r="E679" s="28">
        <v>190000</v>
      </c>
      <c r="F679" s="29" t="s">
        <v>14</v>
      </c>
      <c r="G679" s="28">
        <v>190000</v>
      </c>
      <c r="H679" s="29" t="s">
        <v>17</v>
      </c>
      <c r="I679" s="28">
        <v>100</v>
      </c>
      <c r="J679" s="29" t="s">
        <v>17</v>
      </c>
      <c r="K679" s="29" t="s">
        <v>16</v>
      </c>
      <c r="L679" s="29" t="str">
        <f>_xlfn.XLOOKUP($D679,mapping!$B$2:$B$124,mapping!$A$2:$A$124,,0)</f>
        <v>Data Scientist</v>
      </c>
      <c r="M679" s="29" t="str">
        <f>_xlfn.XLOOKUP($C679,mapping!$J$2:$J$5,mapping!$K$2:$K$5,,0)</f>
        <v>Full-Time</v>
      </c>
      <c r="N679" s="29" t="str">
        <f>_xlfn.XLOOKUP($B679,mapping!$G$2:$G$5,mapping!$H$2:$H$5,,0)</f>
        <v>Senior</v>
      </c>
      <c r="O679" s="29" t="str">
        <f>_xlfn.XLOOKUP($J679,mapping!$D$2:$D$56,mapping!$E$2:$E$56,,0)</f>
        <v>United States</v>
      </c>
      <c r="P679" s="29" t="str">
        <f>_xlfn.XLOOKUP($K679,mapping!$P$2:$P$4,mapping!$Q$2:$Q$4,,0)</f>
        <v>Medium</v>
      </c>
      <c r="Q679" s="29" t="str">
        <f>_xlfn.XLOOKUP($I679,mapping!$M$2:$M$4,mapping!$N$2:$N$4,,0)</f>
        <v>Remote</v>
      </c>
    </row>
    <row r="680" spans="1:17" x14ac:dyDescent="0.25">
      <c r="A680" s="28">
        <v>2023</v>
      </c>
      <c r="B680" s="29" t="s">
        <v>21</v>
      </c>
      <c r="C680" s="29" t="s">
        <v>12</v>
      </c>
      <c r="D680" s="29" t="s">
        <v>22</v>
      </c>
      <c r="E680" s="28">
        <v>214872</v>
      </c>
      <c r="F680" s="29" t="s">
        <v>14</v>
      </c>
      <c r="G680" s="28">
        <v>214872</v>
      </c>
      <c r="H680" s="29" t="s">
        <v>17</v>
      </c>
      <c r="I680" s="28">
        <v>100</v>
      </c>
      <c r="J680" s="29" t="s">
        <v>17</v>
      </c>
      <c r="K680" s="29" t="s">
        <v>16</v>
      </c>
      <c r="L680" s="29" t="str">
        <f>_xlfn.XLOOKUP($D680,mapping!$B$2:$B$124,mapping!$A$2:$A$124,,0)</f>
        <v>Data Scientist</v>
      </c>
      <c r="M680" s="29" t="str">
        <f>_xlfn.XLOOKUP($C680,mapping!$J$2:$J$5,mapping!$K$2:$K$5,,0)</f>
        <v>Full-Time</v>
      </c>
      <c r="N680" s="29" t="str">
        <f>_xlfn.XLOOKUP($B680,mapping!$G$2:$G$5,mapping!$H$2:$H$5,,0)</f>
        <v>Senior</v>
      </c>
      <c r="O680" s="29" t="str">
        <f>_xlfn.XLOOKUP($J680,mapping!$D$2:$D$56,mapping!$E$2:$E$56,,0)</f>
        <v>United States</v>
      </c>
      <c r="P680" s="29" t="str">
        <f>_xlfn.XLOOKUP($K680,mapping!$P$2:$P$4,mapping!$Q$2:$Q$4,,0)</f>
        <v>Medium</v>
      </c>
      <c r="Q680" s="29" t="str">
        <f>_xlfn.XLOOKUP($I680,mapping!$M$2:$M$4,mapping!$N$2:$N$4,,0)</f>
        <v>Remote</v>
      </c>
    </row>
    <row r="681" spans="1:17" x14ac:dyDescent="0.25">
      <c r="A681" s="28">
        <v>2024</v>
      </c>
      <c r="B681" s="29" t="s">
        <v>21</v>
      </c>
      <c r="C681" s="29" t="s">
        <v>12</v>
      </c>
      <c r="D681" s="29" t="s">
        <v>26</v>
      </c>
      <c r="E681" s="28">
        <v>140000</v>
      </c>
      <c r="F681" s="29" t="s">
        <v>14</v>
      </c>
      <c r="G681" s="28">
        <v>140000</v>
      </c>
      <c r="H681" s="29" t="s">
        <v>17</v>
      </c>
      <c r="I681" s="28">
        <v>100</v>
      </c>
      <c r="J681" s="29" t="s">
        <v>17</v>
      </c>
      <c r="K681" s="29" t="s">
        <v>16</v>
      </c>
      <c r="L681" s="29" t="str">
        <f>_xlfn.XLOOKUP($D681,mapping!$B$2:$B$124,mapping!$A$2:$A$124,,0)</f>
        <v>Data Engineer</v>
      </c>
      <c r="M681" s="29" t="str">
        <f>_xlfn.XLOOKUP($C681,mapping!$J$2:$J$5,mapping!$K$2:$K$5,,0)</f>
        <v>Full-Time</v>
      </c>
      <c r="N681" s="29" t="str">
        <f>_xlfn.XLOOKUP($B681,mapping!$G$2:$G$5,mapping!$H$2:$H$5,,0)</f>
        <v>Senior</v>
      </c>
      <c r="O681" s="29" t="str">
        <f>_xlfn.XLOOKUP($J681,mapping!$D$2:$D$56,mapping!$E$2:$E$56,,0)</f>
        <v>United States</v>
      </c>
      <c r="P681" s="29" t="str">
        <f>_xlfn.XLOOKUP($K681,mapping!$P$2:$P$4,mapping!$Q$2:$Q$4,,0)</f>
        <v>Medium</v>
      </c>
      <c r="Q681" s="29" t="str">
        <f>_xlfn.XLOOKUP($I681,mapping!$M$2:$M$4,mapping!$N$2:$N$4,,0)</f>
        <v>Remote</v>
      </c>
    </row>
    <row r="682" spans="1:17" x14ac:dyDescent="0.25">
      <c r="A682" s="28">
        <v>2023</v>
      </c>
      <c r="B682" s="29" t="s">
        <v>21</v>
      </c>
      <c r="C682" s="29" t="s">
        <v>12</v>
      </c>
      <c r="D682" s="29" t="s">
        <v>69</v>
      </c>
      <c r="E682" s="28">
        <v>140000</v>
      </c>
      <c r="F682" s="29" t="s">
        <v>14</v>
      </c>
      <c r="G682" s="28">
        <v>140000</v>
      </c>
      <c r="H682" s="29" t="s">
        <v>17</v>
      </c>
      <c r="I682" s="28">
        <v>0</v>
      </c>
      <c r="J682" s="29" t="s">
        <v>17</v>
      </c>
      <c r="K682" s="29" t="s">
        <v>16</v>
      </c>
      <c r="L682" s="29" t="str">
        <f>_xlfn.XLOOKUP($D682,mapping!$B$2:$B$124,mapping!$A$2:$A$124,,0)</f>
        <v>Data Manager</v>
      </c>
      <c r="M682" s="29" t="str">
        <f>_xlfn.XLOOKUP($C682,mapping!$J$2:$J$5,mapping!$K$2:$K$5,,0)</f>
        <v>Full-Time</v>
      </c>
      <c r="N682" s="29" t="str">
        <f>_xlfn.XLOOKUP($B682,mapping!$G$2:$G$5,mapping!$H$2:$H$5,,0)</f>
        <v>Senior</v>
      </c>
      <c r="O682" s="29" t="str">
        <f>_xlfn.XLOOKUP($J682,mapping!$D$2:$D$56,mapping!$E$2:$E$56,,0)</f>
        <v>United States</v>
      </c>
      <c r="P682" s="29" t="str">
        <f>_xlfn.XLOOKUP($K682,mapping!$P$2:$P$4,mapping!$Q$2:$Q$4,,0)</f>
        <v>Medium</v>
      </c>
      <c r="Q682" s="29" t="str">
        <f>_xlfn.XLOOKUP($I682,mapping!$M$2:$M$4,mapping!$N$2:$N$4,,0)</f>
        <v>On-site</v>
      </c>
    </row>
    <row r="683" spans="1:17" x14ac:dyDescent="0.25">
      <c r="A683" s="28">
        <v>2024</v>
      </c>
      <c r="B683" s="29" t="s">
        <v>11</v>
      </c>
      <c r="C683" s="29" t="s">
        <v>12</v>
      </c>
      <c r="D683" s="29" t="s">
        <v>22</v>
      </c>
      <c r="E683" s="28">
        <v>110000</v>
      </c>
      <c r="F683" s="29" t="s">
        <v>14</v>
      </c>
      <c r="G683" s="28">
        <v>110000</v>
      </c>
      <c r="H683" s="29" t="s">
        <v>17</v>
      </c>
      <c r="I683" s="28">
        <v>0</v>
      </c>
      <c r="J683" s="29" t="s">
        <v>17</v>
      </c>
      <c r="K683" s="29" t="s">
        <v>16</v>
      </c>
      <c r="L683" s="29" t="str">
        <f>_xlfn.XLOOKUP($D683,mapping!$B$2:$B$124,mapping!$A$2:$A$124,,0)</f>
        <v>Data Scientist</v>
      </c>
      <c r="M683" s="29" t="str">
        <f>_xlfn.XLOOKUP($C683,mapping!$J$2:$J$5,mapping!$K$2:$K$5,,0)</f>
        <v>Full-Time</v>
      </c>
      <c r="N683" s="29" t="str">
        <f>_xlfn.XLOOKUP($B683,mapping!$G$2:$G$5,mapping!$H$2:$H$5,,0)</f>
        <v>Mid-Level</v>
      </c>
      <c r="O683" s="29" t="str">
        <f>_xlfn.XLOOKUP($J683,mapping!$D$2:$D$56,mapping!$E$2:$E$56,,0)</f>
        <v>United States</v>
      </c>
      <c r="P683" s="29" t="str">
        <f>_xlfn.XLOOKUP($K683,mapping!$P$2:$P$4,mapping!$Q$2:$Q$4,,0)</f>
        <v>Medium</v>
      </c>
      <c r="Q683" s="29" t="str">
        <f>_xlfn.XLOOKUP($I683,mapping!$M$2:$M$4,mapping!$N$2:$N$4,,0)</f>
        <v>On-site</v>
      </c>
    </row>
    <row r="684" spans="1:17" x14ac:dyDescent="0.25">
      <c r="A684" s="28">
        <v>2023</v>
      </c>
      <c r="B684" s="29" t="s">
        <v>11</v>
      </c>
      <c r="C684" s="29" t="s">
        <v>12</v>
      </c>
      <c r="D684" s="29" t="s">
        <v>13</v>
      </c>
      <c r="E684" s="28">
        <v>95000</v>
      </c>
      <c r="F684" s="29" t="s">
        <v>14</v>
      </c>
      <c r="G684" s="28">
        <v>95000</v>
      </c>
      <c r="H684" s="29" t="s">
        <v>17</v>
      </c>
      <c r="I684" s="28">
        <v>100</v>
      </c>
      <c r="J684" s="29" t="s">
        <v>17</v>
      </c>
      <c r="K684" s="29" t="s">
        <v>16</v>
      </c>
      <c r="L684" s="29" t="str">
        <f>_xlfn.XLOOKUP($D684,mapping!$B$2:$B$124,mapping!$A$2:$A$124,,0)</f>
        <v>Data Analyst</v>
      </c>
      <c r="M684" s="29" t="str">
        <f>_xlfn.XLOOKUP($C684,mapping!$J$2:$J$5,mapping!$K$2:$K$5,,0)</f>
        <v>Full-Time</v>
      </c>
      <c r="N684" s="29" t="str">
        <f>_xlfn.XLOOKUP($B684,mapping!$G$2:$G$5,mapping!$H$2:$H$5,,0)</f>
        <v>Mid-Level</v>
      </c>
      <c r="O684" s="29" t="str">
        <f>_xlfn.XLOOKUP($J684,mapping!$D$2:$D$56,mapping!$E$2:$E$56,,0)</f>
        <v>United States</v>
      </c>
      <c r="P684" s="29" t="str">
        <f>_xlfn.XLOOKUP($K684,mapping!$P$2:$P$4,mapping!$Q$2:$Q$4,,0)</f>
        <v>Medium</v>
      </c>
      <c r="Q684" s="29" t="str">
        <f>_xlfn.XLOOKUP($I684,mapping!$M$2:$M$4,mapping!$N$2:$N$4,,0)</f>
        <v>Remote</v>
      </c>
    </row>
    <row r="685" spans="1:17" x14ac:dyDescent="0.25">
      <c r="A685" s="28">
        <v>2024</v>
      </c>
      <c r="B685" s="29" t="s">
        <v>21</v>
      </c>
      <c r="C685" s="29" t="s">
        <v>12</v>
      </c>
      <c r="D685" s="29" t="s">
        <v>31</v>
      </c>
      <c r="E685" s="28">
        <v>96700</v>
      </c>
      <c r="F685" s="29" t="s">
        <v>14</v>
      </c>
      <c r="G685" s="28">
        <v>96700</v>
      </c>
      <c r="H685" s="29" t="s">
        <v>17</v>
      </c>
      <c r="I685" s="28">
        <v>100</v>
      </c>
      <c r="J685" s="29" t="s">
        <v>17</v>
      </c>
      <c r="K685" s="29" t="s">
        <v>16</v>
      </c>
      <c r="L685" s="29" t="str">
        <f>_xlfn.XLOOKUP($D685,mapping!$B$2:$B$124,mapping!$A$2:$A$124,,0)</f>
        <v>Analytics Engineer</v>
      </c>
      <c r="M685" s="29" t="str">
        <f>_xlfn.XLOOKUP($C685,mapping!$J$2:$J$5,mapping!$K$2:$K$5,,0)</f>
        <v>Full-Time</v>
      </c>
      <c r="N685" s="29" t="str">
        <f>_xlfn.XLOOKUP($B685,mapping!$G$2:$G$5,mapping!$H$2:$H$5,,0)</f>
        <v>Senior</v>
      </c>
      <c r="O685" s="29" t="str">
        <f>_xlfn.XLOOKUP($J685,mapping!$D$2:$D$56,mapping!$E$2:$E$56,,0)</f>
        <v>United States</v>
      </c>
      <c r="P685" s="29" t="str">
        <f>_xlfn.XLOOKUP($K685,mapping!$P$2:$P$4,mapping!$Q$2:$Q$4,,0)</f>
        <v>Medium</v>
      </c>
      <c r="Q685" s="29" t="str">
        <f>_xlfn.XLOOKUP($I685,mapping!$M$2:$M$4,mapping!$N$2:$N$4,,0)</f>
        <v>Remote</v>
      </c>
    </row>
    <row r="686" spans="1:17" x14ac:dyDescent="0.25">
      <c r="A686" s="28">
        <v>2024</v>
      </c>
      <c r="B686" s="29" t="s">
        <v>11</v>
      </c>
      <c r="C686" s="29" t="s">
        <v>12</v>
      </c>
      <c r="D686" s="29" t="s">
        <v>26</v>
      </c>
      <c r="E686" s="28">
        <v>162000</v>
      </c>
      <c r="F686" s="29" t="s">
        <v>14</v>
      </c>
      <c r="G686" s="28">
        <v>162000</v>
      </c>
      <c r="H686" s="29" t="s">
        <v>17</v>
      </c>
      <c r="I686" s="28">
        <v>100</v>
      </c>
      <c r="J686" s="29" t="s">
        <v>17</v>
      </c>
      <c r="K686" s="29" t="s">
        <v>16</v>
      </c>
      <c r="L686" s="29" t="str">
        <f>_xlfn.XLOOKUP($D686,mapping!$B$2:$B$124,mapping!$A$2:$A$124,,0)</f>
        <v>Data Engineer</v>
      </c>
      <c r="M686" s="29" t="str">
        <f>_xlfn.XLOOKUP($C686,mapping!$J$2:$J$5,mapping!$K$2:$K$5,,0)</f>
        <v>Full-Time</v>
      </c>
      <c r="N686" s="29" t="str">
        <f>_xlfn.XLOOKUP($B686,mapping!$G$2:$G$5,mapping!$H$2:$H$5,,0)</f>
        <v>Mid-Level</v>
      </c>
      <c r="O686" s="29" t="str">
        <f>_xlfn.XLOOKUP($J686,mapping!$D$2:$D$56,mapping!$E$2:$E$56,,0)</f>
        <v>United States</v>
      </c>
      <c r="P686" s="29" t="str">
        <f>_xlfn.XLOOKUP($K686,mapping!$P$2:$P$4,mapping!$Q$2:$Q$4,,0)</f>
        <v>Medium</v>
      </c>
      <c r="Q686" s="29" t="str">
        <f>_xlfn.XLOOKUP($I686,mapping!$M$2:$M$4,mapping!$N$2:$N$4,,0)</f>
        <v>Remote</v>
      </c>
    </row>
    <row r="687" spans="1:17" x14ac:dyDescent="0.25">
      <c r="A687" s="28">
        <v>2023</v>
      </c>
      <c r="B687" s="29" t="s">
        <v>21</v>
      </c>
      <c r="C687" s="29" t="s">
        <v>12</v>
      </c>
      <c r="D687" s="29" t="s">
        <v>22</v>
      </c>
      <c r="E687" s="28">
        <v>93300</v>
      </c>
      <c r="F687" s="29" t="s">
        <v>14</v>
      </c>
      <c r="G687" s="28">
        <v>93300</v>
      </c>
      <c r="H687" s="29" t="s">
        <v>17</v>
      </c>
      <c r="I687" s="28">
        <v>0</v>
      </c>
      <c r="J687" s="29" t="s">
        <v>17</v>
      </c>
      <c r="K687" s="29" t="s">
        <v>16</v>
      </c>
      <c r="L687" s="29" t="str">
        <f>_xlfn.XLOOKUP($D687,mapping!$B$2:$B$124,mapping!$A$2:$A$124,,0)</f>
        <v>Data Scientist</v>
      </c>
      <c r="M687" s="29" t="str">
        <f>_xlfn.XLOOKUP($C687,mapping!$J$2:$J$5,mapping!$K$2:$K$5,,0)</f>
        <v>Full-Time</v>
      </c>
      <c r="N687" s="29" t="str">
        <f>_xlfn.XLOOKUP($B687,mapping!$G$2:$G$5,mapping!$H$2:$H$5,,0)</f>
        <v>Senior</v>
      </c>
      <c r="O687" s="29" t="str">
        <f>_xlfn.XLOOKUP($J687,mapping!$D$2:$D$56,mapping!$E$2:$E$56,,0)</f>
        <v>United States</v>
      </c>
      <c r="P687" s="29" t="str">
        <f>_xlfn.XLOOKUP($K687,mapping!$P$2:$P$4,mapping!$Q$2:$Q$4,,0)</f>
        <v>Medium</v>
      </c>
      <c r="Q687" s="29" t="str">
        <f>_xlfn.XLOOKUP($I687,mapping!$M$2:$M$4,mapping!$N$2:$N$4,,0)</f>
        <v>On-site</v>
      </c>
    </row>
    <row r="688" spans="1:17" x14ac:dyDescent="0.25">
      <c r="A688" s="28">
        <v>2023</v>
      </c>
      <c r="B688" s="29" t="s">
        <v>21</v>
      </c>
      <c r="C688" s="29" t="s">
        <v>12</v>
      </c>
      <c r="D688" s="29" t="s">
        <v>13</v>
      </c>
      <c r="E688" s="28">
        <v>155000</v>
      </c>
      <c r="F688" s="29" t="s">
        <v>14</v>
      </c>
      <c r="G688" s="28">
        <v>155000</v>
      </c>
      <c r="H688" s="29" t="s">
        <v>17</v>
      </c>
      <c r="I688" s="28">
        <v>0</v>
      </c>
      <c r="J688" s="29" t="s">
        <v>17</v>
      </c>
      <c r="K688" s="29" t="s">
        <v>16</v>
      </c>
      <c r="L688" s="29" t="str">
        <f>_xlfn.XLOOKUP($D688,mapping!$B$2:$B$124,mapping!$A$2:$A$124,,0)</f>
        <v>Data Analyst</v>
      </c>
      <c r="M688" s="29" t="str">
        <f>_xlfn.XLOOKUP($C688,mapping!$J$2:$J$5,mapping!$K$2:$K$5,,0)</f>
        <v>Full-Time</v>
      </c>
      <c r="N688" s="29" t="str">
        <f>_xlfn.XLOOKUP($B688,mapping!$G$2:$G$5,mapping!$H$2:$H$5,,0)</f>
        <v>Senior</v>
      </c>
      <c r="O688" s="29" t="str">
        <f>_xlfn.XLOOKUP($J688,mapping!$D$2:$D$56,mapping!$E$2:$E$56,,0)</f>
        <v>United States</v>
      </c>
      <c r="P688" s="29" t="str">
        <f>_xlfn.XLOOKUP($K688,mapping!$P$2:$P$4,mapping!$Q$2:$Q$4,,0)</f>
        <v>Medium</v>
      </c>
      <c r="Q688" s="29" t="str">
        <f>_xlfn.XLOOKUP($I688,mapping!$M$2:$M$4,mapping!$N$2:$N$4,,0)</f>
        <v>On-site</v>
      </c>
    </row>
    <row r="689" spans="1:17" x14ac:dyDescent="0.25">
      <c r="A689" s="28">
        <v>2024</v>
      </c>
      <c r="B689" s="29" t="s">
        <v>11</v>
      </c>
      <c r="C689" s="29" t="s">
        <v>12</v>
      </c>
      <c r="D689" s="29" t="s">
        <v>41</v>
      </c>
      <c r="E689" s="28">
        <v>73100</v>
      </c>
      <c r="F689" s="29" t="s">
        <v>14</v>
      </c>
      <c r="G689" s="28">
        <v>73100</v>
      </c>
      <c r="H689" s="29" t="s">
        <v>17</v>
      </c>
      <c r="I689" s="28">
        <v>0</v>
      </c>
      <c r="J689" s="29" t="s">
        <v>17</v>
      </c>
      <c r="K689" s="29" t="s">
        <v>16</v>
      </c>
      <c r="L689" s="29" t="str">
        <f>_xlfn.XLOOKUP($D689,mapping!$B$2:$B$124,mapping!$A$2:$A$124,,0)</f>
        <v>Machine Learning Engineer</v>
      </c>
      <c r="M689" s="29" t="str">
        <f>_xlfn.XLOOKUP($C689,mapping!$J$2:$J$5,mapping!$K$2:$K$5,,0)</f>
        <v>Full-Time</v>
      </c>
      <c r="N689" s="29" t="str">
        <f>_xlfn.XLOOKUP($B689,mapping!$G$2:$G$5,mapping!$H$2:$H$5,,0)</f>
        <v>Mid-Level</v>
      </c>
      <c r="O689" s="29" t="str">
        <f>_xlfn.XLOOKUP($J689,mapping!$D$2:$D$56,mapping!$E$2:$E$56,,0)</f>
        <v>United States</v>
      </c>
      <c r="P689" s="29" t="str">
        <f>_xlfn.XLOOKUP($K689,mapping!$P$2:$P$4,mapping!$Q$2:$Q$4,,0)</f>
        <v>Medium</v>
      </c>
      <c r="Q689" s="29" t="str">
        <f>_xlfn.XLOOKUP($I689,mapping!$M$2:$M$4,mapping!$N$2:$N$4,,0)</f>
        <v>On-site</v>
      </c>
    </row>
    <row r="690" spans="1:17" x14ac:dyDescent="0.25">
      <c r="A690" s="28">
        <v>2024</v>
      </c>
      <c r="B690" s="29" t="s">
        <v>21</v>
      </c>
      <c r="C690" s="29" t="s">
        <v>12</v>
      </c>
      <c r="D690" s="29" t="s">
        <v>26</v>
      </c>
      <c r="E690" s="28">
        <v>130100</v>
      </c>
      <c r="F690" s="29" t="s">
        <v>14</v>
      </c>
      <c r="G690" s="28">
        <v>130100</v>
      </c>
      <c r="H690" s="29" t="s">
        <v>17</v>
      </c>
      <c r="I690" s="28">
        <v>0</v>
      </c>
      <c r="J690" s="29" t="s">
        <v>17</v>
      </c>
      <c r="K690" s="29" t="s">
        <v>16</v>
      </c>
      <c r="L690" s="29" t="str">
        <f>_xlfn.XLOOKUP($D690,mapping!$B$2:$B$124,mapping!$A$2:$A$124,,0)</f>
        <v>Data Engineer</v>
      </c>
      <c r="M690" s="29" t="str">
        <f>_xlfn.XLOOKUP($C690,mapping!$J$2:$J$5,mapping!$K$2:$K$5,,0)</f>
        <v>Full-Time</v>
      </c>
      <c r="N690" s="29" t="str">
        <f>_xlfn.XLOOKUP($B690,mapping!$G$2:$G$5,mapping!$H$2:$H$5,,0)</f>
        <v>Senior</v>
      </c>
      <c r="O690" s="29" t="str">
        <f>_xlfn.XLOOKUP($J690,mapping!$D$2:$D$56,mapping!$E$2:$E$56,,0)</f>
        <v>United States</v>
      </c>
      <c r="P690" s="29" t="str">
        <f>_xlfn.XLOOKUP($K690,mapping!$P$2:$P$4,mapping!$Q$2:$Q$4,,0)</f>
        <v>Medium</v>
      </c>
      <c r="Q690" s="29" t="str">
        <f>_xlfn.XLOOKUP($I690,mapping!$M$2:$M$4,mapping!$N$2:$N$4,,0)</f>
        <v>On-site</v>
      </c>
    </row>
    <row r="691" spans="1:17" x14ac:dyDescent="0.25">
      <c r="A691" s="28">
        <v>2023</v>
      </c>
      <c r="B691" s="29" t="s">
        <v>29</v>
      </c>
      <c r="C691" s="29" t="s">
        <v>12</v>
      </c>
      <c r="D691" s="29" t="s">
        <v>13</v>
      </c>
      <c r="E691" s="28">
        <v>39000</v>
      </c>
      <c r="F691" s="29" t="s">
        <v>27</v>
      </c>
      <c r="G691" s="28">
        <v>47985</v>
      </c>
      <c r="H691" s="29" t="s">
        <v>17</v>
      </c>
      <c r="I691" s="28">
        <v>0</v>
      </c>
      <c r="J691" s="29" t="s">
        <v>17</v>
      </c>
      <c r="K691" s="29" t="s">
        <v>16</v>
      </c>
      <c r="L691" s="29" t="str">
        <f>_xlfn.XLOOKUP($D691,mapping!$B$2:$B$124,mapping!$A$2:$A$124,,0)</f>
        <v>Data Analyst</v>
      </c>
      <c r="M691" s="29" t="str">
        <f>_xlfn.XLOOKUP($C691,mapping!$J$2:$J$5,mapping!$K$2:$K$5,,0)</f>
        <v>Full-Time</v>
      </c>
      <c r="N691" s="29" t="str">
        <f>_xlfn.XLOOKUP($B691,mapping!$G$2:$G$5,mapping!$H$2:$H$5,,0)</f>
        <v>Junior</v>
      </c>
      <c r="O691" s="29" t="str">
        <f>_xlfn.XLOOKUP($J691,mapping!$D$2:$D$56,mapping!$E$2:$E$56,,0)</f>
        <v>United States</v>
      </c>
      <c r="P691" s="29" t="str">
        <f>_xlfn.XLOOKUP($K691,mapping!$P$2:$P$4,mapping!$Q$2:$Q$4,,0)</f>
        <v>Medium</v>
      </c>
      <c r="Q691" s="29" t="str">
        <f>_xlfn.XLOOKUP($I691,mapping!$M$2:$M$4,mapping!$N$2:$N$4,,0)</f>
        <v>On-site</v>
      </c>
    </row>
    <row r="692" spans="1:17" x14ac:dyDescent="0.25">
      <c r="A692" s="28">
        <v>2022</v>
      </c>
      <c r="B692" s="29" t="s">
        <v>21</v>
      </c>
      <c r="C692" s="29" t="s">
        <v>12</v>
      </c>
      <c r="D692" s="29" t="s">
        <v>26</v>
      </c>
      <c r="E692" s="28">
        <v>215000</v>
      </c>
      <c r="F692" s="29" t="s">
        <v>14</v>
      </c>
      <c r="G692" s="28">
        <v>215000</v>
      </c>
      <c r="H692" s="29" t="s">
        <v>17</v>
      </c>
      <c r="I692" s="28">
        <v>0</v>
      </c>
      <c r="J692" s="29" t="s">
        <v>17</v>
      </c>
      <c r="K692" s="29" t="s">
        <v>16</v>
      </c>
      <c r="L692" s="29" t="str">
        <f>_xlfn.XLOOKUP($D692,mapping!$B$2:$B$124,mapping!$A$2:$A$124,,0)</f>
        <v>Data Engineer</v>
      </c>
      <c r="M692" s="29" t="str">
        <f>_xlfn.XLOOKUP($C692,mapping!$J$2:$J$5,mapping!$K$2:$K$5,,0)</f>
        <v>Full-Time</v>
      </c>
      <c r="N692" s="29" t="str">
        <f>_xlfn.XLOOKUP($B692,mapping!$G$2:$G$5,mapping!$H$2:$H$5,,0)</f>
        <v>Senior</v>
      </c>
      <c r="O692" s="29" t="str">
        <f>_xlfn.XLOOKUP($J692,mapping!$D$2:$D$56,mapping!$E$2:$E$56,,0)</f>
        <v>United States</v>
      </c>
      <c r="P692" s="29" t="str">
        <f>_xlfn.XLOOKUP($K692,mapping!$P$2:$P$4,mapping!$Q$2:$Q$4,,0)</f>
        <v>Medium</v>
      </c>
      <c r="Q692" s="29" t="str">
        <f>_xlfn.XLOOKUP($I692,mapping!$M$2:$M$4,mapping!$N$2:$N$4,,0)</f>
        <v>On-site</v>
      </c>
    </row>
    <row r="693" spans="1:17" x14ac:dyDescent="0.25">
      <c r="A693" s="28">
        <v>2023</v>
      </c>
      <c r="B693" s="29" t="s">
        <v>21</v>
      </c>
      <c r="C693" s="29" t="s">
        <v>12</v>
      </c>
      <c r="D693" s="29" t="s">
        <v>22</v>
      </c>
      <c r="E693" s="28">
        <v>198200</v>
      </c>
      <c r="F693" s="29" t="s">
        <v>14</v>
      </c>
      <c r="G693" s="28">
        <v>198200</v>
      </c>
      <c r="H693" s="29" t="s">
        <v>17</v>
      </c>
      <c r="I693" s="28">
        <v>100</v>
      </c>
      <c r="J693" s="29" t="s">
        <v>17</v>
      </c>
      <c r="K693" s="29" t="s">
        <v>16</v>
      </c>
      <c r="L693" s="29" t="str">
        <f>_xlfn.XLOOKUP($D693,mapping!$B$2:$B$124,mapping!$A$2:$A$124,,0)</f>
        <v>Data Scientist</v>
      </c>
      <c r="M693" s="29" t="str">
        <f>_xlfn.XLOOKUP($C693,mapping!$J$2:$J$5,mapping!$K$2:$K$5,,0)</f>
        <v>Full-Time</v>
      </c>
      <c r="N693" s="29" t="str">
        <f>_xlfn.XLOOKUP($B693,mapping!$G$2:$G$5,mapping!$H$2:$H$5,,0)</f>
        <v>Senior</v>
      </c>
      <c r="O693" s="29" t="str">
        <f>_xlfn.XLOOKUP($J693,mapping!$D$2:$D$56,mapping!$E$2:$E$56,,0)</f>
        <v>United States</v>
      </c>
      <c r="P693" s="29" t="str">
        <f>_xlfn.XLOOKUP($K693,mapping!$P$2:$P$4,mapping!$Q$2:$Q$4,,0)</f>
        <v>Medium</v>
      </c>
      <c r="Q693" s="29" t="str">
        <f>_xlfn.XLOOKUP($I693,mapping!$M$2:$M$4,mapping!$N$2:$N$4,,0)</f>
        <v>Remote</v>
      </c>
    </row>
    <row r="694" spans="1:17" x14ac:dyDescent="0.25">
      <c r="A694" s="28">
        <v>2024</v>
      </c>
      <c r="B694" s="29" t="s">
        <v>29</v>
      </c>
      <c r="C694" s="29" t="s">
        <v>12</v>
      </c>
      <c r="D694" s="29" t="s">
        <v>13</v>
      </c>
      <c r="E694" s="28">
        <v>64000</v>
      </c>
      <c r="F694" s="29" t="s">
        <v>14</v>
      </c>
      <c r="G694" s="28">
        <v>64000</v>
      </c>
      <c r="H694" s="29" t="s">
        <v>17</v>
      </c>
      <c r="I694" s="28">
        <v>100</v>
      </c>
      <c r="J694" s="29" t="s">
        <v>17</v>
      </c>
      <c r="K694" s="29" t="s">
        <v>16</v>
      </c>
      <c r="L694" s="29" t="str">
        <f>_xlfn.XLOOKUP($D694,mapping!$B$2:$B$124,mapping!$A$2:$A$124,,0)</f>
        <v>Data Analyst</v>
      </c>
      <c r="M694" s="29" t="str">
        <f>_xlfn.XLOOKUP($C694,mapping!$J$2:$J$5,mapping!$K$2:$K$5,,0)</f>
        <v>Full-Time</v>
      </c>
      <c r="N694" s="29" t="str">
        <f>_xlfn.XLOOKUP($B694,mapping!$G$2:$G$5,mapping!$H$2:$H$5,,0)</f>
        <v>Junior</v>
      </c>
      <c r="O694" s="29" t="str">
        <f>_xlfn.XLOOKUP($J694,mapping!$D$2:$D$56,mapping!$E$2:$E$56,,0)</f>
        <v>United States</v>
      </c>
      <c r="P694" s="29" t="str">
        <f>_xlfn.XLOOKUP($K694,mapping!$P$2:$P$4,mapping!$Q$2:$Q$4,,0)</f>
        <v>Medium</v>
      </c>
      <c r="Q694" s="29" t="str">
        <f>_xlfn.XLOOKUP($I694,mapping!$M$2:$M$4,mapping!$N$2:$N$4,,0)</f>
        <v>Remote</v>
      </c>
    </row>
    <row r="695" spans="1:17" x14ac:dyDescent="0.25">
      <c r="A695" s="28">
        <v>2023</v>
      </c>
      <c r="B695" s="29" t="s">
        <v>21</v>
      </c>
      <c r="C695" s="29" t="s">
        <v>12</v>
      </c>
      <c r="D695" s="29" t="s">
        <v>31</v>
      </c>
      <c r="E695" s="28">
        <v>209000</v>
      </c>
      <c r="F695" s="29" t="s">
        <v>14</v>
      </c>
      <c r="G695" s="28">
        <v>209000</v>
      </c>
      <c r="H695" s="29" t="s">
        <v>17</v>
      </c>
      <c r="I695" s="28">
        <v>0</v>
      </c>
      <c r="J695" s="29" t="s">
        <v>17</v>
      </c>
      <c r="K695" s="29" t="s">
        <v>16</v>
      </c>
      <c r="L695" s="29" t="str">
        <f>_xlfn.XLOOKUP($D695,mapping!$B$2:$B$124,mapping!$A$2:$A$124,,0)</f>
        <v>Analytics Engineer</v>
      </c>
      <c r="M695" s="29" t="str">
        <f>_xlfn.XLOOKUP($C695,mapping!$J$2:$J$5,mapping!$K$2:$K$5,,0)</f>
        <v>Full-Time</v>
      </c>
      <c r="N695" s="29" t="str">
        <f>_xlfn.XLOOKUP($B695,mapping!$G$2:$G$5,mapping!$H$2:$H$5,,0)</f>
        <v>Senior</v>
      </c>
      <c r="O695" s="29" t="str">
        <f>_xlfn.XLOOKUP($J695,mapping!$D$2:$D$56,mapping!$E$2:$E$56,,0)</f>
        <v>United States</v>
      </c>
      <c r="P695" s="29" t="str">
        <f>_xlfn.XLOOKUP($K695,mapping!$P$2:$P$4,mapping!$Q$2:$Q$4,,0)</f>
        <v>Medium</v>
      </c>
      <c r="Q695" s="29" t="str">
        <f>_xlfn.XLOOKUP($I695,mapping!$M$2:$M$4,mapping!$N$2:$N$4,,0)</f>
        <v>On-site</v>
      </c>
    </row>
    <row r="696" spans="1:17" x14ac:dyDescent="0.25">
      <c r="A696" s="28">
        <v>2023</v>
      </c>
      <c r="B696" s="29" t="s">
        <v>21</v>
      </c>
      <c r="C696" s="29" t="s">
        <v>12</v>
      </c>
      <c r="D696" s="29" t="s">
        <v>18</v>
      </c>
      <c r="E696" s="28">
        <v>122700</v>
      </c>
      <c r="F696" s="29" t="s">
        <v>14</v>
      </c>
      <c r="G696" s="28">
        <v>122700</v>
      </c>
      <c r="H696" s="29" t="s">
        <v>17</v>
      </c>
      <c r="I696" s="28">
        <v>0</v>
      </c>
      <c r="J696" s="29" t="s">
        <v>17</v>
      </c>
      <c r="K696" s="29" t="s">
        <v>16</v>
      </c>
      <c r="L696" s="29" t="str">
        <f>_xlfn.XLOOKUP($D696,mapping!$B$2:$B$124,mapping!$A$2:$A$124,,0)</f>
        <v>Machine Learning Engineer</v>
      </c>
      <c r="M696" s="29" t="str">
        <f>_xlfn.XLOOKUP($C696,mapping!$J$2:$J$5,mapping!$K$2:$K$5,,0)</f>
        <v>Full-Time</v>
      </c>
      <c r="N696" s="29" t="str">
        <f>_xlfn.XLOOKUP($B696,mapping!$G$2:$G$5,mapping!$H$2:$H$5,,0)</f>
        <v>Senior</v>
      </c>
      <c r="O696" s="29" t="str">
        <f>_xlfn.XLOOKUP($J696,mapping!$D$2:$D$56,mapping!$E$2:$E$56,,0)</f>
        <v>United States</v>
      </c>
      <c r="P696" s="29" t="str">
        <f>_xlfn.XLOOKUP($K696,mapping!$P$2:$P$4,mapping!$Q$2:$Q$4,,0)</f>
        <v>Medium</v>
      </c>
      <c r="Q696" s="29" t="str">
        <f>_xlfn.XLOOKUP($I696,mapping!$M$2:$M$4,mapping!$N$2:$N$4,,0)</f>
        <v>On-site</v>
      </c>
    </row>
    <row r="697" spans="1:17" x14ac:dyDescent="0.25">
      <c r="A697" s="28">
        <v>2023</v>
      </c>
      <c r="B697" s="29" t="s">
        <v>21</v>
      </c>
      <c r="C697" s="29" t="s">
        <v>12</v>
      </c>
      <c r="D697" s="29" t="s">
        <v>22</v>
      </c>
      <c r="E697" s="28">
        <v>122700</v>
      </c>
      <c r="F697" s="29" t="s">
        <v>14</v>
      </c>
      <c r="G697" s="28">
        <v>122700</v>
      </c>
      <c r="H697" s="29" t="s">
        <v>17</v>
      </c>
      <c r="I697" s="28">
        <v>0</v>
      </c>
      <c r="J697" s="29" t="s">
        <v>17</v>
      </c>
      <c r="K697" s="29" t="s">
        <v>16</v>
      </c>
      <c r="L697" s="29" t="str">
        <f>_xlfn.XLOOKUP($D697,mapping!$B$2:$B$124,mapping!$A$2:$A$124,,0)</f>
        <v>Data Scientist</v>
      </c>
      <c r="M697" s="29" t="str">
        <f>_xlfn.XLOOKUP($C697,mapping!$J$2:$J$5,mapping!$K$2:$K$5,,0)</f>
        <v>Full-Time</v>
      </c>
      <c r="N697" s="29" t="str">
        <f>_xlfn.XLOOKUP($B697,mapping!$G$2:$G$5,mapping!$H$2:$H$5,,0)</f>
        <v>Senior</v>
      </c>
      <c r="O697" s="29" t="str">
        <f>_xlfn.XLOOKUP($J697,mapping!$D$2:$D$56,mapping!$E$2:$E$56,,0)</f>
        <v>United States</v>
      </c>
      <c r="P697" s="29" t="str">
        <f>_xlfn.XLOOKUP($K697,mapping!$P$2:$P$4,mapping!$Q$2:$Q$4,,0)</f>
        <v>Medium</v>
      </c>
      <c r="Q697" s="29" t="str">
        <f>_xlfn.XLOOKUP($I697,mapping!$M$2:$M$4,mapping!$N$2:$N$4,,0)</f>
        <v>On-site</v>
      </c>
    </row>
    <row r="698" spans="1:17" x14ac:dyDescent="0.25">
      <c r="A698" s="28">
        <v>2023</v>
      </c>
      <c r="B698" s="29" t="s">
        <v>11</v>
      </c>
      <c r="C698" s="29" t="s">
        <v>12</v>
      </c>
      <c r="D698" s="29" t="s">
        <v>22</v>
      </c>
      <c r="E698" s="28">
        <v>90000</v>
      </c>
      <c r="F698" s="29" t="s">
        <v>19</v>
      </c>
      <c r="G698" s="28">
        <v>97171</v>
      </c>
      <c r="H698" s="29" t="s">
        <v>20</v>
      </c>
      <c r="I698" s="28">
        <v>0</v>
      </c>
      <c r="J698" s="29" t="s">
        <v>20</v>
      </c>
      <c r="K698" s="29" t="s">
        <v>16</v>
      </c>
      <c r="L698" s="29" t="str">
        <f>_xlfn.XLOOKUP($D698,mapping!$B$2:$B$124,mapping!$A$2:$A$124,,0)</f>
        <v>Data Scientist</v>
      </c>
      <c r="M698" s="29" t="str">
        <f>_xlfn.XLOOKUP($C698,mapping!$J$2:$J$5,mapping!$K$2:$K$5,,0)</f>
        <v>Full-Time</v>
      </c>
      <c r="N698" s="29" t="str">
        <f>_xlfn.XLOOKUP($B698,mapping!$G$2:$G$5,mapping!$H$2:$H$5,,0)</f>
        <v>Mid-Level</v>
      </c>
      <c r="O698" s="29" t="str">
        <f>_xlfn.XLOOKUP($J698,mapping!$D$2:$D$56,mapping!$E$2:$E$56,,0)</f>
        <v>Ireland</v>
      </c>
      <c r="P698" s="29" t="str">
        <f>_xlfn.XLOOKUP($K698,mapping!$P$2:$P$4,mapping!$Q$2:$Q$4,,0)</f>
        <v>Medium</v>
      </c>
      <c r="Q698" s="29" t="str">
        <f>_xlfn.XLOOKUP($I698,mapping!$M$2:$M$4,mapping!$N$2:$N$4,,0)</f>
        <v>On-site</v>
      </c>
    </row>
    <row r="699" spans="1:17" x14ac:dyDescent="0.25">
      <c r="A699" s="28">
        <v>2023</v>
      </c>
      <c r="B699" s="29" t="s">
        <v>21</v>
      </c>
      <c r="C699" s="29" t="s">
        <v>12</v>
      </c>
      <c r="D699" s="29" t="s">
        <v>26</v>
      </c>
      <c r="E699" s="28">
        <v>163800</v>
      </c>
      <c r="F699" s="29" t="s">
        <v>14</v>
      </c>
      <c r="G699" s="28">
        <v>163800</v>
      </c>
      <c r="H699" s="29" t="s">
        <v>17</v>
      </c>
      <c r="I699" s="28">
        <v>0</v>
      </c>
      <c r="J699" s="29" t="s">
        <v>17</v>
      </c>
      <c r="K699" s="29" t="s">
        <v>16</v>
      </c>
      <c r="L699" s="29" t="str">
        <f>_xlfn.XLOOKUP($D699,mapping!$B$2:$B$124,mapping!$A$2:$A$124,,0)</f>
        <v>Data Engineer</v>
      </c>
      <c r="M699" s="29" t="str">
        <f>_xlfn.XLOOKUP($C699,mapping!$J$2:$J$5,mapping!$K$2:$K$5,,0)</f>
        <v>Full-Time</v>
      </c>
      <c r="N699" s="29" t="str">
        <f>_xlfn.XLOOKUP($B699,mapping!$G$2:$G$5,mapping!$H$2:$H$5,,0)</f>
        <v>Senior</v>
      </c>
      <c r="O699" s="29" t="str">
        <f>_xlfn.XLOOKUP($J699,mapping!$D$2:$D$56,mapping!$E$2:$E$56,,0)</f>
        <v>United States</v>
      </c>
      <c r="P699" s="29" t="str">
        <f>_xlfn.XLOOKUP($K699,mapping!$P$2:$P$4,mapping!$Q$2:$Q$4,,0)</f>
        <v>Medium</v>
      </c>
      <c r="Q699" s="29" t="str">
        <f>_xlfn.XLOOKUP($I699,mapping!$M$2:$M$4,mapping!$N$2:$N$4,,0)</f>
        <v>On-site</v>
      </c>
    </row>
    <row r="700" spans="1:17" x14ac:dyDescent="0.25">
      <c r="A700" s="28">
        <v>2023</v>
      </c>
      <c r="B700" s="29" t="s">
        <v>29</v>
      </c>
      <c r="C700" s="29" t="s">
        <v>12</v>
      </c>
      <c r="D700" s="29" t="s">
        <v>13</v>
      </c>
      <c r="E700" s="28">
        <v>55000</v>
      </c>
      <c r="F700" s="29" t="s">
        <v>14</v>
      </c>
      <c r="G700" s="28">
        <v>55000</v>
      </c>
      <c r="H700" s="29" t="s">
        <v>17</v>
      </c>
      <c r="I700" s="28">
        <v>0</v>
      </c>
      <c r="J700" s="29" t="s">
        <v>17</v>
      </c>
      <c r="K700" s="29" t="s">
        <v>16</v>
      </c>
      <c r="L700" s="29" t="str">
        <f>_xlfn.XLOOKUP($D700,mapping!$B$2:$B$124,mapping!$A$2:$A$124,,0)</f>
        <v>Data Analyst</v>
      </c>
      <c r="M700" s="29" t="str">
        <f>_xlfn.XLOOKUP($C700,mapping!$J$2:$J$5,mapping!$K$2:$K$5,,0)</f>
        <v>Full-Time</v>
      </c>
      <c r="N700" s="29" t="str">
        <f>_xlfn.XLOOKUP($B700,mapping!$G$2:$G$5,mapping!$H$2:$H$5,,0)</f>
        <v>Junior</v>
      </c>
      <c r="O700" s="29" t="str">
        <f>_xlfn.XLOOKUP($J700,mapping!$D$2:$D$56,mapping!$E$2:$E$56,,0)</f>
        <v>United States</v>
      </c>
      <c r="P700" s="29" t="str">
        <f>_xlfn.XLOOKUP($K700,mapping!$P$2:$P$4,mapping!$Q$2:$Q$4,,0)</f>
        <v>Medium</v>
      </c>
      <c r="Q700" s="29" t="str">
        <f>_xlfn.XLOOKUP($I700,mapping!$M$2:$M$4,mapping!$N$2:$N$4,,0)</f>
        <v>On-site</v>
      </c>
    </row>
    <row r="701" spans="1:17" x14ac:dyDescent="0.25">
      <c r="A701" s="28">
        <v>2024</v>
      </c>
      <c r="B701" s="29" t="s">
        <v>21</v>
      </c>
      <c r="C701" s="29" t="s">
        <v>12</v>
      </c>
      <c r="D701" s="29" t="s">
        <v>31</v>
      </c>
      <c r="E701" s="28">
        <v>92000</v>
      </c>
      <c r="F701" s="29" t="s">
        <v>14</v>
      </c>
      <c r="G701" s="28">
        <v>92000</v>
      </c>
      <c r="H701" s="29" t="s">
        <v>17</v>
      </c>
      <c r="I701" s="28">
        <v>100</v>
      </c>
      <c r="J701" s="29" t="s">
        <v>17</v>
      </c>
      <c r="K701" s="29" t="s">
        <v>16</v>
      </c>
      <c r="L701" s="29" t="str">
        <f>_xlfn.XLOOKUP($D701,mapping!$B$2:$B$124,mapping!$A$2:$A$124,,0)</f>
        <v>Analytics Engineer</v>
      </c>
      <c r="M701" s="29" t="str">
        <f>_xlfn.XLOOKUP($C701,mapping!$J$2:$J$5,mapping!$K$2:$K$5,,0)</f>
        <v>Full-Time</v>
      </c>
      <c r="N701" s="29" t="str">
        <f>_xlfn.XLOOKUP($B701,mapping!$G$2:$G$5,mapping!$H$2:$H$5,,0)</f>
        <v>Senior</v>
      </c>
      <c r="O701" s="29" t="str">
        <f>_xlfn.XLOOKUP($J701,mapping!$D$2:$D$56,mapping!$E$2:$E$56,,0)</f>
        <v>United States</v>
      </c>
      <c r="P701" s="29" t="str">
        <f>_xlfn.XLOOKUP($K701,mapping!$P$2:$P$4,mapping!$Q$2:$Q$4,,0)</f>
        <v>Medium</v>
      </c>
      <c r="Q701" s="29" t="str">
        <f>_xlfn.XLOOKUP($I701,mapping!$M$2:$M$4,mapping!$N$2:$N$4,,0)</f>
        <v>Remote</v>
      </c>
    </row>
    <row r="702" spans="1:17" x14ac:dyDescent="0.25">
      <c r="A702" s="28">
        <v>2023</v>
      </c>
      <c r="B702" s="29" t="s">
        <v>21</v>
      </c>
      <c r="C702" s="29" t="s">
        <v>12</v>
      </c>
      <c r="D702" s="29" t="s">
        <v>18</v>
      </c>
      <c r="E702" s="28">
        <v>73200</v>
      </c>
      <c r="F702" s="29" t="s">
        <v>19</v>
      </c>
      <c r="G702" s="28">
        <v>79032</v>
      </c>
      <c r="H702" s="29" t="s">
        <v>111</v>
      </c>
      <c r="I702" s="28">
        <v>0</v>
      </c>
      <c r="J702" s="29" t="s">
        <v>111</v>
      </c>
      <c r="K702" s="29" t="s">
        <v>16</v>
      </c>
      <c r="L702" s="29" t="str">
        <f>_xlfn.XLOOKUP($D702,mapping!$B$2:$B$124,mapping!$A$2:$A$124,,0)</f>
        <v>Machine Learning Engineer</v>
      </c>
      <c r="M702" s="29" t="str">
        <f>_xlfn.XLOOKUP($C702,mapping!$J$2:$J$5,mapping!$K$2:$K$5,,0)</f>
        <v>Full-Time</v>
      </c>
      <c r="N702" s="29" t="str">
        <f>_xlfn.XLOOKUP($B702,mapping!$G$2:$G$5,mapping!$H$2:$H$5,,0)</f>
        <v>Senior</v>
      </c>
      <c r="O702" s="29" t="str">
        <f>_xlfn.XLOOKUP($J702,mapping!$D$2:$D$56,mapping!$E$2:$E$56,,0)</f>
        <v>Lithuania</v>
      </c>
      <c r="P702" s="29" t="str">
        <f>_xlfn.XLOOKUP($K702,mapping!$P$2:$P$4,mapping!$Q$2:$Q$4,,0)</f>
        <v>Medium</v>
      </c>
      <c r="Q702" s="29" t="str">
        <f>_xlfn.XLOOKUP($I702,mapping!$M$2:$M$4,mapping!$N$2:$N$4,,0)</f>
        <v>On-site</v>
      </c>
    </row>
    <row r="703" spans="1:17" x14ac:dyDescent="0.25">
      <c r="A703" s="28">
        <v>2023</v>
      </c>
      <c r="B703" s="29" t="s">
        <v>21</v>
      </c>
      <c r="C703" s="29" t="s">
        <v>12</v>
      </c>
      <c r="D703" s="29" t="s">
        <v>22</v>
      </c>
      <c r="E703" s="28">
        <v>125000</v>
      </c>
      <c r="F703" s="29" t="s">
        <v>14</v>
      </c>
      <c r="G703" s="28">
        <v>125000</v>
      </c>
      <c r="H703" s="29" t="s">
        <v>17</v>
      </c>
      <c r="I703" s="28">
        <v>100</v>
      </c>
      <c r="J703" s="29" t="s">
        <v>17</v>
      </c>
      <c r="K703" s="29" t="s">
        <v>16</v>
      </c>
      <c r="L703" s="29" t="str">
        <f>_xlfn.XLOOKUP($D703,mapping!$B$2:$B$124,mapping!$A$2:$A$124,,0)</f>
        <v>Data Scientist</v>
      </c>
      <c r="M703" s="29" t="str">
        <f>_xlfn.XLOOKUP($C703,mapping!$J$2:$J$5,mapping!$K$2:$K$5,,0)</f>
        <v>Full-Time</v>
      </c>
      <c r="N703" s="29" t="str">
        <f>_xlfn.XLOOKUP($B703,mapping!$G$2:$G$5,mapping!$H$2:$H$5,,0)</f>
        <v>Senior</v>
      </c>
      <c r="O703" s="29" t="str">
        <f>_xlfn.XLOOKUP($J703,mapping!$D$2:$D$56,mapping!$E$2:$E$56,,0)</f>
        <v>United States</v>
      </c>
      <c r="P703" s="29" t="str">
        <f>_xlfn.XLOOKUP($K703,mapping!$P$2:$P$4,mapping!$Q$2:$Q$4,,0)</f>
        <v>Medium</v>
      </c>
      <c r="Q703" s="29" t="str">
        <f>_xlfn.XLOOKUP($I703,mapping!$M$2:$M$4,mapping!$N$2:$N$4,,0)</f>
        <v>Remote</v>
      </c>
    </row>
    <row r="704" spans="1:17" x14ac:dyDescent="0.25">
      <c r="A704" s="28">
        <v>2024</v>
      </c>
      <c r="B704" s="29" t="s">
        <v>21</v>
      </c>
      <c r="C704" s="29" t="s">
        <v>12</v>
      </c>
      <c r="D704" s="29" t="s">
        <v>51</v>
      </c>
      <c r="E704" s="28">
        <v>209000</v>
      </c>
      <c r="F704" s="29" t="s">
        <v>14</v>
      </c>
      <c r="G704" s="28">
        <v>209000</v>
      </c>
      <c r="H704" s="29" t="s">
        <v>73</v>
      </c>
      <c r="I704" s="28">
        <v>100</v>
      </c>
      <c r="J704" s="29" t="s">
        <v>73</v>
      </c>
      <c r="K704" s="29" t="s">
        <v>16</v>
      </c>
      <c r="L704" s="29" t="str">
        <f>_xlfn.XLOOKUP($D704,mapping!$B$2:$B$124,mapping!$A$2:$A$124,,0)</f>
        <v>Applied Scientist</v>
      </c>
      <c r="M704" s="29" t="str">
        <f>_xlfn.XLOOKUP($C704,mapping!$J$2:$J$5,mapping!$K$2:$K$5,,0)</f>
        <v>Full-Time</v>
      </c>
      <c r="N704" s="29" t="str">
        <f>_xlfn.XLOOKUP($B704,mapping!$G$2:$G$5,mapping!$H$2:$H$5,,0)</f>
        <v>Senior</v>
      </c>
      <c r="O704" s="29" t="str">
        <f>_xlfn.XLOOKUP($J704,mapping!$D$2:$D$56,mapping!$E$2:$E$56,,0)</f>
        <v>Poland</v>
      </c>
      <c r="P704" s="29" t="str">
        <f>_xlfn.XLOOKUP($K704,mapping!$P$2:$P$4,mapping!$Q$2:$Q$4,,0)</f>
        <v>Medium</v>
      </c>
      <c r="Q704" s="29" t="str">
        <f>_xlfn.XLOOKUP($I704,mapping!$M$2:$M$4,mapping!$N$2:$N$4,,0)</f>
        <v>Remote</v>
      </c>
    </row>
    <row r="705" spans="1:17" x14ac:dyDescent="0.25">
      <c r="A705" s="28">
        <v>2023</v>
      </c>
      <c r="B705" s="29" t="s">
        <v>11</v>
      </c>
      <c r="C705" s="29" t="s">
        <v>12</v>
      </c>
      <c r="D705" s="29" t="s">
        <v>51</v>
      </c>
      <c r="E705" s="28">
        <v>125000</v>
      </c>
      <c r="F705" s="29" t="s">
        <v>14</v>
      </c>
      <c r="G705" s="28">
        <v>125000</v>
      </c>
      <c r="H705" s="29" t="s">
        <v>17</v>
      </c>
      <c r="I705" s="28">
        <v>0</v>
      </c>
      <c r="J705" s="29" t="s">
        <v>17</v>
      </c>
      <c r="K705" s="29" t="s">
        <v>16</v>
      </c>
      <c r="L705" s="29" t="str">
        <f>_xlfn.XLOOKUP($D705,mapping!$B$2:$B$124,mapping!$A$2:$A$124,,0)</f>
        <v>Applied Scientist</v>
      </c>
      <c r="M705" s="29" t="str">
        <f>_xlfn.XLOOKUP($C705,mapping!$J$2:$J$5,mapping!$K$2:$K$5,,0)</f>
        <v>Full-Time</v>
      </c>
      <c r="N705" s="29" t="str">
        <f>_xlfn.XLOOKUP($B705,mapping!$G$2:$G$5,mapping!$H$2:$H$5,,0)</f>
        <v>Mid-Level</v>
      </c>
      <c r="O705" s="29" t="str">
        <f>_xlfn.XLOOKUP($J705,mapping!$D$2:$D$56,mapping!$E$2:$E$56,,0)</f>
        <v>United States</v>
      </c>
      <c r="P705" s="29" t="str">
        <f>_xlfn.XLOOKUP($K705,mapping!$P$2:$P$4,mapping!$Q$2:$Q$4,,0)</f>
        <v>Medium</v>
      </c>
      <c r="Q705" s="29" t="str">
        <f>_xlfn.XLOOKUP($I705,mapping!$M$2:$M$4,mapping!$N$2:$N$4,,0)</f>
        <v>On-site</v>
      </c>
    </row>
    <row r="706" spans="1:17" x14ac:dyDescent="0.25">
      <c r="A706" s="28">
        <v>2024</v>
      </c>
      <c r="B706" s="29" t="s">
        <v>11</v>
      </c>
      <c r="C706" s="29" t="s">
        <v>12</v>
      </c>
      <c r="D706" s="29" t="s">
        <v>26</v>
      </c>
      <c r="E706" s="28">
        <v>110000</v>
      </c>
      <c r="F706" s="29" t="s">
        <v>14</v>
      </c>
      <c r="G706" s="28">
        <v>110000</v>
      </c>
      <c r="H706" s="29" t="s">
        <v>17</v>
      </c>
      <c r="I706" s="28">
        <v>100</v>
      </c>
      <c r="J706" s="29" t="s">
        <v>17</v>
      </c>
      <c r="K706" s="29" t="s">
        <v>16</v>
      </c>
      <c r="L706" s="29" t="str">
        <f>_xlfn.XLOOKUP($D706,mapping!$B$2:$B$124,mapping!$A$2:$A$124,,0)</f>
        <v>Data Engineer</v>
      </c>
      <c r="M706" s="29" t="str">
        <f>_xlfn.XLOOKUP($C706,mapping!$J$2:$J$5,mapping!$K$2:$K$5,,0)</f>
        <v>Full-Time</v>
      </c>
      <c r="N706" s="29" t="str">
        <f>_xlfn.XLOOKUP($B706,mapping!$G$2:$G$5,mapping!$H$2:$H$5,,0)</f>
        <v>Mid-Level</v>
      </c>
      <c r="O706" s="29" t="str">
        <f>_xlfn.XLOOKUP($J706,mapping!$D$2:$D$56,mapping!$E$2:$E$56,,0)</f>
        <v>United States</v>
      </c>
      <c r="P706" s="29" t="str">
        <f>_xlfn.XLOOKUP($K706,mapping!$P$2:$P$4,mapping!$Q$2:$Q$4,,0)</f>
        <v>Medium</v>
      </c>
      <c r="Q706" s="29" t="str">
        <f>_xlfn.XLOOKUP($I706,mapping!$M$2:$M$4,mapping!$N$2:$N$4,,0)</f>
        <v>Remote</v>
      </c>
    </row>
    <row r="707" spans="1:17" x14ac:dyDescent="0.25">
      <c r="A707" s="28">
        <v>2023</v>
      </c>
      <c r="B707" s="29" t="s">
        <v>11</v>
      </c>
      <c r="C707" s="29" t="s">
        <v>12</v>
      </c>
      <c r="D707" s="29" t="s">
        <v>26</v>
      </c>
      <c r="E707" s="28">
        <v>149600</v>
      </c>
      <c r="F707" s="29" t="s">
        <v>14</v>
      </c>
      <c r="G707" s="28">
        <v>149600</v>
      </c>
      <c r="H707" s="29" t="s">
        <v>17</v>
      </c>
      <c r="I707" s="28">
        <v>0</v>
      </c>
      <c r="J707" s="29" t="s">
        <v>17</v>
      </c>
      <c r="K707" s="29" t="s">
        <v>16</v>
      </c>
      <c r="L707" s="29" t="str">
        <f>_xlfn.XLOOKUP($D707,mapping!$B$2:$B$124,mapping!$A$2:$A$124,,0)</f>
        <v>Data Engineer</v>
      </c>
      <c r="M707" s="29" t="str">
        <f>_xlfn.XLOOKUP($C707,mapping!$J$2:$J$5,mapping!$K$2:$K$5,,0)</f>
        <v>Full-Time</v>
      </c>
      <c r="N707" s="29" t="str">
        <f>_xlfn.XLOOKUP($B707,mapping!$G$2:$G$5,mapping!$H$2:$H$5,,0)</f>
        <v>Mid-Level</v>
      </c>
      <c r="O707" s="29" t="str">
        <f>_xlfn.XLOOKUP($J707,mapping!$D$2:$D$56,mapping!$E$2:$E$56,,0)</f>
        <v>United States</v>
      </c>
      <c r="P707" s="29" t="str">
        <f>_xlfn.XLOOKUP($K707,mapping!$P$2:$P$4,mapping!$Q$2:$Q$4,,0)</f>
        <v>Medium</v>
      </c>
      <c r="Q707" s="29" t="str">
        <f>_xlfn.XLOOKUP($I707,mapping!$M$2:$M$4,mapping!$N$2:$N$4,,0)</f>
        <v>On-site</v>
      </c>
    </row>
    <row r="708" spans="1:17" x14ac:dyDescent="0.25">
      <c r="A708" s="28">
        <v>2023</v>
      </c>
      <c r="B708" s="29" t="s">
        <v>11</v>
      </c>
      <c r="C708" s="29" t="s">
        <v>12</v>
      </c>
      <c r="D708" s="29" t="s">
        <v>13</v>
      </c>
      <c r="E708" s="28">
        <v>61800</v>
      </c>
      <c r="F708" s="29" t="s">
        <v>14</v>
      </c>
      <c r="G708" s="28">
        <v>61800</v>
      </c>
      <c r="H708" s="29" t="s">
        <v>17</v>
      </c>
      <c r="I708" s="28">
        <v>100</v>
      </c>
      <c r="J708" s="29" t="s">
        <v>17</v>
      </c>
      <c r="K708" s="29" t="s">
        <v>16</v>
      </c>
      <c r="L708" s="29" t="str">
        <f>_xlfn.XLOOKUP($D708,mapping!$B$2:$B$124,mapping!$A$2:$A$124,,0)</f>
        <v>Data Analyst</v>
      </c>
      <c r="M708" s="29" t="str">
        <f>_xlfn.XLOOKUP($C708,mapping!$J$2:$J$5,mapping!$K$2:$K$5,,0)</f>
        <v>Full-Time</v>
      </c>
      <c r="N708" s="29" t="str">
        <f>_xlfn.XLOOKUP($B708,mapping!$G$2:$G$5,mapping!$H$2:$H$5,,0)</f>
        <v>Mid-Level</v>
      </c>
      <c r="O708" s="29" t="str">
        <f>_xlfn.XLOOKUP($J708,mapping!$D$2:$D$56,mapping!$E$2:$E$56,,0)</f>
        <v>United States</v>
      </c>
      <c r="P708" s="29" t="str">
        <f>_xlfn.XLOOKUP($K708,mapping!$P$2:$P$4,mapping!$Q$2:$Q$4,,0)</f>
        <v>Medium</v>
      </c>
      <c r="Q708" s="29" t="str">
        <f>_xlfn.XLOOKUP($I708,mapping!$M$2:$M$4,mapping!$N$2:$N$4,,0)</f>
        <v>Remote</v>
      </c>
    </row>
    <row r="709" spans="1:17" x14ac:dyDescent="0.25">
      <c r="A709" s="28">
        <v>2021</v>
      </c>
      <c r="B709" s="29" t="s">
        <v>25</v>
      </c>
      <c r="C709" s="29" t="s">
        <v>12</v>
      </c>
      <c r="D709" s="29" t="s">
        <v>76</v>
      </c>
      <c r="E709" s="28">
        <v>230000</v>
      </c>
      <c r="F709" s="29" t="s">
        <v>14</v>
      </c>
      <c r="G709" s="28">
        <v>230000</v>
      </c>
      <c r="H709" s="29" t="s">
        <v>112</v>
      </c>
      <c r="I709" s="28">
        <v>50</v>
      </c>
      <c r="J709" s="29" t="s">
        <v>112</v>
      </c>
      <c r="K709" s="29" t="s">
        <v>33</v>
      </c>
      <c r="L709" s="29" t="str">
        <f>_xlfn.XLOOKUP($D709,mapping!$B$2:$B$124,mapping!$A$2:$A$124,,0)</f>
        <v>Data Manager</v>
      </c>
      <c r="M709" s="29" t="str">
        <f>_xlfn.XLOOKUP($C709,mapping!$J$2:$J$5,mapping!$K$2:$K$5,,0)</f>
        <v>Full-Time</v>
      </c>
      <c r="N709" s="29" t="str">
        <f>_xlfn.XLOOKUP($B709,mapping!$G$2:$G$5,mapping!$H$2:$H$5,,0)</f>
        <v>Executive</v>
      </c>
      <c r="O709" s="29" t="str">
        <f>_xlfn.XLOOKUP($J709,mapping!$D$2:$D$56,mapping!$E$2:$E$56,,0)</f>
        <v>Russia</v>
      </c>
      <c r="P709" s="29" t="str">
        <f>_xlfn.XLOOKUP($K709,mapping!$P$2:$P$4,mapping!$Q$2:$Q$4,,0)</f>
        <v>Large</v>
      </c>
      <c r="Q709" s="29" t="str">
        <f>_xlfn.XLOOKUP($I709,mapping!$M$2:$M$4,mapping!$N$2:$N$4,,0)</f>
        <v>Hybrid</v>
      </c>
    </row>
    <row r="710" spans="1:17" x14ac:dyDescent="0.25">
      <c r="A710" s="28">
        <v>2023</v>
      </c>
      <c r="B710" s="29" t="s">
        <v>21</v>
      </c>
      <c r="C710" s="29" t="s">
        <v>12</v>
      </c>
      <c r="D710" s="29" t="s">
        <v>23</v>
      </c>
      <c r="E710" s="28">
        <v>261500</v>
      </c>
      <c r="F710" s="29" t="s">
        <v>14</v>
      </c>
      <c r="G710" s="28">
        <v>261500</v>
      </c>
      <c r="H710" s="29" t="s">
        <v>17</v>
      </c>
      <c r="I710" s="28">
        <v>0</v>
      </c>
      <c r="J710" s="29" t="s">
        <v>17</v>
      </c>
      <c r="K710" s="29" t="s">
        <v>33</v>
      </c>
      <c r="L710" s="29" t="str">
        <f>_xlfn.XLOOKUP($D710,mapping!$B$2:$B$124,mapping!$A$2:$A$124,,0)</f>
        <v>Researcher</v>
      </c>
      <c r="M710" s="29" t="str">
        <f>_xlfn.XLOOKUP($C710,mapping!$J$2:$J$5,mapping!$K$2:$K$5,,0)</f>
        <v>Full-Time</v>
      </c>
      <c r="N710" s="29" t="str">
        <f>_xlfn.XLOOKUP($B710,mapping!$G$2:$G$5,mapping!$H$2:$H$5,,0)</f>
        <v>Senior</v>
      </c>
      <c r="O710" s="29" t="str">
        <f>_xlfn.XLOOKUP($J710,mapping!$D$2:$D$56,mapping!$E$2:$E$56,,0)</f>
        <v>United States</v>
      </c>
      <c r="P710" s="29" t="str">
        <f>_xlfn.XLOOKUP($K710,mapping!$P$2:$P$4,mapping!$Q$2:$Q$4,,0)</f>
        <v>Large</v>
      </c>
      <c r="Q710" s="29" t="str">
        <f>_xlfn.XLOOKUP($I710,mapping!$M$2:$M$4,mapping!$N$2:$N$4,,0)</f>
        <v>On-site</v>
      </c>
    </row>
    <row r="711" spans="1:17" x14ac:dyDescent="0.25">
      <c r="A711" s="28">
        <v>2023</v>
      </c>
      <c r="B711" s="29" t="s">
        <v>21</v>
      </c>
      <c r="C711" s="29" t="s">
        <v>12</v>
      </c>
      <c r="D711" s="29" t="s">
        <v>40</v>
      </c>
      <c r="E711" s="28">
        <v>110600</v>
      </c>
      <c r="F711" s="29" t="s">
        <v>14</v>
      </c>
      <c r="G711" s="28">
        <v>110600</v>
      </c>
      <c r="H711" s="29" t="s">
        <v>17</v>
      </c>
      <c r="I711" s="28">
        <v>0</v>
      </c>
      <c r="J711" s="29" t="s">
        <v>17</v>
      </c>
      <c r="K711" s="29" t="s">
        <v>16</v>
      </c>
      <c r="L711" s="29" t="str">
        <f>_xlfn.XLOOKUP($D711,mapping!$B$2:$B$124,mapping!$A$2:$A$124,,0)</f>
        <v>Business Intelligence</v>
      </c>
      <c r="M711" s="29" t="str">
        <f>_xlfn.XLOOKUP($C711,mapping!$J$2:$J$5,mapping!$K$2:$K$5,,0)</f>
        <v>Full-Time</v>
      </c>
      <c r="N711" s="29" t="str">
        <f>_xlfn.XLOOKUP($B711,mapping!$G$2:$G$5,mapping!$H$2:$H$5,,0)</f>
        <v>Senior</v>
      </c>
      <c r="O711" s="29" t="str">
        <f>_xlfn.XLOOKUP($J711,mapping!$D$2:$D$56,mapping!$E$2:$E$56,,0)</f>
        <v>United States</v>
      </c>
      <c r="P711" s="29" t="str">
        <f>_xlfn.XLOOKUP($K711,mapping!$P$2:$P$4,mapping!$Q$2:$Q$4,,0)</f>
        <v>Medium</v>
      </c>
      <c r="Q711" s="29" t="str">
        <f>_xlfn.XLOOKUP($I711,mapping!$M$2:$M$4,mapping!$N$2:$N$4,,0)</f>
        <v>On-site</v>
      </c>
    </row>
    <row r="712" spans="1:17" x14ac:dyDescent="0.25">
      <c r="A712" s="28">
        <v>2023</v>
      </c>
      <c r="B712" s="29" t="s">
        <v>21</v>
      </c>
      <c r="C712" s="29" t="s">
        <v>12</v>
      </c>
      <c r="D712" s="29" t="s">
        <v>50</v>
      </c>
      <c r="E712" s="28">
        <v>200000</v>
      </c>
      <c r="F712" s="29" t="s">
        <v>14</v>
      </c>
      <c r="G712" s="28">
        <v>200000</v>
      </c>
      <c r="H712" s="29" t="s">
        <v>17</v>
      </c>
      <c r="I712" s="28">
        <v>0</v>
      </c>
      <c r="J712" s="29" t="s">
        <v>17</v>
      </c>
      <c r="K712" s="29" t="s">
        <v>16</v>
      </c>
      <c r="L712" s="29" t="str">
        <f>_xlfn.XLOOKUP($D712,mapping!$B$2:$B$124,mapping!$A$2:$A$124,,0)</f>
        <v>Machine Learning Engineer</v>
      </c>
      <c r="M712" s="29" t="str">
        <f>_xlfn.XLOOKUP($C712,mapping!$J$2:$J$5,mapping!$K$2:$K$5,,0)</f>
        <v>Full-Time</v>
      </c>
      <c r="N712" s="29" t="str">
        <f>_xlfn.XLOOKUP($B712,mapping!$G$2:$G$5,mapping!$H$2:$H$5,,0)</f>
        <v>Senior</v>
      </c>
      <c r="O712" s="29" t="str">
        <f>_xlfn.XLOOKUP($J712,mapping!$D$2:$D$56,mapping!$E$2:$E$56,,0)</f>
        <v>United States</v>
      </c>
      <c r="P712" s="29" t="str">
        <f>_xlfn.XLOOKUP($K712,mapping!$P$2:$P$4,mapping!$Q$2:$Q$4,,0)</f>
        <v>Medium</v>
      </c>
      <c r="Q712" s="29" t="str">
        <f>_xlfn.XLOOKUP($I712,mapping!$M$2:$M$4,mapping!$N$2:$N$4,,0)</f>
        <v>On-site</v>
      </c>
    </row>
    <row r="713" spans="1:17" x14ac:dyDescent="0.25">
      <c r="A713" s="28">
        <v>2023</v>
      </c>
      <c r="B713" s="29" t="s">
        <v>21</v>
      </c>
      <c r="C713" s="29" t="s">
        <v>12</v>
      </c>
      <c r="D713" s="29" t="s">
        <v>22</v>
      </c>
      <c r="E713" s="28">
        <v>234000</v>
      </c>
      <c r="F713" s="29" t="s">
        <v>14</v>
      </c>
      <c r="G713" s="28">
        <v>234000</v>
      </c>
      <c r="H713" s="29" t="s">
        <v>17</v>
      </c>
      <c r="I713" s="28">
        <v>0</v>
      </c>
      <c r="J713" s="29" t="s">
        <v>17</v>
      </c>
      <c r="K713" s="29" t="s">
        <v>16</v>
      </c>
      <c r="L713" s="29" t="str">
        <f>_xlfn.XLOOKUP($D713,mapping!$B$2:$B$124,mapping!$A$2:$A$124,,0)</f>
        <v>Data Scientist</v>
      </c>
      <c r="M713" s="29" t="str">
        <f>_xlfn.XLOOKUP($C713,mapping!$J$2:$J$5,mapping!$K$2:$K$5,,0)</f>
        <v>Full-Time</v>
      </c>
      <c r="N713" s="29" t="str">
        <f>_xlfn.XLOOKUP($B713,mapping!$G$2:$G$5,mapping!$H$2:$H$5,,0)</f>
        <v>Senior</v>
      </c>
      <c r="O713" s="29" t="str">
        <f>_xlfn.XLOOKUP($J713,mapping!$D$2:$D$56,mapping!$E$2:$E$56,,0)</f>
        <v>United States</v>
      </c>
      <c r="P713" s="29" t="str">
        <f>_xlfn.XLOOKUP($K713,mapping!$P$2:$P$4,mapping!$Q$2:$Q$4,,0)</f>
        <v>Medium</v>
      </c>
      <c r="Q713" s="29" t="str">
        <f>_xlfn.XLOOKUP($I713,mapping!$M$2:$M$4,mapping!$N$2:$N$4,,0)</f>
        <v>On-site</v>
      </c>
    </row>
    <row r="714" spans="1:17" x14ac:dyDescent="0.25">
      <c r="A714" s="28">
        <v>2022</v>
      </c>
      <c r="B714" s="29" t="s">
        <v>21</v>
      </c>
      <c r="C714" s="29" t="s">
        <v>12</v>
      </c>
      <c r="D714" s="29" t="s">
        <v>26</v>
      </c>
      <c r="E714" s="28">
        <v>180000</v>
      </c>
      <c r="F714" s="29" t="s">
        <v>14</v>
      </c>
      <c r="G714" s="28">
        <v>180000</v>
      </c>
      <c r="H714" s="29" t="s">
        <v>17</v>
      </c>
      <c r="I714" s="28">
        <v>0</v>
      </c>
      <c r="J714" s="29" t="s">
        <v>17</v>
      </c>
      <c r="K714" s="29" t="s">
        <v>16</v>
      </c>
      <c r="L714" s="29" t="str">
        <f>_xlfn.XLOOKUP($D714,mapping!$B$2:$B$124,mapping!$A$2:$A$124,,0)</f>
        <v>Data Engineer</v>
      </c>
      <c r="M714" s="29" t="str">
        <f>_xlfn.XLOOKUP($C714,mapping!$J$2:$J$5,mapping!$K$2:$K$5,,0)</f>
        <v>Full-Time</v>
      </c>
      <c r="N714" s="29" t="str">
        <f>_xlfn.XLOOKUP($B714,mapping!$G$2:$G$5,mapping!$H$2:$H$5,,0)</f>
        <v>Senior</v>
      </c>
      <c r="O714" s="29" t="str">
        <f>_xlfn.XLOOKUP($J714,mapping!$D$2:$D$56,mapping!$E$2:$E$56,,0)</f>
        <v>United States</v>
      </c>
      <c r="P714" s="29" t="str">
        <f>_xlfn.XLOOKUP($K714,mapping!$P$2:$P$4,mapping!$Q$2:$Q$4,,0)</f>
        <v>Medium</v>
      </c>
      <c r="Q714" s="29" t="str">
        <f>_xlfn.XLOOKUP($I714,mapping!$M$2:$M$4,mapping!$N$2:$N$4,,0)</f>
        <v>On-site</v>
      </c>
    </row>
    <row r="715" spans="1:17" x14ac:dyDescent="0.25">
      <c r="A715" s="28">
        <v>2022</v>
      </c>
      <c r="B715" s="29" t="s">
        <v>11</v>
      </c>
      <c r="C715" s="29" t="s">
        <v>12</v>
      </c>
      <c r="D715" s="29" t="s">
        <v>13</v>
      </c>
      <c r="E715" s="28">
        <v>102640</v>
      </c>
      <c r="F715" s="29" t="s">
        <v>14</v>
      </c>
      <c r="G715" s="28">
        <v>102640</v>
      </c>
      <c r="H715" s="29" t="s">
        <v>17</v>
      </c>
      <c r="I715" s="28">
        <v>100</v>
      </c>
      <c r="J715" s="29" t="s">
        <v>17</v>
      </c>
      <c r="K715" s="29" t="s">
        <v>16</v>
      </c>
      <c r="L715" s="29" t="str">
        <f>_xlfn.XLOOKUP($D715,mapping!$B$2:$B$124,mapping!$A$2:$A$124,,0)</f>
        <v>Data Analyst</v>
      </c>
      <c r="M715" s="29" t="str">
        <f>_xlfn.XLOOKUP($C715,mapping!$J$2:$J$5,mapping!$K$2:$K$5,,0)</f>
        <v>Full-Time</v>
      </c>
      <c r="N715" s="29" t="str">
        <f>_xlfn.XLOOKUP($B715,mapping!$G$2:$G$5,mapping!$H$2:$H$5,,0)</f>
        <v>Mid-Level</v>
      </c>
      <c r="O715" s="29" t="str">
        <f>_xlfn.XLOOKUP($J715,mapping!$D$2:$D$56,mapping!$E$2:$E$56,,0)</f>
        <v>United States</v>
      </c>
      <c r="P715" s="29" t="str">
        <f>_xlfn.XLOOKUP($K715,mapping!$P$2:$P$4,mapping!$Q$2:$Q$4,,0)</f>
        <v>Medium</v>
      </c>
      <c r="Q715" s="29" t="str">
        <f>_xlfn.XLOOKUP($I715,mapping!$M$2:$M$4,mapping!$N$2:$N$4,,0)</f>
        <v>Remote</v>
      </c>
    </row>
    <row r="716" spans="1:17" x14ac:dyDescent="0.25">
      <c r="A716" s="28">
        <v>2023</v>
      </c>
      <c r="B716" s="29" t="s">
        <v>21</v>
      </c>
      <c r="C716" s="29" t="s">
        <v>12</v>
      </c>
      <c r="D716" s="29" t="s">
        <v>22</v>
      </c>
      <c r="E716" s="28">
        <v>138000</v>
      </c>
      <c r="F716" s="29" t="s">
        <v>14</v>
      </c>
      <c r="G716" s="28">
        <v>138000</v>
      </c>
      <c r="H716" s="29" t="s">
        <v>17</v>
      </c>
      <c r="I716" s="28">
        <v>0</v>
      </c>
      <c r="J716" s="29" t="s">
        <v>17</v>
      </c>
      <c r="K716" s="29" t="s">
        <v>16</v>
      </c>
      <c r="L716" s="29" t="str">
        <f>_xlfn.XLOOKUP($D716,mapping!$B$2:$B$124,mapping!$A$2:$A$124,,0)</f>
        <v>Data Scientist</v>
      </c>
      <c r="M716" s="29" t="str">
        <f>_xlfn.XLOOKUP($C716,mapping!$J$2:$J$5,mapping!$K$2:$K$5,,0)</f>
        <v>Full-Time</v>
      </c>
      <c r="N716" s="29" t="str">
        <f>_xlfn.XLOOKUP($B716,mapping!$G$2:$G$5,mapping!$H$2:$H$5,,0)</f>
        <v>Senior</v>
      </c>
      <c r="O716" s="29" t="str">
        <f>_xlfn.XLOOKUP($J716,mapping!$D$2:$D$56,mapping!$E$2:$E$56,,0)</f>
        <v>United States</v>
      </c>
      <c r="P716" s="29" t="str">
        <f>_xlfn.XLOOKUP($K716,mapping!$P$2:$P$4,mapping!$Q$2:$Q$4,,0)</f>
        <v>Medium</v>
      </c>
      <c r="Q716" s="29" t="str">
        <f>_xlfn.XLOOKUP($I716,mapping!$M$2:$M$4,mapping!$N$2:$N$4,,0)</f>
        <v>On-site</v>
      </c>
    </row>
    <row r="717" spans="1:17" x14ac:dyDescent="0.25">
      <c r="A717" s="28">
        <v>2024</v>
      </c>
      <c r="B717" s="29" t="s">
        <v>11</v>
      </c>
      <c r="C717" s="29" t="s">
        <v>12</v>
      </c>
      <c r="D717" s="29" t="s">
        <v>26</v>
      </c>
      <c r="E717" s="28">
        <v>132000</v>
      </c>
      <c r="F717" s="29" t="s">
        <v>14</v>
      </c>
      <c r="G717" s="28">
        <v>132000</v>
      </c>
      <c r="H717" s="29" t="s">
        <v>17</v>
      </c>
      <c r="I717" s="28">
        <v>100</v>
      </c>
      <c r="J717" s="29" t="s">
        <v>17</v>
      </c>
      <c r="K717" s="29" t="s">
        <v>16</v>
      </c>
      <c r="L717" s="29" t="str">
        <f>_xlfn.XLOOKUP($D717,mapping!$B$2:$B$124,mapping!$A$2:$A$124,,0)</f>
        <v>Data Engineer</v>
      </c>
      <c r="M717" s="29" t="str">
        <f>_xlfn.XLOOKUP($C717,mapping!$J$2:$J$5,mapping!$K$2:$K$5,,0)</f>
        <v>Full-Time</v>
      </c>
      <c r="N717" s="29" t="str">
        <f>_xlfn.XLOOKUP($B717,mapping!$G$2:$G$5,mapping!$H$2:$H$5,,0)</f>
        <v>Mid-Level</v>
      </c>
      <c r="O717" s="29" t="str">
        <f>_xlfn.XLOOKUP($J717,mapping!$D$2:$D$56,mapping!$E$2:$E$56,,0)</f>
        <v>United States</v>
      </c>
      <c r="P717" s="29" t="str">
        <f>_xlfn.XLOOKUP($K717,mapping!$P$2:$P$4,mapping!$Q$2:$Q$4,,0)</f>
        <v>Medium</v>
      </c>
      <c r="Q717" s="29" t="str">
        <f>_xlfn.XLOOKUP($I717,mapping!$M$2:$M$4,mapping!$N$2:$N$4,,0)</f>
        <v>Remote</v>
      </c>
    </row>
    <row r="718" spans="1:17" x14ac:dyDescent="0.25">
      <c r="A718" s="28">
        <v>2024</v>
      </c>
      <c r="B718" s="29" t="s">
        <v>29</v>
      </c>
      <c r="C718" s="29" t="s">
        <v>12</v>
      </c>
      <c r="D718" s="29" t="s">
        <v>26</v>
      </c>
      <c r="E718" s="28">
        <v>115000</v>
      </c>
      <c r="F718" s="29" t="s">
        <v>14</v>
      </c>
      <c r="G718" s="28">
        <v>115000</v>
      </c>
      <c r="H718" s="29" t="s">
        <v>17</v>
      </c>
      <c r="I718" s="28">
        <v>100</v>
      </c>
      <c r="J718" s="29" t="s">
        <v>17</v>
      </c>
      <c r="K718" s="29" t="s">
        <v>16</v>
      </c>
      <c r="L718" s="29" t="str">
        <f>_xlfn.XLOOKUP($D718,mapping!$B$2:$B$124,mapping!$A$2:$A$124,,0)</f>
        <v>Data Engineer</v>
      </c>
      <c r="M718" s="29" t="str">
        <f>_xlfn.XLOOKUP($C718,mapping!$J$2:$J$5,mapping!$K$2:$K$5,,0)</f>
        <v>Full-Time</v>
      </c>
      <c r="N718" s="29" t="str">
        <f>_xlfn.XLOOKUP($B718,mapping!$G$2:$G$5,mapping!$H$2:$H$5,,0)</f>
        <v>Junior</v>
      </c>
      <c r="O718" s="29" t="str">
        <f>_xlfn.XLOOKUP($J718,mapping!$D$2:$D$56,mapping!$E$2:$E$56,,0)</f>
        <v>United States</v>
      </c>
      <c r="P718" s="29" t="str">
        <f>_xlfn.XLOOKUP($K718,mapping!$P$2:$P$4,mapping!$Q$2:$Q$4,,0)</f>
        <v>Medium</v>
      </c>
      <c r="Q718" s="29" t="str">
        <f>_xlfn.XLOOKUP($I718,mapping!$M$2:$M$4,mapping!$N$2:$N$4,,0)</f>
        <v>Remote</v>
      </c>
    </row>
    <row r="719" spans="1:17" x14ac:dyDescent="0.25">
      <c r="A719" s="28">
        <v>2024</v>
      </c>
      <c r="B719" s="29" t="s">
        <v>21</v>
      </c>
      <c r="C719" s="29" t="s">
        <v>12</v>
      </c>
      <c r="D719" s="29" t="s">
        <v>26</v>
      </c>
      <c r="E719" s="28">
        <v>205000</v>
      </c>
      <c r="F719" s="29" t="s">
        <v>14</v>
      </c>
      <c r="G719" s="28">
        <v>205000</v>
      </c>
      <c r="H719" s="29" t="s">
        <v>17</v>
      </c>
      <c r="I719" s="28">
        <v>0</v>
      </c>
      <c r="J719" s="29" t="s">
        <v>17</v>
      </c>
      <c r="K719" s="29" t="s">
        <v>16</v>
      </c>
      <c r="L719" s="29" t="str">
        <f>_xlfn.XLOOKUP($D719,mapping!$B$2:$B$124,mapping!$A$2:$A$124,,0)</f>
        <v>Data Engineer</v>
      </c>
      <c r="M719" s="29" t="str">
        <f>_xlfn.XLOOKUP($C719,mapping!$J$2:$J$5,mapping!$K$2:$K$5,,0)</f>
        <v>Full-Time</v>
      </c>
      <c r="N719" s="29" t="str">
        <f>_xlfn.XLOOKUP($B719,mapping!$G$2:$G$5,mapping!$H$2:$H$5,,0)</f>
        <v>Senior</v>
      </c>
      <c r="O719" s="29" t="str">
        <f>_xlfn.XLOOKUP($J719,mapping!$D$2:$D$56,mapping!$E$2:$E$56,,0)</f>
        <v>United States</v>
      </c>
      <c r="P719" s="29" t="str">
        <f>_xlfn.XLOOKUP($K719,mapping!$P$2:$P$4,mapping!$Q$2:$Q$4,,0)</f>
        <v>Medium</v>
      </c>
      <c r="Q719" s="29" t="str">
        <f>_xlfn.XLOOKUP($I719,mapping!$M$2:$M$4,mapping!$N$2:$N$4,,0)</f>
        <v>On-site</v>
      </c>
    </row>
    <row r="720" spans="1:17" x14ac:dyDescent="0.25">
      <c r="A720" s="28">
        <v>2020</v>
      </c>
      <c r="B720" s="29" t="s">
        <v>11</v>
      </c>
      <c r="C720" s="29" t="s">
        <v>12</v>
      </c>
      <c r="D720" s="29" t="s">
        <v>22</v>
      </c>
      <c r="E720" s="28">
        <v>45760</v>
      </c>
      <c r="F720" s="29" t="s">
        <v>14</v>
      </c>
      <c r="G720" s="28">
        <v>45760</v>
      </c>
      <c r="H720" s="29" t="s">
        <v>104</v>
      </c>
      <c r="I720" s="28">
        <v>100</v>
      </c>
      <c r="J720" s="29" t="s">
        <v>17</v>
      </c>
      <c r="K720" s="29" t="s">
        <v>56</v>
      </c>
      <c r="L720" s="29" t="str">
        <f>_xlfn.XLOOKUP($D720,mapping!$B$2:$B$124,mapping!$A$2:$A$124,,0)</f>
        <v>Data Scientist</v>
      </c>
      <c r="M720" s="29" t="str">
        <f>_xlfn.XLOOKUP($C720,mapping!$J$2:$J$5,mapping!$K$2:$K$5,,0)</f>
        <v>Full-Time</v>
      </c>
      <c r="N720" s="29" t="str">
        <f>_xlfn.XLOOKUP($B720,mapping!$G$2:$G$5,mapping!$H$2:$H$5,,0)</f>
        <v>Mid-Level</v>
      </c>
      <c r="O720" s="29" t="str">
        <f>_xlfn.XLOOKUP($J720,mapping!$D$2:$D$56,mapping!$E$2:$E$56,,0)</f>
        <v>United States</v>
      </c>
      <c r="P720" s="29" t="str">
        <f>_xlfn.XLOOKUP($K720,mapping!$P$2:$P$4,mapping!$Q$2:$Q$4,,0)</f>
        <v>Small</v>
      </c>
      <c r="Q720" s="29" t="str">
        <f>_xlfn.XLOOKUP($I720,mapping!$M$2:$M$4,mapping!$N$2:$N$4,,0)</f>
        <v>Remote</v>
      </c>
    </row>
    <row r="721" spans="1:17" x14ac:dyDescent="0.25">
      <c r="A721" s="28">
        <v>2023</v>
      </c>
      <c r="B721" s="29" t="s">
        <v>25</v>
      </c>
      <c r="C721" s="29" t="s">
        <v>12</v>
      </c>
      <c r="D721" s="29" t="s">
        <v>31</v>
      </c>
      <c r="E721" s="28">
        <v>200000</v>
      </c>
      <c r="F721" s="29" t="s">
        <v>14</v>
      </c>
      <c r="G721" s="28">
        <v>200000</v>
      </c>
      <c r="H721" s="29" t="s">
        <v>17</v>
      </c>
      <c r="I721" s="28">
        <v>0</v>
      </c>
      <c r="J721" s="29" t="s">
        <v>17</v>
      </c>
      <c r="K721" s="29" t="s">
        <v>16</v>
      </c>
      <c r="L721" s="29" t="str">
        <f>_xlfn.XLOOKUP($D721,mapping!$B$2:$B$124,mapping!$A$2:$A$124,,0)</f>
        <v>Analytics Engineer</v>
      </c>
      <c r="M721" s="29" t="str">
        <f>_xlfn.XLOOKUP($C721,mapping!$J$2:$J$5,mapping!$K$2:$K$5,,0)</f>
        <v>Full-Time</v>
      </c>
      <c r="N721" s="29" t="str">
        <f>_xlfn.XLOOKUP($B721,mapping!$G$2:$G$5,mapping!$H$2:$H$5,,0)</f>
        <v>Executive</v>
      </c>
      <c r="O721" s="29" t="str">
        <f>_xlfn.XLOOKUP($J721,mapping!$D$2:$D$56,mapping!$E$2:$E$56,,0)</f>
        <v>United States</v>
      </c>
      <c r="P721" s="29" t="str">
        <f>_xlfn.XLOOKUP($K721,mapping!$P$2:$P$4,mapping!$Q$2:$Q$4,,0)</f>
        <v>Medium</v>
      </c>
      <c r="Q721" s="29" t="str">
        <f>_xlfn.XLOOKUP($I721,mapping!$M$2:$M$4,mapping!$N$2:$N$4,,0)</f>
        <v>On-site</v>
      </c>
    </row>
    <row r="722" spans="1:17" x14ac:dyDescent="0.25">
      <c r="A722" s="28">
        <v>2023</v>
      </c>
      <c r="B722" s="29" t="s">
        <v>21</v>
      </c>
      <c r="C722" s="29" t="s">
        <v>12</v>
      </c>
      <c r="D722" s="29" t="s">
        <v>26</v>
      </c>
      <c r="E722" s="28">
        <v>205000</v>
      </c>
      <c r="F722" s="29" t="s">
        <v>14</v>
      </c>
      <c r="G722" s="28">
        <v>205000</v>
      </c>
      <c r="H722" s="29" t="s">
        <v>17</v>
      </c>
      <c r="I722" s="28">
        <v>0</v>
      </c>
      <c r="J722" s="29" t="s">
        <v>17</v>
      </c>
      <c r="K722" s="29" t="s">
        <v>16</v>
      </c>
      <c r="L722" s="29" t="str">
        <f>_xlfn.XLOOKUP($D722,mapping!$B$2:$B$124,mapping!$A$2:$A$124,,0)</f>
        <v>Data Engineer</v>
      </c>
      <c r="M722" s="29" t="str">
        <f>_xlfn.XLOOKUP($C722,mapping!$J$2:$J$5,mapping!$K$2:$K$5,,0)</f>
        <v>Full-Time</v>
      </c>
      <c r="N722" s="29" t="str">
        <f>_xlfn.XLOOKUP($B722,mapping!$G$2:$G$5,mapping!$H$2:$H$5,,0)</f>
        <v>Senior</v>
      </c>
      <c r="O722" s="29" t="str">
        <f>_xlfn.XLOOKUP($J722,mapping!$D$2:$D$56,mapping!$E$2:$E$56,,0)</f>
        <v>United States</v>
      </c>
      <c r="P722" s="29" t="str">
        <f>_xlfn.XLOOKUP($K722,mapping!$P$2:$P$4,mapping!$Q$2:$Q$4,,0)</f>
        <v>Medium</v>
      </c>
      <c r="Q722" s="29" t="str">
        <f>_xlfn.XLOOKUP($I722,mapping!$M$2:$M$4,mapping!$N$2:$N$4,,0)</f>
        <v>On-site</v>
      </c>
    </row>
    <row r="723" spans="1:17" x14ac:dyDescent="0.25">
      <c r="A723" s="28">
        <v>2024</v>
      </c>
      <c r="B723" s="29" t="s">
        <v>21</v>
      </c>
      <c r="C723" s="29" t="s">
        <v>12</v>
      </c>
      <c r="D723" s="29" t="s">
        <v>18</v>
      </c>
      <c r="E723" s="28">
        <v>216700</v>
      </c>
      <c r="F723" s="29" t="s">
        <v>14</v>
      </c>
      <c r="G723" s="28">
        <v>216700</v>
      </c>
      <c r="H723" s="29" t="s">
        <v>45</v>
      </c>
      <c r="I723" s="28">
        <v>100</v>
      </c>
      <c r="J723" s="29" t="s">
        <v>45</v>
      </c>
      <c r="K723" s="29" t="s">
        <v>16</v>
      </c>
      <c r="L723" s="29" t="str">
        <f>_xlfn.XLOOKUP($D723,mapping!$B$2:$B$124,mapping!$A$2:$A$124,,0)</f>
        <v>Machine Learning Engineer</v>
      </c>
      <c r="M723" s="29" t="str">
        <f>_xlfn.XLOOKUP($C723,mapping!$J$2:$J$5,mapping!$K$2:$K$5,,0)</f>
        <v>Full-Time</v>
      </c>
      <c r="N723" s="29" t="str">
        <f>_xlfn.XLOOKUP($B723,mapping!$G$2:$G$5,mapping!$H$2:$H$5,,0)</f>
        <v>Senior</v>
      </c>
      <c r="O723" s="29" t="str">
        <f>_xlfn.XLOOKUP($J723,mapping!$D$2:$D$56,mapping!$E$2:$E$56,,0)</f>
        <v>Canada</v>
      </c>
      <c r="P723" s="29" t="str">
        <f>_xlfn.XLOOKUP($K723,mapping!$P$2:$P$4,mapping!$Q$2:$Q$4,,0)</f>
        <v>Medium</v>
      </c>
      <c r="Q723" s="29" t="str">
        <f>_xlfn.XLOOKUP($I723,mapping!$M$2:$M$4,mapping!$N$2:$N$4,,0)</f>
        <v>Remote</v>
      </c>
    </row>
    <row r="724" spans="1:17" x14ac:dyDescent="0.25">
      <c r="A724" s="28">
        <v>2022</v>
      </c>
      <c r="B724" s="29" t="s">
        <v>21</v>
      </c>
      <c r="C724" s="29" t="s">
        <v>12</v>
      </c>
      <c r="D724" s="29" t="s">
        <v>22</v>
      </c>
      <c r="E724" s="28">
        <v>191475</v>
      </c>
      <c r="F724" s="29" t="s">
        <v>14</v>
      </c>
      <c r="G724" s="28">
        <v>191475</v>
      </c>
      <c r="H724" s="29" t="s">
        <v>17</v>
      </c>
      <c r="I724" s="28">
        <v>100</v>
      </c>
      <c r="J724" s="29" t="s">
        <v>17</v>
      </c>
      <c r="K724" s="29" t="s">
        <v>16</v>
      </c>
      <c r="L724" s="29" t="str">
        <f>_xlfn.XLOOKUP($D724,mapping!$B$2:$B$124,mapping!$A$2:$A$124,,0)</f>
        <v>Data Scientist</v>
      </c>
      <c r="M724" s="29" t="str">
        <f>_xlfn.XLOOKUP($C724,mapping!$J$2:$J$5,mapping!$K$2:$K$5,,0)</f>
        <v>Full-Time</v>
      </c>
      <c r="N724" s="29" t="str">
        <f>_xlfn.XLOOKUP($B724,mapping!$G$2:$G$5,mapping!$H$2:$H$5,,0)</f>
        <v>Senior</v>
      </c>
      <c r="O724" s="29" t="str">
        <f>_xlfn.XLOOKUP($J724,mapping!$D$2:$D$56,mapping!$E$2:$E$56,,0)</f>
        <v>United States</v>
      </c>
      <c r="P724" s="29" t="str">
        <f>_xlfn.XLOOKUP($K724,mapping!$P$2:$P$4,mapping!$Q$2:$Q$4,,0)</f>
        <v>Medium</v>
      </c>
      <c r="Q724" s="29" t="str">
        <f>_xlfn.XLOOKUP($I724,mapping!$M$2:$M$4,mapping!$N$2:$N$4,,0)</f>
        <v>Remote</v>
      </c>
    </row>
    <row r="725" spans="1:17" x14ac:dyDescent="0.25">
      <c r="A725" s="28">
        <v>2022</v>
      </c>
      <c r="B725" s="29" t="s">
        <v>21</v>
      </c>
      <c r="C725" s="29" t="s">
        <v>12</v>
      </c>
      <c r="D725" s="29" t="s">
        <v>113</v>
      </c>
      <c r="E725" s="28">
        <v>108000</v>
      </c>
      <c r="F725" s="29" t="s">
        <v>14</v>
      </c>
      <c r="G725" s="28">
        <v>108000</v>
      </c>
      <c r="H725" s="29" t="s">
        <v>17</v>
      </c>
      <c r="I725" s="28">
        <v>0</v>
      </c>
      <c r="J725" s="29" t="s">
        <v>17</v>
      </c>
      <c r="K725" s="29" t="s">
        <v>33</v>
      </c>
      <c r="L725" s="29" t="str">
        <f>_xlfn.XLOOKUP($D725,mapping!$B$2:$B$124,mapping!$A$2:$A$124,,0)</f>
        <v>Machine Learning Engineer</v>
      </c>
      <c r="M725" s="29" t="str">
        <f>_xlfn.XLOOKUP($C725,mapping!$J$2:$J$5,mapping!$K$2:$K$5,,0)</f>
        <v>Full-Time</v>
      </c>
      <c r="N725" s="29" t="str">
        <f>_xlfn.XLOOKUP($B725,mapping!$G$2:$G$5,mapping!$H$2:$H$5,,0)</f>
        <v>Senior</v>
      </c>
      <c r="O725" s="29" t="str">
        <f>_xlfn.XLOOKUP($J725,mapping!$D$2:$D$56,mapping!$E$2:$E$56,,0)</f>
        <v>United States</v>
      </c>
      <c r="P725" s="29" t="str">
        <f>_xlfn.XLOOKUP($K725,mapping!$P$2:$P$4,mapping!$Q$2:$Q$4,,0)</f>
        <v>Large</v>
      </c>
      <c r="Q725" s="29" t="str">
        <f>_xlfn.XLOOKUP($I725,mapping!$M$2:$M$4,mapping!$N$2:$N$4,,0)</f>
        <v>On-site</v>
      </c>
    </row>
    <row r="726" spans="1:17" x14ac:dyDescent="0.25">
      <c r="A726" s="28">
        <v>2023</v>
      </c>
      <c r="B726" s="29" t="s">
        <v>21</v>
      </c>
      <c r="C726" s="29" t="s">
        <v>12</v>
      </c>
      <c r="D726" s="29" t="s">
        <v>26</v>
      </c>
      <c r="E726" s="28">
        <v>252000</v>
      </c>
      <c r="F726" s="29" t="s">
        <v>14</v>
      </c>
      <c r="G726" s="28">
        <v>252000</v>
      </c>
      <c r="H726" s="29" t="s">
        <v>17</v>
      </c>
      <c r="I726" s="28">
        <v>100</v>
      </c>
      <c r="J726" s="29" t="s">
        <v>17</v>
      </c>
      <c r="K726" s="29" t="s">
        <v>16</v>
      </c>
      <c r="L726" s="29" t="str">
        <f>_xlfn.XLOOKUP($D726,mapping!$B$2:$B$124,mapping!$A$2:$A$124,,0)</f>
        <v>Data Engineer</v>
      </c>
      <c r="M726" s="29" t="str">
        <f>_xlfn.XLOOKUP($C726,mapping!$J$2:$J$5,mapping!$K$2:$K$5,,0)</f>
        <v>Full-Time</v>
      </c>
      <c r="N726" s="29" t="str">
        <f>_xlfn.XLOOKUP($B726,mapping!$G$2:$G$5,mapping!$H$2:$H$5,,0)</f>
        <v>Senior</v>
      </c>
      <c r="O726" s="29" t="str">
        <f>_xlfn.XLOOKUP($J726,mapping!$D$2:$D$56,mapping!$E$2:$E$56,,0)</f>
        <v>United States</v>
      </c>
      <c r="P726" s="29" t="str">
        <f>_xlfn.XLOOKUP($K726,mapping!$P$2:$P$4,mapping!$Q$2:$Q$4,,0)</f>
        <v>Medium</v>
      </c>
      <c r="Q726" s="29" t="str">
        <f>_xlfn.XLOOKUP($I726,mapping!$M$2:$M$4,mapping!$N$2:$N$4,,0)</f>
        <v>Remote</v>
      </c>
    </row>
    <row r="727" spans="1:17" x14ac:dyDescent="0.25">
      <c r="A727" s="28">
        <v>2024</v>
      </c>
      <c r="B727" s="29" t="s">
        <v>21</v>
      </c>
      <c r="C727" s="29" t="s">
        <v>12</v>
      </c>
      <c r="D727" s="29" t="s">
        <v>26</v>
      </c>
      <c r="E727" s="28">
        <v>137500</v>
      </c>
      <c r="F727" s="29" t="s">
        <v>14</v>
      </c>
      <c r="G727" s="28">
        <v>137500</v>
      </c>
      <c r="H727" s="29" t="s">
        <v>17</v>
      </c>
      <c r="I727" s="28">
        <v>0</v>
      </c>
      <c r="J727" s="29" t="s">
        <v>17</v>
      </c>
      <c r="K727" s="29" t="s">
        <v>16</v>
      </c>
      <c r="L727" s="29" t="str">
        <f>_xlfn.XLOOKUP($D727,mapping!$B$2:$B$124,mapping!$A$2:$A$124,,0)</f>
        <v>Data Engineer</v>
      </c>
      <c r="M727" s="29" t="str">
        <f>_xlfn.XLOOKUP($C727,mapping!$J$2:$J$5,mapping!$K$2:$K$5,,0)</f>
        <v>Full-Time</v>
      </c>
      <c r="N727" s="29" t="str">
        <f>_xlfn.XLOOKUP($B727,mapping!$G$2:$G$5,mapping!$H$2:$H$5,,0)</f>
        <v>Senior</v>
      </c>
      <c r="O727" s="29" t="str">
        <f>_xlfn.XLOOKUP($J727,mapping!$D$2:$D$56,mapping!$E$2:$E$56,,0)</f>
        <v>United States</v>
      </c>
      <c r="P727" s="29" t="str">
        <f>_xlfn.XLOOKUP($K727,mapping!$P$2:$P$4,mapping!$Q$2:$Q$4,,0)</f>
        <v>Medium</v>
      </c>
      <c r="Q727" s="29" t="str">
        <f>_xlfn.XLOOKUP($I727,mapping!$M$2:$M$4,mapping!$N$2:$N$4,,0)</f>
        <v>On-site</v>
      </c>
    </row>
    <row r="728" spans="1:17" x14ac:dyDescent="0.25">
      <c r="A728" s="28">
        <v>2024</v>
      </c>
      <c r="B728" s="29" t="s">
        <v>11</v>
      </c>
      <c r="C728" s="29" t="s">
        <v>12</v>
      </c>
      <c r="D728" s="29" t="s">
        <v>26</v>
      </c>
      <c r="E728" s="28">
        <v>123000</v>
      </c>
      <c r="F728" s="29" t="s">
        <v>14</v>
      </c>
      <c r="G728" s="28">
        <v>123000</v>
      </c>
      <c r="H728" s="29" t="s">
        <v>17</v>
      </c>
      <c r="I728" s="28">
        <v>0</v>
      </c>
      <c r="J728" s="29" t="s">
        <v>17</v>
      </c>
      <c r="K728" s="29" t="s">
        <v>16</v>
      </c>
      <c r="L728" s="29" t="str">
        <f>_xlfn.XLOOKUP($D728,mapping!$B$2:$B$124,mapping!$A$2:$A$124,,0)</f>
        <v>Data Engineer</v>
      </c>
      <c r="M728" s="29" t="str">
        <f>_xlfn.XLOOKUP($C728,mapping!$J$2:$J$5,mapping!$K$2:$K$5,,0)</f>
        <v>Full-Time</v>
      </c>
      <c r="N728" s="29" t="str">
        <f>_xlfn.XLOOKUP($B728,mapping!$G$2:$G$5,mapping!$H$2:$H$5,,0)</f>
        <v>Mid-Level</v>
      </c>
      <c r="O728" s="29" t="str">
        <f>_xlfn.XLOOKUP($J728,mapping!$D$2:$D$56,mapping!$E$2:$E$56,,0)</f>
        <v>United States</v>
      </c>
      <c r="P728" s="29" t="str">
        <f>_xlfn.XLOOKUP($K728,mapping!$P$2:$P$4,mapping!$Q$2:$Q$4,,0)</f>
        <v>Medium</v>
      </c>
      <c r="Q728" s="29" t="str">
        <f>_xlfn.XLOOKUP($I728,mapping!$M$2:$M$4,mapping!$N$2:$N$4,,0)</f>
        <v>On-site</v>
      </c>
    </row>
    <row r="729" spans="1:17" x14ac:dyDescent="0.25">
      <c r="A729" s="28">
        <v>2023</v>
      </c>
      <c r="B729" s="29" t="s">
        <v>21</v>
      </c>
      <c r="C729" s="29" t="s">
        <v>12</v>
      </c>
      <c r="D729" s="29" t="s">
        <v>51</v>
      </c>
      <c r="E729" s="28">
        <v>196000</v>
      </c>
      <c r="F729" s="29" t="s">
        <v>14</v>
      </c>
      <c r="G729" s="28">
        <v>196000</v>
      </c>
      <c r="H729" s="29" t="s">
        <v>17</v>
      </c>
      <c r="I729" s="28">
        <v>100</v>
      </c>
      <c r="J729" s="29" t="s">
        <v>17</v>
      </c>
      <c r="K729" s="29" t="s">
        <v>16</v>
      </c>
      <c r="L729" s="29" t="str">
        <f>_xlfn.XLOOKUP($D729,mapping!$B$2:$B$124,mapping!$A$2:$A$124,,0)</f>
        <v>Applied Scientist</v>
      </c>
      <c r="M729" s="29" t="str">
        <f>_xlfn.XLOOKUP($C729,mapping!$J$2:$J$5,mapping!$K$2:$K$5,,0)</f>
        <v>Full-Time</v>
      </c>
      <c r="N729" s="29" t="str">
        <f>_xlfn.XLOOKUP($B729,mapping!$G$2:$G$5,mapping!$H$2:$H$5,,0)</f>
        <v>Senior</v>
      </c>
      <c r="O729" s="29" t="str">
        <f>_xlfn.XLOOKUP($J729,mapping!$D$2:$D$56,mapping!$E$2:$E$56,,0)</f>
        <v>United States</v>
      </c>
      <c r="P729" s="29" t="str">
        <f>_xlfn.XLOOKUP($K729,mapping!$P$2:$P$4,mapping!$Q$2:$Q$4,,0)</f>
        <v>Medium</v>
      </c>
      <c r="Q729" s="29" t="str">
        <f>_xlfn.XLOOKUP($I729,mapping!$M$2:$M$4,mapping!$N$2:$N$4,,0)</f>
        <v>Remote</v>
      </c>
    </row>
    <row r="730" spans="1:17" x14ac:dyDescent="0.25">
      <c r="A730" s="28">
        <v>2023</v>
      </c>
      <c r="B730" s="29" t="s">
        <v>21</v>
      </c>
      <c r="C730" s="29" t="s">
        <v>12</v>
      </c>
      <c r="D730" s="29" t="s">
        <v>18</v>
      </c>
      <c r="E730" s="28">
        <v>226600</v>
      </c>
      <c r="F730" s="29" t="s">
        <v>14</v>
      </c>
      <c r="G730" s="28">
        <v>226600</v>
      </c>
      <c r="H730" s="29" t="s">
        <v>17</v>
      </c>
      <c r="I730" s="28">
        <v>0</v>
      </c>
      <c r="J730" s="29" t="s">
        <v>17</v>
      </c>
      <c r="K730" s="29" t="s">
        <v>16</v>
      </c>
      <c r="L730" s="29" t="str">
        <f>_xlfn.XLOOKUP($D730,mapping!$B$2:$B$124,mapping!$A$2:$A$124,,0)</f>
        <v>Machine Learning Engineer</v>
      </c>
      <c r="M730" s="29" t="str">
        <f>_xlfn.XLOOKUP($C730,mapping!$J$2:$J$5,mapping!$K$2:$K$5,,0)</f>
        <v>Full-Time</v>
      </c>
      <c r="N730" s="29" t="str">
        <f>_xlfn.XLOOKUP($B730,mapping!$G$2:$G$5,mapping!$H$2:$H$5,,0)</f>
        <v>Senior</v>
      </c>
      <c r="O730" s="29" t="str">
        <f>_xlfn.XLOOKUP($J730,mapping!$D$2:$D$56,mapping!$E$2:$E$56,,0)</f>
        <v>United States</v>
      </c>
      <c r="P730" s="29" t="str">
        <f>_xlfn.XLOOKUP($K730,mapping!$P$2:$P$4,mapping!$Q$2:$Q$4,,0)</f>
        <v>Medium</v>
      </c>
      <c r="Q730" s="29" t="str">
        <f>_xlfn.XLOOKUP($I730,mapping!$M$2:$M$4,mapping!$N$2:$N$4,,0)</f>
        <v>On-site</v>
      </c>
    </row>
    <row r="731" spans="1:17" x14ac:dyDescent="0.25">
      <c r="A731" s="28">
        <v>2023</v>
      </c>
      <c r="B731" s="29" t="s">
        <v>21</v>
      </c>
      <c r="C731" s="29" t="s">
        <v>12</v>
      </c>
      <c r="D731" s="29" t="s">
        <v>26</v>
      </c>
      <c r="E731" s="28">
        <v>158620</v>
      </c>
      <c r="F731" s="29" t="s">
        <v>14</v>
      </c>
      <c r="G731" s="28">
        <v>158620</v>
      </c>
      <c r="H731" s="29" t="s">
        <v>17</v>
      </c>
      <c r="I731" s="28">
        <v>0</v>
      </c>
      <c r="J731" s="29" t="s">
        <v>17</v>
      </c>
      <c r="K731" s="29" t="s">
        <v>16</v>
      </c>
      <c r="L731" s="29" t="str">
        <f>_xlfn.XLOOKUP($D731,mapping!$B$2:$B$124,mapping!$A$2:$A$124,,0)</f>
        <v>Data Engineer</v>
      </c>
      <c r="M731" s="29" t="str">
        <f>_xlfn.XLOOKUP($C731,mapping!$J$2:$J$5,mapping!$K$2:$K$5,,0)</f>
        <v>Full-Time</v>
      </c>
      <c r="N731" s="29" t="str">
        <f>_xlfn.XLOOKUP($B731,mapping!$G$2:$G$5,mapping!$H$2:$H$5,,0)</f>
        <v>Senior</v>
      </c>
      <c r="O731" s="29" t="str">
        <f>_xlfn.XLOOKUP($J731,mapping!$D$2:$D$56,mapping!$E$2:$E$56,,0)</f>
        <v>United States</v>
      </c>
      <c r="P731" s="29" t="str">
        <f>_xlfn.XLOOKUP($K731,mapping!$P$2:$P$4,mapping!$Q$2:$Q$4,,0)</f>
        <v>Medium</v>
      </c>
      <c r="Q731" s="29" t="str">
        <f>_xlfn.XLOOKUP($I731,mapping!$M$2:$M$4,mapping!$N$2:$N$4,,0)</f>
        <v>On-site</v>
      </c>
    </row>
    <row r="732" spans="1:17" x14ac:dyDescent="0.25">
      <c r="A732" s="28">
        <v>2023</v>
      </c>
      <c r="B732" s="29" t="s">
        <v>21</v>
      </c>
      <c r="C732" s="29" t="s">
        <v>12</v>
      </c>
      <c r="D732" s="29" t="s">
        <v>26</v>
      </c>
      <c r="E732" s="28">
        <v>68637</v>
      </c>
      <c r="F732" s="29" t="s">
        <v>14</v>
      </c>
      <c r="G732" s="28">
        <v>68637</v>
      </c>
      <c r="H732" s="29" t="s">
        <v>17</v>
      </c>
      <c r="I732" s="28">
        <v>100</v>
      </c>
      <c r="J732" s="29" t="s">
        <v>17</v>
      </c>
      <c r="K732" s="29" t="s">
        <v>16</v>
      </c>
      <c r="L732" s="29" t="str">
        <f>_xlfn.XLOOKUP($D732,mapping!$B$2:$B$124,mapping!$A$2:$A$124,,0)</f>
        <v>Data Engineer</v>
      </c>
      <c r="M732" s="29" t="str">
        <f>_xlfn.XLOOKUP($C732,mapping!$J$2:$J$5,mapping!$K$2:$K$5,,0)</f>
        <v>Full-Time</v>
      </c>
      <c r="N732" s="29" t="str">
        <f>_xlfn.XLOOKUP($B732,mapping!$G$2:$G$5,mapping!$H$2:$H$5,,0)</f>
        <v>Senior</v>
      </c>
      <c r="O732" s="29" t="str">
        <f>_xlfn.XLOOKUP($J732,mapping!$D$2:$D$56,mapping!$E$2:$E$56,,0)</f>
        <v>United States</v>
      </c>
      <c r="P732" s="29" t="str">
        <f>_xlfn.XLOOKUP($K732,mapping!$P$2:$P$4,mapping!$Q$2:$Q$4,,0)</f>
        <v>Medium</v>
      </c>
      <c r="Q732" s="29" t="str">
        <f>_xlfn.XLOOKUP($I732,mapping!$M$2:$M$4,mapping!$N$2:$N$4,,0)</f>
        <v>Remote</v>
      </c>
    </row>
    <row r="733" spans="1:17" x14ac:dyDescent="0.25">
      <c r="A733" s="28">
        <v>2023</v>
      </c>
      <c r="B733" s="29" t="s">
        <v>21</v>
      </c>
      <c r="C733" s="29" t="s">
        <v>12</v>
      </c>
      <c r="D733" s="29" t="s">
        <v>34</v>
      </c>
      <c r="E733" s="28">
        <v>235000</v>
      </c>
      <c r="F733" s="29" t="s">
        <v>14</v>
      </c>
      <c r="G733" s="28">
        <v>235000</v>
      </c>
      <c r="H733" s="29" t="s">
        <v>17</v>
      </c>
      <c r="I733" s="28">
        <v>100</v>
      </c>
      <c r="J733" s="29" t="s">
        <v>17</v>
      </c>
      <c r="K733" s="29" t="s">
        <v>16</v>
      </c>
      <c r="L733" s="29" t="str">
        <f>_xlfn.XLOOKUP($D733,mapping!$B$2:$B$124,mapping!$A$2:$A$124,,0)</f>
        <v>Researcher</v>
      </c>
      <c r="M733" s="29" t="str">
        <f>_xlfn.XLOOKUP($C733,mapping!$J$2:$J$5,mapping!$K$2:$K$5,,0)</f>
        <v>Full-Time</v>
      </c>
      <c r="N733" s="29" t="str">
        <f>_xlfn.XLOOKUP($B733,mapping!$G$2:$G$5,mapping!$H$2:$H$5,,0)</f>
        <v>Senior</v>
      </c>
      <c r="O733" s="29" t="str">
        <f>_xlfn.XLOOKUP($J733,mapping!$D$2:$D$56,mapping!$E$2:$E$56,,0)</f>
        <v>United States</v>
      </c>
      <c r="P733" s="29" t="str">
        <f>_xlfn.XLOOKUP($K733,mapping!$P$2:$P$4,mapping!$Q$2:$Q$4,,0)</f>
        <v>Medium</v>
      </c>
      <c r="Q733" s="29" t="str">
        <f>_xlfn.XLOOKUP($I733,mapping!$M$2:$M$4,mapping!$N$2:$N$4,,0)</f>
        <v>Remote</v>
      </c>
    </row>
    <row r="734" spans="1:17" x14ac:dyDescent="0.25">
      <c r="A734" s="28">
        <v>2023</v>
      </c>
      <c r="B734" s="29" t="s">
        <v>21</v>
      </c>
      <c r="C734" s="29" t="s">
        <v>12</v>
      </c>
      <c r="D734" s="29" t="s">
        <v>13</v>
      </c>
      <c r="E734" s="28">
        <v>125000</v>
      </c>
      <c r="F734" s="29" t="s">
        <v>14</v>
      </c>
      <c r="G734" s="28">
        <v>125000</v>
      </c>
      <c r="H734" s="29" t="s">
        <v>17</v>
      </c>
      <c r="I734" s="28">
        <v>100</v>
      </c>
      <c r="J734" s="29" t="s">
        <v>17</v>
      </c>
      <c r="K734" s="29" t="s">
        <v>16</v>
      </c>
      <c r="L734" s="29" t="str">
        <f>_xlfn.XLOOKUP($D734,mapping!$B$2:$B$124,mapping!$A$2:$A$124,,0)</f>
        <v>Data Analyst</v>
      </c>
      <c r="M734" s="29" t="str">
        <f>_xlfn.XLOOKUP($C734,mapping!$J$2:$J$5,mapping!$K$2:$K$5,,0)</f>
        <v>Full-Time</v>
      </c>
      <c r="N734" s="29" t="str">
        <f>_xlfn.XLOOKUP($B734,mapping!$G$2:$G$5,mapping!$H$2:$H$5,,0)</f>
        <v>Senior</v>
      </c>
      <c r="O734" s="29" t="str">
        <f>_xlfn.XLOOKUP($J734,mapping!$D$2:$D$56,mapping!$E$2:$E$56,,0)</f>
        <v>United States</v>
      </c>
      <c r="P734" s="29" t="str">
        <f>_xlfn.XLOOKUP($K734,mapping!$P$2:$P$4,mapping!$Q$2:$Q$4,,0)</f>
        <v>Medium</v>
      </c>
      <c r="Q734" s="29" t="str">
        <f>_xlfn.XLOOKUP($I734,mapping!$M$2:$M$4,mapping!$N$2:$N$4,,0)</f>
        <v>Remote</v>
      </c>
    </row>
    <row r="735" spans="1:17" x14ac:dyDescent="0.25">
      <c r="A735" s="28">
        <v>2023</v>
      </c>
      <c r="B735" s="29" t="s">
        <v>11</v>
      </c>
      <c r="C735" s="29" t="s">
        <v>12</v>
      </c>
      <c r="D735" s="29" t="s">
        <v>13</v>
      </c>
      <c r="E735" s="28">
        <v>40000</v>
      </c>
      <c r="F735" s="29" t="s">
        <v>27</v>
      </c>
      <c r="G735" s="28">
        <v>49216</v>
      </c>
      <c r="H735" s="29" t="s">
        <v>28</v>
      </c>
      <c r="I735" s="28">
        <v>0</v>
      </c>
      <c r="J735" s="29" t="s">
        <v>28</v>
      </c>
      <c r="K735" s="29" t="s">
        <v>16</v>
      </c>
      <c r="L735" s="29" t="str">
        <f>_xlfn.XLOOKUP($D735,mapping!$B$2:$B$124,mapping!$A$2:$A$124,,0)</f>
        <v>Data Analyst</v>
      </c>
      <c r="M735" s="29" t="str">
        <f>_xlfn.XLOOKUP($C735,mapping!$J$2:$J$5,mapping!$K$2:$K$5,,0)</f>
        <v>Full-Time</v>
      </c>
      <c r="N735" s="29" t="str">
        <f>_xlfn.XLOOKUP($B735,mapping!$G$2:$G$5,mapping!$H$2:$H$5,,0)</f>
        <v>Mid-Level</v>
      </c>
      <c r="O735" s="29" t="str">
        <f>_xlfn.XLOOKUP($J735,mapping!$D$2:$D$56,mapping!$E$2:$E$56,,0)</f>
        <v>United Kingdom</v>
      </c>
      <c r="P735" s="29" t="str">
        <f>_xlfn.XLOOKUP($K735,mapping!$P$2:$P$4,mapping!$Q$2:$Q$4,,0)</f>
        <v>Medium</v>
      </c>
      <c r="Q735" s="29" t="str">
        <f>_xlfn.XLOOKUP($I735,mapping!$M$2:$M$4,mapping!$N$2:$N$4,,0)</f>
        <v>On-site</v>
      </c>
    </row>
    <row r="736" spans="1:17" x14ac:dyDescent="0.25">
      <c r="A736" s="28">
        <v>2023</v>
      </c>
      <c r="B736" s="29" t="s">
        <v>21</v>
      </c>
      <c r="C736" s="29" t="s">
        <v>12</v>
      </c>
      <c r="D736" s="29" t="s">
        <v>22</v>
      </c>
      <c r="E736" s="28">
        <v>185000</v>
      </c>
      <c r="F736" s="29" t="s">
        <v>14</v>
      </c>
      <c r="G736" s="28">
        <v>185000</v>
      </c>
      <c r="H736" s="29" t="s">
        <v>17</v>
      </c>
      <c r="I736" s="28">
        <v>0</v>
      </c>
      <c r="J736" s="29" t="s">
        <v>17</v>
      </c>
      <c r="K736" s="29" t="s">
        <v>16</v>
      </c>
      <c r="L736" s="29" t="str">
        <f>_xlfn.XLOOKUP($D736,mapping!$B$2:$B$124,mapping!$A$2:$A$124,,0)</f>
        <v>Data Scientist</v>
      </c>
      <c r="M736" s="29" t="str">
        <f>_xlfn.XLOOKUP($C736,mapping!$J$2:$J$5,mapping!$K$2:$K$5,,0)</f>
        <v>Full-Time</v>
      </c>
      <c r="N736" s="29" t="str">
        <f>_xlfn.XLOOKUP($B736,mapping!$G$2:$G$5,mapping!$H$2:$H$5,,0)</f>
        <v>Senior</v>
      </c>
      <c r="O736" s="29" t="str">
        <f>_xlfn.XLOOKUP($J736,mapping!$D$2:$D$56,mapping!$E$2:$E$56,,0)</f>
        <v>United States</v>
      </c>
      <c r="P736" s="29" t="str">
        <f>_xlfn.XLOOKUP($K736,mapping!$P$2:$P$4,mapping!$Q$2:$Q$4,,0)</f>
        <v>Medium</v>
      </c>
      <c r="Q736" s="29" t="str">
        <f>_xlfn.XLOOKUP($I736,mapping!$M$2:$M$4,mapping!$N$2:$N$4,,0)</f>
        <v>On-site</v>
      </c>
    </row>
    <row r="737" spans="1:17" x14ac:dyDescent="0.25">
      <c r="A737" s="28">
        <v>2022</v>
      </c>
      <c r="B737" s="29" t="s">
        <v>21</v>
      </c>
      <c r="C737" s="29" t="s">
        <v>12</v>
      </c>
      <c r="D737" s="29" t="s">
        <v>22</v>
      </c>
      <c r="E737" s="28">
        <v>81500</v>
      </c>
      <c r="F737" s="29" t="s">
        <v>14</v>
      </c>
      <c r="G737" s="28">
        <v>81500</v>
      </c>
      <c r="H737" s="29" t="s">
        <v>17</v>
      </c>
      <c r="I737" s="28">
        <v>0</v>
      </c>
      <c r="J737" s="29" t="s">
        <v>17</v>
      </c>
      <c r="K737" s="29" t="s">
        <v>16</v>
      </c>
      <c r="L737" s="29" t="str">
        <f>_xlfn.XLOOKUP($D737,mapping!$B$2:$B$124,mapping!$A$2:$A$124,,0)</f>
        <v>Data Scientist</v>
      </c>
      <c r="M737" s="29" t="str">
        <f>_xlfn.XLOOKUP($C737,mapping!$J$2:$J$5,mapping!$K$2:$K$5,,0)</f>
        <v>Full-Time</v>
      </c>
      <c r="N737" s="29" t="str">
        <f>_xlfn.XLOOKUP($B737,mapping!$G$2:$G$5,mapping!$H$2:$H$5,,0)</f>
        <v>Senior</v>
      </c>
      <c r="O737" s="29" t="str">
        <f>_xlfn.XLOOKUP($J737,mapping!$D$2:$D$56,mapping!$E$2:$E$56,,0)</f>
        <v>United States</v>
      </c>
      <c r="P737" s="29" t="str">
        <f>_xlfn.XLOOKUP($K737,mapping!$P$2:$P$4,mapping!$Q$2:$Q$4,,0)</f>
        <v>Medium</v>
      </c>
      <c r="Q737" s="29" t="str">
        <f>_xlfn.XLOOKUP($I737,mapping!$M$2:$M$4,mapping!$N$2:$N$4,,0)</f>
        <v>On-site</v>
      </c>
    </row>
    <row r="738" spans="1:17" x14ac:dyDescent="0.25">
      <c r="A738" s="28">
        <v>2023</v>
      </c>
      <c r="B738" s="29" t="s">
        <v>11</v>
      </c>
      <c r="C738" s="29" t="s">
        <v>12</v>
      </c>
      <c r="D738" s="29" t="s">
        <v>13</v>
      </c>
      <c r="E738" s="28">
        <v>95000</v>
      </c>
      <c r="F738" s="29" t="s">
        <v>14</v>
      </c>
      <c r="G738" s="28">
        <v>95000</v>
      </c>
      <c r="H738" s="29" t="s">
        <v>17</v>
      </c>
      <c r="I738" s="28">
        <v>100</v>
      </c>
      <c r="J738" s="29" t="s">
        <v>17</v>
      </c>
      <c r="K738" s="29" t="s">
        <v>16</v>
      </c>
      <c r="L738" s="29" t="str">
        <f>_xlfn.XLOOKUP($D738,mapping!$B$2:$B$124,mapping!$A$2:$A$124,,0)</f>
        <v>Data Analyst</v>
      </c>
      <c r="M738" s="29" t="str">
        <f>_xlfn.XLOOKUP($C738,mapping!$J$2:$J$5,mapping!$K$2:$K$5,,0)</f>
        <v>Full-Time</v>
      </c>
      <c r="N738" s="29" t="str">
        <f>_xlfn.XLOOKUP($B738,mapping!$G$2:$G$5,mapping!$H$2:$H$5,,0)</f>
        <v>Mid-Level</v>
      </c>
      <c r="O738" s="29" t="str">
        <f>_xlfn.XLOOKUP($J738,mapping!$D$2:$D$56,mapping!$E$2:$E$56,,0)</f>
        <v>United States</v>
      </c>
      <c r="P738" s="29" t="str">
        <f>_xlfn.XLOOKUP($K738,mapping!$P$2:$P$4,mapping!$Q$2:$Q$4,,0)</f>
        <v>Medium</v>
      </c>
      <c r="Q738" s="29" t="str">
        <f>_xlfn.XLOOKUP($I738,mapping!$M$2:$M$4,mapping!$N$2:$N$4,,0)</f>
        <v>Remote</v>
      </c>
    </row>
    <row r="739" spans="1:17" x14ac:dyDescent="0.25">
      <c r="A739" s="28">
        <v>2024</v>
      </c>
      <c r="B739" s="29" t="s">
        <v>11</v>
      </c>
      <c r="C739" s="29" t="s">
        <v>114</v>
      </c>
      <c r="D739" s="29" t="s">
        <v>115</v>
      </c>
      <c r="E739" s="28">
        <v>200000</v>
      </c>
      <c r="F739" s="29" t="s">
        <v>116</v>
      </c>
      <c r="G739" s="28">
        <v>125000</v>
      </c>
      <c r="H739" s="29" t="s">
        <v>117</v>
      </c>
      <c r="I739" s="28">
        <v>50</v>
      </c>
      <c r="J739" s="29" t="s">
        <v>117</v>
      </c>
      <c r="K739" s="29" t="s">
        <v>56</v>
      </c>
      <c r="L739" s="29" t="str">
        <f>_xlfn.XLOOKUP($D739,mapping!$B$2:$B$124,mapping!$A$2:$A$124,,0)</f>
        <v>Data Analyst</v>
      </c>
      <c r="M739" s="29" t="str">
        <f>_xlfn.XLOOKUP($C739,mapping!$J$2:$J$5,mapping!$K$2:$K$5,,0)</f>
        <v>Contract</v>
      </c>
      <c r="N739" s="29" t="str">
        <f>_xlfn.XLOOKUP($B739,mapping!$G$2:$G$5,mapping!$H$2:$H$5,,0)</f>
        <v>Mid-Level</v>
      </c>
      <c r="O739" s="29" t="str">
        <f>_xlfn.XLOOKUP($J739,mapping!$D$2:$D$56,mapping!$E$2:$E$56,,0)</f>
        <v>New Zealand</v>
      </c>
      <c r="P739" s="29" t="str">
        <f>_xlfn.XLOOKUP($K739,mapping!$P$2:$P$4,mapping!$Q$2:$Q$4,,0)</f>
        <v>Small</v>
      </c>
      <c r="Q739" s="29" t="str">
        <f>_xlfn.XLOOKUP($I739,mapping!$M$2:$M$4,mapping!$N$2:$N$4,,0)</f>
        <v>Hybrid</v>
      </c>
    </row>
    <row r="740" spans="1:17" x14ac:dyDescent="0.25">
      <c r="A740" s="28">
        <v>2023</v>
      </c>
      <c r="B740" s="29" t="s">
        <v>11</v>
      </c>
      <c r="C740" s="29" t="s">
        <v>12</v>
      </c>
      <c r="D740" s="29" t="s">
        <v>34</v>
      </c>
      <c r="E740" s="28">
        <v>155000</v>
      </c>
      <c r="F740" s="29" t="s">
        <v>14</v>
      </c>
      <c r="G740" s="28">
        <v>155000</v>
      </c>
      <c r="H740" s="29" t="s">
        <v>17</v>
      </c>
      <c r="I740" s="28">
        <v>0</v>
      </c>
      <c r="J740" s="29" t="s">
        <v>17</v>
      </c>
      <c r="K740" s="29" t="s">
        <v>16</v>
      </c>
      <c r="L740" s="29" t="str">
        <f>_xlfn.XLOOKUP($D740,mapping!$B$2:$B$124,mapping!$A$2:$A$124,,0)</f>
        <v>Researcher</v>
      </c>
      <c r="M740" s="29" t="str">
        <f>_xlfn.XLOOKUP($C740,mapping!$J$2:$J$5,mapping!$K$2:$K$5,,0)</f>
        <v>Full-Time</v>
      </c>
      <c r="N740" s="29" t="str">
        <f>_xlfn.XLOOKUP($B740,mapping!$G$2:$G$5,mapping!$H$2:$H$5,,0)</f>
        <v>Mid-Level</v>
      </c>
      <c r="O740" s="29" t="str">
        <f>_xlfn.XLOOKUP($J740,mapping!$D$2:$D$56,mapping!$E$2:$E$56,,0)</f>
        <v>United States</v>
      </c>
      <c r="P740" s="29" t="str">
        <f>_xlfn.XLOOKUP($K740,mapping!$P$2:$P$4,mapping!$Q$2:$Q$4,,0)</f>
        <v>Medium</v>
      </c>
      <c r="Q740" s="29" t="str">
        <f>_xlfn.XLOOKUP($I740,mapping!$M$2:$M$4,mapping!$N$2:$N$4,,0)</f>
        <v>On-site</v>
      </c>
    </row>
    <row r="741" spans="1:17" x14ac:dyDescent="0.25">
      <c r="A741" s="28">
        <v>2023</v>
      </c>
      <c r="B741" s="29" t="s">
        <v>11</v>
      </c>
      <c r="C741" s="29" t="s">
        <v>12</v>
      </c>
      <c r="D741" s="29" t="s">
        <v>26</v>
      </c>
      <c r="E741" s="28">
        <v>62000</v>
      </c>
      <c r="F741" s="29" t="s">
        <v>19</v>
      </c>
      <c r="G741" s="28">
        <v>66940</v>
      </c>
      <c r="H741" s="29" t="s">
        <v>42</v>
      </c>
      <c r="I741" s="28">
        <v>100</v>
      </c>
      <c r="J741" s="29" t="s">
        <v>42</v>
      </c>
      <c r="K741" s="29" t="s">
        <v>16</v>
      </c>
      <c r="L741" s="29" t="str">
        <f>_xlfn.XLOOKUP($D741,mapping!$B$2:$B$124,mapping!$A$2:$A$124,,0)</f>
        <v>Data Engineer</v>
      </c>
      <c r="M741" s="29" t="str">
        <f>_xlfn.XLOOKUP($C741,mapping!$J$2:$J$5,mapping!$K$2:$K$5,,0)</f>
        <v>Full-Time</v>
      </c>
      <c r="N741" s="29" t="str">
        <f>_xlfn.XLOOKUP($B741,mapping!$G$2:$G$5,mapping!$H$2:$H$5,,0)</f>
        <v>Mid-Level</v>
      </c>
      <c r="O741" s="29" t="str">
        <f>_xlfn.XLOOKUP($J741,mapping!$D$2:$D$56,mapping!$E$2:$E$56,,0)</f>
        <v>Spain</v>
      </c>
      <c r="P741" s="29" t="str">
        <f>_xlfn.XLOOKUP($K741,mapping!$P$2:$P$4,mapping!$Q$2:$Q$4,,0)</f>
        <v>Medium</v>
      </c>
      <c r="Q741" s="29" t="str">
        <f>_xlfn.XLOOKUP($I741,mapping!$M$2:$M$4,mapping!$N$2:$N$4,,0)</f>
        <v>Remote</v>
      </c>
    </row>
    <row r="742" spans="1:17" x14ac:dyDescent="0.25">
      <c r="A742" s="28">
        <v>2023</v>
      </c>
      <c r="B742" s="29" t="s">
        <v>11</v>
      </c>
      <c r="C742" s="29" t="s">
        <v>12</v>
      </c>
      <c r="D742" s="29" t="s">
        <v>26</v>
      </c>
      <c r="E742" s="28">
        <v>190000</v>
      </c>
      <c r="F742" s="29" t="s">
        <v>14</v>
      </c>
      <c r="G742" s="28">
        <v>190000</v>
      </c>
      <c r="H742" s="29" t="s">
        <v>45</v>
      </c>
      <c r="I742" s="28">
        <v>100</v>
      </c>
      <c r="J742" s="29" t="s">
        <v>45</v>
      </c>
      <c r="K742" s="29" t="s">
        <v>16</v>
      </c>
      <c r="L742" s="29" t="str">
        <f>_xlfn.XLOOKUP($D742,mapping!$B$2:$B$124,mapping!$A$2:$A$124,,0)</f>
        <v>Data Engineer</v>
      </c>
      <c r="M742" s="29" t="str">
        <f>_xlfn.XLOOKUP($C742,mapping!$J$2:$J$5,mapping!$K$2:$K$5,,0)</f>
        <v>Full-Time</v>
      </c>
      <c r="N742" s="29" t="str">
        <f>_xlfn.XLOOKUP($B742,mapping!$G$2:$G$5,mapping!$H$2:$H$5,,0)</f>
        <v>Mid-Level</v>
      </c>
      <c r="O742" s="29" t="str">
        <f>_xlfn.XLOOKUP($J742,mapping!$D$2:$D$56,mapping!$E$2:$E$56,,0)</f>
        <v>Canada</v>
      </c>
      <c r="P742" s="29" t="str">
        <f>_xlfn.XLOOKUP($K742,mapping!$P$2:$P$4,mapping!$Q$2:$Q$4,,0)</f>
        <v>Medium</v>
      </c>
      <c r="Q742" s="29" t="str">
        <f>_xlfn.XLOOKUP($I742,mapping!$M$2:$M$4,mapping!$N$2:$N$4,,0)</f>
        <v>Remote</v>
      </c>
    </row>
    <row r="743" spans="1:17" x14ac:dyDescent="0.25">
      <c r="A743" s="28">
        <v>2023</v>
      </c>
      <c r="B743" s="29" t="s">
        <v>21</v>
      </c>
      <c r="C743" s="29" t="s">
        <v>12</v>
      </c>
      <c r="D743" s="29" t="s">
        <v>22</v>
      </c>
      <c r="E743" s="28">
        <v>167500</v>
      </c>
      <c r="F743" s="29" t="s">
        <v>14</v>
      </c>
      <c r="G743" s="28">
        <v>167500</v>
      </c>
      <c r="H743" s="29" t="s">
        <v>17</v>
      </c>
      <c r="I743" s="28">
        <v>0</v>
      </c>
      <c r="J743" s="29" t="s">
        <v>17</v>
      </c>
      <c r="K743" s="29" t="s">
        <v>16</v>
      </c>
      <c r="L743" s="29" t="str">
        <f>_xlfn.XLOOKUP($D743,mapping!$B$2:$B$124,mapping!$A$2:$A$124,,0)</f>
        <v>Data Scientist</v>
      </c>
      <c r="M743" s="29" t="str">
        <f>_xlfn.XLOOKUP($C743,mapping!$J$2:$J$5,mapping!$K$2:$K$5,,0)</f>
        <v>Full-Time</v>
      </c>
      <c r="N743" s="29" t="str">
        <f>_xlfn.XLOOKUP($B743,mapping!$G$2:$G$5,mapping!$H$2:$H$5,,0)</f>
        <v>Senior</v>
      </c>
      <c r="O743" s="29" t="str">
        <f>_xlfn.XLOOKUP($J743,mapping!$D$2:$D$56,mapping!$E$2:$E$56,,0)</f>
        <v>United States</v>
      </c>
      <c r="P743" s="29" t="str">
        <f>_xlfn.XLOOKUP($K743,mapping!$P$2:$P$4,mapping!$Q$2:$Q$4,,0)</f>
        <v>Medium</v>
      </c>
      <c r="Q743" s="29" t="str">
        <f>_xlfn.XLOOKUP($I743,mapping!$M$2:$M$4,mapping!$N$2:$N$4,,0)</f>
        <v>On-site</v>
      </c>
    </row>
    <row r="744" spans="1:17" x14ac:dyDescent="0.25">
      <c r="A744" s="28">
        <v>2023</v>
      </c>
      <c r="B744" s="29" t="s">
        <v>11</v>
      </c>
      <c r="C744" s="29" t="s">
        <v>12</v>
      </c>
      <c r="D744" s="29" t="s">
        <v>26</v>
      </c>
      <c r="E744" s="28">
        <v>260000</v>
      </c>
      <c r="F744" s="29" t="s">
        <v>14</v>
      </c>
      <c r="G744" s="28">
        <v>260000</v>
      </c>
      <c r="H744" s="29" t="s">
        <v>17</v>
      </c>
      <c r="I744" s="28">
        <v>0</v>
      </c>
      <c r="J744" s="29" t="s">
        <v>17</v>
      </c>
      <c r="K744" s="29" t="s">
        <v>16</v>
      </c>
      <c r="L744" s="29" t="str">
        <f>_xlfn.XLOOKUP($D744,mapping!$B$2:$B$124,mapping!$A$2:$A$124,,0)</f>
        <v>Data Engineer</v>
      </c>
      <c r="M744" s="29" t="str">
        <f>_xlfn.XLOOKUP($C744,mapping!$J$2:$J$5,mapping!$K$2:$K$5,,0)</f>
        <v>Full-Time</v>
      </c>
      <c r="N744" s="29" t="str">
        <f>_xlfn.XLOOKUP($B744,mapping!$G$2:$G$5,mapping!$H$2:$H$5,,0)</f>
        <v>Mid-Level</v>
      </c>
      <c r="O744" s="29" t="str">
        <f>_xlfn.XLOOKUP($J744,mapping!$D$2:$D$56,mapping!$E$2:$E$56,,0)</f>
        <v>United States</v>
      </c>
      <c r="P744" s="29" t="str">
        <f>_xlfn.XLOOKUP($K744,mapping!$P$2:$P$4,mapping!$Q$2:$Q$4,,0)</f>
        <v>Medium</v>
      </c>
      <c r="Q744" s="29" t="str">
        <f>_xlfn.XLOOKUP($I744,mapping!$M$2:$M$4,mapping!$N$2:$N$4,,0)</f>
        <v>On-site</v>
      </c>
    </row>
    <row r="745" spans="1:17" x14ac:dyDescent="0.25">
      <c r="A745" s="28">
        <v>2023</v>
      </c>
      <c r="B745" s="29" t="s">
        <v>21</v>
      </c>
      <c r="C745" s="29" t="s">
        <v>12</v>
      </c>
      <c r="D745" s="29" t="s">
        <v>57</v>
      </c>
      <c r="E745" s="28">
        <v>86000</v>
      </c>
      <c r="F745" s="29" t="s">
        <v>14</v>
      </c>
      <c r="G745" s="28">
        <v>86000</v>
      </c>
      <c r="H745" s="29" t="s">
        <v>17</v>
      </c>
      <c r="I745" s="28">
        <v>0</v>
      </c>
      <c r="J745" s="29" t="s">
        <v>17</v>
      </c>
      <c r="K745" s="29" t="s">
        <v>16</v>
      </c>
      <c r="L745" s="29" t="str">
        <f>_xlfn.XLOOKUP($D745,mapping!$B$2:$B$124,mapping!$A$2:$A$124,,0)</f>
        <v>Data Scientist</v>
      </c>
      <c r="M745" s="29" t="str">
        <f>_xlfn.XLOOKUP($C745,mapping!$J$2:$J$5,mapping!$K$2:$K$5,,0)</f>
        <v>Full-Time</v>
      </c>
      <c r="N745" s="29" t="str">
        <f>_xlfn.XLOOKUP($B745,mapping!$G$2:$G$5,mapping!$H$2:$H$5,,0)</f>
        <v>Senior</v>
      </c>
      <c r="O745" s="29" t="str">
        <f>_xlfn.XLOOKUP($J745,mapping!$D$2:$D$56,mapping!$E$2:$E$56,,0)</f>
        <v>United States</v>
      </c>
      <c r="P745" s="29" t="str">
        <f>_xlfn.XLOOKUP($K745,mapping!$P$2:$P$4,mapping!$Q$2:$Q$4,,0)</f>
        <v>Medium</v>
      </c>
      <c r="Q745" s="29" t="str">
        <f>_xlfn.XLOOKUP($I745,mapping!$M$2:$M$4,mapping!$N$2:$N$4,,0)</f>
        <v>On-site</v>
      </c>
    </row>
    <row r="746" spans="1:17" x14ac:dyDescent="0.25">
      <c r="A746" s="28">
        <v>2024</v>
      </c>
      <c r="B746" s="29" t="s">
        <v>11</v>
      </c>
      <c r="C746" s="29" t="s">
        <v>12</v>
      </c>
      <c r="D746" s="29" t="s">
        <v>18</v>
      </c>
      <c r="E746" s="28">
        <v>175000</v>
      </c>
      <c r="F746" s="29" t="s">
        <v>14</v>
      </c>
      <c r="G746" s="28">
        <v>175000</v>
      </c>
      <c r="H746" s="29" t="s">
        <v>17</v>
      </c>
      <c r="I746" s="28">
        <v>0</v>
      </c>
      <c r="J746" s="29" t="s">
        <v>17</v>
      </c>
      <c r="K746" s="29" t="s">
        <v>16</v>
      </c>
      <c r="L746" s="29" t="str">
        <f>_xlfn.XLOOKUP($D746,mapping!$B$2:$B$124,mapping!$A$2:$A$124,,0)</f>
        <v>Machine Learning Engineer</v>
      </c>
      <c r="M746" s="29" t="str">
        <f>_xlfn.XLOOKUP($C746,mapping!$J$2:$J$5,mapping!$K$2:$K$5,,0)</f>
        <v>Full-Time</v>
      </c>
      <c r="N746" s="29" t="str">
        <f>_xlfn.XLOOKUP($B746,mapping!$G$2:$G$5,mapping!$H$2:$H$5,,0)</f>
        <v>Mid-Level</v>
      </c>
      <c r="O746" s="29" t="str">
        <f>_xlfn.XLOOKUP($J746,mapping!$D$2:$D$56,mapping!$E$2:$E$56,,0)</f>
        <v>United States</v>
      </c>
      <c r="P746" s="29" t="str">
        <f>_xlfn.XLOOKUP($K746,mapping!$P$2:$P$4,mapping!$Q$2:$Q$4,,0)</f>
        <v>Medium</v>
      </c>
      <c r="Q746" s="29" t="str">
        <f>_xlfn.XLOOKUP($I746,mapping!$M$2:$M$4,mapping!$N$2:$N$4,,0)</f>
        <v>On-site</v>
      </c>
    </row>
    <row r="747" spans="1:17" x14ac:dyDescent="0.25">
      <c r="A747" s="28">
        <v>2023</v>
      </c>
      <c r="B747" s="29" t="s">
        <v>21</v>
      </c>
      <c r="C747" s="29" t="s">
        <v>12</v>
      </c>
      <c r="D747" s="29" t="s">
        <v>26</v>
      </c>
      <c r="E747" s="28">
        <v>128000</v>
      </c>
      <c r="F747" s="29" t="s">
        <v>14</v>
      </c>
      <c r="G747" s="28">
        <v>128000</v>
      </c>
      <c r="H747" s="29" t="s">
        <v>17</v>
      </c>
      <c r="I747" s="28">
        <v>100</v>
      </c>
      <c r="J747" s="29" t="s">
        <v>17</v>
      </c>
      <c r="K747" s="29" t="s">
        <v>16</v>
      </c>
      <c r="L747" s="29" t="str">
        <f>_xlfn.XLOOKUP($D747,mapping!$B$2:$B$124,mapping!$A$2:$A$124,,0)</f>
        <v>Data Engineer</v>
      </c>
      <c r="M747" s="29" t="str">
        <f>_xlfn.XLOOKUP($C747,mapping!$J$2:$J$5,mapping!$K$2:$K$5,,0)</f>
        <v>Full-Time</v>
      </c>
      <c r="N747" s="29" t="str">
        <f>_xlfn.XLOOKUP($B747,mapping!$G$2:$G$5,mapping!$H$2:$H$5,,0)</f>
        <v>Senior</v>
      </c>
      <c r="O747" s="29" t="str">
        <f>_xlfn.XLOOKUP($J747,mapping!$D$2:$D$56,mapping!$E$2:$E$56,,0)</f>
        <v>United States</v>
      </c>
      <c r="P747" s="29" t="str">
        <f>_xlfn.XLOOKUP($K747,mapping!$P$2:$P$4,mapping!$Q$2:$Q$4,,0)</f>
        <v>Medium</v>
      </c>
      <c r="Q747" s="29" t="str">
        <f>_xlfn.XLOOKUP($I747,mapping!$M$2:$M$4,mapping!$N$2:$N$4,,0)</f>
        <v>Remote</v>
      </c>
    </row>
    <row r="748" spans="1:17" x14ac:dyDescent="0.25">
      <c r="A748" s="28">
        <v>2023</v>
      </c>
      <c r="B748" s="29" t="s">
        <v>21</v>
      </c>
      <c r="C748" s="29" t="s">
        <v>12</v>
      </c>
      <c r="D748" s="29" t="s">
        <v>13</v>
      </c>
      <c r="E748" s="28">
        <v>165000</v>
      </c>
      <c r="F748" s="29" t="s">
        <v>14</v>
      </c>
      <c r="G748" s="28">
        <v>165000</v>
      </c>
      <c r="H748" s="29" t="s">
        <v>17</v>
      </c>
      <c r="I748" s="28">
        <v>100</v>
      </c>
      <c r="J748" s="29" t="s">
        <v>17</v>
      </c>
      <c r="K748" s="29" t="s">
        <v>16</v>
      </c>
      <c r="L748" s="29" t="str">
        <f>_xlfn.XLOOKUP($D748,mapping!$B$2:$B$124,mapping!$A$2:$A$124,,0)</f>
        <v>Data Analyst</v>
      </c>
      <c r="M748" s="29" t="str">
        <f>_xlfn.XLOOKUP($C748,mapping!$J$2:$J$5,mapping!$K$2:$K$5,,0)</f>
        <v>Full-Time</v>
      </c>
      <c r="N748" s="29" t="str">
        <f>_xlfn.XLOOKUP($B748,mapping!$G$2:$G$5,mapping!$H$2:$H$5,,0)</f>
        <v>Senior</v>
      </c>
      <c r="O748" s="29" t="str">
        <f>_xlfn.XLOOKUP($J748,mapping!$D$2:$D$56,mapping!$E$2:$E$56,,0)</f>
        <v>United States</v>
      </c>
      <c r="P748" s="29" t="str">
        <f>_xlfn.XLOOKUP($K748,mapping!$P$2:$P$4,mapping!$Q$2:$Q$4,,0)</f>
        <v>Medium</v>
      </c>
      <c r="Q748" s="29" t="str">
        <f>_xlfn.XLOOKUP($I748,mapping!$M$2:$M$4,mapping!$N$2:$N$4,,0)</f>
        <v>Remote</v>
      </c>
    </row>
    <row r="749" spans="1:17" x14ac:dyDescent="0.25">
      <c r="A749" s="28">
        <v>2023</v>
      </c>
      <c r="B749" s="29" t="s">
        <v>21</v>
      </c>
      <c r="C749" s="29" t="s">
        <v>12</v>
      </c>
      <c r="D749" s="29" t="s">
        <v>62</v>
      </c>
      <c r="E749" s="28">
        <v>241300</v>
      </c>
      <c r="F749" s="29" t="s">
        <v>14</v>
      </c>
      <c r="G749" s="28">
        <v>241300</v>
      </c>
      <c r="H749" s="29" t="s">
        <v>17</v>
      </c>
      <c r="I749" s="28">
        <v>0</v>
      </c>
      <c r="J749" s="29" t="s">
        <v>17</v>
      </c>
      <c r="K749" s="29" t="s">
        <v>33</v>
      </c>
      <c r="L749" s="29" t="str">
        <f>_xlfn.XLOOKUP($D749,mapping!$B$2:$B$124,mapping!$A$2:$A$124,,0)</f>
        <v>Business Intelligence</v>
      </c>
      <c r="M749" s="29" t="str">
        <f>_xlfn.XLOOKUP($C749,mapping!$J$2:$J$5,mapping!$K$2:$K$5,,0)</f>
        <v>Full-Time</v>
      </c>
      <c r="N749" s="29" t="str">
        <f>_xlfn.XLOOKUP($B749,mapping!$G$2:$G$5,mapping!$H$2:$H$5,,0)</f>
        <v>Senior</v>
      </c>
      <c r="O749" s="29" t="str">
        <f>_xlfn.XLOOKUP($J749,mapping!$D$2:$D$56,mapping!$E$2:$E$56,,0)</f>
        <v>United States</v>
      </c>
      <c r="P749" s="29" t="str">
        <f>_xlfn.XLOOKUP($K749,mapping!$P$2:$P$4,mapping!$Q$2:$Q$4,,0)</f>
        <v>Large</v>
      </c>
      <c r="Q749" s="29" t="str">
        <f>_xlfn.XLOOKUP($I749,mapping!$M$2:$M$4,mapping!$N$2:$N$4,,0)</f>
        <v>On-site</v>
      </c>
    </row>
    <row r="750" spans="1:17" x14ac:dyDescent="0.25">
      <c r="A750" s="28">
        <v>2021</v>
      </c>
      <c r="B750" s="29" t="s">
        <v>11</v>
      </c>
      <c r="C750" s="29" t="s">
        <v>12</v>
      </c>
      <c r="D750" s="29" t="s">
        <v>18</v>
      </c>
      <c r="E750" s="28">
        <v>74000</v>
      </c>
      <c r="F750" s="29" t="s">
        <v>14</v>
      </c>
      <c r="G750" s="28">
        <v>74000</v>
      </c>
      <c r="H750" s="29" t="s">
        <v>118</v>
      </c>
      <c r="I750" s="28">
        <v>50</v>
      </c>
      <c r="J750" s="29" t="s">
        <v>118</v>
      </c>
      <c r="K750" s="29" t="s">
        <v>56</v>
      </c>
      <c r="L750" s="29" t="str">
        <f>_xlfn.XLOOKUP($D750,mapping!$B$2:$B$124,mapping!$A$2:$A$124,,0)</f>
        <v>Machine Learning Engineer</v>
      </c>
      <c r="M750" s="29" t="str">
        <f>_xlfn.XLOOKUP($C750,mapping!$J$2:$J$5,mapping!$K$2:$K$5,,0)</f>
        <v>Full-Time</v>
      </c>
      <c r="N750" s="29" t="str">
        <f>_xlfn.XLOOKUP($B750,mapping!$G$2:$G$5,mapping!$H$2:$H$5,,0)</f>
        <v>Mid-Level</v>
      </c>
      <c r="O750" s="29" t="str">
        <f>_xlfn.XLOOKUP($J750,mapping!$D$2:$D$56,mapping!$E$2:$E$56,,0)</f>
        <v>Japan</v>
      </c>
      <c r="P750" s="29" t="str">
        <f>_xlfn.XLOOKUP($K750,mapping!$P$2:$P$4,mapping!$Q$2:$Q$4,,0)</f>
        <v>Small</v>
      </c>
      <c r="Q750" s="29" t="str">
        <f>_xlfn.XLOOKUP($I750,mapping!$M$2:$M$4,mapping!$N$2:$N$4,,0)</f>
        <v>Hybrid</v>
      </c>
    </row>
    <row r="751" spans="1:17" x14ac:dyDescent="0.25">
      <c r="A751" s="28">
        <v>2024</v>
      </c>
      <c r="B751" s="29" t="s">
        <v>21</v>
      </c>
      <c r="C751" s="29" t="s">
        <v>12</v>
      </c>
      <c r="D751" s="29" t="s">
        <v>22</v>
      </c>
      <c r="E751" s="28">
        <v>155600</v>
      </c>
      <c r="F751" s="29" t="s">
        <v>14</v>
      </c>
      <c r="G751" s="28">
        <v>155600</v>
      </c>
      <c r="H751" s="29" t="s">
        <v>17</v>
      </c>
      <c r="I751" s="28">
        <v>0</v>
      </c>
      <c r="J751" s="29" t="s">
        <v>17</v>
      </c>
      <c r="K751" s="29" t="s">
        <v>16</v>
      </c>
      <c r="L751" s="29" t="str">
        <f>_xlfn.XLOOKUP($D751,mapping!$B$2:$B$124,mapping!$A$2:$A$124,,0)</f>
        <v>Data Scientist</v>
      </c>
      <c r="M751" s="29" t="str">
        <f>_xlfn.XLOOKUP($C751,mapping!$J$2:$J$5,mapping!$K$2:$K$5,,0)</f>
        <v>Full-Time</v>
      </c>
      <c r="N751" s="29" t="str">
        <f>_xlfn.XLOOKUP($B751,mapping!$G$2:$G$5,mapping!$H$2:$H$5,,0)</f>
        <v>Senior</v>
      </c>
      <c r="O751" s="29" t="str">
        <f>_xlfn.XLOOKUP($J751,mapping!$D$2:$D$56,mapping!$E$2:$E$56,,0)</f>
        <v>United States</v>
      </c>
      <c r="P751" s="29" t="str">
        <f>_xlfn.XLOOKUP($K751,mapping!$P$2:$P$4,mapping!$Q$2:$Q$4,,0)</f>
        <v>Medium</v>
      </c>
      <c r="Q751" s="29" t="str">
        <f>_xlfn.XLOOKUP($I751,mapping!$M$2:$M$4,mapping!$N$2:$N$4,,0)</f>
        <v>On-site</v>
      </c>
    </row>
    <row r="752" spans="1:17" x14ac:dyDescent="0.25">
      <c r="A752" s="28">
        <v>2023</v>
      </c>
      <c r="B752" s="29" t="s">
        <v>21</v>
      </c>
      <c r="C752" s="29" t="s">
        <v>12</v>
      </c>
      <c r="D752" s="29" t="s">
        <v>34</v>
      </c>
      <c r="E752" s="28">
        <v>165000</v>
      </c>
      <c r="F752" s="29" t="s">
        <v>14</v>
      </c>
      <c r="G752" s="28">
        <v>165000</v>
      </c>
      <c r="H752" s="29" t="s">
        <v>17</v>
      </c>
      <c r="I752" s="28">
        <v>0</v>
      </c>
      <c r="J752" s="29" t="s">
        <v>17</v>
      </c>
      <c r="K752" s="29" t="s">
        <v>16</v>
      </c>
      <c r="L752" s="29" t="str">
        <f>_xlfn.XLOOKUP($D752,mapping!$B$2:$B$124,mapping!$A$2:$A$124,,0)</f>
        <v>Researcher</v>
      </c>
      <c r="M752" s="29" t="str">
        <f>_xlfn.XLOOKUP($C752,mapping!$J$2:$J$5,mapping!$K$2:$K$5,,0)</f>
        <v>Full-Time</v>
      </c>
      <c r="N752" s="29" t="str">
        <f>_xlfn.XLOOKUP($B752,mapping!$G$2:$G$5,mapping!$H$2:$H$5,,0)</f>
        <v>Senior</v>
      </c>
      <c r="O752" s="29" t="str">
        <f>_xlfn.XLOOKUP($J752,mapping!$D$2:$D$56,mapping!$E$2:$E$56,,0)</f>
        <v>United States</v>
      </c>
      <c r="P752" s="29" t="str">
        <f>_xlfn.XLOOKUP($K752,mapping!$P$2:$P$4,mapping!$Q$2:$Q$4,,0)</f>
        <v>Medium</v>
      </c>
      <c r="Q752" s="29" t="str">
        <f>_xlfn.XLOOKUP($I752,mapping!$M$2:$M$4,mapping!$N$2:$N$4,,0)</f>
        <v>On-site</v>
      </c>
    </row>
    <row r="753" spans="1:17" x14ac:dyDescent="0.25">
      <c r="A753" s="28">
        <v>2024</v>
      </c>
      <c r="B753" s="29" t="s">
        <v>11</v>
      </c>
      <c r="C753" s="29" t="s">
        <v>12</v>
      </c>
      <c r="D753" s="29" t="s">
        <v>13</v>
      </c>
      <c r="E753" s="28">
        <v>70000</v>
      </c>
      <c r="F753" s="29" t="s">
        <v>14</v>
      </c>
      <c r="G753" s="28">
        <v>70000</v>
      </c>
      <c r="H753" s="29" t="s">
        <v>17</v>
      </c>
      <c r="I753" s="28">
        <v>0</v>
      </c>
      <c r="J753" s="29" t="s">
        <v>17</v>
      </c>
      <c r="K753" s="29" t="s">
        <v>16</v>
      </c>
      <c r="L753" s="29" t="str">
        <f>_xlfn.XLOOKUP($D753,mapping!$B$2:$B$124,mapping!$A$2:$A$124,,0)</f>
        <v>Data Analyst</v>
      </c>
      <c r="M753" s="29" t="str">
        <f>_xlfn.XLOOKUP($C753,mapping!$J$2:$J$5,mapping!$K$2:$K$5,,0)</f>
        <v>Full-Time</v>
      </c>
      <c r="N753" s="29" t="str">
        <f>_xlfn.XLOOKUP($B753,mapping!$G$2:$G$5,mapping!$H$2:$H$5,,0)</f>
        <v>Mid-Level</v>
      </c>
      <c r="O753" s="29" t="str">
        <f>_xlfn.XLOOKUP($J753,mapping!$D$2:$D$56,mapping!$E$2:$E$56,,0)</f>
        <v>United States</v>
      </c>
      <c r="P753" s="29" t="str">
        <f>_xlfn.XLOOKUP($K753,mapping!$P$2:$P$4,mapping!$Q$2:$Q$4,,0)</f>
        <v>Medium</v>
      </c>
      <c r="Q753" s="29" t="str">
        <f>_xlfn.XLOOKUP($I753,mapping!$M$2:$M$4,mapping!$N$2:$N$4,,0)</f>
        <v>On-site</v>
      </c>
    </row>
    <row r="754" spans="1:17" x14ac:dyDescent="0.25">
      <c r="A754" s="28">
        <v>2023</v>
      </c>
      <c r="B754" s="29" t="s">
        <v>21</v>
      </c>
      <c r="C754" s="29" t="s">
        <v>12</v>
      </c>
      <c r="D754" s="29" t="s">
        <v>22</v>
      </c>
      <c r="E754" s="28">
        <v>156000</v>
      </c>
      <c r="F754" s="29" t="s">
        <v>14</v>
      </c>
      <c r="G754" s="28">
        <v>156000</v>
      </c>
      <c r="H754" s="29" t="s">
        <v>17</v>
      </c>
      <c r="I754" s="28">
        <v>100</v>
      </c>
      <c r="J754" s="29" t="s">
        <v>17</v>
      </c>
      <c r="K754" s="29" t="s">
        <v>16</v>
      </c>
      <c r="L754" s="29" t="str">
        <f>_xlfn.XLOOKUP($D754,mapping!$B$2:$B$124,mapping!$A$2:$A$124,,0)</f>
        <v>Data Scientist</v>
      </c>
      <c r="M754" s="29" t="str">
        <f>_xlfn.XLOOKUP($C754,mapping!$J$2:$J$5,mapping!$K$2:$K$5,,0)</f>
        <v>Full-Time</v>
      </c>
      <c r="N754" s="29" t="str">
        <f>_xlfn.XLOOKUP($B754,mapping!$G$2:$G$5,mapping!$H$2:$H$5,,0)</f>
        <v>Senior</v>
      </c>
      <c r="O754" s="29" t="str">
        <f>_xlfn.XLOOKUP($J754,mapping!$D$2:$D$56,mapping!$E$2:$E$56,,0)</f>
        <v>United States</v>
      </c>
      <c r="P754" s="29" t="str">
        <f>_xlfn.XLOOKUP($K754,mapping!$P$2:$P$4,mapping!$Q$2:$Q$4,,0)</f>
        <v>Medium</v>
      </c>
      <c r="Q754" s="29" t="str">
        <f>_xlfn.XLOOKUP($I754,mapping!$M$2:$M$4,mapping!$N$2:$N$4,,0)</f>
        <v>Remote</v>
      </c>
    </row>
    <row r="755" spans="1:17" x14ac:dyDescent="0.25">
      <c r="A755" s="28">
        <v>2023</v>
      </c>
      <c r="B755" s="29" t="s">
        <v>21</v>
      </c>
      <c r="C755" s="29" t="s">
        <v>12</v>
      </c>
      <c r="D755" s="29" t="s">
        <v>26</v>
      </c>
      <c r="E755" s="28">
        <v>170000</v>
      </c>
      <c r="F755" s="29" t="s">
        <v>14</v>
      </c>
      <c r="G755" s="28">
        <v>170000</v>
      </c>
      <c r="H755" s="29" t="s">
        <v>17</v>
      </c>
      <c r="I755" s="28">
        <v>0</v>
      </c>
      <c r="J755" s="29" t="s">
        <v>17</v>
      </c>
      <c r="K755" s="29" t="s">
        <v>16</v>
      </c>
      <c r="L755" s="29" t="str">
        <f>_xlfn.XLOOKUP($D755,mapping!$B$2:$B$124,mapping!$A$2:$A$124,,0)</f>
        <v>Data Engineer</v>
      </c>
      <c r="M755" s="29" t="str">
        <f>_xlfn.XLOOKUP($C755,mapping!$J$2:$J$5,mapping!$K$2:$K$5,,0)</f>
        <v>Full-Time</v>
      </c>
      <c r="N755" s="29" t="str">
        <f>_xlfn.XLOOKUP($B755,mapping!$G$2:$G$5,mapping!$H$2:$H$5,,0)</f>
        <v>Senior</v>
      </c>
      <c r="O755" s="29" t="str">
        <f>_xlfn.XLOOKUP($J755,mapping!$D$2:$D$56,mapping!$E$2:$E$56,,0)</f>
        <v>United States</v>
      </c>
      <c r="P755" s="29" t="str">
        <f>_xlfn.XLOOKUP($K755,mapping!$P$2:$P$4,mapping!$Q$2:$Q$4,,0)</f>
        <v>Medium</v>
      </c>
      <c r="Q755" s="29" t="str">
        <f>_xlfn.XLOOKUP($I755,mapping!$M$2:$M$4,mapping!$N$2:$N$4,,0)</f>
        <v>On-site</v>
      </c>
    </row>
    <row r="756" spans="1:17" x14ac:dyDescent="0.25">
      <c r="A756" s="28">
        <v>2023</v>
      </c>
      <c r="B756" s="29" t="s">
        <v>11</v>
      </c>
      <c r="C756" s="29" t="s">
        <v>12</v>
      </c>
      <c r="D756" s="29" t="s">
        <v>67</v>
      </c>
      <c r="E756" s="28">
        <v>134326</v>
      </c>
      <c r="F756" s="29" t="s">
        <v>14</v>
      </c>
      <c r="G756" s="28">
        <v>134326</v>
      </c>
      <c r="H756" s="29" t="s">
        <v>17</v>
      </c>
      <c r="I756" s="28">
        <v>0</v>
      </c>
      <c r="J756" s="29" t="s">
        <v>17</v>
      </c>
      <c r="K756" s="29" t="s">
        <v>16</v>
      </c>
      <c r="L756" s="29" t="str">
        <f>_xlfn.XLOOKUP($D756,mapping!$B$2:$B$124,mapping!$A$2:$A$124,,0)</f>
        <v>Data Specialist</v>
      </c>
      <c r="M756" s="29" t="str">
        <f>_xlfn.XLOOKUP($C756,mapping!$J$2:$J$5,mapping!$K$2:$K$5,,0)</f>
        <v>Full-Time</v>
      </c>
      <c r="N756" s="29" t="str">
        <f>_xlfn.XLOOKUP($B756,mapping!$G$2:$G$5,mapping!$H$2:$H$5,,0)</f>
        <v>Mid-Level</v>
      </c>
      <c r="O756" s="29" t="str">
        <f>_xlfn.XLOOKUP($J756,mapping!$D$2:$D$56,mapping!$E$2:$E$56,,0)</f>
        <v>United States</v>
      </c>
      <c r="P756" s="29" t="str">
        <f>_xlfn.XLOOKUP($K756,mapping!$P$2:$P$4,mapping!$Q$2:$Q$4,,0)</f>
        <v>Medium</v>
      </c>
      <c r="Q756" s="29" t="str">
        <f>_xlfn.XLOOKUP($I756,mapping!$M$2:$M$4,mapping!$N$2:$N$4,,0)</f>
        <v>On-site</v>
      </c>
    </row>
    <row r="757" spans="1:17" x14ac:dyDescent="0.25">
      <c r="A757" s="28">
        <v>2023</v>
      </c>
      <c r="B757" s="29" t="s">
        <v>21</v>
      </c>
      <c r="C757" s="29" t="s">
        <v>12</v>
      </c>
      <c r="D757" s="29" t="s">
        <v>63</v>
      </c>
      <c r="E757" s="28">
        <v>193000</v>
      </c>
      <c r="F757" s="29" t="s">
        <v>14</v>
      </c>
      <c r="G757" s="28">
        <v>193000</v>
      </c>
      <c r="H757" s="29" t="s">
        <v>17</v>
      </c>
      <c r="I757" s="28">
        <v>100</v>
      </c>
      <c r="J757" s="29" t="s">
        <v>17</v>
      </c>
      <c r="K757" s="29" t="s">
        <v>16</v>
      </c>
      <c r="L757" s="29" t="str">
        <f>_xlfn.XLOOKUP($D757,mapping!$B$2:$B$124,mapping!$A$2:$A$124,,0)</f>
        <v>Data Architect</v>
      </c>
      <c r="M757" s="29" t="str">
        <f>_xlfn.XLOOKUP($C757,mapping!$J$2:$J$5,mapping!$K$2:$K$5,,0)</f>
        <v>Full-Time</v>
      </c>
      <c r="N757" s="29" t="str">
        <f>_xlfn.XLOOKUP($B757,mapping!$G$2:$G$5,mapping!$H$2:$H$5,,0)</f>
        <v>Senior</v>
      </c>
      <c r="O757" s="29" t="str">
        <f>_xlfn.XLOOKUP($J757,mapping!$D$2:$D$56,mapping!$E$2:$E$56,,0)</f>
        <v>United States</v>
      </c>
      <c r="P757" s="29" t="str">
        <f>_xlfn.XLOOKUP($K757,mapping!$P$2:$P$4,mapping!$Q$2:$Q$4,,0)</f>
        <v>Medium</v>
      </c>
      <c r="Q757" s="29" t="str">
        <f>_xlfn.XLOOKUP($I757,mapping!$M$2:$M$4,mapping!$N$2:$N$4,,0)</f>
        <v>Remote</v>
      </c>
    </row>
    <row r="758" spans="1:17" x14ac:dyDescent="0.25">
      <c r="A758" s="28">
        <v>2024</v>
      </c>
      <c r="B758" s="29" t="s">
        <v>21</v>
      </c>
      <c r="C758" s="29" t="s">
        <v>12</v>
      </c>
      <c r="D758" s="29" t="s">
        <v>34</v>
      </c>
      <c r="E758" s="28">
        <v>146000</v>
      </c>
      <c r="F758" s="29" t="s">
        <v>14</v>
      </c>
      <c r="G758" s="28">
        <v>146000</v>
      </c>
      <c r="H758" s="29" t="s">
        <v>17</v>
      </c>
      <c r="I758" s="28">
        <v>0</v>
      </c>
      <c r="J758" s="29" t="s">
        <v>17</v>
      </c>
      <c r="K758" s="29" t="s">
        <v>16</v>
      </c>
      <c r="L758" s="29" t="str">
        <f>_xlfn.XLOOKUP($D758,mapping!$B$2:$B$124,mapping!$A$2:$A$124,,0)</f>
        <v>Researcher</v>
      </c>
      <c r="M758" s="29" t="str">
        <f>_xlfn.XLOOKUP($C758,mapping!$J$2:$J$5,mapping!$K$2:$K$5,,0)</f>
        <v>Full-Time</v>
      </c>
      <c r="N758" s="29" t="str">
        <f>_xlfn.XLOOKUP($B758,mapping!$G$2:$G$5,mapping!$H$2:$H$5,,0)</f>
        <v>Senior</v>
      </c>
      <c r="O758" s="29" t="str">
        <f>_xlfn.XLOOKUP($J758,mapping!$D$2:$D$56,mapping!$E$2:$E$56,,0)</f>
        <v>United States</v>
      </c>
      <c r="P758" s="29" t="str">
        <f>_xlfn.XLOOKUP($K758,mapping!$P$2:$P$4,mapping!$Q$2:$Q$4,,0)</f>
        <v>Medium</v>
      </c>
      <c r="Q758" s="29" t="str">
        <f>_xlfn.XLOOKUP($I758,mapping!$M$2:$M$4,mapping!$N$2:$N$4,,0)</f>
        <v>On-site</v>
      </c>
    </row>
    <row r="759" spans="1:17" x14ac:dyDescent="0.25">
      <c r="A759" s="28">
        <v>2023</v>
      </c>
      <c r="B759" s="29" t="s">
        <v>21</v>
      </c>
      <c r="C759" s="29" t="s">
        <v>12</v>
      </c>
      <c r="D759" s="29" t="s">
        <v>22</v>
      </c>
      <c r="E759" s="28">
        <v>186300</v>
      </c>
      <c r="F759" s="29" t="s">
        <v>14</v>
      </c>
      <c r="G759" s="28">
        <v>186300</v>
      </c>
      <c r="H759" s="29" t="s">
        <v>17</v>
      </c>
      <c r="I759" s="28">
        <v>100</v>
      </c>
      <c r="J759" s="29" t="s">
        <v>17</v>
      </c>
      <c r="K759" s="29" t="s">
        <v>16</v>
      </c>
      <c r="L759" s="29" t="str">
        <f>_xlfn.XLOOKUP($D759,mapping!$B$2:$B$124,mapping!$A$2:$A$124,,0)</f>
        <v>Data Scientist</v>
      </c>
      <c r="M759" s="29" t="str">
        <f>_xlfn.XLOOKUP($C759,mapping!$J$2:$J$5,mapping!$K$2:$K$5,,0)</f>
        <v>Full-Time</v>
      </c>
      <c r="N759" s="29" t="str">
        <f>_xlfn.XLOOKUP($B759,mapping!$G$2:$G$5,mapping!$H$2:$H$5,,0)</f>
        <v>Senior</v>
      </c>
      <c r="O759" s="29" t="str">
        <f>_xlfn.XLOOKUP($J759,mapping!$D$2:$D$56,mapping!$E$2:$E$56,,0)</f>
        <v>United States</v>
      </c>
      <c r="P759" s="29" t="str">
        <f>_xlfn.XLOOKUP($K759,mapping!$P$2:$P$4,mapping!$Q$2:$Q$4,,0)</f>
        <v>Medium</v>
      </c>
      <c r="Q759" s="29" t="str">
        <f>_xlfn.XLOOKUP($I759,mapping!$M$2:$M$4,mapping!$N$2:$N$4,,0)</f>
        <v>Remote</v>
      </c>
    </row>
    <row r="760" spans="1:17" x14ac:dyDescent="0.25">
      <c r="A760" s="28">
        <v>2024</v>
      </c>
      <c r="B760" s="29" t="s">
        <v>21</v>
      </c>
      <c r="C760" s="29" t="s">
        <v>12</v>
      </c>
      <c r="D760" s="29" t="s">
        <v>63</v>
      </c>
      <c r="E760" s="28">
        <v>115000</v>
      </c>
      <c r="F760" s="29" t="s">
        <v>14</v>
      </c>
      <c r="G760" s="28">
        <v>115000</v>
      </c>
      <c r="H760" s="29" t="s">
        <v>17</v>
      </c>
      <c r="I760" s="28">
        <v>0</v>
      </c>
      <c r="J760" s="29" t="s">
        <v>17</v>
      </c>
      <c r="K760" s="29" t="s">
        <v>16</v>
      </c>
      <c r="L760" s="29" t="str">
        <f>_xlfn.XLOOKUP($D760,mapping!$B$2:$B$124,mapping!$A$2:$A$124,,0)</f>
        <v>Data Architect</v>
      </c>
      <c r="M760" s="29" t="str">
        <f>_xlfn.XLOOKUP($C760,mapping!$J$2:$J$5,mapping!$K$2:$K$5,,0)</f>
        <v>Full-Time</v>
      </c>
      <c r="N760" s="29" t="str">
        <f>_xlfn.XLOOKUP($B760,mapping!$G$2:$G$5,mapping!$H$2:$H$5,,0)</f>
        <v>Senior</v>
      </c>
      <c r="O760" s="29" t="str">
        <f>_xlfn.XLOOKUP($J760,mapping!$D$2:$D$56,mapping!$E$2:$E$56,,0)</f>
        <v>United States</v>
      </c>
      <c r="P760" s="29" t="str">
        <f>_xlfn.XLOOKUP($K760,mapping!$P$2:$P$4,mapping!$Q$2:$Q$4,,0)</f>
        <v>Medium</v>
      </c>
      <c r="Q760" s="29" t="str">
        <f>_xlfn.XLOOKUP($I760,mapping!$M$2:$M$4,mapping!$N$2:$N$4,,0)</f>
        <v>On-site</v>
      </c>
    </row>
    <row r="761" spans="1:17" x14ac:dyDescent="0.25">
      <c r="A761" s="28">
        <v>2024</v>
      </c>
      <c r="B761" s="29" t="s">
        <v>21</v>
      </c>
      <c r="C761" s="29" t="s">
        <v>12</v>
      </c>
      <c r="D761" s="29" t="s">
        <v>26</v>
      </c>
      <c r="E761" s="28">
        <v>190100</v>
      </c>
      <c r="F761" s="29" t="s">
        <v>14</v>
      </c>
      <c r="G761" s="28">
        <v>190100</v>
      </c>
      <c r="H761" s="29" t="s">
        <v>17</v>
      </c>
      <c r="I761" s="28">
        <v>100</v>
      </c>
      <c r="J761" s="29" t="s">
        <v>17</v>
      </c>
      <c r="K761" s="29" t="s">
        <v>16</v>
      </c>
      <c r="L761" s="29" t="str">
        <f>_xlfn.XLOOKUP($D761,mapping!$B$2:$B$124,mapping!$A$2:$A$124,,0)</f>
        <v>Data Engineer</v>
      </c>
      <c r="M761" s="29" t="str">
        <f>_xlfn.XLOOKUP($C761,mapping!$J$2:$J$5,mapping!$K$2:$K$5,,0)</f>
        <v>Full-Time</v>
      </c>
      <c r="N761" s="29" t="str">
        <f>_xlfn.XLOOKUP($B761,mapping!$G$2:$G$5,mapping!$H$2:$H$5,,0)</f>
        <v>Senior</v>
      </c>
      <c r="O761" s="29" t="str">
        <f>_xlfn.XLOOKUP($J761,mapping!$D$2:$D$56,mapping!$E$2:$E$56,,0)</f>
        <v>United States</v>
      </c>
      <c r="P761" s="29" t="str">
        <f>_xlfn.XLOOKUP($K761,mapping!$P$2:$P$4,mapping!$Q$2:$Q$4,,0)</f>
        <v>Medium</v>
      </c>
      <c r="Q761" s="29" t="str">
        <f>_xlfn.XLOOKUP($I761,mapping!$M$2:$M$4,mapping!$N$2:$N$4,,0)</f>
        <v>Remote</v>
      </c>
    </row>
    <row r="762" spans="1:17" x14ac:dyDescent="0.25">
      <c r="A762" s="28">
        <v>2024</v>
      </c>
      <c r="B762" s="29" t="s">
        <v>29</v>
      </c>
      <c r="C762" s="29" t="s">
        <v>12</v>
      </c>
      <c r="D762" s="29" t="s">
        <v>68</v>
      </c>
      <c r="E762" s="28">
        <v>50000</v>
      </c>
      <c r="F762" s="29" t="s">
        <v>14</v>
      </c>
      <c r="G762" s="28">
        <v>50000</v>
      </c>
      <c r="H762" s="29" t="s">
        <v>17</v>
      </c>
      <c r="I762" s="28">
        <v>100</v>
      </c>
      <c r="J762" s="29" t="s">
        <v>17</v>
      </c>
      <c r="K762" s="29" t="s">
        <v>16</v>
      </c>
      <c r="L762" s="29" t="str">
        <f>_xlfn.XLOOKUP($D762,mapping!$B$2:$B$124,mapping!$A$2:$A$124,,0)</f>
        <v>Data Analyst</v>
      </c>
      <c r="M762" s="29" t="str">
        <f>_xlfn.XLOOKUP($C762,mapping!$J$2:$J$5,mapping!$K$2:$K$5,,0)</f>
        <v>Full-Time</v>
      </c>
      <c r="N762" s="29" t="str">
        <f>_xlfn.XLOOKUP($B762,mapping!$G$2:$G$5,mapping!$H$2:$H$5,,0)</f>
        <v>Junior</v>
      </c>
      <c r="O762" s="29" t="str">
        <f>_xlfn.XLOOKUP($J762,mapping!$D$2:$D$56,mapping!$E$2:$E$56,,0)</f>
        <v>United States</v>
      </c>
      <c r="P762" s="29" t="str">
        <f>_xlfn.XLOOKUP($K762,mapping!$P$2:$P$4,mapping!$Q$2:$Q$4,,0)</f>
        <v>Medium</v>
      </c>
      <c r="Q762" s="29" t="str">
        <f>_xlfn.XLOOKUP($I762,mapping!$M$2:$M$4,mapping!$N$2:$N$4,,0)</f>
        <v>Remote</v>
      </c>
    </row>
    <row r="763" spans="1:17" x14ac:dyDescent="0.25">
      <c r="A763" s="28">
        <v>2023</v>
      </c>
      <c r="B763" s="29" t="s">
        <v>21</v>
      </c>
      <c r="C763" s="29" t="s">
        <v>12</v>
      </c>
      <c r="D763" s="29" t="s">
        <v>92</v>
      </c>
      <c r="E763" s="28">
        <v>147100</v>
      </c>
      <c r="F763" s="29" t="s">
        <v>14</v>
      </c>
      <c r="G763" s="28">
        <v>147100</v>
      </c>
      <c r="H763" s="29" t="s">
        <v>17</v>
      </c>
      <c r="I763" s="28">
        <v>0</v>
      </c>
      <c r="J763" s="29" t="s">
        <v>17</v>
      </c>
      <c r="K763" s="29" t="s">
        <v>16</v>
      </c>
      <c r="L763" s="29" t="str">
        <f>_xlfn.XLOOKUP($D763,mapping!$B$2:$B$124,mapping!$A$2:$A$124,,0)</f>
        <v>Data Scientist</v>
      </c>
      <c r="M763" s="29" t="str">
        <f>_xlfn.XLOOKUP($C763,mapping!$J$2:$J$5,mapping!$K$2:$K$5,,0)</f>
        <v>Full-Time</v>
      </c>
      <c r="N763" s="29" t="str">
        <f>_xlfn.XLOOKUP($B763,mapping!$G$2:$G$5,mapping!$H$2:$H$5,,0)</f>
        <v>Senior</v>
      </c>
      <c r="O763" s="29" t="str">
        <f>_xlfn.XLOOKUP($J763,mapping!$D$2:$D$56,mapping!$E$2:$E$56,,0)</f>
        <v>United States</v>
      </c>
      <c r="P763" s="29" t="str">
        <f>_xlfn.XLOOKUP($K763,mapping!$P$2:$P$4,mapping!$Q$2:$Q$4,,0)</f>
        <v>Medium</v>
      </c>
      <c r="Q763" s="29" t="str">
        <f>_xlfn.XLOOKUP($I763,mapping!$M$2:$M$4,mapping!$N$2:$N$4,,0)</f>
        <v>On-site</v>
      </c>
    </row>
    <row r="764" spans="1:17" x14ac:dyDescent="0.25">
      <c r="A764" s="28">
        <v>2023</v>
      </c>
      <c r="B764" s="29" t="s">
        <v>21</v>
      </c>
      <c r="C764" s="29" t="s">
        <v>12</v>
      </c>
      <c r="D764" s="29" t="s">
        <v>57</v>
      </c>
      <c r="E764" s="28">
        <v>115000</v>
      </c>
      <c r="F764" s="29" t="s">
        <v>14</v>
      </c>
      <c r="G764" s="28">
        <v>115000</v>
      </c>
      <c r="H764" s="29" t="s">
        <v>17</v>
      </c>
      <c r="I764" s="28">
        <v>0</v>
      </c>
      <c r="J764" s="29" t="s">
        <v>17</v>
      </c>
      <c r="K764" s="29" t="s">
        <v>16</v>
      </c>
      <c r="L764" s="29" t="str">
        <f>_xlfn.XLOOKUP($D764,mapping!$B$2:$B$124,mapping!$A$2:$A$124,,0)</f>
        <v>Data Scientist</v>
      </c>
      <c r="M764" s="29" t="str">
        <f>_xlfn.XLOOKUP($C764,mapping!$J$2:$J$5,mapping!$K$2:$K$5,,0)</f>
        <v>Full-Time</v>
      </c>
      <c r="N764" s="29" t="str">
        <f>_xlfn.XLOOKUP($B764,mapping!$G$2:$G$5,mapping!$H$2:$H$5,,0)</f>
        <v>Senior</v>
      </c>
      <c r="O764" s="29" t="str">
        <f>_xlfn.XLOOKUP($J764,mapping!$D$2:$D$56,mapping!$E$2:$E$56,,0)</f>
        <v>United States</v>
      </c>
      <c r="P764" s="29" t="str">
        <f>_xlfn.XLOOKUP($K764,mapping!$P$2:$P$4,mapping!$Q$2:$Q$4,,0)</f>
        <v>Medium</v>
      </c>
      <c r="Q764" s="29" t="str">
        <f>_xlfn.XLOOKUP($I764,mapping!$M$2:$M$4,mapping!$N$2:$N$4,,0)</f>
        <v>On-site</v>
      </c>
    </row>
    <row r="765" spans="1:17" x14ac:dyDescent="0.25">
      <c r="A765" s="28">
        <v>2022</v>
      </c>
      <c r="B765" s="29" t="s">
        <v>21</v>
      </c>
      <c r="C765" s="29" t="s">
        <v>12</v>
      </c>
      <c r="D765" s="29" t="s">
        <v>63</v>
      </c>
      <c r="E765" s="28">
        <v>131300</v>
      </c>
      <c r="F765" s="29" t="s">
        <v>14</v>
      </c>
      <c r="G765" s="28">
        <v>131300</v>
      </c>
      <c r="H765" s="29" t="s">
        <v>17</v>
      </c>
      <c r="I765" s="28">
        <v>100</v>
      </c>
      <c r="J765" s="29" t="s">
        <v>17</v>
      </c>
      <c r="K765" s="29" t="s">
        <v>33</v>
      </c>
      <c r="L765" s="29" t="str">
        <f>_xlfn.XLOOKUP($D765,mapping!$B$2:$B$124,mapping!$A$2:$A$124,,0)</f>
        <v>Data Architect</v>
      </c>
      <c r="M765" s="29" t="str">
        <f>_xlfn.XLOOKUP($C765,mapping!$J$2:$J$5,mapping!$K$2:$K$5,,0)</f>
        <v>Full-Time</v>
      </c>
      <c r="N765" s="29" t="str">
        <f>_xlfn.XLOOKUP($B765,mapping!$G$2:$G$5,mapping!$H$2:$H$5,,0)</f>
        <v>Senior</v>
      </c>
      <c r="O765" s="29" t="str">
        <f>_xlfn.XLOOKUP($J765,mapping!$D$2:$D$56,mapping!$E$2:$E$56,,0)</f>
        <v>United States</v>
      </c>
      <c r="P765" s="29" t="str">
        <f>_xlfn.XLOOKUP($K765,mapping!$P$2:$P$4,mapping!$Q$2:$Q$4,,0)</f>
        <v>Large</v>
      </c>
      <c r="Q765" s="29" t="str">
        <f>_xlfn.XLOOKUP($I765,mapping!$M$2:$M$4,mapping!$N$2:$N$4,,0)</f>
        <v>Remote</v>
      </c>
    </row>
    <row r="766" spans="1:17" x14ac:dyDescent="0.25">
      <c r="A766" s="28">
        <v>2023</v>
      </c>
      <c r="B766" s="29" t="s">
        <v>21</v>
      </c>
      <c r="C766" s="29" t="s">
        <v>12</v>
      </c>
      <c r="D766" s="29" t="s">
        <v>26</v>
      </c>
      <c r="E766" s="28">
        <v>107600</v>
      </c>
      <c r="F766" s="29" t="s">
        <v>14</v>
      </c>
      <c r="G766" s="28">
        <v>107600</v>
      </c>
      <c r="H766" s="29" t="s">
        <v>17</v>
      </c>
      <c r="I766" s="28">
        <v>0</v>
      </c>
      <c r="J766" s="29" t="s">
        <v>17</v>
      </c>
      <c r="K766" s="29" t="s">
        <v>16</v>
      </c>
      <c r="L766" s="29" t="str">
        <f>_xlfn.XLOOKUP($D766,mapping!$B$2:$B$124,mapping!$A$2:$A$124,,0)</f>
        <v>Data Engineer</v>
      </c>
      <c r="M766" s="29" t="str">
        <f>_xlfn.XLOOKUP($C766,mapping!$J$2:$J$5,mapping!$K$2:$K$5,,0)</f>
        <v>Full-Time</v>
      </c>
      <c r="N766" s="29" t="str">
        <f>_xlfn.XLOOKUP($B766,mapping!$G$2:$G$5,mapping!$H$2:$H$5,,0)</f>
        <v>Senior</v>
      </c>
      <c r="O766" s="29" t="str">
        <f>_xlfn.XLOOKUP($J766,mapping!$D$2:$D$56,mapping!$E$2:$E$56,,0)</f>
        <v>United States</v>
      </c>
      <c r="P766" s="29" t="str">
        <f>_xlfn.XLOOKUP($K766,mapping!$P$2:$P$4,mapping!$Q$2:$Q$4,,0)</f>
        <v>Medium</v>
      </c>
      <c r="Q766" s="29" t="str">
        <f>_xlfn.XLOOKUP($I766,mapping!$M$2:$M$4,mapping!$N$2:$N$4,,0)</f>
        <v>On-site</v>
      </c>
    </row>
    <row r="767" spans="1:17" x14ac:dyDescent="0.25">
      <c r="A767" s="28">
        <v>2022</v>
      </c>
      <c r="B767" s="29" t="s">
        <v>21</v>
      </c>
      <c r="C767" s="29" t="s">
        <v>12</v>
      </c>
      <c r="D767" s="29" t="s">
        <v>22</v>
      </c>
      <c r="E767" s="28">
        <v>210000</v>
      </c>
      <c r="F767" s="29" t="s">
        <v>14</v>
      </c>
      <c r="G767" s="28">
        <v>210000</v>
      </c>
      <c r="H767" s="29" t="s">
        <v>17</v>
      </c>
      <c r="I767" s="28">
        <v>100</v>
      </c>
      <c r="J767" s="29" t="s">
        <v>17</v>
      </c>
      <c r="K767" s="29" t="s">
        <v>16</v>
      </c>
      <c r="L767" s="29" t="str">
        <f>_xlfn.XLOOKUP($D767,mapping!$B$2:$B$124,mapping!$A$2:$A$124,,0)</f>
        <v>Data Scientist</v>
      </c>
      <c r="M767" s="29" t="str">
        <f>_xlfn.XLOOKUP($C767,mapping!$J$2:$J$5,mapping!$K$2:$K$5,,0)</f>
        <v>Full-Time</v>
      </c>
      <c r="N767" s="29" t="str">
        <f>_xlfn.XLOOKUP($B767,mapping!$G$2:$G$5,mapping!$H$2:$H$5,,0)</f>
        <v>Senior</v>
      </c>
      <c r="O767" s="29" t="str">
        <f>_xlfn.XLOOKUP($J767,mapping!$D$2:$D$56,mapping!$E$2:$E$56,,0)</f>
        <v>United States</v>
      </c>
      <c r="P767" s="29" t="str">
        <f>_xlfn.XLOOKUP($K767,mapping!$P$2:$P$4,mapping!$Q$2:$Q$4,,0)</f>
        <v>Medium</v>
      </c>
      <c r="Q767" s="29" t="str">
        <f>_xlfn.XLOOKUP($I767,mapping!$M$2:$M$4,mapping!$N$2:$N$4,,0)</f>
        <v>Remote</v>
      </c>
    </row>
    <row r="768" spans="1:17" x14ac:dyDescent="0.25">
      <c r="A768" s="28">
        <v>2023</v>
      </c>
      <c r="B768" s="29" t="s">
        <v>21</v>
      </c>
      <c r="C768" s="29" t="s">
        <v>12</v>
      </c>
      <c r="D768" s="29" t="s">
        <v>13</v>
      </c>
      <c r="E768" s="28">
        <v>100000</v>
      </c>
      <c r="F768" s="29" t="s">
        <v>14</v>
      </c>
      <c r="G768" s="28">
        <v>100000</v>
      </c>
      <c r="H768" s="29" t="s">
        <v>17</v>
      </c>
      <c r="I768" s="28">
        <v>100</v>
      </c>
      <c r="J768" s="29" t="s">
        <v>17</v>
      </c>
      <c r="K768" s="29" t="s">
        <v>16</v>
      </c>
      <c r="L768" s="29" t="str">
        <f>_xlfn.XLOOKUP($D768,mapping!$B$2:$B$124,mapping!$A$2:$A$124,,0)</f>
        <v>Data Analyst</v>
      </c>
      <c r="M768" s="29" t="str">
        <f>_xlfn.XLOOKUP($C768,mapping!$J$2:$J$5,mapping!$K$2:$K$5,,0)</f>
        <v>Full-Time</v>
      </c>
      <c r="N768" s="29" t="str">
        <f>_xlfn.XLOOKUP($B768,mapping!$G$2:$G$5,mapping!$H$2:$H$5,,0)</f>
        <v>Senior</v>
      </c>
      <c r="O768" s="29" t="str">
        <f>_xlfn.XLOOKUP($J768,mapping!$D$2:$D$56,mapping!$E$2:$E$56,,0)</f>
        <v>United States</v>
      </c>
      <c r="P768" s="29" t="str">
        <f>_xlfn.XLOOKUP($K768,mapping!$P$2:$P$4,mapping!$Q$2:$Q$4,,0)</f>
        <v>Medium</v>
      </c>
      <c r="Q768" s="29" t="str">
        <f>_xlfn.XLOOKUP($I768,mapping!$M$2:$M$4,mapping!$N$2:$N$4,,0)</f>
        <v>Remote</v>
      </c>
    </row>
    <row r="769" spans="1:17" x14ac:dyDescent="0.25">
      <c r="A769" s="28">
        <v>2023</v>
      </c>
      <c r="B769" s="29" t="s">
        <v>11</v>
      </c>
      <c r="C769" s="29" t="s">
        <v>12</v>
      </c>
      <c r="D769" s="29" t="s">
        <v>69</v>
      </c>
      <c r="E769" s="28">
        <v>115500</v>
      </c>
      <c r="F769" s="29" t="s">
        <v>14</v>
      </c>
      <c r="G769" s="28">
        <v>115500</v>
      </c>
      <c r="H769" s="29" t="s">
        <v>17</v>
      </c>
      <c r="I769" s="28">
        <v>0</v>
      </c>
      <c r="J769" s="29" t="s">
        <v>17</v>
      </c>
      <c r="K769" s="29" t="s">
        <v>16</v>
      </c>
      <c r="L769" s="29" t="str">
        <f>_xlfn.XLOOKUP($D769,mapping!$B$2:$B$124,mapping!$A$2:$A$124,,0)</f>
        <v>Data Manager</v>
      </c>
      <c r="M769" s="29" t="str">
        <f>_xlfn.XLOOKUP($C769,mapping!$J$2:$J$5,mapping!$K$2:$K$5,,0)</f>
        <v>Full-Time</v>
      </c>
      <c r="N769" s="29" t="str">
        <f>_xlfn.XLOOKUP($B769,mapping!$G$2:$G$5,mapping!$H$2:$H$5,,0)</f>
        <v>Mid-Level</v>
      </c>
      <c r="O769" s="29" t="str">
        <f>_xlfn.XLOOKUP($J769,mapping!$D$2:$D$56,mapping!$E$2:$E$56,,0)</f>
        <v>United States</v>
      </c>
      <c r="P769" s="29" t="str">
        <f>_xlfn.XLOOKUP($K769,mapping!$P$2:$P$4,mapping!$Q$2:$Q$4,,0)</f>
        <v>Medium</v>
      </c>
      <c r="Q769" s="29" t="str">
        <f>_xlfn.XLOOKUP($I769,mapping!$M$2:$M$4,mapping!$N$2:$N$4,,0)</f>
        <v>On-site</v>
      </c>
    </row>
    <row r="770" spans="1:17" x14ac:dyDescent="0.25">
      <c r="A770" s="28">
        <v>2024</v>
      </c>
      <c r="B770" s="29" t="s">
        <v>11</v>
      </c>
      <c r="C770" s="29" t="s">
        <v>12</v>
      </c>
      <c r="D770" s="29" t="s">
        <v>119</v>
      </c>
      <c r="E770" s="28">
        <v>160000</v>
      </c>
      <c r="F770" s="29" t="s">
        <v>14</v>
      </c>
      <c r="G770" s="28">
        <v>160000</v>
      </c>
      <c r="H770" s="29" t="s">
        <v>17</v>
      </c>
      <c r="I770" s="28">
        <v>0</v>
      </c>
      <c r="J770" s="29" t="s">
        <v>17</v>
      </c>
      <c r="K770" s="29" t="s">
        <v>16</v>
      </c>
      <c r="L770" s="29" t="str">
        <f>_xlfn.XLOOKUP($D770,mapping!$B$2:$B$124,mapping!$A$2:$A$124,,0)</f>
        <v>Machine Learning Engineer</v>
      </c>
      <c r="M770" s="29" t="str">
        <f>_xlfn.XLOOKUP($C770,mapping!$J$2:$J$5,mapping!$K$2:$K$5,,0)</f>
        <v>Full-Time</v>
      </c>
      <c r="N770" s="29" t="str">
        <f>_xlfn.XLOOKUP($B770,mapping!$G$2:$G$5,mapping!$H$2:$H$5,,0)</f>
        <v>Mid-Level</v>
      </c>
      <c r="O770" s="29" t="str">
        <f>_xlfn.XLOOKUP($J770,mapping!$D$2:$D$56,mapping!$E$2:$E$56,,0)</f>
        <v>United States</v>
      </c>
      <c r="P770" s="29" t="str">
        <f>_xlfn.XLOOKUP($K770,mapping!$P$2:$P$4,mapping!$Q$2:$Q$4,,0)</f>
        <v>Medium</v>
      </c>
      <c r="Q770" s="29" t="str">
        <f>_xlfn.XLOOKUP($I770,mapping!$M$2:$M$4,mapping!$N$2:$N$4,,0)</f>
        <v>On-site</v>
      </c>
    </row>
    <row r="771" spans="1:17" x14ac:dyDescent="0.25">
      <c r="A771" s="28">
        <v>2024</v>
      </c>
      <c r="B771" s="29" t="s">
        <v>29</v>
      </c>
      <c r="C771" s="29" t="s">
        <v>12</v>
      </c>
      <c r="D771" s="29" t="s">
        <v>13</v>
      </c>
      <c r="E771" s="28">
        <v>106960</v>
      </c>
      <c r="F771" s="29" t="s">
        <v>14</v>
      </c>
      <c r="G771" s="28">
        <v>106960</v>
      </c>
      <c r="H771" s="29" t="s">
        <v>17</v>
      </c>
      <c r="I771" s="28">
        <v>0</v>
      </c>
      <c r="J771" s="29" t="s">
        <v>17</v>
      </c>
      <c r="K771" s="29" t="s">
        <v>16</v>
      </c>
      <c r="L771" s="29" t="str">
        <f>_xlfn.XLOOKUP($D771,mapping!$B$2:$B$124,mapping!$A$2:$A$124,,0)</f>
        <v>Data Analyst</v>
      </c>
      <c r="M771" s="29" t="str">
        <f>_xlfn.XLOOKUP($C771,mapping!$J$2:$J$5,mapping!$K$2:$K$5,,0)</f>
        <v>Full-Time</v>
      </c>
      <c r="N771" s="29" t="str">
        <f>_xlfn.XLOOKUP($B771,mapping!$G$2:$G$5,mapping!$H$2:$H$5,,0)</f>
        <v>Junior</v>
      </c>
      <c r="O771" s="29" t="str">
        <f>_xlfn.XLOOKUP($J771,mapping!$D$2:$D$56,mapping!$E$2:$E$56,,0)</f>
        <v>United States</v>
      </c>
      <c r="P771" s="29" t="str">
        <f>_xlfn.XLOOKUP($K771,mapping!$P$2:$P$4,mapping!$Q$2:$Q$4,,0)</f>
        <v>Medium</v>
      </c>
      <c r="Q771" s="29" t="str">
        <f>_xlfn.XLOOKUP($I771,mapping!$M$2:$M$4,mapping!$N$2:$N$4,,0)</f>
        <v>On-site</v>
      </c>
    </row>
    <row r="772" spans="1:17" x14ac:dyDescent="0.25">
      <c r="A772" s="28">
        <v>2024</v>
      </c>
      <c r="B772" s="29" t="s">
        <v>21</v>
      </c>
      <c r="C772" s="29" t="s">
        <v>12</v>
      </c>
      <c r="D772" s="29" t="s">
        <v>13</v>
      </c>
      <c r="E772" s="28">
        <v>153900</v>
      </c>
      <c r="F772" s="29" t="s">
        <v>14</v>
      </c>
      <c r="G772" s="28">
        <v>153900</v>
      </c>
      <c r="H772" s="29" t="s">
        <v>17</v>
      </c>
      <c r="I772" s="28">
        <v>0</v>
      </c>
      <c r="J772" s="29" t="s">
        <v>17</v>
      </c>
      <c r="K772" s="29" t="s">
        <v>16</v>
      </c>
      <c r="L772" s="29" t="str">
        <f>_xlfn.XLOOKUP($D772,mapping!$B$2:$B$124,mapping!$A$2:$A$124,,0)</f>
        <v>Data Analyst</v>
      </c>
      <c r="M772" s="29" t="str">
        <f>_xlfn.XLOOKUP($C772,mapping!$J$2:$J$5,mapping!$K$2:$K$5,,0)</f>
        <v>Full-Time</v>
      </c>
      <c r="N772" s="29" t="str">
        <f>_xlfn.XLOOKUP($B772,mapping!$G$2:$G$5,mapping!$H$2:$H$5,,0)</f>
        <v>Senior</v>
      </c>
      <c r="O772" s="29" t="str">
        <f>_xlfn.XLOOKUP($J772,mapping!$D$2:$D$56,mapping!$E$2:$E$56,,0)</f>
        <v>United States</v>
      </c>
      <c r="P772" s="29" t="str">
        <f>_xlfn.XLOOKUP($K772,mapping!$P$2:$P$4,mapping!$Q$2:$Q$4,,0)</f>
        <v>Medium</v>
      </c>
      <c r="Q772" s="29" t="str">
        <f>_xlfn.XLOOKUP($I772,mapping!$M$2:$M$4,mapping!$N$2:$N$4,,0)</f>
        <v>On-site</v>
      </c>
    </row>
    <row r="773" spans="1:17" x14ac:dyDescent="0.25">
      <c r="A773" s="28">
        <v>2024</v>
      </c>
      <c r="B773" s="29" t="s">
        <v>25</v>
      </c>
      <c r="C773" s="29" t="s">
        <v>12</v>
      </c>
      <c r="D773" s="29" t="s">
        <v>76</v>
      </c>
      <c r="E773" s="28">
        <v>250000</v>
      </c>
      <c r="F773" s="29" t="s">
        <v>14</v>
      </c>
      <c r="G773" s="28">
        <v>250000</v>
      </c>
      <c r="H773" s="29" t="s">
        <v>17</v>
      </c>
      <c r="I773" s="28">
        <v>100</v>
      </c>
      <c r="J773" s="29" t="s">
        <v>17</v>
      </c>
      <c r="K773" s="29" t="s">
        <v>16</v>
      </c>
      <c r="L773" s="29" t="str">
        <f>_xlfn.XLOOKUP($D773,mapping!$B$2:$B$124,mapping!$A$2:$A$124,,0)</f>
        <v>Data Manager</v>
      </c>
      <c r="M773" s="29" t="str">
        <f>_xlfn.XLOOKUP($C773,mapping!$J$2:$J$5,mapping!$K$2:$K$5,,0)</f>
        <v>Full-Time</v>
      </c>
      <c r="N773" s="29" t="str">
        <f>_xlfn.XLOOKUP($B773,mapping!$G$2:$G$5,mapping!$H$2:$H$5,,0)</f>
        <v>Executive</v>
      </c>
      <c r="O773" s="29" t="str">
        <f>_xlfn.XLOOKUP($J773,mapping!$D$2:$D$56,mapping!$E$2:$E$56,,0)</f>
        <v>United States</v>
      </c>
      <c r="P773" s="29" t="str">
        <f>_xlfn.XLOOKUP($K773,mapping!$P$2:$P$4,mapping!$Q$2:$Q$4,,0)</f>
        <v>Medium</v>
      </c>
      <c r="Q773" s="29" t="str">
        <f>_xlfn.XLOOKUP($I773,mapping!$M$2:$M$4,mapping!$N$2:$N$4,,0)</f>
        <v>Remote</v>
      </c>
    </row>
    <row r="774" spans="1:17" x14ac:dyDescent="0.25">
      <c r="A774" s="28">
        <v>2023</v>
      </c>
      <c r="B774" s="29" t="s">
        <v>21</v>
      </c>
      <c r="C774" s="29" t="s">
        <v>12</v>
      </c>
      <c r="D774" s="29" t="s">
        <v>13</v>
      </c>
      <c r="E774" s="28">
        <v>115934</v>
      </c>
      <c r="F774" s="29" t="s">
        <v>14</v>
      </c>
      <c r="G774" s="28">
        <v>115934</v>
      </c>
      <c r="H774" s="29" t="s">
        <v>17</v>
      </c>
      <c r="I774" s="28">
        <v>100</v>
      </c>
      <c r="J774" s="29" t="s">
        <v>17</v>
      </c>
      <c r="K774" s="29" t="s">
        <v>16</v>
      </c>
      <c r="L774" s="29" t="str">
        <f>_xlfn.XLOOKUP($D774,mapping!$B$2:$B$124,mapping!$A$2:$A$124,,0)</f>
        <v>Data Analyst</v>
      </c>
      <c r="M774" s="29" t="str">
        <f>_xlfn.XLOOKUP($C774,mapping!$J$2:$J$5,mapping!$K$2:$K$5,,0)</f>
        <v>Full-Time</v>
      </c>
      <c r="N774" s="29" t="str">
        <f>_xlfn.XLOOKUP($B774,mapping!$G$2:$G$5,mapping!$H$2:$H$5,,0)</f>
        <v>Senior</v>
      </c>
      <c r="O774" s="29" t="str">
        <f>_xlfn.XLOOKUP($J774,mapping!$D$2:$D$56,mapping!$E$2:$E$56,,0)</f>
        <v>United States</v>
      </c>
      <c r="P774" s="29" t="str">
        <f>_xlfn.XLOOKUP($K774,mapping!$P$2:$P$4,mapping!$Q$2:$Q$4,,0)</f>
        <v>Medium</v>
      </c>
      <c r="Q774" s="29" t="str">
        <f>_xlfn.XLOOKUP($I774,mapping!$M$2:$M$4,mapping!$N$2:$N$4,,0)</f>
        <v>Remote</v>
      </c>
    </row>
    <row r="775" spans="1:17" x14ac:dyDescent="0.25">
      <c r="A775" s="28">
        <v>2024</v>
      </c>
      <c r="B775" s="29" t="s">
        <v>21</v>
      </c>
      <c r="C775" s="29" t="s">
        <v>12</v>
      </c>
      <c r="D775" s="29" t="s">
        <v>96</v>
      </c>
      <c r="E775" s="28">
        <v>100000</v>
      </c>
      <c r="F775" s="29" t="s">
        <v>14</v>
      </c>
      <c r="G775" s="28">
        <v>100000</v>
      </c>
      <c r="H775" s="29" t="s">
        <v>17</v>
      </c>
      <c r="I775" s="28">
        <v>0</v>
      </c>
      <c r="J775" s="29" t="s">
        <v>17</v>
      </c>
      <c r="K775" s="29" t="s">
        <v>16</v>
      </c>
      <c r="L775" s="29" t="str">
        <f>_xlfn.XLOOKUP($D775,mapping!$B$2:$B$124,mapping!$A$2:$A$124,,0)</f>
        <v>Business Intelligence</v>
      </c>
      <c r="M775" s="29" t="str">
        <f>_xlfn.XLOOKUP($C775,mapping!$J$2:$J$5,mapping!$K$2:$K$5,,0)</f>
        <v>Full-Time</v>
      </c>
      <c r="N775" s="29" t="str">
        <f>_xlfn.XLOOKUP($B775,mapping!$G$2:$G$5,mapping!$H$2:$H$5,,0)</f>
        <v>Senior</v>
      </c>
      <c r="O775" s="29" t="str">
        <f>_xlfn.XLOOKUP($J775,mapping!$D$2:$D$56,mapping!$E$2:$E$56,,0)</f>
        <v>United States</v>
      </c>
      <c r="P775" s="29" t="str">
        <f>_xlfn.XLOOKUP($K775,mapping!$P$2:$P$4,mapping!$Q$2:$Q$4,,0)</f>
        <v>Medium</v>
      </c>
      <c r="Q775" s="29" t="str">
        <f>_xlfn.XLOOKUP($I775,mapping!$M$2:$M$4,mapping!$N$2:$N$4,,0)</f>
        <v>On-site</v>
      </c>
    </row>
    <row r="776" spans="1:17" x14ac:dyDescent="0.25">
      <c r="A776" s="28">
        <v>2023</v>
      </c>
      <c r="B776" s="29" t="s">
        <v>21</v>
      </c>
      <c r="C776" s="29" t="s">
        <v>12</v>
      </c>
      <c r="D776" s="29" t="s">
        <v>13</v>
      </c>
      <c r="E776" s="28">
        <v>80000</v>
      </c>
      <c r="F776" s="29" t="s">
        <v>14</v>
      </c>
      <c r="G776" s="28">
        <v>80000</v>
      </c>
      <c r="H776" s="29" t="s">
        <v>17</v>
      </c>
      <c r="I776" s="28">
        <v>100</v>
      </c>
      <c r="J776" s="29" t="s">
        <v>17</v>
      </c>
      <c r="K776" s="29" t="s">
        <v>16</v>
      </c>
      <c r="L776" s="29" t="str">
        <f>_xlfn.XLOOKUP($D776,mapping!$B$2:$B$124,mapping!$A$2:$A$124,,0)</f>
        <v>Data Analyst</v>
      </c>
      <c r="M776" s="29" t="str">
        <f>_xlfn.XLOOKUP($C776,mapping!$J$2:$J$5,mapping!$K$2:$K$5,,0)</f>
        <v>Full-Time</v>
      </c>
      <c r="N776" s="29" t="str">
        <f>_xlfn.XLOOKUP($B776,mapping!$G$2:$G$5,mapping!$H$2:$H$5,,0)</f>
        <v>Senior</v>
      </c>
      <c r="O776" s="29" t="str">
        <f>_xlfn.XLOOKUP($J776,mapping!$D$2:$D$56,mapping!$E$2:$E$56,,0)</f>
        <v>United States</v>
      </c>
      <c r="P776" s="29" t="str">
        <f>_xlfn.XLOOKUP($K776,mapping!$P$2:$P$4,mapping!$Q$2:$Q$4,,0)</f>
        <v>Medium</v>
      </c>
      <c r="Q776" s="29" t="str">
        <f>_xlfn.XLOOKUP($I776,mapping!$M$2:$M$4,mapping!$N$2:$N$4,,0)</f>
        <v>Remote</v>
      </c>
    </row>
    <row r="777" spans="1:17" x14ac:dyDescent="0.25">
      <c r="A777" s="28">
        <v>2023</v>
      </c>
      <c r="B777" s="29" t="s">
        <v>21</v>
      </c>
      <c r="C777" s="29" t="s">
        <v>12</v>
      </c>
      <c r="D777" s="29" t="s">
        <v>26</v>
      </c>
      <c r="E777" s="28">
        <v>269100</v>
      </c>
      <c r="F777" s="29" t="s">
        <v>14</v>
      </c>
      <c r="G777" s="28">
        <v>269100</v>
      </c>
      <c r="H777" s="29" t="s">
        <v>17</v>
      </c>
      <c r="I777" s="28">
        <v>0</v>
      </c>
      <c r="J777" s="29" t="s">
        <v>17</v>
      </c>
      <c r="K777" s="29" t="s">
        <v>16</v>
      </c>
      <c r="L777" s="29" t="str">
        <f>_xlfn.XLOOKUP($D777,mapping!$B$2:$B$124,mapping!$A$2:$A$124,,0)</f>
        <v>Data Engineer</v>
      </c>
      <c r="M777" s="29" t="str">
        <f>_xlfn.XLOOKUP($C777,mapping!$J$2:$J$5,mapping!$K$2:$K$5,,0)</f>
        <v>Full-Time</v>
      </c>
      <c r="N777" s="29" t="str">
        <f>_xlfn.XLOOKUP($B777,mapping!$G$2:$G$5,mapping!$H$2:$H$5,,0)</f>
        <v>Senior</v>
      </c>
      <c r="O777" s="29" t="str">
        <f>_xlfn.XLOOKUP($J777,mapping!$D$2:$D$56,mapping!$E$2:$E$56,,0)</f>
        <v>United States</v>
      </c>
      <c r="P777" s="29" t="str">
        <f>_xlfn.XLOOKUP($K777,mapping!$P$2:$P$4,mapping!$Q$2:$Q$4,,0)</f>
        <v>Medium</v>
      </c>
      <c r="Q777" s="29" t="str">
        <f>_xlfn.XLOOKUP($I777,mapping!$M$2:$M$4,mapping!$N$2:$N$4,,0)</f>
        <v>On-site</v>
      </c>
    </row>
    <row r="778" spans="1:17" x14ac:dyDescent="0.25">
      <c r="A778" s="28">
        <v>2023</v>
      </c>
      <c r="B778" s="29" t="s">
        <v>21</v>
      </c>
      <c r="C778" s="29" t="s">
        <v>12</v>
      </c>
      <c r="D778" s="29" t="s">
        <v>18</v>
      </c>
      <c r="E778" s="28">
        <v>204000</v>
      </c>
      <c r="F778" s="29" t="s">
        <v>14</v>
      </c>
      <c r="G778" s="28">
        <v>204000</v>
      </c>
      <c r="H778" s="29" t="s">
        <v>17</v>
      </c>
      <c r="I778" s="28">
        <v>0</v>
      </c>
      <c r="J778" s="29" t="s">
        <v>17</v>
      </c>
      <c r="K778" s="29" t="s">
        <v>16</v>
      </c>
      <c r="L778" s="29" t="str">
        <f>_xlfn.XLOOKUP($D778,mapping!$B$2:$B$124,mapping!$A$2:$A$124,,0)</f>
        <v>Machine Learning Engineer</v>
      </c>
      <c r="M778" s="29" t="str">
        <f>_xlfn.XLOOKUP($C778,mapping!$J$2:$J$5,mapping!$K$2:$K$5,,0)</f>
        <v>Full-Time</v>
      </c>
      <c r="N778" s="29" t="str">
        <f>_xlfn.XLOOKUP($B778,mapping!$G$2:$G$5,mapping!$H$2:$H$5,,0)</f>
        <v>Senior</v>
      </c>
      <c r="O778" s="29" t="str">
        <f>_xlfn.XLOOKUP($J778,mapping!$D$2:$D$56,mapping!$E$2:$E$56,,0)</f>
        <v>United States</v>
      </c>
      <c r="P778" s="29" t="str">
        <f>_xlfn.XLOOKUP($K778,mapping!$P$2:$P$4,mapping!$Q$2:$Q$4,,0)</f>
        <v>Medium</v>
      </c>
      <c r="Q778" s="29" t="str">
        <f>_xlfn.XLOOKUP($I778,mapping!$M$2:$M$4,mapping!$N$2:$N$4,,0)</f>
        <v>On-site</v>
      </c>
    </row>
    <row r="779" spans="1:17" x14ac:dyDescent="0.25">
      <c r="A779" s="28">
        <v>2024</v>
      </c>
      <c r="B779" s="29" t="s">
        <v>21</v>
      </c>
      <c r="C779" s="29" t="s">
        <v>12</v>
      </c>
      <c r="D779" s="29" t="s">
        <v>51</v>
      </c>
      <c r="E779" s="28">
        <v>290000</v>
      </c>
      <c r="F779" s="29" t="s">
        <v>14</v>
      </c>
      <c r="G779" s="28">
        <v>290000</v>
      </c>
      <c r="H779" s="29" t="s">
        <v>17</v>
      </c>
      <c r="I779" s="28">
        <v>100</v>
      </c>
      <c r="J779" s="29" t="s">
        <v>17</v>
      </c>
      <c r="K779" s="29" t="s">
        <v>16</v>
      </c>
      <c r="L779" s="29" t="str">
        <f>_xlfn.XLOOKUP($D779,mapping!$B$2:$B$124,mapping!$A$2:$A$124,,0)</f>
        <v>Applied Scientist</v>
      </c>
      <c r="M779" s="29" t="str">
        <f>_xlfn.XLOOKUP($C779,mapping!$J$2:$J$5,mapping!$K$2:$K$5,,0)</f>
        <v>Full-Time</v>
      </c>
      <c r="N779" s="29" t="str">
        <f>_xlfn.XLOOKUP($B779,mapping!$G$2:$G$5,mapping!$H$2:$H$5,,0)</f>
        <v>Senior</v>
      </c>
      <c r="O779" s="29" t="str">
        <f>_xlfn.XLOOKUP($J779,mapping!$D$2:$D$56,mapping!$E$2:$E$56,,0)</f>
        <v>United States</v>
      </c>
      <c r="P779" s="29" t="str">
        <f>_xlfn.XLOOKUP($K779,mapping!$P$2:$P$4,mapping!$Q$2:$Q$4,,0)</f>
        <v>Medium</v>
      </c>
      <c r="Q779" s="29" t="str">
        <f>_xlfn.XLOOKUP($I779,mapping!$M$2:$M$4,mapping!$N$2:$N$4,,0)</f>
        <v>Remote</v>
      </c>
    </row>
    <row r="780" spans="1:17" x14ac:dyDescent="0.25">
      <c r="A780" s="28">
        <v>2024</v>
      </c>
      <c r="B780" s="29" t="s">
        <v>21</v>
      </c>
      <c r="C780" s="29" t="s">
        <v>12</v>
      </c>
      <c r="D780" s="29" t="s">
        <v>18</v>
      </c>
      <c r="E780" s="28">
        <v>250000</v>
      </c>
      <c r="F780" s="29" t="s">
        <v>14</v>
      </c>
      <c r="G780" s="28">
        <v>250000</v>
      </c>
      <c r="H780" s="29" t="s">
        <v>17</v>
      </c>
      <c r="I780" s="28">
        <v>0</v>
      </c>
      <c r="J780" s="29" t="s">
        <v>17</v>
      </c>
      <c r="K780" s="29" t="s">
        <v>16</v>
      </c>
      <c r="L780" s="29" t="str">
        <f>_xlfn.XLOOKUP($D780,mapping!$B$2:$B$124,mapping!$A$2:$A$124,,0)</f>
        <v>Machine Learning Engineer</v>
      </c>
      <c r="M780" s="29" t="str">
        <f>_xlfn.XLOOKUP($C780,mapping!$J$2:$J$5,mapping!$K$2:$K$5,,0)</f>
        <v>Full-Time</v>
      </c>
      <c r="N780" s="29" t="str">
        <f>_xlfn.XLOOKUP($B780,mapping!$G$2:$G$5,mapping!$H$2:$H$5,,0)</f>
        <v>Senior</v>
      </c>
      <c r="O780" s="29" t="str">
        <f>_xlfn.XLOOKUP($J780,mapping!$D$2:$D$56,mapping!$E$2:$E$56,,0)</f>
        <v>United States</v>
      </c>
      <c r="P780" s="29" t="str">
        <f>_xlfn.XLOOKUP($K780,mapping!$P$2:$P$4,mapping!$Q$2:$Q$4,,0)</f>
        <v>Medium</v>
      </c>
      <c r="Q780" s="29" t="str">
        <f>_xlfn.XLOOKUP($I780,mapping!$M$2:$M$4,mapping!$N$2:$N$4,,0)</f>
        <v>On-site</v>
      </c>
    </row>
    <row r="781" spans="1:17" x14ac:dyDescent="0.25">
      <c r="A781" s="28">
        <v>2024</v>
      </c>
      <c r="B781" s="29" t="s">
        <v>21</v>
      </c>
      <c r="C781" s="29" t="s">
        <v>12</v>
      </c>
      <c r="D781" s="29" t="s">
        <v>63</v>
      </c>
      <c r="E781" s="28">
        <v>160000</v>
      </c>
      <c r="F781" s="29" t="s">
        <v>14</v>
      </c>
      <c r="G781" s="28">
        <v>160000</v>
      </c>
      <c r="H781" s="29" t="s">
        <v>17</v>
      </c>
      <c r="I781" s="28">
        <v>0</v>
      </c>
      <c r="J781" s="29" t="s">
        <v>17</v>
      </c>
      <c r="K781" s="29" t="s">
        <v>16</v>
      </c>
      <c r="L781" s="29" t="str">
        <f>_xlfn.XLOOKUP($D781,mapping!$B$2:$B$124,mapping!$A$2:$A$124,,0)</f>
        <v>Data Architect</v>
      </c>
      <c r="M781" s="29" t="str">
        <f>_xlfn.XLOOKUP($C781,mapping!$J$2:$J$5,mapping!$K$2:$K$5,,0)</f>
        <v>Full-Time</v>
      </c>
      <c r="N781" s="29" t="str">
        <f>_xlfn.XLOOKUP($B781,mapping!$G$2:$G$5,mapping!$H$2:$H$5,,0)</f>
        <v>Senior</v>
      </c>
      <c r="O781" s="29" t="str">
        <f>_xlfn.XLOOKUP($J781,mapping!$D$2:$D$56,mapping!$E$2:$E$56,,0)</f>
        <v>United States</v>
      </c>
      <c r="P781" s="29" t="str">
        <f>_xlfn.XLOOKUP($K781,mapping!$P$2:$P$4,mapping!$Q$2:$Q$4,,0)</f>
        <v>Medium</v>
      </c>
      <c r="Q781" s="29" t="str">
        <f>_xlfn.XLOOKUP($I781,mapping!$M$2:$M$4,mapping!$N$2:$N$4,,0)</f>
        <v>On-site</v>
      </c>
    </row>
    <row r="782" spans="1:17" x14ac:dyDescent="0.25">
      <c r="A782" s="28">
        <v>2024</v>
      </c>
      <c r="B782" s="29" t="s">
        <v>11</v>
      </c>
      <c r="C782" s="29" t="s">
        <v>12</v>
      </c>
      <c r="D782" s="29" t="s">
        <v>81</v>
      </c>
      <c r="E782" s="28">
        <v>68637</v>
      </c>
      <c r="F782" s="29" t="s">
        <v>14</v>
      </c>
      <c r="G782" s="28">
        <v>68637</v>
      </c>
      <c r="H782" s="29" t="s">
        <v>17</v>
      </c>
      <c r="I782" s="28">
        <v>0</v>
      </c>
      <c r="J782" s="29" t="s">
        <v>17</v>
      </c>
      <c r="K782" s="29" t="s">
        <v>16</v>
      </c>
      <c r="L782" s="29" t="str">
        <f>_xlfn.XLOOKUP($D782,mapping!$B$2:$B$124,mapping!$A$2:$A$124,,0)</f>
        <v>Data Manager</v>
      </c>
      <c r="M782" s="29" t="str">
        <f>_xlfn.XLOOKUP($C782,mapping!$J$2:$J$5,mapping!$K$2:$K$5,,0)</f>
        <v>Full-Time</v>
      </c>
      <c r="N782" s="29" t="str">
        <f>_xlfn.XLOOKUP($B782,mapping!$G$2:$G$5,mapping!$H$2:$H$5,,0)</f>
        <v>Mid-Level</v>
      </c>
      <c r="O782" s="29" t="str">
        <f>_xlfn.XLOOKUP($J782,mapping!$D$2:$D$56,mapping!$E$2:$E$56,,0)</f>
        <v>United States</v>
      </c>
      <c r="P782" s="29" t="str">
        <f>_xlfn.XLOOKUP($K782,mapping!$P$2:$P$4,mapping!$Q$2:$Q$4,,0)</f>
        <v>Medium</v>
      </c>
      <c r="Q782" s="29" t="str">
        <f>_xlfn.XLOOKUP($I782,mapping!$M$2:$M$4,mapping!$N$2:$N$4,,0)</f>
        <v>On-site</v>
      </c>
    </row>
    <row r="783" spans="1:17" x14ac:dyDescent="0.25">
      <c r="A783" s="28">
        <v>2023</v>
      </c>
      <c r="B783" s="29" t="s">
        <v>11</v>
      </c>
      <c r="C783" s="29" t="s">
        <v>12</v>
      </c>
      <c r="D783" s="29" t="s">
        <v>22</v>
      </c>
      <c r="E783" s="28">
        <v>166000</v>
      </c>
      <c r="F783" s="29" t="s">
        <v>14</v>
      </c>
      <c r="G783" s="28">
        <v>166000</v>
      </c>
      <c r="H783" s="29" t="s">
        <v>17</v>
      </c>
      <c r="I783" s="28">
        <v>0</v>
      </c>
      <c r="J783" s="29" t="s">
        <v>17</v>
      </c>
      <c r="K783" s="29" t="s">
        <v>16</v>
      </c>
      <c r="L783" s="29" t="str">
        <f>_xlfn.XLOOKUP($D783,mapping!$B$2:$B$124,mapping!$A$2:$A$124,,0)</f>
        <v>Data Scientist</v>
      </c>
      <c r="M783" s="29" t="str">
        <f>_xlfn.XLOOKUP($C783,mapping!$J$2:$J$5,mapping!$K$2:$K$5,,0)</f>
        <v>Full-Time</v>
      </c>
      <c r="N783" s="29" t="str">
        <f>_xlfn.XLOOKUP($B783,mapping!$G$2:$G$5,mapping!$H$2:$H$5,,0)</f>
        <v>Mid-Level</v>
      </c>
      <c r="O783" s="29" t="str">
        <f>_xlfn.XLOOKUP($J783,mapping!$D$2:$D$56,mapping!$E$2:$E$56,,0)</f>
        <v>United States</v>
      </c>
      <c r="P783" s="29" t="str">
        <f>_xlfn.XLOOKUP($K783,mapping!$P$2:$P$4,mapping!$Q$2:$Q$4,,0)</f>
        <v>Medium</v>
      </c>
      <c r="Q783" s="29" t="str">
        <f>_xlfn.XLOOKUP($I783,mapping!$M$2:$M$4,mapping!$N$2:$N$4,,0)</f>
        <v>On-site</v>
      </c>
    </row>
    <row r="784" spans="1:17" x14ac:dyDescent="0.25">
      <c r="A784" s="28">
        <v>2023</v>
      </c>
      <c r="B784" s="29" t="s">
        <v>21</v>
      </c>
      <c r="C784" s="29" t="s">
        <v>12</v>
      </c>
      <c r="D784" s="29" t="s">
        <v>26</v>
      </c>
      <c r="E784" s="28">
        <v>94000</v>
      </c>
      <c r="F784" s="29" t="s">
        <v>14</v>
      </c>
      <c r="G784" s="28">
        <v>94000</v>
      </c>
      <c r="H784" s="29" t="s">
        <v>17</v>
      </c>
      <c r="I784" s="28">
        <v>0</v>
      </c>
      <c r="J784" s="29" t="s">
        <v>17</v>
      </c>
      <c r="K784" s="29" t="s">
        <v>16</v>
      </c>
      <c r="L784" s="29" t="str">
        <f>_xlfn.XLOOKUP($D784,mapping!$B$2:$B$124,mapping!$A$2:$A$124,,0)</f>
        <v>Data Engineer</v>
      </c>
      <c r="M784" s="29" t="str">
        <f>_xlfn.XLOOKUP($C784,mapping!$J$2:$J$5,mapping!$K$2:$K$5,,0)</f>
        <v>Full-Time</v>
      </c>
      <c r="N784" s="29" t="str">
        <f>_xlfn.XLOOKUP($B784,mapping!$G$2:$G$5,mapping!$H$2:$H$5,,0)</f>
        <v>Senior</v>
      </c>
      <c r="O784" s="29" t="str">
        <f>_xlfn.XLOOKUP($J784,mapping!$D$2:$D$56,mapping!$E$2:$E$56,,0)</f>
        <v>United States</v>
      </c>
      <c r="P784" s="29" t="str">
        <f>_xlfn.XLOOKUP($K784,mapping!$P$2:$P$4,mapping!$Q$2:$Q$4,,0)</f>
        <v>Medium</v>
      </c>
      <c r="Q784" s="29" t="str">
        <f>_xlfn.XLOOKUP($I784,mapping!$M$2:$M$4,mapping!$N$2:$N$4,,0)</f>
        <v>On-site</v>
      </c>
    </row>
    <row r="785" spans="1:17" x14ac:dyDescent="0.25">
      <c r="A785" s="28">
        <v>2024</v>
      </c>
      <c r="B785" s="29" t="s">
        <v>11</v>
      </c>
      <c r="C785" s="29" t="s">
        <v>12</v>
      </c>
      <c r="D785" s="29" t="s">
        <v>62</v>
      </c>
      <c r="E785" s="28">
        <v>65000</v>
      </c>
      <c r="F785" s="29" t="s">
        <v>14</v>
      </c>
      <c r="G785" s="28">
        <v>65000</v>
      </c>
      <c r="H785" s="29" t="s">
        <v>17</v>
      </c>
      <c r="I785" s="28">
        <v>100</v>
      </c>
      <c r="J785" s="29" t="s">
        <v>17</v>
      </c>
      <c r="K785" s="29" t="s">
        <v>16</v>
      </c>
      <c r="L785" s="29" t="str">
        <f>_xlfn.XLOOKUP($D785,mapping!$B$2:$B$124,mapping!$A$2:$A$124,,0)</f>
        <v>Business Intelligence</v>
      </c>
      <c r="M785" s="29" t="str">
        <f>_xlfn.XLOOKUP($C785,mapping!$J$2:$J$5,mapping!$K$2:$K$5,,0)</f>
        <v>Full-Time</v>
      </c>
      <c r="N785" s="29" t="str">
        <f>_xlfn.XLOOKUP($B785,mapping!$G$2:$G$5,mapping!$H$2:$H$5,,0)</f>
        <v>Mid-Level</v>
      </c>
      <c r="O785" s="29" t="str">
        <f>_xlfn.XLOOKUP($J785,mapping!$D$2:$D$56,mapping!$E$2:$E$56,,0)</f>
        <v>United States</v>
      </c>
      <c r="P785" s="29" t="str">
        <f>_xlfn.XLOOKUP($K785,mapping!$P$2:$P$4,mapping!$Q$2:$Q$4,,0)</f>
        <v>Medium</v>
      </c>
      <c r="Q785" s="29" t="str">
        <f>_xlfn.XLOOKUP($I785,mapping!$M$2:$M$4,mapping!$N$2:$N$4,,0)</f>
        <v>Remote</v>
      </c>
    </row>
    <row r="786" spans="1:17" x14ac:dyDescent="0.25">
      <c r="A786" s="28">
        <v>2023</v>
      </c>
      <c r="B786" s="29" t="s">
        <v>21</v>
      </c>
      <c r="C786" s="29" t="s">
        <v>12</v>
      </c>
      <c r="D786" s="29" t="s">
        <v>26</v>
      </c>
      <c r="E786" s="28">
        <v>130000</v>
      </c>
      <c r="F786" s="29" t="s">
        <v>14</v>
      </c>
      <c r="G786" s="28">
        <v>130000</v>
      </c>
      <c r="H786" s="29" t="s">
        <v>17</v>
      </c>
      <c r="I786" s="28">
        <v>0</v>
      </c>
      <c r="J786" s="29" t="s">
        <v>17</v>
      </c>
      <c r="K786" s="29" t="s">
        <v>16</v>
      </c>
      <c r="L786" s="29" t="str">
        <f>_xlfn.XLOOKUP($D786,mapping!$B$2:$B$124,mapping!$A$2:$A$124,,0)</f>
        <v>Data Engineer</v>
      </c>
      <c r="M786" s="29" t="str">
        <f>_xlfn.XLOOKUP($C786,mapping!$J$2:$J$5,mapping!$K$2:$K$5,,0)</f>
        <v>Full-Time</v>
      </c>
      <c r="N786" s="29" t="str">
        <f>_xlfn.XLOOKUP($B786,mapping!$G$2:$G$5,mapping!$H$2:$H$5,,0)</f>
        <v>Senior</v>
      </c>
      <c r="O786" s="29" t="str">
        <f>_xlfn.XLOOKUP($J786,mapping!$D$2:$D$56,mapping!$E$2:$E$56,,0)</f>
        <v>United States</v>
      </c>
      <c r="P786" s="29" t="str">
        <f>_xlfn.XLOOKUP($K786,mapping!$P$2:$P$4,mapping!$Q$2:$Q$4,,0)</f>
        <v>Medium</v>
      </c>
      <c r="Q786" s="29" t="str">
        <f>_xlfn.XLOOKUP($I786,mapping!$M$2:$M$4,mapping!$N$2:$N$4,,0)</f>
        <v>On-site</v>
      </c>
    </row>
    <row r="787" spans="1:17" x14ac:dyDescent="0.25">
      <c r="A787" s="28">
        <v>2022</v>
      </c>
      <c r="B787" s="29" t="s">
        <v>21</v>
      </c>
      <c r="C787" s="29" t="s">
        <v>12</v>
      </c>
      <c r="D787" s="29" t="s">
        <v>13</v>
      </c>
      <c r="E787" s="28">
        <v>110000</v>
      </c>
      <c r="F787" s="29" t="s">
        <v>14</v>
      </c>
      <c r="G787" s="28">
        <v>110000</v>
      </c>
      <c r="H787" s="29" t="s">
        <v>17</v>
      </c>
      <c r="I787" s="28">
        <v>100</v>
      </c>
      <c r="J787" s="29" t="s">
        <v>17</v>
      </c>
      <c r="K787" s="29" t="s">
        <v>16</v>
      </c>
      <c r="L787" s="29" t="str">
        <f>_xlfn.XLOOKUP($D787,mapping!$B$2:$B$124,mapping!$A$2:$A$124,,0)</f>
        <v>Data Analyst</v>
      </c>
      <c r="M787" s="29" t="str">
        <f>_xlfn.XLOOKUP($C787,mapping!$J$2:$J$5,mapping!$K$2:$K$5,,0)</f>
        <v>Full-Time</v>
      </c>
      <c r="N787" s="29" t="str">
        <f>_xlfn.XLOOKUP($B787,mapping!$G$2:$G$5,mapping!$H$2:$H$5,,0)</f>
        <v>Senior</v>
      </c>
      <c r="O787" s="29" t="str">
        <f>_xlfn.XLOOKUP($J787,mapping!$D$2:$D$56,mapping!$E$2:$E$56,,0)</f>
        <v>United States</v>
      </c>
      <c r="P787" s="29" t="str">
        <f>_xlfn.XLOOKUP($K787,mapping!$P$2:$P$4,mapping!$Q$2:$Q$4,,0)</f>
        <v>Medium</v>
      </c>
      <c r="Q787" s="29" t="str">
        <f>_xlfn.XLOOKUP($I787,mapping!$M$2:$M$4,mapping!$N$2:$N$4,,0)</f>
        <v>Remote</v>
      </c>
    </row>
    <row r="788" spans="1:17" x14ac:dyDescent="0.25">
      <c r="A788" s="28">
        <v>2022</v>
      </c>
      <c r="B788" s="29" t="s">
        <v>21</v>
      </c>
      <c r="C788" s="29" t="s">
        <v>12</v>
      </c>
      <c r="D788" s="29" t="s">
        <v>22</v>
      </c>
      <c r="E788" s="28">
        <v>154000</v>
      </c>
      <c r="F788" s="29" t="s">
        <v>14</v>
      </c>
      <c r="G788" s="28">
        <v>154000</v>
      </c>
      <c r="H788" s="29" t="s">
        <v>17</v>
      </c>
      <c r="I788" s="28">
        <v>0</v>
      </c>
      <c r="J788" s="29" t="s">
        <v>17</v>
      </c>
      <c r="K788" s="29" t="s">
        <v>16</v>
      </c>
      <c r="L788" s="29" t="str">
        <f>_xlfn.XLOOKUP($D788,mapping!$B$2:$B$124,mapping!$A$2:$A$124,,0)</f>
        <v>Data Scientist</v>
      </c>
      <c r="M788" s="29" t="str">
        <f>_xlfn.XLOOKUP($C788,mapping!$J$2:$J$5,mapping!$K$2:$K$5,,0)</f>
        <v>Full-Time</v>
      </c>
      <c r="N788" s="29" t="str">
        <f>_xlfn.XLOOKUP($B788,mapping!$G$2:$G$5,mapping!$H$2:$H$5,,0)</f>
        <v>Senior</v>
      </c>
      <c r="O788" s="29" t="str">
        <f>_xlfn.XLOOKUP($J788,mapping!$D$2:$D$56,mapping!$E$2:$E$56,,0)</f>
        <v>United States</v>
      </c>
      <c r="P788" s="29" t="str">
        <f>_xlfn.XLOOKUP($K788,mapping!$P$2:$P$4,mapping!$Q$2:$Q$4,,0)</f>
        <v>Medium</v>
      </c>
      <c r="Q788" s="29" t="str">
        <f>_xlfn.XLOOKUP($I788,mapping!$M$2:$M$4,mapping!$N$2:$N$4,,0)</f>
        <v>On-site</v>
      </c>
    </row>
    <row r="789" spans="1:17" x14ac:dyDescent="0.25">
      <c r="A789" s="28">
        <v>2024</v>
      </c>
      <c r="B789" s="29" t="s">
        <v>21</v>
      </c>
      <c r="C789" s="29" t="s">
        <v>12</v>
      </c>
      <c r="D789" s="29" t="s">
        <v>22</v>
      </c>
      <c r="E789" s="28">
        <v>162000</v>
      </c>
      <c r="F789" s="29" t="s">
        <v>14</v>
      </c>
      <c r="G789" s="28">
        <v>162000</v>
      </c>
      <c r="H789" s="29" t="s">
        <v>17</v>
      </c>
      <c r="I789" s="28">
        <v>0</v>
      </c>
      <c r="J789" s="29" t="s">
        <v>17</v>
      </c>
      <c r="K789" s="29" t="s">
        <v>16</v>
      </c>
      <c r="L789" s="29" t="str">
        <f>_xlfn.XLOOKUP($D789,mapping!$B$2:$B$124,mapping!$A$2:$A$124,,0)</f>
        <v>Data Scientist</v>
      </c>
      <c r="M789" s="29" t="str">
        <f>_xlfn.XLOOKUP($C789,mapping!$J$2:$J$5,mapping!$K$2:$K$5,,0)</f>
        <v>Full-Time</v>
      </c>
      <c r="N789" s="29" t="str">
        <f>_xlfn.XLOOKUP($B789,mapping!$G$2:$G$5,mapping!$H$2:$H$5,,0)</f>
        <v>Senior</v>
      </c>
      <c r="O789" s="29" t="str">
        <f>_xlfn.XLOOKUP($J789,mapping!$D$2:$D$56,mapping!$E$2:$E$56,,0)</f>
        <v>United States</v>
      </c>
      <c r="P789" s="29" t="str">
        <f>_xlfn.XLOOKUP($K789,mapping!$P$2:$P$4,mapping!$Q$2:$Q$4,,0)</f>
        <v>Medium</v>
      </c>
      <c r="Q789" s="29" t="str">
        <f>_xlfn.XLOOKUP($I789,mapping!$M$2:$M$4,mapping!$N$2:$N$4,,0)</f>
        <v>On-site</v>
      </c>
    </row>
    <row r="790" spans="1:17" x14ac:dyDescent="0.25">
      <c r="A790" s="28">
        <v>2023</v>
      </c>
      <c r="B790" s="29" t="s">
        <v>21</v>
      </c>
      <c r="C790" s="29" t="s">
        <v>12</v>
      </c>
      <c r="D790" s="29" t="s">
        <v>22</v>
      </c>
      <c r="E790" s="28">
        <v>231250</v>
      </c>
      <c r="F790" s="29" t="s">
        <v>14</v>
      </c>
      <c r="G790" s="28">
        <v>231250</v>
      </c>
      <c r="H790" s="29" t="s">
        <v>17</v>
      </c>
      <c r="I790" s="28">
        <v>0</v>
      </c>
      <c r="J790" s="29" t="s">
        <v>17</v>
      </c>
      <c r="K790" s="29" t="s">
        <v>16</v>
      </c>
      <c r="L790" s="29" t="str">
        <f>_xlfn.XLOOKUP($D790,mapping!$B$2:$B$124,mapping!$A$2:$A$124,,0)</f>
        <v>Data Scientist</v>
      </c>
      <c r="M790" s="29" t="str">
        <f>_xlfn.XLOOKUP($C790,mapping!$J$2:$J$5,mapping!$K$2:$K$5,,0)</f>
        <v>Full-Time</v>
      </c>
      <c r="N790" s="29" t="str">
        <f>_xlfn.XLOOKUP($B790,mapping!$G$2:$G$5,mapping!$H$2:$H$5,,0)</f>
        <v>Senior</v>
      </c>
      <c r="O790" s="29" t="str">
        <f>_xlfn.XLOOKUP($J790,mapping!$D$2:$D$56,mapping!$E$2:$E$56,,0)</f>
        <v>United States</v>
      </c>
      <c r="P790" s="29" t="str">
        <f>_xlfn.XLOOKUP($K790,mapping!$P$2:$P$4,mapping!$Q$2:$Q$4,,0)</f>
        <v>Medium</v>
      </c>
      <c r="Q790" s="29" t="str">
        <f>_xlfn.XLOOKUP($I790,mapping!$M$2:$M$4,mapping!$N$2:$N$4,,0)</f>
        <v>On-site</v>
      </c>
    </row>
    <row r="791" spans="1:17" x14ac:dyDescent="0.25">
      <c r="A791" s="28">
        <v>2022</v>
      </c>
      <c r="B791" s="29" t="s">
        <v>21</v>
      </c>
      <c r="C791" s="29" t="s">
        <v>12</v>
      </c>
      <c r="D791" s="29" t="s">
        <v>22</v>
      </c>
      <c r="E791" s="28">
        <v>104000</v>
      </c>
      <c r="F791" s="29" t="s">
        <v>14</v>
      </c>
      <c r="G791" s="28">
        <v>104000</v>
      </c>
      <c r="H791" s="29" t="s">
        <v>17</v>
      </c>
      <c r="I791" s="28">
        <v>100</v>
      </c>
      <c r="J791" s="29" t="s">
        <v>17</v>
      </c>
      <c r="K791" s="29" t="s">
        <v>16</v>
      </c>
      <c r="L791" s="29" t="str">
        <f>_xlfn.XLOOKUP($D791,mapping!$B$2:$B$124,mapping!$A$2:$A$124,,0)</f>
        <v>Data Scientist</v>
      </c>
      <c r="M791" s="29" t="str">
        <f>_xlfn.XLOOKUP($C791,mapping!$J$2:$J$5,mapping!$K$2:$K$5,,0)</f>
        <v>Full-Time</v>
      </c>
      <c r="N791" s="29" t="str">
        <f>_xlfn.XLOOKUP($B791,mapping!$G$2:$G$5,mapping!$H$2:$H$5,,0)</f>
        <v>Senior</v>
      </c>
      <c r="O791" s="29" t="str">
        <f>_xlfn.XLOOKUP($J791,mapping!$D$2:$D$56,mapping!$E$2:$E$56,,0)</f>
        <v>United States</v>
      </c>
      <c r="P791" s="29" t="str">
        <f>_xlfn.XLOOKUP($K791,mapping!$P$2:$P$4,mapping!$Q$2:$Q$4,,0)</f>
        <v>Medium</v>
      </c>
      <c r="Q791" s="29" t="str">
        <f>_xlfn.XLOOKUP($I791,mapping!$M$2:$M$4,mapping!$N$2:$N$4,,0)</f>
        <v>Remote</v>
      </c>
    </row>
    <row r="792" spans="1:17" x14ac:dyDescent="0.25">
      <c r="A792" s="28">
        <v>2023</v>
      </c>
      <c r="B792" s="29" t="s">
        <v>11</v>
      </c>
      <c r="C792" s="29" t="s">
        <v>12</v>
      </c>
      <c r="D792" s="29" t="s">
        <v>13</v>
      </c>
      <c r="E792" s="28">
        <v>100000</v>
      </c>
      <c r="F792" s="29" t="s">
        <v>14</v>
      </c>
      <c r="G792" s="28">
        <v>100000</v>
      </c>
      <c r="H792" s="29" t="s">
        <v>17</v>
      </c>
      <c r="I792" s="28">
        <v>0</v>
      </c>
      <c r="J792" s="29" t="s">
        <v>17</v>
      </c>
      <c r="K792" s="29" t="s">
        <v>16</v>
      </c>
      <c r="L792" s="29" t="str">
        <f>_xlfn.XLOOKUP($D792,mapping!$B$2:$B$124,mapping!$A$2:$A$124,,0)</f>
        <v>Data Analyst</v>
      </c>
      <c r="M792" s="29" t="str">
        <f>_xlfn.XLOOKUP($C792,mapping!$J$2:$J$5,mapping!$K$2:$K$5,,0)</f>
        <v>Full-Time</v>
      </c>
      <c r="N792" s="29" t="str">
        <f>_xlfn.XLOOKUP($B792,mapping!$G$2:$G$5,mapping!$H$2:$H$5,,0)</f>
        <v>Mid-Level</v>
      </c>
      <c r="O792" s="29" t="str">
        <f>_xlfn.XLOOKUP($J792,mapping!$D$2:$D$56,mapping!$E$2:$E$56,,0)</f>
        <v>United States</v>
      </c>
      <c r="P792" s="29" t="str">
        <f>_xlfn.XLOOKUP($K792,mapping!$P$2:$P$4,mapping!$Q$2:$Q$4,,0)</f>
        <v>Medium</v>
      </c>
      <c r="Q792" s="29" t="str">
        <f>_xlfn.XLOOKUP($I792,mapping!$M$2:$M$4,mapping!$N$2:$N$4,,0)</f>
        <v>On-site</v>
      </c>
    </row>
    <row r="793" spans="1:17" x14ac:dyDescent="0.25">
      <c r="A793" s="28">
        <v>2023</v>
      </c>
      <c r="B793" s="29" t="s">
        <v>21</v>
      </c>
      <c r="C793" s="29" t="s">
        <v>12</v>
      </c>
      <c r="D793" s="29" t="s">
        <v>13</v>
      </c>
      <c r="E793" s="28">
        <v>73500</v>
      </c>
      <c r="F793" s="29" t="s">
        <v>14</v>
      </c>
      <c r="G793" s="28">
        <v>73500</v>
      </c>
      <c r="H793" s="29" t="s">
        <v>17</v>
      </c>
      <c r="I793" s="28">
        <v>100</v>
      </c>
      <c r="J793" s="29" t="s">
        <v>17</v>
      </c>
      <c r="K793" s="29" t="s">
        <v>16</v>
      </c>
      <c r="L793" s="29" t="str">
        <f>_xlfn.XLOOKUP($D793,mapping!$B$2:$B$124,mapping!$A$2:$A$124,,0)</f>
        <v>Data Analyst</v>
      </c>
      <c r="M793" s="29" t="str">
        <f>_xlfn.XLOOKUP($C793,mapping!$J$2:$J$5,mapping!$K$2:$K$5,,0)</f>
        <v>Full-Time</v>
      </c>
      <c r="N793" s="29" t="str">
        <f>_xlfn.XLOOKUP($B793,mapping!$G$2:$G$5,mapping!$H$2:$H$5,,0)</f>
        <v>Senior</v>
      </c>
      <c r="O793" s="29" t="str">
        <f>_xlfn.XLOOKUP($J793,mapping!$D$2:$D$56,mapping!$E$2:$E$56,,0)</f>
        <v>United States</v>
      </c>
      <c r="P793" s="29" t="str">
        <f>_xlfn.XLOOKUP($K793,mapping!$P$2:$P$4,mapping!$Q$2:$Q$4,,0)</f>
        <v>Medium</v>
      </c>
      <c r="Q793" s="29" t="str">
        <f>_xlfn.XLOOKUP($I793,mapping!$M$2:$M$4,mapping!$N$2:$N$4,,0)</f>
        <v>Remote</v>
      </c>
    </row>
    <row r="794" spans="1:17" x14ac:dyDescent="0.25">
      <c r="A794" s="28">
        <v>2023</v>
      </c>
      <c r="B794" s="29" t="s">
        <v>21</v>
      </c>
      <c r="C794" s="29" t="s">
        <v>12</v>
      </c>
      <c r="D794" s="29" t="s">
        <v>13</v>
      </c>
      <c r="E794" s="28">
        <v>93500</v>
      </c>
      <c r="F794" s="29" t="s">
        <v>14</v>
      </c>
      <c r="G794" s="28">
        <v>93500</v>
      </c>
      <c r="H794" s="29" t="s">
        <v>17</v>
      </c>
      <c r="I794" s="28">
        <v>100</v>
      </c>
      <c r="J794" s="29" t="s">
        <v>17</v>
      </c>
      <c r="K794" s="29" t="s">
        <v>16</v>
      </c>
      <c r="L794" s="29" t="str">
        <f>_xlfn.XLOOKUP($D794,mapping!$B$2:$B$124,mapping!$A$2:$A$124,,0)</f>
        <v>Data Analyst</v>
      </c>
      <c r="M794" s="29" t="str">
        <f>_xlfn.XLOOKUP($C794,mapping!$J$2:$J$5,mapping!$K$2:$K$5,,0)</f>
        <v>Full-Time</v>
      </c>
      <c r="N794" s="29" t="str">
        <f>_xlfn.XLOOKUP($B794,mapping!$G$2:$G$5,mapping!$H$2:$H$5,,0)</f>
        <v>Senior</v>
      </c>
      <c r="O794" s="29" t="str">
        <f>_xlfn.XLOOKUP($J794,mapping!$D$2:$D$56,mapping!$E$2:$E$56,,0)</f>
        <v>United States</v>
      </c>
      <c r="P794" s="29" t="str">
        <f>_xlfn.XLOOKUP($K794,mapping!$P$2:$P$4,mapping!$Q$2:$Q$4,,0)</f>
        <v>Medium</v>
      </c>
      <c r="Q794" s="29" t="str">
        <f>_xlfn.XLOOKUP($I794,mapping!$M$2:$M$4,mapping!$N$2:$N$4,,0)</f>
        <v>Remote</v>
      </c>
    </row>
    <row r="795" spans="1:17" x14ac:dyDescent="0.25">
      <c r="A795" s="28">
        <v>2023</v>
      </c>
      <c r="B795" s="29" t="s">
        <v>11</v>
      </c>
      <c r="C795" s="29" t="s">
        <v>12</v>
      </c>
      <c r="D795" s="29" t="s">
        <v>31</v>
      </c>
      <c r="E795" s="28">
        <v>50000</v>
      </c>
      <c r="F795" s="29" t="s">
        <v>27</v>
      </c>
      <c r="G795" s="28">
        <v>61520</v>
      </c>
      <c r="H795" s="29" t="s">
        <v>28</v>
      </c>
      <c r="I795" s="28">
        <v>0</v>
      </c>
      <c r="J795" s="29" t="s">
        <v>28</v>
      </c>
      <c r="K795" s="29" t="s">
        <v>16</v>
      </c>
      <c r="L795" s="29" t="str">
        <f>_xlfn.XLOOKUP($D795,mapping!$B$2:$B$124,mapping!$A$2:$A$124,,0)</f>
        <v>Analytics Engineer</v>
      </c>
      <c r="M795" s="29" t="str">
        <f>_xlfn.XLOOKUP($C795,mapping!$J$2:$J$5,mapping!$K$2:$K$5,,0)</f>
        <v>Full-Time</v>
      </c>
      <c r="N795" s="29" t="str">
        <f>_xlfn.XLOOKUP($B795,mapping!$G$2:$G$5,mapping!$H$2:$H$5,,0)</f>
        <v>Mid-Level</v>
      </c>
      <c r="O795" s="29" t="str">
        <f>_xlfn.XLOOKUP($J795,mapping!$D$2:$D$56,mapping!$E$2:$E$56,,0)</f>
        <v>United Kingdom</v>
      </c>
      <c r="P795" s="29" t="str">
        <f>_xlfn.XLOOKUP($K795,mapping!$P$2:$P$4,mapping!$Q$2:$Q$4,,0)</f>
        <v>Medium</v>
      </c>
      <c r="Q795" s="29" t="str">
        <f>_xlfn.XLOOKUP($I795,mapping!$M$2:$M$4,mapping!$N$2:$N$4,,0)</f>
        <v>On-site</v>
      </c>
    </row>
    <row r="796" spans="1:17" x14ac:dyDescent="0.25">
      <c r="A796" s="28">
        <v>2022</v>
      </c>
      <c r="B796" s="29" t="s">
        <v>11</v>
      </c>
      <c r="C796" s="29" t="s">
        <v>12</v>
      </c>
      <c r="D796" s="29" t="s">
        <v>13</v>
      </c>
      <c r="E796" s="28">
        <v>30000</v>
      </c>
      <c r="F796" s="29" t="s">
        <v>27</v>
      </c>
      <c r="G796" s="28">
        <v>36940</v>
      </c>
      <c r="H796" s="29" t="s">
        <v>28</v>
      </c>
      <c r="I796" s="28">
        <v>100</v>
      </c>
      <c r="J796" s="29" t="s">
        <v>28</v>
      </c>
      <c r="K796" s="29" t="s">
        <v>16</v>
      </c>
      <c r="L796" s="29" t="str">
        <f>_xlfn.XLOOKUP($D796,mapping!$B$2:$B$124,mapping!$A$2:$A$124,,0)</f>
        <v>Data Analyst</v>
      </c>
      <c r="M796" s="29" t="str">
        <f>_xlfn.XLOOKUP($C796,mapping!$J$2:$J$5,mapping!$K$2:$K$5,,0)</f>
        <v>Full-Time</v>
      </c>
      <c r="N796" s="29" t="str">
        <f>_xlfn.XLOOKUP($B796,mapping!$G$2:$G$5,mapping!$H$2:$H$5,,0)</f>
        <v>Mid-Level</v>
      </c>
      <c r="O796" s="29" t="str">
        <f>_xlfn.XLOOKUP($J796,mapping!$D$2:$D$56,mapping!$E$2:$E$56,,0)</f>
        <v>United Kingdom</v>
      </c>
      <c r="P796" s="29" t="str">
        <f>_xlfn.XLOOKUP($K796,mapping!$P$2:$P$4,mapping!$Q$2:$Q$4,,0)</f>
        <v>Medium</v>
      </c>
      <c r="Q796" s="29" t="str">
        <f>_xlfn.XLOOKUP($I796,mapping!$M$2:$M$4,mapping!$N$2:$N$4,,0)</f>
        <v>Remote</v>
      </c>
    </row>
    <row r="797" spans="1:17" x14ac:dyDescent="0.25">
      <c r="A797" s="28">
        <v>2024</v>
      </c>
      <c r="B797" s="29" t="s">
        <v>29</v>
      </c>
      <c r="C797" s="29" t="s">
        <v>12</v>
      </c>
      <c r="D797" s="29" t="s">
        <v>13</v>
      </c>
      <c r="E797" s="28">
        <v>101000</v>
      </c>
      <c r="F797" s="29" t="s">
        <v>14</v>
      </c>
      <c r="G797" s="28">
        <v>101000</v>
      </c>
      <c r="H797" s="29" t="s">
        <v>17</v>
      </c>
      <c r="I797" s="28">
        <v>0</v>
      </c>
      <c r="J797" s="29" t="s">
        <v>17</v>
      </c>
      <c r="K797" s="29" t="s">
        <v>16</v>
      </c>
      <c r="L797" s="29" t="str">
        <f>_xlfn.XLOOKUP($D797,mapping!$B$2:$B$124,mapping!$A$2:$A$124,,0)</f>
        <v>Data Analyst</v>
      </c>
      <c r="M797" s="29" t="str">
        <f>_xlfn.XLOOKUP($C797,mapping!$J$2:$J$5,mapping!$K$2:$K$5,,0)</f>
        <v>Full-Time</v>
      </c>
      <c r="N797" s="29" t="str">
        <f>_xlfn.XLOOKUP($B797,mapping!$G$2:$G$5,mapping!$H$2:$H$5,,0)</f>
        <v>Junior</v>
      </c>
      <c r="O797" s="29" t="str">
        <f>_xlfn.XLOOKUP($J797,mapping!$D$2:$D$56,mapping!$E$2:$E$56,,0)</f>
        <v>United States</v>
      </c>
      <c r="P797" s="29" t="str">
        <f>_xlfn.XLOOKUP($K797,mapping!$P$2:$P$4,mapping!$Q$2:$Q$4,,0)</f>
        <v>Medium</v>
      </c>
      <c r="Q797" s="29" t="str">
        <f>_xlfn.XLOOKUP($I797,mapping!$M$2:$M$4,mapping!$N$2:$N$4,,0)</f>
        <v>On-site</v>
      </c>
    </row>
    <row r="798" spans="1:17" x14ac:dyDescent="0.25">
      <c r="A798" s="28">
        <v>2023</v>
      </c>
      <c r="B798" s="29" t="s">
        <v>21</v>
      </c>
      <c r="C798" s="29" t="s">
        <v>12</v>
      </c>
      <c r="D798" s="29" t="s">
        <v>22</v>
      </c>
      <c r="E798" s="28">
        <v>120000</v>
      </c>
      <c r="F798" s="29" t="s">
        <v>14</v>
      </c>
      <c r="G798" s="28">
        <v>120000</v>
      </c>
      <c r="H798" s="29" t="s">
        <v>17</v>
      </c>
      <c r="I798" s="28">
        <v>0</v>
      </c>
      <c r="J798" s="29" t="s">
        <v>17</v>
      </c>
      <c r="K798" s="29" t="s">
        <v>16</v>
      </c>
      <c r="L798" s="29" t="str">
        <f>_xlfn.XLOOKUP($D798,mapping!$B$2:$B$124,mapping!$A$2:$A$124,,0)</f>
        <v>Data Scientist</v>
      </c>
      <c r="M798" s="29" t="str">
        <f>_xlfn.XLOOKUP($C798,mapping!$J$2:$J$5,mapping!$K$2:$K$5,,0)</f>
        <v>Full-Time</v>
      </c>
      <c r="N798" s="29" t="str">
        <f>_xlfn.XLOOKUP($B798,mapping!$G$2:$G$5,mapping!$H$2:$H$5,,0)</f>
        <v>Senior</v>
      </c>
      <c r="O798" s="29" t="str">
        <f>_xlfn.XLOOKUP($J798,mapping!$D$2:$D$56,mapping!$E$2:$E$56,,0)</f>
        <v>United States</v>
      </c>
      <c r="P798" s="29" t="str">
        <f>_xlfn.XLOOKUP($K798,mapping!$P$2:$P$4,mapping!$Q$2:$Q$4,,0)</f>
        <v>Medium</v>
      </c>
      <c r="Q798" s="29" t="str">
        <f>_xlfn.XLOOKUP($I798,mapping!$M$2:$M$4,mapping!$N$2:$N$4,,0)</f>
        <v>On-site</v>
      </c>
    </row>
    <row r="799" spans="1:17" x14ac:dyDescent="0.25">
      <c r="A799" s="28">
        <v>2021</v>
      </c>
      <c r="B799" s="29" t="s">
        <v>29</v>
      </c>
      <c r="C799" s="29" t="s">
        <v>12</v>
      </c>
      <c r="D799" s="29" t="s">
        <v>120</v>
      </c>
      <c r="E799" s="28">
        <v>20000</v>
      </c>
      <c r="F799" s="29" t="s">
        <v>14</v>
      </c>
      <c r="G799" s="28">
        <v>20000</v>
      </c>
      <c r="H799" s="29" t="s">
        <v>121</v>
      </c>
      <c r="I799" s="28">
        <v>50</v>
      </c>
      <c r="J799" s="29" t="s">
        <v>121</v>
      </c>
      <c r="K799" s="29" t="s">
        <v>16</v>
      </c>
      <c r="L799" s="29" t="str">
        <f>_xlfn.XLOOKUP($D799,mapping!$B$2:$B$124,mapping!$A$2:$A$124,,0)</f>
        <v>Machine Learning Engineer</v>
      </c>
      <c r="M799" s="29" t="str">
        <f>_xlfn.XLOOKUP($C799,mapping!$J$2:$J$5,mapping!$K$2:$K$5,,0)</f>
        <v>Full-Time</v>
      </c>
      <c r="N799" s="29" t="str">
        <f>_xlfn.XLOOKUP($B799,mapping!$G$2:$G$5,mapping!$H$2:$H$5,,0)</f>
        <v>Junior</v>
      </c>
      <c r="O799" s="29" t="str">
        <f>_xlfn.XLOOKUP($J799,mapping!$D$2:$D$56,mapping!$E$2:$E$56,,0)</f>
        <v>France</v>
      </c>
      <c r="P799" s="29" t="str">
        <f>_xlfn.XLOOKUP($K799,mapping!$P$2:$P$4,mapping!$Q$2:$Q$4,,0)</f>
        <v>Medium</v>
      </c>
      <c r="Q799" s="29" t="str">
        <f>_xlfn.XLOOKUP($I799,mapping!$M$2:$M$4,mapping!$N$2:$N$4,,0)</f>
        <v>Hybrid</v>
      </c>
    </row>
    <row r="800" spans="1:17" x14ac:dyDescent="0.25">
      <c r="A800" s="28">
        <v>2024</v>
      </c>
      <c r="B800" s="29" t="s">
        <v>21</v>
      </c>
      <c r="C800" s="29" t="s">
        <v>12</v>
      </c>
      <c r="D800" s="29" t="s">
        <v>26</v>
      </c>
      <c r="E800" s="28">
        <v>118000</v>
      </c>
      <c r="F800" s="29" t="s">
        <v>14</v>
      </c>
      <c r="G800" s="28">
        <v>118000</v>
      </c>
      <c r="H800" s="29" t="s">
        <v>17</v>
      </c>
      <c r="I800" s="28">
        <v>0</v>
      </c>
      <c r="J800" s="29" t="s">
        <v>17</v>
      </c>
      <c r="K800" s="29" t="s">
        <v>16</v>
      </c>
      <c r="L800" s="29" t="str">
        <f>_xlfn.XLOOKUP($D800,mapping!$B$2:$B$124,mapping!$A$2:$A$124,,0)</f>
        <v>Data Engineer</v>
      </c>
      <c r="M800" s="29" t="str">
        <f>_xlfn.XLOOKUP($C800,mapping!$J$2:$J$5,mapping!$K$2:$K$5,,0)</f>
        <v>Full-Time</v>
      </c>
      <c r="N800" s="29" t="str">
        <f>_xlfn.XLOOKUP($B800,mapping!$G$2:$G$5,mapping!$H$2:$H$5,,0)</f>
        <v>Senior</v>
      </c>
      <c r="O800" s="29" t="str">
        <f>_xlfn.XLOOKUP($J800,mapping!$D$2:$D$56,mapping!$E$2:$E$56,,0)</f>
        <v>United States</v>
      </c>
      <c r="P800" s="29" t="str">
        <f>_xlfn.XLOOKUP($K800,mapping!$P$2:$P$4,mapping!$Q$2:$Q$4,,0)</f>
        <v>Medium</v>
      </c>
      <c r="Q800" s="29" t="str">
        <f>_xlfn.XLOOKUP($I800,mapping!$M$2:$M$4,mapping!$N$2:$N$4,,0)</f>
        <v>On-site</v>
      </c>
    </row>
    <row r="801" spans="1:17" x14ac:dyDescent="0.25">
      <c r="A801" s="28">
        <v>2023</v>
      </c>
      <c r="B801" s="29" t="s">
        <v>11</v>
      </c>
      <c r="C801" s="29" t="s">
        <v>12</v>
      </c>
      <c r="D801" s="29" t="s">
        <v>18</v>
      </c>
      <c r="E801" s="28">
        <v>80000</v>
      </c>
      <c r="F801" s="29" t="s">
        <v>27</v>
      </c>
      <c r="G801" s="28">
        <v>98432</v>
      </c>
      <c r="H801" s="29" t="s">
        <v>28</v>
      </c>
      <c r="I801" s="28">
        <v>0</v>
      </c>
      <c r="J801" s="29" t="s">
        <v>28</v>
      </c>
      <c r="K801" s="29" t="s">
        <v>16</v>
      </c>
      <c r="L801" s="29" t="str">
        <f>_xlfn.XLOOKUP($D801,mapping!$B$2:$B$124,mapping!$A$2:$A$124,,0)</f>
        <v>Machine Learning Engineer</v>
      </c>
      <c r="M801" s="29" t="str">
        <f>_xlfn.XLOOKUP($C801,mapping!$J$2:$J$5,mapping!$K$2:$K$5,,0)</f>
        <v>Full-Time</v>
      </c>
      <c r="N801" s="29" t="str">
        <f>_xlfn.XLOOKUP($B801,mapping!$G$2:$G$5,mapping!$H$2:$H$5,,0)</f>
        <v>Mid-Level</v>
      </c>
      <c r="O801" s="29" t="str">
        <f>_xlfn.XLOOKUP($J801,mapping!$D$2:$D$56,mapping!$E$2:$E$56,,0)</f>
        <v>United Kingdom</v>
      </c>
      <c r="P801" s="29" t="str">
        <f>_xlfn.XLOOKUP($K801,mapping!$P$2:$P$4,mapping!$Q$2:$Q$4,,0)</f>
        <v>Medium</v>
      </c>
      <c r="Q801" s="29" t="str">
        <f>_xlfn.XLOOKUP($I801,mapping!$M$2:$M$4,mapping!$N$2:$N$4,,0)</f>
        <v>On-site</v>
      </c>
    </row>
    <row r="802" spans="1:17" x14ac:dyDescent="0.25">
      <c r="A802" s="28">
        <v>2023</v>
      </c>
      <c r="B802" s="29" t="s">
        <v>21</v>
      </c>
      <c r="C802" s="29" t="s">
        <v>12</v>
      </c>
      <c r="D802" s="29" t="s">
        <v>22</v>
      </c>
      <c r="E802" s="28">
        <v>120000</v>
      </c>
      <c r="F802" s="29" t="s">
        <v>14</v>
      </c>
      <c r="G802" s="28">
        <v>120000</v>
      </c>
      <c r="H802" s="29" t="s">
        <v>17</v>
      </c>
      <c r="I802" s="28">
        <v>0</v>
      </c>
      <c r="J802" s="29" t="s">
        <v>17</v>
      </c>
      <c r="K802" s="29" t="s">
        <v>16</v>
      </c>
      <c r="L802" s="29" t="str">
        <f>_xlfn.XLOOKUP($D802,mapping!$B$2:$B$124,mapping!$A$2:$A$124,,0)</f>
        <v>Data Scientist</v>
      </c>
      <c r="M802" s="29" t="str">
        <f>_xlfn.XLOOKUP($C802,mapping!$J$2:$J$5,mapping!$K$2:$K$5,,0)</f>
        <v>Full-Time</v>
      </c>
      <c r="N802" s="29" t="str">
        <f>_xlfn.XLOOKUP($B802,mapping!$G$2:$G$5,mapping!$H$2:$H$5,,0)</f>
        <v>Senior</v>
      </c>
      <c r="O802" s="29" t="str">
        <f>_xlfn.XLOOKUP($J802,mapping!$D$2:$D$56,mapping!$E$2:$E$56,,0)</f>
        <v>United States</v>
      </c>
      <c r="P802" s="29" t="str">
        <f>_xlfn.XLOOKUP($K802,mapping!$P$2:$P$4,mapping!$Q$2:$Q$4,,0)</f>
        <v>Medium</v>
      </c>
      <c r="Q802" s="29" t="str">
        <f>_xlfn.XLOOKUP($I802,mapping!$M$2:$M$4,mapping!$N$2:$N$4,,0)</f>
        <v>On-site</v>
      </c>
    </row>
    <row r="803" spans="1:17" x14ac:dyDescent="0.25">
      <c r="A803" s="28">
        <v>2024</v>
      </c>
      <c r="B803" s="29" t="s">
        <v>11</v>
      </c>
      <c r="C803" s="29" t="s">
        <v>12</v>
      </c>
      <c r="D803" s="29" t="s">
        <v>81</v>
      </c>
      <c r="E803" s="28">
        <v>145400</v>
      </c>
      <c r="F803" s="29" t="s">
        <v>14</v>
      </c>
      <c r="G803" s="28">
        <v>145400</v>
      </c>
      <c r="H803" s="29" t="s">
        <v>17</v>
      </c>
      <c r="I803" s="28">
        <v>0</v>
      </c>
      <c r="J803" s="29" t="s">
        <v>17</v>
      </c>
      <c r="K803" s="29" t="s">
        <v>16</v>
      </c>
      <c r="L803" s="29" t="str">
        <f>_xlfn.XLOOKUP($D803,mapping!$B$2:$B$124,mapping!$A$2:$A$124,,0)</f>
        <v>Data Manager</v>
      </c>
      <c r="M803" s="29" t="str">
        <f>_xlfn.XLOOKUP($C803,mapping!$J$2:$J$5,mapping!$K$2:$K$5,,0)</f>
        <v>Full-Time</v>
      </c>
      <c r="N803" s="29" t="str">
        <f>_xlfn.XLOOKUP($B803,mapping!$G$2:$G$5,mapping!$H$2:$H$5,,0)</f>
        <v>Mid-Level</v>
      </c>
      <c r="O803" s="29" t="str">
        <f>_xlfn.XLOOKUP($J803,mapping!$D$2:$D$56,mapping!$E$2:$E$56,,0)</f>
        <v>United States</v>
      </c>
      <c r="P803" s="29" t="str">
        <f>_xlfn.XLOOKUP($K803,mapping!$P$2:$P$4,mapping!$Q$2:$Q$4,,0)</f>
        <v>Medium</v>
      </c>
      <c r="Q803" s="29" t="str">
        <f>_xlfn.XLOOKUP($I803,mapping!$M$2:$M$4,mapping!$N$2:$N$4,,0)</f>
        <v>On-site</v>
      </c>
    </row>
    <row r="804" spans="1:17" x14ac:dyDescent="0.25">
      <c r="A804" s="28">
        <v>2022</v>
      </c>
      <c r="B804" s="29" t="s">
        <v>21</v>
      </c>
      <c r="C804" s="29" t="s">
        <v>12</v>
      </c>
      <c r="D804" s="29" t="s">
        <v>26</v>
      </c>
      <c r="E804" s="28">
        <v>215000</v>
      </c>
      <c r="F804" s="29" t="s">
        <v>14</v>
      </c>
      <c r="G804" s="28">
        <v>215000</v>
      </c>
      <c r="H804" s="29" t="s">
        <v>17</v>
      </c>
      <c r="I804" s="28">
        <v>100</v>
      </c>
      <c r="J804" s="29" t="s">
        <v>17</v>
      </c>
      <c r="K804" s="29" t="s">
        <v>16</v>
      </c>
      <c r="L804" s="29" t="str">
        <f>_xlfn.XLOOKUP($D804,mapping!$B$2:$B$124,mapping!$A$2:$A$124,,0)</f>
        <v>Data Engineer</v>
      </c>
      <c r="M804" s="29" t="str">
        <f>_xlfn.XLOOKUP($C804,mapping!$J$2:$J$5,mapping!$K$2:$K$5,,0)</f>
        <v>Full-Time</v>
      </c>
      <c r="N804" s="29" t="str">
        <f>_xlfn.XLOOKUP($B804,mapping!$G$2:$G$5,mapping!$H$2:$H$5,,0)</f>
        <v>Senior</v>
      </c>
      <c r="O804" s="29" t="str">
        <f>_xlfn.XLOOKUP($J804,mapping!$D$2:$D$56,mapping!$E$2:$E$56,,0)</f>
        <v>United States</v>
      </c>
      <c r="P804" s="29" t="str">
        <f>_xlfn.XLOOKUP($K804,mapping!$P$2:$P$4,mapping!$Q$2:$Q$4,,0)</f>
        <v>Medium</v>
      </c>
      <c r="Q804" s="29" t="str">
        <f>_xlfn.XLOOKUP($I804,mapping!$M$2:$M$4,mapping!$N$2:$N$4,,0)</f>
        <v>Remote</v>
      </c>
    </row>
    <row r="805" spans="1:17" x14ac:dyDescent="0.25">
      <c r="A805" s="28">
        <v>2020</v>
      </c>
      <c r="B805" s="29" t="s">
        <v>21</v>
      </c>
      <c r="C805" s="29" t="s">
        <v>12</v>
      </c>
      <c r="D805" s="29" t="s">
        <v>22</v>
      </c>
      <c r="E805" s="28">
        <v>60000</v>
      </c>
      <c r="F805" s="29" t="s">
        <v>19</v>
      </c>
      <c r="G805" s="28">
        <v>68428</v>
      </c>
      <c r="H805" s="29" t="s">
        <v>122</v>
      </c>
      <c r="I805" s="28">
        <v>100</v>
      </c>
      <c r="J805" s="29" t="s">
        <v>17</v>
      </c>
      <c r="K805" s="29" t="s">
        <v>33</v>
      </c>
      <c r="L805" s="29" t="str">
        <f>_xlfn.XLOOKUP($D805,mapping!$B$2:$B$124,mapping!$A$2:$A$124,,0)</f>
        <v>Data Scientist</v>
      </c>
      <c r="M805" s="29" t="str">
        <f>_xlfn.XLOOKUP($C805,mapping!$J$2:$J$5,mapping!$K$2:$K$5,,0)</f>
        <v>Full-Time</v>
      </c>
      <c r="N805" s="29" t="str">
        <f>_xlfn.XLOOKUP($B805,mapping!$G$2:$G$5,mapping!$H$2:$H$5,,0)</f>
        <v>Senior</v>
      </c>
      <c r="O805" s="29" t="str">
        <f>_xlfn.XLOOKUP($J805,mapping!$D$2:$D$56,mapping!$E$2:$E$56,,0)</f>
        <v>United States</v>
      </c>
      <c r="P805" s="29" t="str">
        <f>_xlfn.XLOOKUP($K805,mapping!$P$2:$P$4,mapping!$Q$2:$Q$4,,0)</f>
        <v>Large</v>
      </c>
      <c r="Q805" s="29" t="str">
        <f>_xlfn.XLOOKUP($I805,mapping!$M$2:$M$4,mapping!$N$2:$N$4,,0)</f>
        <v>Remote</v>
      </c>
    </row>
    <row r="806" spans="1:17" x14ac:dyDescent="0.25">
      <c r="A806" s="28">
        <v>2023</v>
      </c>
      <c r="B806" s="29" t="s">
        <v>21</v>
      </c>
      <c r="C806" s="29" t="s">
        <v>12</v>
      </c>
      <c r="D806" s="29" t="s">
        <v>108</v>
      </c>
      <c r="E806" s="28">
        <v>113000</v>
      </c>
      <c r="F806" s="29" t="s">
        <v>14</v>
      </c>
      <c r="G806" s="28">
        <v>113000</v>
      </c>
      <c r="H806" s="29" t="s">
        <v>17</v>
      </c>
      <c r="I806" s="28">
        <v>100</v>
      </c>
      <c r="J806" s="29" t="s">
        <v>17</v>
      </c>
      <c r="K806" s="29" t="s">
        <v>16</v>
      </c>
      <c r="L806" s="29" t="str">
        <f>_xlfn.XLOOKUP($D806,mapping!$B$2:$B$124,mapping!$A$2:$A$124,,0)</f>
        <v>Data Engineer</v>
      </c>
      <c r="M806" s="29" t="str">
        <f>_xlfn.XLOOKUP($C806,mapping!$J$2:$J$5,mapping!$K$2:$K$5,,0)</f>
        <v>Full-Time</v>
      </c>
      <c r="N806" s="29" t="str">
        <f>_xlfn.XLOOKUP($B806,mapping!$G$2:$G$5,mapping!$H$2:$H$5,,0)</f>
        <v>Senior</v>
      </c>
      <c r="O806" s="29" t="str">
        <f>_xlfn.XLOOKUP($J806,mapping!$D$2:$D$56,mapping!$E$2:$E$56,,0)</f>
        <v>United States</v>
      </c>
      <c r="P806" s="29" t="str">
        <f>_xlfn.XLOOKUP($K806,mapping!$P$2:$P$4,mapping!$Q$2:$Q$4,,0)</f>
        <v>Medium</v>
      </c>
      <c r="Q806" s="29" t="str">
        <f>_xlfn.XLOOKUP($I806,mapping!$M$2:$M$4,mapping!$N$2:$N$4,,0)</f>
        <v>Remote</v>
      </c>
    </row>
    <row r="807" spans="1:17" x14ac:dyDescent="0.25">
      <c r="A807" s="28">
        <v>2024</v>
      </c>
      <c r="B807" s="29" t="s">
        <v>21</v>
      </c>
      <c r="C807" s="29" t="s">
        <v>12</v>
      </c>
      <c r="D807" s="29" t="s">
        <v>62</v>
      </c>
      <c r="E807" s="28">
        <v>108500</v>
      </c>
      <c r="F807" s="29" t="s">
        <v>14</v>
      </c>
      <c r="G807" s="28">
        <v>108500</v>
      </c>
      <c r="H807" s="29" t="s">
        <v>17</v>
      </c>
      <c r="I807" s="28">
        <v>100</v>
      </c>
      <c r="J807" s="29" t="s">
        <v>17</v>
      </c>
      <c r="K807" s="29" t="s">
        <v>16</v>
      </c>
      <c r="L807" s="29" t="str">
        <f>_xlfn.XLOOKUP($D807,mapping!$B$2:$B$124,mapping!$A$2:$A$124,,0)</f>
        <v>Business Intelligence</v>
      </c>
      <c r="M807" s="29" t="str">
        <f>_xlfn.XLOOKUP($C807,mapping!$J$2:$J$5,mapping!$K$2:$K$5,,0)</f>
        <v>Full-Time</v>
      </c>
      <c r="N807" s="29" t="str">
        <f>_xlfn.XLOOKUP($B807,mapping!$G$2:$G$5,mapping!$H$2:$H$5,,0)</f>
        <v>Senior</v>
      </c>
      <c r="O807" s="29" t="str">
        <f>_xlfn.XLOOKUP($J807,mapping!$D$2:$D$56,mapping!$E$2:$E$56,,0)</f>
        <v>United States</v>
      </c>
      <c r="P807" s="29" t="str">
        <f>_xlfn.XLOOKUP($K807,mapping!$P$2:$P$4,mapping!$Q$2:$Q$4,,0)</f>
        <v>Medium</v>
      </c>
      <c r="Q807" s="29" t="str">
        <f>_xlfn.XLOOKUP($I807,mapping!$M$2:$M$4,mapping!$N$2:$N$4,,0)</f>
        <v>Remote</v>
      </c>
    </row>
    <row r="808" spans="1:17" x14ac:dyDescent="0.25">
      <c r="A808" s="28">
        <v>2023</v>
      </c>
      <c r="B808" s="29" t="s">
        <v>21</v>
      </c>
      <c r="C808" s="29" t="s">
        <v>12</v>
      </c>
      <c r="D808" s="29" t="s">
        <v>30</v>
      </c>
      <c r="E808" s="28">
        <v>150000</v>
      </c>
      <c r="F808" s="29" t="s">
        <v>14</v>
      </c>
      <c r="G808" s="28">
        <v>150000</v>
      </c>
      <c r="H808" s="29" t="s">
        <v>17</v>
      </c>
      <c r="I808" s="28">
        <v>0</v>
      </c>
      <c r="J808" s="29" t="s">
        <v>17</v>
      </c>
      <c r="K808" s="29" t="s">
        <v>16</v>
      </c>
      <c r="L808" s="29" t="str">
        <f>_xlfn.XLOOKUP($D808,mapping!$B$2:$B$124,mapping!$A$2:$A$124,,0)</f>
        <v>Machine Learning Engineer</v>
      </c>
      <c r="M808" s="29" t="str">
        <f>_xlfn.XLOOKUP($C808,mapping!$J$2:$J$5,mapping!$K$2:$K$5,,0)</f>
        <v>Full-Time</v>
      </c>
      <c r="N808" s="29" t="str">
        <f>_xlfn.XLOOKUP($B808,mapping!$G$2:$G$5,mapping!$H$2:$H$5,,0)</f>
        <v>Senior</v>
      </c>
      <c r="O808" s="29" t="str">
        <f>_xlfn.XLOOKUP($J808,mapping!$D$2:$D$56,mapping!$E$2:$E$56,,0)</f>
        <v>United States</v>
      </c>
      <c r="P808" s="29" t="str">
        <f>_xlfn.XLOOKUP($K808,mapping!$P$2:$P$4,mapping!$Q$2:$Q$4,,0)</f>
        <v>Medium</v>
      </c>
      <c r="Q808" s="29" t="str">
        <f>_xlfn.XLOOKUP($I808,mapping!$M$2:$M$4,mapping!$N$2:$N$4,,0)</f>
        <v>On-site</v>
      </c>
    </row>
    <row r="809" spans="1:17" x14ac:dyDescent="0.25">
      <c r="A809" s="28">
        <v>2023</v>
      </c>
      <c r="B809" s="29" t="s">
        <v>25</v>
      </c>
      <c r="C809" s="29" t="s">
        <v>12</v>
      </c>
      <c r="D809" s="29" t="s">
        <v>26</v>
      </c>
      <c r="E809" s="28">
        <v>130000</v>
      </c>
      <c r="F809" s="29" t="s">
        <v>14</v>
      </c>
      <c r="G809" s="28">
        <v>130000</v>
      </c>
      <c r="H809" s="29" t="s">
        <v>17</v>
      </c>
      <c r="I809" s="28">
        <v>0</v>
      </c>
      <c r="J809" s="29" t="s">
        <v>17</v>
      </c>
      <c r="K809" s="29" t="s">
        <v>16</v>
      </c>
      <c r="L809" s="29" t="str">
        <f>_xlfn.XLOOKUP($D809,mapping!$B$2:$B$124,mapping!$A$2:$A$124,,0)</f>
        <v>Data Engineer</v>
      </c>
      <c r="M809" s="29" t="str">
        <f>_xlfn.XLOOKUP($C809,mapping!$J$2:$J$5,mapping!$K$2:$K$5,,0)</f>
        <v>Full-Time</v>
      </c>
      <c r="N809" s="29" t="str">
        <f>_xlfn.XLOOKUP($B809,mapping!$G$2:$G$5,mapping!$H$2:$H$5,,0)</f>
        <v>Executive</v>
      </c>
      <c r="O809" s="29" t="str">
        <f>_xlfn.XLOOKUP($J809,mapping!$D$2:$D$56,mapping!$E$2:$E$56,,0)</f>
        <v>United States</v>
      </c>
      <c r="P809" s="29" t="str">
        <f>_xlfn.XLOOKUP($K809,mapping!$P$2:$P$4,mapping!$Q$2:$Q$4,,0)</f>
        <v>Medium</v>
      </c>
      <c r="Q809" s="29" t="str">
        <f>_xlfn.XLOOKUP($I809,mapping!$M$2:$M$4,mapping!$N$2:$N$4,,0)</f>
        <v>On-site</v>
      </c>
    </row>
    <row r="810" spans="1:17" x14ac:dyDescent="0.25">
      <c r="A810" s="28">
        <v>2023</v>
      </c>
      <c r="B810" s="29" t="s">
        <v>21</v>
      </c>
      <c r="C810" s="29" t="s">
        <v>12</v>
      </c>
      <c r="D810" s="29" t="s">
        <v>18</v>
      </c>
      <c r="E810" s="28">
        <v>142200</v>
      </c>
      <c r="F810" s="29" t="s">
        <v>14</v>
      </c>
      <c r="G810" s="28">
        <v>142200</v>
      </c>
      <c r="H810" s="29" t="s">
        <v>17</v>
      </c>
      <c r="I810" s="28">
        <v>0</v>
      </c>
      <c r="J810" s="29" t="s">
        <v>17</v>
      </c>
      <c r="K810" s="29" t="s">
        <v>16</v>
      </c>
      <c r="L810" s="29" t="str">
        <f>_xlfn.XLOOKUP($D810,mapping!$B$2:$B$124,mapping!$A$2:$A$124,,0)</f>
        <v>Machine Learning Engineer</v>
      </c>
      <c r="M810" s="29" t="str">
        <f>_xlfn.XLOOKUP($C810,mapping!$J$2:$J$5,mapping!$K$2:$K$5,,0)</f>
        <v>Full-Time</v>
      </c>
      <c r="N810" s="29" t="str">
        <f>_xlfn.XLOOKUP($B810,mapping!$G$2:$G$5,mapping!$H$2:$H$5,,0)</f>
        <v>Senior</v>
      </c>
      <c r="O810" s="29" t="str">
        <f>_xlfn.XLOOKUP($J810,mapping!$D$2:$D$56,mapping!$E$2:$E$56,,0)</f>
        <v>United States</v>
      </c>
      <c r="P810" s="29" t="str">
        <f>_xlfn.XLOOKUP($K810,mapping!$P$2:$P$4,mapping!$Q$2:$Q$4,,0)</f>
        <v>Medium</v>
      </c>
      <c r="Q810" s="29" t="str">
        <f>_xlfn.XLOOKUP($I810,mapping!$M$2:$M$4,mapping!$N$2:$N$4,,0)</f>
        <v>On-site</v>
      </c>
    </row>
    <row r="811" spans="1:17" x14ac:dyDescent="0.25">
      <c r="A811" s="28">
        <v>2022</v>
      </c>
      <c r="B811" s="29" t="s">
        <v>21</v>
      </c>
      <c r="C811" s="29" t="s">
        <v>12</v>
      </c>
      <c r="D811" s="29" t="s">
        <v>22</v>
      </c>
      <c r="E811" s="28">
        <v>129300</v>
      </c>
      <c r="F811" s="29" t="s">
        <v>14</v>
      </c>
      <c r="G811" s="28">
        <v>129300</v>
      </c>
      <c r="H811" s="29" t="s">
        <v>17</v>
      </c>
      <c r="I811" s="28">
        <v>0</v>
      </c>
      <c r="J811" s="29" t="s">
        <v>17</v>
      </c>
      <c r="K811" s="29" t="s">
        <v>16</v>
      </c>
      <c r="L811" s="29" t="str">
        <f>_xlfn.XLOOKUP($D811,mapping!$B$2:$B$124,mapping!$A$2:$A$124,,0)</f>
        <v>Data Scientist</v>
      </c>
      <c r="M811" s="29" t="str">
        <f>_xlfn.XLOOKUP($C811,mapping!$J$2:$J$5,mapping!$K$2:$K$5,,0)</f>
        <v>Full-Time</v>
      </c>
      <c r="N811" s="29" t="str">
        <f>_xlfn.XLOOKUP($B811,mapping!$G$2:$G$5,mapping!$H$2:$H$5,,0)</f>
        <v>Senior</v>
      </c>
      <c r="O811" s="29" t="str">
        <f>_xlfn.XLOOKUP($J811,mapping!$D$2:$D$56,mapping!$E$2:$E$56,,0)</f>
        <v>United States</v>
      </c>
      <c r="P811" s="29" t="str">
        <f>_xlfn.XLOOKUP($K811,mapping!$P$2:$P$4,mapping!$Q$2:$Q$4,,0)</f>
        <v>Medium</v>
      </c>
      <c r="Q811" s="29" t="str">
        <f>_xlfn.XLOOKUP($I811,mapping!$M$2:$M$4,mapping!$N$2:$N$4,,0)</f>
        <v>On-site</v>
      </c>
    </row>
    <row r="812" spans="1:17" x14ac:dyDescent="0.25">
      <c r="A812" s="28">
        <v>2022</v>
      </c>
      <c r="B812" s="29" t="s">
        <v>11</v>
      </c>
      <c r="C812" s="29" t="s">
        <v>12</v>
      </c>
      <c r="D812" s="29" t="s">
        <v>26</v>
      </c>
      <c r="E812" s="28">
        <v>175000</v>
      </c>
      <c r="F812" s="29" t="s">
        <v>14</v>
      </c>
      <c r="G812" s="28">
        <v>175000</v>
      </c>
      <c r="H812" s="29" t="s">
        <v>17</v>
      </c>
      <c r="I812" s="28">
        <v>0</v>
      </c>
      <c r="J812" s="29" t="s">
        <v>17</v>
      </c>
      <c r="K812" s="29" t="s">
        <v>16</v>
      </c>
      <c r="L812" s="29" t="str">
        <f>_xlfn.XLOOKUP($D812,mapping!$B$2:$B$124,mapping!$A$2:$A$124,,0)</f>
        <v>Data Engineer</v>
      </c>
      <c r="M812" s="29" t="str">
        <f>_xlfn.XLOOKUP($C812,mapping!$J$2:$J$5,mapping!$K$2:$K$5,,0)</f>
        <v>Full-Time</v>
      </c>
      <c r="N812" s="29" t="str">
        <f>_xlfn.XLOOKUP($B812,mapping!$G$2:$G$5,mapping!$H$2:$H$5,,0)</f>
        <v>Mid-Level</v>
      </c>
      <c r="O812" s="29" t="str">
        <f>_xlfn.XLOOKUP($J812,mapping!$D$2:$D$56,mapping!$E$2:$E$56,,0)</f>
        <v>United States</v>
      </c>
      <c r="P812" s="29" t="str">
        <f>_xlfn.XLOOKUP($K812,mapping!$P$2:$P$4,mapping!$Q$2:$Q$4,,0)</f>
        <v>Medium</v>
      </c>
      <c r="Q812" s="29" t="str">
        <f>_xlfn.XLOOKUP($I812,mapping!$M$2:$M$4,mapping!$N$2:$N$4,,0)</f>
        <v>On-site</v>
      </c>
    </row>
    <row r="813" spans="1:17" x14ac:dyDescent="0.25">
      <c r="A813" s="28">
        <v>2024</v>
      </c>
      <c r="B813" s="29" t="s">
        <v>21</v>
      </c>
      <c r="C813" s="29" t="s">
        <v>12</v>
      </c>
      <c r="D813" s="29" t="s">
        <v>26</v>
      </c>
      <c r="E813" s="28">
        <v>247300</v>
      </c>
      <c r="F813" s="29" t="s">
        <v>14</v>
      </c>
      <c r="G813" s="28">
        <v>247300</v>
      </c>
      <c r="H813" s="29" t="s">
        <v>17</v>
      </c>
      <c r="I813" s="28">
        <v>0</v>
      </c>
      <c r="J813" s="29" t="s">
        <v>17</v>
      </c>
      <c r="K813" s="29" t="s">
        <v>16</v>
      </c>
      <c r="L813" s="29" t="str">
        <f>_xlfn.XLOOKUP($D813,mapping!$B$2:$B$124,mapping!$A$2:$A$124,,0)</f>
        <v>Data Engineer</v>
      </c>
      <c r="M813" s="29" t="str">
        <f>_xlfn.XLOOKUP($C813,mapping!$J$2:$J$5,mapping!$K$2:$K$5,,0)</f>
        <v>Full-Time</v>
      </c>
      <c r="N813" s="29" t="str">
        <f>_xlfn.XLOOKUP($B813,mapping!$G$2:$G$5,mapping!$H$2:$H$5,,0)</f>
        <v>Senior</v>
      </c>
      <c r="O813" s="29" t="str">
        <f>_xlfn.XLOOKUP($J813,mapping!$D$2:$D$56,mapping!$E$2:$E$56,,0)</f>
        <v>United States</v>
      </c>
      <c r="P813" s="29" t="str">
        <f>_xlfn.XLOOKUP($K813,mapping!$P$2:$P$4,mapping!$Q$2:$Q$4,,0)</f>
        <v>Medium</v>
      </c>
      <c r="Q813" s="29" t="str">
        <f>_xlfn.XLOOKUP($I813,mapping!$M$2:$M$4,mapping!$N$2:$N$4,,0)</f>
        <v>On-site</v>
      </c>
    </row>
    <row r="814" spans="1:17" x14ac:dyDescent="0.25">
      <c r="A814" s="28">
        <v>2023</v>
      </c>
      <c r="B814" s="29" t="s">
        <v>25</v>
      </c>
      <c r="C814" s="29" t="s">
        <v>12</v>
      </c>
      <c r="D814" s="29" t="s">
        <v>58</v>
      </c>
      <c r="E814" s="28">
        <v>140100</v>
      </c>
      <c r="F814" s="29" t="s">
        <v>14</v>
      </c>
      <c r="G814" s="28">
        <v>140100</v>
      </c>
      <c r="H814" s="29" t="s">
        <v>17</v>
      </c>
      <c r="I814" s="28">
        <v>0</v>
      </c>
      <c r="J814" s="29" t="s">
        <v>17</v>
      </c>
      <c r="K814" s="29" t="s">
        <v>33</v>
      </c>
      <c r="L814" s="29" t="str">
        <f>_xlfn.XLOOKUP($D814,mapping!$B$2:$B$124,mapping!$A$2:$A$124,,0)</f>
        <v>Data Manager</v>
      </c>
      <c r="M814" s="29" t="str">
        <f>_xlfn.XLOOKUP($C814,mapping!$J$2:$J$5,mapping!$K$2:$K$5,,0)</f>
        <v>Full-Time</v>
      </c>
      <c r="N814" s="29" t="str">
        <f>_xlfn.XLOOKUP($B814,mapping!$G$2:$G$5,mapping!$H$2:$H$5,,0)</f>
        <v>Executive</v>
      </c>
      <c r="O814" s="29" t="str">
        <f>_xlfn.XLOOKUP($J814,mapping!$D$2:$D$56,mapping!$E$2:$E$56,,0)</f>
        <v>United States</v>
      </c>
      <c r="P814" s="29" t="str">
        <f>_xlfn.XLOOKUP($K814,mapping!$P$2:$P$4,mapping!$Q$2:$Q$4,,0)</f>
        <v>Large</v>
      </c>
      <c r="Q814" s="29" t="str">
        <f>_xlfn.XLOOKUP($I814,mapping!$M$2:$M$4,mapping!$N$2:$N$4,,0)</f>
        <v>On-site</v>
      </c>
    </row>
    <row r="815" spans="1:17" x14ac:dyDescent="0.25">
      <c r="A815" s="28">
        <v>2024</v>
      </c>
      <c r="B815" s="29" t="s">
        <v>21</v>
      </c>
      <c r="C815" s="29" t="s">
        <v>12</v>
      </c>
      <c r="D815" s="29" t="s">
        <v>22</v>
      </c>
      <c r="E815" s="28">
        <v>225000</v>
      </c>
      <c r="F815" s="29" t="s">
        <v>14</v>
      </c>
      <c r="G815" s="28">
        <v>225000</v>
      </c>
      <c r="H815" s="29" t="s">
        <v>45</v>
      </c>
      <c r="I815" s="28">
        <v>0</v>
      </c>
      <c r="J815" s="29" t="s">
        <v>45</v>
      </c>
      <c r="K815" s="29" t="s">
        <v>16</v>
      </c>
      <c r="L815" s="29" t="str">
        <f>_xlfn.XLOOKUP($D815,mapping!$B$2:$B$124,mapping!$A$2:$A$124,,0)</f>
        <v>Data Scientist</v>
      </c>
      <c r="M815" s="29" t="str">
        <f>_xlfn.XLOOKUP($C815,mapping!$J$2:$J$5,mapping!$K$2:$K$5,,0)</f>
        <v>Full-Time</v>
      </c>
      <c r="N815" s="29" t="str">
        <f>_xlfn.XLOOKUP($B815,mapping!$G$2:$G$5,mapping!$H$2:$H$5,,0)</f>
        <v>Senior</v>
      </c>
      <c r="O815" s="29" t="str">
        <f>_xlfn.XLOOKUP($J815,mapping!$D$2:$D$56,mapping!$E$2:$E$56,,0)</f>
        <v>Canada</v>
      </c>
      <c r="P815" s="29" t="str">
        <f>_xlfn.XLOOKUP($K815,mapping!$P$2:$P$4,mapping!$Q$2:$Q$4,,0)</f>
        <v>Medium</v>
      </c>
      <c r="Q815" s="29" t="str">
        <f>_xlfn.XLOOKUP($I815,mapping!$M$2:$M$4,mapping!$N$2:$N$4,,0)</f>
        <v>On-site</v>
      </c>
    </row>
    <row r="816" spans="1:17" x14ac:dyDescent="0.25">
      <c r="A816" s="28">
        <v>2023</v>
      </c>
      <c r="B816" s="29" t="s">
        <v>11</v>
      </c>
      <c r="C816" s="29" t="s">
        <v>12</v>
      </c>
      <c r="D816" s="29" t="s">
        <v>22</v>
      </c>
      <c r="E816" s="28">
        <v>123740</v>
      </c>
      <c r="F816" s="29" t="s">
        <v>14</v>
      </c>
      <c r="G816" s="28">
        <v>123740</v>
      </c>
      <c r="H816" s="29" t="s">
        <v>17</v>
      </c>
      <c r="I816" s="28">
        <v>0</v>
      </c>
      <c r="J816" s="29" t="s">
        <v>17</v>
      </c>
      <c r="K816" s="29" t="s">
        <v>16</v>
      </c>
      <c r="L816" s="29" t="str">
        <f>_xlfn.XLOOKUP($D816,mapping!$B$2:$B$124,mapping!$A$2:$A$124,,0)</f>
        <v>Data Scientist</v>
      </c>
      <c r="M816" s="29" t="str">
        <f>_xlfn.XLOOKUP($C816,mapping!$J$2:$J$5,mapping!$K$2:$K$5,,0)</f>
        <v>Full-Time</v>
      </c>
      <c r="N816" s="29" t="str">
        <f>_xlfn.XLOOKUP($B816,mapping!$G$2:$G$5,mapping!$H$2:$H$5,,0)</f>
        <v>Mid-Level</v>
      </c>
      <c r="O816" s="29" t="str">
        <f>_xlfn.XLOOKUP($J816,mapping!$D$2:$D$56,mapping!$E$2:$E$56,,0)</f>
        <v>United States</v>
      </c>
      <c r="P816" s="29" t="str">
        <f>_xlfn.XLOOKUP($K816,mapping!$P$2:$P$4,mapping!$Q$2:$Q$4,,0)</f>
        <v>Medium</v>
      </c>
      <c r="Q816" s="29" t="str">
        <f>_xlfn.XLOOKUP($I816,mapping!$M$2:$M$4,mapping!$N$2:$N$4,,0)</f>
        <v>On-site</v>
      </c>
    </row>
    <row r="817" spans="1:17" x14ac:dyDescent="0.25">
      <c r="A817" s="28">
        <v>2024</v>
      </c>
      <c r="B817" s="29" t="s">
        <v>11</v>
      </c>
      <c r="C817" s="29" t="s">
        <v>12</v>
      </c>
      <c r="D817" s="29" t="s">
        <v>22</v>
      </c>
      <c r="E817" s="28">
        <v>240000</v>
      </c>
      <c r="F817" s="29" t="s">
        <v>14</v>
      </c>
      <c r="G817" s="28">
        <v>240000</v>
      </c>
      <c r="H817" s="29" t="s">
        <v>17</v>
      </c>
      <c r="I817" s="28">
        <v>0</v>
      </c>
      <c r="J817" s="29" t="s">
        <v>17</v>
      </c>
      <c r="K817" s="29" t="s">
        <v>16</v>
      </c>
      <c r="L817" s="29" t="str">
        <f>_xlfn.XLOOKUP($D817,mapping!$B$2:$B$124,mapping!$A$2:$A$124,,0)</f>
        <v>Data Scientist</v>
      </c>
      <c r="M817" s="29" t="str">
        <f>_xlfn.XLOOKUP($C817,mapping!$J$2:$J$5,mapping!$K$2:$K$5,,0)</f>
        <v>Full-Time</v>
      </c>
      <c r="N817" s="29" t="str">
        <f>_xlfn.XLOOKUP($B817,mapping!$G$2:$G$5,mapping!$H$2:$H$5,,0)</f>
        <v>Mid-Level</v>
      </c>
      <c r="O817" s="29" t="str">
        <f>_xlfn.XLOOKUP($J817,mapping!$D$2:$D$56,mapping!$E$2:$E$56,,0)</f>
        <v>United States</v>
      </c>
      <c r="P817" s="29" t="str">
        <f>_xlfn.XLOOKUP($K817,mapping!$P$2:$P$4,mapping!$Q$2:$Q$4,,0)</f>
        <v>Medium</v>
      </c>
      <c r="Q817" s="29" t="str">
        <f>_xlfn.XLOOKUP($I817,mapping!$M$2:$M$4,mapping!$N$2:$N$4,,0)</f>
        <v>On-site</v>
      </c>
    </row>
    <row r="818" spans="1:17" x14ac:dyDescent="0.25">
      <c r="A818" s="28">
        <v>2024</v>
      </c>
      <c r="B818" s="29" t="s">
        <v>11</v>
      </c>
      <c r="C818" s="29" t="s">
        <v>12</v>
      </c>
      <c r="D818" s="29" t="s">
        <v>26</v>
      </c>
      <c r="E818" s="28">
        <v>40000</v>
      </c>
      <c r="F818" s="29" t="s">
        <v>27</v>
      </c>
      <c r="G818" s="28">
        <v>50000</v>
      </c>
      <c r="H818" s="29" t="s">
        <v>28</v>
      </c>
      <c r="I818" s="28">
        <v>0</v>
      </c>
      <c r="J818" s="29" t="s">
        <v>28</v>
      </c>
      <c r="K818" s="29" t="s">
        <v>16</v>
      </c>
      <c r="L818" s="29" t="str">
        <f>_xlfn.XLOOKUP($D818,mapping!$B$2:$B$124,mapping!$A$2:$A$124,,0)</f>
        <v>Data Engineer</v>
      </c>
      <c r="M818" s="29" t="str">
        <f>_xlfn.XLOOKUP($C818,mapping!$J$2:$J$5,mapping!$K$2:$K$5,,0)</f>
        <v>Full-Time</v>
      </c>
      <c r="N818" s="29" t="str">
        <f>_xlfn.XLOOKUP($B818,mapping!$G$2:$G$5,mapping!$H$2:$H$5,,0)</f>
        <v>Mid-Level</v>
      </c>
      <c r="O818" s="29" t="str">
        <f>_xlfn.XLOOKUP($J818,mapping!$D$2:$D$56,mapping!$E$2:$E$56,,0)</f>
        <v>United Kingdom</v>
      </c>
      <c r="P818" s="29" t="str">
        <f>_xlfn.XLOOKUP($K818,mapping!$P$2:$P$4,mapping!$Q$2:$Q$4,,0)</f>
        <v>Medium</v>
      </c>
      <c r="Q818" s="29" t="str">
        <f>_xlfn.XLOOKUP($I818,mapping!$M$2:$M$4,mapping!$N$2:$N$4,,0)</f>
        <v>On-site</v>
      </c>
    </row>
    <row r="819" spans="1:17" x14ac:dyDescent="0.25">
      <c r="A819" s="28">
        <v>2024</v>
      </c>
      <c r="B819" s="29" t="s">
        <v>21</v>
      </c>
      <c r="C819" s="29" t="s">
        <v>12</v>
      </c>
      <c r="D819" s="29" t="s">
        <v>22</v>
      </c>
      <c r="E819" s="28">
        <v>184800</v>
      </c>
      <c r="F819" s="29" t="s">
        <v>14</v>
      </c>
      <c r="G819" s="28">
        <v>184800</v>
      </c>
      <c r="H819" s="29" t="s">
        <v>17</v>
      </c>
      <c r="I819" s="28">
        <v>0</v>
      </c>
      <c r="J819" s="29" t="s">
        <v>17</v>
      </c>
      <c r="K819" s="29" t="s">
        <v>16</v>
      </c>
      <c r="L819" s="29" t="str">
        <f>_xlfn.XLOOKUP($D819,mapping!$B$2:$B$124,mapping!$A$2:$A$124,,0)</f>
        <v>Data Scientist</v>
      </c>
      <c r="M819" s="29" t="str">
        <f>_xlfn.XLOOKUP($C819,mapping!$J$2:$J$5,mapping!$K$2:$K$5,,0)</f>
        <v>Full-Time</v>
      </c>
      <c r="N819" s="29" t="str">
        <f>_xlfn.XLOOKUP($B819,mapping!$G$2:$G$5,mapping!$H$2:$H$5,,0)</f>
        <v>Senior</v>
      </c>
      <c r="O819" s="29" t="str">
        <f>_xlfn.XLOOKUP($J819,mapping!$D$2:$D$56,mapping!$E$2:$E$56,,0)</f>
        <v>United States</v>
      </c>
      <c r="P819" s="29" t="str">
        <f>_xlfn.XLOOKUP($K819,mapping!$P$2:$P$4,mapping!$Q$2:$Q$4,,0)</f>
        <v>Medium</v>
      </c>
      <c r="Q819" s="29" t="str">
        <f>_xlfn.XLOOKUP($I819,mapping!$M$2:$M$4,mapping!$N$2:$N$4,,0)</f>
        <v>On-site</v>
      </c>
    </row>
    <row r="820" spans="1:17" x14ac:dyDescent="0.25">
      <c r="A820" s="28">
        <v>2024</v>
      </c>
      <c r="B820" s="29" t="s">
        <v>21</v>
      </c>
      <c r="C820" s="29" t="s">
        <v>12</v>
      </c>
      <c r="D820" s="29" t="s">
        <v>13</v>
      </c>
      <c r="E820" s="28">
        <v>207300</v>
      </c>
      <c r="F820" s="29" t="s">
        <v>14</v>
      </c>
      <c r="G820" s="28">
        <v>207300</v>
      </c>
      <c r="H820" s="29" t="s">
        <v>17</v>
      </c>
      <c r="I820" s="28">
        <v>0</v>
      </c>
      <c r="J820" s="29" t="s">
        <v>17</v>
      </c>
      <c r="K820" s="29" t="s">
        <v>16</v>
      </c>
      <c r="L820" s="29" t="str">
        <f>_xlfn.XLOOKUP($D820,mapping!$B$2:$B$124,mapping!$A$2:$A$124,,0)</f>
        <v>Data Analyst</v>
      </c>
      <c r="M820" s="29" t="str">
        <f>_xlfn.XLOOKUP($C820,mapping!$J$2:$J$5,mapping!$K$2:$K$5,,0)</f>
        <v>Full-Time</v>
      </c>
      <c r="N820" s="29" t="str">
        <f>_xlfn.XLOOKUP($B820,mapping!$G$2:$G$5,mapping!$H$2:$H$5,,0)</f>
        <v>Senior</v>
      </c>
      <c r="O820" s="29" t="str">
        <f>_xlfn.XLOOKUP($J820,mapping!$D$2:$D$56,mapping!$E$2:$E$56,,0)</f>
        <v>United States</v>
      </c>
      <c r="P820" s="29" t="str">
        <f>_xlfn.XLOOKUP($K820,mapping!$P$2:$P$4,mapping!$Q$2:$Q$4,,0)</f>
        <v>Medium</v>
      </c>
      <c r="Q820" s="29" t="str">
        <f>_xlfn.XLOOKUP($I820,mapping!$M$2:$M$4,mapping!$N$2:$N$4,,0)</f>
        <v>On-site</v>
      </c>
    </row>
    <row r="821" spans="1:17" x14ac:dyDescent="0.25">
      <c r="A821" s="28">
        <v>2024</v>
      </c>
      <c r="B821" s="29" t="s">
        <v>11</v>
      </c>
      <c r="C821" s="29" t="s">
        <v>12</v>
      </c>
      <c r="D821" s="29" t="s">
        <v>40</v>
      </c>
      <c r="E821" s="28">
        <v>120672</v>
      </c>
      <c r="F821" s="29" t="s">
        <v>14</v>
      </c>
      <c r="G821" s="28">
        <v>120672</v>
      </c>
      <c r="H821" s="29" t="s">
        <v>17</v>
      </c>
      <c r="I821" s="28">
        <v>0</v>
      </c>
      <c r="J821" s="29" t="s">
        <v>17</v>
      </c>
      <c r="K821" s="29" t="s">
        <v>16</v>
      </c>
      <c r="L821" s="29" t="str">
        <f>_xlfn.XLOOKUP($D821,mapping!$B$2:$B$124,mapping!$A$2:$A$124,,0)</f>
        <v>Business Intelligence</v>
      </c>
      <c r="M821" s="29" t="str">
        <f>_xlfn.XLOOKUP($C821,mapping!$J$2:$J$5,mapping!$K$2:$K$5,,0)</f>
        <v>Full-Time</v>
      </c>
      <c r="N821" s="29" t="str">
        <f>_xlfn.XLOOKUP($B821,mapping!$G$2:$G$5,mapping!$H$2:$H$5,,0)</f>
        <v>Mid-Level</v>
      </c>
      <c r="O821" s="29" t="str">
        <f>_xlfn.XLOOKUP($J821,mapping!$D$2:$D$56,mapping!$E$2:$E$56,,0)</f>
        <v>United States</v>
      </c>
      <c r="P821" s="29" t="str">
        <f>_xlfn.XLOOKUP($K821,mapping!$P$2:$P$4,mapping!$Q$2:$Q$4,,0)</f>
        <v>Medium</v>
      </c>
      <c r="Q821" s="29" t="str">
        <f>_xlfn.XLOOKUP($I821,mapping!$M$2:$M$4,mapping!$N$2:$N$4,,0)</f>
        <v>On-site</v>
      </c>
    </row>
    <row r="822" spans="1:17" x14ac:dyDescent="0.25">
      <c r="A822" s="28">
        <v>2023</v>
      </c>
      <c r="B822" s="29" t="s">
        <v>21</v>
      </c>
      <c r="C822" s="29" t="s">
        <v>12</v>
      </c>
      <c r="D822" s="29" t="s">
        <v>107</v>
      </c>
      <c r="E822" s="28">
        <v>157550</v>
      </c>
      <c r="F822" s="29" t="s">
        <v>14</v>
      </c>
      <c r="G822" s="28">
        <v>157550</v>
      </c>
      <c r="H822" s="29" t="s">
        <v>17</v>
      </c>
      <c r="I822" s="28">
        <v>0</v>
      </c>
      <c r="J822" s="29" t="s">
        <v>17</v>
      </c>
      <c r="K822" s="29" t="s">
        <v>16</v>
      </c>
      <c r="L822" s="29" t="str">
        <f>_xlfn.XLOOKUP($D822,mapping!$B$2:$B$124,mapping!$A$2:$A$124,,0)</f>
        <v>Data Scientist</v>
      </c>
      <c r="M822" s="29" t="str">
        <f>_xlfn.XLOOKUP($C822,mapping!$J$2:$J$5,mapping!$K$2:$K$5,,0)</f>
        <v>Full-Time</v>
      </c>
      <c r="N822" s="29" t="str">
        <f>_xlfn.XLOOKUP($B822,mapping!$G$2:$G$5,mapping!$H$2:$H$5,,0)</f>
        <v>Senior</v>
      </c>
      <c r="O822" s="29" t="str">
        <f>_xlfn.XLOOKUP($J822,mapping!$D$2:$D$56,mapping!$E$2:$E$56,,0)</f>
        <v>United States</v>
      </c>
      <c r="P822" s="29" t="str">
        <f>_xlfn.XLOOKUP($K822,mapping!$P$2:$P$4,mapping!$Q$2:$Q$4,,0)</f>
        <v>Medium</v>
      </c>
      <c r="Q822" s="29" t="str">
        <f>_xlfn.XLOOKUP($I822,mapping!$M$2:$M$4,mapping!$N$2:$N$4,,0)</f>
        <v>On-site</v>
      </c>
    </row>
    <row r="823" spans="1:17" x14ac:dyDescent="0.25">
      <c r="A823" s="28">
        <v>2024</v>
      </c>
      <c r="B823" s="29" t="s">
        <v>21</v>
      </c>
      <c r="C823" s="29" t="s">
        <v>12</v>
      </c>
      <c r="D823" s="29" t="s">
        <v>34</v>
      </c>
      <c r="E823" s="28">
        <v>245000</v>
      </c>
      <c r="F823" s="29" t="s">
        <v>14</v>
      </c>
      <c r="G823" s="28">
        <v>245000</v>
      </c>
      <c r="H823" s="29" t="s">
        <v>17</v>
      </c>
      <c r="I823" s="28">
        <v>0</v>
      </c>
      <c r="J823" s="29" t="s">
        <v>17</v>
      </c>
      <c r="K823" s="29" t="s">
        <v>16</v>
      </c>
      <c r="L823" s="29" t="str">
        <f>_xlfn.XLOOKUP($D823,mapping!$B$2:$B$124,mapping!$A$2:$A$124,,0)</f>
        <v>Researcher</v>
      </c>
      <c r="M823" s="29" t="str">
        <f>_xlfn.XLOOKUP($C823,mapping!$J$2:$J$5,mapping!$K$2:$K$5,,0)</f>
        <v>Full-Time</v>
      </c>
      <c r="N823" s="29" t="str">
        <f>_xlfn.XLOOKUP($B823,mapping!$G$2:$G$5,mapping!$H$2:$H$5,,0)</f>
        <v>Senior</v>
      </c>
      <c r="O823" s="29" t="str">
        <f>_xlfn.XLOOKUP($J823,mapping!$D$2:$D$56,mapping!$E$2:$E$56,,0)</f>
        <v>United States</v>
      </c>
      <c r="P823" s="29" t="str">
        <f>_xlfn.XLOOKUP($K823,mapping!$P$2:$P$4,mapping!$Q$2:$Q$4,,0)</f>
        <v>Medium</v>
      </c>
      <c r="Q823" s="29" t="str">
        <f>_xlfn.XLOOKUP($I823,mapping!$M$2:$M$4,mapping!$N$2:$N$4,,0)</f>
        <v>On-site</v>
      </c>
    </row>
    <row r="824" spans="1:17" x14ac:dyDescent="0.25">
      <c r="A824" s="28">
        <v>2023</v>
      </c>
      <c r="B824" s="29" t="s">
        <v>11</v>
      </c>
      <c r="C824" s="29" t="s">
        <v>12</v>
      </c>
      <c r="D824" s="29" t="s">
        <v>69</v>
      </c>
      <c r="E824" s="28">
        <v>100000</v>
      </c>
      <c r="F824" s="29" t="s">
        <v>14</v>
      </c>
      <c r="G824" s="28">
        <v>100000</v>
      </c>
      <c r="H824" s="29" t="s">
        <v>17</v>
      </c>
      <c r="I824" s="28">
        <v>0</v>
      </c>
      <c r="J824" s="29" t="s">
        <v>17</v>
      </c>
      <c r="K824" s="29" t="s">
        <v>16</v>
      </c>
      <c r="L824" s="29" t="str">
        <f>_xlfn.XLOOKUP($D824,mapping!$B$2:$B$124,mapping!$A$2:$A$124,,0)</f>
        <v>Data Manager</v>
      </c>
      <c r="M824" s="29" t="str">
        <f>_xlfn.XLOOKUP($C824,mapping!$J$2:$J$5,mapping!$K$2:$K$5,,0)</f>
        <v>Full-Time</v>
      </c>
      <c r="N824" s="29" t="str">
        <f>_xlfn.XLOOKUP($B824,mapping!$G$2:$G$5,mapping!$H$2:$H$5,,0)</f>
        <v>Mid-Level</v>
      </c>
      <c r="O824" s="29" t="str">
        <f>_xlfn.XLOOKUP($J824,mapping!$D$2:$D$56,mapping!$E$2:$E$56,,0)</f>
        <v>United States</v>
      </c>
      <c r="P824" s="29" t="str">
        <f>_xlfn.XLOOKUP($K824,mapping!$P$2:$P$4,mapping!$Q$2:$Q$4,,0)</f>
        <v>Medium</v>
      </c>
      <c r="Q824" s="29" t="str">
        <f>_xlfn.XLOOKUP($I824,mapping!$M$2:$M$4,mapping!$N$2:$N$4,,0)</f>
        <v>On-site</v>
      </c>
    </row>
    <row r="825" spans="1:17" x14ac:dyDescent="0.25">
      <c r="A825" s="28">
        <v>2023</v>
      </c>
      <c r="B825" s="29" t="s">
        <v>21</v>
      </c>
      <c r="C825" s="29" t="s">
        <v>12</v>
      </c>
      <c r="D825" s="29" t="s">
        <v>69</v>
      </c>
      <c r="E825" s="28">
        <v>168400</v>
      </c>
      <c r="F825" s="29" t="s">
        <v>14</v>
      </c>
      <c r="G825" s="28">
        <v>168400</v>
      </c>
      <c r="H825" s="29" t="s">
        <v>17</v>
      </c>
      <c r="I825" s="28">
        <v>0</v>
      </c>
      <c r="J825" s="29" t="s">
        <v>17</v>
      </c>
      <c r="K825" s="29" t="s">
        <v>16</v>
      </c>
      <c r="L825" s="29" t="str">
        <f>_xlfn.XLOOKUP($D825,mapping!$B$2:$B$124,mapping!$A$2:$A$124,,0)</f>
        <v>Data Manager</v>
      </c>
      <c r="M825" s="29" t="str">
        <f>_xlfn.XLOOKUP($C825,mapping!$J$2:$J$5,mapping!$K$2:$K$5,,0)</f>
        <v>Full-Time</v>
      </c>
      <c r="N825" s="29" t="str">
        <f>_xlfn.XLOOKUP($B825,mapping!$G$2:$G$5,mapping!$H$2:$H$5,,0)</f>
        <v>Senior</v>
      </c>
      <c r="O825" s="29" t="str">
        <f>_xlfn.XLOOKUP($J825,mapping!$D$2:$D$56,mapping!$E$2:$E$56,,0)</f>
        <v>United States</v>
      </c>
      <c r="P825" s="29" t="str">
        <f>_xlfn.XLOOKUP($K825,mapping!$P$2:$P$4,mapping!$Q$2:$Q$4,,0)</f>
        <v>Medium</v>
      </c>
      <c r="Q825" s="29" t="str">
        <f>_xlfn.XLOOKUP($I825,mapping!$M$2:$M$4,mapping!$N$2:$N$4,,0)</f>
        <v>On-site</v>
      </c>
    </row>
    <row r="826" spans="1:17" x14ac:dyDescent="0.25">
      <c r="A826" s="28">
        <v>2023</v>
      </c>
      <c r="B826" s="29" t="s">
        <v>21</v>
      </c>
      <c r="C826" s="29" t="s">
        <v>12</v>
      </c>
      <c r="D826" s="29" t="s">
        <v>22</v>
      </c>
      <c r="E826" s="28">
        <v>182250</v>
      </c>
      <c r="F826" s="29" t="s">
        <v>14</v>
      </c>
      <c r="G826" s="28">
        <v>182250</v>
      </c>
      <c r="H826" s="29" t="s">
        <v>17</v>
      </c>
      <c r="I826" s="28">
        <v>0</v>
      </c>
      <c r="J826" s="29" t="s">
        <v>17</v>
      </c>
      <c r="K826" s="29" t="s">
        <v>16</v>
      </c>
      <c r="L826" s="29" t="str">
        <f>_xlfn.XLOOKUP($D826,mapping!$B$2:$B$124,mapping!$A$2:$A$124,,0)</f>
        <v>Data Scientist</v>
      </c>
      <c r="M826" s="29" t="str">
        <f>_xlfn.XLOOKUP($C826,mapping!$J$2:$J$5,mapping!$K$2:$K$5,,0)</f>
        <v>Full-Time</v>
      </c>
      <c r="N826" s="29" t="str">
        <f>_xlfn.XLOOKUP($B826,mapping!$G$2:$G$5,mapping!$H$2:$H$5,,0)</f>
        <v>Senior</v>
      </c>
      <c r="O826" s="29" t="str">
        <f>_xlfn.XLOOKUP($J826,mapping!$D$2:$D$56,mapping!$E$2:$E$56,,0)</f>
        <v>United States</v>
      </c>
      <c r="P826" s="29" t="str">
        <f>_xlfn.XLOOKUP($K826,mapping!$P$2:$P$4,mapping!$Q$2:$Q$4,,0)</f>
        <v>Medium</v>
      </c>
      <c r="Q826" s="29" t="str">
        <f>_xlfn.XLOOKUP($I826,mapping!$M$2:$M$4,mapping!$N$2:$N$4,,0)</f>
        <v>On-site</v>
      </c>
    </row>
    <row r="827" spans="1:17" x14ac:dyDescent="0.25">
      <c r="A827" s="28">
        <v>2023</v>
      </c>
      <c r="B827" s="29" t="s">
        <v>21</v>
      </c>
      <c r="C827" s="29" t="s">
        <v>12</v>
      </c>
      <c r="D827" s="29" t="s">
        <v>22</v>
      </c>
      <c r="E827" s="28">
        <v>210000</v>
      </c>
      <c r="F827" s="29" t="s">
        <v>14</v>
      </c>
      <c r="G827" s="28">
        <v>210000</v>
      </c>
      <c r="H827" s="29" t="s">
        <v>17</v>
      </c>
      <c r="I827" s="28">
        <v>0</v>
      </c>
      <c r="J827" s="29" t="s">
        <v>17</v>
      </c>
      <c r="K827" s="29" t="s">
        <v>16</v>
      </c>
      <c r="L827" s="29" t="str">
        <f>_xlfn.XLOOKUP($D827,mapping!$B$2:$B$124,mapping!$A$2:$A$124,,0)</f>
        <v>Data Scientist</v>
      </c>
      <c r="M827" s="29" t="str">
        <f>_xlfn.XLOOKUP($C827,mapping!$J$2:$J$5,mapping!$K$2:$K$5,,0)</f>
        <v>Full-Time</v>
      </c>
      <c r="N827" s="29" t="str">
        <f>_xlfn.XLOOKUP($B827,mapping!$G$2:$G$5,mapping!$H$2:$H$5,,0)</f>
        <v>Senior</v>
      </c>
      <c r="O827" s="29" t="str">
        <f>_xlfn.XLOOKUP($J827,mapping!$D$2:$D$56,mapping!$E$2:$E$56,,0)</f>
        <v>United States</v>
      </c>
      <c r="P827" s="29" t="str">
        <f>_xlfn.XLOOKUP($K827,mapping!$P$2:$P$4,mapping!$Q$2:$Q$4,,0)</f>
        <v>Medium</v>
      </c>
      <c r="Q827" s="29" t="str">
        <f>_xlfn.XLOOKUP($I827,mapping!$M$2:$M$4,mapping!$N$2:$N$4,,0)</f>
        <v>On-site</v>
      </c>
    </row>
    <row r="828" spans="1:17" x14ac:dyDescent="0.25">
      <c r="A828" s="28">
        <v>2022</v>
      </c>
      <c r="B828" s="29" t="s">
        <v>21</v>
      </c>
      <c r="C828" s="29" t="s">
        <v>12</v>
      </c>
      <c r="D828" s="29" t="s">
        <v>107</v>
      </c>
      <c r="E828" s="28">
        <v>122000</v>
      </c>
      <c r="F828" s="29" t="s">
        <v>14</v>
      </c>
      <c r="G828" s="28">
        <v>122000</v>
      </c>
      <c r="H828" s="29" t="s">
        <v>17</v>
      </c>
      <c r="I828" s="28">
        <v>0</v>
      </c>
      <c r="J828" s="29" t="s">
        <v>17</v>
      </c>
      <c r="K828" s="29" t="s">
        <v>16</v>
      </c>
      <c r="L828" s="29" t="str">
        <f>_xlfn.XLOOKUP($D828,mapping!$B$2:$B$124,mapping!$A$2:$A$124,,0)</f>
        <v>Data Scientist</v>
      </c>
      <c r="M828" s="29" t="str">
        <f>_xlfn.XLOOKUP($C828,mapping!$J$2:$J$5,mapping!$K$2:$K$5,,0)</f>
        <v>Full-Time</v>
      </c>
      <c r="N828" s="29" t="str">
        <f>_xlfn.XLOOKUP($B828,mapping!$G$2:$G$5,mapping!$H$2:$H$5,,0)</f>
        <v>Senior</v>
      </c>
      <c r="O828" s="29" t="str">
        <f>_xlfn.XLOOKUP($J828,mapping!$D$2:$D$56,mapping!$E$2:$E$56,,0)</f>
        <v>United States</v>
      </c>
      <c r="P828" s="29" t="str">
        <f>_xlfn.XLOOKUP($K828,mapping!$P$2:$P$4,mapping!$Q$2:$Q$4,,0)</f>
        <v>Medium</v>
      </c>
      <c r="Q828" s="29" t="str">
        <f>_xlfn.XLOOKUP($I828,mapping!$M$2:$M$4,mapping!$N$2:$N$4,,0)</f>
        <v>On-site</v>
      </c>
    </row>
    <row r="829" spans="1:17" x14ac:dyDescent="0.25">
      <c r="A829" s="28">
        <v>2023</v>
      </c>
      <c r="B829" s="29" t="s">
        <v>21</v>
      </c>
      <c r="C829" s="29" t="s">
        <v>12</v>
      </c>
      <c r="D829" s="29" t="s">
        <v>22</v>
      </c>
      <c r="E829" s="28">
        <v>126500</v>
      </c>
      <c r="F829" s="29" t="s">
        <v>14</v>
      </c>
      <c r="G829" s="28">
        <v>126500</v>
      </c>
      <c r="H829" s="29" t="s">
        <v>17</v>
      </c>
      <c r="I829" s="28">
        <v>0</v>
      </c>
      <c r="J829" s="29" t="s">
        <v>17</v>
      </c>
      <c r="K829" s="29" t="s">
        <v>16</v>
      </c>
      <c r="L829" s="29" t="str">
        <f>_xlfn.XLOOKUP($D829,mapping!$B$2:$B$124,mapping!$A$2:$A$124,,0)</f>
        <v>Data Scientist</v>
      </c>
      <c r="M829" s="29" t="str">
        <f>_xlfn.XLOOKUP($C829,mapping!$J$2:$J$5,mapping!$K$2:$K$5,,0)</f>
        <v>Full-Time</v>
      </c>
      <c r="N829" s="29" t="str">
        <f>_xlfn.XLOOKUP($B829,mapping!$G$2:$G$5,mapping!$H$2:$H$5,,0)</f>
        <v>Senior</v>
      </c>
      <c r="O829" s="29" t="str">
        <f>_xlfn.XLOOKUP($J829,mapping!$D$2:$D$56,mapping!$E$2:$E$56,,0)</f>
        <v>United States</v>
      </c>
      <c r="P829" s="29" t="str">
        <f>_xlfn.XLOOKUP($K829,mapping!$P$2:$P$4,mapping!$Q$2:$Q$4,,0)</f>
        <v>Medium</v>
      </c>
      <c r="Q829" s="29" t="str">
        <f>_xlfn.XLOOKUP($I829,mapping!$M$2:$M$4,mapping!$N$2:$N$4,,0)</f>
        <v>On-site</v>
      </c>
    </row>
    <row r="830" spans="1:17" x14ac:dyDescent="0.25">
      <c r="A830" s="28">
        <v>2024</v>
      </c>
      <c r="B830" s="29" t="s">
        <v>21</v>
      </c>
      <c r="C830" s="29" t="s">
        <v>12</v>
      </c>
      <c r="D830" s="29" t="s">
        <v>22</v>
      </c>
      <c r="E830" s="28">
        <v>174500</v>
      </c>
      <c r="F830" s="29" t="s">
        <v>14</v>
      </c>
      <c r="G830" s="28">
        <v>174500</v>
      </c>
      <c r="H830" s="29" t="s">
        <v>17</v>
      </c>
      <c r="I830" s="28">
        <v>100</v>
      </c>
      <c r="J830" s="29" t="s">
        <v>17</v>
      </c>
      <c r="K830" s="29" t="s">
        <v>16</v>
      </c>
      <c r="L830" s="29" t="str">
        <f>_xlfn.XLOOKUP($D830,mapping!$B$2:$B$124,mapping!$A$2:$A$124,,0)</f>
        <v>Data Scientist</v>
      </c>
      <c r="M830" s="29" t="str">
        <f>_xlfn.XLOOKUP($C830,mapping!$J$2:$J$5,mapping!$K$2:$K$5,,0)</f>
        <v>Full-Time</v>
      </c>
      <c r="N830" s="29" t="str">
        <f>_xlfn.XLOOKUP($B830,mapping!$G$2:$G$5,mapping!$H$2:$H$5,,0)</f>
        <v>Senior</v>
      </c>
      <c r="O830" s="29" t="str">
        <f>_xlfn.XLOOKUP($J830,mapping!$D$2:$D$56,mapping!$E$2:$E$56,,0)</f>
        <v>United States</v>
      </c>
      <c r="P830" s="29" t="str">
        <f>_xlfn.XLOOKUP($K830,mapping!$P$2:$P$4,mapping!$Q$2:$Q$4,,0)</f>
        <v>Medium</v>
      </c>
      <c r="Q830" s="29" t="str">
        <f>_xlfn.XLOOKUP($I830,mapping!$M$2:$M$4,mapping!$N$2:$N$4,,0)</f>
        <v>Remote</v>
      </c>
    </row>
    <row r="831" spans="1:17" x14ac:dyDescent="0.25">
      <c r="A831" s="28">
        <v>2023</v>
      </c>
      <c r="B831" s="29" t="s">
        <v>21</v>
      </c>
      <c r="C831" s="29" t="s">
        <v>12</v>
      </c>
      <c r="D831" s="29" t="s">
        <v>18</v>
      </c>
      <c r="E831" s="28">
        <v>139500</v>
      </c>
      <c r="F831" s="29" t="s">
        <v>14</v>
      </c>
      <c r="G831" s="28">
        <v>139500</v>
      </c>
      <c r="H831" s="29" t="s">
        <v>17</v>
      </c>
      <c r="I831" s="28">
        <v>0</v>
      </c>
      <c r="J831" s="29" t="s">
        <v>17</v>
      </c>
      <c r="K831" s="29" t="s">
        <v>16</v>
      </c>
      <c r="L831" s="29" t="str">
        <f>_xlfn.XLOOKUP($D831,mapping!$B$2:$B$124,mapping!$A$2:$A$124,,0)</f>
        <v>Machine Learning Engineer</v>
      </c>
      <c r="M831" s="29" t="str">
        <f>_xlfn.XLOOKUP($C831,mapping!$J$2:$J$5,mapping!$K$2:$K$5,,0)</f>
        <v>Full-Time</v>
      </c>
      <c r="N831" s="29" t="str">
        <f>_xlfn.XLOOKUP($B831,mapping!$G$2:$G$5,mapping!$H$2:$H$5,,0)</f>
        <v>Senior</v>
      </c>
      <c r="O831" s="29" t="str">
        <f>_xlfn.XLOOKUP($J831,mapping!$D$2:$D$56,mapping!$E$2:$E$56,,0)</f>
        <v>United States</v>
      </c>
      <c r="P831" s="29" t="str">
        <f>_xlfn.XLOOKUP($K831,mapping!$P$2:$P$4,mapping!$Q$2:$Q$4,,0)</f>
        <v>Medium</v>
      </c>
      <c r="Q831" s="29" t="str">
        <f>_xlfn.XLOOKUP($I831,mapping!$M$2:$M$4,mapping!$N$2:$N$4,,0)</f>
        <v>On-site</v>
      </c>
    </row>
    <row r="832" spans="1:17" x14ac:dyDescent="0.25">
      <c r="A832" s="28">
        <v>2023</v>
      </c>
      <c r="B832" s="29" t="s">
        <v>21</v>
      </c>
      <c r="C832" s="29" t="s">
        <v>12</v>
      </c>
      <c r="D832" s="29" t="s">
        <v>26</v>
      </c>
      <c r="E832" s="28">
        <v>221000</v>
      </c>
      <c r="F832" s="29" t="s">
        <v>14</v>
      </c>
      <c r="G832" s="28">
        <v>221000</v>
      </c>
      <c r="H832" s="29" t="s">
        <v>17</v>
      </c>
      <c r="I832" s="28">
        <v>0</v>
      </c>
      <c r="J832" s="29" t="s">
        <v>17</v>
      </c>
      <c r="K832" s="29" t="s">
        <v>16</v>
      </c>
      <c r="L832" s="29" t="str">
        <f>_xlfn.XLOOKUP($D832,mapping!$B$2:$B$124,mapping!$A$2:$A$124,,0)</f>
        <v>Data Engineer</v>
      </c>
      <c r="M832" s="29" t="str">
        <f>_xlfn.XLOOKUP($C832,mapping!$J$2:$J$5,mapping!$K$2:$K$5,,0)</f>
        <v>Full-Time</v>
      </c>
      <c r="N832" s="29" t="str">
        <f>_xlfn.XLOOKUP($B832,mapping!$G$2:$G$5,mapping!$H$2:$H$5,,0)</f>
        <v>Senior</v>
      </c>
      <c r="O832" s="29" t="str">
        <f>_xlfn.XLOOKUP($J832,mapping!$D$2:$D$56,mapping!$E$2:$E$56,,0)</f>
        <v>United States</v>
      </c>
      <c r="P832" s="29" t="str">
        <f>_xlfn.XLOOKUP($K832,mapping!$P$2:$P$4,mapping!$Q$2:$Q$4,,0)</f>
        <v>Medium</v>
      </c>
      <c r="Q832" s="29" t="str">
        <f>_xlfn.XLOOKUP($I832,mapping!$M$2:$M$4,mapping!$N$2:$N$4,,0)</f>
        <v>On-site</v>
      </c>
    </row>
    <row r="833" spans="1:17" x14ac:dyDescent="0.25">
      <c r="A833" s="28">
        <v>2023</v>
      </c>
      <c r="B833" s="29" t="s">
        <v>21</v>
      </c>
      <c r="C833" s="29" t="s">
        <v>12</v>
      </c>
      <c r="D833" s="29" t="s">
        <v>22</v>
      </c>
      <c r="E833" s="28">
        <v>201450</v>
      </c>
      <c r="F833" s="29" t="s">
        <v>14</v>
      </c>
      <c r="G833" s="28">
        <v>201450</v>
      </c>
      <c r="H833" s="29" t="s">
        <v>17</v>
      </c>
      <c r="I833" s="28">
        <v>100</v>
      </c>
      <c r="J833" s="29" t="s">
        <v>17</v>
      </c>
      <c r="K833" s="29" t="s">
        <v>16</v>
      </c>
      <c r="L833" s="29" t="str">
        <f>_xlfn.XLOOKUP($D833,mapping!$B$2:$B$124,mapping!$A$2:$A$124,,0)</f>
        <v>Data Scientist</v>
      </c>
      <c r="M833" s="29" t="str">
        <f>_xlfn.XLOOKUP($C833,mapping!$J$2:$J$5,mapping!$K$2:$K$5,,0)</f>
        <v>Full-Time</v>
      </c>
      <c r="N833" s="29" t="str">
        <f>_xlfn.XLOOKUP($B833,mapping!$G$2:$G$5,mapping!$H$2:$H$5,,0)</f>
        <v>Senior</v>
      </c>
      <c r="O833" s="29" t="str">
        <f>_xlfn.XLOOKUP($J833,mapping!$D$2:$D$56,mapping!$E$2:$E$56,,0)</f>
        <v>United States</v>
      </c>
      <c r="P833" s="29" t="str">
        <f>_xlfn.XLOOKUP($K833,mapping!$P$2:$P$4,mapping!$Q$2:$Q$4,,0)</f>
        <v>Medium</v>
      </c>
      <c r="Q833" s="29" t="str">
        <f>_xlfn.XLOOKUP($I833,mapping!$M$2:$M$4,mapping!$N$2:$N$4,,0)</f>
        <v>Remote</v>
      </c>
    </row>
    <row r="834" spans="1:17" x14ac:dyDescent="0.25">
      <c r="A834" s="28">
        <v>2024</v>
      </c>
      <c r="B834" s="29" t="s">
        <v>21</v>
      </c>
      <c r="C834" s="29" t="s">
        <v>12</v>
      </c>
      <c r="D834" s="29" t="s">
        <v>26</v>
      </c>
      <c r="E834" s="28">
        <v>127000</v>
      </c>
      <c r="F834" s="29" t="s">
        <v>14</v>
      </c>
      <c r="G834" s="28">
        <v>127000</v>
      </c>
      <c r="H834" s="29" t="s">
        <v>45</v>
      </c>
      <c r="I834" s="28">
        <v>0</v>
      </c>
      <c r="J834" s="29" t="s">
        <v>45</v>
      </c>
      <c r="K834" s="29" t="s">
        <v>16</v>
      </c>
      <c r="L834" s="29" t="str">
        <f>_xlfn.XLOOKUP($D834,mapping!$B$2:$B$124,mapping!$A$2:$A$124,,0)</f>
        <v>Data Engineer</v>
      </c>
      <c r="M834" s="29" t="str">
        <f>_xlfn.XLOOKUP($C834,mapping!$J$2:$J$5,mapping!$K$2:$K$5,,0)</f>
        <v>Full-Time</v>
      </c>
      <c r="N834" s="29" t="str">
        <f>_xlfn.XLOOKUP($B834,mapping!$G$2:$G$5,mapping!$H$2:$H$5,,0)</f>
        <v>Senior</v>
      </c>
      <c r="O834" s="29" t="str">
        <f>_xlfn.XLOOKUP($J834,mapping!$D$2:$D$56,mapping!$E$2:$E$56,,0)</f>
        <v>Canada</v>
      </c>
      <c r="P834" s="29" t="str">
        <f>_xlfn.XLOOKUP($K834,mapping!$P$2:$P$4,mapping!$Q$2:$Q$4,,0)</f>
        <v>Medium</v>
      </c>
      <c r="Q834" s="29" t="str">
        <f>_xlfn.XLOOKUP($I834,mapping!$M$2:$M$4,mapping!$N$2:$N$4,,0)</f>
        <v>On-site</v>
      </c>
    </row>
    <row r="835" spans="1:17" x14ac:dyDescent="0.25">
      <c r="A835" s="28">
        <v>2023</v>
      </c>
      <c r="B835" s="29" t="s">
        <v>11</v>
      </c>
      <c r="C835" s="29" t="s">
        <v>12</v>
      </c>
      <c r="D835" s="29" t="s">
        <v>26</v>
      </c>
      <c r="E835" s="28">
        <v>48000</v>
      </c>
      <c r="F835" s="29" t="s">
        <v>19</v>
      </c>
      <c r="G835" s="28">
        <v>51824</v>
      </c>
      <c r="H835" s="29" t="s">
        <v>121</v>
      </c>
      <c r="I835" s="28">
        <v>100</v>
      </c>
      <c r="J835" s="29" t="s">
        <v>121</v>
      </c>
      <c r="K835" s="29" t="s">
        <v>16</v>
      </c>
      <c r="L835" s="29" t="str">
        <f>_xlfn.XLOOKUP($D835,mapping!$B$2:$B$124,mapping!$A$2:$A$124,,0)</f>
        <v>Data Engineer</v>
      </c>
      <c r="M835" s="29" t="str">
        <f>_xlfn.XLOOKUP($C835,mapping!$J$2:$J$5,mapping!$K$2:$K$5,,0)</f>
        <v>Full-Time</v>
      </c>
      <c r="N835" s="29" t="str">
        <f>_xlfn.XLOOKUP($B835,mapping!$G$2:$G$5,mapping!$H$2:$H$5,,0)</f>
        <v>Mid-Level</v>
      </c>
      <c r="O835" s="29" t="str">
        <f>_xlfn.XLOOKUP($J835,mapping!$D$2:$D$56,mapping!$E$2:$E$56,,0)</f>
        <v>France</v>
      </c>
      <c r="P835" s="29" t="str">
        <f>_xlfn.XLOOKUP($K835,mapping!$P$2:$P$4,mapping!$Q$2:$Q$4,,0)</f>
        <v>Medium</v>
      </c>
      <c r="Q835" s="29" t="str">
        <f>_xlfn.XLOOKUP($I835,mapping!$M$2:$M$4,mapping!$N$2:$N$4,,0)</f>
        <v>Remote</v>
      </c>
    </row>
    <row r="836" spans="1:17" x14ac:dyDescent="0.25">
      <c r="A836" s="28">
        <v>2024</v>
      </c>
      <c r="B836" s="29" t="s">
        <v>21</v>
      </c>
      <c r="C836" s="29" t="s">
        <v>12</v>
      </c>
      <c r="D836" s="29" t="s">
        <v>22</v>
      </c>
      <c r="E836" s="28">
        <v>123000</v>
      </c>
      <c r="F836" s="29" t="s">
        <v>14</v>
      </c>
      <c r="G836" s="28">
        <v>123000</v>
      </c>
      <c r="H836" s="29" t="s">
        <v>17</v>
      </c>
      <c r="I836" s="28">
        <v>0</v>
      </c>
      <c r="J836" s="29" t="s">
        <v>17</v>
      </c>
      <c r="K836" s="29" t="s">
        <v>16</v>
      </c>
      <c r="L836" s="29" t="str">
        <f>_xlfn.XLOOKUP($D836,mapping!$B$2:$B$124,mapping!$A$2:$A$124,,0)</f>
        <v>Data Scientist</v>
      </c>
      <c r="M836" s="29" t="str">
        <f>_xlfn.XLOOKUP($C836,mapping!$J$2:$J$5,mapping!$K$2:$K$5,,0)</f>
        <v>Full-Time</v>
      </c>
      <c r="N836" s="29" t="str">
        <f>_xlfn.XLOOKUP($B836,mapping!$G$2:$G$5,mapping!$H$2:$H$5,,0)</f>
        <v>Senior</v>
      </c>
      <c r="O836" s="29" t="str">
        <f>_xlfn.XLOOKUP($J836,mapping!$D$2:$D$56,mapping!$E$2:$E$56,,0)</f>
        <v>United States</v>
      </c>
      <c r="P836" s="29" t="str">
        <f>_xlfn.XLOOKUP($K836,mapping!$P$2:$P$4,mapping!$Q$2:$Q$4,,0)</f>
        <v>Medium</v>
      </c>
      <c r="Q836" s="29" t="str">
        <f>_xlfn.XLOOKUP($I836,mapping!$M$2:$M$4,mapping!$N$2:$N$4,,0)</f>
        <v>On-site</v>
      </c>
    </row>
    <row r="837" spans="1:17" x14ac:dyDescent="0.25">
      <c r="A837" s="28">
        <v>2023</v>
      </c>
      <c r="B837" s="29" t="s">
        <v>11</v>
      </c>
      <c r="C837" s="29" t="s">
        <v>12</v>
      </c>
      <c r="D837" s="29" t="s">
        <v>13</v>
      </c>
      <c r="E837" s="28">
        <v>65000</v>
      </c>
      <c r="F837" s="29" t="s">
        <v>14</v>
      </c>
      <c r="G837" s="28">
        <v>65000</v>
      </c>
      <c r="H837" s="29" t="s">
        <v>17</v>
      </c>
      <c r="I837" s="28">
        <v>0</v>
      </c>
      <c r="J837" s="29" t="s">
        <v>17</v>
      </c>
      <c r="K837" s="29" t="s">
        <v>16</v>
      </c>
      <c r="L837" s="29" t="str">
        <f>_xlfn.XLOOKUP($D837,mapping!$B$2:$B$124,mapping!$A$2:$A$124,,0)</f>
        <v>Data Analyst</v>
      </c>
      <c r="M837" s="29" t="str">
        <f>_xlfn.XLOOKUP($C837,mapping!$J$2:$J$5,mapping!$K$2:$K$5,,0)</f>
        <v>Full-Time</v>
      </c>
      <c r="N837" s="29" t="str">
        <f>_xlfn.XLOOKUP($B837,mapping!$G$2:$G$5,mapping!$H$2:$H$5,,0)</f>
        <v>Mid-Level</v>
      </c>
      <c r="O837" s="29" t="str">
        <f>_xlfn.XLOOKUP($J837,mapping!$D$2:$D$56,mapping!$E$2:$E$56,,0)</f>
        <v>United States</v>
      </c>
      <c r="P837" s="29" t="str">
        <f>_xlfn.XLOOKUP($K837,mapping!$P$2:$P$4,mapping!$Q$2:$Q$4,,0)</f>
        <v>Medium</v>
      </c>
      <c r="Q837" s="29" t="str">
        <f>_xlfn.XLOOKUP($I837,mapping!$M$2:$M$4,mapping!$N$2:$N$4,,0)</f>
        <v>On-site</v>
      </c>
    </row>
    <row r="838" spans="1:17" x14ac:dyDescent="0.25">
      <c r="A838" s="28">
        <v>2024</v>
      </c>
      <c r="B838" s="29" t="s">
        <v>21</v>
      </c>
      <c r="C838" s="29" t="s">
        <v>12</v>
      </c>
      <c r="D838" s="29" t="s">
        <v>96</v>
      </c>
      <c r="E838" s="28">
        <v>150000</v>
      </c>
      <c r="F838" s="29" t="s">
        <v>14</v>
      </c>
      <c r="G838" s="28">
        <v>150000</v>
      </c>
      <c r="H838" s="29" t="s">
        <v>17</v>
      </c>
      <c r="I838" s="28">
        <v>0</v>
      </c>
      <c r="J838" s="29" t="s">
        <v>17</v>
      </c>
      <c r="K838" s="29" t="s">
        <v>16</v>
      </c>
      <c r="L838" s="29" t="str">
        <f>_xlfn.XLOOKUP($D838,mapping!$B$2:$B$124,mapping!$A$2:$A$124,,0)</f>
        <v>Business Intelligence</v>
      </c>
      <c r="M838" s="29" t="str">
        <f>_xlfn.XLOOKUP($C838,mapping!$J$2:$J$5,mapping!$K$2:$K$5,,0)</f>
        <v>Full-Time</v>
      </c>
      <c r="N838" s="29" t="str">
        <f>_xlfn.XLOOKUP($B838,mapping!$G$2:$G$5,mapping!$H$2:$H$5,,0)</f>
        <v>Senior</v>
      </c>
      <c r="O838" s="29" t="str">
        <f>_xlfn.XLOOKUP($J838,mapping!$D$2:$D$56,mapping!$E$2:$E$56,,0)</f>
        <v>United States</v>
      </c>
      <c r="P838" s="29" t="str">
        <f>_xlfn.XLOOKUP($K838,mapping!$P$2:$P$4,mapping!$Q$2:$Q$4,,0)</f>
        <v>Medium</v>
      </c>
      <c r="Q838" s="29" t="str">
        <f>_xlfn.XLOOKUP($I838,mapping!$M$2:$M$4,mapping!$N$2:$N$4,,0)</f>
        <v>On-site</v>
      </c>
    </row>
    <row r="839" spans="1:17" x14ac:dyDescent="0.25">
      <c r="A839" s="28">
        <v>2024</v>
      </c>
      <c r="B839" s="29" t="s">
        <v>11</v>
      </c>
      <c r="C839" s="29" t="s">
        <v>12</v>
      </c>
      <c r="D839" s="29" t="s">
        <v>26</v>
      </c>
      <c r="E839" s="28">
        <v>92000</v>
      </c>
      <c r="F839" s="29" t="s">
        <v>14</v>
      </c>
      <c r="G839" s="28">
        <v>92000</v>
      </c>
      <c r="H839" s="29" t="s">
        <v>17</v>
      </c>
      <c r="I839" s="28">
        <v>0</v>
      </c>
      <c r="J839" s="29" t="s">
        <v>17</v>
      </c>
      <c r="K839" s="29" t="s">
        <v>16</v>
      </c>
      <c r="L839" s="29" t="str">
        <f>_xlfn.XLOOKUP($D839,mapping!$B$2:$B$124,mapping!$A$2:$A$124,,0)</f>
        <v>Data Engineer</v>
      </c>
      <c r="M839" s="29" t="str">
        <f>_xlfn.XLOOKUP($C839,mapping!$J$2:$J$5,mapping!$K$2:$K$5,,0)</f>
        <v>Full-Time</v>
      </c>
      <c r="N839" s="29" t="str">
        <f>_xlfn.XLOOKUP($B839,mapping!$G$2:$G$5,mapping!$H$2:$H$5,,0)</f>
        <v>Mid-Level</v>
      </c>
      <c r="O839" s="29" t="str">
        <f>_xlfn.XLOOKUP($J839,mapping!$D$2:$D$56,mapping!$E$2:$E$56,,0)</f>
        <v>United States</v>
      </c>
      <c r="P839" s="29" t="str">
        <f>_xlfn.XLOOKUP($K839,mapping!$P$2:$P$4,mapping!$Q$2:$Q$4,,0)</f>
        <v>Medium</v>
      </c>
      <c r="Q839" s="29" t="str">
        <f>_xlfn.XLOOKUP($I839,mapping!$M$2:$M$4,mapping!$N$2:$N$4,,0)</f>
        <v>On-site</v>
      </c>
    </row>
    <row r="840" spans="1:17" x14ac:dyDescent="0.25">
      <c r="A840" s="28">
        <v>2024</v>
      </c>
      <c r="B840" s="29" t="s">
        <v>21</v>
      </c>
      <c r="C840" s="29" t="s">
        <v>12</v>
      </c>
      <c r="D840" s="29" t="s">
        <v>85</v>
      </c>
      <c r="E840" s="28">
        <v>239300</v>
      </c>
      <c r="F840" s="29" t="s">
        <v>14</v>
      </c>
      <c r="G840" s="28">
        <v>239300</v>
      </c>
      <c r="H840" s="29" t="s">
        <v>17</v>
      </c>
      <c r="I840" s="28">
        <v>0</v>
      </c>
      <c r="J840" s="29" t="s">
        <v>17</v>
      </c>
      <c r="K840" s="29" t="s">
        <v>16</v>
      </c>
      <c r="L840" s="29" t="str">
        <f>_xlfn.XLOOKUP($D840,mapping!$B$2:$B$124,mapping!$A$2:$A$124,,0)</f>
        <v>Data Analyst</v>
      </c>
      <c r="M840" s="29" t="str">
        <f>_xlfn.XLOOKUP($C840,mapping!$J$2:$J$5,mapping!$K$2:$K$5,,0)</f>
        <v>Full-Time</v>
      </c>
      <c r="N840" s="29" t="str">
        <f>_xlfn.XLOOKUP($B840,mapping!$G$2:$G$5,mapping!$H$2:$H$5,,0)</f>
        <v>Senior</v>
      </c>
      <c r="O840" s="29" t="str">
        <f>_xlfn.XLOOKUP($J840,mapping!$D$2:$D$56,mapping!$E$2:$E$56,,0)</f>
        <v>United States</v>
      </c>
      <c r="P840" s="29" t="str">
        <f>_xlfn.XLOOKUP($K840,mapping!$P$2:$P$4,mapping!$Q$2:$Q$4,,0)</f>
        <v>Medium</v>
      </c>
      <c r="Q840" s="29" t="str">
        <f>_xlfn.XLOOKUP($I840,mapping!$M$2:$M$4,mapping!$N$2:$N$4,,0)</f>
        <v>On-site</v>
      </c>
    </row>
    <row r="841" spans="1:17" x14ac:dyDescent="0.25">
      <c r="A841" s="28">
        <v>2023</v>
      </c>
      <c r="B841" s="29" t="s">
        <v>11</v>
      </c>
      <c r="C841" s="29" t="s">
        <v>12</v>
      </c>
      <c r="D841" s="29" t="s">
        <v>26</v>
      </c>
      <c r="E841" s="28">
        <v>167500</v>
      </c>
      <c r="F841" s="29" t="s">
        <v>14</v>
      </c>
      <c r="G841" s="28">
        <v>167500</v>
      </c>
      <c r="H841" s="29" t="s">
        <v>17</v>
      </c>
      <c r="I841" s="28">
        <v>0</v>
      </c>
      <c r="J841" s="29" t="s">
        <v>17</v>
      </c>
      <c r="K841" s="29" t="s">
        <v>16</v>
      </c>
      <c r="L841" s="29" t="str">
        <f>_xlfn.XLOOKUP($D841,mapping!$B$2:$B$124,mapping!$A$2:$A$124,,0)</f>
        <v>Data Engineer</v>
      </c>
      <c r="M841" s="29" t="str">
        <f>_xlfn.XLOOKUP($C841,mapping!$J$2:$J$5,mapping!$K$2:$K$5,,0)</f>
        <v>Full-Time</v>
      </c>
      <c r="N841" s="29" t="str">
        <f>_xlfn.XLOOKUP($B841,mapping!$G$2:$G$5,mapping!$H$2:$H$5,,0)</f>
        <v>Mid-Level</v>
      </c>
      <c r="O841" s="29" t="str">
        <f>_xlfn.XLOOKUP($J841,mapping!$D$2:$D$56,mapping!$E$2:$E$56,,0)</f>
        <v>United States</v>
      </c>
      <c r="P841" s="29" t="str">
        <f>_xlfn.XLOOKUP($K841,mapping!$P$2:$P$4,mapping!$Q$2:$Q$4,,0)</f>
        <v>Medium</v>
      </c>
      <c r="Q841" s="29" t="str">
        <f>_xlfn.XLOOKUP($I841,mapping!$M$2:$M$4,mapping!$N$2:$N$4,,0)</f>
        <v>On-site</v>
      </c>
    </row>
    <row r="842" spans="1:17" x14ac:dyDescent="0.25">
      <c r="A842" s="28">
        <v>2024</v>
      </c>
      <c r="B842" s="29" t="s">
        <v>11</v>
      </c>
      <c r="C842" s="29" t="s">
        <v>12</v>
      </c>
      <c r="D842" s="29" t="s">
        <v>26</v>
      </c>
      <c r="E842" s="28">
        <v>98000</v>
      </c>
      <c r="F842" s="29" t="s">
        <v>14</v>
      </c>
      <c r="G842" s="28">
        <v>98000</v>
      </c>
      <c r="H842" s="29" t="s">
        <v>17</v>
      </c>
      <c r="I842" s="28">
        <v>0</v>
      </c>
      <c r="J842" s="29" t="s">
        <v>17</v>
      </c>
      <c r="K842" s="29" t="s">
        <v>16</v>
      </c>
      <c r="L842" s="29" t="str">
        <f>_xlfn.XLOOKUP($D842,mapping!$B$2:$B$124,mapping!$A$2:$A$124,,0)</f>
        <v>Data Engineer</v>
      </c>
      <c r="M842" s="29" t="str">
        <f>_xlfn.XLOOKUP($C842,mapping!$J$2:$J$5,mapping!$K$2:$K$5,,0)</f>
        <v>Full-Time</v>
      </c>
      <c r="N842" s="29" t="str">
        <f>_xlfn.XLOOKUP($B842,mapping!$G$2:$G$5,mapping!$H$2:$H$5,,0)</f>
        <v>Mid-Level</v>
      </c>
      <c r="O842" s="29" t="str">
        <f>_xlfn.XLOOKUP($J842,mapping!$D$2:$D$56,mapping!$E$2:$E$56,,0)</f>
        <v>United States</v>
      </c>
      <c r="P842" s="29" t="str">
        <f>_xlfn.XLOOKUP($K842,mapping!$P$2:$P$4,mapping!$Q$2:$Q$4,,0)</f>
        <v>Medium</v>
      </c>
      <c r="Q842" s="29" t="str">
        <f>_xlfn.XLOOKUP($I842,mapping!$M$2:$M$4,mapping!$N$2:$N$4,,0)</f>
        <v>On-site</v>
      </c>
    </row>
    <row r="843" spans="1:17" x14ac:dyDescent="0.25">
      <c r="A843" s="28">
        <v>2024</v>
      </c>
      <c r="B843" s="29" t="s">
        <v>21</v>
      </c>
      <c r="C843" s="29" t="s">
        <v>12</v>
      </c>
      <c r="D843" s="29" t="s">
        <v>23</v>
      </c>
      <c r="E843" s="28">
        <v>150000</v>
      </c>
      <c r="F843" s="29" t="s">
        <v>14</v>
      </c>
      <c r="G843" s="28">
        <v>150000</v>
      </c>
      <c r="H843" s="29" t="s">
        <v>17</v>
      </c>
      <c r="I843" s="28">
        <v>0</v>
      </c>
      <c r="J843" s="29" t="s">
        <v>17</v>
      </c>
      <c r="K843" s="29" t="s">
        <v>16</v>
      </c>
      <c r="L843" s="29" t="str">
        <f>_xlfn.XLOOKUP($D843,mapping!$B$2:$B$124,mapping!$A$2:$A$124,,0)</f>
        <v>Researcher</v>
      </c>
      <c r="M843" s="29" t="str">
        <f>_xlfn.XLOOKUP($C843,mapping!$J$2:$J$5,mapping!$K$2:$K$5,,0)</f>
        <v>Full-Time</v>
      </c>
      <c r="N843" s="29" t="str">
        <f>_xlfn.XLOOKUP($B843,mapping!$G$2:$G$5,mapping!$H$2:$H$5,,0)</f>
        <v>Senior</v>
      </c>
      <c r="O843" s="29" t="str">
        <f>_xlfn.XLOOKUP($J843,mapping!$D$2:$D$56,mapping!$E$2:$E$56,,0)</f>
        <v>United States</v>
      </c>
      <c r="P843" s="29" t="str">
        <f>_xlfn.XLOOKUP($K843,mapping!$P$2:$P$4,mapping!$Q$2:$Q$4,,0)</f>
        <v>Medium</v>
      </c>
      <c r="Q843" s="29" t="str">
        <f>_xlfn.XLOOKUP($I843,mapping!$M$2:$M$4,mapping!$N$2:$N$4,,0)</f>
        <v>On-site</v>
      </c>
    </row>
    <row r="844" spans="1:17" x14ac:dyDescent="0.25">
      <c r="A844" s="28">
        <v>2023</v>
      </c>
      <c r="B844" s="29" t="s">
        <v>21</v>
      </c>
      <c r="C844" s="29" t="s">
        <v>12</v>
      </c>
      <c r="D844" s="29" t="s">
        <v>18</v>
      </c>
      <c r="E844" s="28">
        <v>208000</v>
      </c>
      <c r="F844" s="29" t="s">
        <v>14</v>
      </c>
      <c r="G844" s="28">
        <v>208000</v>
      </c>
      <c r="H844" s="29" t="s">
        <v>17</v>
      </c>
      <c r="I844" s="28">
        <v>100</v>
      </c>
      <c r="J844" s="29" t="s">
        <v>17</v>
      </c>
      <c r="K844" s="29" t="s">
        <v>16</v>
      </c>
      <c r="L844" s="29" t="str">
        <f>_xlfn.XLOOKUP($D844,mapping!$B$2:$B$124,mapping!$A$2:$A$124,,0)</f>
        <v>Machine Learning Engineer</v>
      </c>
      <c r="M844" s="29" t="str">
        <f>_xlfn.XLOOKUP($C844,mapping!$J$2:$J$5,mapping!$K$2:$K$5,,0)</f>
        <v>Full-Time</v>
      </c>
      <c r="N844" s="29" t="str">
        <f>_xlfn.XLOOKUP($B844,mapping!$G$2:$G$5,mapping!$H$2:$H$5,,0)</f>
        <v>Senior</v>
      </c>
      <c r="O844" s="29" t="str">
        <f>_xlfn.XLOOKUP($J844,mapping!$D$2:$D$56,mapping!$E$2:$E$56,,0)</f>
        <v>United States</v>
      </c>
      <c r="P844" s="29" t="str">
        <f>_xlfn.XLOOKUP($K844,mapping!$P$2:$P$4,mapping!$Q$2:$Q$4,,0)</f>
        <v>Medium</v>
      </c>
      <c r="Q844" s="29" t="str">
        <f>_xlfn.XLOOKUP($I844,mapping!$M$2:$M$4,mapping!$N$2:$N$4,,0)</f>
        <v>Remote</v>
      </c>
    </row>
    <row r="845" spans="1:17" x14ac:dyDescent="0.25">
      <c r="A845" s="28">
        <v>2023</v>
      </c>
      <c r="B845" s="29" t="s">
        <v>21</v>
      </c>
      <c r="C845" s="29" t="s">
        <v>12</v>
      </c>
      <c r="D845" s="29" t="s">
        <v>22</v>
      </c>
      <c r="E845" s="28">
        <v>157500</v>
      </c>
      <c r="F845" s="29" t="s">
        <v>14</v>
      </c>
      <c r="G845" s="28">
        <v>157500</v>
      </c>
      <c r="H845" s="29" t="s">
        <v>17</v>
      </c>
      <c r="I845" s="28">
        <v>100</v>
      </c>
      <c r="J845" s="29" t="s">
        <v>17</v>
      </c>
      <c r="K845" s="29" t="s">
        <v>16</v>
      </c>
      <c r="L845" s="29" t="str">
        <f>_xlfn.XLOOKUP($D845,mapping!$B$2:$B$124,mapping!$A$2:$A$124,,0)</f>
        <v>Data Scientist</v>
      </c>
      <c r="M845" s="29" t="str">
        <f>_xlfn.XLOOKUP($C845,mapping!$J$2:$J$5,mapping!$K$2:$K$5,,0)</f>
        <v>Full-Time</v>
      </c>
      <c r="N845" s="29" t="str">
        <f>_xlfn.XLOOKUP($B845,mapping!$G$2:$G$5,mapping!$H$2:$H$5,,0)</f>
        <v>Senior</v>
      </c>
      <c r="O845" s="29" t="str">
        <f>_xlfn.XLOOKUP($J845,mapping!$D$2:$D$56,mapping!$E$2:$E$56,,0)</f>
        <v>United States</v>
      </c>
      <c r="P845" s="29" t="str">
        <f>_xlfn.XLOOKUP($K845,mapping!$P$2:$P$4,mapping!$Q$2:$Q$4,,0)</f>
        <v>Medium</v>
      </c>
      <c r="Q845" s="29" t="str">
        <f>_xlfn.XLOOKUP($I845,mapping!$M$2:$M$4,mapping!$N$2:$N$4,,0)</f>
        <v>Remote</v>
      </c>
    </row>
    <row r="846" spans="1:17" x14ac:dyDescent="0.25">
      <c r="A846" s="28">
        <v>2020</v>
      </c>
      <c r="B846" s="29" t="s">
        <v>29</v>
      </c>
      <c r="C846" s="29" t="s">
        <v>12</v>
      </c>
      <c r="D846" s="29" t="s">
        <v>34</v>
      </c>
      <c r="E846" s="28">
        <v>42000</v>
      </c>
      <c r="F846" s="29" t="s">
        <v>14</v>
      </c>
      <c r="G846" s="28">
        <v>42000</v>
      </c>
      <c r="H846" s="29" t="s">
        <v>44</v>
      </c>
      <c r="I846" s="28">
        <v>50</v>
      </c>
      <c r="J846" s="29" t="s">
        <v>44</v>
      </c>
      <c r="K846" s="29" t="s">
        <v>33</v>
      </c>
      <c r="L846" s="29" t="str">
        <f>_xlfn.XLOOKUP($D846,mapping!$B$2:$B$124,mapping!$A$2:$A$124,,0)</f>
        <v>Researcher</v>
      </c>
      <c r="M846" s="29" t="str">
        <f>_xlfn.XLOOKUP($C846,mapping!$J$2:$J$5,mapping!$K$2:$K$5,,0)</f>
        <v>Full-Time</v>
      </c>
      <c r="N846" s="29" t="str">
        <f>_xlfn.XLOOKUP($B846,mapping!$G$2:$G$5,mapping!$H$2:$H$5,,0)</f>
        <v>Junior</v>
      </c>
      <c r="O846" s="29" t="str">
        <f>_xlfn.XLOOKUP($J846,mapping!$D$2:$D$56,mapping!$E$2:$E$56,,0)</f>
        <v>Netherlands</v>
      </c>
      <c r="P846" s="29" t="str">
        <f>_xlfn.XLOOKUP($K846,mapping!$P$2:$P$4,mapping!$Q$2:$Q$4,,0)</f>
        <v>Large</v>
      </c>
      <c r="Q846" s="29" t="str">
        <f>_xlfn.XLOOKUP($I846,mapping!$M$2:$M$4,mapping!$N$2:$N$4,,0)</f>
        <v>Hybrid</v>
      </c>
    </row>
    <row r="847" spans="1:17" x14ac:dyDescent="0.25">
      <c r="A847" s="28">
        <v>2023</v>
      </c>
      <c r="B847" s="29" t="s">
        <v>21</v>
      </c>
      <c r="C847" s="29" t="s">
        <v>12</v>
      </c>
      <c r="D847" s="29" t="s">
        <v>26</v>
      </c>
      <c r="E847" s="28">
        <v>180000</v>
      </c>
      <c r="F847" s="29" t="s">
        <v>14</v>
      </c>
      <c r="G847" s="28">
        <v>180000</v>
      </c>
      <c r="H847" s="29" t="s">
        <v>17</v>
      </c>
      <c r="I847" s="28">
        <v>0</v>
      </c>
      <c r="J847" s="29" t="s">
        <v>17</v>
      </c>
      <c r="K847" s="29" t="s">
        <v>16</v>
      </c>
      <c r="L847" s="29" t="str">
        <f>_xlfn.XLOOKUP($D847,mapping!$B$2:$B$124,mapping!$A$2:$A$124,,0)</f>
        <v>Data Engineer</v>
      </c>
      <c r="M847" s="29" t="str">
        <f>_xlfn.XLOOKUP($C847,mapping!$J$2:$J$5,mapping!$K$2:$K$5,,0)</f>
        <v>Full-Time</v>
      </c>
      <c r="N847" s="29" t="str">
        <f>_xlfn.XLOOKUP($B847,mapping!$G$2:$G$5,mapping!$H$2:$H$5,,0)</f>
        <v>Senior</v>
      </c>
      <c r="O847" s="29" t="str">
        <f>_xlfn.XLOOKUP($J847,mapping!$D$2:$D$56,mapping!$E$2:$E$56,,0)</f>
        <v>United States</v>
      </c>
      <c r="P847" s="29" t="str">
        <f>_xlfn.XLOOKUP($K847,mapping!$P$2:$P$4,mapping!$Q$2:$Q$4,,0)</f>
        <v>Medium</v>
      </c>
      <c r="Q847" s="29" t="str">
        <f>_xlfn.XLOOKUP($I847,mapping!$M$2:$M$4,mapping!$N$2:$N$4,,0)</f>
        <v>On-site</v>
      </c>
    </row>
    <row r="848" spans="1:17" x14ac:dyDescent="0.25">
      <c r="A848" s="28">
        <v>2023</v>
      </c>
      <c r="B848" s="29" t="s">
        <v>21</v>
      </c>
      <c r="C848" s="29" t="s">
        <v>12</v>
      </c>
      <c r="D848" s="29" t="s">
        <v>18</v>
      </c>
      <c r="E848" s="28">
        <v>127876</v>
      </c>
      <c r="F848" s="29" t="s">
        <v>14</v>
      </c>
      <c r="G848" s="28">
        <v>127876</v>
      </c>
      <c r="H848" s="29" t="s">
        <v>17</v>
      </c>
      <c r="I848" s="28">
        <v>0</v>
      </c>
      <c r="J848" s="29" t="s">
        <v>17</v>
      </c>
      <c r="K848" s="29" t="s">
        <v>16</v>
      </c>
      <c r="L848" s="29" t="str">
        <f>_xlfn.XLOOKUP($D848,mapping!$B$2:$B$124,mapping!$A$2:$A$124,,0)</f>
        <v>Machine Learning Engineer</v>
      </c>
      <c r="M848" s="29" t="str">
        <f>_xlfn.XLOOKUP($C848,mapping!$J$2:$J$5,mapping!$K$2:$K$5,,0)</f>
        <v>Full-Time</v>
      </c>
      <c r="N848" s="29" t="str">
        <f>_xlfn.XLOOKUP($B848,mapping!$G$2:$G$5,mapping!$H$2:$H$5,,0)</f>
        <v>Senior</v>
      </c>
      <c r="O848" s="29" t="str">
        <f>_xlfn.XLOOKUP($J848,mapping!$D$2:$D$56,mapping!$E$2:$E$56,,0)</f>
        <v>United States</v>
      </c>
      <c r="P848" s="29" t="str">
        <f>_xlfn.XLOOKUP($K848,mapping!$P$2:$P$4,mapping!$Q$2:$Q$4,,0)</f>
        <v>Medium</v>
      </c>
      <c r="Q848" s="29" t="str">
        <f>_xlfn.XLOOKUP($I848,mapping!$M$2:$M$4,mapping!$N$2:$N$4,,0)</f>
        <v>On-site</v>
      </c>
    </row>
    <row r="849" spans="1:17" x14ac:dyDescent="0.25">
      <c r="A849" s="28">
        <v>2022</v>
      </c>
      <c r="B849" s="29" t="s">
        <v>21</v>
      </c>
      <c r="C849" s="29" t="s">
        <v>12</v>
      </c>
      <c r="D849" s="29" t="s">
        <v>22</v>
      </c>
      <c r="E849" s="28">
        <v>99360</v>
      </c>
      <c r="F849" s="29" t="s">
        <v>14</v>
      </c>
      <c r="G849" s="28">
        <v>99360</v>
      </c>
      <c r="H849" s="29" t="s">
        <v>17</v>
      </c>
      <c r="I849" s="28">
        <v>100</v>
      </c>
      <c r="J849" s="29" t="s">
        <v>17</v>
      </c>
      <c r="K849" s="29" t="s">
        <v>16</v>
      </c>
      <c r="L849" s="29" t="str">
        <f>_xlfn.XLOOKUP($D849,mapping!$B$2:$B$124,mapping!$A$2:$A$124,,0)</f>
        <v>Data Scientist</v>
      </c>
      <c r="M849" s="29" t="str">
        <f>_xlfn.XLOOKUP($C849,mapping!$J$2:$J$5,mapping!$K$2:$K$5,,0)</f>
        <v>Full-Time</v>
      </c>
      <c r="N849" s="29" t="str">
        <f>_xlfn.XLOOKUP($B849,mapping!$G$2:$G$5,mapping!$H$2:$H$5,,0)</f>
        <v>Senior</v>
      </c>
      <c r="O849" s="29" t="str">
        <f>_xlfn.XLOOKUP($J849,mapping!$D$2:$D$56,mapping!$E$2:$E$56,,0)</f>
        <v>United States</v>
      </c>
      <c r="P849" s="29" t="str">
        <f>_xlfn.XLOOKUP($K849,mapping!$P$2:$P$4,mapping!$Q$2:$Q$4,,0)</f>
        <v>Medium</v>
      </c>
      <c r="Q849" s="29" t="str">
        <f>_xlfn.XLOOKUP($I849,mapping!$M$2:$M$4,mapping!$N$2:$N$4,,0)</f>
        <v>Remote</v>
      </c>
    </row>
    <row r="850" spans="1:17" x14ac:dyDescent="0.25">
      <c r="A850" s="28">
        <v>2023</v>
      </c>
      <c r="B850" s="29" t="s">
        <v>11</v>
      </c>
      <c r="C850" s="29" t="s">
        <v>12</v>
      </c>
      <c r="D850" s="29" t="s">
        <v>22</v>
      </c>
      <c r="E850" s="28">
        <v>111024</v>
      </c>
      <c r="F850" s="29" t="s">
        <v>94</v>
      </c>
      <c r="G850" s="28">
        <v>82254</v>
      </c>
      <c r="H850" s="29" t="s">
        <v>45</v>
      </c>
      <c r="I850" s="28">
        <v>100</v>
      </c>
      <c r="J850" s="29" t="s">
        <v>45</v>
      </c>
      <c r="K850" s="29" t="s">
        <v>33</v>
      </c>
      <c r="L850" s="29" t="str">
        <f>_xlfn.XLOOKUP($D850,mapping!$B$2:$B$124,mapping!$A$2:$A$124,,0)</f>
        <v>Data Scientist</v>
      </c>
      <c r="M850" s="29" t="str">
        <f>_xlfn.XLOOKUP($C850,mapping!$J$2:$J$5,mapping!$K$2:$K$5,,0)</f>
        <v>Full-Time</v>
      </c>
      <c r="N850" s="29" t="str">
        <f>_xlfn.XLOOKUP($B850,mapping!$G$2:$G$5,mapping!$H$2:$H$5,,0)</f>
        <v>Mid-Level</v>
      </c>
      <c r="O850" s="29" t="str">
        <f>_xlfn.XLOOKUP($J850,mapping!$D$2:$D$56,mapping!$E$2:$E$56,,0)</f>
        <v>Canada</v>
      </c>
      <c r="P850" s="29" t="str">
        <f>_xlfn.XLOOKUP($K850,mapping!$P$2:$P$4,mapping!$Q$2:$Q$4,,0)</f>
        <v>Large</v>
      </c>
      <c r="Q850" s="29" t="str">
        <f>_xlfn.XLOOKUP($I850,mapping!$M$2:$M$4,mapping!$N$2:$N$4,,0)</f>
        <v>Remote</v>
      </c>
    </row>
    <row r="851" spans="1:17" x14ac:dyDescent="0.25">
      <c r="A851" s="28">
        <v>2022</v>
      </c>
      <c r="B851" s="29" t="s">
        <v>11</v>
      </c>
      <c r="C851" s="29" t="s">
        <v>12</v>
      </c>
      <c r="D851" s="29" t="s">
        <v>26</v>
      </c>
      <c r="E851" s="28">
        <v>90000</v>
      </c>
      <c r="F851" s="29" t="s">
        <v>27</v>
      </c>
      <c r="G851" s="28">
        <v>110820</v>
      </c>
      <c r="H851" s="29" t="s">
        <v>28</v>
      </c>
      <c r="I851" s="28">
        <v>0</v>
      </c>
      <c r="J851" s="29" t="s">
        <v>28</v>
      </c>
      <c r="K851" s="29" t="s">
        <v>16</v>
      </c>
      <c r="L851" s="29" t="str">
        <f>_xlfn.XLOOKUP($D851,mapping!$B$2:$B$124,mapping!$A$2:$A$124,,0)</f>
        <v>Data Engineer</v>
      </c>
      <c r="M851" s="29" t="str">
        <f>_xlfn.XLOOKUP($C851,mapping!$J$2:$J$5,mapping!$K$2:$K$5,,0)</f>
        <v>Full-Time</v>
      </c>
      <c r="N851" s="29" t="str">
        <f>_xlfn.XLOOKUP($B851,mapping!$G$2:$G$5,mapping!$H$2:$H$5,,0)</f>
        <v>Mid-Level</v>
      </c>
      <c r="O851" s="29" t="str">
        <f>_xlfn.XLOOKUP($J851,mapping!$D$2:$D$56,mapping!$E$2:$E$56,,0)</f>
        <v>United Kingdom</v>
      </c>
      <c r="P851" s="29" t="str">
        <f>_xlfn.XLOOKUP($K851,mapping!$P$2:$P$4,mapping!$Q$2:$Q$4,,0)</f>
        <v>Medium</v>
      </c>
      <c r="Q851" s="29" t="str">
        <f>_xlfn.XLOOKUP($I851,mapping!$M$2:$M$4,mapping!$N$2:$N$4,,0)</f>
        <v>On-site</v>
      </c>
    </row>
    <row r="852" spans="1:17" x14ac:dyDescent="0.25">
      <c r="A852" s="28">
        <v>2024</v>
      </c>
      <c r="B852" s="29" t="s">
        <v>21</v>
      </c>
      <c r="C852" s="29" t="s">
        <v>12</v>
      </c>
      <c r="D852" s="29" t="s">
        <v>96</v>
      </c>
      <c r="E852" s="28">
        <v>175000</v>
      </c>
      <c r="F852" s="29" t="s">
        <v>14</v>
      </c>
      <c r="G852" s="28">
        <v>175000</v>
      </c>
      <c r="H852" s="29" t="s">
        <v>17</v>
      </c>
      <c r="I852" s="28">
        <v>0</v>
      </c>
      <c r="J852" s="29" t="s">
        <v>17</v>
      </c>
      <c r="K852" s="29" t="s">
        <v>16</v>
      </c>
      <c r="L852" s="29" t="str">
        <f>_xlfn.XLOOKUP($D852,mapping!$B$2:$B$124,mapping!$A$2:$A$124,,0)</f>
        <v>Business Intelligence</v>
      </c>
      <c r="M852" s="29" t="str">
        <f>_xlfn.XLOOKUP($C852,mapping!$J$2:$J$5,mapping!$K$2:$K$5,,0)</f>
        <v>Full-Time</v>
      </c>
      <c r="N852" s="29" t="str">
        <f>_xlfn.XLOOKUP($B852,mapping!$G$2:$G$5,mapping!$H$2:$H$5,,0)</f>
        <v>Senior</v>
      </c>
      <c r="O852" s="29" t="str">
        <f>_xlfn.XLOOKUP($J852,mapping!$D$2:$D$56,mapping!$E$2:$E$56,,0)</f>
        <v>United States</v>
      </c>
      <c r="P852" s="29" t="str">
        <f>_xlfn.XLOOKUP($K852,mapping!$P$2:$P$4,mapping!$Q$2:$Q$4,,0)</f>
        <v>Medium</v>
      </c>
      <c r="Q852" s="29" t="str">
        <f>_xlfn.XLOOKUP($I852,mapping!$M$2:$M$4,mapping!$N$2:$N$4,,0)</f>
        <v>On-site</v>
      </c>
    </row>
    <row r="853" spans="1:17" x14ac:dyDescent="0.25">
      <c r="A853" s="28">
        <v>2023</v>
      </c>
      <c r="B853" s="29" t="s">
        <v>21</v>
      </c>
      <c r="C853" s="29" t="s">
        <v>12</v>
      </c>
      <c r="D853" s="29" t="s">
        <v>92</v>
      </c>
      <c r="E853" s="28">
        <v>140000</v>
      </c>
      <c r="F853" s="29" t="s">
        <v>14</v>
      </c>
      <c r="G853" s="28">
        <v>140000</v>
      </c>
      <c r="H853" s="29" t="s">
        <v>17</v>
      </c>
      <c r="I853" s="28">
        <v>0</v>
      </c>
      <c r="J853" s="29" t="s">
        <v>17</v>
      </c>
      <c r="K853" s="29" t="s">
        <v>16</v>
      </c>
      <c r="L853" s="29" t="str">
        <f>_xlfn.XLOOKUP($D853,mapping!$B$2:$B$124,mapping!$A$2:$A$124,,0)</f>
        <v>Data Scientist</v>
      </c>
      <c r="M853" s="29" t="str">
        <f>_xlfn.XLOOKUP($C853,mapping!$J$2:$J$5,mapping!$K$2:$K$5,,0)</f>
        <v>Full-Time</v>
      </c>
      <c r="N853" s="29" t="str">
        <f>_xlfn.XLOOKUP($B853,mapping!$G$2:$G$5,mapping!$H$2:$H$5,,0)</f>
        <v>Senior</v>
      </c>
      <c r="O853" s="29" t="str">
        <f>_xlfn.XLOOKUP($J853,mapping!$D$2:$D$56,mapping!$E$2:$E$56,,0)</f>
        <v>United States</v>
      </c>
      <c r="P853" s="29" t="str">
        <f>_xlfn.XLOOKUP($K853,mapping!$P$2:$P$4,mapping!$Q$2:$Q$4,,0)</f>
        <v>Medium</v>
      </c>
      <c r="Q853" s="29" t="str">
        <f>_xlfn.XLOOKUP($I853,mapping!$M$2:$M$4,mapping!$N$2:$N$4,,0)</f>
        <v>On-site</v>
      </c>
    </row>
    <row r="854" spans="1:17" x14ac:dyDescent="0.25">
      <c r="A854" s="28">
        <v>2022</v>
      </c>
      <c r="B854" s="29" t="s">
        <v>25</v>
      </c>
      <c r="C854" s="29" t="s">
        <v>12</v>
      </c>
      <c r="D854" s="29" t="s">
        <v>31</v>
      </c>
      <c r="E854" s="28">
        <v>157000</v>
      </c>
      <c r="F854" s="29" t="s">
        <v>14</v>
      </c>
      <c r="G854" s="28">
        <v>157000</v>
      </c>
      <c r="H854" s="29" t="s">
        <v>17</v>
      </c>
      <c r="I854" s="28">
        <v>100</v>
      </c>
      <c r="J854" s="29" t="s">
        <v>17</v>
      </c>
      <c r="K854" s="29" t="s">
        <v>16</v>
      </c>
      <c r="L854" s="29" t="str">
        <f>_xlfn.XLOOKUP($D854,mapping!$B$2:$B$124,mapping!$A$2:$A$124,,0)</f>
        <v>Analytics Engineer</v>
      </c>
      <c r="M854" s="29" t="str">
        <f>_xlfn.XLOOKUP($C854,mapping!$J$2:$J$5,mapping!$K$2:$K$5,,0)</f>
        <v>Full-Time</v>
      </c>
      <c r="N854" s="29" t="str">
        <f>_xlfn.XLOOKUP($B854,mapping!$G$2:$G$5,mapping!$H$2:$H$5,,0)</f>
        <v>Executive</v>
      </c>
      <c r="O854" s="29" t="str">
        <f>_xlfn.XLOOKUP($J854,mapping!$D$2:$D$56,mapping!$E$2:$E$56,,0)</f>
        <v>United States</v>
      </c>
      <c r="P854" s="29" t="str">
        <f>_xlfn.XLOOKUP($K854,mapping!$P$2:$P$4,mapping!$Q$2:$Q$4,,0)</f>
        <v>Medium</v>
      </c>
      <c r="Q854" s="29" t="str">
        <f>_xlfn.XLOOKUP($I854,mapping!$M$2:$M$4,mapping!$N$2:$N$4,,0)</f>
        <v>Remote</v>
      </c>
    </row>
    <row r="855" spans="1:17" x14ac:dyDescent="0.25">
      <c r="A855" s="28">
        <v>2023</v>
      </c>
      <c r="B855" s="29" t="s">
        <v>21</v>
      </c>
      <c r="C855" s="29" t="s">
        <v>12</v>
      </c>
      <c r="D855" s="29" t="s">
        <v>22</v>
      </c>
      <c r="E855" s="28">
        <v>136000</v>
      </c>
      <c r="F855" s="29" t="s">
        <v>14</v>
      </c>
      <c r="G855" s="28">
        <v>136000</v>
      </c>
      <c r="H855" s="29" t="s">
        <v>17</v>
      </c>
      <c r="I855" s="28">
        <v>100</v>
      </c>
      <c r="J855" s="29" t="s">
        <v>17</v>
      </c>
      <c r="K855" s="29" t="s">
        <v>16</v>
      </c>
      <c r="L855" s="29" t="str">
        <f>_xlfn.XLOOKUP($D855,mapping!$B$2:$B$124,mapping!$A$2:$A$124,,0)</f>
        <v>Data Scientist</v>
      </c>
      <c r="M855" s="29" t="str">
        <f>_xlfn.XLOOKUP($C855,mapping!$J$2:$J$5,mapping!$K$2:$K$5,,0)</f>
        <v>Full-Time</v>
      </c>
      <c r="N855" s="29" t="str">
        <f>_xlfn.XLOOKUP($B855,mapping!$G$2:$G$5,mapping!$H$2:$H$5,,0)</f>
        <v>Senior</v>
      </c>
      <c r="O855" s="29" t="str">
        <f>_xlfn.XLOOKUP($J855,mapping!$D$2:$D$56,mapping!$E$2:$E$56,,0)</f>
        <v>United States</v>
      </c>
      <c r="P855" s="29" t="str">
        <f>_xlfn.XLOOKUP($K855,mapping!$P$2:$P$4,mapping!$Q$2:$Q$4,,0)</f>
        <v>Medium</v>
      </c>
      <c r="Q855" s="29" t="str">
        <f>_xlfn.XLOOKUP($I855,mapping!$M$2:$M$4,mapping!$N$2:$N$4,,0)</f>
        <v>Remote</v>
      </c>
    </row>
    <row r="856" spans="1:17" x14ac:dyDescent="0.25">
      <c r="A856" s="28">
        <v>2023</v>
      </c>
      <c r="B856" s="29" t="s">
        <v>11</v>
      </c>
      <c r="C856" s="29" t="s">
        <v>12</v>
      </c>
      <c r="D856" s="29" t="s">
        <v>13</v>
      </c>
      <c r="E856" s="28">
        <v>53000</v>
      </c>
      <c r="F856" s="29" t="s">
        <v>14</v>
      </c>
      <c r="G856" s="28">
        <v>53000</v>
      </c>
      <c r="H856" s="29" t="s">
        <v>17</v>
      </c>
      <c r="I856" s="28">
        <v>100</v>
      </c>
      <c r="J856" s="29" t="s">
        <v>17</v>
      </c>
      <c r="K856" s="29" t="s">
        <v>16</v>
      </c>
      <c r="L856" s="29" t="str">
        <f>_xlfn.XLOOKUP($D856,mapping!$B$2:$B$124,mapping!$A$2:$A$124,,0)</f>
        <v>Data Analyst</v>
      </c>
      <c r="M856" s="29" t="str">
        <f>_xlfn.XLOOKUP($C856,mapping!$J$2:$J$5,mapping!$K$2:$K$5,,0)</f>
        <v>Full-Time</v>
      </c>
      <c r="N856" s="29" t="str">
        <f>_xlfn.XLOOKUP($B856,mapping!$G$2:$G$5,mapping!$H$2:$H$5,,0)</f>
        <v>Mid-Level</v>
      </c>
      <c r="O856" s="29" t="str">
        <f>_xlfn.XLOOKUP($J856,mapping!$D$2:$D$56,mapping!$E$2:$E$56,,0)</f>
        <v>United States</v>
      </c>
      <c r="P856" s="29" t="str">
        <f>_xlfn.XLOOKUP($K856,mapping!$P$2:$P$4,mapping!$Q$2:$Q$4,,0)</f>
        <v>Medium</v>
      </c>
      <c r="Q856" s="29" t="str">
        <f>_xlfn.XLOOKUP($I856,mapping!$M$2:$M$4,mapping!$N$2:$N$4,,0)</f>
        <v>Remote</v>
      </c>
    </row>
    <row r="857" spans="1:17" x14ac:dyDescent="0.25">
      <c r="A857" s="28">
        <v>2023</v>
      </c>
      <c r="B857" s="29" t="s">
        <v>21</v>
      </c>
      <c r="C857" s="29" t="s">
        <v>12</v>
      </c>
      <c r="D857" s="29" t="s">
        <v>26</v>
      </c>
      <c r="E857" s="28">
        <v>76050</v>
      </c>
      <c r="F857" s="29" t="s">
        <v>14</v>
      </c>
      <c r="G857" s="28">
        <v>76050</v>
      </c>
      <c r="H857" s="29" t="s">
        <v>123</v>
      </c>
      <c r="I857" s="28">
        <v>0</v>
      </c>
      <c r="J857" s="29" t="s">
        <v>123</v>
      </c>
      <c r="K857" s="29" t="s">
        <v>16</v>
      </c>
      <c r="L857" s="29" t="str">
        <f>_xlfn.XLOOKUP($D857,mapping!$B$2:$B$124,mapping!$A$2:$A$124,,0)</f>
        <v>Data Engineer</v>
      </c>
      <c r="M857" s="29" t="str">
        <f>_xlfn.XLOOKUP($C857,mapping!$J$2:$J$5,mapping!$K$2:$K$5,,0)</f>
        <v>Full-Time</v>
      </c>
      <c r="N857" s="29" t="str">
        <f>_xlfn.XLOOKUP($B857,mapping!$G$2:$G$5,mapping!$H$2:$H$5,,0)</f>
        <v>Senior</v>
      </c>
      <c r="O857" s="29" t="str">
        <f>_xlfn.XLOOKUP($J857,mapping!$D$2:$D$56,mapping!$E$2:$E$56,,0)</f>
        <v>South Africa</v>
      </c>
      <c r="P857" s="29" t="str">
        <f>_xlfn.XLOOKUP($K857,mapping!$P$2:$P$4,mapping!$Q$2:$Q$4,,0)</f>
        <v>Medium</v>
      </c>
      <c r="Q857" s="29" t="str">
        <f>_xlfn.XLOOKUP($I857,mapping!$M$2:$M$4,mapping!$N$2:$N$4,,0)</f>
        <v>On-site</v>
      </c>
    </row>
    <row r="858" spans="1:17" x14ac:dyDescent="0.25">
      <c r="A858" s="28">
        <v>2023</v>
      </c>
      <c r="B858" s="29" t="s">
        <v>21</v>
      </c>
      <c r="C858" s="29" t="s">
        <v>12</v>
      </c>
      <c r="D858" s="29" t="s">
        <v>51</v>
      </c>
      <c r="E858" s="28">
        <v>260000</v>
      </c>
      <c r="F858" s="29" t="s">
        <v>14</v>
      </c>
      <c r="G858" s="28">
        <v>260000</v>
      </c>
      <c r="H858" s="29" t="s">
        <v>17</v>
      </c>
      <c r="I858" s="28">
        <v>0</v>
      </c>
      <c r="J858" s="29" t="s">
        <v>17</v>
      </c>
      <c r="K858" s="29" t="s">
        <v>33</v>
      </c>
      <c r="L858" s="29" t="str">
        <f>_xlfn.XLOOKUP($D858,mapping!$B$2:$B$124,mapping!$A$2:$A$124,,0)</f>
        <v>Applied Scientist</v>
      </c>
      <c r="M858" s="29" t="str">
        <f>_xlfn.XLOOKUP($C858,mapping!$J$2:$J$5,mapping!$K$2:$K$5,,0)</f>
        <v>Full-Time</v>
      </c>
      <c r="N858" s="29" t="str">
        <f>_xlfn.XLOOKUP($B858,mapping!$G$2:$G$5,mapping!$H$2:$H$5,,0)</f>
        <v>Senior</v>
      </c>
      <c r="O858" s="29" t="str">
        <f>_xlfn.XLOOKUP($J858,mapping!$D$2:$D$56,mapping!$E$2:$E$56,,0)</f>
        <v>United States</v>
      </c>
      <c r="P858" s="29" t="str">
        <f>_xlfn.XLOOKUP($K858,mapping!$P$2:$P$4,mapping!$Q$2:$Q$4,,0)</f>
        <v>Large</v>
      </c>
      <c r="Q858" s="29" t="str">
        <f>_xlfn.XLOOKUP($I858,mapping!$M$2:$M$4,mapping!$N$2:$N$4,,0)</f>
        <v>On-site</v>
      </c>
    </row>
    <row r="859" spans="1:17" x14ac:dyDescent="0.25">
      <c r="A859" s="28">
        <v>2023</v>
      </c>
      <c r="B859" s="29" t="s">
        <v>21</v>
      </c>
      <c r="C859" s="29" t="s">
        <v>12</v>
      </c>
      <c r="D859" s="29" t="s">
        <v>34</v>
      </c>
      <c r="E859" s="28">
        <v>127300</v>
      </c>
      <c r="F859" s="29" t="s">
        <v>14</v>
      </c>
      <c r="G859" s="28">
        <v>127300</v>
      </c>
      <c r="H859" s="29" t="s">
        <v>17</v>
      </c>
      <c r="I859" s="28">
        <v>0</v>
      </c>
      <c r="J859" s="29" t="s">
        <v>17</v>
      </c>
      <c r="K859" s="29" t="s">
        <v>33</v>
      </c>
      <c r="L859" s="29" t="str">
        <f>_xlfn.XLOOKUP($D859,mapping!$B$2:$B$124,mapping!$A$2:$A$124,,0)</f>
        <v>Researcher</v>
      </c>
      <c r="M859" s="29" t="str">
        <f>_xlfn.XLOOKUP($C859,mapping!$J$2:$J$5,mapping!$K$2:$K$5,,0)</f>
        <v>Full-Time</v>
      </c>
      <c r="N859" s="29" t="str">
        <f>_xlfn.XLOOKUP($B859,mapping!$G$2:$G$5,mapping!$H$2:$H$5,,0)</f>
        <v>Senior</v>
      </c>
      <c r="O859" s="29" t="str">
        <f>_xlfn.XLOOKUP($J859,mapping!$D$2:$D$56,mapping!$E$2:$E$56,,0)</f>
        <v>United States</v>
      </c>
      <c r="P859" s="29" t="str">
        <f>_xlfn.XLOOKUP($K859,mapping!$P$2:$P$4,mapping!$Q$2:$Q$4,,0)</f>
        <v>Large</v>
      </c>
      <c r="Q859" s="29" t="str">
        <f>_xlfn.XLOOKUP($I859,mapping!$M$2:$M$4,mapping!$N$2:$N$4,,0)</f>
        <v>On-site</v>
      </c>
    </row>
    <row r="860" spans="1:17" x14ac:dyDescent="0.25">
      <c r="A860" s="28">
        <v>2024</v>
      </c>
      <c r="B860" s="29" t="s">
        <v>11</v>
      </c>
      <c r="C860" s="29" t="s">
        <v>12</v>
      </c>
      <c r="D860" s="29" t="s">
        <v>124</v>
      </c>
      <c r="E860" s="28">
        <v>90000</v>
      </c>
      <c r="F860" s="29" t="s">
        <v>14</v>
      </c>
      <c r="G860" s="28">
        <v>90000</v>
      </c>
      <c r="H860" s="29" t="s">
        <v>17</v>
      </c>
      <c r="I860" s="28">
        <v>0</v>
      </c>
      <c r="J860" s="29" t="s">
        <v>17</v>
      </c>
      <c r="K860" s="29" t="s">
        <v>16</v>
      </c>
      <c r="L860" s="29" t="str">
        <f>_xlfn.XLOOKUP($D860,mapping!$B$2:$B$124,mapping!$A$2:$A$124,,0)</f>
        <v>Others</v>
      </c>
      <c r="M860" s="29" t="str">
        <f>_xlfn.XLOOKUP($C860,mapping!$J$2:$J$5,mapping!$K$2:$K$5,,0)</f>
        <v>Full-Time</v>
      </c>
      <c r="N860" s="29" t="str">
        <f>_xlfn.XLOOKUP($B860,mapping!$G$2:$G$5,mapping!$H$2:$H$5,,0)</f>
        <v>Mid-Level</v>
      </c>
      <c r="O860" s="29" t="str">
        <f>_xlfn.XLOOKUP($J860,mapping!$D$2:$D$56,mapping!$E$2:$E$56,,0)</f>
        <v>United States</v>
      </c>
      <c r="P860" s="29" t="str">
        <f>_xlfn.XLOOKUP($K860,mapping!$P$2:$P$4,mapping!$Q$2:$Q$4,,0)</f>
        <v>Medium</v>
      </c>
      <c r="Q860" s="29" t="str">
        <f>_xlfn.XLOOKUP($I860,mapping!$M$2:$M$4,mapping!$N$2:$N$4,,0)</f>
        <v>On-site</v>
      </c>
    </row>
    <row r="861" spans="1:17" x14ac:dyDescent="0.25">
      <c r="A861" s="28">
        <v>2022</v>
      </c>
      <c r="B861" s="29" t="s">
        <v>29</v>
      </c>
      <c r="C861" s="29" t="s">
        <v>12</v>
      </c>
      <c r="D861" s="29" t="s">
        <v>13</v>
      </c>
      <c r="E861" s="28">
        <v>46000</v>
      </c>
      <c r="F861" s="29" t="s">
        <v>14</v>
      </c>
      <c r="G861" s="28">
        <v>46000</v>
      </c>
      <c r="H861" s="29" t="s">
        <v>17</v>
      </c>
      <c r="I861" s="28">
        <v>100</v>
      </c>
      <c r="J861" s="29" t="s">
        <v>17</v>
      </c>
      <c r="K861" s="29" t="s">
        <v>33</v>
      </c>
      <c r="L861" s="29" t="str">
        <f>_xlfn.XLOOKUP($D861,mapping!$B$2:$B$124,mapping!$A$2:$A$124,,0)</f>
        <v>Data Analyst</v>
      </c>
      <c r="M861" s="29" t="str">
        <f>_xlfn.XLOOKUP($C861,mapping!$J$2:$J$5,mapping!$K$2:$K$5,,0)</f>
        <v>Full-Time</v>
      </c>
      <c r="N861" s="29" t="str">
        <f>_xlfn.XLOOKUP($B861,mapping!$G$2:$G$5,mapping!$H$2:$H$5,,0)</f>
        <v>Junior</v>
      </c>
      <c r="O861" s="29" t="str">
        <f>_xlfn.XLOOKUP($J861,mapping!$D$2:$D$56,mapping!$E$2:$E$56,,0)</f>
        <v>United States</v>
      </c>
      <c r="P861" s="29" t="str">
        <f>_xlfn.XLOOKUP($K861,mapping!$P$2:$P$4,mapping!$Q$2:$Q$4,,0)</f>
        <v>Large</v>
      </c>
      <c r="Q861" s="29" t="str">
        <f>_xlfn.XLOOKUP($I861,mapping!$M$2:$M$4,mapping!$N$2:$N$4,,0)</f>
        <v>Remote</v>
      </c>
    </row>
    <row r="862" spans="1:17" x14ac:dyDescent="0.25">
      <c r="A862" s="28">
        <v>2023</v>
      </c>
      <c r="B862" s="29" t="s">
        <v>21</v>
      </c>
      <c r="C862" s="29" t="s">
        <v>12</v>
      </c>
      <c r="D862" s="29" t="s">
        <v>22</v>
      </c>
      <c r="E862" s="28">
        <v>135000</v>
      </c>
      <c r="F862" s="29" t="s">
        <v>14</v>
      </c>
      <c r="G862" s="28">
        <v>135000</v>
      </c>
      <c r="H862" s="29" t="s">
        <v>17</v>
      </c>
      <c r="I862" s="28">
        <v>0</v>
      </c>
      <c r="J862" s="29" t="s">
        <v>17</v>
      </c>
      <c r="K862" s="29" t="s">
        <v>16</v>
      </c>
      <c r="L862" s="29" t="str">
        <f>_xlfn.XLOOKUP($D862,mapping!$B$2:$B$124,mapping!$A$2:$A$124,,0)</f>
        <v>Data Scientist</v>
      </c>
      <c r="M862" s="29" t="str">
        <f>_xlfn.XLOOKUP($C862,mapping!$J$2:$J$5,mapping!$K$2:$K$5,,0)</f>
        <v>Full-Time</v>
      </c>
      <c r="N862" s="29" t="str">
        <f>_xlfn.XLOOKUP($B862,mapping!$G$2:$G$5,mapping!$H$2:$H$5,,0)</f>
        <v>Senior</v>
      </c>
      <c r="O862" s="29" t="str">
        <f>_xlfn.XLOOKUP($J862,mapping!$D$2:$D$56,mapping!$E$2:$E$56,,0)</f>
        <v>United States</v>
      </c>
      <c r="P862" s="29" t="str">
        <f>_xlfn.XLOOKUP($K862,mapping!$P$2:$P$4,mapping!$Q$2:$Q$4,,0)</f>
        <v>Medium</v>
      </c>
      <c r="Q862" s="29" t="str">
        <f>_xlfn.XLOOKUP($I862,mapping!$M$2:$M$4,mapping!$N$2:$N$4,,0)</f>
        <v>On-site</v>
      </c>
    </row>
    <row r="863" spans="1:17" x14ac:dyDescent="0.25">
      <c r="A863" s="28">
        <v>2024</v>
      </c>
      <c r="B863" s="29" t="s">
        <v>21</v>
      </c>
      <c r="C863" s="29" t="s">
        <v>12</v>
      </c>
      <c r="D863" s="29" t="s">
        <v>13</v>
      </c>
      <c r="E863" s="28">
        <v>155000</v>
      </c>
      <c r="F863" s="29" t="s">
        <v>14</v>
      </c>
      <c r="G863" s="28">
        <v>155000</v>
      </c>
      <c r="H863" s="29" t="s">
        <v>45</v>
      </c>
      <c r="I863" s="28">
        <v>0</v>
      </c>
      <c r="J863" s="29" t="s">
        <v>45</v>
      </c>
      <c r="K863" s="29" t="s">
        <v>16</v>
      </c>
      <c r="L863" s="29" t="str">
        <f>_xlfn.XLOOKUP($D863,mapping!$B$2:$B$124,mapping!$A$2:$A$124,,0)</f>
        <v>Data Analyst</v>
      </c>
      <c r="M863" s="29" t="str">
        <f>_xlfn.XLOOKUP($C863,mapping!$J$2:$J$5,mapping!$K$2:$K$5,,0)</f>
        <v>Full-Time</v>
      </c>
      <c r="N863" s="29" t="str">
        <f>_xlfn.XLOOKUP($B863,mapping!$G$2:$G$5,mapping!$H$2:$H$5,,0)</f>
        <v>Senior</v>
      </c>
      <c r="O863" s="29" t="str">
        <f>_xlfn.XLOOKUP($J863,mapping!$D$2:$D$56,mapping!$E$2:$E$56,,0)</f>
        <v>Canada</v>
      </c>
      <c r="P863" s="29" t="str">
        <f>_xlfn.XLOOKUP($K863,mapping!$P$2:$P$4,mapping!$Q$2:$Q$4,,0)</f>
        <v>Medium</v>
      </c>
      <c r="Q863" s="29" t="str">
        <f>_xlfn.XLOOKUP($I863,mapping!$M$2:$M$4,mapping!$N$2:$N$4,,0)</f>
        <v>On-site</v>
      </c>
    </row>
    <row r="864" spans="1:17" x14ac:dyDescent="0.25">
      <c r="A864" s="28">
        <v>2023</v>
      </c>
      <c r="B864" s="29" t="s">
        <v>21</v>
      </c>
      <c r="C864" s="29" t="s">
        <v>12</v>
      </c>
      <c r="D864" s="29" t="s">
        <v>13</v>
      </c>
      <c r="E864" s="28">
        <v>51962</v>
      </c>
      <c r="F864" s="29" t="s">
        <v>14</v>
      </c>
      <c r="G864" s="28">
        <v>51962</v>
      </c>
      <c r="H864" s="29" t="s">
        <v>17</v>
      </c>
      <c r="I864" s="28">
        <v>100</v>
      </c>
      <c r="J864" s="29" t="s">
        <v>17</v>
      </c>
      <c r="K864" s="29" t="s">
        <v>16</v>
      </c>
      <c r="L864" s="29" t="str">
        <f>_xlfn.XLOOKUP($D864,mapping!$B$2:$B$124,mapping!$A$2:$A$124,,0)</f>
        <v>Data Analyst</v>
      </c>
      <c r="M864" s="29" t="str">
        <f>_xlfn.XLOOKUP($C864,mapping!$J$2:$J$5,mapping!$K$2:$K$5,,0)</f>
        <v>Full-Time</v>
      </c>
      <c r="N864" s="29" t="str">
        <f>_xlfn.XLOOKUP($B864,mapping!$G$2:$G$5,mapping!$H$2:$H$5,,0)</f>
        <v>Senior</v>
      </c>
      <c r="O864" s="29" t="str">
        <f>_xlfn.XLOOKUP($J864,mapping!$D$2:$D$56,mapping!$E$2:$E$56,,0)</f>
        <v>United States</v>
      </c>
      <c r="P864" s="29" t="str">
        <f>_xlfn.XLOOKUP($K864,mapping!$P$2:$P$4,mapping!$Q$2:$Q$4,,0)</f>
        <v>Medium</v>
      </c>
      <c r="Q864" s="29" t="str">
        <f>_xlfn.XLOOKUP($I864,mapping!$M$2:$M$4,mapping!$N$2:$N$4,,0)</f>
        <v>Remote</v>
      </c>
    </row>
    <row r="865" spans="1:17" x14ac:dyDescent="0.25">
      <c r="A865" s="28">
        <v>2023</v>
      </c>
      <c r="B865" s="29" t="s">
        <v>21</v>
      </c>
      <c r="C865" s="29" t="s">
        <v>12</v>
      </c>
      <c r="D865" s="29" t="s">
        <v>26</v>
      </c>
      <c r="E865" s="28">
        <v>138750</v>
      </c>
      <c r="F865" s="29" t="s">
        <v>14</v>
      </c>
      <c r="G865" s="28">
        <v>138750</v>
      </c>
      <c r="H865" s="29" t="s">
        <v>17</v>
      </c>
      <c r="I865" s="28">
        <v>100</v>
      </c>
      <c r="J865" s="29" t="s">
        <v>17</v>
      </c>
      <c r="K865" s="29" t="s">
        <v>16</v>
      </c>
      <c r="L865" s="29" t="str">
        <f>_xlfn.XLOOKUP($D865,mapping!$B$2:$B$124,mapping!$A$2:$A$124,,0)</f>
        <v>Data Engineer</v>
      </c>
      <c r="M865" s="29" t="str">
        <f>_xlfn.XLOOKUP($C865,mapping!$J$2:$J$5,mapping!$K$2:$K$5,,0)</f>
        <v>Full-Time</v>
      </c>
      <c r="N865" s="29" t="str">
        <f>_xlfn.XLOOKUP($B865,mapping!$G$2:$G$5,mapping!$H$2:$H$5,,0)</f>
        <v>Senior</v>
      </c>
      <c r="O865" s="29" t="str">
        <f>_xlfn.XLOOKUP($J865,mapping!$D$2:$D$56,mapping!$E$2:$E$56,,0)</f>
        <v>United States</v>
      </c>
      <c r="P865" s="29" t="str">
        <f>_xlfn.XLOOKUP($K865,mapping!$P$2:$P$4,mapping!$Q$2:$Q$4,,0)</f>
        <v>Medium</v>
      </c>
      <c r="Q865" s="29" t="str">
        <f>_xlfn.XLOOKUP($I865,mapping!$M$2:$M$4,mapping!$N$2:$N$4,,0)</f>
        <v>Remote</v>
      </c>
    </row>
    <row r="866" spans="1:17" x14ac:dyDescent="0.25">
      <c r="A866" s="28">
        <v>2024</v>
      </c>
      <c r="B866" s="29" t="s">
        <v>21</v>
      </c>
      <c r="C866" s="29" t="s">
        <v>12</v>
      </c>
      <c r="D866" s="29" t="s">
        <v>18</v>
      </c>
      <c r="E866" s="28">
        <v>93300</v>
      </c>
      <c r="F866" s="29" t="s">
        <v>14</v>
      </c>
      <c r="G866" s="28">
        <v>93300</v>
      </c>
      <c r="H866" s="29" t="s">
        <v>83</v>
      </c>
      <c r="I866" s="28">
        <v>0</v>
      </c>
      <c r="J866" s="29" t="s">
        <v>83</v>
      </c>
      <c r="K866" s="29" t="s">
        <v>16</v>
      </c>
      <c r="L866" s="29" t="str">
        <f>_xlfn.XLOOKUP($D866,mapping!$B$2:$B$124,mapping!$A$2:$A$124,,0)</f>
        <v>Machine Learning Engineer</v>
      </c>
      <c r="M866" s="29" t="str">
        <f>_xlfn.XLOOKUP($C866,mapping!$J$2:$J$5,mapping!$K$2:$K$5,,0)</f>
        <v>Full-Time</v>
      </c>
      <c r="N866" s="29" t="str">
        <f>_xlfn.XLOOKUP($B866,mapping!$G$2:$G$5,mapping!$H$2:$H$5,,0)</f>
        <v>Senior</v>
      </c>
      <c r="O866" s="29" t="str">
        <f>_xlfn.XLOOKUP($J866,mapping!$D$2:$D$56,mapping!$E$2:$E$56,,0)</f>
        <v>Egypt</v>
      </c>
      <c r="P866" s="29" t="str">
        <f>_xlfn.XLOOKUP($K866,mapping!$P$2:$P$4,mapping!$Q$2:$Q$4,,0)</f>
        <v>Medium</v>
      </c>
      <c r="Q866" s="29" t="str">
        <f>_xlfn.XLOOKUP($I866,mapping!$M$2:$M$4,mapping!$N$2:$N$4,,0)</f>
        <v>On-site</v>
      </c>
    </row>
    <row r="867" spans="1:17" x14ac:dyDescent="0.25">
      <c r="A867" s="28">
        <v>2023</v>
      </c>
      <c r="B867" s="29" t="s">
        <v>21</v>
      </c>
      <c r="C867" s="29" t="s">
        <v>12</v>
      </c>
      <c r="D867" s="29" t="s">
        <v>23</v>
      </c>
      <c r="E867" s="28">
        <v>115607</v>
      </c>
      <c r="F867" s="29" t="s">
        <v>14</v>
      </c>
      <c r="G867" s="28">
        <v>115607</v>
      </c>
      <c r="H867" s="29" t="s">
        <v>17</v>
      </c>
      <c r="I867" s="28">
        <v>0</v>
      </c>
      <c r="J867" s="29" t="s">
        <v>17</v>
      </c>
      <c r="K867" s="29" t="s">
        <v>16</v>
      </c>
      <c r="L867" s="29" t="str">
        <f>_xlfn.XLOOKUP($D867,mapping!$B$2:$B$124,mapping!$A$2:$A$124,,0)</f>
        <v>Researcher</v>
      </c>
      <c r="M867" s="29" t="str">
        <f>_xlfn.XLOOKUP($C867,mapping!$J$2:$J$5,mapping!$K$2:$K$5,,0)</f>
        <v>Full-Time</v>
      </c>
      <c r="N867" s="29" t="str">
        <f>_xlfn.XLOOKUP($B867,mapping!$G$2:$G$5,mapping!$H$2:$H$5,,0)</f>
        <v>Senior</v>
      </c>
      <c r="O867" s="29" t="str">
        <f>_xlfn.XLOOKUP($J867,mapping!$D$2:$D$56,mapping!$E$2:$E$56,,0)</f>
        <v>United States</v>
      </c>
      <c r="P867" s="29" t="str">
        <f>_xlfn.XLOOKUP($K867,mapping!$P$2:$P$4,mapping!$Q$2:$Q$4,,0)</f>
        <v>Medium</v>
      </c>
      <c r="Q867" s="29" t="str">
        <f>_xlfn.XLOOKUP($I867,mapping!$M$2:$M$4,mapping!$N$2:$N$4,,0)</f>
        <v>On-site</v>
      </c>
    </row>
    <row r="868" spans="1:17" x14ac:dyDescent="0.25">
      <c r="A868" s="28">
        <v>2024</v>
      </c>
      <c r="B868" s="29" t="s">
        <v>29</v>
      </c>
      <c r="C868" s="29" t="s">
        <v>12</v>
      </c>
      <c r="D868" s="29" t="s">
        <v>43</v>
      </c>
      <c r="E868" s="28">
        <v>250000</v>
      </c>
      <c r="F868" s="29" t="s">
        <v>14</v>
      </c>
      <c r="G868" s="28">
        <v>250000</v>
      </c>
      <c r="H868" s="29" t="s">
        <v>17</v>
      </c>
      <c r="I868" s="28">
        <v>0</v>
      </c>
      <c r="J868" s="29" t="s">
        <v>17</v>
      </c>
      <c r="K868" s="29" t="s">
        <v>16</v>
      </c>
      <c r="L868" s="29" t="str">
        <f>_xlfn.XLOOKUP($D868,mapping!$B$2:$B$124,mapping!$A$2:$A$124,,0)</f>
        <v>Researcher</v>
      </c>
      <c r="M868" s="29" t="str">
        <f>_xlfn.XLOOKUP($C868,mapping!$J$2:$J$5,mapping!$K$2:$K$5,,0)</f>
        <v>Full-Time</v>
      </c>
      <c r="N868" s="29" t="str">
        <f>_xlfn.XLOOKUP($B868,mapping!$G$2:$G$5,mapping!$H$2:$H$5,,0)</f>
        <v>Junior</v>
      </c>
      <c r="O868" s="29" t="str">
        <f>_xlfn.XLOOKUP($J868,mapping!$D$2:$D$56,mapping!$E$2:$E$56,,0)</f>
        <v>United States</v>
      </c>
      <c r="P868" s="29" t="str">
        <f>_xlfn.XLOOKUP($K868,mapping!$P$2:$P$4,mapping!$Q$2:$Q$4,,0)</f>
        <v>Medium</v>
      </c>
      <c r="Q868" s="29" t="str">
        <f>_xlfn.XLOOKUP($I868,mapping!$M$2:$M$4,mapping!$N$2:$N$4,,0)</f>
        <v>On-site</v>
      </c>
    </row>
    <row r="869" spans="1:17" x14ac:dyDescent="0.25">
      <c r="A869" s="28">
        <v>2023</v>
      </c>
      <c r="B869" s="29" t="s">
        <v>21</v>
      </c>
      <c r="C869" s="29" t="s">
        <v>12</v>
      </c>
      <c r="D869" s="29" t="s">
        <v>107</v>
      </c>
      <c r="E869" s="28">
        <v>131100</v>
      </c>
      <c r="F869" s="29" t="s">
        <v>14</v>
      </c>
      <c r="G869" s="28">
        <v>131100</v>
      </c>
      <c r="H869" s="29" t="s">
        <v>17</v>
      </c>
      <c r="I869" s="28">
        <v>0</v>
      </c>
      <c r="J869" s="29" t="s">
        <v>17</v>
      </c>
      <c r="K869" s="29" t="s">
        <v>16</v>
      </c>
      <c r="L869" s="29" t="str">
        <f>_xlfn.XLOOKUP($D869,mapping!$B$2:$B$124,mapping!$A$2:$A$124,,0)</f>
        <v>Data Scientist</v>
      </c>
      <c r="M869" s="29" t="str">
        <f>_xlfn.XLOOKUP($C869,mapping!$J$2:$J$5,mapping!$K$2:$K$5,,0)</f>
        <v>Full-Time</v>
      </c>
      <c r="N869" s="29" t="str">
        <f>_xlfn.XLOOKUP($B869,mapping!$G$2:$G$5,mapping!$H$2:$H$5,,0)</f>
        <v>Senior</v>
      </c>
      <c r="O869" s="29" t="str">
        <f>_xlfn.XLOOKUP($J869,mapping!$D$2:$D$56,mapping!$E$2:$E$56,,0)</f>
        <v>United States</v>
      </c>
      <c r="P869" s="29" t="str">
        <f>_xlfn.XLOOKUP($K869,mapping!$P$2:$P$4,mapping!$Q$2:$Q$4,,0)</f>
        <v>Medium</v>
      </c>
      <c r="Q869" s="29" t="str">
        <f>_xlfn.XLOOKUP($I869,mapping!$M$2:$M$4,mapping!$N$2:$N$4,,0)</f>
        <v>On-site</v>
      </c>
    </row>
    <row r="870" spans="1:17" x14ac:dyDescent="0.25">
      <c r="A870" s="28">
        <v>2023</v>
      </c>
      <c r="B870" s="29" t="s">
        <v>21</v>
      </c>
      <c r="C870" s="29" t="s">
        <v>12</v>
      </c>
      <c r="D870" s="29" t="s">
        <v>26</v>
      </c>
      <c r="E870" s="28">
        <v>130000</v>
      </c>
      <c r="F870" s="29" t="s">
        <v>14</v>
      </c>
      <c r="G870" s="28">
        <v>130000</v>
      </c>
      <c r="H870" s="29" t="s">
        <v>17</v>
      </c>
      <c r="I870" s="28">
        <v>100</v>
      </c>
      <c r="J870" s="29" t="s">
        <v>17</v>
      </c>
      <c r="K870" s="29" t="s">
        <v>16</v>
      </c>
      <c r="L870" s="29" t="str">
        <f>_xlfn.XLOOKUP($D870,mapping!$B$2:$B$124,mapping!$A$2:$A$124,,0)</f>
        <v>Data Engineer</v>
      </c>
      <c r="M870" s="29" t="str">
        <f>_xlfn.XLOOKUP($C870,mapping!$J$2:$J$5,mapping!$K$2:$K$5,,0)</f>
        <v>Full-Time</v>
      </c>
      <c r="N870" s="29" t="str">
        <f>_xlfn.XLOOKUP($B870,mapping!$G$2:$G$5,mapping!$H$2:$H$5,,0)</f>
        <v>Senior</v>
      </c>
      <c r="O870" s="29" t="str">
        <f>_xlfn.XLOOKUP($J870,mapping!$D$2:$D$56,mapping!$E$2:$E$56,,0)</f>
        <v>United States</v>
      </c>
      <c r="P870" s="29" t="str">
        <f>_xlfn.XLOOKUP($K870,mapping!$P$2:$P$4,mapping!$Q$2:$Q$4,,0)</f>
        <v>Medium</v>
      </c>
      <c r="Q870" s="29" t="str">
        <f>_xlfn.XLOOKUP($I870,mapping!$M$2:$M$4,mapping!$N$2:$N$4,,0)</f>
        <v>Remote</v>
      </c>
    </row>
    <row r="871" spans="1:17" x14ac:dyDescent="0.25">
      <c r="A871" s="28">
        <v>2023</v>
      </c>
      <c r="B871" s="29" t="s">
        <v>21</v>
      </c>
      <c r="C871" s="29" t="s">
        <v>12</v>
      </c>
      <c r="D871" s="29" t="s">
        <v>18</v>
      </c>
      <c r="E871" s="28">
        <v>212500</v>
      </c>
      <c r="F871" s="29" t="s">
        <v>14</v>
      </c>
      <c r="G871" s="28">
        <v>212500</v>
      </c>
      <c r="H871" s="29" t="s">
        <v>17</v>
      </c>
      <c r="I871" s="28">
        <v>0</v>
      </c>
      <c r="J871" s="29" t="s">
        <v>17</v>
      </c>
      <c r="K871" s="29" t="s">
        <v>16</v>
      </c>
      <c r="L871" s="29" t="str">
        <f>_xlfn.XLOOKUP($D871,mapping!$B$2:$B$124,mapping!$A$2:$A$124,,0)</f>
        <v>Machine Learning Engineer</v>
      </c>
      <c r="M871" s="29" t="str">
        <f>_xlfn.XLOOKUP($C871,mapping!$J$2:$J$5,mapping!$K$2:$K$5,,0)</f>
        <v>Full-Time</v>
      </c>
      <c r="N871" s="29" t="str">
        <f>_xlfn.XLOOKUP($B871,mapping!$G$2:$G$5,mapping!$H$2:$H$5,,0)</f>
        <v>Senior</v>
      </c>
      <c r="O871" s="29" t="str">
        <f>_xlfn.XLOOKUP($J871,mapping!$D$2:$D$56,mapping!$E$2:$E$56,,0)</f>
        <v>United States</v>
      </c>
      <c r="P871" s="29" t="str">
        <f>_xlfn.XLOOKUP($K871,mapping!$P$2:$P$4,mapping!$Q$2:$Q$4,,0)</f>
        <v>Medium</v>
      </c>
      <c r="Q871" s="29" t="str">
        <f>_xlfn.XLOOKUP($I871,mapping!$M$2:$M$4,mapping!$N$2:$N$4,,0)</f>
        <v>On-site</v>
      </c>
    </row>
    <row r="872" spans="1:17" x14ac:dyDescent="0.25">
      <c r="A872" s="28">
        <v>2022</v>
      </c>
      <c r="B872" s="29" t="s">
        <v>21</v>
      </c>
      <c r="C872" s="29" t="s">
        <v>12</v>
      </c>
      <c r="D872" s="29" t="s">
        <v>13</v>
      </c>
      <c r="E872" s="28">
        <v>69000</v>
      </c>
      <c r="F872" s="29" t="s">
        <v>14</v>
      </c>
      <c r="G872" s="28">
        <v>69000</v>
      </c>
      <c r="H872" s="29" t="s">
        <v>17</v>
      </c>
      <c r="I872" s="28">
        <v>100</v>
      </c>
      <c r="J872" s="29" t="s">
        <v>17</v>
      </c>
      <c r="K872" s="29" t="s">
        <v>16</v>
      </c>
      <c r="L872" s="29" t="str">
        <f>_xlfn.XLOOKUP($D872,mapping!$B$2:$B$124,mapping!$A$2:$A$124,,0)</f>
        <v>Data Analyst</v>
      </c>
      <c r="M872" s="29" t="str">
        <f>_xlfn.XLOOKUP($C872,mapping!$J$2:$J$5,mapping!$K$2:$K$5,,0)</f>
        <v>Full-Time</v>
      </c>
      <c r="N872" s="29" t="str">
        <f>_xlfn.XLOOKUP($B872,mapping!$G$2:$G$5,mapping!$H$2:$H$5,,0)</f>
        <v>Senior</v>
      </c>
      <c r="O872" s="29" t="str">
        <f>_xlfn.XLOOKUP($J872,mapping!$D$2:$D$56,mapping!$E$2:$E$56,,0)</f>
        <v>United States</v>
      </c>
      <c r="P872" s="29" t="str">
        <f>_xlfn.XLOOKUP($K872,mapping!$P$2:$P$4,mapping!$Q$2:$Q$4,,0)</f>
        <v>Medium</v>
      </c>
      <c r="Q872" s="29" t="str">
        <f>_xlfn.XLOOKUP($I872,mapping!$M$2:$M$4,mapping!$N$2:$N$4,,0)</f>
        <v>Remote</v>
      </c>
    </row>
    <row r="873" spans="1:17" x14ac:dyDescent="0.25">
      <c r="A873" s="28">
        <v>2024</v>
      </c>
      <c r="B873" s="29" t="s">
        <v>21</v>
      </c>
      <c r="C873" s="29" t="s">
        <v>12</v>
      </c>
      <c r="D873" s="29" t="s">
        <v>22</v>
      </c>
      <c r="E873" s="28">
        <v>132000</v>
      </c>
      <c r="F873" s="29" t="s">
        <v>14</v>
      </c>
      <c r="G873" s="28">
        <v>132000</v>
      </c>
      <c r="H873" s="29" t="s">
        <v>17</v>
      </c>
      <c r="I873" s="28">
        <v>0</v>
      </c>
      <c r="J873" s="29" t="s">
        <v>17</v>
      </c>
      <c r="K873" s="29" t="s">
        <v>16</v>
      </c>
      <c r="L873" s="29" t="str">
        <f>_xlfn.XLOOKUP($D873,mapping!$B$2:$B$124,mapping!$A$2:$A$124,,0)</f>
        <v>Data Scientist</v>
      </c>
      <c r="M873" s="29" t="str">
        <f>_xlfn.XLOOKUP($C873,mapping!$J$2:$J$5,mapping!$K$2:$K$5,,0)</f>
        <v>Full-Time</v>
      </c>
      <c r="N873" s="29" t="str">
        <f>_xlfn.XLOOKUP($B873,mapping!$G$2:$G$5,mapping!$H$2:$H$5,,0)</f>
        <v>Senior</v>
      </c>
      <c r="O873" s="29" t="str">
        <f>_xlfn.XLOOKUP($J873,mapping!$D$2:$D$56,mapping!$E$2:$E$56,,0)</f>
        <v>United States</v>
      </c>
      <c r="P873" s="29" t="str">
        <f>_xlfn.XLOOKUP($K873,mapping!$P$2:$P$4,mapping!$Q$2:$Q$4,,0)</f>
        <v>Medium</v>
      </c>
      <c r="Q873" s="29" t="str">
        <f>_xlfn.XLOOKUP($I873,mapping!$M$2:$M$4,mapping!$N$2:$N$4,,0)</f>
        <v>On-site</v>
      </c>
    </row>
    <row r="874" spans="1:17" x14ac:dyDescent="0.25">
      <c r="A874" s="28">
        <v>2023</v>
      </c>
      <c r="B874" s="29" t="s">
        <v>21</v>
      </c>
      <c r="C874" s="29" t="s">
        <v>12</v>
      </c>
      <c r="D874" s="29" t="s">
        <v>13</v>
      </c>
      <c r="E874" s="28">
        <v>108000</v>
      </c>
      <c r="F874" s="29" t="s">
        <v>14</v>
      </c>
      <c r="G874" s="28">
        <v>108000</v>
      </c>
      <c r="H874" s="29" t="s">
        <v>17</v>
      </c>
      <c r="I874" s="28">
        <v>100</v>
      </c>
      <c r="J874" s="29" t="s">
        <v>17</v>
      </c>
      <c r="K874" s="29" t="s">
        <v>16</v>
      </c>
      <c r="L874" s="29" t="str">
        <f>_xlfn.XLOOKUP($D874,mapping!$B$2:$B$124,mapping!$A$2:$A$124,,0)</f>
        <v>Data Analyst</v>
      </c>
      <c r="M874" s="29" t="str">
        <f>_xlfn.XLOOKUP($C874,mapping!$J$2:$J$5,mapping!$K$2:$K$5,,0)</f>
        <v>Full-Time</v>
      </c>
      <c r="N874" s="29" t="str">
        <f>_xlfn.XLOOKUP($B874,mapping!$G$2:$G$5,mapping!$H$2:$H$5,,0)</f>
        <v>Senior</v>
      </c>
      <c r="O874" s="29" t="str">
        <f>_xlfn.XLOOKUP($J874,mapping!$D$2:$D$56,mapping!$E$2:$E$56,,0)</f>
        <v>United States</v>
      </c>
      <c r="P874" s="29" t="str">
        <f>_xlfn.XLOOKUP($K874,mapping!$P$2:$P$4,mapping!$Q$2:$Q$4,,0)</f>
        <v>Medium</v>
      </c>
      <c r="Q874" s="29" t="str">
        <f>_xlfn.XLOOKUP($I874,mapping!$M$2:$M$4,mapping!$N$2:$N$4,,0)</f>
        <v>Remote</v>
      </c>
    </row>
    <row r="875" spans="1:17" x14ac:dyDescent="0.25">
      <c r="A875" s="28">
        <v>2023</v>
      </c>
      <c r="B875" s="29" t="s">
        <v>21</v>
      </c>
      <c r="C875" s="29" t="s">
        <v>12</v>
      </c>
      <c r="D875" s="29" t="s">
        <v>30</v>
      </c>
      <c r="E875" s="28">
        <v>127300</v>
      </c>
      <c r="F875" s="29" t="s">
        <v>14</v>
      </c>
      <c r="G875" s="28">
        <v>127300</v>
      </c>
      <c r="H875" s="29" t="s">
        <v>17</v>
      </c>
      <c r="I875" s="28">
        <v>0</v>
      </c>
      <c r="J875" s="29" t="s">
        <v>17</v>
      </c>
      <c r="K875" s="29" t="s">
        <v>16</v>
      </c>
      <c r="L875" s="29" t="str">
        <f>_xlfn.XLOOKUP($D875,mapping!$B$2:$B$124,mapping!$A$2:$A$124,,0)</f>
        <v>Machine Learning Engineer</v>
      </c>
      <c r="M875" s="29" t="str">
        <f>_xlfn.XLOOKUP($C875,mapping!$J$2:$J$5,mapping!$K$2:$K$5,,0)</f>
        <v>Full-Time</v>
      </c>
      <c r="N875" s="29" t="str">
        <f>_xlfn.XLOOKUP($B875,mapping!$G$2:$G$5,mapping!$H$2:$H$5,,0)</f>
        <v>Senior</v>
      </c>
      <c r="O875" s="29" t="str">
        <f>_xlfn.XLOOKUP($J875,mapping!$D$2:$D$56,mapping!$E$2:$E$56,,0)</f>
        <v>United States</v>
      </c>
      <c r="P875" s="29" t="str">
        <f>_xlfn.XLOOKUP($K875,mapping!$P$2:$P$4,mapping!$Q$2:$Q$4,,0)</f>
        <v>Medium</v>
      </c>
      <c r="Q875" s="29" t="str">
        <f>_xlfn.XLOOKUP($I875,mapping!$M$2:$M$4,mapping!$N$2:$N$4,,0)</f>
        <v>On-site</v>
      </c>
    </row>
    <row r="876" spans="1:17" x14ac:dyDescent="0.25">
      <c r="A876" s="28">
        <v>2023</v>
      </c>
      <c r="B876" s="29" t="s">
        <v>21</v>
      </c>
      <c r="C876" s="29" t="s">
        <v>12</v>
      </c>
      <c r="D876" s="29" t="s">
        <v>62</v>
      </c>
      <c r="E876" s="28">
        <v>185000</v>
      </c>
      <c r="F876" s="29" t="s">
        <v>14</v>
      </c>
      <c r="G876" s="28">
        <v>185000</v>
      </c>
      <c r="H876" s="29" t="s">
        <v>17</v>
      </c>
      <c r="I876" s="28">
        <v>0</v>
      </c>
      <c r="J876" s="29" t="s">
        <v>17</v>
      </c>
      <c r="K876" s="29" t="s">
        <v>33</v>
      </c>
      <c r="L876" s="29" t="str">
        <f>_xlfn.XLOOKUP($D876,mapping!$B$2:$B$124,mapping!$A$2:$A$124,,0)</f>
        <v>Business Intelligence</v>
      </c>
      <c r="M876" s="29" t="str">
        <f>_xlfn.XLOOKUP($C876,mapping!$J$2:$J$5,mapping!$K$2:$K$5,,0)</f>
        <v>Full-Time</v>
      </c>
      <c r="N876" s="29" t="str">
        <f>_xlfn.XLOOKUP($B876,mapping!$G$2:$G$5,mapping!$H$2:$H$5,,0)</f>
        <v>Senior</v>
      </c>
      <c r="O876" s="29" t="str">
        <f>_xlfn.XLOOKUP($J876,mapping!$D$2:$D$56,mapping!$E$2:$E$56,,0)</f>
        <v>United States</v>
      </c>
      <c r="P876" s="29" t="str">
        <f>_xlfn.XLOOKUP($K876,mapping!$P$2:$P$4,mapping!$Q$2:$Q$4,,0)</f>
        <v>Large</v>
      </c>
      <c r="Q876" s="29" t="str">
        <f>_xlfn.XLOOKUP($I876,mapping!$M$2:$M$4,mapping!$N$2:$N$4,,0)</f>
        <v>On-site</v>
      </c>
    </row>
    <row r="877" spans="1:17" x14ac:dyDescent="0.25">
      <c r="A877" s="28">
        <v>2023</v>
      </c>
      <c r="B877" s="29" t="s">
        <v>29</v>
      </c>
      <c r="C877" s="29" t="s">
        <v>12</v>
      </c>
      <c r="D877" s="29" t="s">
        <v>22</v>
      </c>
      <c r="E877" s="28">
        <v>150000</v>
      </c>
      <c r="F877" s="29" t="s">
        <v>84</v>
      </c>
      <c r="G877" s="28">
        <v>34924</v>
      </c>
      <c r="H877" s="29" t="s">
        <v>125</v>
      </c>
      <c r="I877" s="28">
        <v>0</v>
      </c>
      <c r="J877" s="29" t="s">
        <v>73</v>
      </c>
      <c r="K877" s="29" t="s">
        <v>16</v>
      </c>
      <c r="L877" s="29" t="str">
        <f>_xlfn.XLOOKUP($D877,mapping!$B$2:$B$124,mapping!$A$2:$A$124,,0)</f>
        <v>Data Scientist</v>
      </c>
      <c r="M877" s="29" t="str">
        <f>_xlfn.XLOOKUP($C877,mapping!$J$2:$J$5,mapping!$K$2:$K$5,,0)</f>
        <v>Full-Time</v>
      </c>
      <c r="N877" s="29" t="str">
        <f>_xlfn.XLOOKUP($B877,mapping!$G$2:$G$5,mapping!$H$2:$H$5,,0)</f>
        <v>Junior</v>
      </c>
      <c r="O877" s="29" t="str">
        <f>_xlfn.XLOOKUP($J877,mapping!$D$2:$D$56,mapping!$E$2:$E$56,,0)</f>
        <v>Poland</v>
      </c>
      <c r="P877" s="29" t="str">
        <f>_xlfn.XLOOKUP($K877,mapping!$P$2:$P$4,mapping!$Q$2:$Q$4,,0)</f>
        <v>Medium</v>
      </c>
      <c r="Q877" s="29" t="str">
        <f>_xlfn.XLOOKUP($I877,mapping!$M$2:$M$4,mapping!$N$2:$N$4,,0)</f>
        <v>On-site</v>
      </c>
    </row>
    <row r="878" spans="1:17" x14ac:dyDescent="0.25">
      <c r="A878" s="28">
        <v>2024</v>
      </c>
      <c r="B878" s="29" t="s">
        <v>21</v>
      </c>
      <c r="C878" s="29" t="s">
        <v>12</v>
      </c>
      <c r="D878" s="29" t="s">
        <v>22</v>
      </c>
      <c r="E878" s="28">
        <v>185400</v>
      </c>
      <c r="F878" s="29" t="s">
        <v>14</v>
      </c>
      <c r="G878" s="28">
        <v>185400</v>
      </c>
      <c r="H878" s="29" t="s">
        <v>17</v>
      </c>
      <c r="I878" s="28">
        <v>0</v>
      </c>
      <c r="J878" s="29" t="s">
        <v>17</v>
      </c>
      <c r="K878" s="29" t="s">
        <v>16</v>
      </c>
      <c r="L878" s="29" t="str">
        <f>_xlfn.XLOOKUP($D878,mapping!$B$2:$B$124,mapping!$A$2:$A$124,,0)</f>
        <v>Data Scientist</v>
      </c>
      <c r="M878" s="29" t="str">
        <f>_xlfn.XLOOKUP($C878,mapping!$J$2:$J$5,mapping!$K$2:$K$5,,0)</f>
        <v>Full-Time</v>
      </c>
      <c r="N878" s="29" t="str">
        <f>_xlfn.XLOOKUP($B878,mapping!$G$2:$G$5,mapping!$H$2:$H$5,,0)</f>
        <v>Senior</v>
      </c>
      <c r="O878" s="29" t="str">
        <f>_xlfn.XLOOKUP($J878,mapping!$D$2:$D$56,mapping!$E$2:$E$56,,0)</f>
        <v>United States</v>
      </c>
      <c r="P878" s="29" t="str">
        <f>_xlfn.XLOOKUP($K878,mapping!$P$2:$P$4,mapping!$Q$2:$Q$4,,0)</f>
        <v>Medium</v>
      </c>
      <c r="Q878" s="29" t="str">
        <f>_xlfn.XLOOKUP($I878,mapping!$M$2:$M$4,mapping!$N$2:$N$4,,0)</f>
        <v>On-site</v>
      </c>
    </row>
    <row r="879" spans="1:17" x14ac:dyDescent="0.25">
      <c r="A879" s="28">
        <v>2022</v>
      </c>
      <c r="B879" s="29" t="s">
        <v>29</v>
      </c>
      <c r="C879" s="29" t="s">
        <v>12</v>
      </c>
      <c r="D879" s="29" t="s">
        <v>13</v>
      </c>
      <c r="E879" s="28">
        <v>48000</v>
      </c>
      <c r="F879" s="29" t="s">
        <v>14</v>
      </c>
      <c r="G879" s="28">
        <v>48000</v>
      </c>
      <c r="H879" s="29" t="s">
        <v>17</v>
      </c>
      <c r="I879" s="28">
        <v>0</v>
      </c>
      <c r="J879" s="29" t="s">
        <v>17</v>
      </c>
      <c r="K879" s="29" t="s">
        <v>16</v>
      </c>
      <c r="L879" s="29" t="str">
        <f>_xlfn.XLOOKUP($D879,mapping!$B$2:$B$124,mapping!$A$2:$A$124,,0)</f>
        <v>Data Analyst</v>
      </c>
      <c r="M879" s="29" t="str">
        <f>_xlfn.XLOOKUP($C879,mapping!$J$2:$J$5,mapping!$K$2:$K$5,,0)</f>
        <v>Full-Time</v>
      </c>
      <c r="N879" s="29" t="str">
        <f>_xlfn.XLOOKUP($B879,mapping!$G$2:$G$5,mapping!$H$2:$H$5,,0)</f>
        <v>Junior</v>
      </c>
      <c r="O879" s="29" t="str">
        <f>_xlfn.XLOOKUP($J879,mapping!$D$2:$D$56,mapping!$E$2:$E$56,,0)</f>
        <v>United States</v>
      </c>
      <c r="P879" s="29" t="str">
        <f>_xlfn.XLOOKUP($K879,mapping!$P$2:$P$4,mapping!$Q$2:$Q$4,,0)</f>
        <v>Medium</v>
      </c>
      <c r="Q879" s="29" t="str">
        <f>_xlfn.XLOOKUP($I879,mapping!$M$2:$M$4,mapping!$N$2:$N$4,,0)</f>
        <v>On-site</v>
      </c>
    </row>
    <row r="880" spans="1:17" x14ac:dyDescent="0.25">
      <c r="A880" s="28">
        <v>2022</v>
      </c>
      <c r="B880" s="29" t="s">
        <v>11</v>
      </c>
      <c r="C880" s="29" t="s">
        <v>12</v>
      </c>
      <c r="D880" s="29" t="s">
        <v>31</v>
      </c>
      <c r="E880" s="28">
        <v>60000</v>
      </c>
      <c r="F880" s="29" t="s">
        <v>27</v>
      </c>
      <c r="G880" s="28">
        <v>73880</v>
      </c>
      <c r="H880" s="29" t="s">
        <v>28</v>
      </c>
      <c r="I880" s="28">
        <v>0</v>
      </c>
      <c r="J880" s="29" t="s">
        <v>28</v>
      </c>
      <c r="K880" s="29" t="s">
        <v>16</v>
      </c>
      <c r="L880" s="29" t="str">
        <f>_xlfn.XLOOKUP($D880,mapping!$B$2:$B$124,mapping!$A$2:$A$124,,0)</f>
        <v>Analytics Engineer</v>
      </c>
      <c r="M880" s="29" t="str">
        <f>_xlfn.XLOOKUP($C880,mapping!$J$2:$J$5,mapping!$K$2:$K$5,,0)</f>
        <v>Full-Time</v>
      </c>
      <c r="N880" s="29" t="str">
        <f>_xlfn.XLOOKUP($B880,mapping!$G$2:$G$5,mapping!$H$2:$H$5,,0)</f>
        <v>Mid-Level</v>
      </c>
      <c r="O880" s="29" t="str">
        <f>_xlfn.XLOOKUP($J880,mapping!$D$2:$D$56,mapping!$E$2:$E$56,,0)</f>
        <v>United Kingdom</v>
      </c>
      <c r="P880" s="29" t="str">
        <f>_xlfn.XLOOKUP($K880,mapping!$P$2:$P$4,mapping!$Q$2:$Q$4,,0)</f>
        <v>Medium</v>
      </c>
      <c r="Q880" s="29" t="str">
        <f>_xlfn.XLOOKUP($I880,mapping!$M$2:$M$4,mapping!$N$2:$N$4,,0)</f>
        <v>On-site</v>
      </c>
    </row>
    <row r="881" spans="1:17" x14ac:dyDescent="0.25">
      <c r="A881" s="28">
        <v>2023</v>
      </c>
      <c r="B881" s="29" t="s">
        <v>11</v>
      </c>
      <c r="C881" s="29" t="s">
        <v>12</v>
      </c>
      <c r="D881" s="29" t="s">
        <v>26</v>
      </c>
      <c r="E881" s="28">
        <v>120000</v>
      </c>
      <c r="F881" s="29" t="s">
        <v>14</v>
      </c>
      <c r="G881" s="28">
        <v>120000</v>
      </c>
      <c r="H881" s="29" t="s">
        <v>17</v>
      </c>
      <c r="I881" s="28">
        <v>0</v>
      </c>
      <c r="J881" s="29" t="s">
        <v>17</v>
      </c>
      <c r="K881" s="29" t="s">
        <v>16</v>
      </c>
      <c r="L881" s="29" t="str">
        <f>_xlfn.XLOOKUP($D881,mapping!$B$2:$B$124,mapping!$A$2:$A$124,,0)</f>
        <v>Data Engineer</v>
      </c>
      <c r="M881" s="29" t="str">
        <f>_xlfn.XLOOKUP($C881,mapping!$J$2:$J$5,mapping!$K$2:$K$5,,0)</f>
        <v>Full-Time</v>
      </c>
      <c r="N881" s="29" t="str">
        <f>_xlfn.XLOOKUP($B881,mapping!$G$2:$G$5,mapping!$H$2:$H$5,,0)</f>
        <v>Mid-Level</v>
      </c>
      <c r="O881" s="29" t="str">
        <f>_xlfn.XLOOKUP($J881,mapping!$D$2:$D$56,mapping!$E$2:$E$56,,0)</f>
        <v>United States</v>
      </c>
      <c r="P881" s="29" t="str">
        <f>_xlfn.XLOOKUP($K881,mapping!$P$2:$P$4,mapping!$Q$2:$Q$4,,0)</f>
        <v>Medium</v>
      </c>
      <c r="Q881" s="29" t="str">
        <f>_xlfn.XLOOKUP($I881,mapping!$M$2:$M$4,mapping!$N$2:$N$4,,0)</f>
        <v>On-site</v>
      </c>
    </row>
    <row r="882" spans="1:17" x14ac:dyDescent="0.25">
      <c r="A882" s="28">
        <v>2022</v>
      </c>
      <c r="B882" s="29" t="s">
        <v>21</v>
      </c>
      <c r="C882" s="29" t="s">
        <v>12</v>
      </c>
      <c r="D882" s="29" t="s">
        <v>81</v>
      </c>
      <c r="E882" s="28">
        <v>145000</v>
      </c>
      <c r="F882" s="29" t="s">
        <v>14</v>
      </c>
      <c r="G882" s="28">
        <v>145000</v>
      </c>
      <c r="H882" s="29" t="s">
        <v>17</v>
      </c>
      <c r="I882" s="28">
        <v>100</v>
      </c>
      <c r="J882" s="29" t="s">
        <v>17</v>
      </c>
      <c r="K882" s="29" t="s">
        <v>16</v>
      </c>
      <c r="L882" s="29" t="str">
        <f>_xlfn.XLOOKUP($D882,mapping!$B$2:$B$124,mapping!$A$2:$A$124,,0)</f>
        <v>Data Manager</v>
      </c>
      <c r="M882" s="29" t="str">
        <f>_xlfn.XLOOKUP($C882,mapping!$J$2:$J$5,mapping!$K$2:$K$5,,0)</f>
        <v>Full-Time</v>
      </c>
      <c r="N882" s="29" t="str">
        <f>_xlfn.XLOOKUP($B882,mapping!$G$2:$G$5,mapping!$H$2:$H$5,,0)</f>
        <v>Senior</v>
      </c>
      <c r="O882" s="29" t="str">
        <f>_xlfn.XLOOKUP($J882,mapping!$D$2:$D$56,mapping!$E$2:$E$56,,0)</f>
        <v>United States</v>
      </c>
      <c r="P882" s="29" t="str">
        <f>_xlfn.XLOOKUP($K882,mapping!$P$2:$P$4,mapping!$Q$2:$Q$4,,0)</f>
        <v>Medium</v>
      </c>
      <c r="Q882" s="29" t="str">
        <f>_xlfn.XLOOKUP($I882,mapping!$M$2:$M$4,mapping!$N$2:$N$4,,0)</f>
        <v>Remote</v>
      </c>
    </row>
    <row r="883" spans="1:17" x14ac:dyDescent="0.25">
      <c r="A883" s="28">
        <v>2023</v>
      </c>
      <c r="B883" s="29" t="s">
        <v>21</v>
      </c>
      <c r="C883" s="29" t="s">
        <v>12</v>
      </c>
      <c r="D883" s="29" t="s">
        <v>22</v>
      </c>
      <c r="E883" s="28">
        <v>211000</v>
      </c>
      <c r="F883" s="29" t="s">
        <v>14</v>
      </c>
      <c r="G883" s="28">
        <v>211000</v>
      </c>
      <c r="H883" s="29" t="s">
        <v>17</v>
      </c>
      <c r="I883" s="28">
        <v>100</v>
      </c>
      <c r="J883" s="29" t="s">
        <v>17</v>
      </c>
      <c r="K883" s="29" t="s">
        <v>16</v>
      </c>
      <c r="L883" s="29" t="str">
        <f>_xlfn.XLOOKUP($D883,mapping!$B$2:$B$124,mapping!$A$2:$A$124,,0)</f>
        <v>Data Scientist</v>
      </c>
      <c r="M883" s="29" t="str">
        <f>_xlfn.XLOOKUP($C883,mapping!$J$2:$J$5,mapping!$K$2:$K$5,,0)</f>
        <v>Full-Time</v>
      </c>
      <c r="N883" s="29" t="str">
        <f>_xlfn.XLOOKUP($B883,mapping!$G$2:$G$5,mapping!$H$2:$H$5,,0)</f>
        <v>Senior</v>
      </c>
      <c r="O883" s="29" t="str">
        <f>_xlfn.XLOOKUP($J883,mapping!$D$2:$D$56,mapping!$E$2:$E$56,,0)</f>
        <v>United States</v>
      </c>
      <c r="P883" s="29" t="str">
        <f>_xlfn.XLOOKUP($K883,mapping!$P$2:$P$4,mapping!$Q$2:$Q$4,,0)</f>
        <v>Medium</v>
      </c>
      <c r="Q883" s="29" t="str">
        <f>_xlfn.XLOOKUP($I883,mapping!$M$2:$M$4,mapping!$N$2:$N$4,,0)</f>
        <v>Remote</v>
      </c>
    </row>
    <row r="884" spans="1:17" x14ac:dyDescent="0.25">
      <c r="A884" s="28">
        <v>2023</v>
      </c>
      <c r="B884" s="29" t="s">
        <v>21</v>
      </c>
      <c r="C884" s="29" t="s">
        <v>12</v>
      </c>
      <c r="D884" s="29" t="s">
        <v>34</v>
      </c>
      <c r="E884" s="28">
        <v>165500</v>
      </c>
      <c r="F884" s="29" t="s">
        <v>14</v>
      </c>
      <c r="G884" s="28">
        <v>165500</v>
      </c>
      <c r="H884" s="29" t="s">
        <v>17</v>
      </c>
      <c r="I884" s="28">
        <v>100</v>
      </c>
      <c r="J884" s="29" t="s">
        <v>17</v>
      </c>
      <c r="K884" s="29" t="s">
        <v>16</v>
      </c>
      <c r="L884" s="29" t="str">
        <f>_xlfn.XLOOKUP($D884,mapping!$B$2:$B$124,mapping!$A$2:$A$124,,0)</f>
        <v>Researcher</v>
      </c>
      <c r="M884" s="29" t="str">
        <f>_xlfn.XLOOKUP($C884,mapping!$J$2:$J$5,mapping!$K$2:$K$5,,0)</f>
        <v>Full-Time</v>
      </c>
      <c r="N884" s="29" t="str">
        <f>_xlfn.XLOOKUP($B884,mapping!$G$2:$G$5,mapping!$H$2:$H$5,,0)</f>
        <v>Senior</v>
      </c>
      <c r="O884" s="29" t="str">
        <f>_xlfn.XLOOKUP($J884,mapping!$D$2:$D$56,mapping!$E$2:$E$56,,0)</f>
        <v>United States</v>
      </c>
      <c r="P884" s="29" t="str">
        <f>_xlfn.XLOOKUP($K884,mapping!$P$2:$P$4,mapping!$Q$2:$Q$4,,0)</f>
        <v>Medium</v>
      </c>
      <c r="Q884" s="29" t="str">
        <f>_xlfn.XLOOKUP($I884,mapping!$M$2:$M$4,mapping!$N$2:$N$4,,0)</f>
        <v>Remote</v>
      </c>
    </row>
    <row r="885" spans="1:17" x14ac:dyDescent="0.25">
      <c r="A885" s="28">
        <v>2023</v>
      </c>
      <c r="B885" s="29" t="s">
        <v>21</v>
      </c>
      <c r="C885" s="29" t="s">
        <v>12</v>
      </c>
      <c r="D885" s="29" t="s">
        <v>18</v>
      </c>
      <c r="E885" s="28">
        <v>176300</v>
      </c>
      <c r="F885" s="29" t="s">
        <v>14</v>
      </c>
      <c r="G885" s="28">
        <v>176300</v>
      </c>
      <c r="H885" s="29" t="s">
        <v>17</v>
      </c>
      <c r="I885" s="28">
        <v>100</v>
      </c>
      <c r="J885" s="29" t="s">
        <v>17</v>
      </c>
      <c r="K885" s="29" t="s">
        <v>16</v>
      </c>
      <c r="L885" s="29" t="str">
        <f>_xlfn.XLOOKUP($D885,mapping!$B$2:$B$124,mapping!$A$2:$A$124,,0)</f>
        <v>Machine Learning Engineer</v>
      </c>
      <c r="M885" s="29" t="str">
        <f>_xlfn.XLOOKUP($C885,mapping!$J$2:$J$5,mapping!$K$2:$K$5,,0)</f>
        <v>Full-Time</v>
      </c>
      <c r="N885" s="29" t="str">
        <f>_xlfn.XLOOKUP($B885,mapping!$G$2:$G$5,mapping!$H$2:$H$5,,0)</f>
        <v>Senior</v>
      </c>
      <c r="O885" s="29" t="str">
        <f>_xlfn.XLOOKUP($J885,mapping!$D$2:$D$56,mapping!$E$2:$E$56,,0)</f>
        <v>United States</v>
      </c>
      <c r="P885" s="29" t="str">
        <f>_xlfn.XLOOKUP($K885,mapping!$P$2:$P$4,mapping!$Q$2:$Q$4,,0)</f>
        <v>Medium</v>
      </c>
      <c r="Q885" s="29" t="str">
        <f>_xlfn.XLOOKUP($I885,mapping!$M$2:$M$4,mapping!$N$2:$N$4,,0)</f>
        <v>Remote</v>
      </c>
    </row>
    <row r="886" spans="1:17" x14ac:dyDescent="0.25">
      <c r="A886" s="28">
        <v>2023</v>
      </c>
      <c r="B886" s="29" t="s">
        <v>21</v>
      </c>
      <c r="C886" s="29" t="s">
        <v>12</v>
      </c>
      <c r="D886" s="29" t="s">
        <v>63</v>
      </c>
      <c r="E886" s="28">
        <v>193000</v>
      </c>
      <c r="F886" s="29" t="s">
        <v>14</v>
      </c>
      <c r="G886" s="28">
        <v>193000</v>
      </c>
      <c r="H886" s="29" t="s">
        <v>17</v>
      </c>
      <c r="I886" s="28">
        <v>0</v>
      </c>
      <c r="J886" s="29" t="s">
        <v>17</v>
      </c>
      <c r="K886" s="29" t="s">
        <v>16</v>
      </c>
      <c r="L886" s="29" t="str">
        <f>_xlfn.XLOOKUP($D886,mapping!$B$2:$B$124,mapping!$A$2:$A$124,,0)</f>
        <v>Data Architect</v>
      </c>
      <c r="M886" s="29" t="str">
        <f>_xlfn.XLOOKUP($C886,mapping!$J$2:$J$5,mapping!$K$2:$K$5,,0)</f>
        <v>Full-Time</v>
      </c>
      <c r="N886" s="29" t="str">
        <f>_xlfn.XLOOKUP($B886,mapping!$G$2:$G$5,mapping!$H$2:$H$5,,0)</f>
        <v>Senior</v>
      </c>
      <c r="O886" s="29" t="str">
        <f>_xlfn.XLOOKUP($J886,mapping!$D$2:$D$56,mapping!$E$2:$E$56,,0)</f>
        <v>United States</v>
      </c>
      <c r="P886" s="29" t="str">
        <f>_xlfn.XLOOKUP($K886,mapping!$P$2:$P$4,mapping!$Q$2:$Q$4,,0)</f>
        <v>Medium</v>
      </c>
      <c r="Q886" s="29" t="str">
        <f>_xlfn.XLOOKUP($I886,mapping!$M$2:$M$4,mapping!$N$2:$N$4,,0)</f>
        <v>On-site</v>
      </c>
    </row>
    <row r="887" spans="1:17" x14ac:dyDescent="0.25">
      <c r="A887" s="28">
        <v>2024</v>
      </c>
      <c r="B887" s="29" t="s">
        <v>21</v>
      </c>
      <c r="C887" s="29" t="s">
        <v>12</v>
      </c>
      <c r="D887" s="29" t="s">
        <v>13</v>
      </c>
      <c r="E887" s="28">
        <v>105000</v>
      </c>
      <c r="F887" s="29" t="s">
        <v>14</v>
      </c>
      <c r="G887" s="28">
        <v>105000</v>
      </c>
      <c r="H887" s="29" t="s">
        <v>17</v>
      </c>
      <c r="I887" s="28">
        <v>0</v>
      </c>
      <c r="J887" s="29" t="s">
        <v>17</v>
      </c>
      <c r="K887" s="29" t="s">
        <v>16</v>
      </c>
      <c r="L887" s="29" t="str">
        <f>_xlfn.XLOOKUP($D887,mapping!$B$2:$B$124,mapping!$A$2:$A$124,,0)</f>
        <v>Data Analyst</v>
      </c>
      <c r="M887" s="29" t="str">
        <f>_xlfn.XLOOKUP($C887,mapping!$J$2:$J$5,mapping!$K$2:$K$5,,0)</f>
        <v>Full-Time</v>
      </c>
      <c r="N887" s="29" t="str">
        <f>_xlfn.XLOOKUP($B887,mapping!$G$2:$G$5,mapping!$H$2:$H$5,,0)</f>
        <v>Senior</v>
      </c>
      <c r="O887" s="29" t="str">
        <f>_xlfn.XLOOKUP($J887,mapping!$D$2:$D$56,mapping!$E$2:$E$56,,0)</f>
        <v>United States</v>
      </c>
      <c r="P887" s="29" t="str">
        <f>_xlfn.XLOOKUP($K887,mapping!$P$2:$P$4,mapping!$Q$2:$Q$4,,0)</f>
        <v>Medium</v>
      </c>
      <c r="Q887" s="29" t="str">
        <f>_xlfn.XLOOKUP($I887,mapping!$M$2:$M$4,mapping!$N$2:$N$4,,0)</f>
        <v>On-site</v>
      </c>
    </row>
    <row r="888" spans="1:17" x14ac:dyDescent="0.25">
      <c r="A888" s="28">
        <v>2024</v>
      </c>
      <c r="B888" s="29" t="s">
        <v>21</v>
      </c>
      <c r="C888" s="29" t="s">
        <v>12</v>
      </c>
      <c r="D888" s="29" t="s">
        <v>18</v>
      </c>
      <c r="E888" s="28">
        <v>225000</v>
      </c>
      <c r="F888" s="29" t="s">
        <v>14</v>
      </c>
      <c r="G888" s="28">
        <v>225000</v>
      </c>
      <c r="H888" s="29" t="s">
        <v>17</v>
      </c>
      <c r="I888" s="28">
        <v>0</v>
      </c>
      <c r="J888" s="29" t="s">
        <v>17</v>
      </c>
      <c r="K888" s="29" t="s">
        <v>16</v>
      </c>
      <c r="L888" s="29" t="str">
        <f>_xlfn.XLOOKUP($D888,mapping!$B$2:$B$124,mapping!$A$2:$A$124,,0)</f>
        <v>Machine Learning Engineer</v>
      </c>
      <c r="M888" s="29" t="str">
        <f>_xlfn.XLOOKUP($C888,mapping!$J$2:$J$5,mapping!$K$2:$K$5,,0)</f>
        <v>Full-Time</v>
      </c>
      <c r="N888" s="29" t="str">
        <f>_xlfn.XLOOKUP($B888,mapping!$G$2:$G$5,mapping!$H$2:$H$5,,0)</f>
        <v>Senior</v>
      </c>
      <c r="O888" s="29" t="str">
        <f>_xlfn.XLOOKUP($J888,mapping!$D$2:$D$56,mapping!$E$2:$E$56,,0)</f>
        <v>United States</v>
      </c>
      <c r="P888" s="29" t="str">
        <f>_xlfn.XLOOKUP($K888,mapping!$P$2:$P$4,mapping!$Q$2:$Q$4,,0)</f>
        <v>Medium</v>
      </c>
      <c r="Q888" s="29" t="str">
        <f>_xlfn.XLOOKUP($I888,mapping!$M$2:$M$4,mapping!$N$2:$N$4,,0)</f>
        <v>On-site</v>
      </c>
    </row>
    <row r="889" spans="1:17" x14ac:dyDescent="0.25">
      <c r="A889" s="28">
        <v>2023</v>
      </c>
      <c r="B889" s="29" t="s">
        <v>21</v>
      </c>
      <c r="C889" s="29" t="s">
        <v>12</v>
      </c>
      <c r="D889" s="29" t="s">
        <v>22</v>
      </c>
      <c r="E889" s="28">
        <v>155000</v>
      </c>
      <c r="F889" s="29" t="s">
        <v>14</v>
      </c>
      <c r="G889" s="28">
        <v>155000</v>
      </c>
      <c r="H889" s="29" t="s">
        <v>17</v>
      </c>
      <c r="I889" s="28">
        <v>0</v>
      </c>
      <c r="J889" s="29" t="s">
        <v>17</v>
      </c>
      <c r="K889" s="29" t="s">
        <v>16</v>
      </c>
      <c r="L889" s="29" t="str">
        <f>_xlfn.XLOOKUP($D889,mapping!$B$2:$B$124,mapping!$A$2:$A$124,,0)</f>
        <v>Data Scientist</v>
      </c>
      <c r="M889" s="29" t="str">
        <f>_xlfn.XLOOKUP($C889,mapping!$J$2:$J$5,mapping!$K$2:$K$5,,0)</f>
        <v>Full-Time</v>
      </c>
      <c r="N889" s="29" t="str">
        <f>_xlfn.XLOOKUP($B889,mapping!$G$2:$G$5,mapping!$H$2:$H$5,,0)</f>
        <v>Senior</v>
      </c>
      <c r="O889" s="29" t="str">
        <f>_xlfn.XLOOKUP($J889,mapping!$D$2:$D$56,mapping!$E$2:$E$56,,0)</f>
        <v>United States</v>
      </c>
      <c r="P889" s="29" t="str">
        <f>_xlfn.XLOOKUP($K889,mapping!$P$2:$P$4,mapping!$Q$2:$Q$4,,0)</f>
        <v>Medium</v>
      </c>
      <c r="Q889" s="29" t="str">
        <f>_xlfn.XLOOKUP($I889,mapping!$M$2:$M$4,mapping!$N$2:$N$4,,0)</f>
        <v>On-site</v>
      </c>
    </row>
    <row r="890" spans="1:17" x14ac:dyDescent="0.25">
      <c r="A890" s="28">
        <v>2023</v>
      </c>
      <c r="B890" s="29" t="s">
        <v>21</v>
      </c>
      <c r="C890" s="29" t="s">
        <v>12</v>
      </c>
      <c r="D890" s="29" t="s">
        <v>26</v>
      </c>
      <c r="E890" s="28">
        <v>146115</v>
      </c>
      <c r="F890" s="29" t="s">
        <v>14</v>
      </c>
      <c r="G890" s="28">
        <v>146115</v>
      </c>
      <c r="H890" s="29" t="s">
        <v>17</v>
      </c>
      <c r="I890" s="28">
        <v>100</v>
      </c>
      <c r="J890" s="29" t="s">
        <v>17</v>
      </c>
      <c r="K890" s="29" t="s">
        <v>16</v>
      </c>
      <c r="L890" s="29" t="str">
        <f>_xlfn.XLOOKUP($D890,mapping!$B$2:$B$124,mapping!$A$2:$A$124,,0)</f>
        <v>Data Engineer</v>
      </c>
      <c r="M890" s="29" t="str">
        <f>_xlfn.XLOOKUP($C890,mapping!$J$2:$J$5,mapping!$K$2:$K$5,,0)</f>
        <v>Full-Time</v>
      </c>
      <c r="N890" s="29" t="str">
        <f>_xlfn.XLOOKUP($B890,mapping!$G$2:$G$5,mapping!$H$2:$H$5,,0)</f>
        <v>Senior</v>
      </c>
      <c r="O890" s="29" t="str">
        <f>_xlfn.XLOOKUP($J890,mapping!$D$2:$D$56,mapping!$E$2:$E$56,,0)</f>
        <v>United States</v>
      </c>
      <c r="P890" s="29" t="str">
        <f>_xlfn.XLOOKUP($K890,mapping!$P$2:$P$4,mapping!$Q$2:$Q$4,,0)</f>
        <v>Medium</v>
      </c>
      <c r="Q890" s="29" t="str">
        <f>_xlfn.XLOOKUP($I890,mapping!$M$2:$M$4,mapping!$N$2:$N$4,,0)</f>
        <v>Remote</v>
      </c>
    </row>
    <row r="891" spans="1:17" x14ac:dyDescent="0.25">
      <c r="A891" s="28">
        <v>2024</v>
      </c>
      <c r="B891" s="29" t="s">
        <v>21</v>
      </c>
      <c r="C891" s="29" t="s">
        <v>12</v>
      </c>
      <c r="D891" s="29" t="s">
        <v>22</v>
      </c>
      <c r="E891" s="28">
        <v>220000</v>
      </c>
      <c r="F891" s="29" t="s">
        <v>14</v>
      </c>
      <c r="G891" s="28">
        <v>220000</v>
      </c>
      <c r="H891" s="29" t="s">
        <v>17</v>
      </c>
      <c r="I891" s="28">
        <v>0</v>
      </c>
      <c r="J891" s="29" t="s">
        <v>17</v>
      </c>
      <c r="K891" s="29" t="s">
        <v>16</v>
      </c>
      <c r="L891" s="29" t="str">
        <f>_xlfn.XLOOKUP($D891,mapping!$B$2:$B$124,mapping!$A$2:$A$124,,0)</f>
        <v>Data Scientist</v>
      </c>
      <c r="M891" s="29" t="str">
        <f>_xlfn.XLOOKUP($C891,mapping!$J$2:$J$5,mapping!$K$2:$K$5,,0)</f>
        <v>Full-Time</v>
      </c>
      <c r="N891" s="29" t="str">
        <f>_xlfn.XLOOKUP($B891,mapping!$G$2:$G$5,mapping!$H$2:$H$5,,0)</f>
        <v>Senior</v>
      </c>
      <c r="O891" s="29" t="str">
        <f>_xlfn.XLOOKUP($J891,mapping!$D$2:$D$56,mapping!$E$2:$E$56,,0)</f>
        <v>United States</v>
      </c>
      <c r="P891" s="29" t="str">
        <f>_xlfn.XLOOKUP($K891,mapping!$P$2:$P$4,mapping!$Q$2:$Q$4,,0)</f>
        <v>Medium</v>
      </c>
      <c r="Q891" s="29" t="str">
        <f>_xlfn.XLOOKUP($I891,mapping!$M$2:$M$4,mapping!$N$2:$N$4,,0)</f>
        <v>On-site</v>
      </c>
    </row>
    <row r="892" spans="1:17" x14ac:dyDescent="0.25">
      <c r="A892" s="28">
        <v>2023</v>
      </c>
      <c r="B892" s="29" t="s">
        <v>21</v>
      </c>
      <c r="C892" s="29" t="s">
        <v>12</v>
      </c>
      <c r="D892" s="29" t="s">
        <v>39</v>
      </c>
      <c r="E892" s="28">
        <v>220000</v>
      </c>
      <c r="F892" s="29" t="s">
        <v>14</v>
      </c>
      <c r="G892" s="28">
        <v>220000</v>
      </c>
      <c r="H892" s="29" t="s">
        <v>17</v>
      </c>
      <c r="I892" s="28">
        <v>0</v>
      </c>
      <c r="J892" s="29" t="s">
        <v>17</v>
      </c>
      <c r="K892" s="29" t="s">
        <v>16</v>
      </c>
      <c r="L892" s="29" t="str">
        <f>_xlfn.XLOOKUP($D892,mapping!$B$2:$B$124,mapping!$A$2:$A$124,,0)</f>
        <v>Machine Learning Engineer</v>
      </c>
      <c r="M892" s="29" t="str">
        <f>_xlfn.XLOOKUP($C892,mapping!$J$2:$J$5,mapping!$K$2:$K$5,,0)</f>
        <v>Full-Time</v>
      </c>
      <c r="N892" s="29" t="str">
        <f>_xlfn.XLOOKUP($B892,mapping!$G$2:$G$5,mapping!$H$2:$H$5,,0)</f>
        <v>Senior</v>
      </c>
      <c r="O892" s="29" t="str">
        <f>_xlfn.XLOOKUP($J892,mapping!$D$2:$D$56,mapping!$E$2:$E$56,,0)</f>
        <v>United States</v>
      </c>
      <c r="P892" s="29" t="str">
        <f>_xlfn.XLOOKUP($K892,mapping!$P$2:$P$4,mapping!$Q$2:$Q$4,,0)</f>
        <v>Medium</v>
      </c>
      <c r="Q892" s="29" t="str">
        <f>_xlfn.XLOOKUP($I892,mapping!$M$2:$M$4,mapping!$N$2:$N$4,,0)</f>
        <v>On-site</v>
      </c>
    </row>
    <row r="893" spans="1:17" x14ac:dyDescent="0.25">
      <c r="A893" s="28">
        <v>2024</v>
      </c>
      <c r="B893" s="29" t="s">
        <v>11</v>
      </c>
      <c r="C893" s="29" t="s">
        <v>12</v>
      </c>
      <c r="D893" s="29" t="s">
        <v>126</v>
      </c>
      <c r="E893" s="28">
        <v>57500</v>
      </c>
      <c r="F893" s="29" t="s">
        <v>14</v>
      </c>
      <c r="G893" s="28">
        <v>57500</v>
      </c>
      <c r="H893" s="29" t="s">
        <v>17</v>
      </c>
      <c r="I893" s="28">
        <v>100</v>
      </c>
      <c r="J893" s="29" t="s">
        <v>17</v>
      </c>
      <c r="K893" s="29" t="s">
        <v>16</v>
      </c>
      <c r="L893" s="29" t="str">
        <f>_xlfn.XLOOKUP($D893,mapping!$B$2:$B$124,mapping!$A$2:$A$124,,0)</f>
        <v>Analytics Engineer</v>
      </c>
      <c r="M893" s="29" t="str">
        <f>_xlfn.XLOOKUP($C893,mapping!$J$2:$J$5,mapping!$K$2:$K$5,,0)</f>
        <v>Full-Time</v>
      </c>
      <c r="N893" s="29" t="str">
        <f>_xlfn.XLOOKUP($B893,mapping!$G$2:$G$5,mapping!$H$2:$H$5,,0)</f>
        <v>Mid-Level</v>
      </c>
      <c r="O893" s="29" t="str">
        <f>_xlfn.XLOOKUP($J893,mapping!$D$2:$D$56,mapping!$E$2:$E$56,,0)</f>
        <v>United States</v>
      </c>
      <c r="P893" s="29" t="str">
        <f>_xlfn.XLOOKUP($K893,mapping!$P$2:$P$4,mapping!$Q$2:$Q$4,,0)</f>
        <v>Medium</v>
      </c>
      <c r="Q893" s="29" t="str">
        <f>_xlfn.XLOOKUP($I893,mapping!$M$2:$M$4,mapping!$N$2:$N$4,,0)</f>
        <v>Remote</v>
      </c>
    </row>
    <row r="894" spans="1:17" x14ac:dyDescent="0.25">
      <c r="A894" s="28">
        <v>2024</v>
      </c>
      <c r="B894" s="29" t="s">
        <v>21</v>
      </c>
      <c r="C894" s="29" t="s">
        <v>12</v>
      </c>
      <c r="D894" s="29" t="s">
        <v>63</v>
      </c>
      <c r="E894" s="28">
        <v>64200</v>
      </c>
      <c r="F894" s="29" t="s">
        <v>14</v>
      </c>
      <c r="G894" s="28">
        <v>64200</v>
      </c>
      <c r="H894" s="29" t="s">
        <v>17</v>
      </c>
      <c r="I894" s="28">
        <v>0</v>
      </c>
      <c r="J894" s="29" t="s">
        <v>17</v>
      </c>
      <c r="K894" s="29" t="s">
        <v>16</v>
      </c>
      <c r="L894" s="29" t="str">
        <f>_xlfn.XLOOKUP($D894,mapping!$B$2:$B$124,mapping!$A$2:$A$124,,0)</f>
        <v>Data Architect</v>
      </c>
      <c r="M894" s="29" t="str">
        <f>_xlfn.XLOOKUP($C894,mapping!$J$2:$J$5,mapping!$K$2:$K$5,,0)</f>
        <v>Full-Time</v>
      </c>
      <c r="N894" s="29" t="str">
        <f>_xlfn.XLOOKUP($B894,mapping!$G$2:$G$5,mapping!$H$2:$H$5,,0)</f>
        <v>Senior</v>
      </c>
      <c r="O894" s="29" t="str">
        <f>_xlfn.XLOOKUP($J894,mapping!$D$2:$D$56,mapping!$E$2:$E$56,,0)</f>
        <v>United States</v>
      </c>
      <c r="P894" s="29" t="str">
        <f>_xlfn.XLOOKUP($K894,mapping!$P$2:$P$4,mapping!$Q$2:$Q$4,,0)</f>
        <v>Medium</v>
      </c>
      <c r="Q894" s="29" t="str">
        <f>_xlfn.XLOOKUP($I894,mapping!$M$2:$M$4,mapping!$N$2:$N$4,,0)</f>
        <v>On-site</v>
      </c>
    </row>
    <row r="895" spans="1:17" x14ac:dyDescent="0.25">
      <c r="A895" s="28">
        <v>2023</v>
      </c>
      <c r="B895" s="29" t="s">
        <v>11</v>
      </c>
      <c r="C895" s="29" t="s">
        <v>12</v>
      </c>
      <c r="D895" s="29" t="s">
        <v>26</v>
      </c>
      <c r="E895" s="28">
        <v>112000</v>
      </c>
      <c r="F895" s="29" t="s">
        <v>14</v>
      </c>
      <c r="G895" s="28">
        <v>112000</v>
      </c>
      <c r="H895" s="29" t="s">
        <v>17</v>
      </c>
      <c r="I895" s="28">
        <v>0</v>
      </c>
      <c r="J895" s="29" t="s">
        <v>17</v>
      </c>
      <c r="K895" s="29" t="s">
        <v>16</v>
      </c>
      <c r="L895" s="29" t="str">
        <f>_xlfn.XLOOKUP($D895,mapping!$B$2:$B$124,mapping!$A$2:$A$124,,0)</f>
        <v>Data Engineer</v>
      </c>
      <c r="M895" s="29" t="str">
        <f>_xlfn.XLOOKUP($C895,mapping!$J$2:$J$5,mapping!$K$2:$K$5,,0)</f>
        <v>Full-Time</v>
      </c>
      <c r="N895" s="29" t="str">
        <f>_xlfn.XLOOKUP($B895,mapping!$G$2:$G$5,mapping!$H$2:$H$5,,0)</f>
        <v>Mid-Level</v>
      </c>
      <c r="O895" s="29" t="str">
        <f>_xlfn.XLOOKUP($J895,mapping!$D$2:$D$56,mapping!$E$2:$E$56,,0)</f>
        <v>United States</v>
      </c>
      <c r="P895" s="29" t="str">
        <f>_xlfn.XLOOKUP($K895,mapping!$P$2:$P$4,mapping!$Q$2:$Q$4,,0)</f>
        <v>Medium</v>
      </c>
      <c r="Q895" s="29" t="str">
        <f>_xlfn.XLOOKUP($I895,mapping!$M$2:$M$4,mapping!$N$2:$N$4,,0)</f>
        <v>On-site</v>
      </c>
    </row>
    <row r="896" spans="1:17" x14ac:dyDescent="0.25">
      <c r="A896" s="28">
        <v>2023</v>
      </c>
      <c r="B896" s="29" t="s">
        <v>21</v>
      </c>
      <c r="C896" s="29" t="s">
        <v>12</v>
      </c>
      <c r="D896" s="29" t="s">
        <v>13</v>
      </c>
      <c r="E896" s="28">
        <v>106020</v>
      </c>
      <c r="F896" s="29" t="s">
        <v>14</v>
      </c>
      <c r="G896" s="28">
        <v>106020</v>
      </c>
      <c r="H896" s="29" t="s">
        <v>17</v>
      </c>
      <c r="I896" s="28">
        <v>0</v>
      </c>
      <c r="J896" s="29" t="s">
        <v>17</v>
      </c>
      <c r="K896" s="29" t="s">
        <v>16</v>
      </c>
      <c r="L896" s="29" t="str">
        <f>_xlfn.XLOOKUP($D896,mapping!$B$2:$B$124,mapping!$A$2:$A$124,,0)</f>
        <v>Data Analyst</v>
      </c>
      <c r="M896" s="29" t="str">
        <f>_xlfn.XLOOKUP($C896,mapping!$J$2:$J$5,mapping!$K$2:$K$5,,0)</f>
        <v>Full-Time</v>
      </c>
      <c r="N896" s="29" t="str">
        <f>_xlfn.XLOOKUP($B896,mapping!$G$2:$G$5,mapping!$H$2:$H$5,,0)</f>
        <v>Senior</v>
      </c>
      <c r="O896" s="29" t="str">
        <f>_xlfn.XLOOKUP($J896,mapping!$D$2:$D$56,mapping!$E$2:$E$56,,0)</f>
        <v>United States</v>
      </c>
      <c r="P896" s="29" t="str">
        <f>_xlfn.XLOOKUP($K896,mapping!$P$2:$P$4,mapping!$Q$2:$Q$4,,0)</f>
        <v>Medium</v>
      </c>
      <c r="Q896" s="29" t="str">
        <f>_xlfn.XLOOKUP($I896,mapping!$M$2:$M$4,mapping!$N$2:$N$4,,0)</f>
        <v>On-site</v>
      </c>
    </row>
    <row r="897" spans="1:17" x14ac:dyDescent="0.25">
      <c r="A897" s="28">
        <v>2023</v>
      </c>
      <c r="B897" s="29" t="s">
        <v>21</v>
      </c>
      <c r="C897" s="29" t="s">
        <v>12</v>
      </c>
      <c r="D897" s="29" t="s">
        <v>69</v>
      </c>
      <c r="E897" s="28">
        <v>233500</v>
      </c>
      <c r="F897" s="29" t="s">
        <v>14</v>
      </c>
      <c r="G897" s="28">
        <v>233500</v>
      </c>
      <c r="H897" s="29" t="s">
        <v>17</v>
      </c>
      <c r="I897" s="28">
        <v>0</v>
      </c>
      <c r="J897" s="29" t="s">
        <v>17</v>
      </c>
      <c r="K897" s="29" t="s">
        <v>16</v>
      </c>
      <c r="L897" s="29" t="str">
        <f>_xlfn.XLOOKUP($D897,mapping!$B$2:$B$124,mapping!$A$2:$A$124,,0)</f>
        <v>Data Manager</v>
      </c>
      <c r="M897" s="29" t="str">
        <f>_xlfn.XLOOKUP($C897,mapping!$J$2:$J$5,mapping!$K$2:$K$5,,0)</f>
        <v>Full-Time</v>
      </c>
      <c r="N897" s="29" t="str">
        <f>_xlfn.XLOOKUP($B897,mapping!$G$2:$G$5,mapping!$H$2:$H$5,,0)</f>
        <v>Senior</v>
      </c>
      <c r="O897" s="29" t="str">
        <f>_xlfn.XLOOKUP($J897,mapping!$D$2:$D$56,mapping!$E$2:$E$56,,0)</f>
        <v>United States</v>
      </c>
      <c r="P897" s="29" t="str">
        <f>_xlfn.XLOOKUP($K897,mapping!$P$2:$P$4,mapping!$Q$2:$Q$4,,0)</f>
        <v>Medium</v>
      </c>
      <c r="Q897" s="29" t="str">
        <f>_xlfn.XLOOKUP($I897,mapping!$M$2:$M$4,mapping!$N$2:$N$4,,0)</f>
        <v>On-site</v>
      </c>
    </row>
    <row r="898" spans="1:17" x14ac:dyDescent="0.25">
      <c r="A898" s="28">
        <v>2023</v>
      </c>
      <c r="B898" s="29" t="s">
        <v>21</v>
      </c>
      <c r="C898" s="29" t="s">
        <v>12</v>
      </c>
      <c r="D898" s="29" t="s">
        <v>18</v>
      </c>
      <c r="E898" s="28">
        <v>194100</v>
      </c>
      <c r="F898" s="29" t="s">
        <v>14</v>
      </c>
      <c r="G898" s="28">
        <v>194100</v>
      </c>
      <c r="H898" s="29" t="s">
        <v>17</v>
      </c>
      <c r="I898" s="28">
        <v>0</v>
      </c>
      <c r="J898" s="29" t="s">
        <v>17</v>
      </c>
      <c r="K898" s="29" t="s">
        <v>16</v>
      </c>
      <c r="L898" s="29" t="str">
        <f>_xlfn.XLOOKUP($D898,mapping!$B$2:$B$124,mapping!$A$2:$A$124,,0)</f>
        <v>Machine Learning Engineer</v>
      </c>
      <c r="M898" s="29" t="str">
        <f>_xlfn.XLOOKUP($C898,mapping!$J$2:$J$5,mapping!$K$2:$K$5,,0)</f>
        <v>Full-Time</v>
      </c>
      <c r="N898" s="29" t="str">
        <f>_xlfn.XLOOKUP($B898,mapping!$G$2:$G$5,mapping!$H$2:$H$5,,0)</f>
        <v>Senior</v>
      </c>
      <c r="O898" s="29" t="str">
        <f>_xlfn.XLOOKUP($J898,mapping!$D$2:$D$56,mapping!$E$2:$E$56,,0)</f>
        <v>United States</v>
      </c>
      <c r="P898" s="29" t="str">
        <f>_xlfn.XLOOKUP($K898,mapping!$P$2:$P$4,mapping!$Q$2:$Q$4,,0)</f>
        <v>Medium</v>
      </c>
      <c r="Q898" s="29" t="str">
        <f>_xlfn.XLOOKUP($I898,mapping!$M$2:$M$4,mapping!$N$2:$N$4,,0)</f>
        <v>On-site</v>
      </c>
    </row>
    <row r="899" spans="1:17" x14ac:dyDescent="0.25">
      <c r="A899" s="28">
        <v>2023</v>
      </c>
      <c r="B899" s="29" t="s">
        <v>11</v>
      </c>
      <c r="C899" s="29" t="s">
        <v>12</v>
      </c>
      <c r="D899" s="29" t="s">
        <v>95</v>
      </c>
      <c r="E899" s="28">
        <v>166500</v>
      </c>
      <c r="F899" s="29" t="s">
        <v>14</v>
      </c>
      <c r="G899" s="28">
        <v>166500</v>
      </c>
      <c r="H899" s="29" t="s">
        <v>17</v>
      </c>
      <c r="I899" s="28">
        <v>0</v>
      </c>
      <c r="J899" s="29" t="s">
        <v>17</v>
      </c>
      <c r="K899" s="29" t="s">
        <v>16</v>
      </c>
      <c r="L899" s="29" t="str">
        <f>_xlfn.XLOOKUP($D899,mapping!$B$2:$B$124,mapping!$A$2:$A$124,,0)</f>
        <v>Business Intelligence</v>
      </c>
      <c r="M899" s="29" t="str">
        <f>_xlfn.XLOOKUP($C899,mapping!$J$2:$J$5,mapping!$K$2:$K$5,,0)</f>
        <v>Full-Time</v>
      </c>
      <c r="N899" s="29" t="str">
        <f>_xlfn.XLOOKUP($B899,mapping!$G$2:$G$5,mapping!$H$2:$H$5,,0)</f>
        <v>Mid-Level</v>
      </c>
      <c r="O899" s="29" t="str">
        <f>_xlfn.XLOOKUP($J899,mapping!$D$2:$D$56,mapping!$E$2:$E$56,,0)</f>
        <v>United States</v>
      </c>
      <c r="P899" s="29" t="str">
        <f>_xlfn.XLOOKUP($K899,mapping!$P$2:$P$4,mapping!$Q$2:$Q$4,,0)</f>
        <v>Medium</v>
      </c>
      <c r="Q899" s="29" t="str">
        <f>_xlfn.XLOOKUP($I899,mapping!$M$2:$M$4,mapping!$N$2:$N$4,,0)</f>
        <v>On-site</v>
      </c>
    </row>
    <row r="900" spans="1:17" x14ac:dyDescent="0.25">
      <c r="A900" s="28">
        <v>2024</v>
      </c>
      <c r="B900" s="29" t="s">
        <v>11</v>
      </c>
      <c r="C900" s="29" t="s">
        <v>12</v>
      </c>
      <c r="D900" s="29" t="s">
        <v>35</v>
      </c>
      <c r="E900" s="28">
        <v>70000</v>
      </c>
      <c r="F900" s="29" t="s">
        <v>14</v>
      </c>
      <c r="G900" s="28">
        <v>70000</v>
      </c>
      <c r="H900" s="29" t="s">
        <v>17</v>
      </c>
      <c r="I900" s="28">
        <v>100</v>
      </c>
      <c r="J900" s="29" t="s">
        <v>17</v>
      </c>
      <c r="K900" s="29" t="s">
        <v>16</v>
      </c>
      <c r="L900" s="29" t="str">
        <f>_xlfn.XLOOKUP($D900,mapping!$B$2:$B$124,mapping!$A$2:$A$124,,0)</f>
        <v>Business Intelligence</v>
      </c>
      <c r="M900" s="29" t="str">
        <f>_xlfn.XLOOKUP($C900,mapping!$J$2:$J$5,mapping!$K$2:$K$5,,0)</f>
        <v>Full-Time</v>
      </c>
      <c r="N900" s="29" t="str">
        <f>_xlfn.XLOOKUP($B900,mapping!$G$2:$G$5,mapping!$H$2:$H$5,,0)</f>
        <v>Mid-Level</v>
      </c>
      <c r="O900" s="29" t="str">
        <f>_xlfn.XLOOKUP($J900,mapping!$D$2:$D$56,mapping!$E$2:$E$56,,0)</f>
        <v>United States</v>
      </c>
      <c r="P900" s="29" t="str">
        <f>_xlfn.XLOOKUP($K900,mapping!$P$2:$P$4,mapping!$Q$2:$Q$4,,0)</f>
        <v>Medium</v>
      </c>
      <c r="Q900" s="29" t="str">
        <f>_xlfn.XLOOKUP($I900,mapping!$M$2:$M$4,mapping!$N$2:$N$4,,0)</f>
        <v>Remote</v>
      </c>
    </row>
    <row r="901" spans="1:17" x14ac:dyDescent="0.25">
      <c r="A901" s="28">
        <v>2022</v>
      </c>
      <c r="B901" s="29" t="s">
        <v>21</v>
      </c>
      <c r="C901" s="29" t="s">
        <v>12</v>
      </c>
      <c r="D901" s="29" t="s">
        <v>31</v>
      </c>
      <c r="E901" s="28">
        <v>138750</v>
      </c>
      <c r="F901" s="29" t="s">
        <v>14</v>
      </c>
      <c r="G901" s="28">
        <v>138750</v>
      </c>
      <c r="H901" s="29" t="s">
        <v>17</v>
      </c>
      <c r="I901" s="28">
        <v>100</v>
      </c>
      <c r="J901" s="29" t="s">
        <v>17</v>
      </c>
      <c r="K901" s="29" t="s">
        <v>16</v>
      </c>
      <c r="L901" s="29" t="str">
        <f>_xlfn.XLOOKUP($D901,mapping!$B$2:$B$124,mapping!$A$2:$A$124,,0)</f>
        <v>Analytics Engineer</v>
      </c>
      <c r="M901" s="29" t="str">
        <f>_xlfn.XLOOKUP($C901,mapping!$J$2:$J$5,mapping!$K$2:$K$5,,0)</f>
        <v>Full-Time</v>
      </c>
      <c r="N901" s="29" t="str">
        <f>_xlfn.XLOOKUP($B901,mapping!$G$2:$G$5,mapping!$H$2:$H$5,,0)</f>
        <v>Senior</v>
      </c>
      <c r="O901" s="29" t="str">
        <f>_xlfn.XLOOKUP($J901,mapping!$D$2:$D$56,mapping!$E$2:$E$56,,0)</f>
        <v>United States</v>
      </c>
      <c r="P901" s="29" t="str">
        <f>_xlfn.XLOOKUP($K901,mapping!$P$2:$P$4,mapping!$Q$2:$Q$4,,0)</f>
        <v>Medium</v>
      </c>
      <c r="Q901" s="29" t="str">
        <f>_xlfn.XLOOKUP($I901,mapping!$M$2:$M$4,mapping!$N$2:$N$4,,0)</f>
        <v>Remote</v>
      </c>
    </row>
    <row r="902" spans="1:17" x14ac:dyDescent="0.25">
      <c r="A902" s="28">
        <v>2022</v>
      </c>
      <c r="B902" s="29" t="s">
        <v>11</v>
      </c>
      <c r="C902" s="29" t="s">
        <v>12</v>
      </c>
      <c r="D902" s="29" t="s">
        <v>13</v>
      </c>
      <c r="E902" s="28">
        <v>40000</v>
      </c>
      <c r="F902" s="29" t="s">
        <v>27</v>
      </c>
      <c r="G902" s="28">
        <v>49253</v>
      </c>
      <c r="H902" s="29" t="s">
        <v>28</v>
      </c>
      <c r="I902" s="28">
        <v>100</v>
      </c>
      <c r="J902" s="29" t="s">
        <v>28</v>
      </c>
      <c r="K902" s="29" t="s">
        <v>16</v>
      </c>
      <c r="L902" s="29" t="str">
        <f>_xlfn.XLOOKUP($D902,mapping!$B$2:$B$124,mapping!$A$2:$A$124,,0)</f>
        <v>Data Analyst</v>
      </c>
      <c r="M902" s="29" t="str">
        <f>_xlfn.XLOOKUP($C902,mapping!$J$2:$J$5,mapping!$K$2:$K$5,,0)</f>
        <v>Full-Time</v>
      </c>
      <c r="N902" s="29" t="str">
        <f>_xlfn.XLOOKUP($B902,mapping!$G$2:$G$5,mapping!$H$2:$H$5,,0)</f>
        <v>Mid-Level</v>
      </c>
      <c r="O902" s="29" t="str">
        <f>_xlfn.XLOOKUP($J902,mapping!$D$2:$D$56,mapping!$E$2:$E$56,,0)</f>
        <v>United Kingdom</v>
      </c>
      <c r="P902" s="29" t="str">
        <f>_xlfn.XLOOKUP($K902,mapping!$P$2:$P$4,mapping!$Q$2:$Q$4,,0)</f>
        <v>Medium</v>
      </c>
      <c r="Q902" s="29" t="str">
        <f>_xlfn.XLOOKUP($I902,mapping!$M$2:$M$4,mapping!$N$2:$N$4,,0)</f>
        <v>Remote</v>
      </c>
    </row>
    <row r="903" spans="1:17" x14ac:dyDescent="0.25">
      <c r="A903" s="28">
        <v>2023</v>
      </c>
      <c r="B903" s="29" t="s">
        <v>21</v>
      </c>
      <c r="C903" s="29" t="s">
        <v>12</v>
      </c>
      <c r="D903" s="29" t="s">
        <v>62</v>
      </c>
      <c r="E903" s="28">
        <v>79600</v>
      </c>
      <c r="F903" s="29" t="s">
        <v>14</v>
      </c>
      <c r="G903" s="28">
        <v>79600</v>
      </c>
      <c r="H903" s="29" t="s">
        <v>17</v>
      </c>
      <c r="I903" s="28">
        <v>0</v>
      </c>
      <c r="J903" s="29" t="s">
        <v>17</v>
      </c>
      <c r="K903" s="29" t="s">
        <v>33</v>
      </c>
      <c r="L903" s="29" t="str">
        <f>_xlfn.XLOOKUP($D903,mapping!$B$2:$B$124,mapping!$A$2:$A$124,,0)</f>
        <v>Business Intelligence</v>
      </c>
      <c r="M903" s="29" t="str">
        <f>_xlfn.XLOOKUP($C903,mapping!$J$2:$J$5,mapping!$K$2:$K$5,,0)</f>
        <v>Full-Time</v>
      </c>
      <c r="N903" s="29" t="str">
        <f>_xlfn.XLOOKUP($B903,mapping!$G$2:$G$5,mapping!$H$2:$H$5,,0)</f>
        <v>Senior</v>
      </c>
      <c r="O903" s="29" t="str">
        <f>_xlfn.XLOOKUP($J903,mapping!$D$2:$D$56,mapping!$E$2:$E$56,,0)</f>
        <v>United States</v>
      </c>
      <c r="P903" s="29" t="str">
        <f>_xlfn.XLOOKUP($K903,mapping!$P$2:$P$4,mapping!$Q$2:$Q$4,,0)</f>
        <v>Large</v>
      </c>
      <c r="Q903" s="29" t="str">
        <f>_xlfn.XLOOKUP($I903,mapping!$M$2:$M$4,mapping!$N$2:$N$4,,0)</f>
        <v>On-site</v>
      </c>
    </row>
    <row r="904" spans="1:17" x14ac:dyDescent="0.25">
      <c r="A904" s="28">
        <v>2023</v>
      </c>
      <c r="B904" s="29" t="s">
        <v>21</v>
      </c>
      <c r="C904" s="29" t="s">
        <v>12</v>
      </c>
      <c r="D904" s="29" t="s">
        <v>86</v>
      </c>
      <c r="E904" s="28">
        <v>169000</v>
      </c>
      <c r="F904" s="29" t="s">
        <v>14</v>
      </c>
      <c r="G904" s="28">
        <v>169000</v>
      </c>
      <c r="H904" s="29" t="s">
        <v>17</v>
      </c>
      <c r="I904" s="28">
        <v>0</v>
      </c>
      <c r="J904" s="29" t="s">
        <v>17</v>
      </c>
      <c r="K904" s="29" t="s">
        <v>16</v>
      </c>
      <c r="L904" s="29" t="str">
        <f>_xlfn.XLOOKUP($D904,mapping!$B$2:$B$124,mapping!$A$2:$A$124,,0)</f>
        <v>Business Intelligence</v>
      </c>
      <c r="M904" s="29" t="str">
        <f>_xlfn.XLOOKUP($C904,mapping!$J$2:$J$5,mapping!$K$2:$K$5,,0)</f>
        <v>Full-Time</v>
      </c>
      <c r="N904" s="29" t="str">
        <f>_xlfn.XLOOKUP($B904,mapping!$G$2:$G$5,mapping!$H$2:$H$5,,0)</f>
        <v>Senior</v>
      </c>
      <c r="O904" s="29" t="str">
        <f>_xlfn.XLOOKUP($J904,mapping!$D$2:$D$56,mapping!$E$2:$E$56,,0)</f>
        <v>United States</v>
      </c>
      <c r="P904" s="29" t="str">
        <f>_xlfn.XLOOKUP($K904,mapping!$P$2:$P$4,mapping!$Q$2:$Q$4,,0)</f>
        <v>Medium</v>
      </c>
      <c r="Q904" s="29" t="str">
        <f>_xlfn.XLOOKUP($I904,mapping!$M$2:$M$4,mapping!$N$2:$N$4,,0)</f>
        <v>On-site</v>
      </c>
    </row>
    <row r="905" spans="1:17" x14ac:dyDescent="0.25">
      <c r="A905" s="28">
        <v>2024</v>
      </c>
      <c r="B905" s="29" t="s">
        <v>21</v>
      </c>
      <c r="C905" s="29" t="s">
        <v>12</v>
      </c>
      <c r="D905" s="29" t="s">
        <v>26</v>
      </c>
      <c r="E905" s="28">
        <v>50000</v>
      </c>
      <c r="F905" s="29" t="s">
        <v>27</v>
      </c>
      <c r="G905" s="28">
        <v>62500</v>
      </c>
      <c r="H905" s="29" t="s">
        <v>28</v>
      </c>
      <c r="I905" s="28">
        <v>0</v>
      </c>
      <c r="J905" s="29" t="s">
        <v>28</v>
      </c>
      <c r="K905" s="29" t="s">
        <v>16</v>
      </c>
      <c r="L905" s="29" t="str">
        <f>_xlfn.XLOOKUP($D905,mapping!$B$2:$B$124,mapping!$A$2:$A$124,,0)</f>
        <v>Data Engineer</v>
      </c>
      <c r="M905" s="29" t="str">
        <f>_xlfn.XLOOKUP($C905,mapping!$J$2:$J$5,mapping!$K$2:$K$5,,0)</f>
        <v>Full-Time</v>
      </c>
      <c r="N905" s="29" t="str">
        <f>_xlfn.XLOOKUP($B905,mapping!$G$2:$G$5,mapping!$H$2:$H$5,,0)</f>
        <v>Senior</v>
      </c>
      <c r="O905" s="29" t="str">
        <f>_xlfn.XLOOKUP($J905,mapping!$D$2:$D$56,mapping!$E$2:$E$56,,0)</f>
        <v>United Kingdom</v>
      </c>
      <c r="P905" s="29" t="str">
        <f>_xlfn.XLOOKUP($K905,mapping!$P$2:$P$4,mapping!$Q$2:$Q$4,,0)</f>
        <v>Medium</v>
      </c>
      <c r="Q905" s="29" t="str">
        <f>_xlfn.XLOOKUP($I905,mapping!$M$2:$M$4,mapping!$N$2:$N$4,,0)</f>
        <v>On-site</v>
      </c>
    </row>
    <row r="906" spans="1:17" x14ac:dyDescent="0.25">
      <c r="A906" s="28">
        <v>2023</v>
      </c>
      <c r="B906" s="29" t="s">
        <v>11</v>
      </c>
      <c r="C906" s="29" t="s">
        <v>12</v>
      </c>
      <c r="D906" s="29" t="s">
        <v>26</v>
      </c>
      <c r="E906" s="28">
        <v>185000</v>
      </c>
      <c r="F906" s="29" t="s">
        <v>14</v>
      </c>
      <c r="G906" s="28">
        <v>185000</v>
      </c>
      <c r="H906" s="29" t="s">
        <v>17</v>
      </c>
      <c r="I906" s="28">
        <v>100</v>
      </c>
      <c r="J906" s="29" t="s">
        <v>17</v>
      </c>
      <c r="K906" s="29" t="s">
        <v>16</v>
      </c>
      <c r="L906" s="29" t="str">
        <f>_xlfn.XLOOKUP($D906,mapping!$B$2:$B$124,mapping!$A$2:$A$124,,0)</f>
        <v>Data Engineer</v>
      </c>
      <c r="M906" s="29" t="str">
        <f>_xlfn.XLOOKUP($C906,mapping!$J$2:$J$5,mapping!$K$2:$K$5,,0)</f>
        <v>Full-Time</v>
      </c>
      <c r="N906" s="29" t="str">
        <f>_xlfn.XLOOKUP($B906,mapping!$G$2:$G$5,mapping!$H$2:$H$5,,0)</f>
        <v>Mid-Level</v>
      </c>
      <c r="O906" s="29" t="str">
        <f>_xlfn.XLOOKUP($J906,mapping!$D$2:$D$56,mapping!$E$2:$E$56,,0)</f>
        <v>United States</v>
      </c>
      <c r="P906" s="29" t="str">
        <f>_xlfn.XLOOKUP($K906,mapping!$P$2:$P$4,mapping!$Q$2:$Q$4,,0)</f>
        <v>Medium</v>
      </c>
      <c r="Q906" s="29" t="str">
        <f>_xlfn.XLOOKUP($I906,mapping!$M$2:$M$4,mapping!$N$2:$N$4,,0)</f>
        <v>Remote</v>
      </c>
    </row>
    <row r="907" spans="1:17" x14ac:dyDescent="0.25">
      <c r="A907" s="28">
        <v>2023</v>
      </c>
      <c r="B907" s="29" t="s">
        <v>11</v>
      </c>
      <c r="C907" s="29" t="s">
        <v>12</v>
      </c>
      <c r="D907" s="29" t="s">
        <v>26</v>
      </c>
      <c r="E907" s="28">
        <v>184000</v>
      </c>
      <c r="F907" s="29" t="s">
        <v>14</v>
      </c>
      <c r="G907" s="28">
        <v>184000</v>
      </c>
      <c r="H907" s="29" t="s">
        <v>17</v>
      </c>
      <c r="I907" s="28">
        <v>0</v>
      </c>
      <c r="J907" s="29" t="s">
        <v>17</v>
      </c>
      <c r="K907" s="29" t="s">
        <v>16</v>
      </c>
      <c r="L907" s="29" t="str">
        <f>_xlfn.XLOOKUP($D907,mapping!$B$2:$B$124,mapping!$A$2:$A$124,,0)</f>
        <v>Data Engineer</v>
      </c>
      <c r="M907" s="29" t="str">
        <f>_xlfn.XLOOKUP($C907,mapping!$J$2:$J$5,mapping!$K$2:$K$5,,0)</f>
        <v>Full-Time</v>
      </c>
      <c r="N907" s="29" t="str">
        <f>_xlfn.XLOOKUP($B907,mapping!$G$2:$G$5,mapping!$H$2:$H$5,,0)</f>
        <v>Mid-Level</v>
      </c>
      <c r="O907" s="29" t="str">
        <f>_xlfn.XLOOKUP($J907,mapping!$D$2:$D$56,mapping!$E$2:$E$56,,0)</f>
        <v>United States</v>
      </c>
      <c r="P907" s="29" t="str">
        <f>_xlfn.XLOOKUP($K907,mapping!$P$2:$P$4,mapping!$Q$2:$Q$4,,0)</f>
        <v>Medium</v>
      </c>
      <c r="Q907" s="29" t="str">
        <f>_xlfn.XLOOKUP($I907,mapping!$M$2:$M$4,mapping!$N$2:$N$4,,0)</f>
        <v>On-site</v>
      </c>
    </row>
    <row r="908" spans="1:17" x14ac:dyDescent="0.25">
      <c r="A908" s="28">
        <v>2023</v>
      </c>
      <c r="B908" s="29" t="s">
        <v>21</v>
      </c>
      <c r="C908" s="29" t="s">
        <v>12</v>
      </c>
      <c r="D908" s="29" t="s">
        <v>51</v>
      </c>
      <c r="E908" s="28">
        <v>260000</v>
      </c>
      <c r="F908" s="29" t="s">
        <v>14</v>
      </c>
      <c r="G908" s="28">
        <v>260000</v>
      </c>
      <c r="H908" s="29" t="s">
        <v>17</v>
      </c>
      <c r="I908" s="28">
        <v>0</v>
      </c>
      <c r="J908" s="29" t="s">
        <v>17</v>
      </c>
      <c r="K908" s="29" t="s">
        <v>33</v>
      </c>
      <c r="L908" s="29" t="str">
        <f>_xlfn.XLOOKUP($D908,mapping!$B$2:$B$124,mapping!$A$2:$A$124,,0)</f>
        <v>Applied Scientist</v>
      </c>
      <c r="M908" s="29" t="str">
        <f>_xlfn.XLOOKUP($C908,mapping!$J$2:$J$5,mapping!$K$2:$K$5,,0)</f>
        <v>Full-Time</v>
      </c>
      <c r="N908" s="29" t="str">
        <f>_xlfn.XLOOKUP($B908,mapping!$G$2:$G$5,mapping!$H$2:$H$5,,0)</f>
        <v>Senior</v>
      </c>
      <c r="O908" s="29" t="str">
        <f>_xlfn.XLOOKUP($J908,mapping!$D$2:$D$56,mapping!$E$2:$E$56,,0)</f>
        <v>United States</v>
      </c>
      <c r="P908" s="29" t="str">
        <f>_xlfn.XLOOKUP($K908,mapping!$P$2:$P$4,mapping!$Q$2:$Q$4,,0)</f>
        <v>Large</v>
      </c>
      <c r="Q908" s="29" t="str">
        <f>_xlfn.XLOOKUP($I908,mapping!$M$2:$M$4,mapping!$N$2:$N$4,,0)</f>
        <v>On-site</v>
      </c>
    </row>
    <row r="909" spans="1:17" x14ac:dyDescent="0.25">
      <c r="A909" s="28">
        <v>2023</v>
      </c>
      <c r="B909" s="29" t="s">
        <v>21</v>
      </c>
      <c r="C909" s="29" t="s">
        <v>12</v>
      </c>
      <c r="D909" s="29" t="s">
        <v>69</v>
      </c>
      <c r="E909" s="28">
        <v>145000</v>
      </c>
      <c r="F909" s="29" t="s">
        <v>14</v>
      </c>
      <c r="G909" s="28">
        <v>145000</v>
      </c>
      <c r="H909" s="29" t="s">
        <v>17</v>
      </c>
      <c r="I909" s="28">
        <v>0</v>
      </c>
      <c r="J909" s="29" t="s">
        <v>17</v>
      </c>
      <c r="K909" s="29" t="s">
        <v>16</v>
      </c>
      <c r="L909" s="29" t="str">
        <f>_xlfn.XLOOKUP($D909,mapping!$B$2:$B$124,mapping!$A$2:$A$124,,0)</f>
        <v>Data Manager</v>
      </c>
      <c r="M909" s="29" t="str">
        <f>_xlfn.XLOOKUP($C909,mapping!$J$2:$J$5,mapping!$K$2:$K$5,,0)</f>
        <v>Full-Time</v>
      </c>
      <c r="N909" s="29" t="str">
        <f>_xlfn.XLOOKUP($B909,mapping!$G$2:$G$5,mapping!$H$2:$H$5,,0)</f>
        <v>Senior</v>
      </c>
      <c r="O909" s="29" t="str">
        <f>_xlfn.XLOOKUP($J909,mapping!$D$2:$D$56,mapping!$E$2:$E$56,,0)</f>
        <v>United States</v>
      </c>
      <c r="P909" s="29" t="str">
        <f>_xlfn.XLOOKUP($K909,mapping!$P$2:$P$4,mapping!$Q$2:$Q$4,,0)</f>
        <v>Medium</v>
      </c>
      <c r="Q909" s="29" t="str">
        <f>_xlfn.XLOOKUP($I909,mapping!$M$2:$M$4,mapping!$N$2:$N$4,,0)</f>
        <v>On-site</v>
      </c>
    </row>
    <row r="910" spans="1:17" x14ac:dyDescent="0.25">
      <c r="A910" s="28">
        <v>2023</v>
      </c>
      <c r="B910" s="29" t="s">
        <v>25</v>
      </c>
      <c r="C910" s="29" t="s">
        <v>12</v>
      </c>
      <c r="D910" s="29" t="s">
        <v>26</v>
      </c>
      <c r="E910" s="28">
        <v>123471</v>
      </c>
      <c r="F910" s="29" t="s">
        <v>14</v>
      </c>
      <c r="G910" s="28">
        <v>123471</v>
      </c>
      <c r="H910" s="29" t="s">
        <v>28</v>
      </c>
      <c r="I910" s="28">
        <v>100</v>
      </c>
      <c r="J910" s="29" t="s">
        <v>28</v>
      </c>
      <c r="K910" s="29" t="s">
        <v>16</v>
      </c>
      <c r="L910" s="29" t="str">
        <f>_xlfn.XLOOKUP($D910,mapping!$B$2:$B$124,mapping!$A$2:$A$124,,0)</f>
        <v>Data Engineer</v>
      </c>
      <c r="M910" s="29" t="str">
        <f>_xlfn.XLOOKUP($C910,mapping!$J$2:$J$5,mapping!$K$2:$K$5,,0)</f>
        <v>Full-Time</v>
      </c>
      <c r="N910" s="29" t="str">
        <f>_xlfn.XLOOKUP($B910,mapping!$G$2:$G$5,mapping!$H$2:$H$5,,0)</f>
        <v>Executive</v>
      </c>
      <c r="O910" s="29" t="str">
        <f>_xlfn.XLOOKUP($J910,mapping!$D$2:$D$56,mapping!$E$2:$E$56,,0)</f>
        <v>United Kingdom</v>
      </c>
      <c r="P910" s="29" t="str">
        <f>_xlfn.XLOOKUP($K910,mapping!$P$2:$P$4,mapping!$Q$2:$Q$4,,0)</f>
        <v>Medium</v>
      </c>
      <c r="Q910" s="29" t="str">
        <f>_xlfn.XLOOKUP($I910,mapping!$M$2:$M$4,mapping!$N$2:$N$4,,0)</f>
        <v>Remote</v>
      </c>
    </row>
    <row r="911" spans="1:17" x14ac:dyDescent="0.25">
      <c r="A911" s="28">
        <v>2023</v>
      </c>
      <c r="B911" s="29" t="s">
        <v>21</v>
      </c>
      <c r="C911" s="29" t="s">
        <v>12</v>
      </c>
      <c r="D911" s="29" t="s">
        <v>18</v>
      </c>
      <c r="E911" s="28">
        <v>323300</v>
      </c>
      <c r="F911" s="29" t="s">
        <v>14</v>
      </c>
      <c r="G911" s="28">
        <v>323300</v>
      </c>
      <c r="H911" s="29" t="s">
        <v>17</v>
      </c>
      <c r="I911" s="28">
        <v>0</v>
      </c>
      <c r="J911" s="29" t="s">
        <v>17</v>
      </c>
      <c r="K911" s="29" t="s">
        <v>16</v>
      </c>
      <c r="L911" s="29" t="str">
        <f>_xlfn.XLOOKUP($D911,mapping!$B$2:$B$124,mapping!$A$2:$A$124,,0)</f>
        <v>Machine Learning Engineer</v>
      </c>
      <c r="M911" s="29" t="str">
        <f>_xlfn.XLOOKUP($C911,mapping!$J$2:$J$5,mapping!$K$2:$K$5,,0)</f>
        <v>Full-Time</v>
      </c>
      <c r="N911" s="29" t="str">
        <f>_xlfn.XLOOKUP($B911,mapping!$G$2:$G$5,mapping!$H$2:$H$5,,0)</f>
        <v>Senior</v>
      </c>
      <c r="O911" s="29" t="str">
        <f>_xlfn.XLOOKUP($J911,mapping!$D$2:$D$56,mapping!$E$2:$E$56,,0)</f>
        <v>United States</v>
      </c>
      <c r="P911" s="29" t="str">
        <f>_xlfn.XLOOKUP($K911,mapping!$P$2:$P$4,mapping!$Q$2:$Q$4,,0)</f>
        <v>Medium</v>
      </c>
      <c r="Q911" s="29" t="str">
        <f>_xlfn.XLOOKUP($I911,mapping!$M$2:$M$4,mapping!$N$2:$N$4,,0)</f>
        <v>On-site</v>
      </c>
    </row>
    <row r="912" spans="1:17" x14ac:dyDescent="0.25">
      <c r="A912" s="28">
        <v>2024</v>
      </c>
      <c r="B912" s="29" t="s">
        <v>11</v>
      </c>
      <c r="C912" s="29" t="s">
        <v>12</v>
      </c>
      <c r="D912" s="29" t="s">
        <v>39</v>
      </c>
      <c r="E912" s="28">
        <v>110000</v>
      </c>
      <c r="F912" s="29" t="s">
        <v>14</v>
      </c>
      <c r="G912" s="28">
        <v>110000</v>
      </c>
      <c r="H912" s="29" t="s">
        <v>17</v>
      </c>
      <c r="I912" s="28">
        <v>0</v>
      </c>
      <c r="J912" s="29" t="s">
        <v>17</v>
      </c>
      <c r="K912" s="29" t="s">
        <v>16</v>
      </c>
      <c r="L912" s="29" t="str">
        <f>_xlfn.XLOOKUP($D912,mapping!$B$2:$B$124,mapping!$A$2:$A$124,,0)</f>
        <v>Machine Learning Engineer</v>
      </c>
      <c r="M912" s="29" t="str">
        <f>_xlfn.XLOOKUP($C912,mapping!$J$2:$J$5,mapping!$K$2:$K$5,,0)</f>
        <v>Full-Time</v>
      </c>
      <c r="N912" s="29" t="str">
        <f>_xlfn.XLOOKUP($B912,mapping!$G$2:$G$5,mapping!$H$2:$H$5,,0)</f>
        <v>Mid-Level</v>
      </c>
      <c r="O912" s="29" t="str">
        <f>_xlfn.XLOOKUP($J912,mapping!$D$2:$D$56,mapping!$E$2:$E$56,,0)</f>
        <v>United States</v>
      </c>
      <c r="P912" s="29" t="str">
        <f>_xlfn.XLOOKUP($K912,mapping!$P$2:$P$4,mapping!$Q$2:$Q$4,,0)</f>
        <v>Medium</v>
      </c>
      <c r="Q912" s="29" t="str">
        <f>_xlfn.XLOOKUP($I912,mapping!$M$2:$M$4,mapping!$N$2:$N$4,,0)</f>
        <v>On-site</v>
      </c>
    </row>
    <row r="913" spans="1:17" x14ac:dyDescent="0.25">
      <c r="A913" s="28">
        <v>2023</v>
      </c>
      <c r="B913" s="29" t="s">
        <v>11</v>
      </c>
      <c r="C913" s="29" t="s">
        <v>12</v>
      </c>
      <c r="D913" s="29" t="s">
        <v>22</v>
      </c>
      <c r="E913" s="28">
        <v>116990</v>
      </c>
      <c r="F913" s="29" t="s">
        <v>14</v>
      </c>
      <c r="G913" s="28">
        <v>116990</v>
      </c>
      <c r="H913" s="29" t="s">
        <v>17</v>
      </c>
      <c r="I913" s="28">
        <v>100</v>
      </c>
      <c r="J913" s="29" t="s">
        <v>17</v>
      </c>
      <c r="K913" s="29" t="s">
        <v>16</v>
      </c>
      <c r="L913" s="29" t="str">
        <f>_xlfn.XLOOKUP($D913,mapping!$B$2:$B$124,mapping!$A$2:$A$124,,0)</f>
        <v>Data Scientist</v>
      </c>
      <c r="M913" s="29" t="str">
        <f>_xlfn.XLOOKUP($C913,mapping!$J$2:$J$5,mapping!$K$2:$K$5,,0)</f>
        <v>Full-Time</v>
      </c>
      <c r="N913" s="29" t="str">
        <f>_xlfn.XLOOKUP($B913,mapping!$G$2:$G$5,mapping!$H$2:$H$5,,0)</f>
        <v>Mid-Level</v>
      </c>
      <c r="O913" s="29" t="str">
        <f>_xlfn.XLOOKUP($J913,mapping!$D$2:$D$56,mapping!$E$2:$E$56,,0)</f>
        <v>United States</v>
      </c>
      <c r="P913" s="29" t="str">
        <f>_xlfn.XLOOKUP($K913,mapping!$P$2:$P$4,mapping!$Q$2:$Q$4,,0)</f>
        <v>Medium</v>
      </c>
      <c r="Q913" s="29" t="str">
        <f>_xlfn.XLOOKUP($I913,mapping!$M$2:$M$4,mapping!$N$2:$N$4,,0)</f>
        <v>Remote</v>
      </c>
    </row>
    <row r="914" spans="1:17" x14ac:dyDescent="0.25">
      <c r="A914" s="28">
        <v>2024</v>
      </c>
      <c r="B914" s="29" t="s">
        <v>21</v>
      </c>
      <c r="C914" s="29" t="s">
        <v>12</v>
      </c>
      <c r="D914" s="29" t="s">
        <v>22</v>
      </c>
      <c r="E914" s="28">
        <v>147500</v>
      </c>
      <c r="F914" s="29" t="s">
        <v>14</v>
      </c>
      <c r="G914" s="28">
        <v>147500</v>
      </c>
      <c r="H914" s="29" t="s">
        <v>17</v>
      </c>
      <c r="I914" s="28">
        <v>100</v>
      </c>
      <c r="J914" s="29" t="s">
        <v>17</v>
      </c>
      <c r="K914" s="29" t="s">
        <v>16</v>
      </c>
      <c r="L914" s="29" t="str">
        <f>_xlfn.XLOOKUP($D914,mapping!$B$2:$B$124,mapping!$A$2:$A$124,,0)</f>
        <v>Data Scientist</v>
      </c>
      <c r="M914" s="29" t="str">
        <f>_xlfn.XLOOKUP($C914,mapping!$J$2:$J$5,mapping!$K$2:$K$5,,0)</f>
        <v>Full-Time</v>
      </c>
      <c r="N914" s="29" t="str">
        <f>_xlfn.XLOOKUP($B914,mapping!$G$2:$G$5,mapping!$H$2:$H$5,,0)</f>
        <v>Senior</v>
      </c>
      <c r="O914" s="29" t="str">
        <f>_xlfn.XLOOKUP($J914,mapping!$D$2:$D$56,mapping!$E$2:$E$56,,0)</f>
        <v>United States</v>
      </c>
      <c r="P914" s="29" t="str">
        <f>_xlfn.XLOOKUP($K914,mapping!$P$2:$P$4,mapping!$Q$2:$Q$4,,0)</f>
        <v>Medium</v>
      </c>
      <c r="Q914" s="29" t="str">
        <f>_xlfn.XLOOKUP($I914,mapping!$M$2:$M$4,mapping!$N$2:$N$4,,0)</f>
        <v>Remote</v>
      </c>
    </row>
    <row r="915" spans="1:17" x14ac:dyDescent="0.25">
      <c r="A915" s="28">
        <v>2023</v>
      </c>
      <c r="B915" s="29" t="s">
        <v>21</v>
      </c>
      <c r="C915" s="29" t="s">
        <v>12</v>
      </c>
      <c r="D915" s="29" t="s">
        <v>26</v>
      </c>
      <c r="E915" s="28">
        <v>132624</v>
      </c>
      <c r="F915" s="29" t="s">
        <v>14</v>
      </c>
      <c r="G915" s="28">
        <v>132624</v>
      </c>
      <c r="H915" s="29" t="s">
        <v>17</v>
      </c>
      <c r="I915" s="28">
        <v>100</v>
      </c>
      <c r="J915" s="29" t="s">
        <v>17</v>
      </c>
      <c r="K915" s="29" t="s">
        <v>16</v>
      </c>
      <c r="L915" s="29" t="str">
        <f>_xlfn.XLOOKUP($D915,mapping!$B$2:$B$124,mapping!$A$2:$A$124,,0)</f>
        <v>Data Engineer</v>
      </c>
      <c r="M915" s="29" t="str">
        <f>_xlfn.XLOOKUP($C915,mapping!$J$2:$J$5,mapping!$K$2:$K$5,,0)</f>
        <v>Full-Time</v>
      </c>
      <c r="N915" s="29" t="str">
        <f>_xlfn.XLOOKUP($B915,mapping!$G$2:$G$5,mapping!$H$2:$H$5,,0)</f>
        <v>Senior</v>
      </c>
      <c r="O915" s="29" t="str">
        <f>_xlfn.XLOOKUP($J915,mapping!$D$2:$D$56,mapping!$E$2:$E$56,,0)</f>
        <v>United States</v>
      </c>
      <c r="P915" s="29" t="str">
        <f>_xlfn.XLOOKUP($K915,mapping!$P$2:$P$4,mapping!$Q$2:$Q$4,,0)</f>
        <v>Medium</v>
      </c>
      <c r="Q915" s="29" t="str">
        <f>_xlfn.XLOOKUP($I915,mapping!$M$2:$M$4,mapping!$N$2:$N$4,,0)</f>
        <v>Remote</v>
      </c>
    </row>
    <row r="916" spans="1:17" x14ac:dyDescent="0.25">
      <c r="A916" s="28">
        <v>2023</v>
      </c>
      <c r="B916" s="29" t="s">
        <v>21</v>
      </c>
      <c r="C916" s="29" t="s">
        <v>12</v>
      </c>
      <c r="D916" s="29" t="s">
        <v>26</v>
      </c>
      <c r="E916" s="28">
        <v>145000</v>
      </c>
      <c r="F916" s="29" t="s">
        <v>14</v>
      </c>
      <c r="G916" s="28">
        <v>145000</v>
      </c>
      <c r="H916" s="29" t="s">
        <v>17</v>
      </c>
      <c r="I916" s="28">
        <v>0</v>
      </c>
      <c r="J916" s="29" t="s">
        <v>17</v>
      </c>
      <c r="K916" s="29" t="s">
        <v>16</v>
      </c>
      <c r="L916" s="29" t="str">
        <f>_xlfn.XLOOKUP($D916,mapping!$B$2:$B$124,mapping!$A$2:$A$124,,0)</f>
        <v>Data Engineer</v>
      </c>
      <c r="M916" s="29" t="str">
        <f>_xlfn.XLOOKUP($C916,mapping!$J$2:$J$5,mapping!$K$2:$K$5,,0)</f>
        <v>Full-Time</v>
      </c>
      <c r="N916" s="29" t="str">
        <f>_xlfn.XLOOKUP($B916,mapping!$G$2:$G$5,mapping!$H$2:$H$5,,0)</f>
        <v>Senior</v>
      </c>
      <c r="O916" s="29" t="str">
        <f>_xlfn.XLOOKUP($J916,mapping!$D$2:$D$56,mapping!$E$2:$E$56,,0)</f>
        <v>United States</v>
      </c>
      <c r="P916" s="29" t="str">
        <f>_xlfn.XLOOKUP($K916,mapping!$P$2:$P$4,mapping!$Q$2:$Q$4,,0)</f>
        <v>Medium</v>
      </c>
      <c r="Q916" s="29" t="str">
        <f>_xlfn.XLOOKUP($I916,mapping!$M$2:$M$4,mapping!$N$2:$N$4,,0)</f>
        <v>On-site</v>
      </c>
    </row>
    <row r="917" spans="1:17" x14ac:dyDescent="0.25">
      <c r="A917" s="28">
        <v>2023</v>
      </c>
      <c r="B917" s="29" t="s">
        <v>21</v>
      </c>
      <c r="C917" s="29" t="s">
        <v>12</v>
      </c>
      <c r="D917" s="29" t="s">
        <v>66</v>
      </c>
      <c r="E917" s="28">
        <v>351000</v>
      </c>
      <c r="F917" s="29" t="s">
        <v>14</v>
      </c>
      <c r="G917" s="28">
        <v>351000</v>
      </c>
      <c r="H917" s="29" t="s">
        <v>17</v>
      </c>
      <c r="I917" s="28">
        <v>0</v>
      </c>
      <c r="J917" s="29" t="s">
        <v>17</v>
      </c>
      <c r="K917" s="29" t="s">
        <v>16</v>
      </c>
      <c r="L917" s="29" t="str">
        <f>_xlfn.XLOOKUP($D917,mapping!$B$2:$B$124,mapping!$A$2:$A$124,,0)</f>
        <v>Computer Vision Engineer</v>
      </c>
      <c r="M917" s="29" t="str">
        <f>_xlfn.XLOOKUP($C917,mapping!$J$2:$J$5,mapping!$K$2:$K$5,,0)</f>
        <v>Full-Time</v>
      </c>
      <c r="N917" s="29" t="str">
        <f>_xlfn.XLOOKUP($B917,mapping!$G$2:$G$5,mapping!$H$2:$H$5,,0)</f>
        <v>Senior</v>
      </c>
      <c r="O917" s="29" t="str">
        <f>_xlfn.XLOOKUP($J917,mapping!$D$2:$D$56,mapping!$E$2:$E$56,,0)</f>
        <v>United States</v>
      </c>
      <c r="P917" s="29" t="str">
        <f>_xlfn.XLOOKUP($K917,mapping!$P$2:$P$4,mapping!$Q$2:$Q$4,,0)</f>
        <v>Medium</v>
      </c>
      <c r="Q917" s="29" t="str">
        <f>_xlfn.XLOOKUP($I917,mapping!$M$2:$M$4,mapping!$N$2:$N$4,,0)</f>
        <v>On-site</v>
      </c>
    </row>
    <row r="918" spans="1:17" x14ac:dyDescent="0.25">
      <c r="A918" s="28">
        <v>2023</v>
      </c>
      <c r="B918" s="29" t="s">
        <v>21</v>
      </c>
      <c r="C918" s="29" t="s">
        <v>12</v>
      </c>
      <c r="D918" s="29" t="s">
        <v>26</v>
      </c>
      <c r="E918" s="28">
        <v>124740</v>
      </c>
      <c r="F918" s="29" t="s">
        <v>14</v>
      </c>
      <c r="G918" s="28">
        <v>124740</v>
      </c>
      <c r="H918" s="29" t="s">
        <v>17</v>
      </c>
      <c r="I918" s="28">
        <v>0</v>
      </c>
      <c r="J918" s="29" t="s">
        <v>17</v>
      </c>
      <c r="K918" s="29" t="s">
        <v>16</v>
      </c>
      <c r="L918" s="29" t="str">
        <f>_xlfn.XLOOKUP($D918,mapping!$B$2:$B$124,mapping!$A$2:$A$124,,0)</f>
        <v>Data Engineer</v>
      </c>
      <c r="M918" s="29" t="str">
        <f>_xlfn.XLOOKUP($C918,mapping!$J$2:$J$5,mapping!$K$2:$K$5,,0)</f>
        <v>Full-Time</v>
      </c>
      <c r="N918" s="29" t="str">
        <f>_xlfn.XLOOKUP($B918,mapping!$G$2:$G$5,mapping!$H$2:$H$5,,0)</f>
        <v>Senior</v>
      </c>
      <c r="O918" s="29" t="str">
        <f>_xlfn.XLOOKUP($J918,mapping!$D$2:$D$56,mapping!$E$2:$E$56,,0)</f>
        <v>United States</v>
      </c>
      <c r="P918" s="29" t="str">
        <f>_xlfn.XLOOKUP($K918,mapping!$P$2:$P$4,mapping!$Q$2:$Q$4,,0)</f>
        <v>Medium</v>
      </c>
      <c r="Q918" s="29" t="str">
        <f>_xlfn.XLOOKUP($I918,mapping!$M$2:$M$4,mapping!$N$2:$N$4,,0)</f>
        <v>On-site</v>
      </c>
    </row>
    <row r="919" spans="1:17" x14ac:dyDescent="0.25">
      <c r="A919" s="28">
        <v>2022</v>
      </c>
      <c r="B919" s="29" t="s">
        <v>29</v>
      </c>
      <c r="C919" s="29" t="s">
        <v>53</v>
      </c>
      <c r="D919" s="29" t="s">
        <v>126</v>
      </c>
      <c r="E919" s="28">
        <v>50000</v>
      </c>
      <c r="F919" s="29" t="s">
        <v>14</v>
      </c>
      <c r="G919" s="28">
        <v>50000</v>
      </c>
      <c r="H919" s="29" t="s">
        <v>127</v>
      </c>
      <c r="I919" s="28">
        <v>100</v>
      </c>
      <c r="J919" s="29" t="s">
        <v>17</v>
      </c>
      <c r="K919" s="29" t="s">
        <v>56</v>
      </c>
      <c r="L919" s="29" t="str">
        <f>_xlfn.XLOOKUP($D919,mapping!$B$2:$B$124,mapping!$A$2:$A$124,,0)</f>
        <v>Analytics Engineer</v>
      </c>
      <c r="M919" s="29" t="str">
        <f>_xlfn.XLOOKUP($C919,mapping!$J$2:$J$5,mapping!$K$2:$K$5,,0)</f>
        <v>Full-Time</v>
      </c>
      <c r="N919" s="29" t="str">
        <f>_xlfn.XLOOKUP($B919,mapping!$G$2:$G$5,mapping!$H$2:$H$5,,0)</f>
        <v>Junior</v>
      </c>
      <c r="O919" s="29" t="str">
        <f>_xlfn.XLOOKUP($J919,mapping!$D$2:$D$56,mapping!$E$2:$E$56,,0)</f>
        <v>United States</v>
      </c>
      <c r="P919" s="29" t="str">
        <f>_xlfn.XLOOKUP($K919,mapping!$P$2:$P$4,mapping!$Q$2:$Q$4,,0)</f>
        <v>Small</v>
      </c>
      <c r="Q919" s="29" t="str">
        <f>_xlfn.XLOOKUP($I919,mapping!$M$2:$M$4,mapping!$N$2:$N$4,,0)</f>
        <v>Remote</v>
      </c>
    </row>
    <row r="920" spans="1:17" x14ac:dyDescent="0.25">
      <c r="A920" s="28">
        <v>2023</v>
      </c>
      <c r="B920" s="29" t="s">
        <v>21</v>
      </c>
      <c r="C920" s="29" t="s">
        <v>12</v>
      </c>
      <c r="D920" s="29" t="s">
        <v>26</v>
      </c>
      <c r="E920" s="28">
        <v>186000</v>
      </c>
      <c r="F920" s="29" t="s">
        <v>14</v>
      </c>
      <c r="G920" s="28">
        <v>186000</v>
      </c>
      <c r="H920" s="29" t="s">
        <v>17</v>
      </c>
      <c r="I920" s="28">
        <v>0</v>
      </c>
      <c r="J920" s="29" t="s">
        <v>17</v>
      </c>
      <c r="K920" s="29" t="s">
        <v>16</v>
      </c>
      <c r="L920" s="29" t="str">
        <f>_xlfn.XLOOKUP($D920,mapping!$B$2:$B$124,mapping!$A$2:$A$124,,0)</f>
        <v>Data Engineer</v>
      </c>
      <c r="M920" s="29" t="str">
        <f>_xlfn.XLOOKUP($C920,mapping!$J$2:$J$5,mapping!$K$2:$K$5,,0)</f>
        <v>Full-Time</v>
      </c>
      <c r="N920" s="29" t="str">
        <f>_xlfn.XLOOKUP($B920,mapping!$G$2:$G$5,mapping!$H$2:$H$5,,0)</f>
        <v>Senior</v>
      </c>
      <c r="O920" s="29" t="str">
        <f>_xlfn.XLOOKUP($J920,mapping!$D$2:$D$56,mapping!$E$2:$E$56,,0)</f>
        <v>United States</v>
      </c>
      <c r="P920" s="29" t="str">
        <f>_xlfn.XLOOKUP($K920,mapping!$P$2:$P$4,mapping!$Q$2:$Q$4,,0)</f>
        <v>Medium</v>
      </c>
      <c r="Q920" s="29" t="str">
        <f>_xlfn.XLOOKUP($I920,mapping!$M$2:$M$4,mapping!$N$2:$N$4,,0)</f>
        <v>On-site</v>
      </c>
    </row>
    <row r="921" spans="1:17" x14ac:dyDescent="0.25">
      <c r="A921" s="28">
        <v>2023</v>
      </c>
      <c r="B921" s="29" t="s">
        <v>21</v>
      </c>
      <c r="C921" s="29" t="s">
        <v>12</v>
      </c>
      <c r="D921" s="29" t="s">
        <v>26</v>
      </c>
      <c r="E921" s="28">
        <v>252000</v>
      </c>
      <c r="F921" s="29" t="s">
        <v>14</v>
      </c>
      <c r="G921" s="28">
        <v>252000</v>
      </c>
      <c r="H921" s="29" t="s">
        <v>17</v>
      </c>
      <c r="I921" s="28">
        <v>0</v>
      </c>
      <c r="J921" s="29" t="s">
        <v>17</v>
      </c>
      <c r="K921" s="29" t="s">
        <v>16</v>
      </c>
      <c r="L921" s="29" t="str">
        <f>_xlfn.XLOOKUP($D921,mapping!$B$2:$B$124,mapping!$A$2:$A$124,,0)</f>
        <v>Data Engineer</v>
      </c>
      <c r="M921" s="29" t="str">
        <f>_xlfn.XLOOKUP($C921,mapping!$J$2:$J$5,mapping!$K$2:$K$5,,0)</f>
        <v>Full-Time</v>
      </c>
      <c r="N921" s="29" t="str">
        <f>_xlfn.XLOOKUP($B921,mapping!$G$2:$G$5,mapping!$H$2:$H$5,,0)</f>
        <v>Senior</v>
      </c>
      <c r="O921" s="29" t="str">
        <f>_xlfn.XLOOKUP($J921,mapping!$D$2:$D$56,mapping!$E$2:$E$56,,0)</f>
        <v>United States</v>
      </c>
      <c r="P921" s="29" t="str">
        <f>_xlfn.XLOOKUP($K921,mapping!$P$2:$P$4,mapping!$Q$2:$Q$4,,0)</f>
        <v>Medium</v>
      </c>
      <c r="Q921" s="29" t="str">
        <f>_xlfn.XLOOKUP($I921,mapping!$M$2:$M$4,mapping!$N$2:$N$4,,0)</f>
        <v>On-site</v>
      </c>
    </row>
    <row r="922" spans="1:17" x14ac:dyDescent="0.25">
      <c r="A922" s="28">
        <v>2023</v>
      </c>
      <c r="B922" s="29" t="s">
        <v>21</v>
      </c>
      <c r="C922" s="29" t="s">
        <v>12</v>
      </c>
      <c r="D922" s="29" t="s">
        <v>51</v>
      </c>
      <c r="E922" s="28">
        <v>136000</v>
      </c>
      <c r="F922" s="29" t="s">
        <v>14</v>
      </c>
      <c r="G922" s="28">
        <v>136000</v>
      </c>
      <c r="H922" s="29" t="s">
        <v>17</v>
      </c>
      <c r="I922" s="28">
        <v>0</v>
      </c>
      <c r="J922" s="29" t="s">
        <v>17</v>
      </c>
      <c r="K922" s="29" t="s">
        <v>33</v>
      </c>
      <c r="L922" s="29" t="str">
        <f>_xlfn.XLOOKUP($D922,mapping!$B$2:$B$124,mapping!$A$2:$A$124,,0)</f>
        <v>Applied Scientist</v>
      </c>
      <c r="M922" s="29" t="str">
        <f>_xlfn.XLOOKUP($C922,mapping!$J$2:$J$5,mapping!$K$2:$K$5,,0)</f>
        <v>Full-Time</v>
      </c>
      <c r="N922" s="29" t="str">
        <f>_xlfn.XLOOKUP($B922,mapping!$G$2:$G$5,mapping!$H$2:$H$5,,0)</f>
        <v>Senior</v>
      </c>
      <c r="O922" s="29" t="str">
        <f>_xlfn.XLOOKUP($J922,mapping!$D$2:$D$56,mapping!$E$2:$E$56,,0)</f>
        <v>United States</v>
      </c>
      <c r="P922" s="29" t="str">
        <f>_xlfn.XLOOKUP($K922,mapping!$P$2:$P$4,mapping!$Q$2:$Q$4,,0)</f>
        <v>Large</v>
      </c>
      <c r="Q922" s="29" t="str">
        <f>_xlfn.XLOOKUP($I922,mapping!$M$2:$M$4,mapping!$N$2:$N$4,,0)</f>
        <v>On-site</v>
      </c>
    </row>
    <row r="923" spans="1:17" x14ac:dyDescent="0.25">
      <c r="A923" s="28">
        <v>2024</v>
      </c>
      <c r="B923" s="29" t="s">
        <v>21</v>
      </c>
      <c r="C923" s="29" t="s">
        <v>12</v>
      </c>
      <c r="D923" s="29" t="s">
        <v>18</v>
      </c>
      <c r="E923" s="28">
        <v>180000</v>
      </c>
      <c r="F923" s="29" t="s">
        <v>14</v>
      </c>
      <c r="G923" s="28">
        <v>180000</v>
      </c>
      <c r="H923" s="29" t="s">
        <v>17</v>
      </c>
      <c r="I923" s="28">
        <v>0</v>
      </c>
      <c r="J923" s="29" t="s">
        <v>17</v>
      </c>
      <c r="K923" s="29" t="s">
        <v>16</v>
      </c>
      <c r="L923" s="29" t="str">
        <f>_xlfn.XLOOKUP($D923,mapping!$B$2:$B$124,mapping!$A$2:$A$124,,0)</f>
        <v>Machine Learning Engineer</v>
      </c>
      <c r="M923" s="29" t="str">
        <f>_xlfn.XLOOKUP($C923,mapping!$J$2:$J$5,mapping!$K$2:$K$5,,0)</f>
        <v>Full-Time</v>
      </c>
      <c r="N923" s="29" t="str">
        <f>_xlfn.XLOOKUP($B923,mapping!$G$2:$G$5,mapping!$H$2:$H$5,,0)</f>
        <v>Senior</v>
      </c>
      <c r="O923" s="29" t="str">
        <f>_xlfn.XLOOKUP($J923,mapping!$D$2:$D$56,mapping!$E$2:$E$56,,0)</f>
        <v>United States</v>
      </c>
      <c r="P923" s="29" t="str">
        <f>_xlfn.XLOOKUP($K923,mapping!$P$2:$P$4,mapping!$Q$2:$Q$4,,0)</f>
        <v>Medium</v>
      </c>
      <c r="Q923" s="29" t="str">
        <f>_xlfn.XLOOKUP($I923,mapping!$M$2:$M$4,mapping!$N$2:$N$4,,0)</f>
        <v>On-site</v>
      </c>
    </row>
    <row r="924" spans="1:17" x14ac:dyDescent="0.25">
      <c r="A924" s="28">
        <v>2023</v>
      </c>
      <c r="B924" s="29" t="s">
        <v>21</v>
      </c>
      <c r="C924" s="29" t="s">
        <v>12</v>
      </c>
      <c r="D924" s="29" t="s">
        <v>22</v>
      </c>
      <c r="E924" s="28">
        <v>170000</v>
      </c>
      <c r="F924" s="29" t="s">
        <v>14</v>
      </c>
      <c r="G924" s="28">
        <v>170000</v>
      </c>
      <c r="H924" s="29" t="s">
        <v>17</v>
      </c>
      <c r="I924" s="28">
        <v>100</v>
      </c>
      <c r="J924" s="29" t="s">
        <v>17</v>
      </c>
      <c r="K924" s="29" t="s">
        <v>16</v>
      </c>
      <c r="L924" s="29" t="str">
        <f>_xlfn.XLOOKUP($D924,mapping!$B$2:$B$124,mapping!$A$2:$A$124,,0)</f>
        <v>Data Scientist</v>
      </c>
      <c r="M924" s="29" t="str">
        <f>_xlfn.XLOOKUP($C924,mapping!$J$2:$J$5,mapping!$K$2:$K$5,,0)</f>
        <v>Full-Time</v>
      </c>
      <c r="N924" s="29" t="str">
        <f>_xlfn.XLOOKUP($B924,mapping!$G$2:$G$5,mapping!$H$2:$H$5,,0)</f>
        <v>Senior</v>
      </c>
      <c r="O924" s="29" t="str">
        <f>_xlfn.XLOOKUP($J924,mapping!$D$2:$D$56,mapping!$E$2:$E$56,,0)</f>
        <v>United States</v>
      </c>
      <c r="P924" s="29" t="str">
        <f>_xlfn.XLOOKUP($K924,mapping!$P$2:$P$4,mapping!$Q$2:$Q$4,,0)</f>
        <v>Medium</v>
      </c>
      <c r="Q924" s="29" t="str">
        <f>_xlfn.XLOOKUP($I924,mapping!$M$2:$M$4,mapping!$N$2:$N$4,,0)</f>
        <v>Remote</v>
      </c>
    </row>
    <row r="925" spans="1:17" x14ac:dyDescent="0.25">
      <c r="A925" s="28">
        <v>2022</v>
      </c>
      <c r="B925" s="29" t="s">
        <v>21</v>
      </c>
      <c r="C925" s="29" t="s">
        <v>12</v>
      </c>
      <c r="D925" s="29" t="s">
        <v>22</v>
      </c>
      <c r="E925" s="28">
        <v>170000</v>
      </c>
      <c r="F925" s="29" t="s">
        <v>14</v>
      </c>
      <c r="G925" s="28">
        <v>170000</v>
      </c>
      <c r="H925" s="29" t="s">
        <v>17</v>
      </c>
      <c r="I925" s="28">
        <v>100</v>
      </c>
      <c r="J925" s="29" t="s">
        <v>17</v>
      </c>
      <c r="K925" s="29" t="s">
        <v>16</v>
      </c>
      <c r="L925" s="29" t="str">
        <f>_xlfn.XLOOKUP($D925,mapping!$B$2:$B$124,mapping!$A$2:$A$124,,0)</f>
        <v>Data Scientist</v>
      </c>
      <c r="M925" s="29" t="str">
        <f>_xlfn.XLOOKUP($C925,mapping!$J$2:$J$5,mapping!$K$2:$K$5,,0)</f>
        <v>Full-Time</v>
      </c>
      <c r="N925" s="29" t="str">
        <f>_xlfn.XLOOKUP($B925,mapping!$G$2:$G$5,mapping!$H$2:$H$5,,0)</f>
        <v>Senior</v>
      </c>
      <c r="O925" s="29" t="str">
        <f>_xlfn.XLOOKUP($J925,mapping!$D$2:$D$56,mapping!$E$2:$E$56,,0)</f>
        <v>United States</v>
      </c>
      <c r="P925" s="29" t="str">
        <f>_xlfn.XLOOKUP($K925,mapping!$P$2:$P$4,mapping!$Q$2:$Q$4,,0)</f>
        <v>Medium</v>
      </c>
      <c r="Q925" s="29" t="str">
        <f>_xlfn.XLOOKUP($I925,mapping!$M$2:$M$4,mapping!$N$2:$N$4,,0)</f>
        <v>Remote</v>
      </c>
    </row>
    <row r="926" spans="1:17" x14ac:dyDescent="0.25">
      <c r="A926" s="28">
        <v>2022</v>
      </c>
      <c r="B926" s="29" t="s">
        <v>21</v>
      </c>
      <c r="C926" s="29" t="s">
        <v>12</v>
      </c>
      <c r="D926" s="29" t="s">
        <v>128</v>
      </c>
      <c r="E926" s="28">
        <v>60000</v>
      </c>
      <c r="F926" s="29" t="s">
        <v>14</v>
      </c>
      <c r="G926" s="28">
        <v>60000</v>
      </c>
      <c r="H926" s="29" t="s">
        <v>77</v>
      </c>
      <c r="I926" s="28">
        <v>100</v>
      </c>
      <c r="J926" s="29" t="s">
        <v>70</v>
      </c>
      <c r="K926" s="29" t="s">
        <v>33</v>
      </c>
      <c r="L926" s="29" t="str">
        <f>_xlfn.XLOOKUP($D926,mapping!$B$2:$B$124,mapping!$A$2:$A$124,,0)</f>
        <v>Data Engineer</v>
      </c>
      <c r="M926" s="29" t="str">
        <f>_xlfn.XLOOKUP($C926,mapping!$J$2:$J$5,mapping!$K$2:$K$5,,0)</f>
        <v>Full-Time</v>
      </c>
      <c r="N926" s="29" t="str">
        <f>_xlfn.XLOOKUP($B926,mapping!$G$2:$G$5,mapping!$H$2:$H$5,,0)</f>
        <v>Senior</v>
      </c>
      <c r="O926" s="29" t="str">
        <f>_xlfn.XLOOKUP($J926,mapping!$D$2:$D$56,mapping!$E$2:$E$56,,0)</f>
        <v>Mexico</v>
      </c>
      <c r="P926" s="29" t="str">
        <f>_xlfn.XLOOKUP($K926,mapping!$P$2:$P$4,mapping!$Q$2:$Q$4,,0)</f>
        <v>Large</v>
      </c>
      <c r="Q926" s="29" t="str">
        <f>_xlfn.XLOOKUP($I926,mapping!$M$2:$M$4,mapping!$N$2:$N$4,,0)</f>
        <v>Remote</v>
      </c>
    </row>
    <row r="927" spans="1:17" x14ac:dyDescent="0.25">
      <c r="A927" s="28">
        <v>2024</v>
      </c>
      <c r="B927" s="29" t="s">
        <v>29</v>
      </c>
      <c r="C927" s="29" t="s">
        <v>12</v>
      </c>
      <c r="D927" s="29" t="s">
        <v>43</v>
      </c>
      <c r="E927" s="28">
        <v>84068</v>
      </c>
      <c r="F927" s="29" t="s">
        <v>14</v>
      </c>
      <c r="G927" s="28">
        <v>84068</v>
      </c>
      <c r="H927" s="29" t="s">
        <v>17</v>
      </c>
      <c r="I927" s="28">
        <v>0</v>
      </c>
      <c r="J927" s="29" t="s">
        <v>17</v>
      </c>
      <c r="K927" s="29" t="s">
        <v>16</v>
      </c>
      <c r="L927" s="29" t="str">
        <f>_xlfn.XLOOKUP($D927,mapping!$B$2:$B$124,mapping!$A$2:$A$124,,0)</f>
        <v>Researcher</v>
      </c>
      <c r="M927" s="29" t="str">
        <f>_xlfn.XLOOKUP($C927,mapping!$J$2:$J$5,mapping!$K$2:$K$5,,0)</f>
        <v>Full-Time</v>
      </c>
      <c r="N927" s="29" t="str">
        <f>_xlfn.XLOOKUP($B927,mapping!$G$2:$G$5,mapping!$H$2:$H$5,,0)</f>
        <v>Junior</v>
      </c>
      <c r="O927" s="29" t="str">
        <f>_xlfn.XLOOKUP($J927,mapping!$D$2:$D$56,mapping!$E$2:$E$56,,0)</f>
        <v>United States</v>
      </c>
      <c r="P927" s="29" t="str">
        <f>_xlfn.XLOOKUP($K927,mapping!$P$2:$P$4,mapping!$Q$2:$Q$4,,0)</f>
        <v>Medium</v>
      </c>
      <c r="Q927" s="29" t="str">
        <f>_xlfn.XLOOKUP($I927,mapping!$M$2:$M$4,mapping!$N$2:$N$4,,0)</f>
        <v>On-site</v>
      </c>
    </row>
    <row r="928" spans="1:17" x14ac:dyDescent="0.25">
      <c r="A928" s="28">
        <v>2023</v>
      </c>
      <c r="B928" s="29" t="s">
        <v>21</v>
      </c>
      <c r="C928" s="29" t="s">
        <v>12</v>
      </c>
      <c r="D928" s="29" t="s">
        <v>26</v>
      </c>
      <c r="E928" s="28">
        <v>81500</v>
      </c>
      <c r="F928" s="29" t="s">
        <v>14</v>
      </c>
      <c r="G928" s="28">
        <v>81500</v>
      </c>
      <c r="H928" s="29" t="s">
        <v>17</v>
      </c>
      <c r="I928" s="28">
        <v>0</v>
      </c>
      <c r="J928" s="29" t="s">
        <v>17</v>
      </c>
      <c r="K928" s="29" t="s">
        <v>16</v>
      </c>
      <c r="L928" s="29" t="str">
        <f>_xlfn.XLOOKUP($D928,mapping!$B$2:$B$124,mapping!$A$2:$A$124,,0)</f>
        <v>Data Engineer</v>
      </c>
      <c r="M928" s="29" t="str">
        <f>_xlfn.XLOOKUP($C928,mapping!$J$2:$J$5,mapping!$K$2:$K$5,,0)</f>
        <v>Full-Time</v>
      </c>
      <c r="N928" s="29" t="str">
        <f>_xlfn.XLOOKUP($B928,mapping!$G$2:$G$5,mapping!$H$2:$H$5,,0)</f>
        <v>Senior</v>
      </c>
      <c r="O928" s="29" t="str">
        <f>_xlfn.XLOOKUP($J928,mapping!$D$2:$D$56,mapping!$E$2:$E$56,,0)</f>
        <v>United States</v>
      </c>
      <c r="P928" s="29" t="str">
        <f>_xlfn.XLOOKUP($K928,mapping!$P$2:$P$4,mapping!$Q$2:$Q$4,,0)</f>
        <v>Medium</v>
      </c>
      <c r="Q928" s="29" t="str">
        <f>_xlfn.XLOOKUP($I928,mapping!$M$2:$M$4,mapping!$N$2:$N$4,,0)</f>
        <v>On-site</v>
      </c>
    </row>
    <row r="929" spans="1:17" x14ac:dyDescent="0.25">
      <c r="A929" s="28">
        <v>2023</v>
      </c>
      <c r="B929" s="29" t="s">
        <v>21</v>
      </c>
      <c r="C929" s="29" t="s">
        <v>12</v>
      </c>
      <c r="D929" s="29" t="s">
        <v>62</v>
      </c>
      <c r="E929" s="28">
        <v>185000</v>
      </c>
      <c r="F929" s="29" t="s">
        <v>14</v>
      </c>
      <c r="G929" s="28">
        <v>185000</v>
      </c>
      <c r="H929" s="29" t="s">
        <v>17</v>
      </c>
      <c r="I929" s="28">
        <v>0</v>
      </c>
      <c r="J929" s="29" t="s">
        <v>17</v>
      </c>
      <c r="K929" s="29" t="s">
        <v>33</v>
      </c>
      <c r="L929" s="29" t="str">
        <f>_xlfn.XLOOKUP($D929,mapping!$B$2:$B$124,mapping!$A$2:$A$124,,0)</f>
        <v>Business Intelligence</v>
      </c>
      <c r="M929" s="29" t="str">
        <f>_xlfn.XLOOKUP($C929,mapping!$J$2:$J$5,mapping!$K$2:$K$5,,0)</f>
        <v>Full-Time</v>
      </c>
      <c r="N929" s="29" t="str">
        <f>_xlfn.XLOOKUP($B929,mapping!$G$2:$G$5,mapping!$H$2:$H$5,,0)</f>
        <v>Senior</v>
      </c>
      <c r="O929" s="29" t="str">
        <f>_xlfn.XLOOKUP($J929,mapping!$D$2:$D$56,mapping!$E$2:$E$56,,0)</f>
        <v>United States</v>
      </c>
      <c r="P929" s="29" t="str">
        <f>_xlfn.XLOOKUP($K929,mapping!$P$2:$P$4,mapping!$Q$2:$Q$4,,0)</f>
        <v>Large</v>
      </c>
      <c r="Q929" s="29" t="str">
        <f>_xlfn.XLOOKUP($I929,mapping!$M$2:$M$4,mapping!$N$2:$N$4,,0)</f>
        <v>On-site</v>
      </c>
    </row>
    <row r="930" spans="1:17" x14ac:dyDescent="0.25">
      <c r="A930" s="28">
        <v>2023</v>
      </c>
      <c r="B930" s="29" t="s">
        <v>21</v>
      </c>
      <c r="C930" s="29" t="s">
        <v>12</v>
      </c>
      <c r="D930" s="29" t="s">
        <v>18</v>
      </c>
      <c r="E930" s="28">
        <v>240000</v>
      </c>
      <c r="F930" s="29" t="s">
        <v>14</v>
      </c>
      <c r="G930" s="28">
        <v>240000</v>
      </c>
      <c r="H930" s="29" t="s">
        <v>17</v>
      </c>
      <c r="I930" s="28">
        <v>0</v>
      </c>
      <c r="J930" s="29" t="s">
        <v>17</v>
      </c>
      <c r="K930" s="29" t="s">
        <v>16</v>
      </c>
      <c r="L930" s="29" t="str">
        <f>_xlfn.XLOOKUP($D930,mapping!$B$2:$B$124,mapping!$A$2:$A$124,,0)</f>
        <v>Machine Learning Engineer</v>
      </c>
      <c r="M930" s="29" t="str">
        <f>_xlfn.XLOOKUP($C930,mapping!$J$2:$J$5,mapping!$K$2:$K$5,,0)</f>
        <v>Full-Time</v>
      </c>
      <c r="N930" s="29" t="str">
        <f>_xlfn.XLOOKUP($B930,mapping!$G$2:$G$5,mapping!$H$2:$H$5,,0)</f>
        <v>Senior</v>
      </c>
      <c r="O930" s="29" t="str">
        <f>_xlfn.XLOOKUP($J930,mapping!$D$2:$D$56,mapping!$E$2:$E$56,,0)</f>
        <v>United States</v>
      </c>
      <c r="P930" s="29" t="str">
        <f>_xlfn.XLOOKUP($K930,mapping!$P$2:$P$4,mapping!$Q$2:$Q$4,,0)</f>
        <v>Medium</v>
      </c>
      <c r="Q930" s="29" t="str">
        <f>_xlfn.XLOOKUP($I930,mapping!$M$2:$M$4,mapping!$N$2:$N$4,,0)</f>
        <v>On-site</v>
      </c>
    </row>
    <row r="931" spans="1:17" x14ac:dyDescent="0.25">
      <c r="A931" s="28">
        <v>2023</v>
      </c>
      <c r="B931" s="29" t="s">
        <v>21</v>
      </c>
      <c r="C931" s="29" t="s">
        <v>12</v>
      </c>
      <c r="D931" s="29" t="s">
        <v>34</v>
      </c>
      <c r="E931" s="28">
        <v>202350</v>
      </c>
      <c r="F931" s="29" t="s">
        <v>14</v>
      </c>
      <c r="G931" s="28">
        <v>202350</v>
      </c>
      <c r="H931" s="29" t="s">
        <v>17</v>
      </c>
      <c r="I931" s="28">
        <v>0</v>
      </c>
      <c r="J931" s="29" t="s">
        <v>17</v>
      </c>
      <c r="K931" s="29" t="s">
        <v>16</v>
      </c>
      <c r="L931" s="29" t="str">
        <f>_xlfn.XLOOKUP($D931,mapping!$B$2:$B$124,mapping!$A$2:$A$124,,0)</f>
        <v>Researcher</v>
      </c>
      <c r="M931" s="29" t="str">
        <f>_xlfn.XLOOKUP($C931,mapping!$J$2:$J$5,mapping!$K$2:$K$5,,0)</f>
        <v>Full-Time</v>
      </c>
      <c r="N931" s="29" t="str">
        <f>_xlfn.XLOOKUP($B931,mapping!$G$2:$G$5,mapping!$H$2:$H$5,,0)</f>
        <v>Senior</v>
      </c>
      <c r="O931" s="29" t="str">
        <f>_xlfn.XLOOKUP($J931,mapping!$D$2:$D$56,mapping!$E$2:$E$56,,0)</f>
        <v>United States</v>
      </c>
      <c r="P931" s="29" t="str">
        <f>_xlfn.XLOOKUP($K931,mapping!$P$2:$P$4,mapping!$Q$2:$Q$4,,0)</f>
        <v>Medium</v>
      </c>
      <c r="Q931" s="29" t="str">
        <f>_xlfn.XLOOKUP($I931,mapping!$M$2:$M$4,mapping!$N$2:$N$4,,0)</f>
        <v>On-site</v>
      </c>
    </row>
    <row r="932" spans="1:17" x14ac:dyDescent="0.25">
      <c r="A932" s="28">
        <v>2023</v>
      </c>
      <c r="B932" s="29" t="s">
        <v>29</v>
      </c>
      <c r="C932" s="29" t="s">
        <v>12</v>
      </c>
      <c r="D932" s="29" t="s">
        <v>26</v>
      </c>
      <c r="E932" s="28">
        <v>120000</v>
      </c>
      <c r="F932" s="29" t="s">
        <v>14</v>
      </c>
      <c r="G932" s="28">
        <v>120000</v>
      </c>
      <c r="H932" s="29" t="s">
        <v>17</v>
      </c>
      <c r="I932" s="28">
        <v>0</v>
      </c>
      <c r="J932" s="29" t="s">
        <v>17</v>
      </c>
      <c r="K932" s="29" t="s">
        <v>16</v>
      </c>
      <c r="L932" s="29" t="str">
        <f>_xlfn.XLOOKUP($D932,mapping!$B$2:$B$124,mapping!$A$2:$A$124,,0)</f>
        <v>Data Engineer</v>
      </c>
      <c r="M932" s="29" t="str">
        <f>_xlfn.XLOOKUP($C932,mapping!$J$2:$J$5,mapping!$K$2:$K$5,,0)</f>
        <v>Full-Time</v>
      </c>
      <c r="N932" s="29" t="str">
        <f>_xlfn.XLOOKUP($B932,mapping!$G$2:$G$5,mapping!$H$2:$H$5,,0)</f>
        <v>Junior</v>
      </c>
      <c r="O932" s="29" t="str">
        <f>_xlfn.XLOOKUP($J932,mapping!$D$2:$D$56,mapping!$E$2:$E$56,,0)</f>
        <v>United States</v>
      </c>
      <c r="P932" s="29" t="str">
        <f>_xlfn.XLOOKUP($K932,mapping!$P$2:$P$4,mapping!$Q$2:$Q$4,,0)</f>
        <v>Medium</v>
      </c>
      <c r="Q932" s="29" t="str">
        <f>_xlfn.XLOOKUP($I932,mapping!$M$2:$M$4,mapping!$N$2:$N$4,,0)</f>
        <v>On-site</v>
      </c>
    </row>
    <row r="933" spans="1:17" x14ac:dyDescent="0.25">
      <c r="A933" s="28">
        <v>2024</v>
      </c>
      <c r="B933" s="29" t="s">
        <v>21</v>
      </c>
      <c r="C933" s="29" t="s">
        <v>12</v>
      </c>
      <c r="D933" s="29" t="s">
        <v>26</v>
      </c>
      <c r="E933" s="28">
        <v>173000</v>
      </c>
      <c r="F933" s="29" t="s">
        <v>14</v>
      </c>
      <c r="G933" s="28">
        <v>173000</v>
      </c>
      <c r="H933" s="29" t="s">
        <v>17</v>
      </c>
      <c r="I933" s="28">
        <v>100</v>
      </c>
      <c r="J933" s="29" t="s">
        <v>17</v>
      </c>
      <c r="K933" s="29" t="s">
        <v>16</v>
      </c>
      <c r="L933" s="29" t="str">
        <f>_xlfn.XLOOKUP($D933,mapping!$B$2:$B$124,mapping!$A$2:$A$124,,0)</f>
        <v>Data Engineer</v>
      </c>
      <c r="M933" s="29" t="str">
        <f>_xlfn.XLOOKUP($C933,mapping!$J$2:$J$5,mapping!$K$2:$K$5,,0)</f>
        <v>Full-Time</v>
      </c>
      <c r="N933" s="29" t="str">
        <f>_xlfn.XLOOKUP($B933,mapping!$G$2:$G$5,mapping!$H$2:$H$5,,0)</f>
        <v>Senior</v>
      </c>
      <c r="O933" s="29" t="str">
        <f>_xlfn.XLOOKUP($J933,mapping!$D$2:$D$56,mapping!$E$2:$E$56,,0)</f>
        <v>United States</v>
      </c>
      <c r="P933" s="29" t="str">
        <f>_xlfn.XLOOKUP($K933,mapping!$P$2:$P$4,mapping!$Q$2:$Q$4,,0)</f>
        <v>Medium</v>
      </c>
      <c r="Q933" s="29" t="str">
        <f>_xlfn.XLOOKUP($I933,mapping!$M$2:$M$4,mapping!$N$2:$N$4,,0)</f>
        <v>Remote</v>
      </c>
    </row>
    <row r="934" spans="1:17" x14ac:dyDescent="0.25">
      <c r="A934" s="28">
        <v>2023</v>
      </c>
      <c r="B934" s="29" t="s">
        <v>21</v>
      </c>
      <c r="C934" s="29" t="s">
        <v>12</v>
      </c>
      <c r="D934" s="29" t="s">
        <v>22</v>
      </c>
      <c r="E934" s="28">
        <v>36000</v>
      </c>
      <c r="F934" s="29" t="s">
        <v>19</v>
      </c>
      <c r="G934" s="28">
        <v>38868</v>
      </c>
      <c r="H934" s="29" t="s">
        <v>42</v>
      </c>
      <c r="I934" s="28">
        <v>0</v>
      </c>
      <c r="J934" s="29" t="s">
        <v>42</v>
      </c>
      <c r="K934" s="29" t="s">
        <v>16</v>
      </c>
      <c r="L934" s="29" t="str">
        <f>_xlfn.XLOOKUP($D934,mapping!$B$2:$B$124,mapping!$A$2:$A$124,,0)</f>
        <v>Data Scientist</v>
      </c>
      <c r="M934" s="29" t="str">
        <f>_xlfn.XLOOKUP($C934,mapping!$J$2:$J$5,mapping!$K$2:$K$5,,0)</f>
        <v>Full-Time</v>
      </c>
      <c r="N934" s="29" t="str">
        <f>_xlfn.XLOOKUP($B934,mapping!$G$2:$G$5,mapping!$H$2:$H$5,,0)</f>
        <v>Senior</v>
      </c>
      <c r="O934" s="29" t="str">
        <f>_xlfn.XLOOKUP($J934,mapping!$D$2:$D$56,mapping!$E$2:$E$56,,0)</f>
        <v>Spain</v>
      </c>
      <c r="P934" s="29" t="str">
        <f>_xlfn.XLOOKUP($K934,mapping!$P$2:$P$4,mapping!$Q$2:$Q$4,,0)</f>
        <v>Medium</v>
      </c>
      <c r="Q934" s="29" t="str">
        <f>_xlfn.XLOOKUP($I934,mapping!$M$2:$M$4,mapping!$N$2:$N$4,,0)</f>
        <v>On-site</v>
      </c>
    </row>
    <row r="935" spans="1:17" x14ac:dyDescent="0.25">
      <c r="A935" s="28">
        <v>2023</v>
      </c>
      <c r="B935" s="29" t="s">
        <v>11</v>
      </c>
      <c r="C935" s="29" t="s">
        <v>12</v>
      </c>
      <c r="D935" s="29" t="s">
        <v>13</v>
      </c>
      <c r="E935" s="28">
        <v>39000</v>
      </c>
      <c r="F935" s="29" t="s">
        <v>19</v>
      </c>
      <c r="G935" s="28">
        <v>42107</v>
      </c>
      <c r="H935" s="29" t="s">
        <v>36</v>
      </c>
      <c r="I935" s="28">
        <v>50</v>
      </c>
      <c r="J935" s="29" t="s">
        <v>36</v>
      </c>
      <c r="K935" s="29" t="s">
        <v>16</v>
      </c>
      <c r="L935" s="29" t="str">
        <f>_xlfn.XLOOKUP($D935,mapping!$B$2:$B$124,mapping!$A$2:$A$124,,0)</f>
        <v>Data Analyst</v>
      </c>
      <c r="M935" s="29" t="str">
        <f>_xlfn.XLOOKUP($C935,mapping!$J$2:$J$5,mapping!$K$2:$K$5,,0)</f>
        <v>Full-Time</v>
      </c>
      <c r="N935" s="29" t="str">
        <f>_xlfn.XLOOKUP($B935,mapping!$G$2:$G$5,mapping!$H$2:$H$5,,0)</f>
        <v>Mid-Level</v>
      </c>
      <c r="O935" s="29" t="str">
        <f>_xlfn.XLOOKUP($J935,mapping!$D$2:$D$56,mapping!$E$2:$E$56,,0)</f>
        <v>Germany</v>
      </c>
      <c r="P935" s="29" t="str">
        <f>_xlfn.XLOOKUP($K935,mapping!$P$2:$P$4,mapping!$Q$2:$Q$4,,0)</f>
        <v>Medium</v>
      </c>
      <c r="Q935" s="29" t="str">
        <f>_xlfn.XLOOKUP($I935,mapping!$M$2:$M$4,mapping!$N$2:$N$4,,0)</f>
        <v>Hybrid</v>
      </c>
    </row>
    <row r="936" spans="1:17" x14ac:dyDescent="0.25">
      <c r="A936" s="28">
        <v>2024</v>
      </c>
      <c r="B936" s="29" t="s">
        <v>21</v>
      </c>
      <c r="C936" s="29" t="s">
        <v>12</v>
      </c>
      <c r="D936" s="29" t="s">
        <v>22</v>
      </c>
      <c r="E936" s="28">
        <v>170000</v>
      </c>
      <c r="F936" s="29" t="s">
        <v>14</v>
      </c>
      <c r="G936" s="28">
        <v>170000</v>
      </c>
      <c r="H936" s="29" t="s">
        <v>17</v>
      </c>
      <c r="I936" s="28">
        <v>0</v>
      </c>
      <c r="J936" s="29" t="s">
        <v>17</v>
      </c>
      <c r="K936" s="29" t="s">
        <v>16</v>
      </c>
      <c r="L936" s="29" t="str">
        <f>_xlfn.XLOOKUP($D936,mapping!$B$2:$B$124,mapping!$A$2:$A$124,,0)</f>
        <v>Data Scientist</v>
      </c>
      <c r="M936" s="29" t="str">
        <f>_xlfn.XLOOKUP($C936,mapping!$J$2:$J$5,mapping!$K$2:$K$5,,0)</f>
        <v>Full-Time</v>
      </c>
      <c r="N936" s="29" t="str">
        <f>_xlfn.XLOOKUP($B936,mapping!$G$2:$G$5,mapping!$H$2:$H$5,,0)</f>
        <v>Senior</v>
      </c>
      <c r="O936" s="29" t="str">
        <f>_xlfn.XLOOKUP($J936,mapping!$D$2:$D$56,mapping!$E$2:$E$56,,0)</f>
        <v>United States</v>
      </c>
      <c r="P936" s="29" t="str">
        <f>_xlfn.XLOOKUP($K936,mapping!$P$2:$P$4,mapping!$Q$2:$Q$4,,0)</f>
        <v>Medium</v>
      </c>
      <c r="Q936" s="29" t="str">
        <f>_xlfn.XLOOKUP($I936,mapping!$M$2:$M$4,mapping!$N$2:$N$4,,0)</f>
        <v>On-site</v>
      </c>
    </row>
    <row r="937" spans="1:17" x14ac:dyDescent="0.25">
      <c r="A937" s="28">
        <v>2023</v>
      </c>
      <c r="B937" s="29" t="s">
        <v>21</v>
      </c>
      <c r="C937" s="29" t="s">
        <v>12</v>
      </c>
      <c r="D937" s="29" t="s">
        <v>23</v>
      </c>
      <c r="E937" s="28">
        <v>200000</v>
      </c>
      <c r="F937" s="29" t="s">
        <v>14</v>
      </c>
      <c r="G937" s="28">
        <v>200000</v>
      </c>
      <c r="H937" s="29" t="s">
        <v>17</v>
      </c>
      <c r="I937" s="28">
        <v>0</v>
      </c>
      <c r="J937" s="29" t="s">
        <v>17</v>
      </c>
      <c r="K937" s="29" t="s">
        <v>16</v>
      </c>
      <c r="L937" s="29" t="str">
        <f>_xlfn.XLOOKUP($D937,mapping!$B$2:$B$124,mapping!$A$2:$A$124,,0)</f>
        <v>Researcher</v>
      </c>
      <c r="M937" s="29" t="str">
        <f>_xlfn.XLOOKUP($C937,mapping!$J$2:$J$5,mapping!$K$2:$K$5,,0)</f>
        <v>Full-Time</v>
      </c>
      <c r="N937" s="29" t="str">
        <f>_xlfn.XLOOKUP($B937,mapping!$G$2:$G$5,mapping!$H$2:$H$5,,0)</f>
        <v>Senior</v>
      </c>
      <c r="O937" s="29" t="str">
        <f>_xlfn.XLOOKUP($J937,mapping!$D$2:$D$56,mapping!$E$2:$E$56,,0)</f>
        <v>United States</v>
      </c>
      <c r="P937" s="29" t="str">
        <f>_xlfn.XLOOKUP($K937,mapping!$P$2:$P$4,mapping!$Q$2:$Q$4,,0)</f>
        <v>Medium</v>
      </c>
      <c r="Q937" s="29" t="str">
        <f>_xlfn.XLOOKUP($I937,mapping!$M$2:$M$4,mapping!$N$2:$N$4,,0)</f>
        <v>On-site</v>
      </c>
    </row>
    <row r="938" spans="1:17" x14ac:dyDescent="0.25">
      <c r="A938" s="28">
        <v>2023</v>
      </c>
      <c r="B938" s="29" t="s">
        <v>29</v>
      </c>
      <c r="C938" s="29" t="s">
        <v>12</v>
      </c>
      <c r="D938" s="29" t="s">
        <v>13</v>
      </c>
      <c r="E938" s="28">
        <v>85000</v>
      </c>
      <c r="F938" s="29" t="s">
        <v>14</v>
      </c>
      <c r="G938" s="28">
        <v>85000</v>
      </c>
      <c r="H938" s="29" t="s">
        <v>17</v>
      </c>
      <c r="I938" s="28">
        <v>100</v>
      </c>
      <c r="J938" s="29" t="s">
        <v>17</v>
      </c>
      <c r="K938" s="29" t="s">
        <v>16</v>
      </c>
      <c r="L938" s="29" t="str">
        <f>_xlfn.XLOOKUP($D938,mapping!$B$2:$B$124,mapping!$A$2:$A$124,,0)</f>
        <v>Data Analyst</v>
      </c>
      <c r="M938" s="29" t="str">
        <f>_xlfn.XLOOKUP($C938,mapping!$J$2:$J$5,mapping!$K$2:$K$5,,0)</f>
        <v>Full-Time</v>
      </c>
      <c r="N938" s="29" t="str">
        <f>_xlfn.XLOOKUP($B938,mapping!$G$2:$G$5,mapping!$H$2:$H$5,,0)</f>
        <v>Junior</v>
      </c>
      <c r="O938" s="29" t="str">
        <f>_xlfn.XLOOKUP($J938,mapping!$D$2:$D$56,mapping!$E$2:$E$56,,0)</f>
        <v>United States</v>
      </c>
      <c r="P938" s="29" t="str">
        <f>_xlfn.XLOOKUP($K938,mapping!$P$2:$P$4,mapping!$Q$2:$Q$4,,0)</f>
        <v>Medium</v>
      </c>
      <c r="Q938" s="29" t="str">
        <f>_xlfn.XLOOKUP($I938,mapping!$M$2:$M$4,mapping!$N$2:$N$4,,0)</f>
        <v>Remote</v>
      </c>
    </row>
    <row r="939" spans="1:17" x14ac:dyDescent="0.25">
      <c r="A939" s="28">
        <v>2023</v>
      </c>
      <c r="B939" s="29" t="s">
        <v>21</v>
      </c>
      <c r="C939" s="29" t="s">
        <v>12</v>
      </c>
      <c r="D939" s="29" t="s">
        <v>22</v>
      </c>
      <c r="E939" s="28">
        <v>190000</v>
      </c>
      <c r="F939" s="29" t="s">
        <v>14</v>
      </c>
      <c r="G939" s="28">
        <v>190000</v>
      </c>
      <c r="H939" s="29" t="s">
        <v>17</v>
      </c>
      <c r="I939" s="28">
        <v>0</v>
      </c>
      <c r="J939" s="29" t="s">
        <v>17</v>
      </c>
      <c r="K939" s="29" t="s">
        <v>16</v>
      </c>
      <c r="L939" s="29" t="str">
        <f>_xlfn.XLOOKUP($D939,mapping!$B$2:$B$124,mapping!$A$2:$A$124,,0)</f>
        <v>Data Scientist</v>
      </c>
      <c r="M939" s="29" t="str">
        <f>_xlfn.XLOOKUP($C939,mapping!$J$2:$J$5,mapping!$K$2:$K$5,,0)</f>
        <v>Full-Time</v>
      </c>
      <c r="N939" s="29" t="str">
        <f>_xlfn.XLOOKUP($B939,mapping!$G$2:$G$5,mapping!$H$2:$H$5,,0)</f>
        <v>Senior</v>
      </c>
      <c r="O939" s="29" t="str">
        <f>_xlfn.XLOOKUP($J939,mapping!$D$2:$D$56,mapping!$E$2:$E$56,,0)</f>
        <v>United States</v>
      </c>
      <c r="P939" s="29" t="str">
        <f>_xlfn.XLOOKUP($K939,mapping!$P$2:$P$4,mapping!$Q$2:$Q$4,,0)</f>
        <v>Medium</v>
      </c>
      <c r="Q939" s="29" t="str">
        <f>_xlfn.XLOOKUP($I939,mapping!$M$2:$M$4,mapping!$N$2:$N$4,,0)</f>
        <v>On-site</v>
      </c>
    </row>
    <row r="940" spans="1:17" x14ac:dyDescent="0.25">
      <c r="A940" s="28">
        <v>2024</v>
      </c>
      <c r="B940" s="29" t="s">
        <v>11</v>
      </c>
      <c r="C940" s="29" t="s">
        <v>12</v>
      </c>
      <c r="D940" s="29" t="s">
        <v>26</v>
      </c>
      <c r="E940" s="28">
        <v>106800</v>
      </c>
      <c r="F940" s="29" t="s">
        <v>14</v>
      </c>
      <c r="G940" s="28">
        <v>106800</v>
      </c>
      <c r="H940" s="29" t="s">
        <v>17</v>
      </c>
      <c r="I940" s="28">
        <v>0</v>
      </c>
      <c r="J940" s="29" t="s">
        <v>17</v>
      </c>
      <c r="K940" s="29" t="s">
        <v>16</v>
      </c>
      <c r="L940" s="29" t="str">
        <f>_xlfn.XLOOKUP($D940,mapping!$B$2:$B$124,mapping!$A$2:$A$124,,0)</f>
        <v>Data Engineer</v>
      </c>
      <c r="M940" s="29" t="str">
        <f>_xlfn.XLOOKUP($C940,mapping!$J$2:$J$5,mapping!$K$2:$K$5,,0)</f>
        <v>Full-Time</v>
      </c>
      <c r="N940" s="29" t="str">
        <f>_xlfn.XLOOKUP($B940,mapping!$G$2:$G$5,mapping!$H$2:$H$5,,0)</f>
        <v>Mid-Level</v>
      </c>
      <c r="O940" s="29" t="str">
        <f>_xlfn.XLOOKUP($J940,mapping!$D$2:$D$56,mapping!$E$2:$E$56,,0)</f>
        <v>United States</v>
      </c>
      <c r="P940" s="29" t="str">
        <f>_xlfn.XLOOKUP($K940,mapping!$P$2:$P$4,mapping!$Q$2:$Q$4,,0)</f>
        <v>Medium</v>
      </c>
      <c r="Q940" s="29" t="str">
        <f>_xlfn.XLOOKUP($I940,mapping!$M$2:$M$4,mapping!$N$2:$N$4,,0)</f>
        <v>On-site</v>
      </c>
    </row>
    <row r="941" spans="1:17" x14ac:dyDescent="0.25">
      <c r="A941" s="28">
        <v>2024</v>
      </c>
      <c r="B941" s="29" t="s">
        <v>21</v>
      </c>
      <c r="C941" s="29" t="s">
        <v>12</v>
      </c>
      <c r="D941" s="29" t="s">
        <v>62</v>
      </c>
      <c r="E941" s="28">
        <v>108500</v>
      </c>
      <c r="F941" s="29" t="s">
        <v>14</v>
      </c>
      <c r="G941" s="28">
        <v>108500</v>
      </c>
      <c r="H941" s="29" t="s">
        <v>17</v>
      </c>
      <c r="I941" s="28">
        <v>100</v>
      </c>
      <c r="J941" s="29" t="s">
        <v>17</v>
      </c>
      <c r="K941" s="29" t="s">
        <v>16</v>
      </c>
      <c r="L941" s="29" t="str">
        <f>_xlfn.XLOOKUP($D941,mapping!$B$2:$B$124,mapping!$A$2:$A$124,,0)</f>
        <v>Business Intelligence</v>
      </c>
      <c r="M941" s="29" t="str">
        <f>_xlfn.XLOOKUP($C941,mapping!$J$2:$J$5,mapping!$K$2:$K$5,,0)</f>
        <v>Full-Time</v>
      </c>
      <c r="N941" s="29" t="str">
        <f>_xlfn.XLOOKUP($B941,mapping!$G$2:$G$5,mapping!$H$2:$H$5,,0)</f>
        <v>Senior</v>
      </c>
      <c r="O941" s="29" t="str">
        <f>_xlfn.XLOOKUP($J941,mapping!$D$2:$D$56,mapping!$E$2:$E$56,,0)</f>
        <v>United States</v>
      </c>
      <c r="P941" s="29" t="str">
        <f>_xlfn.XLOOKUP($K941,mapping!$P$2:$P$4,mapping!$Q$2:$Q$4,,0)</f>
        <v>Medium</v>
      </c>
      <c r="Q941" s="29" t="str">
        <f>_xlfn.XLOOKUP($I941,mapping!$M$2:$M$4,mapping!$N$2:$N$4,,0)</f>
        <v>Remote</v>
      </c>
    </row>
    <row r="942" spans="1:17" x14ac:dyDescent="0.25">
      <c r="A942" s="28">
        <v>2023</v>
      </c>
      <c r="B942" s="29" t="s">
        <v>21</v>
      </c>
      <c r="C942" s="29" t="s">
        <v>12</v>
      </c>
      <c r="D942" s="29" t="s">
        <v>62</v>
      </c>
      <c r="E942" s="28">
        <v>108500</v>
      </c>
      <c r="F942" s="29" t="s">
        <v>14</v>
      </c>
      <c r="G942" s="28">
        <v>108500</v>
      </c>
      <c r="H942" s="29" t="s">
        <v>17</v>
      </c>
      <c r="I942" s="28">
        <v>100</v>
      </c>
      <c r="J942" s="29" t="s">
        <v>17</v>
      </c>
      <c r="K942" s="29" t="s">
        <v>16</v>
      </c>
      <c r="L942" s="29" t="str">
        <f>_xlfn.XLOOKUP($D942,mapping!$B$2:$B$124,mapping!$A$2:$A$124,,0)</f>
        <v>Business Intelligence</v>
      </c>
      <c r="M942" s="29" t="str">
        <f>_xlfn.XLOOKUP($C942,mapping!$J$2:$J$5,mapping!$K$2:$K$5,,0)</f>
        <v>Full-Time</v>
      </c>
      <c r="N942" s="29" t="str">
        <f>_xlfn.XLOOKUP($B942,mapping!$G$2:$G$5,mapping!$H$2:$H$5,,0)</f>
        <v>Senior</v>
      </c>
      <c r="O942" s="29" t="str">
        <f>_xlfn.XLOOKUP($J942,mapping!$D$2:$D$56,mapping!$E$2:$E$56,,0)</f>
        <v>United States</v>
      </c>
      <c r="P942" s="29" t="str">
        <f>_xlfn.XLOOKUP($K942,mapping!$P$2:$P$4,mapping!$Q$2:$Q$4,,0)</f>
        <v>Medium</v>
      </c>
      <c r="Q942" s="29" t="str">
        <f>_xlfn.XLOOKUP($I942,mapping!$M$2:$M$4,mapping!$N$2:$N$4,,0)</f>
        <v>Remote</v>
      </c>
    </row>
    <row r="943" spans="1:17" x14ac:dyDescent="0.25">
      <c r="A943" s="28">
        <v>2024</v>
      </c>
      <c r="B943" s="29" t="s">
        <v>11</v>
      </c>
      <c r="C943" s="29" t="s">
        <v>12</v>
      </c>
      <c r="D943" s="29" t="s">
        <v>58</v>
      </c>
      <c r="E943" s="28">
        <v>180000</v>
      </c>
      <c r="F943" s="29" t="s">
        <v>14</v>
      </c>
      <c r="G943" s="28">
        <v>180000</v>
      </c>
      <c r="H943" s="29" t="s">
        <v>17</v>
      </c>
      <c r="I943" s="28">
        <v>0</v>
      </c>
      <c r="J943" s="29" t="s">
        <v>17</v>
      </c>
      <c r="K943" s="29" t="s">
        <v>16</v>
      </c>
      <c r="L943" s="29" t="str">
        <f>_xlfn.XLOOKUP($D943,mapping!$B$2:$B$124,mapping!$A$2:$A$124,,0)</f>
        <v>Data Manager</v>
      </c>
      <c r="M943" s="29" t="str">
        <f>_xlfn.XLOOKUP($C943,mapping!$J$2:$J$5,mapping!$K$2:$K$5,,0)</f>
        <v>Full-Time</v>
      </c>
      <c r="N943" s="29" t="str">
        <f>_xlfn.XLOOKUP($B943,mapping!$G$2:$G$5,mapping!$H$2:$H$5,,0)</f>
        <v>Mid-Level</v>
      </c>
      <c r="O943" s="29" t="str">
        <f>_xlfn.XLOOKUP($J943,mapping!$D$2:$D$56,mapping!$E$2:$E$56,,0)</f>
        <v>United States</v>
      </c>
      <c r="P943" s="29" t="str">
        <f>_xlfn.XLOOKUP($K943,mapping!$P$2:$P$4,mapping!$Q$2:$Q$4,,0)</f>
        <v>Medium</v>
      </c>
      <c r="Q943" s="29" t="str">
        <f>_xlfn.XLOOKUP($I943,mapping!$M$2:$M$4,mapping!$N$2:$N$4,,0)</f>
        <v>On-site</v>
      </c>
    </row>
    <row r="944" spans="1:17" x14ac:dyDescent="0.25">
      <c r="A944" s="28">
        <v>2024</v>
      </c>
      <c r="B944" s="29" t="s">
        <v>21</v>
      </c>
      <c r="C944" s="29" t="s">
        <v>12</v>
      </c>
      <c r="D944" s="29" t="s">
        <v>62</v>
      </c>
      <c r="E944" s="28">
        <v>78800</v>
      </c>
      <c r="F944" s="29" t="s">
        <v>14</v>
      </c>
      <c r="G944" s="28">
        <v>78800</v>
      </c>
      <c r="H944" s="29" t="s">
        <v>17</v>
      </c>
      <c r="I944" s="28">
        <v>100</v>
      </c>
      <c r="J944" s="29" t="s">
        <v>17</v>
      </c>
      <c r="K944" s="29" t="s">
        <v>16</v>
      </c>
      <c r="L944" s="29" t="str">
        <f>_xlfn.XLOOKUP($D944,mapping!$B$2:$B$124,mapping!$A$2:$A$124,,0)</f>
        <v>Business Intelligence</v>
      </c>
      <c r="M944" s="29" t="str">
        <f>_xlfn.XLOOKUP($C944,mapping!$J$2:$J$5,mapping!$K$2:$K$5,,0)</f>
        <v>Full-Time</v>
      </c>
      <c r="N944" s="29" t="str">
        <f>_xlfn.XLOOKUP($B944,mapping!$G$2:$G$5,mapping!$H$2:$H$5,,0)</f>
        <v>Senior</v>
      </c>
      <c r="O944" s="29" t="str">
        <f>_xlfn.XLOOKUP($J944,mapping!$D$2:$D$56,mapping!$E$2:$E$56,,0)</f>
        <v>United States</v>
      </c>
      <c r="P944" s="29" t="str">
        <f>_xlfn.XLOOKUP($K944,mapping!$P$2:$P$4,mapping!$Q$2:$Q$4,,0)</f>
        <v>Medium</v>
      </c>
      <c r="Q944" s="29" t="str">
        <f>_xlfn.XLOOKUP($I944,mapping!$M$2:$M$4,mapping!$N$2:$N$4,,0)</f>
        <v>Remote</v>
      </c>
    </row>
    <row r="945" spans="1:17" x14ac:dyDescent="0.25">
      <c r="A945" s="28">
        <v>2023</v>
      </c>
      <c r="B945" s="29" t="s">
        <v>21</v>
      </c>
      <c r="C945" s="29" t="s">
        <v>12</v>
      </c>
      <c r="D945" s="29" t="s">
        <v>26</v>
      </c>
      <c r="E945" s="28">
        <v>171250</v>
      </c>
      <c r="F945" s="29" t="s">
        <v>14</v>
      </c>
      <c r="G945" s="28">
        <v>171250</v>
      </c>
      <c r="H945" s="29" t="s">
        <v>17</v>
      </c>
      <c r="I945" s="28">
        <v>0</v>
      </c>
      <c r="J945" s="29" t="s">
        <v>17</v>
      </c>
      <c r="K945" s="29" t="s">
        <v>16</v>
      </c>
      <c r="L945" s="29" t="str">
        <f>_xlfn.XLOOKUP($D945,mapping!$B$2:$B$124,mapping!$A$2:$A$124,,0)</f>
        <v>Data Engineer</v>
      </c>
      <c r="M945" s="29" t="str">
        <f>_xlfn.XLOOKUP($C945,mapping!$J$2:$J$5,mapping!$K$2:$K$5,,0)</f>
        <v>Full-Time</v>
      </c>
      <c r="N945" s="29" t="str">
        <f>_xlfn.XLOOKUP($B945,mapping!$G$2:$G$5,mapping!$H$2:$H$5,,0)</f>
        <v>Senior</v>
      </c>
      <c r="O945" s="29" t="str">
        <f>_xlfn.XLOOKUP($J945,mapping!$D$2:$D$56,mapping!$E$2:$E$56,,0)</f>
        <v>United States</v>
      </c>
      <c r="P945" s="29" t="str">
        <f>_xlfn.XLOOKUP($K945,mapping!$P$2:$P$4,mapping!$Q$2:$Q$4,,0)</f>
        <v>Medium</v>
      </c>
      <c r="Q945" s="29" t="str">
        <f>_xlfn.XLOOKUP($I945,mapping!$M$2:$M$4,mapping!$N$2:$N$4,,0)</f>
        <v>On-site</v>
      </c>
    </row>
    <row r="946" spans="1:17" x14ac:dyDescent="0.25">
      <c r="A946" s="28">
        <v>2023</v>
      </c>
      <c r="B946" s="29" t="s">
        <v>21</v>
      </c>
      <c r="C946" s="29" t="s">
        <v>12</v>
      </c>
      <c r="D946" s="29" t="s">
        <v>51</v>
      </c>
      <c r="E946" s="28">
        <v>136000</v>
      </c>
      <c r="F946" s="29" t="s">
        <v>14</v>
      </c>
      <c r="G946" s="28">
        <v>136000</v>
      </c>
      <c r="H946" s="29" t="s">
        <v>17</v>
      </c>
      <c r="I946" s="28">
        <v>0</v>
      </c>
      <c r="J946" s="29" t="s">
        <v>17</v>
      </c>
      <c r="K946" s="29" t="s">
        <v>33</v>
      </c>
      <c r="L946" s="29" t="str">
        <f>_xlfn.XLOOKUP($D946,mapping!$B$2:$B$124,mapping!$A$2:$A$124,,0)</f>
        <v>Applied Scientist</v>
      </c>
      <c r="M946" s="29" t="str">
        <f>_xlfn.XLOOKUP($C946,mapping!$J$2:$J$5,mapping!$K$2:$K$5,,0)</f>
        <v>Full-Time</v>
      </c>
      <c r="N946" s="29" t="str">
        <f>_xlfn.XLOOKUP($B946,mapping!$G$2:$G$5,mapping!$H$2:$H$5,,0)</f>
        <v>Senior</v>
      </c>
      <c r="O946" s="29" t="str">
        <f>_xlfn.XLOOKUP($J946,mapping!$D$2:$D$56,mapping!$E$2:$E$56,,0)</f>
        <v>United States</v>
      </c>
      <c r="P946" s="29" t="str">
        <f>_xlfn.XLOOKUP($K946,mapping!$P$2:$P$4,mapping!$Q$2:$Q$4,,0)</f>
        <v>Large</v>
      </c>
      <c r="Q946" s="29" t="str">
        <f>_xlfn.XLOOKUP($I946,mapping!$M$2:$M$4,mapping!$N$2:$N$4,,0)</f>
        <v>On-site</v>
      </c>
    </row>
    <row r="947" spans="1:17" x14ac:dyDescent="0.25">
      <c r="A947" s="28">
        <v>2024</v>
      </c>
      <c r="B947" s="29" t="s">
        <v>21</v>
      </c>
      <c r="C947" s="29" t="s">
        <v>12</v>
      </c>
      <c r="D947" s="29" t="s">
        <v>22</v>
      </c>
      <c r="E947" s="28">
        <v>215000</v>
      </c>
      <c r="F947" s="29" t="s">
        <v>14</v>
      </c>
      <c r="G947" s="28">
        <v>215000</v>
      </c>
      <c r="H947" s="29" t="s">
        <v>17</v>
      </c>
      <c r="I947" s="28">
        <v>0</v>
      </c>
      <c r="J947" s="29" t="s">
        <v>17</v>
      </c>
      <c r="K947" s="29" t="s">
        <v>16</v>
      </c>
      <c r="L947" s="29" t="str">
        <f>_xlfn.XLOOKUP($D947,mapping!$B$2:$B$124,mapping!$A$2:$A$124,,0)</f>
        <v>Data Scientist</v>
      </c>
      <c r="M947" s="29" t="str">
        <f>_xlfn.XLOOKUP($C947,mapping!$J$2:$J$5,mapping!$K$2:$K$5,,0)</f>
        <v>Full-Time</v>
      </c>
      <c r="N947" s="29" t="str">
        <f>_xlfn.XLOOKUP($B947,mapping!$G$2:$G$5,mapping!$H$2:$H$5,,0)</f>
        <v>Senior</v>
      </c>
      <c r="O947" s="29" t="str">
        <f>_xlfn.XLOOKUP($J947,mapping!$D$2:$D$56,mapping!$E$2:$E$56,,0)</f>
        <v>United States</v>
      </c>
      <c r="P947" s="29" t="str">
        <f>_xlfn.XLOOKUP($K947,mapping!$P$2:$P$4,mapping!$Q$2:$Q$4,,0)</f>
        <v>Medium</v>
      </c>
      <c r="Q947" s="29" t="str">
        <f>_xlfn.XLOOKUP($I947,mapping!$M$2:$M$4,mapping!$N$2:$N$4,,0)</f>
        <v>On-site</v>
      </c>
    </row>
    <row r="948" spans="1:17" x14ac:dyDescent="0.25">
      <c r="A948" s="28">
        <v>2024</v>
      </c>
      <c r="B948" s="29" t="s">
        <v>21</v>
      </c>
      <c r="C948" s="29" t="s">
        <v>12</v>
      </c>
      <c r="D948" s="29" t="s">
        <v>31</v>
      </c>
      <c r="E948" s="28">
        <v>132100</v>
      </c>
      <c r="F948" s="29" t="s">
        <v>14</v>
      </c>
      <c r="G948" s="28">
        <v>132100</v>
      </c>
      <c r="H948" s="29" t="s">
        <v>17</v>
      </c>
      <c r="I948" s="28">
        <v>100</v>
      </c>
      <c r="J948" s="29" t="s">
        <v>17</v>
      </c>
      <c r="K948" s="29" t="s">
        <v>16</v>
      </c>
      <c r="L948" s="29" t="str">
        <f>_xlfn.XLOOKUP($D948,mapping!$B$2:$B$124,mapping!$A$2:$A$124,,0)</f>
        <v>Analytics Engineer</v>
      </c>
      <c r="M948" s="29" t="str">
        <f>_xlfn.XLOOKUP($C948,mapping!$J$2:$J$5,mapping!$K$2:$K$5,,0)</f>
        <v>Full-Time</v>
      </c>
      <c r="N948" s="29" t="str">
        <f>_xlfn.XLOOKUP($B948,mapping!$G$2:$G$5,mapping!$H$2:$H$5,,0)</f>
        <v>Senior</v>
      </c>
      <c r="O948" s="29" t="str">
        <f>_xlfn.XLOOKUP($J948,mapping!$D$2:$D$56,mapping!$E$2:$E$56,,0)</f>
        <v>United States</v>
      </c>
      <c r="P948" s="29" t="str">
        <f>_xlfn.XLOOKUP($K948,mapping!$P$2:$P$4,mapping!$Q$2:$Q$4,,0)</f>
        <v>Medium</v>
      </c>
      <c r="Q948" s="29" t="str">
        <f>_xlfn.XLOOKUP($I948,mapping!$M$2:$M$4,mapping!$N$2:$N$4,,0)</f>
        <v>Remote</v>
      </c>
    </row>
    <row r="949" spans="1:17" x14ac:dyDescent="0.25">
      <c r="A949" s="28">
        <v>2024</v>
      </c>
      <c r="B949" s="29" t="s">
        <v>11</v>
      </c>
      <c r="C949" s="29" t="s">
        <v>12</v>
      </c>
      <c r="D949" s="29" t="s">
        <v>26</v>
      </c>
      <c r="E949" s="28">
        <v>143000</v>
      </c>
      <c r="F949" s="29" t="s">
        <v>14</v>
      </c>
      <c r="G949" s="28">
        <v>143000</v>
      </c>
      <c r="H949" s="29" t="s">
        <v>17</v>
      </c>
      <c r="I949" s="28">
        <v>0</v>
      </c>
      <c r="J949" s="29" t="s">
        <v>17</v>
      </c>
      <c r="K949" s="29" t="s">
        <v>16</v>
      </c>
      <c r="L949" s="29" t="str">
        <f>_xlfn.XLOOKUP($D949,mapping!$B$2:$B$124,mapping!$A$2:$A$124,,0)</f>
        <v>Data Engineer</v>
      </c>
      <c r="M949" s="29" t="str">
        <f>_xlfn.XLOOKUP($C949,mapping!$J$2:$J$5,mapping!$K$2:$K$5,,0)</f>
        <v>Full-Time</v>
      </c>
      <c r="N949" s="29" t="str">
        <f>_xlfn.XLOOKUP($B949,mapping!$G$2:$G$5,mapping!$H$2:$H$5,,0)</f>
        <v>Mid-Level</v>
      </c>
      <c r="O949" s="29" t="str">
        <f>_xlfn.XLOOKUP($J949,mapping!$D$2:$D$56,mapping!$E$2:$E$56,,0)</f>
        <v>United States</v>
      </c>
      <c r="P949" s="29" t="str">
        <f>_xlfn.XLOOKUP($K949,mapping!$P$2:$P$4,mapping!$Q$2:$Q$4,,0)</f>
        <v>Medium</v>
      </c>
      <c r="Q949" s="29" t="str">
        <f>_xlfn.XLOOKUP($I949,mapping!$M$2:$M$4,mapping!$N$2:$N$4,,0)</f>
        <v>On-site</v>
      </c>
    </row>
    <row r="950" spans="1:17" x14ac:dyDescent="0.25">
      <c r="A950" s="28">
        <v>2023</v>
      </c>
      <c r="B950" s="29" t="s">
        <v>11</v>
      </c>
      <c r="C950" s="29" t="s">
        <v>12</v>
      </c>
      <c r="D950" s="29" t="s">
        <v>23</v>
      </c>
      <c r="E950" s="28">
        <v>100000</v>
      </c>
      <c r="F950" s="29" t="s">
        <v>14</v>
      </c>
      <c r="G950" s="28">
        <v>100000</v>
      </c>
      <c r="H950" s="29" t="s">
        <v>17</v>
      </c>
      <c r="I950" s="28">
        <v>0</v>
      </c>
      <c r="J950" s="29" t="s">
        <v>17</v>
      </c>
      <c r="K950" s="29" t="s">
        <v>16</v>
      </c>
      <c r="L950" s="29" t="str">
        <f>_xlfn.XLOOKUP($D950,mapping!$B$2:$B$124,mapping!$A$2:$A$124,,0)</f>
        <v>Researcher</v>
      </c>
      <c r="M950" s="29" t="str">
        <f>_xlfn.XLOOKUP($C950,mapping!$J$2:$J$5,mapping!$K$2:$K$5,,0)</f>
        <v>Full-Time</v>
      </c>
      <c r="N950" s="29" t="str">
        <f>_xlfn.XLOOKUP($B950,mapping!$G$2:$G$5,mapping!$H$2:$H$5,,0)</f>
        <v>Mid-Level</v>
      </c>
      <c r="O950" s="29" t="str">
        <f>_xlfn.XLOOKUP($J950,mapping!$D$2:$D$56,mapping!$E$2:$E$56,,0)</f>
        <v>United States</v>
      </c>
      <c r="P950" s="29" t="str">
        <f>_xlfn.XLOOKUP($K950,mapping!$P$2:$P$4,mapping!$Q$2:$Q$4,,0)</f>
        <v>Medium</v>
      </c>
      <c r="Q950" s="29" t="str">
        <f>_xlfn.XLOOKUP($I950,mapping!$M$2:$M$4,mapping!$N$2:$N$4,,0)</f>
        <v>On-site</v>
      </c>
    </row>
    <row r="951" spans="1:17" x14ac:dyDescent="0.25">
      <c r="A951" s="28">
        <v>2023</v>
      </c>
      <c r="B951" s="29" t="s">
        <v>29</v>
      </c>
      <c r="C951" s="29" t="s">
        <v>12</v>
      </c>
      <c r="D951" s="29" t="s">
        <v>34</v>
      </c>
      <c r="E951" s="28">
        <v>252990</v>
      </c>
      <c r="F951" s="29" t="s">
        <v>14</v>
      </c>
      <c r="G951" s="28">
        <v>252990</v>
      </c>
      <c r="H951" s="29" t="s">
        <v>17</v>
      </c>
      <c r="I951" s="28">
        <v>100</v>
      </c>
      <c r="J951" s="29" t="s">
        <v>17</v>
      </c>
      <c r="K951" s="29" t="s">
        <v>16</v>
      </c>
      <c r="L951" s="29" t="str">
        <f>_xlfn.XLOOKUP($D951,mapping!$B$2:$B$124,mapping!$A$2:$A$124,,0)</f>
        <v>Researcher</v>
      </c>
      <c r="M951" s="29" t="str">
        <f>_xlfn.XLOOKUP($C951,mapping!$J$2:$J$5,mapping!$K$2:$K$5,,0)</f>
        <v>Full-Time</v>
      </c>
      <c r="N951" s="29" t="str">
        <f>_xlfn.XLOOKUP($B951,mapping!$G$2:$G$5,mapping!$H$2:$H$5,,0)</f>
        <v>Junior</v>
      </c>
      <c r="O951" s="29" t="str">
        <f>_xlfn.XLOOKUP($J951,mapping!$D$2:$D$56,mapping!$E$2:$E$56,,0)</f>
        <v>United States</v>
      </c>
      <c r="P951" s="29" t="str">
        <f>_xlfn.XLOOKUP($K951,mapping!$P$2:$P$4,mapping!$Q$2:$Q$4,,0)</f>
        <v>Medium</v>
      </c>
      <c r="Q951" s="29" t="str">
        <f>_xlfn.XLOOKUP($I951,mapping!$M$2:$M$4,mapping!$N$2:$N$4,,0)</f>
        <v>Remote</v>
      </c>
    </row>
    <row r="952" spans="1:17" x14ac:dyDescent="0.25">
      <c r="A952" s="28">
        <v>2024</v>
      </c>
      <c r="B952" s="29" t="s">
        <v>21</v>
      </c>
      <c r="C952" s="29" t="s">
        <v>12</v>
      </c>
      <c r="D952" s="29" t="s">
        <v>107</v>
      </c>
      <c r="E952" s="28">
        <v>109000</v>
      </c>
      <c r="F952" s="29" t="s">
        <v>14</v>
      </c>
      <c r="G952" s="28">
        <v>109000</v>
      </c>
      <c r="H952" s="29" t="s">
        <v>17</v>
      </c>
      <c r="I952" s="28">
        <v>0</v>
      </c>
      <c r="J952" s="29" t="s">
        <v>17</v>
      </c>
      <c r="K952" s="29" t="s">
        <v>16</v>
      </c>
      <c r="L952" s="29" t="str">
        <f>_xlfn.XLOOKUP($D952,mapping!$B$2:$B$124,mapping!$A$2:$A$124,,0)</f>
        <v>Data Scientist</v>
      </c>
      <c r="M952" s="29" t="str">
        <f>_xlfn.XLOOKUP($C952,mapping!$J$2:$J$5,mapping!$K$2:$K$5,,0)</f>
        <v>Full-Time</v>
      </c>
      <c r="N952" s="29" t="str">
        <f>_xlfn.XLOOKUP($B952,mapping!$G$2:$G$5,mapping!$H$2:$H$5,,0)</f>
        <v>Senior</v>
      </c>
      <c r="O952" s="29" t="str">
        <f>_xlfn.XLOOKUP($J952,mapping!$D$2:$D$56,mapping!$E$2:$E$56,,0)</f>
        <v>United States</v>
      </c>
      <c r="P952" s="29" t="str">
        <f>_xlfn.XLOOKUP($K952,mapping!$P$2:$P$4,mapping!$Q$2:$Q$4,,0)</f>
        <v>Medium</v>
      </c>
      <c r="Q952" s="29" t="str">
        <f>_xlfn.XLOOKUP($I952,mapping!$M$2:$M$4,mapping!$N$2:$N$4,,0)</f>
        <v>On-site</v>
      </c>
    </row>
    <row r="953" spans="1:17" x14ac:dyDescent="0.25">
      <c r="A953" s="28">
        <v>2024</v>
      </c>
      <c r="B953" s="29" t="s">
        <v>11</v>
      </c>
      <c r="C953" s="29" t="s">
        <v>12</v>
      </c>
      <c r="D953" s="29" t="s">
        <v>23</v>
      </c>
      <c r="E953" s="28">
        <v>120000</v>
      </c>
      <c r="F953" s="29" t="s">
        <v>14</v>
      </c>
      <c r="G953" s="28">
        <v>120000</v>
      </c>
      <c r="H953" s="29" t="s">
        <v>17</v>
      </c>
      <c r="I953" s="28">
        <v>0</v>
      </c>
      <c r="J953" s="29" t="s">
        <v>17</v>
      </c>
      <c r="K953" s="29" t="s">
        <v>16</v>
      </c>
      <c r="L953" s="29" t="str">
        <f>_xlfn.XLOOKUP($D953,mapping!$B$2:$B$124,mapping!$A$2:$A$124,,0)</f>
        <v>Researcher</v>
      </c>
      <c r="M953" s="29" t="str">
        <f>_xlfn.XLOOKUP($C953,mapping!$J$2:$J$5,mapping!$K$2:$K$5,,0)</f>
        <v>Full-Time</v>
      </c>
      <c r="N953" s="29" t="str">
        <f>_xlfn.XLOOKUP($B953,mapping!$G$2:$G$5,mapping!$H$2:$H$5,,0)</f>
        <v>Mid-Level</v>
      </c>
      <c r="O953" s="29" t="str">
        <f>_xlfn.XLOOKUP($J953,mapping!$D$2:$D$56,mapping!$E$2:$E$56,,0)</f>
        <v>United States</v>
      </c>
      <c r="P953" s="29" t="str">
        <f>_xlfn.XLOOKUP($K953,mapping!$P$2:$P$4,mapping!$Q$2:$Q$4,,0)</f>
        <v>Medium</v>
      </c>
      <c r="Q953" s="29" t="str">
        <f>_xlfn.XLOOKUP($I953,mapping!$M$2:$M$4,mapping!$N$2:$N$4,,0)</f>
        <v>On-site</v>
      </c>
    </row>
    <row r="954" spans="1:17" x14ac:dyDescent="0.25">
      <c r="A954" s="28">
        <v>2024</v>
      </c>
      <c r="B954" s="29" t="s">
        <v>21</v>
      </c>
      <c r="C954" s="29" t="s">
        <v>12</v>
      </c>
      <c r="D954" s="29" t="s">
        <v>22</v>
      </c>
      <c r="E954" s="28">
        <v>200000</v>
      </c>
      <c r="F954" s="29" t="s">
        <v>14</v>
      </c>
      <c r="G954" s="28">
        <v>200000</v>
      </c>
      <c r="H954" s="29" t="s">
        <v>17</v>
      </c>
      <c r="I954" s="28">
        <v>0</v>
      </c>
      <c r="J954" s="29" t="s">
        <v>17</v>
      </c>
      <c r="K954" s="29" t="s">
        <v>16</v>
      </c>
      <c r="L954" s="29" t="str">
        <f>_xlfn.XLOOKUP($D954,mapping!$B$2:$B$124,mapping!$A$2:$A$124,,0)</f>
        <v>Data Scientist</v>
      </c>
      <c r="M954" s="29" t="str">
        <f>_xlfn.XLOOKUP($C954,mapping!$J$2:$J$5,mapping!$K$2:$K$5,,0)</f>
        <v>Full-Time</v>
      </c>
      <c r="N954" s="29" t="str">
        <f>_xlfn.XLOOKUP($B954,mapping!$G$2:$G$5,mapping!$H$2:$H$5,,0)</f>
        <v>Senior</v>
      </c>
      <c r="O954" s="29" t="str">
        <f>_xlfn.XLOOKUP($J954,mapping!$D$2:$D$56,mapping!$E$2:$E$56,,0)</f>
        <v>United States</v>
      </c>
      <c r="P954" s="29" t="str">
        <f>_xlfn.XLOOKUP($K954,mapping!$P$2:$P$4,mapping!$Q$2:$Q$4,,0)</f>
        <v>Medium</v>
      </c>
      <c r="Q954" s="29" t="str">
        <f>_xlfn.XLOOKUP($I954,mapping!$M$2:$M$4,mapping!$N$2:$N$4,,0)</f>
        <v>On-site</v>
      </c>
    </row>
    <row r="955" spans="1:17" x14ac:dyDescent="0.25">
      <c r="A955" s="28">
        <v>2023</v>
      </c>
      <c r="B955" s="29" t="s">
        <v>21</v>
      </c>
      <c r="C955" s="29" t="s">
        <v>12</v>
      </c>
      <c r="D955" s="29" t="s">
        <v>18</v>
      </c>
      <c r="E955" s="28">
        <v>140000</v>
      </c>
      <c r="F955" s="29" t="s">
        <v>14</v>
      </c>
      <c r="G955" s="28">
        <v>140000</v>
      </c>
      <c r="H955" s="29" t="s">
        <v>17</v>
      </c>
      <c r="I955" s="28">
        <v>0</v>
      </c>
      <c r="J955" s="29" t="s">
        <v>17</v>
      </c>
      <c r="K955" s="29" t="s">
        <v>16</v>
      </c>
      <c r="L955" s="29" t="str">
        <f>_xlfn.XLOOKUP($D955,mapping!$B$2:$B$124,mapping!$A$2:$A$124,,0)</f>
        <v>Machine Learning Engineer</v>
      </c>
      <c r="M955" s="29" t="str">
        <f>_xlfn.XLOOKUP($C955,mapping!$J$2:$J$5,mapping!$K$2:$K$5,,0)</f>
        <v>Full-Time</v>
      </c>
      <c r="N955" s="29" t="str">
        <f>_xlfn.XLOOKUP($B955,mapping!$G$2:$G$5,mapping!$H$2:$H$5,,0)</f>
        <v>Senior</v>
      </c>
      <c r="O955" s="29" t="str">
        <f>_xlfn.XLOOKUP($J955,mapping!$D$2:$D$56,mapping!$E$2:$E$56,,0)</f>
        <v>United States</v>
      </c>
      <c r="P955" s="29" t="str">
        <f>_xlfn.XLOOKUP($K955,mapping!$P$2:$P$4,mapping!$Q$2:$Q$4,,0)</f>
        <v>Medium</v>
      </c>
      <c r="Q955" s="29" t="str">
        <f>_xlfn.XLOOKUP($I955,mapping!$M$2:$M$4,mapping!$N$2:$N$4,,0)</f>
        <v>On-site</v>
      </c>
    </row>
    <row r="956" spans="1:17" x14ac:dyDescent="0.25">
      <c r="A956" s="28">
        <v>2024</v>
      </c>
      <c r="B956" s="29" t="s">
        <v>21</v>
      </c>
      <c r="C956" s="29" t="s">
        <v>12</v>
      </c>
      <c r="D956" s="29" t="s">
        <v>13</v>
      </c>
      <c r="E956" s="28">
        <v>145000</v>
      </c>
      <c r="F956" s="29" t="s">
        <v>14</v>
      </c>
      <c r="G956" s="28">
        <v>145000</v>
      </c>
      <c r="H956" s="29" t="s">
        <v>17</v>
      </c>
      <c r="I956" s="28">
        <v>100</v>
      </c>
      <c r="J956" s="29" t="s">
        <v>17</v>
      </c>
      <c r="K956" s="29" t="s">
        <v>16</v>
      </c>
      <c r="L956" s="29" t="str">
        <f>_xlfn.XLOOKUP($D956,mapping!$B$2:$B$124,mapping!$A$2:$A$124,,0)</f>
        <v>Data Analyst</v>
      </c>
      <c r="M956" s="29" t="str">
        <f>_xlfn.XLOOKUP($C956,mapping!$J$2:$J$5,mapping!$K$2:$K$5,,0)</f>
        <v>Full-Time</v>
      </c>
      <c r="N956" s="29" t="str">
        <f>_xlfn.XLOOKUP($B956,mapping!$G$2:$G$5,mapping!$H$2:$H$5,,0)</f>
        <v>Senior</v>
      </c>
      <c r="O956" s="29" t="str">
        <f>_xlfn.XLOOKUP($J956,mapping!$D$2:$D$56,mapping!$E$2:$E$56,,0)</f>
        <v>United States</v>
      </c>
      <c r="P956" s="29" t="str">
        <f>_xlfn.XLOOKUP($K956,mapping!$P$2:$P$4,mapping!$Q$2:$Q$4,,0)</f>
        <v>Medium</v>
      </c>
      <c r="Q956" s="29" t="str">
        <f>_xlfn.XLOOKUP($I956,mapping!$M$2:$M$4,mapping!$N$2:$N$4,,0)</f>
        <v>Remote</v>
      </c>
    </row>
    <row r="957" spans="1:17" x14ac:dyDescent="0.25">
      <c r="A957" s="28">
        <v>2023</v>
      </c>
      <c r="B957" s="29" t="s">
        <v>21</v>
      </c>
      <c r="C957" s="29" t="s">
        <v>12</v>
      </c>
      <c r="D957" s="29" t="s">
        <v>13</v>
      </c>
      <c r="E957" s="28">
        <v>100000</v>
      </c>
      <c r="F957" s="29" t="s">
        <v>14</v>
      </c>
      <c r="G957" s="28">
        <v>100000</v>
      </c>
      <c r="H957" s="29" t="s">
        <v>17</v>
      </c>
      <c r="I957" s="28">
        <v>100</v>
      </c>
      <c r="J957" s="29" t="s">
        <v>17</v>
      </c>
      <c r="K957" s="29" t="s">
        <v>16</v>
      </c>
      <c r="L957" s="29" t="str">
        <f>_xlfn.XLOOKUP($D957,mapping!$B$2:$B$124,mapping!$A$2:$A$124,,0)</f>
        <v>Data Analyst</v>
      </c>
      <c r="M957" s="29" t="str">
        <f>_xlfn.XLOOKUP($C957,mapping!$J$2:$J$5,mapping!$K$2:$K$5,,0)</f>
        <v>Full-Time</v>
      </c>
      <c r="N957" s="29" t="str">
        <f>_xlfn.XLOOKUP($B957,mapping!$G$2:$G$5,mapping!$H$2:$H$5,,0)</f>
        <v>Senior</v>
      </c>
      <c r="O957" s="29" t="str">
        <f>_xlfn.XLOOKUP($J957,mapping!$D$2:$D$56,mapping!$E$2:$E$56,,0)</f>
        <v>United States</v>
      </c>
      <c r="P957" s="29" t="str">
        <f>_xlfn.XLOOKUP($K957,mapping!$P$2:$P$4,mapping!$Q$2:$Q$4,,0)</f>
        <v>Medium</v>
      </c>
      <c r="Q957" s="29" t="str">
        <f>_xlfn.XLOOKUP($I957,mapping!$M$2:$M$4,mapping!$N$2:$N$4,,0)</f>
        <v>Remote</v>
      </c>
    </row>
    <row r="958" spans="1:17" x14ac:dyDescent="0.25">
      <c r="A958" s="28">
        <v>2023</v>
      </c>
      <c r="B958" s="29" t="s">
        <v>11</v>
      </c>
      <c r="C958" s="29" t="s">
        <v>12</v>
      </c>
      <c r="D958" s="29" t="s">
        <v>13</v>
      </c>
      <c r="E958" s="28">
        <v>123000</v>
      </c>
      <c r="F958" s="29" t="s">
        <v>14</v>
      </c>
      <c r="G958" s="28">
        <v>123000</v>
      </c>
      <c r="H958" s="29" t="s">
        <v>17</v>
      </c>
      <c r="I958" s="28">
        <v>100</v>
      </c>
      <c r="J958" s="29" t="s">
        <v>17</v>
      </c>
      <c r="K958" s="29" t="s">
        <v>16</v>
      </c>
      <c r="L958" s="29" t="str">
        <f>_xlfn.XLOOKUP($D958,mapping!$B$2:$B$124,mapping!$A$2:$A$124,,0)</f>
        <v>Data Analyst</v>
      </c>
      <c r="M958" s="29" t="str">
        <f>_xlfn.XLOOKUP($C958,mapping!$J$2:$J$5,mapping!$K$2:$K$5,,0)</f>
        <v>Full-Time</v>
      </c>
      <c r="N958" s="29" t="str">
        <f>_xlfn.XLOOKUP($B958,mapping!$G$2:$G$5,mapping!$H$2:$H$5,,0)</f>
        <v>Mid-Level</v>
      </c>
      <c r="O958" s="29" t="str">
        <f>_xlfn.XLOOKUP($J958,mapping!$D$2:$D$56,mapping!$E$2:$E$56,,0)</f>
        <v>United States</v>
      </c>
      <c r="P958" s="29" t="str">
        <f>_xlfn.XLOOKUP($K958,mapping!$P$2:$P$4,mapping!$Q$2:$Q$4,,0)</f>
        <v>Medium</v>
      </c>
      <c r="Q958" s="29" t="str">
        <f>_xlfn.XLOOKUP($I958,mapping!$M$2:$M$4,mapping!$N$2:$N$4,,0)</f>
        <v>Remote</v>
      </c>
    </row>
    <row r="959" spans="1:17" x14ac:dyDescent="0.25">
      <c r="A959" s="28">
        <v>2024</v>
      </c>
      <c r="B959" s="29" t="s">
        <v>29</v>
      </c>
      <c r="C959" s="29" t="s">
        <v>12</v>
      </c>
      <c r="D959" s="29" t="s">
        <v>13</v>
      </c>
      <c r="E959" s="28">
        <v>180700</v>
      </c>
      <c r="F959" s="29" t="s">
        <v>14</v>
      </c>
      <c r="G959" s="28">
        <v>180700</v>
      </c>
      <c r="H959" s="29" t="s">
        <v>17</v>
      </c>
      <c r="I959" s="28">
        <v>0</v>
      </c>
      <c r="J959" s="29" t="s">
        <v>17</v>
      </c>
      <c r="K959" s="29" t="s">
        <v>16</v>
      </c>
      <c r="L959" s="29" t="str">
        <f>_xlfn.XLOOKUP($D959,mapping!$B$2:$B$124,mapping!$A$2:$A$124,,0)</f>
        <v>Data Analyst</v>
      </c>
      <c r="M959" s="29" t="str">
        <f>_xlfn.XLOOKUP($C959,mapping!$J$2:$J$5,mapping!$K$2:$K$5,,0)</f>
        <v>Full-Time</v>
      </c>
      <c r="N959" s="29" t="str">
        <f>_xlfn.XLOOKUP($B959,mapping!$G$2:$G$5,mapping!$H$2:$H$5,,0)</f>
        <v>Junior</v>
      </c>
      <c r="O959" s="29" t="str">
        <f>_xlfn.XLOOKUP($J959,mapping!$D$2:$D$56,mapping!$E$2:$E$56,,0)</f>
        <v>United States</v>
      </c>
      <c r="P959" s="29" t="str">
        <f>_xlfn.XLOOKUP($K959,mapping!$P$2:$P$4,mapping!$Q$2:$Q$4,,0)</f>
        <v>Medium</v>
      </c>
      <c r="Q959" s="29" t="str">
        <f>_xlfn.XLOOKUP($I959,mapping!$M$2:$M$4,mapping!$N$2:$N$4,,0)</f>
        <v>On-site</v>
      </c>
    </row>
    <row r="960" spans="1:17" x14ac:dyDescent="0.25">
      <c r="A960" s="28">
        <v>2023</v>
      </c>
      <c r="B960" s="29" t="s">
        <v>21</v>
      </c>
      <c r="C960" s="29" t="s">
        <v>12</v>
      </c>
      <c r="D960" s="29" t="s">
        <v>18</v>
      </c>
      <c r="E960" s="28">
        <v>148594</v>
      </c>
      <c r="F960" s="29" t="s">
        <v>14</v>
      </c>
      <c r="G960" s="28">
        <v>148594</v>
      </c>
      <c r="H960" s="29" t="s">
        <v>17</v>
      </c>
      <c r="I960" s="28">
        <v>0</v>
      </c>
      <c r="J960" s="29" t="s">
        <v>17</v>
      </c>
      <c r="K960" s="29" t="s">
        <v>16</v>
      </c>
      <c r="L960" s="29" t="str">
        <f>_xlfn.XLOOKUP($D960,mapping!$B$2:$B$124,mapping!$A$2:$A$124,,0)</f>
        <v>Machine Learning Engineer</v>
      </c>
      <c r="M960" s="29" t="str">
        <f>_xlfn.XLOOKUP($C960,mapping!$J$2:$J$5,mapping!$K$2:$K$5,,0)</f>
        <v>Full-Time</v>
      </c>
      <c r="N960" s="29" t="str">
        <f>_xlfn.XLOOKUP($B960,mapping!$G$2:$G$5,mapping!$H$2:$H$5,,0)</f>
        <v>Senior</v>
      </c>
      <c r="O960" s="29" t="str">
        <f>_xlfn.XLOOKUP($J960,mapping!$D$2:$D$56,mapping!$E$2:$E$56,,0)</f>
        <v>United States</v>
      </c>
      <c r="P960" s="29" t="str">
        <f>_xlfn.XLOOKUP($K960,mapping!$P$2:$P$4,mapping!$Q$2:$Q$4,,0)</f>
        <v>Medium</v>
      </c>
      <c r="Q960" s="29" t="str">
        <f>_xlfn.XLOOKUP($I960,mapping!$M$2:$M$4,mapping!$N$2:$N$4,,0)</f>
        <v>On-site</v>
      </c>
    </row>
    <row r="961" spans="1:17" x14ac:dyDescent="0.25">
      <c r="A961" s="28">
        <v>2024</v>
      </c>
      <c r="B961" s="29" t="s">
        <v>21</v>
      </c>
      <c r="C961" s="29" t="s">
        <v>12</v>
      </c>
      <c r="D961" s="29" t="s">
        <v>26</v>
      </c>
      <c r="E961" s="28">
        <v>140000</v>
      </c>
      <c r="F961" s="29" t="s">
        <v>14</v>
      </c>
      <c r="G961" s="28">
        <v>140000</v>
      </c>
      <c r="H961" s="29" t="s">
        <v>17</v>
      </c>
      <c r="I961" s="28">
        <v>100</v>
      </c>
      <c r="J961" s="29" t="s">
        <v>17</v>
      </c>
      <c r="K961" s="29" t="s">
        <v>16</v>
      </c>
      <c r="L961" s="29" t="str">
        <f>_xlfn.XLOOKUP($D961,mapping!$B$2:$B$124,mapping!$A$2:$A$124,,0)</f>
        <v>Data Engineer</v>
      </c>
      <c r="M961" s="29" t="str">
        <f>_xlfn.XLOOKUP($C961,mapping!$J$2:$J$5,mapping!$K$2:$K$5,,0)</f>
        <v>Full-Time</v>
      </c>
      <c r="N961" s="29" t="str">
        <f>_xlfn.XLOOKUP($B961,mapping!$G$2:$G$5,mapping!$H$2:$H$5,,0)</f>
        <v>Senior</v>
      </c>
      <c r="O961" s="29" t="str">
        <f>_xlfn.XLOOKUP($J961,mapping!$D$2:$D$56,mapping!$E$2:$E$56,,0)</f>
        <v>United States</v>
      </c>
      <c r="P961" s="29" t="str">
        <f>_xlfn.XLOOKUP($K961,mapping!$P$2:$P$4,mapping!$Q$2:$Q$4,,0)</f>
        <v>Medium</v>
      </c>
      <c r="Q961" s="29" t="str">
        <f>_xlfn.XLOOKUP($I961,mapping!$M$2:$M$4,mapping!$N$2:$N$4,,0)</f>
        <v>Remote</v>
      </c>
    </row>
    <row r="962" spans="1:17" x14ac:dyDescent="0.25">
      <c r="A962" s="28">
        <v>2023</v>
      </c>
      <c r="B962" s="29" t="s">
        <v>21</v>
      </c>
      <c r="C962" s="29" t="s">
        <v>12</v>
      </c>
      <c r="D962" s="29" t="s">
        <v>63</v>
      </c>
      <c r="E962" s="28">
        <v>175000</v>
      </c>
      <c r="F962" s="29" t="s">
        <v>14</v>
      </c>
      <c r="G962" s="28">
        <v>175000</v>
      </c>
      <c r="H962" s="29" t="s">
        <v>17</v>
      </c>
      <c r="I962" s="28">
        <v>100</v>
      </c>
      <c r="J962" s="29" t="s">
        <v>17</v>
      </c>
      <c r="K962" s="29" t="s">
        <v>16</v>
      </c>
      <c r="L962" s="29" t="str">
        <f>_xlfn.XLOOKUP($D962,mapping!$B$2:$B$124,mapping!$A$2:$A$124,,0)</f>
        <v>Data Architect</v>
      </c>
      <c r="M962" s="29" t="str">
        <f>_xlfn.XLOOKUP($C962,mapping!$J$2:$J$5,mapping!$K$2:$K$5,,0)</f>
        <v>Full-Time</v>
      </c>
      <c r="N962" s="29" t="str">
        <f>_xlfn.XLOOKUP($B962,mapping!$G$2:$G$5,mapping!$H$2:$H$5,,0)</f>
        <v>Senior</v>
      </c>
      <c r="O962" s="29" t="str">
        <f>_xlfn.XLOOKUP($J962,mapping!$D$2:$D$56,mapping!$E$2:$E$56,,0)</f>
        <v>United States</v>
      </c>
      <c r="P962" s="29" t="str">
        <f>_xlfn.XLOOKUP($K962,mapping!$P$2:$P$4,mapping!$Q$2:$Q$4,,0)</f>
        <v>Medium</v>
      </c>
      <c r="Q962" s="29" t="str">
        <f>_xlfn.XLOOKUP($I962,mapping!$M$2:$M$4,mapping!$N$2:$N$4,,0)</f>
        <v>Remote</v>
      </c>
    </row>
    <row r="963" spans="1:17" x14ac:dyDescent="0.25">
      <c r="A963" s="28">
        <v>2023</v>
      </c>
      <c r="B963" s="29" t="s">
        <v>21</v>
      </c>
      <c r="C963" s="29" t="s">
        <v>12</v>
      </c>
      <c r="D963" s="29" t="s">
        <v>18</v>
      </c>
      <c r="E963" s="28">
        <v>165000</v>
      </c>
      <c r="F963" s="29" t="s">
        <v>14</v>
      </c>
      <c r="G963" s="28">
        <v>165000</v>
      </c>
      <c r="H963" s="29" t="s">
        <v>17</v>
      </c>
      <c r="I963" s="28">
        <v>100</v>
      </c>
      <c r="J963" s="29" t="s">
        <v>17</v>
      </c>
      <c r="K963" s="29" t="s">
        <v>16</v>
      </c>
      <c r="L963" s="29" t="str">
        <f>_xlfn.XLOOKUP($D963,mapping!$B$2:$B$124,mapping!$A$2:$A$124,,0)</f>
        <v>Machine Learning Engineer</v>
      </c>
      <c r="M963" s="29" t="str">
        <f>_xlfn.XLOOKUP($C963,mapping!$J$2:$J$5,mapping!$K$2:$K$5,,0)</f>
        <v>Full-Time</v>
      </c>
      <c r="N963" s="29" t="str">
        <f>_xlfn.XLOOKUP($B963,mapping!$G$2:$G$5,mapping!$H$2:$H$5,,0)</f>
        <v>Senior</v>
      </c>
      <c r="O963" s="29" t="str">
        <f>_xlfn.XLOOKUP($J963,mapping!$D$2:$D$56,mapping!$E$2:$E$56,,0)</f>
        <v>United States</v>
      </c>
      <c r="P963" s="29" t="str">
        <f>_xlfn.XLOOKUP($K963,mapping!$P$2:$P$4,mapping!$Q$2:$Q$4,,0)</f>
        <v>Medium</v>
      </c>
      <c r="Q963" s="29" t="str">
        <f>_xlfn.XLOOKUP($I963,mapping!$M$2:$M$4,mapping!$N$2:$N$4,,0)</f>
        <v>Remote</v>
      </c>
    </row>
    <row r="964" spans="1:17" x14ac:dyDescent="0.25">
      <c r="A964" s="28">
        <v>2023</v>
      </c>
      <c r="B964" s="29" t="s">
        <v>21</v>
      </c>
      <c r="C964" s="29" t="s">
        <v>12</v>
      </c>
      <c r="D964" s="29" t="s">
        <v>80</v>
      </c>
      <c r="E964" s="28">
        <v>189000</v>
      </c>
      <c r="F964" s="29" t="s">
        <v>14</v>
      </c>
      <c r="G964" s="28">
        <v>189000</v>
      </c>
      <c r="H964" s="29" t="s">
        <v>17</v>
      </c>
      <c r="I964" s="28">
        <v>0</v>
      </c>
      <c r="J964" s="29" t="s">
        <v>17</v>
      </c>
      <c r="K964" s="29" t="s">
        <v>16</v>
      </c>
      <c r="L964" s="29" t="str">
        <f>_xlfn.XLOOKUP($D964,mapping!$B$2:$B$124,mapping!$A$2:$A$124,,0)</f>
        <v>Software Engineer</v>
      </c>
      <c r="M964" s="29" t="str">
        <f>_xlfn.XLOOKUP($C964,mapping!$J$2:$J$5,mapping!$K$2:$K$5,,0)</f>
        <v>Full-Time</v>
      </c>
      <c r="N964" s="29" t="str">
        <f>_xlfn.XLOOKUP($B964,mapping!$G$2:$G$5,mapping!$H$2:$H$5,,0)</f>
        <v>Senior</v>
      </c>
      <c r="O964" s="29" t="str">
        <f>_xlfn.XLOOKUP($J964,mapping!$D$2:$D$56,mapping!$E$2:$E$56,,0)</f>
        <v>United States</v>
      </c>
      <c r="P964" s="29" t="str">
        <f>_xlfn.XLOOKUP($K964,mapping!$P$2:$P$4,mapping!$Q$2:$Q$4,,0)</f>
        <v>Medium</v>
      </c>
      <c r="Q964" s="29" t="str">
        <f>_xlfn.XLOOKUP($I964,mapping!$M$2:$M$4,mapping!$N$2:$N$4,,0)</f>
        <v>On-site</v>
      </c>
    </row>
    <row r="965" spans="1:17" x14ac:dyDescent="0.25">
      <c r="A965" s="28">
        <v>2023</v>
      </c>
      <c r="B965" s="29" t="s">
        <v>21</v>
      </c>
      <c r="C965" s="29" t="s">
        <v>12</v>
      </c>
      <c r="D965" s="29" t="s">
        <v>41</v>
      </c>
      <c r="E965" s="28">
        <v>136800</v>
      </c>
      <c r="F965" s="29" t="s">
        <v>14</v>
      </c>
      <c r="G965" s="28">
        <v>136800</v>
      </c>
      <c r="H965" s="29" t="s">
        <v>17</v>
      </c>
      <c r="I965" s="28">
        <v>0</v>
      </c>
      <c r="J965" s="29" t="s">
        <v>17</v>
      </c>
      <c r="K965" s="29" t="s">
        <v>16</v>
      </c>
      <c r="L965" s="29" t="str">
        <f>_xlfn.XLOOKUP($D965,mapping!$B$2:$B$124,mapping!$A$2:$A$124,,0)</f>
        <v>Machine Learning Engineer</v>
      </c>
      <c r="M965" s="29" t="str">
        <f>_xlfn.XLOOKUP($C965,mapping!$J$2:$J$5,mapping!$K$2:$K$5,,0)</f>
        <v>Full-Time</v>
      </c>
      <c r="N965" s="29" t="str">
        <f>_xlfn.XLOOKUP($B965,mapping!$G$2:$G$5,mapping!$H$2:$H$5,,0)</f>
        <v>Senior</v>
      </c>
      <c r="O965" s="29" t="str">
        <f>_xlfn.XLOOKUP($J965,mapping!$D$2:$D$56,mapping!$E$2:$E$56,,0)</f>
        <v>United States</v>
      </c>
      <c r="P965" s="29" t="str">
        <f>_xlfn.XLOOKUP($K965,mapping!$P$2:$P$4,mapping!$Q$2:$Q$4,,0)</f>
        <v>Medium</v>
      </c>
      <c r="Q965" s="29" t="str">
        <f>_xlfn.XLOOKUP($I965,mapping!$M$2:$M$4,mapping!$N$2:$N$4,,0)</f>
        <v>On-site</v>
      </c>
    </row>
    <row r="966" spans="1:17" x14ac:dyDescent="0.25">
      <c r="A966" s="28">
        <v>2022</v>
      </c>
      <c r="B966" s="29" t="s">
        <v>21</v>
      </c>
      <c r="C966" s="29" t="s">
        <v>12</v>
      </c>
      <c r="D966" s="29" t="s">
        <v>13</v>
      </c>
      <c r="E966" s="28">
        <v>93700</v>
      </c>
      <c r="F966" s="29" t="s">
        <v>14</v>
      </c>
      <c r="G966" s="28">
        <v>93700</v>
      </c>
      <c r="H966" s="29" t="s">
        <v>17</v>
      </c>
      <c r="I966" s="28">
        <v>100</v>
      </c>
      <c r="J966" s="29" t="s">
        <v>17</v>
      </c>
      <c r="K966" s="29" t="s">
        <v>16</v>
      </c>
      <c r="L966" s="29" t="str">
        <f>_xlfn.XLOOKUP($D966,mapping!$B$2:$B$124,mapping!$A$2:$A$124,,0)</f>
        <v>Data Analyst</v>
      </c>
      <c r="M966" s="29" t="str">
        <f>_xlfn.XLOOKUP($C966,mapping!$J$2:$J$5,mapping!$K$2:$K$5,,0)</f>
        <v>Full-Time</v>
      </c>
      <c r="N966" s="29" t="str">
        <f>_xlfn.XLOOKUP($B966,mapping!$G$2:$G$5,mapping!$H$2:$H$5,,0)</f>
        <v>Senior</v>
      </c>
      <c r="O966" s="29" t="str">
        <f>_xlfn.XLOOKUP($J966,mapping!$D$2:$D$56,mapping!$E$2:$E$56,,0)</f>
        <v>United States</v>
      </c>
      <c r="P966" s="29" t="str">
        <f>_xlfn.XLOOKUP($K966,mapping!$P$2:$P$4,mapping!$Q$2:$Q$4,,0)</f>
        <v>Medium</v>
      </c>
      <c r="Q966" s="29" t="str">
        <f>_xlfn.XLOOKUP($I966,mapping!$M$2:$M$4,mapping!$N$2:$N$4,,0)</f>
        <v>Remote</v>
      </c>
    </row>
    <row r="967" spans="1:17" x14ac:dyDescent="0.25">
      <c r="A967" s="28">
        <v>2023</v>
      </c>
      <c r="B967" s="29" t="s">
        <v>21</v>
      </c>
      <c r="C967" s="29" t="s">
        <v>12</v>
      </c>
      <c r="D967" s="29" t="s">
        <v>26</v>
      </c>
      <c r="E967" s="28">
        <v>175000</v>
      </c>
      <c r="F967" s="29" t="s">
        <v>14</v>
      </c>
      <c r="G967" s="28">
        <v>175000</v>
      </c>
      <c r="H967" s="29" t="s">
        <v>17</v>
      </c>
      <c r="I967" s="28">
        <v>100</v>
      </c>
      <c r="J967" s="29" t="s">
        <v>17</v>
      </c>
      <c r="K967" s="29" t="s">
        <v>16</v>
      </c>
      <c r="L967" s="29" t="str">
        <f>_xlfn.XLOOKUP($D967,mapping!$B$2:$B$124,mapping!$A$2:$A$124,,0)</f>
        <v>Data Engineer</v>
      </c>
      <c r="M967" s="29" t="str">
        <f>_xlfn.XLOOKUP($C967,mapping!$J$2:$J$5,mapping!$K$2:$K$5,,0)</f>
        <v>Full-Time</v>
      </c>
      <c r="N967" s="29" t="str">
        <f>_xlfn.XLOOKUP($B967,mapping!$G$2:$G$5,mapping!$H$2:$H$5,,0)</f>
        <v>Senior</v>
      </c>
      <c r="O967" s="29" t="str">
        <f>_xlfn.XLOOKUP($J967,mapping!$D$2:$D$56,mapping!$E$2:$E$56,,0)</f>
        <v>United States</v>
      </c>
      <c r="P967" s="29" t="str">
        <f>_xlfn.XLOOKUP($K967,mapping!$P$2:$P$4,mapping!$Q$2:$Q$4,,0)</f>
        <v>Medium</v>
      </c>
      <c r="Q967" s="29" t="str">
        <f>_xlfn.XLOOKUP($I967,mapping!$M$2:$M$4,mapping!$N$2:$N$4,,0)</f>
        <v>Remote</v>
      </c>
    </row>
    <row r="968" spans="1:17" x14ac:dyDescent="0.25">
      <c r="A968" s="28">
        <v>2024</v>
      </c>
      <c r="B968" s="29" t="s">
        <v>29</v>
      </c>
      <c r="C968" s="29" t="s">
        <v>12</v>
      </c>
      <c r="D968" s="29" t="s">
        <v>57</v>
      </c>
      <c r="E968" s="28">
        <v>86900</v>
      </c>
      <c r="F968" s="29" t="s">
        <v>14</v>
      </c>
      <c r="G968" s="28">
        <v>86900</v>
      </c>
      <c r="H968" s="29" t="s">
        <v>17</v>
      </c>
      <c r="I968" s="28">
        <v>0</v>
      </c>
      <c r="J968" s="29" t="s">
        <v>17</v>
      </c>
      <c r="K968" s="29" t="s">
        <v>16</v>
      </c>
      <c r="L968" s="29" t="str">
        <f>_xlfn.XLOOKUP($D968,mapping!$B$2:$B$124,mapping!$A$2:$A$124,,0)</f>
        <v>Data Scientist</v>
      </c>
      <c r="M968" s="29" t="str">
        <f>_xlfn.XLOOKUP($C968,mapping!$J$2:$J$5,mapping!$K$2:$K$5,,0)</f>
        <v>Full-Time</v>
      </c>
      <c r="N968" s="29" t="str">
        <f>_xlfn.XLOOKUP($B968,mapping!$G$2:$G$5,mapping!$H$2:$H$5,,0)</f>
        <v>Junior</v>
      </c>
      <c r="O968" s="29" t="str">
        <f>_xlfn.XLOOKUP($J968,mapping!$D$2:$D$56,mapping!$E$2:$E$56,,0)</f>
        <v>United States</v>
      </c>
      <c r="P968" s="29" t="str">
        <f>_xlfn.XLOOKUP($K968,mapping!$P$2:$P$4,mapping!$Q$2:$Q$4,,0)</f>
        <v>Medium</v>
      </c>
      <c r="Q968" s="29" t="str">
        <f>_xlfn.XLOOKUP($I968,mapping!$M$2:$M$4,mapping!$N$2:$N$4,,0)</f>
        <v>On-site</v>
      </c>
    </row>
    <row r="969" spans="1:17" x14ac:dyDescent="0.25">
      <c r="A969" s="28">
        <v>2023</v>
      </c>
      <c r="B969" s="29" t="s">
        <v>21</v>
      </c>
      <c r="C969" s="29" t="s">
        <v>12</v>
      </c>
      <c r="D969" s="29" t="s">
        <v>26</v>
      </c>
      <c r="E969" s="28">
        <v>81500</v>
      </c>
      <c r="F969" s="29" t="s">
        <v>14</v>
      </c>
      <c r="G969" s="28">
        <v>81500</v>
      </c>
      <c r="H969" s="29" t="s">
        <v>17</v>
      </c>
      <c r="I969" s="28">
        <v>100</v>
      </c>
      <c r="J969" s="29" t="s">
        <v>17</v>
      </c>
      <c r="K969" s="29" t="s">
        <v>16</v>
      </c>
      <c r="L969" s="29" t="str">
        <f>_xlfn.XLOOKUP($D969,mapping!$B$2:$B$124,mapping!$A$2:$A$124,,0)</f>
        <v>Data Engineer</v>
      </c>
      <c r="M969" s="29" t="str">
        <f>_xlfn.XLOOKUP($C969,mapping!$J$2:$J$5,mapping!$K$2:$K$5,,0)</f>
        <v>Full-Time</v>
      </c>
      <c r="N969" s="29" t="str">
        <f>_xlfn.XLOOKUP($B969,mapping!$G$2:$G$5,mapping!$H$2:$H$5,,0)</f>
        <v>Senior</v>
      </c>
      <c r="O969" s="29" t="str">
        <f>_xlfn.XLOOKUP($J969,mapping!$D$2:$D$56,mapping!$E$2:$E$56,,0)</f>
        <v>United States</v>
      </c>
      <c r="P969" s="29" t="str">
        <f>_xlfn.XLOOKUP($K969,mapping!$P$2:$P$4,mapping!$Q$2:$Q$4,,0)</f>
        <v>Medium</v>
      </c>
      <c r="Q969" s="29" t="str">
        <f>_xlfn.XLOOKUP($I969,mapping!$M$2:$M$4,mapping!$N$2:$N$4,,0)</f>
        <v>Remote</v>
      </c>
    </row>
    <row r="970" spans="1:17" x14ac:dyDescent="0.25">
      <c r="A970" s="28">
        <v>2023</v>
      </c>
      <c r="B970" s="29" t="s">
        <v>11</v>
      </c>
      <c r="C970" s="29" t="s">
        <v>12</v>
      </c>
      <c r="D970" s="29" t="s">
        <v>26</v>
      </c>
      <c r="E970" s="28">
        <v>123000</v>
      </c>
      <c r="F970" s="29" t="s">
        <v>14</v>
      </c>
      <c r="G970" s="28">
        <v>123000</v>
      </c>
      <c r="H970" s="29" t="s">
        <v>17</v>
      </c>
      <c r="I970" s="28">
        <v>0</v>
      </c>
      <c r="J970" s="29" t="s">
        <v>17</v>
      </c>
      <c r="K970" s="29" t="s">
        <v>16</v>
      </c>
      <c r="L970" s="29" t="str">
        <f>_xlfn.XLOOKUP($D970,mapping!$B$2:$B$124,mapping!$A$2:$A$124,,0)</f>
        <v>Data Engineer</v>
      </c>
      <c r="M970" s="29" t="str">
        <f>_xlfn.XLOOKUP($C970,mapping!$J$2:$J$5,mapping!$K$2:$K$5,,0)</f>
        <v>Full-Time</v>
      </c>
      <c r="N970" s="29" t="str">
        <f>_xlfn.XLOOKUP($B970,mapping!$G$2:$G$5,mapping!$H$2:$H$5,,0)</f>
        <v>Mid-Level</v>
      </c>
      <c r="O970" s="29" t="str">
        <f>_xlfn.XLOOKUP($J970,mapping!$D$2:$D$56,mapping!$E$2:$E$56,,0)</f>
        <v>United States</v>
      </c>
      <c r="P970" s="29" t="str">
        <f>_xlfn.XLOOKUP($K970,mapping!$P$2:$P$4,mapping!$Q$2:$Q$4,,0)</f>
        <v>Medium</v>
      </c>
      <c r="Q970" s="29" t="str">
        <f>_xlfn.XLOOKUP($I970,mapping!$M$2:$M$4,mapping!$N$2:$N$4,,0)</f>
        <v>On-site</v>
      </c>
    </row>
    <row r="971" spans="1:17" x14ac:dyDescent="0.25">
      <c r="A971" s="28">
        <v>2024</v>
      </c>
      <c r="B971" s="29" t="s">
        <v>21</v>
      </c>
      <c r="C971" s="29" t="s">
        <v>12</v>
      </c>
      <c r="D971" s="29" t="s">
        <v>18</v>
      </c>
      <c r="E971" s="28">
        <v>215000</v>
      </c>
      <c r="F971" s="29" t="s">
        <v>14</v>
      </c>
      <c r="G971" s="28">
        <v>215000</v>
      </c>
      <c r="H971" s="29" t="s">
        <v>17</v>
      </c>
      <c r="I971" s="28">
        <v>0</v>
      </c>
      <c r="J971" s="29" t="s">
        <v>17</v>
      </c>
      <c r="K971" s="29" t="s">
        <v>16</v>
      </c>
      <c r="L971" s="29" t="str">
        <f>_xlfn.XLOOKUP($D971,mapping!$B$2:$B$124,mapping!$A$2:$A$124,,0)</f>
        <v>Machine Learning Engineer</v>
      </c>
      <c r="M971" s="29" t="str">
        <f>_xlfn.XLOOKUP($C971,mapping!$J$2:$J$5,mapping!$K$2:$K$5,,0)</f>
        <v>Full-Time</v>
      </c>
      <c r="N971" s="29" t="str">
        <f>_xlfn.XLOOKUP($B971,mapping!$G$2:$G$5,mapping!$H$2:$H$5,,0)</f>
        <v>Senior</v>
      </c>
      <c r="O971" s="29" t="str">
        <f>_xlfn.XLOOKUP($J971,mapping!$D$2:$D$56,mapping!$E$2:$E$56,,0)</f>
        <v>United States</v>
      </c>
      <c r="P971" s="29" t="str">
        <f>_xlfn.XLOOKUP($K971,mapping!$P$2:$P$4,mapping!$Q$2:$Q$4,,0)</f>
        <v>Medium</v>
      </c>
      <c r="Q971" s="29" t="str">
        <f>_xlfn.XLOOKUP($I971,mapping!$M$2:$M$4,mapping!$N$2:$N$4,,0)</f>
        <v>On-site</v>
      </c>
    </row>
    <row r="972" spans="1:17" x14ac:dyDescent="0.25">
      <c r="A972" s="28">
        <v>2023</v>
      </c>
      <c r="B972" s="29" t="s">
        <v>11</v>
      </c>
      <c r="C972" s="29" t="s">
        <v>12</v>
      </c>
      <c r="D972" s="29" t="s">
        <v>18</v>
      </c>
      <c r="E972" s="28">
        <v>150000</v>
      </c>
      <c r="F972" s="29" t="s">
        <v>14</v>
      </c>
      <c r="G972" s="28">
        <v>150000</v>
      </c>
      <c r="H972" s="29" t="s">
        <v>17</v>
      </c>
      <c r="I972" s="28">
        <v>0</v>
      </c>
      <c r="J972" s="29" t="s">
        <v>17</v>
      </c>
      <c r="K972" s="29" t="s">
        <v>16</v>
      </c>
      <c r="L972" s="29" t="str">
        <f>_xlfn.XLOOKUP($D972,mapping!$B$2:$B$124,mapping!$A$2:$A$124,,0)</f>
        <v>Machine Learning Engineer</v>
      </c>
      <c r="M972" s="29" t="str">
        <f>_xlfn.XLOOKUP($C972,mapping!$J$2:$J$5,mapping!$K$2:$K$5,,0)</f>
        <v>Full-Time</v>
      </c>
      <c r="N972" s="29" t="str">
        <f>_xlfn.XLOOKUP($B972,mapping!$G$2:$G$5,mapping!$H$2:$H$5,,0)</f>
        <v>Mid-Level</v>
      </c>
      <c r="O972" s="29" t="str">
        <f>_xlfn.XLOOKUP($J972,mapping!$D$2:$D$56,mapping!$E$2:$E$56,,0)</f>
        <v>United States</v>
      </c>
      <c r="P972" s="29" t="str">
        <f>_xlfn.XLOOKUP($K972,mapping!$P$2:$P$4,mapping!$Q$2:$Q$4,,0)</f>
        <v>Medium</v>
      </c>
      <c r="Q972" s="29" t="str">
        <f>_xlfn.XLOOKUP($I972,mapping!$M$2:$M$4,mapping!$N$2:$N$4,,0)</f>
        <v>On-site</v>
      </c>
    </row>
    <row r="973" spans="1:17" x14ac:dyDescent="0.25">
      <c r="A973" s="28">
        <v>2023</v>
      </c>
      <c r="B973" s="29" t="s">
        <v>21</v>
      </c>
      <c r="C973" s="29" t="s">
        <v>12</v>
      </c>
      <c r="D973" s="29" t="s">
        <v>18</v>
      </c>
      <c r="E973" s="28">
        <v>238000</v>
      </c>
      <c r="F973" s="29" t="s">
        <v>14</v>
      </c>
      <c r="G973" s="28">
        <v>238000</v>
      </c>
      <c r="H973" s="29" t="s">
        <v>17</v>
      </c>
      <c r="I973" s="28">
        <v>0</v>
      </c>
      <c r="J973" s="29" t="s">
        <v>17</v>
      </c>
      <c r="K973" s="29" t="s">
        <v>16</v>
      </c>
      <c r="L973" s="29" t="str">
        <f>_xlfn.XLOOKUP($D973,mapping!$B$2:$B$124,mapping!$A$2:$A$124,,0)</f>
        <v>Machine Learning Engineer</v>
      </c>
      <c r="M973" s="29" t="str">
        <f>_xlfn.XLOOKUP($C973,mapping!$J$2:$J$5,mapping!$K$2:$K$5,,0)</f>
        <v>Full-Time</v>
      </c>
      <c r="N973" s="29" t="str">
        <f>_xlfn.XLOOKUP($B973,mapping!$G$2:$G$5,mapping!$H$2:$H$5,,0)</f>
        <v>Senior</v>
      </c>
      <c r="O973" s="29" t="str">
        <f>_xlfn.XLOOKUP($J973,mapping!$D$2:$D$56,mapping!$E$2:$E$56,,0)</f>
        <v>United States</v>
      </c>
      <c r="P973" s="29" t="str">
        <f>_xlfn.XLOOKUP($K973,mapping!$P$2:$P$4,mapping!$Q$2:$Q$4,,0)</f>
        <v>Medium</v>
      </c>
      <c r="Q973" s="29" t="str">
        <f>_xlfn.XLOOKUP($I973,mapping!$M$2:$M$4,mapping!$N$2:$N$4,,0)</f>
        <v>On-site</v>
      </c>
    </row>
    <row r="974" spans="1:17" x14ac:dyDescent="0.25">
      <c r="A974" s="28">
        <v>2024</v>
      </c>
      <c r="B974" s="29" t="s">
        <v>21</v>
      </c>
      <c r="C974" s="29" t="s">
        <v>12</v>
      </c>
      <c r="D974" s="29" t="s">
        <v>22</v>
      </c>
      <c r="E974" s="28">
        <v>161500</v>
      </c>
      <c r="F974" s="29" t="s">
        <v>14</v>
      </c>
      <c r="G974" s="28">
        <v>161500</v>
      </c>
      <c r="H974" s="29" t="s">
        <v>17</v>
      </c>
      <c r="I974" s="28">
        <v>0</v>
      </c>
      <c r="J974" s="29" t="s">
        <v>17</v>
      </c>
      <c r="K974" s="29" t="s">
        <v>16</v>
      </c>
      <c r="L974" s="29" t="str">
        <f>_xlfn.XLOOKUP($D974,mapping!$B$2:$B$124,mapping!$A$2:$A$124,,0)</f>
        <v>Data Scientist</v>
      </c>
      <c r="M974" s="29" t="str">
        <f>_xlfn.XLOOKUP($C974,mapping!$J$2:$J$5,mapping!$K$2:$K$5,,0)</f>
        <v>Full-Time</v>
      </c>
      <c r="N974" s="29" t="str">
        <f>_xlfn.XLOOKUP($B974,mapping!$G$2:$G$5,mapping!$H$2:$H$5,,0)</f>
        <v>Senior</v>
      </c>
      <c r="O974" s="29" t="str">
        <f>_xlfn.XLOOKUP($J974,mapping!$D$2:$D$56,mapping!$E$2:$E$56,,0)</f>
        <v>United States</v>
      </c>
      <c r="P974" s="29" t="str">
        <f>_xlfn.XLOOKUP($K974,mapping!$P$2:$P$4,mapping!$Q$2:$Q$4,,0)</f>
        <v>Medium</v>
      </c>
      <c r="Q974" s="29" t="str">
        <f>_xlfn.XLOOKUP($I974,mapping!$M$2:$M$4,mapping!$N$2:$N$4,,0)</f>
        <v>On-site</v>
      </c>
    </row>
    <row r="975" spans="1:17" x14ac:dyDescent="0.25">
      <c r="A975" s="28">
        <v>2023</v>
      </c>
      <c r="B975" s="29" t="s">
        <v>11</v>
      </c>
      <c r="C975" s="29" t="s">
        <v>12</v>
      </c>
      <c r="D975" s="29" t="s">
        <v>13</v>
      </c>
      <c r="E975" s="28">
        <v>98873</v>
      </c>
      <c r="F975" s="29" t="s">
        <v>14</v>
      </c>
      <c r="G975" s="28">
        <v>98873</v>
      </c>
      <c r="H975" s="29" t="s">
        <v>17</v>
      </c>
      <c r="I975" s="28">
        <v>0</v>
      </c>
      <c r="J975" s="29" t="s">
        <v>17</v>
      </c>
      <c r="K975" s="29" t="s">
        <v>16</v>
      </c>
      <c r="L975" s="29" t="str">
        <f>_xlfn.XLOOKUP($D975,mapping!$B$2:$B$124,mapping!$A$2:$A$124,,0)</f>
        <v>Data Analyst</v>
      </c>
      <c r="M975" s="29" t="str">
        <f>_xlfn.XLOOKUP($C975,mapping!$J$2:$J$5,mapping!$K$2:$K$5,,0)</f>
        <v>Full-Time</v>
      </c>
      <c r="N975" s="29" t="str">
        <f>_xlfn.XLOOKUP($B975,mapping!$G$2:$G$5,mapping!$H$2:$H$5,,0)</f>
        <v>Mid-Level</v>
      </c>
      <c r="O975" s="29" t="str">
        <f>_xlfn.XLOOKUP($J975,mapping!$D$2:$D$56,mapping!$E$2:$E$56,,0)</f>
        <v>United States</v>
      </c>
      <c r="P975" s="29" t="str">
        <f>_xlfn.XLOOKUP($K975,mapping!$P$2:$P$4,mapping!$Q$2:$Q$4,,0)</f>
        <v>Medium</v>
      </c>
      <c r="Q975" s="29" t="str">
        <f>_xlfn.XLOOKUP($I975,mapping!$M$2:$M$4,mapping!$N$2:$N$4,,0)</f>
        <v>On-site</v>
      </c>
    </row>
    <row r="976" spans="1:17" x14ac:dyDescent="0.25">
      <c r="A976" s="28">
        <v>2023</v>
      </c>
      <c r="B976" s="29" t="s">
        <v>21</v>
      </c>
      <c r="C976" s="29" t="s">
        <v>12</v>
      </c>
      <c r="D976" s="29" t="s">
        <v>62</v>
      </c>
      <c r="E976" s="28">
        <v>156400</v>
      </c>
      <c r="F976" s="29" t="s">
        <v>14</v>
      </c>
      <c r="G976" s="28">
        <v>156400</v>
      </c>
      <c r="H976" s="29" t="s">
        <v>17</v>
      </c>
      <c r="I976" s="28">
        <v>0</v>
      </c>
      <c r="J976" s="29" t="s">
        <v>17</v>
      </c>
      <c r="K976" s="29" t="s">
        <v>16</v>
      </c>
      <c r="L976" s="29" t="str">
        <f>_xlfn.XLOOKUP($D976,mapping!$B$2:$B$124,mapping!$A$2:$A$124,,0)</f>
        <v>Business Intelligence</v>
      </c>
      <c r="M976" s="29" t="str">
        <f>_xlfn.XLOOKUP($C976,mapping!$J$2:$J$5,mapping!$K$2:$K$5,,0)</f>
        <v>Full-Time</v>
      </c>
      <c r="N976" s="29" t="str">
        <f>_xlfn.XLOOKUP($B976,mapping!$G$2:$G$5,mapping!$H$2:$H$5,,0)</f>
        <v>Senior</v>
      </c>
      <c r="O976" s="29" t="str">
        <f>_xlfn.XLOOKUP($J976,mapping!$D$2:$D$56,mapping!$E$2:$E$56,,0)</f>
        <v>United States</v>
      </c>
      <c r="P976" s="29" t="str">
        <f>_xlfn.XLOOKUP($K976,mapping!$P$2:$P$4,mapping!$Q$2:$Q$4,,0)</f>
        <v>Medium</v>
      </c>
      <c r="Q976" s="29" t="str">
        <f>_xlfn.XLOOKUP($I976,mapping!$M$2:$M$4,mapping!$N$2:$N$4,,0)</f>
        <v>On-site</v>
      </c>
    </row>
    <row r="977" spans="1:17" x14ac:dyDescent="0.25">
      <c r="A977" s="28">
        <v>2023</v>
      </c>
      <c r="B977" s="29" t="s">
        <v>21</v>
      </c>
      <c r="C977" s="29" t="s">
        <v>12</v>
      </c>
      <c r="D977" s="29" t="s">
        <v>22</v>
      </c>
      <c r="E977" s="28">
        <v>194500</v>
      </c>
      <c r="F977" s="29" t="s">
        <v>14</v>
      </c>
      <c r="G977" s="28">
        <v>194500</v>
      </c>
      <c r="H977" s="29" t="s">
        <v>17</v>
      </c>
      <c r="I977" s="28">
        <v>0</v>
      </c>
      <c r="J977" s="29" t="s">
        <v>17</v>
      </c>
      <c r="K977" s="29" t="s">
        <v>16</v>
      </c>
      <c r="L977" s="29" t="str">
        <f>_xlfn.XLOOKUP($D977,mapping!$B$2:$B$124,mapping!$A$2:$A$124,,0)</f>
        <v>Data Scientist</v>
      </c>
      <c r="M977" s="29" t="str">
        <f>_xlfn.XLOOKUP($C977,mapping!$J$2:$J$5,mapping!$K$2:$K$5,,0)</f>
        <v>Full-Time</v>
      </c>
      <c r="N977" s="29" t="str">
        <f>_xlfn.XLOOKUP($B977,mapping!$G$2:$G$5,mapping!$H$2:$H$5,,0)</f>
        <v>Senior</v>
      </c>
      <c r="O977" s="29" t="str">
        <f>_xlfn.XLOOKUP($J977,mapping!$D$2:$D$56,mapping!$E$2:$E$56,,0)</f>
        <v>United States</v>
      </c>
      <c r="P977" s="29" t="str">
        <f>_xlfn.XLOOKUP($K977,mapping!$P$2:$P$4,mapping!$Q$2:$Q$4,,0)</f>
        <v>Medium</v>
      </c>
      <c r="Q977" s="29" t="str">
        <f>_xlfn.XLOOKUP($I977,mapping!$M$2:$M$4,mapping!$N$2:$N$4,,0)</f>
        <v>On-site</v>
      </c>
    </row>
    <row r="978" spans="1:17" x14ac:dyDescent="0.25">
      <c r="A978" s="28">
        <v>2023</v>
      </c>
      <c r="B978" s="29" t="s">
        <v>21</v>
      </c>
      <c r="C978" s="29" t="s">
        <v>12</v>
      </c>
      <c r="D978" s="29" t="s">
        <v>26</v>
      </c>
      <c r="E978" s="28">
        <v>161000</v>
      </c>
      <c r="F978" s="29" t="s">
        <v>14</v>
      </c>
      <c r="G978" s="28">
        <v>161000</v>
      </c>
      <c r="H978" s="29" t="s">
        <v>17</v>
      </c>
      <c r="I978" s="28">
        <v>0</v>
      </c>
      <c r="J978" s="29" t="s">
        <v>17</v>
      </c>
      <c r="K978" s="29" t="s">
        <v>16</v>
      </c>
      <c r="L978" s="29" t="str">
        <f>_xlfn.XLOOKUP($D978,mapping!$B$2:$B$124,mapping!$A$2:$A$124,,0)</f>
        <v>Data Engineer</v>
      </c>
      <c r="M978" s="29" t="str">
        <f>_xlfn.XLOOKUP($C978,mapping!$J$2:$J$5,mapping!$K$2:$K$5,,0)</f>
        <v>Full-Time</v>
      </c>
      <c r="N978" s="29" t="str">
        <f>_xlfn.XLOOKUP($B978,mapping!$G$2:$G$5,mapping!$H$2:$H$5,,0)</f>
        <v>Senior</v>
      </c>
      <c r="O978" s="29" t="str">
        <f>_xlfn.XLOOKUP($J978,mapping!$D$2:$D$56,mapping!$E$2:$E$56,,0)</f>
        <v>United States</v>
      </c>
      <c r="P978" s="29" t="str">
        <f>_xlfn.XLOOKUP($K978,mapping!$P$2:$P$4,mapping!$Q$2:$Q$4,,0)</f>
        <v>Medium</v>
      </c>
      <c r="Q978" s="29" t="str">
        <f>_xlfn.XLOOKUP($I978,mapping!$M$2:$M$4,mapping!$N$2:$N$4,,0)</f>
        <v>On-site</v>
      </c>
    </row>
    <row r="979" spans="1:17" x14ac:dyDescent="0.25">
      <c r="A979" s="28">
        <v>2023</v>
      </c>
      <c r="B979" s="29" t="s">
        <v>21</v>
      </c>
      <c r="C979" s="29" t="s">
        <v>12</v>
      </c>
      <c r="D979" s="29" t="s">
        <v>91</v>
      </c>
      <c r="E979" s="28">
        <v>67000</v>
      </c>
      <c r="F979" s="29" t="s">
        <v>19</v>
      </c>
      <c r="G979" s="28">
        <v>72338</v>
      </c>
      <c r="H979" s="29" t="s">
        <v>36</v>
      </c>
      <c r="I979" s="28">
        <v>100</v>
      </c>
      <c r="J979" s="29" t="s">
        <v>36</v>
      </c>
      <c r="K979" s="29" t="s">
        <v>16</v>
      </c>
      <c r="L979" s="29" t="str">
        <f>_xlfn.XLOOKUP($D979,mapping!$B$2:$B$124,mapping!$A$2:$A$124,,0)</f>
        <v>Business Intelligence</v>
      </c>
      <c r="M979" s="29" t="str">
        <f>_xlfn.XLOOKUP($C979,mapping!$J$2:$J$5,mapping!$K$2:$K$5,,0)</f>
        <v>Full-Time</v>
      </c>
      <c r="N979" s="29" t="str">
        <f>_xlfn.XLOOKUP($B979,mapping!$G$2:$G$5,mapping!$H$2:$H$5,,0)</f>
        <v>Senior</v>
      </c>
      <c r="O979" s="29" t="str">
        <f>_xlfn.XLOOKUP($J979,mapping!$D$2:$D$56,mapping!$E$2:$E$56,,0)</f>
        <v>Germany</v>
      </c>
      <c r="P979" s="29" t="str">
        <f>_xlfn.XLOOKUP($K979,mapping!$P$2:$P$4,mapping!$Q$2:$Q$4,,0)</f>
        <v>Medium</v>
      </c>
      <c r="Q979" s="29" t="str">
        <f>_xlfn.XLOOKUP($I979,mapping!$M$2:$M$4,mapping!$N$2:$N$4,,0)</f>
        <v>Remote</v>
      </c>
    </row>
    <row r="980" spans="1:17" x14ac:dyDescent="0.25">
      <c r="A980" s="28">
        <v>2021</v>
      </c>
      <c r="B980" s="29" t="s">
        <v>11</v>
      </c>
      <c r="C980" s="29" t="s">
        <v>12</v>
      </c>
      <c r="D980" s="29" t="s">
        <v>63</v>
      </c>
      <c r="E980" s="28">
        <v>150000</v>
      </c>
      <c r="F980" s="29" t="s">
        <v>14</v>
      </c>
      <c r="G980" s="28">
        <v>150000</v>
      </c>
      <c r="H980" s="29" t="s">
        <v>17</v>
      </c>
      <c r="I980" s="28">
        <v>100</v>
      </c>
      <c r="J980" s="29" t="s">
        <v>17</v>
      </c>
      <c r="K980" s="29" t="s">
        <v>33</v>
      </c>
      <c r="L980" s="29" t="str">
        <f>_xlfn.XLOOKUP($D980,mapping!$B$2:$B$124,mapping!$A$2:$A$124,,0)</f>
        <v>Data Architect</v>
      </c>
      <c r="M980" s="29" t="str">
        <f>_xlfn.XLOOKUP($C980,mapping!$J$2:$J$5,mapping!$K$2:$K$5,,0)</f>
        <v>Full-Time</v>
      </c>
      <c r="N980" s="29" t="str">
        <f>_xlfn.XLOOKUP($B980,mapping!$G$2:$G$5,mapping!$H$2:$H$5,,0)</f>
        <v>Mid-Level</v>
      </c>
      <c r="O980" s="29" t="str">
        <f>_xlfn.XLOOKUP($J980,mapping!$D$2:$D$56,mapping!$E$2:$E$56,,0)</f>
        <v>United States</v>
      </c>
      <c r="P980" s="29" t="str">
        <f>_xlfn.XLOOKUP($K980,mapping!$P$2:$P$4,mapping!$Q$2:$Q$4,,0)</f>
        <v>Large</v>
      </c>
      <c r="Q980" s="29" t="str">
        <f>_xlfn.XLOOKUP($I980,mapping!$M$2:$M$4,mapping!$N$2:$N$4,,0)</f>
        <v>Remote</v>
      </c>
    </row>
    <row r="981" spans="1:17" x14ac:dyDescent="0.25">
      <c r="A981" s="28">
        <v>2023</v>
      </c>
      <c r="B981" s="29" t="s">
        <v>21</v>
      </c>
      <c r="C981" s="29" t="s">
        <v>12</v>
      </c>
      <c r="D981" s="29" t="s">
        <v>26</v>
      </c>
      <c r="E981" s="28">
        <v>105200</v>
      </c>
      <c r="F981" s="29" t="s">
        <v>14</v>
      </c>
      <c r="G981" s="28">
        <v>105200</v>
      </c>
      <c r="H981" s="29" t="s">
        <v>17</v>
      </c>
      <c r="I981" s="28">
        <v>0</v>
      </c>
      <c r="J981" s="29" t="s">
        <v>17</v>
      </c>
      <c r="K981" s="29" t="s">
        <v>16</v>
      </c>
      <c r="L981" s="29" t="str">
        <f>_xlfn.XLOOKUP($D981,mapping!$B$2:$B$124,mapping!$A$2:$A$124,,0)</f>
        <v>Data Engineer</v>
      </c>
      <c r="M981" s="29" t="str">
        <f>_xlfn.XLOOKUP($C981,mapping!$J$2:$J$5,mapping!$K$2:$K$5,,0)</f>
        <v>Full-Time</v>
      </c>
      <c r="N981" s="29" t="str">
        <f>_xlfn.XLOOKUP($B981,mapping!$G$2:$G$5,mapping!$H$2:$H$5,,0)</f>
        <v>Senior</v>
      </c>
      <c r="O981" s="29" t="str">
        <f>_xlfn.XLOOKUP($J981,mapping!$D$2:$D$56,mapping!$E$2:$E$56,,0)</f>
        <v>United States</v>
      </c>
      <c r="P981" s="29" t="str">
        <f>_xlfn.XLOOKUP($K981,mapping!$P$2:$P$4,mapping!$Q$2:$Q$4,,0)</f>
        <v>Medium</v>
      </c>
      <c r="Q981" s="29" t="str">
        <f>_xlfn.XLOOKUP($I981,mapping!$M$2:$M$4,mapping!$N$2:$N$4,,0)</f>
        <v>On-site</v>
      </c>
    </row>
    <row r="982" spans="1:17" x14ac:dyDescent="0.25">
      <c r="A982" s="28">
        <v>2022</v>
      </c>
      <c r="B982" s="29" t="s">
        <v>21</v>
      </c>
      <c r="C982" s="29" t="s">
        <v>12</v>
      </c>
      <c r="D982" s="29" t="s">
        <v>26</v>
      </c>
      <c r="E982" s="28">
        <v>300000</v>
      </c>
      <c r="F982" s="29" t="s">
        <v>14</v>
      </c>
      <c r="G982" s="28">
        <v>300000</v>
      </c>
      <c r="H982" s="29" t="s">
        <v>17</v>
      </c>
      <c r="I982" s="28">
        <v>0</v>
      </c>
      <c r="J982" s="29" t="s">
        <v>17</v>
      </c>
      <c r="K982" s="29" t="s">
        <v>16</v>
      </c>
      <c r="L982" s="29" t="str">
        <f>_xlfn.XLOOKUP($D982,mapping!$B$2:$B$124,mapping!$A$2:$A$124,,0)</f>
        <v>Data Engineer</v>
      </c>
      <c r="M982" s="29" t="str">
        <f>_xlfn.XLOOKUP($C982,mapping!$J$2:$J$5,mapping!$K$2:$K$5,,0)</f>
        <v>Full-Time</v>
      </c>
      <c r="N982" s="29" t="str">
        <f>_xlfn.XLOOKUP($B982,mapping!$G$2:$G$5,mapping!$H$2:$H$5,,0)</f>
        <v>Senior</v>
      </c>
      <c r="O982" s="29" t="str">
        <f>_xlfn.XLOOKUP($J982,mapping!$D$2:$D$56,mapping!$E$2:$E$56,,0)</f>
        <v>United States</v>
      </c>
      <c r="P982" s="29" t="str">
        <f>_xlfn.XLOOKUP($K982,mapping!$P$2:$P$4,mapping!$Q$2:$Q$4,,0)</f>
        <v>Medium</v>
      </c>
      <c r="Q982" s="29" t="str">
        <f>_xlfn.XLOOKUP($I982,mapping!$M$2:$M$4,mapping!$N$2:$N$4,,0)</f>
        <v>On-site</v>
      </c>
    </row>
    <row r="983" spans="1:17" x14ac:dyDescent="0.25">
      <c r="A983" s="28">
        <v>2023</v>
      </c>
      <c r="B983" s="29" t="s">
        <v>21</v>
      </c>
      <c r="C983" s="29" t="s">
        <v>12</v>
      </c>
      <c r="D983" s="29" t="s">
        <v>85</v>
      </c>
      <c r="E983" s="28">
        <v>115920</v>
      </c>
      <c r="F983" s="29" t="s">
        <v>14</v>
      </c>
      <c r="G983" s="28">
        <v>115920</v>
      </c>
      <c r="H983" s="29" t="s">
        <v>17</v>
      </c>
      <c r="I983" s="28">
        <v>0</v>
      </c>
      <c r="J983" s="29" t="s">
        <v>17</v>
      </c>
      <c r="K983" s="29" t="s">
        <v>16</v>
      </c>
      <c r="L983" s="29" t="str">
        <f>_xlfn.XLOOKUP($D983,mapping!$B$2:$B$124,mapping!$A$2:$A$124,,0)</f>
        <v>Data Analyst</v>
      </c>
      <c r="M983" s="29" t="str">
        <f>_xlfn.XLOOKUP($C983,mapping!$J$2:$J$5,mapping!$K$2:$K$5,,0)</f>
        <v>Full-Time</v>
      </c>
      <c r="N983" s="29" t="str">
        <f>_xlfn.XLOOKUP($B983,mapping!$G$2:$G$5,mapping!$H$2:$H$5,,0)</f>
        <v>Senior</v>
      </c>
      <c r="O983" s="29" t="str">
        <f>_xlfn.XLOOKUP($J983,mapping!$D$2:$D$56,mapping!$E$2:$E$56,,0)</f>
        <v>United States</v>
      </c>
      <c r="P983" s="29" t="str">
        <f>_xlfn.XLOOKUP($K983,mapping!$P$2:$P$4,mapping!$Q$2:$Q$4,,0)</f>
        <v>Medium</v>
      </c>
      <c r="Q983" s="29" t="str">
        <f>_xlfn.XLOOKUP($I983,mapping!$M$2:$M$4,mapping!$N$2:$N$4,,0)</f>
        <v>On-site</v>
      </c>
    </row>
    <row r="984" spans="1:17" x14ac:dyDescent="0.25">
      <c r="A984" s="28">
        <v>2023</v>
      </c>
      <c r="B984" s="29" t="s">
        <v>21</v>
      </c>
      <c r="C984" s="29" t="s">
        <v>12</v>
      </c>
      <c r="D984" s="29" t="s">
        <v>31</v>
      </c>
      <c r="E984" s="28">
        <v>120000</v>
      </c>
      <c r="F984" s="29" t="s">
        <v>14</v>
      </c>
      <c r="G984" s="28">
        <v>120000</v>
      </c>
      <c r="H984" s="29" t="s">
        <v>17</v>
      </c>
      <c r="I984" s="28">
        <v>0</v>
      </c>
      <c r="J984" s="29" t="s">
        <v>17</v>
      </c>
      <c r="K984" s="29" t="s">
        <v>16</v>
      </c>
      <c r="L984" s="29" t="str">
        <f>_xlfn.XLOOKUP($D984,mapping!$B$2:$B$124,mapping!$A$2:$A$124,,0)</f>
        <v>Analytics Engineer</v>
      </c>
      <c r="M984" s="29" t="str">
        <f>_xlfn.XLOOKUP($C984,mapping!$J$2:$J$5,mapping!$K$2:$K$5,,0)</f>
        <v>Full-Time</v>
      </c>
      <c r="N984" s="29" t="str">
        <f>_xlfn.XLOOKUP($B984,mapping!$G$2:$G$5,mapping!$H$2:$H$5,,0)</f>
        <v>Senior</v>
      </c>
      <c r="O984" s="29" t="str">
        <f>_xlfn.XLOOKUP($J984,mapping!$D$2:$D$56,mapping!$E$2:$E$56,,0)</f>
        <v>United States</v>
      </c>
      <c r="P984" s="29" t="str">
        <f>_xlfn.XLOOKUP($K984,mapping!$P$2:$P$4,mapping!$Q$2:$Q$4,,0)</f>
        <v>Medium</v>
      </c>
      <c r="Q984" s="29" t="str">
        <f>_xlfn.XLOOKUP($I984,mapping!$M$2:$M$4,mapping!$N$2:$N$4,,0)</f>
        <v>On-site</v>
      </c>
    </row>
    <row r="985" spans="1:17" x14ac:dyDescent="0.25">
      <c r="A985" s="28">
        <v>2024</v>
      </c>
      <c r="B985" s="29" t="s">
        <v>11</v>
      </c>
      <c r="C985" s="29" t="s">
        <v>12</v>
      </c>
      <c r="D985" s="29" t="s">
        <v>72</v>
      </c>
      <c r="E985" s="28">
        <v>134400</v>
      </c>
      <c r="F985" s="29" t="s">
        <v>14</v>
      </c>
      <c r="G985" s="28">
        <v>134400</v>
      </c>
      <c r="H985" s="29" t="s">
        <v>17</v>
      </c>
      <c r="I985" s="28">
        <v>0</v>
      </c>
      <c r="J985" s="29" t="s">
        <v>17</v>
      </c>
      <c r="K985" s="29" t="s">
        <v>16</v>
      </c>
      <c r="L985" s="29" t="str">
        <f>_xlfn.XLOOKUP($D985,mapping!$B$2:$B$124,mapping!$A$2:$A$124,,0)</f>
        <v>Data Manager</v>
      </c>
      <c r="M985" s="29" t="str">
        <f>_xlfn.XLOOKUP($C985,mapping!$J$2:$J$5,mapping!$K$2:$K$5,,0)</f>
        <v>Full-Time</v>
      </c>
      <c r="N985" s="29" t="str">
        <f>_xlfn.XLOOKUP($B985,mapping!$G$2:$G$5,mapping!$H$2:$H$5,,0)</f>
        <v>Mid-Level</v>
      </c>
      <c r="O985" s="29" t="str">
        <f>_xlfn.XLOOKUP($J985,mapping!$D$2:$D$56,mapping!$E$2:$E$56,,0)</f>
        <v>United States</v>
      </c>
      <c r="P985" s="29" t="str">
        <f>_xlfn.XLOOKUP($K985,mapping!$P$2:$P$4,mapping!$Q$2:$Q$4,,0)</f>
        <v>Medium</v>
      </c>
      <c r="Q985" s="29" t="str">
        <f>_xlfn.XLOOKUP($I985,mapping!$M$2:$M$4,mapping!$N$2:$N$4,,0)</f>
        <v>On-site</v>
      </c>
    </row>
    <row r="986" spans="1:17" x14ac:dyDescent="0.25">
      <c r="A986" s="28">
        <v>2023</v>
      </c>
      <c r="B986" s="29" t="s">
        <v>21</v>
      </c>
      <c r="C986" s="29" t="s">
        <v>12</v>
      </c>
      <c r="D986" s="29" t="s">
        <v>50</v>
      </c>
      <c r="E986" s="28">
        <v>180514</v>
      </c>
      <c r="F986" s="29" t="s">
        <v>14</v>
      </c>
      <c r="G986" s="28">
        <v>180514</v>
      </c>
      <c r="H986" s="29" t="s">
        <v>17</v>
      </c>
      <c r="I986" s="28">
        <v>100</v>
      </c>
      <c r="J986" s="29" t="s">
        <v>17</v>
      </c>
      <c r="K986" s="29" t="s">
        <v>16</v>
      </c>
      <c r="L986" s="29" t="str">
        <f>_xlfn.XLOOKUP($D986,mapping!$B$2:$B$124,mapping!$A$2:$A$124,,0)</f>
        <v>Machine Learning Engineer</v>
      </c>
      <c r="M986" s="29" t="str">
        <f>_xlfn.XLOOKUP($C986,mapping!$J$2:$J$5,mapping!$K$2:$K$5,,0)</f>
        <v>Full-Time</v>
      </c>
      <c r="N986" s="29" t="str">
        <f>_xlfn.XLOOKUP($B986,mapping!$G$2:$G$5,mapping!$H$2:$H$5,,0)</f>
        <v>Senior</v>
      </c>
      <c r="O986" s="29" t="str">
        <f>_xlfn.XLOOKUP($J986,mapping!$D$2:$D$56,mapping!$E$2:$E$56,,0)</f>
        <v>United States</v>
      </c>
      <c r="P986" s="29" t="str">
        <f>_xlfn.XLOOKUP($K986,mapping!$P$2:$P$4,mapping!$Q$2:$Q$4,,0)</f>
        <v>Medium</v>
      </c>
      <c r="Q986" s="29" t="str">
        <f>_xlfn.XLOOKUP($I986,mapping!$M$2:$M$4,mapping!$N$2:$N$4,,0)</f>
        <v>Remote</v>
      </c>
    </row>
    <row r="987" spans="1:17" x14ac:dyDescent="0.25">
      <c r="A987" s="28">
        <v>2023</v>
      </c>
      <c r="B987" s="29" t="s">
        <v>11</v>
      </c>
      <c r="C987" s="29" t="s">
        <v>12</v>
      </c>
      <c r="D987" s="29" t="s">
        <v>69</v>
      </c>
      <c r="E987" s="28">
        <v>120000</v>
      </c>
      <c r="F987" s="29" t="s">
        <v>14</v>
      </c>
      <c r="G987" s="28">
        <v>120000</v>
      </c>
      <c r="H987" s="29" t="s">
        <v>17</v>
      </c>
      <c r="I987" s="28">
        <v>0</v>
      </c>
      <c r="J987" s="29" t="s">
        <v>17</v>
      </c>
      <c r="K987" s="29" t="s">
        <v>16</v>
      </c>
      <c r="L987" s="29" t="str">
        <f>_xlfn.XLOOKUP($D987,mapping!$B$2:$B$124,mapping!$A$2:$A$124,,0)</f>
        <v>Data Manager</v>
      </c>
      <c r="M987" s="29" t="str">
        <f>_xlfn.XLOOKUP($C987,mapping!$J$2:$J$5,mapping!$K$2:$K$5,,0)</f>
        <v>Full-Time</v>
      </c>
      <c r="N987" s="29" t="str">
        <f>_xlfn.XLOOKUP($B987,mapping!$G$2:$G$5,mapping!$H$2:$H$5,,0)</f>
        <v>Mid-Level</v>
      </c>
      <c r="O987" s="29" t="str">
        <f>_xlfn.XLOOKUP($J987,mapping!$D$2:$D$56,mapping!$E$2:$E$56,,0)</f>
        <v>United States</v>
      </c>
      <c r="P987" s="29" t="str">
        <f>_xlfn.XLOOKUP($K987,mapping!$P$2:$P$4,mapping!$Q$2:$Q$4,,0)</f>
        <v>Medium</v>
      </c>
      <c r="Q987" s="29" t="str">
        <f>_xlfn.XLOOKUP($I987,mapping!$M$2:$M$4,mapping!$N$2:$N$4,,0)</f>
        <v>On-site</v>
      </c>
    </row>
    <row r="988" spans="1:17" x14ac:dyDescent="0.25">
      <c r="A988" s="28">
        <v>2021</v>
      </c>
      <c r="B988" s="29" t="s">
        <v>21</v>
      </c>
      <c r="C988" s="29" t="s">
        <v>12</v>
      </c>
      <c r="D988" s="29" t="s">
        <v>59</v>
      </c>
      <c r="E988" s="28">
        <v>165000</v>
      </c>
      <c r="F988" s="29" t="s">
        <v>14</v>
      </c>
      <c r="G988" s="28">
        <v>165000</v>
      </c>
      <c r="H988" s="29" t="s">
        <v>17</v>
      </c>
      <c r="I988" s="28">
        <v>100</v>
      </c>
      <c r="J988" s="29" t="s">
        <v>17</v>
      </c>
      <c r="K988" s="29" t="s">
        <v>33</v>
      </c>
      <c r="L988" s="29" t="str">
        <f>_xlfn.XLOOKUP($D988,mapping!$B$2:$B$124,mapping!$A$2:$A$124,,0)</f>
        <v>Data Specialist</v>
      </c>
      <c r="M988" s="29" t="str">
        <f>_xlfn.XLOOKUP($C988,mapping!$J$2:$J$5,mapping!$K$2:$K$5,,0)</f>
        <v>Full-Time</v>
      </c>
      <c r="N988" s="29" t="str">
        <f>_xlfn.XLOOKUP($B988,mapping!$G$2:$G$5,mapping!$H$2:$H$5,,0)</f>
        <v>Senior</v>
      </c>
      <c r="O988" s="29" t="str">
        <f>_xlfn.XLOOKUP($J988,mapping!$D$2:$D$56,mapping!$E$2:$E$56,,0)</f>
        <v>United States</v>
      </c>
      <c r="P988" s="29" t="str">
        <f>_xlfn.XLOOKUP($K988,mapping!$P$2:$P$4,mapping!$Q$2:$Q$4,,0)</f>
        <v>Large</v>
      </c>
      <c r="Q988" s="29" t="str">
        <f>_xlfn.XLOOKUP($I988,mapping!$M$2:$M$4,mapping!$N$2:$N$4,,0)</f>
        <v>Remote</v>
      </c>
    </row>
    <row r="989" spans="1:17" x14ac:dyDescent="0.25">
      <c r="A989" s="28">
        <v>2024</v>
      </c>
      <c r="B989" s="29" t="s">
        <v>21</v>
      </c>
      <c r="C989" s="29" t="s">
        <v>12</v>
      </c>
      <c r="D989" s="29" t="s">
        <v>26</v>
      </c>
      <c r="E989" s="28">
        <v>190000</v>
      </c>
      <c r="F989" s="29" t="s">
        <v>14</v>
      </c>
      <c r="G989" s="28">
        <v>190000</v>
      </c>
      <c r="H989" s="29" t="s">
        <v>17</v>
      </c>
      <c r="I989" s="28">
        <v>0</v>
      </c>
      <c r="J989" s="29" t="s">
        <v>17</v>
      </c>
      <c r="K989" s="29" t="s">
        <v>16</v>
      </c>
      <c r="L989" s="29" t="str">
        <f>_xlfn.XLOOKUP($D989,mapping!$B$2:$B$124,mapping!$A$2:$A$124,,0)</f>
        <v>Data Engineer</v>
      </c>
      <c r="M989" s="29" t="str">
        <f>_xlfn.XLOOKUP($C989,mapping!$J$2:$J$5,mapping!$K$2:$K$5,,0)</f>
        <v>Full-Time</v>
      </c>
      <c r="N989" s="29" t="str">
        <f>_xlfn.XLOOKUP($B989,mapping!$G$2:$G$5,mapping!$H$2:$H$5,,0)</f>
        <v>Senior</v>
      </c>
      <c r="O989" s="29" t="str">
        <f>_xlfn.XLOOKUP($J989,mapping!$D$2:$D$56,mapping!$E$2:$E$56,,0)</f>
        <v>United States</v>
      </c>
      <c r="P989" s="29" t="str">
        <f>_xlfn.XLOOKUP($K989,mapping!$P$2:$P$4,mapping!$Q$2:$Q$4,,0)</f>
        <v>Medium</v>
      </c>
      <c r="Q989" s="29" t="str">
        <f>_xlfn.XLOOKUP($I989,mapping!$M$2:$M$4,mapping!$N$2:$N$4,,0)</f>
        <v>On-site</v>
      </c>
    </row>
    <row r="990" spans="1:17" x14ac:dyDescent="0.25">
      <c r="A990" s="28">
        <v>2024</v>
      </c>
      <c r="B990" s="29" t="s">
        <v>21</v>
      </c>
      <c r="C990" s="29" t="s">
        <v>12</v>
      </c>
      <c r="D990" s="29" t="s">
        <v>18</v>
      </c>
      <c r="E990" s="28">
        <v>267900</v>
      </c>
      <c r="F990" s="29" t="s">
        <v>14</v>
      </c>
      <c r="G990" s="28">
        <v>267900</v>
      </c>
      <c r="H990" s="29" t="s">
        <v>17</v>
      </c>
      <c r="I990" s="28">
        <v>0</v>
      </c>
      <c r="J990" s="29" t="s">
        <v>17</v>
      </c>
      <c r="K990" s="29" t="s">
        <v>16</v>
      </c>
      <c r="L990" s="29" t="str">
        <f>_xlfn.XLOOKUP($D990,mapping!$B$2:$B$124,mapping!$A$2:$A$124,,0)</f>
        <v>Machine Learning Engineer</v>
      </c>
      <c r="M990" s="29" t="str">
        <f>_xlfn.XLOOKUP($C990,mapping!$J$2:$J$5,mapping!$K$2:$K$5,,0)</f>
        <v>Full-Time</v>
      </c>
      <c r="N990" s="29" t="str">
        <f>_xlfn.XLOOKUP($B990,mapping!$G$2:$G$5,mapping!$H$2:$H$5,,0)</f>
        <v>Senior</v>
      </c>
      <c r="O990" s="29" t="str">
        <f>_xlfn.XLOOKUP($J990,mapping!$D$2:$D$56,mapping!$E$2:$E$56,,0)</f>
        <v>United States</v>
      </c>
      <c r="P990" s="29" t="str">
        <f>_xlfn.XLOOKUP($K990,mapping!$P$2:$P$4,mapping!$Q$2:$Q$4,,0)</f>
        <v>Medium</v>
      </c>
      <c r="Q990" s="29" t="str">
        <f>_xlfn.XLOOKUP($I990,mapping!$M$2:$M$4,mapping!$N$2:$N$4,,0)</f>
        <v>On-site</v>
      </c>
    </row>
    <row r="991" spans="1:17" x14ac:dyDescent="0.25">
      <c r="A991" s="28">
        <v>2024</v>
      </c>
      <c r="B991" s="29" t="s">
        <v>21</v>
      </c>
      <c r="C991" s="29" t="s">
        <v>12</v>
      </c>
      <c r="D991" s="29" t="s">
        <v>22</v>
      </c>
      <c r="E991" s="28">
        <v>175000</v>
      </c>
      <c r="F991" s="29" t="s">
        <v>14</v>
      </c>
      <c r="G991" s="28">
        <v>175000</v>
      </c>
      <c r="H991" s="29" t="s">
        <v>17</v>
      </c>
      <c r="I991" s="28">
        <v>100</v>
      </c>
      <c r="J991" s="29" t="s">
        <v>17</v>
      </c>
      <c r="K991" s="29" t="s">
        <v>16</v>
      </c>
      <c r="L991" s="29" t="str">
        <f>_xlfn.XLOOKUP($D991,mapping!$B$2:$B$124,mapping!$A$2:$A$124,,0)</f>
        <v>Data Scientist</v>
      </c>
      <c r="M991" s="29" t="str">
        <f>_xlfn.XLOOKUP($C991,mapping!$J$2:$J$5,mapping!$K$2:$K$5,,0)</f>
        <v>Full-Time</v>
      </c>
      <c r="N991" s="29" t="str">
        <f>_xlfn.XLOOKUP($B991,mapping!$G$2:$G$5,mapping!$H$2:$H$5,,0)</f>
        <v>Senior</v>
      </c>
      <c r="O991" s="29" t="str">
        <f>_xlfn.XLOOKUP($J991,mapping!$D$2:$D$56,mapping!$E$2:$E$56,,0)</f>
        <v>United States</v>
      </c>
      <c r="P991" s="29" t="str">
        <f>_xlfn.XLOOKUP($K991,mapping!$P$2:$P$4,mapping!$Q$2:$Q$4,,0)</f>
        <v>Medium</v>
      </c>
      <c r="Q991" s="29" t="str">
        <f>_xlfn.XLOOKUP($I991,mapping!$M$2:$M$4,mapping!$N$2:$N$4,,0)</f>
        <v>Remote</v>
      </c>
    </row>
    <row r="992" spans="1:17" x14ac:dyDescent="0.25">
      <c r="A992" s="28">
        <v>2023</v>
      </c>
      <c r="B992" s="29" t="s">
        <v>21</v>
      </c>
      <c r="C992" s="29" t="s">
        <v>12</v>
      </c>
      <c r="D992" s="29" t="s">
        <v>13</v>
      </c>
      <c r="E992" s="28">
        <v>150000</v>
      </c>
      <c r="F992" s="29" t="s">
        <v>14</v>
      </c>
      <c r="G992" s="28">
        <v>150000</v>
      </c>
      <c r="H992" s="29" t="s">
        <v>17</v>
      </c>
      <c r="I992" s="28">
        <v>100</v>
      </c>
      <c r="J992" s="29" t="s">
        <v>17</v>
      </c>
      <c r="K992" s="29" t="s">
        <v>16</v>
      </c>
      <c r="L992" s="29" t="str">
        <f>_xlfn.XLOOKUP($D992,mapping!$B$2:$B$124,mapping!$A$2:$A$124,,0)</f>
        <v>Data Analyst</v>
      </c>
      <c r="M992" s="29" t="str">
        <f>_xlfn.XLOOKUP($C992,mapping!$J$2:$J$5,mapping!$K$2:$K$5,,0)</f>
        <v>Full-Time</v>
      </c>
      <c r="N992" s="29" t="str">
        <f>_xlfn.XLOOKUP($B992,mapping!$G$2:$G$5,mapping!$H$2:$H$5,,0)</f>
        <v>Senior</v>
      </c>
      <c r="O992" s="29" t="str">
        <f>_xlfn.XLOOKUP($J992,mapping!$D$2:$D$56,mapping!$E$2:$E$56,,0)</f>
        <v>United States</v>
      </c>
      <c r="P992" s="29" t="str">
        <f>_xlfn.XLOOKUP($K992,mapping!$P$2:$P$4,mapping!$Q$2:$Q$4,,0)</f>
        <v>Medium</v>
      </c>
      <c r="Q992" s="29" t="str">
        <f>_xlfn.XLOOKUP($I992,mapping!$M$2:$M$4,mapping!$N$2:$N$4,,0)</f>
        <v>Remote</v>
      </c>
    </row>
    <row r="993" spans="1:17" x14ac:dyDescent="0.25">
      <c r="A993" s="28">
        <v>2023</v>
      </c>
      <c r="B993" s="29" t="s">
        <v>21</v>
      </c>
      <c r="C993" s="29" t="s">
        <v>12</v>
      </c>
      <c r="D993" s="29" t="s">
        <v>18</v>
      </c>
      <c r="E993" s="28">
        <v>226600</v>
      </c>
      <c r="F993" s="29" t="s">
        <v>14</v>
      </c>
      <c r="G993" s="28">
        <v>226600</v>
      </c>
      <c r="H993" s="29" t="s">
        <v>17</v>
      </c>
      <c r="I993" s="28">
        <v>0</v>
      </c>
      <c r="J993" s="29" t="s">
        <v>17</v>
      </c>
      <c r="K993" s="29" t="s">
        <v>16</v>
      </c>
      <c r="L993" s="29" t="str">
        <f>_xlfn.XLOOKUP($D993,mapping!$B$2:$B$124,mapping!$A$2:$A$124,,0)</f>
        <v>Machine Learning Engineer</v>
      </c>
      <c r="M993" s="29" t="str">
        <f>_xlfn.XLOOKUP($C993,mapping!$J$2:$J$5,mapping!$K$2:$K$5,,0)</f>
        <v>Full-Time</v>
      </c>
      <c r="N993" s="29" t="str">
        <f>_xlfn.XLOOKUP($B993,mapping!$G$2:$G$5,mapping!$H$2:$H$5,,0)</f>
        <v>Senior</v>
      </c>
      <c r="O993" s="29" t="str">
        <f>_xlfn.XLOOKUP($J993,mapping!$D$2:$D$56,mapping!$E$2:$E$56,,0)</f>
        <v>United States</v>
      </c>
      <c r="P993" s="29" t="str">
        <f>_xlfn.XLOOKUP($K993,mapping!$P$2:$P$4,mapping!$Q$2:$Q$4,,0)</f>
        <v>Medium</v>
      </c>
      <c r="Q993" s="29" t="str">
        <f>_xlfn.XLOOKUP($I993,mapping!$M$2:$M$4,mapping!$N$2:$N$4,,0)</f>
        <v>On-site</v>
      </c>
    </row>
    <row r="994" spans="1:17" x14ac:dyDescent="0.25">
      <c r="A994" s="28">
        <v>2023</v>
      </c>
      <c r="B994" s="29" t="s">
        <v>21</v>
      </c>
      <c r="C994" s="29" t="s">
        <v>12</v>
      </c>
      <c r="D994" s="29" t="s">
        <v>26</v>
      </c>
      <c r="E994" s="28">
        <v>146000</v>
      </c>
      <c r="F994" s="29" t="s">
        <v>14</v>
      </c>
      <c r="G994" s="28">
        <v>146000</v>
      </c>
      <c r="H994" s="29" t="s">
        <v>17</v>
      </c>
      <c r="I994" s="28">
        <v>0</v>
      </c>
      <c r="J994" s="29" t="s">
        <v>17</v>
      </c>
      <c r="K994" s="29" t="s">
        <v>16</v>
      </c>
      <c r="L994" s="29" t="str">
        <f>_xlfn.XLOOKUP($D994,mapping!$B$2:$B$124,mapping!$A$2:$A$124,,0)</f>
        <v>Data Engineer</v>
      </c>
      <c r="M994" s="29" t="str">
        <f>_xlfn.XLOOKUP($C994,mapping!$J$2:$J$5,mapping!$K$2:$K$5,,0)</f>
        <v>Full-Time</v>
      </c>
      <c r="N994" s="29" t="str">
        <f>_xlfn.XLOOKUP($B994,mapping!$G$2:$G$5,mapping!$H$2:$H$5,,0)</f>
        <v>Senior</v>
      </c>
      <c r="O994" s="29" t="str">
        <f>_xlfn.XLOOKUP($J994,mapping!$D$2:$D$56,mapping!$E$2:$E$56,,0)</f>
        <v>United States</v>
      </c>
      <c r="P994" s="29" t="str">
        <f>_xlfn.XLOOKUP($K994,mapping!$P$2:$P$4,mapping!$Q$2:$Q$4,,0)</f>
        <v>Medium</v>
      </c>
      <c r="Q994" s="29" t="str">
        <f>_xlfn.XLOOKUP($I994,mapping!$M$2:$M$4,mapping!$N$2:$N$4,,0)</f>
        <v>On-site</v>
      </c>
    </row>
    <row r="995" spans="1:17" x14ac:dyDescent="0.25">
      <c r="A995" s="28">
        <v>2024</v>
      </c>
      <c r="B995" s="29" t="s">
        <v>21</v>
      </c>
      <c r="C995" s="29" t="s">
        <v>12</v>
      </c>
      <c r="D995" s="29" t="s">
        <v>26</v>
      </c>
      <c r="E995" s="28">
        <v>113000</v>
      </c>
      <c r="F995" s="29" t="s">
        <v>14</v>
      </c>
      <c r="G995" s="28">
        <v>113000</v>
      </c>
      <c r="H995" s="29" t="s">
        <v>17</v>
      </c>
      <c r="I995" s="28">
        <v>0</v>
      </c>
      <c r="J995" s="29" t="s">
        <v>17</v>
      </c>
      <c r="K995" s="29" t="s">
        <v>16</v>
      </c>
      <c r="L995" s="29" t="str">
        <f>_xlfn.XLOOKUP($D995,mapping!$B$2:$B$124,mapping!$A$2:$A$124,,0)</f>
        <v>Data Engineer</v>
      </c>
      <c r="M995" s="29" t="str">
        <f>_xlfn.XLOOKUP($C995,mapping!$J$2:$J$5,mapping!$K$2:$K$5,,0)</f>
        <v>Full-Time</v>
      </c>
      <c r="N995" s="29" t="str">
        <f>_xlfn.XLOOKUP($B995,mapping!$G$2:$G$5,mapping!$H$2:$H$5,,0)</f>
        <v>Senior</v>
      </c>
      <c r="O995" s="29" t="str">
        <f>_xlfn.XLOOKUP($J995,mapping!$D$2:$D$56,mapping!$E$2:$E$56,,0)</f>
        <v>United States</v>
      </c>
      <c r="P995" s="29" t="str">
        <f>_xlfn.XLOOKUP($K995,mapping!$P$2:$P$4,mapping!$Q$2:$Q$4,,0)</f>
        <v>Medium</v>
      </c>
      <c r="Q995" s="29" t="str">
        <f>_xlfn.XLOOKUP($I995,mapping!$M$2:$M$4,mapping!$N$2:$N$4,,0)</f>
        <v>On-site</v>
      </c>
    </row>
    <row r="996" spans="1:17" x14ac:dyDescent="0.25">
      <c r="A996" s="28">
        <v>2024</v>
      </c>
      <c r="B996" s="29" t="s">
        <v>21</v>
      </c>
      <c r="C996" s="29" t="s">
        <v>12</v>
      </c>
      <c r="D996" s="29" t="s">
        <v>22</v>
      </c>
      <c r="E996" s="28">
        <v>111500</v>
      </c>
      <c r="F996" s="29" t="s">
        <v>14</v>
      </c>
      <c r="G996" s="28">
        <v>111500</v>
      </c>
      <c r="H996" s="29" t="s">
        <v>17</v>
      </c>
      <c r="I996" s="28">
        <v>0</v>
      </c>
      <c r="J996" s="29" t="s">
        <v>17</v>
      </c>
      <c r="K996" s="29" t="s">
        <v>16</v>
      </c>
      <c r="L996" s="29" t="str">
        <f>_xlfn.XLOOKUP($D996,mapping!$B$2:$B$124,mapping!$A$2:$A$124,,0)</f>
        <v>Data Scientist</v>
      </c>
      <c r="M996" s="29" t="str">
        <f>_xlfn.XLOOKUP($C996,mapping!$J$2:$J$5,mapping!$K$2:$K$5,,0)</f>
        <v>Full-Time</v>
      </c>
      <c r="N996" s="29" t="str">
        <f>_xlfn.XLOOKUP($B996,mapping!$G$2:$G$5,mapping!$H$2:$H$5,,0)</f>
        <v>Senior</v>
      </c>
      <c r="O996" s="29" t="str">
        <f>_xlfn.XLOOKUP($J996,mapping!$D$2:$D$56,mapping!$E$2:$E$56,,0)</f>
        <v>United States</v>
      </c>
      <c r="P996" s="29" t="str">
        <f>_xlfn.XLOOKUP($K996,mapping!$P$2:$P$4,mapping!$Q$2:$Q$4,,0)</f>
        <v>Medium</v>
      </c>
      <c r="Q996" s="29" t="str">
        <f>_xlfn.XLOOKUP($I996,mapping!$M$2:$M$4,mapping!$N$2:$N$4,,0)</f>
        <v>On-site</v>
      </c>
    </row>
    <row r="997" spans="1:17" x14ac:dyDescent="0.25">
      <c r="A997" s="28">
        <v>2023</v>
      </c>
      <c r="B997" s="29" t="s">
        <v>21</v>
      </c>
      <c r="C997" s="29" t="s">
        <v>12</v>
      </c>
      <c r="D997" s="29" t="s">
        <v>26</v>
      </c>
      <c r="E997" s="28">
        <v>129300</v>
      </c>
      <c r="F997" s="29" t="s">
        <v>14</v>
      </c>
      <c r="G997" s="28">
        <v>129300</v>
      </c>
      <c r="H997" s="29" t="s">
        <v>17</v>
      </c>
      <c r="I997" s="28">
        <v>0</v>
      </c>
      <c r="J997" s="29" t="s">
        <v>17</v>
      </c>
      <c r="K997" s="29" t="s">
        <v>16</v>
      </c>
      <c r="L997" s="29" t="str">
        <f>_xlfn.XLOOKUP($D997,mapping!$B$2:$B$124,mapping!$A$2:$A$124,,0)</f>
        <v>Data Engineer</v>
      </c>
      <c r="M997" s="29" t="str">
        <f>_xlfn.XLOOKUP($C997,mapping!$J$2:$J$5,mapping!$K$2:$K$5,,0)</f>
        <v>Full-Time</v>
      </c>
      <c r="N997" s="29" t="str">
        <f>_xlfn.XLOOKUP($B997,mapping!$G$2:$G$5,mapping!$H$2:$H$5,,0)</f>
        <v>Senior</v>
      </c>
      <c r="O997" s="29" t="str">
        <f>_xlfn.XLOOKUP($J997,mapping!$D$2:$D$56,mapping!$E$2:$E$56,,0)</f>
        <v>United States</v>
      </c>
      <c r="P997" s="29" t="str">
        <f>_xlfn.XLOOKUP($K997,mapping!$P$2:$P$4,mapping!$Q$2:$Q$4,,0)</f>
        <v>Medium</v>
      </c>
      <c r="Q997" s="29" t="str">
        <f>_xlfn.XLOOKUP($I997,mapping!$M$2:$M$4,mapping!$N$2:$N$4,,0)</f>
        <v>On-site</v>
      </c>
    </row>
    <row r="998" spans="1:17" x14ac:dyDescent="0.25">
      <c r="A998" s="28">
        <v>2023</v>
      </c>
      <c r="B998" s="29" t="s">
        <v>11</v>
      </c>
      <c r="C998" s="29" t="s">
        <v>12</v>
      </c>
      <c r="D998" s="29" t="s">
        <v>22</v>
      </c>
      <c r="E998" s="28">
        <v>130410</v>
      </c>
      <c r="F998" s="29" t="s">
        <v>14</v>
      </c>
      <c r="G998" s="28">
        <v>130410</v>
      </c>
      <c r="H998" s="29" t="s">
        <v>17</v>
      </c>
      <c r="I998" s="28">
        <v>0</v>
      </c>
      <c r="J998" s="29" t="s">
        <v>17</v>
      </c>
      <c r="K998" s="29" t="s">
        <v>16</v>
      </c>
      <c r="L998" s="29" t="str">
        <f>_xlfn.XLOOKUP($D998,mapping!$B$2:$B$124,mapping!$A$2:$A$124,,0)</f>
        <v>Data Scientist</v>
      </c>
      <c r="M998" s="29" t="str">
        <f>_xlfn.XLOOKUP($C998,mapping!$J$2:$J$5,mapping!$K$2:$K$5,,0)</f>
        <v>Full-Time</v>
      </c>
      <c r="N998" s="29" t="str">
        <f>_xlfn.XLOOKUP($B998,mapping!$G$2:$G$5,mapping!$H$2:$H$5,,0)</f>
        <v>Mid-Level</v>
      </c>
      <c r="O998" s="29" t="str">
        <f>_xlfn.XLOOKUP($J998,mapping!$D$2:$D$56,mapping!$E$2:$E$56,,0)</f>
        <v>United States</v>
      </c>
      <c r="P998" s="29" t="str">
        <f>_xlfn.XLOOKUP($K998,mapping!$P$2:$P$4,mapping!$Q$2:$Q$4,,0)</f>
        <v>Medium</v>
      </c>
      <c r="Q998" s="29" t="str">
        <f>_xlfn.XLOOKUP($I998,mapping!$M$2:$M$4,mapping!$N$2:$N$4,,0)</f>
        <v>On-site</v>
      </c>
    </row>
    <row r="999" spans="1:17" x14ac:dyDescent="0.25">
      <c r="A999" s="28">
        <v>2024</v>
      </c>
      <c r="B999" s="29" t="s">
        <v>11</v>
      </c>
      <c r="C999" s="29" t="s">
        <v>12</v>
      </c>
      <c r="D999" s="29" t="s">
        <v>26</v>
      </c>
      <c r="E999" s="28">
        <v>70000</v>
      </c>
      <c r="F999" s="29" t="s">
        <v>14</v>
      </c>
      <c r="G999" s="28">
        <v>70000</v>
      </c>
      <c r="H999" s="29" t="s">
        <v>17</v>
      </c>
      <c r="I999" s="28">
        <v>0</v>
      </c>
      <c r="J999" s="29" t="s">
        <v>17</v>
      </c>
      <c r="K999" s="29" t="s">
        <v>16</v>
      </c>
      <c r="L999" s="29" t="str">
        <f>_xlfn.XLOOKUP($D999,mapping!$B$2:$B$124,mapping!$A$2:$A$124,,0)</f>
        <v>Data Engineer</v>
      </c>
      <c r="M999" s="29" t="str">
        <f>_xlfn.XLOOKUP($C999,mapping!$J$2:$J$5,mapping!$K$2:$K$5,,0)</f>
        <v>Full-Time</v>
      </c>
      <c r="N999" s="29" t="str">
        <f>_xlfn.XLOOKUP($B999,mapping!$G$2:$G$5,mapping!$H$2:$H$5,,0)</f>
        <v>Mid-Level</v>
      </c>
      <c r="O999" s="29" t="str">
        <f>_xlfn.XLOOKUP($J999,mapping!$D$2:$D$56,mapping!$E$2:$E$56,,0)</f>
        <v>United States</v>
      </c>
      <c r="P999" s="29" t="str">
        <f>_xlfn.XLOOKUP($K999,mapping!$P$2:$P$4,mapping!$Q$2:$Q$4,,0)</f>
        <v>Medium</v>
      </c>
      <c r="Q999" s="29" t="str">
        <f>_xlfn.XLOOKUP($I999,mapping!$M$2:$M$4,mapping!$N$2:$N$4,,0)</f>
        <v>On-site</v>
      </c>
    </row>
    <row r="1000" spans="1:17" x14ac:dyDescent="0.25">
      <c r="A1000" s="28">
        <v>2022</v>
      </c>
      <c r="B1000" s="29" t="s">
        <v>11</v>
      </c>
      <c r="C1000" s="29" t="s">
        <v>12</v>
      </c>
      <c r="D1000" s="29" t="s">
        <v>13</v>
      </c>
      <c r="E1000" s="28">
        <v>50000</v>
      </c>
      <c r="F1000" s="29" t="s">
        <v>27</v>
      </c>
      <c r="G1000" s="28">
        <v>61566</v>
      </c>
      <c r="H1000" s="29" t="s">
        <v>28</v>
      </c>
      <c r="I1000" s="28">
        <v>0</v>
      </c>
      <c r="J1000" s="29" t="s">
        <v>28</v>
      </c>
      <c r="K1000" s="29" t="s">
        <v>16</v>
      </c>
      <c r="L1000" s="29" t="str">
        <f>_xlfn.XLOOKUP($D1000,mapping!$B$2:$B$124,mapping!$A$2:$A$124,,0)</f>
        <v>Data Analyst</v>
      </c>
      <c r="M1000" s="29" t="str">
        <f>_xlfn.XLOOKUP($C1000,mapping!$J$2:$J$5,mapping!$K$2:$K$5,,0)</f>
        <v>Full-Time</v>
      </c>
      <c r="N1000" s="29" t="str">
        <f>_xlfn.XLOOKUP($B1000,mapping!$G$2:$G$5,mapping!$H$2:$H$5,,0)</f>
        <v>Mid-Level</v>
      </c>
      <c r="O1000" s="29" t="str">
        <f>_xlfn.XLOOKUP($J1000,mapping!$D$2:$D$56,mapping!$E$2:$E$56,,0)</f>
        <v>United Kingdom</v>
      </c>
      <c r="P1000" s="29" t="str">
        <f>_xlfn.XLOOKUP($K1000,mapping!$P$2:$P$4,mapping!$Q$2:$Q$4,,0)</f>
        <v>Medium</v>
      </c>
      <c r="Q1000" s="29" t="str">
        <f>_xlfn.XLOOKUP($I1000,mapping!$M$2:$M$4,mapping!$N$2:$N$4,,0)</f>
        <v>On-site</v>
      </c>
    </row>
    <row r="1001" spans="1:17" x14ac:dyDescent="0.25">
      <c r="A1001" s="28">
        <v>2023</v>
      </c>
      <c r="B1001" s="29" t="s">
        <v>11</v>
      </c>
      <c r="C1001" s="29" t="s">
        <v>12</v>
      </c>
      <c r="D1001" s="29" t="s">
        <v>51</v>
      </c>
      <c r="E1001" s="28">
        <v>250000</v>
      </c>
      <c r="F1001" s="29" t="s">
        <v>14</v>
      </c>
      <c r="G1001" s="28">
        <v>250000</v>
      </c>
      <c r="H1001" s="29" t="s">
        <v>17</v>
      </c>
      <c r="I1001" s="28">
        <v>0</v>
      </c>
      <c r="J1001" s="29" t="s">
        <v>17</v>
      </c>
      <c r="K1001" s="29" t="s">
        <v>16</v>
      </c>
      <c r="L1001" s="29" t="str">
        <f>_xlfn.XLOOKUP($D1001,mapping!$B$2:$B$124,mapping!$A$2:$A$124,,0)</f>
        <v>Applied Scientist</v>
      </c>
      <c r="M1001" s="29" t="str">
        <f>_xlfn.XLOOKUP($C1001,mapping!$J$2:$J$5,mapping!$K$2:$K$5,,0)</f>
        <v>Full-Time</v>
      </c>
      <c r="N1001" s="29" t="str">
        <f>_xlfn.XLOOKUP($B1001,mapping!$G$2:$G$5,mapping!$H$2:$H$5,,0)</f>
        <v>Mid-Level</v>
      </c>
      <c r="O1001" s="29" t="str">
        <f>_xlfn.XLOOKUP($J1001,mapping!$D$2:$D$56,mapping!$E$2:$E$56,,0)</f>
        <v>United States</v>
      </c>
      <c r="P1001" s="29" t="str">
        <f>_xlfn.XLOOKUP($K1001,mapping!$P$2:$P$4,mapping!$Q$2:$Q$4,,0)</f>
        <v>Medium</v>
      </c>
      <c r="Q1001" s="29" t="str">
        <f>_xlfn.XLOOKUP($I1001,mapping!$M$2:$M$4,mapping!$N$2:$N$4,,0)</f>
        <v>On-site</v>
      </c>
    </row>
    <row r="1002" spans="1:17" x14ac:dyDescent="0.25">
      <c r="A1002" s="28">
        <v>2023</v>
      </c>
      <c r="B1002" s="29" t="s">
        <v>21</v>
      </c>
      <c r="C1002" s="29" t="s">
        <v>12</v>
      </c>
      <c r="D1002" s="29" t="s">
        <v>13</v>
      </c>
      <c r="E1002" s="28">
        <v>206000</v>
      </c>
      <c r="F1002" s="29" t="s">
        <v>14</v>
      </c>
      <c r="G1002" s="28">
        <v>206000</v>
      </c>
      <c r="H1002" s="29" t="s">
        <v>17</v>
      </c>
      <c r="I1002" s="28">
        <v>0</v>
      </c>
      <c r="J1002" s="29" t="s">
        <v>17</v>
      </c>
      <c r="K1002" s="29" t="s">
        <v>16</v>
      </c>
      <c r="L1002" s="29" t="str">
        <f>_xlfn.XLOOKUP($D1002,mapping!$B$2:$B$124,mapping!$A$2:$A$124,,0)</f>
        <v>Data Analyst</v>
      </c>
      <c r="M1002" s="29" t="str">
        <f>_xlfn.XLOOKUP($C1002,mapping!$J$2:$J$5,mapping!$K$2:$K$5,,0)</f>
        <v>Full-Time</v>
      </c>
      <c r="N1002" s="29" t="str">
        <f>_xlfn.XLOOKUP($B1002,mapping!$G$2:$G$5,mapping!$H$2:$H$5,,0)</f>
        <v>Senior</v>
      </c>
      <c r="O1002" s="29" t="str">
        <f>_xlfn.XLOOKUP($J1002,mapping!$D$2:$D$56,mapping!$E$2:$E$56,,0)</f>
        <v>United States</v>
      </c>
      <c r="P1002" s="29" t="str">
        <f>_xlfn.XLOOKUP($K1002,mapping!$P$2:$P$4,mapping!$Q$2:$Q$4,,0)</f>
        <v>Medium</v>
      </c>
      <c r="Q1002" s="29" t="str">
        <f>_xlfn.XLOOKUP($I1002,mapping!$M$2:$M$4,mapping!$N$2:$N$4,,0)</f>
        <v>On-site</v>
      </c>
    </row>
    <row r="1003" spans="1:17" x14ac:dyDescent="0.25">
      <c r="A1003" s="28">
        <v>2023</v>
      </c>
      <c r="B1003" s="29" t="s">
        <v>21</v>
      </c>
      <c r="C1003" s="29" t="s">
        <v>12</v>
      </c>
      <c r="D1003" s="29" t="s">
        <v>13</v>
      </c>
      <c r="E1003" s="28">
        <v>122000</v>
      </c>
      <c r="F1003" s="29" t="s">
        <v>14</v>
      </c>
      <c r="G1003" s="28">
        <v>122000</v>
      </c>
      <c r="H1003" s="29" t="s">
        <v>17</v>
      </c>
      <c r="I1003" s="28">
        <v>0</v>
      </c>
      <c r="J1003" s="29" t="s">
        <v>17</v>
      </c>
      <c r="K1003" s="29" t="s">
        <v>16</v>
      </c>
      <c r="L1003" s="29" t="str">
        <f>_xlfn.XLOOKUP($D1003,mapping!$B$2:$B$124,mapping!$A$2:$A$124,,0)</f>
        <v>Data Analyst</v>
      </c>
      <c r="M1003" s="29" t="str">
        <f>_xlfn.XLOOKUP($C1003,mapping!$J$2:$J$5,mapping!$K$2:$K$5,,0)</f>
        <v>Full-Time</v>
      </c>
      <c r="N1003" s="29" t="str">
        <f>_xlfn.XLOOKUP($B1003,mapping!$G$2:$G$5,mapping!$H$2:$H$5,,0)</f>
        <v>Senior</v>
      </c>
      <c r="O1003" s="29" t="str">
        <f>_xlfn.XLOOKUP($J1003,mapping!$D$2:$D$56,mapping!$E$2:$E$56,,0)</f>
        <v>United States</v>
      </c>
      <c r="P1003" s="29" t="str">
        <f>_xlfn.XLOOKUP($K1003,mapping!$P$2:$P$4,mapping!$Q$2:$Q$4,,0)</f>
        <v>Medium</v>
      </c>
      <c r="Q1003" s="29" t="str">
        <f>_xlfn.XLOOKUP($I1003,mapping!$M$2:$M$4,mapping!$N$2:$N$4,,0)</f>
        <v>On-site</v>
      </c>
    </row>
    <row r="1004" spans="1:17" x14ac:dyDescent="0.25">
      <c r="A1004" s="28">
        <v>2022</v>
      </c>
      <c r="B1004" s="29" t="s">
        <v>21</v>
      </c>
      <c r="C1004" s="29" t="s">
        <v>12</v>
      </c>
      <c r="D1004" s="29" t="s">
        <v>22</v>
      </c>
      <c r="E1004" s="28">
        <v>140000</v>
      </c>
      <c r="F1004" s="29" t="s">
        <v>14</v>
      </c>
      <c r="G1004" s="28">
        <v>140000</v>
      </c>
      <c r="H1004" s="29" t="s">
        <v>17</v>
      </c>
      <c r="I1004" s="28">
        <v>100</v>
      </c>
      <c r="J1004" s="29" t="s">
        <v>17</v>
      </c>
      <c r="K1004" s="29" t="s">
        <v>16</v>
      </c>
      <c r="L1004" s="29" t="str">
        <f>_xlfn.XLOOKUP($D1004,mapping!$B$2:$B$124,mapping!$A$2:$A$124,,0)</f>
        <v>Data Scientist</v>
      </c>
      <c r="M1004" s="29" t="str">
        <f>_xlfn.XLOOKUP($C1004,mapping!$J$2:$J$5,mapping!$K$2:$K$5,,0)</f>
        <v>Full-Time</v>
      </c>
      <c r="N1004" s="29" t="str">
        <f>_xlfn.XLOOKUP($B1004,mapping!$G$2:$G$5,mapping!$H$2:$H$5,,0)</f>
        <v>Senior</v>
      </c>
      <c r="O1004" s="29" t="str">
        <f>_xlfn.XLOOKUP($J1004,mapping!$D$2:$D$56,mapping!$E$2:$E$56,,0)</f>
        <v>United States</v>
      </c>
      <c r="P1004" s="29" t="str">
        <f>_xlfn.XLOOKUP($K1004,mapping!$P$2:$P$4,mapping!$Q$2:$Q$4,,0)</f>
        <v>Medium</v>
      </c>
      <c r="Q1004" s="29" t="str">
        <f>_xlfn.XLOOKUP($I1004,mapping!$M$2:$M$4,mapping!$N$2:$N$4,,0)</f>
        <v>Remote</v>
      </c>
    </row>
    <row r="1005" spans="1:17" x14ac:dyDescent="0.25">
      <c r="A1005" s="28">
        <v>2023</v>
      </c>
      <c r="B1005" s="29" t="s">
        <v>21</v>
      </c>
      <c r="C1005" s="29" t="s">
        <v>12</v>
      </c>
      <c r="D1005" s="29" t="s">
        <v>13</v>
      </c>
      <c r="E1005" s="28">
        <v>143520</v>
      </c>
      <c r="F1005" s="29" t="s">
        <v>14</v>
      </c>
      <c r="G1005" s="28">
        <v>143520</v>
      </c>
      <c r="H1005" s="29" t="s">
        <v>17</v>
      </c>
      <c r="I1005" s="28">
        <v>0</v>
      </c>
      <c r="J1005" s="29" t="s">
        <v>17</v>
      </c>
      <c r="K1005" s="29" t="s">
        <v>16</v>
      </c>
      <c r="L1005" s="29" t="str">
        <f>_xlfn.XLOOKUP($D1005,mapping!$B$2:$B$124,mapping!$A$2:$A$124,,0)</f>
        <v>Data Analyst</v>
      </c>
      <c r="M1005" s="29" t="str">
        <f>_xlfn.XLOOKUP($C1005,mapping!$J$2:$J$5,mapping!$K$2:$K$5,,0)</f>
        <v>Full-Time</v>
      </c>
      <c r="N1005" s="29" t="str">
        <f>_xlfn.XLOOKUP($B1005,mapping!$G$2:$G$5,mapping!$H$2:$H$5,,0)</f>
        <v>Senior</v>
      </c>
      <c r="O1005" s="29" t="str">
        <f>_xlfn.XLOOKUP($J1005,mapping!$D$2:$D$56,mapping!$E$2:$E$56,,0)</f>
        <v>United States</v>
      </c>
      <c r="P1005" s="29" t="str">
        <f>_xlfn.XLOOKUP($K1005,mapping!$P$2:$P$4,mapping!$Q$2:$Q$4,,0)</f>
        <v>Medium</v>
      </c>
      <c r="Q1005" s="29" t="str">
        <f>_xlfn.XLOOKUP($I1005,mapping!$M$2:$M$4,mapping!$N$2:$N$4,,0)</f>
        <v>On-site</v>
      </c>
    </row>
    <row r="1006" spans="1:17" x14ac:dyDescent="0.25">
      <c r="A1006" s="28">
        <v>2024</v>
      </c>
      <c r="B1006" s="29" t="s">
        <v>21</v>
      </c>
      <c r="C1006" s="29" t="s">
        <v>12</v>
      </c>
      <c r="D1006" s="29" t="s">
        <v>50</v>
      </c>
      <c r="E1006" s="28">
        <v>220000</v>
      </c>
      <c r="F1006" s="29" t="s">
        <v>14</v>
      </c>
      <c r="G1006" s="28">
        <v>220000</v>
      </c>
      <c r="H1006" s="29" t="s">
        <v>17</v>
      </c>
      <c r="I1006" s="28">
        <v>0</v>
      </c>
      <c r="J1006" s="29" t="s">
        <v>17</v>
      </c>
      <c r="K1006" s="29" t="s">
        <v>16</v>
      </c>
      <c r="L1006" s="29" t="str">
        <f>_xlfn.XLOOKUP($D1006,mapping!$B$2:$B$124,mapping!$A$2:$A$124,,0)</f>
        <v>Machine Learning Engineer</v>
      </c>
      <c r="M1006" s="29" t="str">
        <f>_xlfn.XLOOKUP($C1006,mapping!$J$2:$J$5,mapping!$K$2:$K$5,,0)</f>
        <v>Full-Time</v>
      </c>
      <c r="N1006" s="29" t="str">
        <f>_xlfn.XLOOKUP($B1006,mapping!$G$2:$G$5,mapping!$H$2:$H$5,,0)</f>
        <v>Senior</v>
      </c>
      <c r="O1006" s="29" t="str">
        <f>_xlfn.XLOOKUP($J1006,mapping!$D$2:$D$56,mapping!$E$2:$E$56,,0)</f>
        <v>United States</v>
      </c>
      <c r="P1006" s="29" t="str">
        <f>_xlfn.XLOOKUP($K1006,mapping!$P$2:$P$4,mapping!$Q$2:$Q$4,,0)</f>
        <v>Medium</v>
      </c>
      <c r="Q1006" s="29" t="str">
        <f>_xlfn.XLOOKUP($I1006,mapping!$M$2:$M$4,mapping!$N$2:$N$4,,0)</f>
        <v>On-site</v>
      </c>
    </row>
    <row r="1007" spans="1:17" x14ac:dyDescent="0.25">
      <c r="A1007" s="28">
        <v>2023</v>
      </c>
      <c r="B1007" s="29" t="s">
        <v>21</v>
      </c>
      <c r="C1007" s="29" t="s">
        <v>12</v>
      </c>
      <c r="D1007" s="29" t="s">
        <v>69</v>
      </c>
      <c r="E1007" s="28">
        <v>100000</v>
      </c>
      <c r="F1007" s="29" t="s">
        <v>14</v>
      </c>
      <c r="G1007" s="28">
        <v>100000</v>
      </c>
      <c r="H1007" s="29" t="s">
        <v>17</v>
      </c>
      <c r="I1007" s="28">
        <v>0</v>
      </c>
      <c r="J1007" s="29" t="s">
        <v>17</v>
      </c>
      <c r="K1007" s="29" t="s">
        <v>16</v>
      </c>
      <c r="L1007" s="29" t="str">
        <f>_xlfn.XLOOKUP($D1007,mapping!$B$2:$B$124,mapping!$A$2:$A$124,,0)</f>
        <v>Data Manager</v>
      </c>
      <c r="M1007" s="29" t="str">
        <f>_xlfn.XLOOKUP($C1007,mapping!$J$2:$J$5,mapping!$K$2:$K$5,,0)</f>
        <v>Full-Time</v>
      </c>
      <c r="N1007" s="29" t="str">
        <f>_xlfn.XLOOKUP($B1007,mapping!$G$2:$G$5,mapping!$H$2:$H$5,,0)</f>
        <v>Senior</v>
      </c>
      <c r="O1007" s="29" t="str">
        <f>_xlfn.XLOOKUP($J1007,mapping!$D$2:$D$56,mapping!$E$2:$E$56,,0)</f>
        <v>United States</v>
      </c>
      <c r="P1007" s="29" t="str">
        <f>_xlfn.XLOOKUP($K1007,mapping!$P$2:$P$4,mapping!$Q$2:$Q$4,,0)</f>
        <v>Medium</v>
      </c>
      <c r="Q1007" s="29" t="str">
        <f>_xlfn.XLOOKUP($I1007,mapping!$M$2:$M$4,mapping!$N$2:$N$4,,0)</f>
        <v>On-site</v>
      </c>
    </row>
    <row r="1008" spans="1:17" x14ac:dyDescent="0.25">
      <c r="A1008" s="28">
        <v>2023</v>
      </c>
      <c r="B1008" s="29" t="s">
        <v>21</v>
      </c>
      <c r="C1008" s="29" t="s">
        <v>12</v>
      </c>
      <c r="D1008" s="29" t="s">
        <v>39</v>
      </c>
      <c r="E1008" s="28">
        <v>165400</v>
      </c>
      <c r="F1008" s="29" t="s">
        <v>14</v>
      </c>
      <c r="G1008" s="28">
        <v>165400</v>
      </c>
      <c r="H1008" s="29" t="s">
        <v>17</v>
      </c>
      <c r="I1008" s="28">
        <v>0</v>
      </c>
      <c r="J1008" s="29" t="s">
        <v>17</v>
      </c>
      <c r="K1008" s="29" t="s">
        <v>16</v>
      </c>
      <c r="L1008" s="29" t="str">
        <f>_xlfn.XLOOKUP($D1008,mapping!$B$2:$B$124,mapping!$A$2:$A$124,,0)</f>
        <v>Machine Learning Engineer</v>
      </c>
      <c r="M1008" s="29" t="str">
        <f>_xlfn.XLOOKUP($C1008,mapping!$J$2:$J$5,mapping!$K$2:$K$5,,0)</f>
        <v>Full-Time</v>
      </c>
      <c r="N1008" s="29" t="str">
        <f>_xlfn.XLOOKUP($B1008,mapping!$G$2:$G$5,mapping!$H$2:$H$5,,0)</f>
        <v>Senior</v>
      </c>
      <c r="O1008" s="29" t="str">
        <f>_xlfn.XLOOKUP($J1008,mapping!$D$2:$D$56,mapping!$E$2:$E$56,,0)</f>
        <v>United States</v>
      </c>
      <c r="P1008" s="29" t="str">
        <f>_xlfn.XLOOKUP($K1008,mapping!$P$2:$P$4,mapping!$Q$2:$Q$4,,0)</f>
        <v>Medium</v>
      </c>
      <c r="Q1008" s="29" t="str">
        <f>_xlfn.XLOOKUP($I1008,mapping!$M$2:$M$4,mapping!$N$2:$N$4,,0)</f>
        <v>On-site</v>
      </c>
    </row>
    <row r="1009" spans="1:17" x14ac:dyDescent="0.25">
      <c r="A1009" s="28">
        <v>2023</v>
      </c>
      <c r="B1009" s="29" t="s">
        <v>25</v>
      </c>
      <c r="C1009" s="29" t="s">
        <v>12</v>
      </c>
      <c r="D1009" s="29" t="s">
        <v>22</v>
      </c>
      <c r="E1009" s="28">
        <v>185000</v>
      </c>
      <c r="F1009" s="29" t="s">
        <v>14</v>
      </c>
      <c r="G1009" s="28">
        <v>185000</v>
      </c>
      <c r="H1009" s="29" t="s">
        <v>17</v>
      </c>
      <c r="I1009" s="28">
        <v>0</v>
      </c>
      <c r="J1009" s="29" t="s">
        <v>17</v>
      </c>
      <c r="K1009" s="29" t="s">
        <v>16</v>
      </c>
      <c r="L1009" s="29" t="str">
        <f>_xlfn.XLOOKUP($D1009,mapping!$B$2:$B$124,mapping!$A$2:$A$124,,0)</f>
        <v>Data Scientist</v>
      </c>
      <c r="M1009" s="29" t="str">
        <f>_xlfn.XLOOKUP($C1009,mapping!$J$2:$J$5,mapping!$K$2:$K$5,,0)</f>
        <v>Full-Time</v>
      </c>
      <c r="N1009" s="29" t="str">
        <f>_xlfn.XLOOKUP($B1009,mapping!$G$2:$G$5,mapping!$H$2:$H$5,,0)</f>
        <v>Executive</v>
      </c>
      <c r="O1009" s="29" t="str">
        <f>_xlfn.XLOOKUP($J1009,mapping!$D$2:$D$56,mapping!$E$2:$E$56,,0)</f>
        <v>United States</v>
      </c>
      <c r="P1009" s="29" t="str">
        <f>_xlfn.XLOOKUP($K1009,mapping!$P$2:$P$4,mapping!$Q$2:$Q$4,,0)</f>
        <v>Medium</v>
      </c>
      <c r="Q1009" s="29" t="str">
        <f>_xlfn.XLOOKUP($I1009,mapping!$M$2:$M$4,mapping!$N$2:$N$4,,0)</f>
        <v>On-site</v>
      </c>
    </row>
    <row r="1010" spans="1:17" x14ac:dyDescent="0.25">
      <c r="A1010" s="28">
        <v>2023</v>
      </c>
      <c r="B1010" s="29" t="s">
        <v>29</v>
      </c>
      <c r="C1010" s="29" t="s">
        <v>12</v>
      </c>
      <c r="D1010" s="29" t="s">
        <v>13</v>
      </c>
      <c r="E1010" s="28">
        <v>50000</v>
      </c>
      <c r="F1010" s="29" t="s">
        <v>14</v>
      </c>
      <c r="G1010" s="28">
        <v>50000</v>
      </c>
      <c r="H1010" s="29" t="s">
        <v>17</v>
      </c>
      <c r="I1010" s="28">
        <v>100</v>
      </c>
      <c r="J1010" s="29" t="s">
        <v>17</v>
      </c>
      <c r="K1010" s="29" t="s">
        <v>16</v>
      </c>
      <c r="L1010" s="29" t="str">
        <f>_xlfn.XLOOKUP($D1010,mapping!$B$2:$B$124,mapping!$A$2:$A$124,,0)</f>
        <v>Data Analyst</v>
      </c>
      <c r="M1010" s="29" t="str">
        <f>_xlfn.XLOOKUP($C1010,mapping!$J$2:$J$5,mapping!$K$2:$K$5,,0)</f>
        <v>Full-Time</v>
      </c>
      <c r="N1010" s="29" t="str">
        <f>_xlfn.XLOOKUP($B1010,mapping!$G$2:$G$5,mapping!$H$2:$H$5,,0)</f>
        <v>Junior</v>
      </c>
      <c r="O1010" s="29" t="str">
        <f>_xlfn.XLOOKUP($J1010,mapping!$D$2:$D$56,mapping!$E$2:$E$56,,0)</f>
        <v>United States</v>
      </c>
      <c r="P1010" s="29" t="str">
        <f>_xlfn.XLOOKUP($K1010,mapping!$P$2:$P$4,mapping!$Q$2:$Q$4,,0)</f>
        <v>Medium</v>
      </c>
      <c r="Q1010" s="29" t="str">
        <f>_xlfn.XLOOKUP($I1010,mapping!$M$2:$M$4,mapping!$N$2:$N$4,,0)</f>
        <v>Remote</v>
      </c>
    </row>
    <row r="1011" spans="1:17" x14ac:dyDescent="0.25">
      <c r="A1011" s="28">
        <v>2024</v>
      </c>
      <c r="B1011" s="29" t="s">
        <v>11</v>
      </c>
      <c r="C1011" s="29" t="s">
        <v>12</v>
      </c>
      <c r="D1011" s="29" t="s">
        <v>129</v>
      </c>
      <c r="E1011" s="28">
        <v>198000</v>
      </c>
      <c r="F1011" s="29" t="s">
        <v>14</v>
      </c>
      <c r="G1011" s="28">
        <v>198000</v>
      </c>
      <c r="H1011" s="29" t="s">
        <v>17</v>
      </c>
      <c r="I1011" s="28">
        <v>0</v>
      </c>
      <c r="J1011" s="29" t="s">
        <v>17</v>
      </c>
      <c r="K1011" s="29" t="s">
        <v>16</v>
      </c>
      <c r="L1011" s="29" t="str">
        <f>_xlfn.XLOOKUP($D1011,mapping!$B$2:$B$124,mapping!$A$2:$A$124,,0)</f>
        <v>Software Engineer</v>
      </c>
      <c r="M1011" s="29" t="str">
        <f>_xlfn.XLOOKUP($C1011,mapping!$J$2:$J$5,mapping!$K$2:$K$5,,0)</f>
        <v>Full-Time</v>
      </c>
      <c r="N1011" s="29" t="str">
        <f>_xlfn.XLOOKUP($B1011,mapping!$G$2:$G$5,mapping!$H$2:$H$5,,0)</f>
        <v>Mid-Level</v>
      </c>
      <c r="O1011" s="29" t="str">
        <f>_xlfn.XLOOKUP($J1011,mapping!$D$2:$D$56,mapping!$E$2:$E$56,,0)</f>
        <v>United States</v>
      </c>
      <c r="P1011" s="29" t="str">
        <f>_xlfn.XLOOKUP($K1011,mapping!$P$2:$P$4,mapping!$Q$2:$Q$4,,0)</f>
        <v>Medium</v>
      </c>
      <c r="Q1011" s="29" t="str">
        <f>_xlfn.XLOOKUP($I1011,mapping!$M$2:$M$4,mapping!$N$2:$N$4,,0)</f>
        <v>On-site</v>
      </c>
    </row>
    <row r="1012" spans="1:17" x14ac:dyDescent="0.25">
      <c r="A1012" s="28">
        <v>2023</v>
      </c>
      <c r="B1012" s="29" t="s">
        <v>11</v>
      </c>
      <c r="C1012" s="29" t="s">
        <v>12</v>
      </c>
      <c r="D1012" s="29" t="s">
        <v>31</v>
      </c>
      <c r="E1012" s="28">
        <v>700000</v>
      </c>
      <c r="F1012" s="29" t="s">
        <v>14</v>
      </c>
      <c r="G1012" s="28">
        <v>700000</v>
      </c>
      <c r="H1012" s="29" t="s">
        <v>17</v>
      </c>
      <c r="I1012" s="28">
        <v>100</v>
      </c>
      <c r="J1012" s="29" t="s">
        <v>17</v>
      </c>
      <c r="K1012" s="29" t="s">
        <v>16</v>
      </c>
      <c r="L1012" s="29" t="str">
        <f>_xlfn.XLOOKUP($D1012,mapping!$B$2:$B$124,mapping!$A$2:$A$124,,0)</f>
        <v>Analytics Engineer</v>
      </c>
      <c r="M1012" s="29" t="str">
        <f>_xlfn.XLOOKUP($C1012,mapping!$J$2:$J$5,mapping!$K$2:$K$5,,0)</f>
        <v>Full-Time</v>
      </c>
      <c r="N1012" s="29" t="str">
        <f>_xlfn.XLOOKUP($B1012,mapping!$G$2:$G$5,mapping!$H$2:$H$5,,0)</f>
        <v>Mid-Level</v>
      </c>
      <c r="O1012" s="29" t="str">
        <f>_xlfn.XLOOKUP($J1012,mapping!$D$2:$D$56,mapping!$E$2:$E$56,,0)</f>
        <v>United States</v>
      </c>
      <c r="P1012" s="29" t="str">
        <f>_xlfn.XLOOKUP($K1012,mapping!$P$2:$P$4,mapping!$Q$2:$Q$4,,0)</f>
        <v>Medium</v>
      </c>
      <c r="Q1012" s="29" t="str">
        <f>_xlfn.XLOOKUP($I1012,mapping!$M$2:$M$4,mapping!$N$2:$N$4,,0)</f>
        <v>Remote</v>
      </c>
    </row>
    <row r="1013" spans="1:17" x14ac:dyDescent="0.25">
      <c r="A1013" s="28">
        <v>2022</v>
      </c>
      <c r="B1013" s="29" t="s">
        <v>21</v>
      </c>
      <c r="C1013" s="29" t="s">
        <v>12</v>
      </c>
      <c r="D1013" s="29" t="s">
        <v>63</v>
      </c>
      <c r="E1013" s="28">
        <v>63000</v>
      </c>
      <c r="F1013" s="29" t="s">
        <v>14</v>
      </c>
      <c r="G1013" s="28">
        <v>63000</v>
      </c>
      <c r="H1013" s="29" t="s">
        <v>17</v>
      </c>
      <c r="I1013" s="28">
        <v>0</v>
      </c>
      <c r="J1013" s="29" t="s">
        <v>17</v>
      </c>
      <c r="K1013" s="29" t="s">
        <v>16</v>
      </c>
      <c r="L1013" s="29" t="str">
        <f>_xlfn.XLOOKUP($D1013,mapping!$B$2:$B$124,mapping!$A$2:$A$124,,0)</f>
        <v>Data Architect</v>
      </c>
      <c r="M1013" s="29" t="str">
        <f>_xlfn.XLOOKUP($C1013,mapping!$J$2:$J$5,mapping!$K$2:$K$5,,0)</f>
        <v>Full-Time</v>
      </c>
      <c r="N1013" s="29" t="str">
        <f>_xlfn.XLOOKUP($B1013,mapping!$G$2:$G$5,mapping!$H$2:$H$5,,0)</f>
        <v>Senior</v>
      </c>
      <c r="O1013" s="29" t="str">
        <f>_xlfn.XLOOKUP($J1013,mapping!$D$2:$D$56,mapping!$E$2:$E$56,,0)</f>
        <v>United States</v>
      </c>
      <c r="P1013" s="29" t="str">
        <f>_xlfn.XLOOKUP($K1013,mapping!$P$2:$P$4,mapping!$Q$2:$Q$4,,0)</f>
        <v>Medium</v>
      </c>
      <c r="Q1013" s="29" t="str">
        <f>_xlfn.XLOOKUP($I1013,mapping!$M$2:$M$4,mapping!$N$2:$N$4,,0)</f>
        <v>On-site</v>
      </c>
    </row>
    <row r="1014" spans="1:17" x14ac:dyDescent="0.25">
      <c r="A1014" s="28">
        <v>2021</v>
      </c>
      <c r="B1014" s="29" t="s">
        <v>21</v>
      </c>
      <c r="C1014" s="29" t="s">
        <v>12</v>
      </c>
      <c r="D1014" s="29" t="s">
        <v>13</v>
      </c>
      <c r="E1014" s="28">
        <v>54000</v>
      </c>
      <c r="F1014" s="29" t="s">
        <v>19</v>
      </c>
      <c r="G1014" s="28">
        <v>63831</v>
      </c>
      <c r="H1014" s="29" t="s">
        <v>36</v>
      </c>
      <c r="I1014" s="28">
        <v>50</v>
      </c>
      <c r="J1014" s="29" t="s">
        <v>36</v>
      </c>
      <c r="K1014" s="29" t="s">
        <v>33</v>
      </c>
      <c r="L1014" s="29" t="str">
        <f>_xlfn.XLOOKUP($D1014,mapping!$B$2:$B$124,mapping!$A$2:$A$124,,0)</f>
        <v>Data Analyst</v>
      </c>
      <c r="M1014" s="29" t="str">
        <f>_xlfn.XLOOKUP($C1014,mapping!$J$2:$J$5,mapping!$K$2:$K$5,,0)</f>
        <v>Full-Time</v>
      </c>
      <c r="N1014" s="29" t="str">
        <f>_xlfn.XLOOKUP($B1014,mapping!$G$2:$G$5,mapping!$H$2:$H$5,,0)</f>
        <v>Senior</v>
      </c>
      <c r="O1014" s="29" t="str">
        <f>_xlfn.XLOOKUP($J1014,mapping!$D$2:$D$56,mapping!$E$2:$E$56,,0)</f>
        <v>Germany</v>
      </c>
      <c r="P1014" s="29" t="str">
        <f>_xlfn.XLOOKUP($K1014,mapping!$P$2:$P$4,mapping!$Q$2:$Q$4,,0)</f>
        <v>Large</v>
      </c>
      <c r="Q1014" s="29" t="str">
        <f>_xlfn.XLOOKUP($I1014,mapping!$M$2:$M$4,mapping!$N$2:$N$4,,0)</f>
        <v>Hybrid</v>
      </c>
    </row>
    <row r="1015" spans="1:17" x14ac:dyDescent="0.25">
      <c r="A1015" s="28">
        <v>2023</v>
      </c>
      <c r="B1015" s="29" t="s">
        <v>21</v>
      </c>
      <c r="C1015" s="29" t="s">
        <v>12</v>
      </c>
      <c r="D1015" s="29" t="s">
        <v>26</v>
      </c>
      <c r="E1015" s="28">
        <v>178500</v>
      </c>
      <c r="F1015" s="29" t="s">
        <v>14</v>
      </c>
      <c r="G1015" s="28">
        <v>178500</v>
      </c>
      <c r="H1015" s="29" t="s">
        <v>17</v>
      </c>
      <c r="I1015" s="28">
        <v>100</v>
      </c>
      <c r="J1015" s="29" t="s">
        <v>17</v>
      </c>
      <c r="K1015" s="29" t="s">
        <v>16</v>
      </c>
      <c r="L1015" s="29" t="str">
        <f>_xlfn.XLOOKUP($D1015,mapping!$B$2:$B$124,mapping!$A$2:$A$124,,0)</f>
        <v>Data Engineer</v>
      </c>
      <c r="M1015" s="29" t="str">
        <f>_xlfn.XLOOKUP($C1015,mapping!$J$2:$J$5,mapping!$K$2:$K$5,,0)</f>
        <v>Full-Time</v>
      </c>
      <c r="N1015" s="29" t="str">
        <f>_xlfn.XLOOKUP($B1015,mapping!$G$2:$G$5,mapping!$H$2:$H$5,,0)</f>
        <v>Senior</v>
      </c>
      <c r="O1015" s="29" t="str">
        <f>_xlfn.XLOOKUP($J1015,mapping!$D$2:$D$56,mapping!$E$2:$E$56,,0)</f>
        <v>United States</v>
      </c>
      <c r="P1015" s="29" t="str">
        <f>_xlfn.XLOOKUP($K1015,mapping!$P$2:$P$4,mapping!$Q$2:$Q$4,,0)</f>
        <v>Medium</v>
      </c>
      <c r="Q1015" s="29" t="str">
        <f>_xlfn.XLOOKUP($I1015,mapping!$M$2:$M$4,mapping!$N$2:$N$4,,0)</f>
        <v>Remote</v>
      </c>
    </row>
    <row r="1016" spans="1:17" x14ac:dyDescent="0.25">
      <c r="A1016" s="28">
        <v>2023</v>
      </c>
      <c r="B1016" s="29" t="s">
        <v>25</v>
      </c>
      <c r="C1016" s="29" t="s">
        <v>12</v>
      </c>
      <c r="D1016" s="29" t="s">
        <v>22</v>
      </c>
      <c r="E1016" s="28">
        <v>228856</v>
      </c>
      <c r="F1016" s="29" t="s">
        <v>14</v>
      </c>
      <c r="G1016" s="28">
        <v>228856</v>
      </c>
      <c r="H1016" s="29" t="s">
        <v>28</v>
      </c>
      <c r="I1016" s="28">
        <v>100</v>
      </c>
      <c r="J1016" s="29" t="s">
        <v>28</v>
      </c>
      <c r="K1016" s="29" t="s">
        <v>16</v>
      </c>
      <c r="L1016" s="29" t="str">
        <f>_xlfn.XLOOKUP($D1016,mapping!$B$2:$B$124,mapping!$A$2:$A$124,,0)</f>
        <v>Data Scientist</v>
      </c>
      <c r="M1016" s="29" t="str">
        <f>_xlfn.XLOOKUP($C1016,mapping!$J$2:$J$5,mapping!$K$2:$K$5,,0)</f>
        <v>Full-Time</v>
      </c>
      <c r="N1016" s="29" t="str">
        <f>_xlfn.XLOOKUP($B1016,mapping!$G$2:$G$5,mapping!$H$2:$H$5,,0)</f>
        <v>Executive</v>
      </c>
      <c r="O1016" s="29" t="str">
        <f>_xlfn.XLOOKUP($J1016,mapping!$D$2:$D$56,mapping!$E$2:$E$56,,0)</f>
        <v>United Kingdom</v>
      </c>
      <c r="P1016" s="29" t="str">
        <f>_xlfn.XLOOKUP($K1016,mapping!$P$2:$P$4,mapping!$Q$2:$Q$4,,0)</f>
        <v>Medium</v>
      </c>
      <c r="Q1016" s="29" t="str">
        <f>_xlfn.XLOOKUP($I1016,mapping!$M$2:$M$4,mapping!$N$2:$N$4,,0)</f>
        <v>Remote</v>
      </c>
    </row>
    <row r="1017" spans="1:17" x14ac:dyDescent="0.25">
      <c r="A1017" s="28">
        <v>2023</v>
      </c>
      <c r="B1017" s="29" t="s">
        <v>11</v>
      </c>
      <c r="C1017" s="29" t="s">
        <v>12</v>
      </c>
      <c r="D1017" s="29" t="s">
        <v>67</v>
      </c>
      <c r="E1017" s="28">
        <v>185900</v>
      </c>
      <c r="F1017" s="29" t="s">
        <v>14</v>
      </c>
      <c r="G1017" s="28">
        <v>185900</v>
      </c>
      <c r="H1017" s="29" t="s">
        <v>17</v>
      </c>
      <c r="I1017" s="28">
        <v>0</v>
      </c>
      <c r="J1017" s="29" t="s">
        <v>17</v>
      </c>
      <c r="K1017" s="29" t="s">
        <v>16</v>
      </c>
      <c r="L1017" s="29" t="str">
        <f>_xlfn.XLOOKUP($D1017,mapping!$B$2:$B$124,mapping!$A$2:$A$124,,0)</f>
        <v>Data Specialist</v>
      </c>
      <c r="M1017" s="29" t="str">
        <f>_xlfn.XLOOKUP($C1017,mapping!$J$2:$J$5,mapping!$K$2:$K$5,,0)</f>
        <v>Full-Time</v>
      </c>
      <c r="N1017" s="29" t="str">
        <f>_xlfn.XLOOKUP($B1017,mapping!$G$2:$G$5,mapping!$H$2:$H$5,,0)</f>
        <v>Mid-Level</v>
      </c>
      <c r="O1017" s="29" t="str">
        <f>_xlfn.XLOOKUP($J1017,mapping!$D$2:$D$56,mapping!$E$2:$E$56,,0)</f>
        <v>United States</v>
      </c>
      <c r="P1017" s="29" t="str">
        <f>_xlfn.XLOOKUP($K1017,mapping!$P$2:$P$4,mapping!$Q$2:$Q$4,,0)</f>
        <v>Medium</v>
      </c>
      <c r="Q1017" s="29" t="str">
        <f>_xlfn.XLOOKUP($I1017,mapping!$M$2:$M$4,mapping!$N$2:$N$4,,0)</f>
        <v>On-site</v>
      </c>
    </row>
    <row r="1018" spans="1:17" x14ac:dyDescent="0.25">
      <c r="A1018" s="28">
        <v>2023</v>
      </c>
      <c r="B1018" s="29" t="s">
        <v>21</v>
      </c>
      <c r="C1018" s="29" t="s">
        <v>12</v>
      </c>
      <c r="D1018" s="29" t="s">
        <v>22</v>
      </c>
      <c r="E1018" s="28">
        <v>139000</v>
      </c>
      <c r="F1018" s="29" t="s">
        <v>14</v>
      </c>
      <c r="G1018" s="28">
        <v>139000</v>
      </c>
      <c r="H1018" s="29" t="s">
        <v>17</v>
      </c>
      <c r="I1018" s="28">
        <v>0</v>
      </c>
      <c r="J1018" s="29" t="s">
        <v>17</v>
      </c>
      <c r="K1018" s="29" t="s">
        <v>16</v>
      </c>
      <c r="L1018" s="29" t="str">
        <f>_xlfn.XLOOKUP($D1018,mapping!$B$2:$B$124,mapping!$A$2:$A$124,,0)</f>
        <v>Data Scientist</v>
      </c>
      <c r="M1018" s="29" t="str">
        <f>_xlfn.XLOOKUP($C1018,mapping!$J$2:$J$5,mapping!$K$2:$K$5,,0)</f>
        <v>Full-Time</v>
      </c>
      <c r="N1018" s="29" t="str">
        <f>_xlfn.XLOOKUP($B1018,mapping!$G$2:$G$5,mapping!$H$2:$H$5,,0)</f>
        <v>Senior</v>
      </c>
      <c r="O1018" s="29" t="str">
        <f>_xlfn.XLOOKUP($J1018,mapping!$D$2:$D$56,mapping!$E$2:$E$56,,0)</f>
        <v>United States</v>
      </c>
      <c r="P1018" s="29" t="str">
        <f>_xlfn.XLOOKUP($K1018,mapping!$P$2:$P$4,mapping!$Q$2:$Q$4,,0)</f>
        <v>Medium</v>
      </c>
      <c r="Q1018" s="29" t="str">
        <f>_xlfn.XLOOKUP($I1018,mapping!$M$2:$M$4,mapping!$N$2:$N$4,,0)</f>
        <v>On-site</v>
      </c>
    </row>
    <row r="1019" spans="1:17" x14ac:dyDescent="0.25">
      <c r="A1019" s="28">
        <v>2022</v>
      </c>
      <c r="B1019" s="29" t="s">
        <v>21</v>
      </c>
      <c r="C1019" s="29" t="s">
        <v>12</v>
      </c>
      <c r="D1019" s="29" t="s">
        <v>26</v>
      </c>
      <c r="E1019" s="28">
        <v>105700</v>
      </c>
      <c r="F1019" s="29" t="s">
        <v>14</v>
      </c>
      <c r="G1019" s="28">
        <v>105700</v>
      </c>
      <c r="H1019" s="29" t="s">
        <v>17</v>
      </c>
      <c r="I1019" s="28">
        <v>0</v>
      </c>
      <c r="J1019" s="29" t="s">
        <v>17</v>
      </c>
      <c r="K1019" s="29" t="s">
        <v>33</v>
      </c>
      <c r="L1019" s="29" t="str">
        <f>_xlfn.XLOOKUP($D1019,mapping!$B$2:$B$124,mapping!$A$2:$A$124,,0)</f>
        <v>Data Engineer</v>
      </c>
      <c r="M1019" s="29" t="str">
        <f>_xlfn.XLOOKUP($C1019,mapping!$J$2:$J$5,mapping!$K$2:$K$5,,0)</f>
        <v>Full-Time</v>
      </c>
      <c r="N1019" s="29" t="str">
        <f>_xlfn.XLOOKUP($B1019,mapping!$G$2:$G$5,mapping!$H$2:$H$5,,0)</f>
        <v>Senior</v>
      </c>
      <c r="O1019" s="29" t="str">
        <f>_xlfn.XLOOKUP($J1019,mapping!$D$2:$D$56,mapping!$E$2:$E$56,,0)</f>
        <v>United States</v>
      </c>
      <c r="P1019" s="29" t="str">
        <f>_xlfn.XLOOKUP($K1019,mapping!$P$2:$P$4,mapping!$Q$2:$Q$4,,0)</f>
        <v>Large</v>
      </c>
      <c r="Q1019" s="29" t="str">
        <f>_xlfn.XLOOKUP($I1019,mapping!$M$2:$M$4,mapping!$N$2:$N$4,,0)</f>
        <v>On-site</v>
      </c>
    </row>
    <row r="1020" spans="1:17" x14ac:dyDescent="0.25">
      <c r="A1020" s="28">
        <v>2023</v>
      </c>
      <c r="B1020" s="29" t="s">
        <v>11</v>
      </c>
      <c r="C1020" s="29" t="s">
        <v>12</v>
      </c>
      <c r="D1020" s="29" t="s">
        <v>22</v>
      </c>
      <c r="E1020" s="28">
        <v>128750</v>
      </c>
      <c r="F1020" s="29" t="s">
        <v>14</v>
      </c>
      <c r="G1020" s="28">
        <v>128750</v>
      </c>
      <c r="H1020" s="29" t="s">
        <v>17</v>
      </c>
      <c r="I1020" s="28">
        <v>0</v>
      </c>
      <c r="J1020" s="29" t="s">
        <v>17</v>
      </c>
      <c r="K1020" s="29" t="s">
        <v>16</v>
      </c>
      <c r="L1020" s="29" t="str">
        <f>_xlfn.XLOOKUP($D1020,mapping!$B$2:$B$124,mapping!$A$2:$A$124,,0)</f>
        <v>Data Scientist</v>
      </c>
      <c r="M1020" s="29" t="str">
        <f>_xlfn.XLOOKUP($C1020,mapping!$J$2:$J$5,mapping!$K$2:$K$5,,0)</f>
        <v>Full-Time</v>
      </c>
      <c r="N1020" s="29" t="str">
        <f>_xlfn.XLOOKUP($B1020,mapping!$G$2:$G$5,mapping!$H$2:$H$5,,0)</f>
        <v>Mid-Level</v>
      </c>
      <c r="O1020" s="29" t="str">
        <f>_xlfn.XLOOKUP($J1020,mapping!$D$2:$D$56,mapping!$E$2:$E$56,,0)</f>
        <v>United States</v>
      </c>
      <c r="P1020" s="29" t="str">
        <f>_xlfn.XLOOKUP($K1020,mapping!$P$2:$P$4,mapping!$Q$2:$Q$4,,0)</f>
        <v>Medium</v>
      </c>
      <c r="Q1020" s="29" t="str">
        <f>_xlfn.XLOOKUP($I1020,mapping!$M$2:$M$4,mapping!$N$2:$N$4,,0)</f>
        <v>On-site</v>
      </c>
    </row>
    <row r="1021" spans="1:17" x14ac:dyDescent="0.25">
      <c r="A1021" s="28">
        <v>2024</v>
      </c>
      <c r="B1021" s="29" t="s">
        <v>21</v>
      </c>
      <c r="C1021" s="29" t="s">
        <v>12</v>
      </c>
      <c r="D1021" s="29" t="s">
        <v>26</v>
      </c>
      <c r="E1021" s="28">
        <v>115000</v>
      </c>
      <c r="F1021" s="29" t="s">
        <v>14</v>
      </c>
      <c r="G1021" s="28">
        <v>115000</v>
      </c>
      <c r="H1021" s="29" t="s">
        <v>17</v>
      </c>
      <c r="I1021" s="28">
        <v>0</v>
      </c>
      <c r="J1021" s="29" t="s">
        <v>17</v>
      </c>
      <c r="K1021" s="29" t="s">
        <v>16</v>
      </c>
      <c r="L1021" s="29" t="str">
        <f>_xlfn.XLOOKUP($D1021,mapping!$B$2:$B$124,mapping!$A$2:$A$124,,0)</f>
        <v>Data Engineer</v>
      </c>
      <c r="M1021" s="29" t="str">
        <f>_xlfn.XLOOKUP($C1021,mapping!$J$2:$J$5,mapping!$K$2:$K$5,,0)</f>
        <v>Full-Time</v>
      </c>
      <c r="N1021" s="29" t="str">
        <f>_xlfn.XLOOKUP($B1021,mapping!$G$2:$G$5,mapping!$H$2:$H$5,,0)</f>
        <v>Senior</v>
      </c>
      <c r="O1021" s="29" t="str">
        <f>_xlfn.XLOOKUP($J1021,mapping!$D$2:$D$56,mapping!$E$2:$E$56,,0)</f>
        <v>United States</v>
      </c>
      <c r="P1021" s="29" t="str">
        <f>_xlfn.XLOOKUP($K1021,mapping!$P$2:$P$4,mapping!$Q$2:$Q$4,,0)</f>
        <v>Medium</v>
      </c>
      <c r="Q1021" s="29" t="str">
        <f>_xlfn.XLOOKUP($I1021,mapping!$M$2:$M$4,mapping!$N$2:$N$4,,0)</f>
        <v>On-site</v>
      </c>
    </row>
    <row r="1022" spans="1:17" x14ac:dyDescent="0.25">
      <c r="A1022" s="28">
        <v>2024</v>
      </c>
      <c r="B1022" s="29" t="s">
        <v>21</v>
      </c>
      <c r="C1022" s="29" t="s">
        <v>12</v>
      </c>
      <c r="D1022" s="29" t="s">
        <v>34</v>
      </c>
      <c r="E1022" s="28">
        <v>151900</v>
      </c>
      <c r="F1022" s="29" t="s">
        <v>14</v>
      </c>
      <c r="G1022" s="28">
        <v>151900</v>
      </c>
      <c r="H1022" s="29" t="s">
        <v>17</v>
      </c>
      <c r="I1022" s="28">
        <v>0</v>
      </c>
      <c r="J1022" s="29" t="s">
        <v>17</v>
      </c>
      <c r="K1022" s="29" t="s">
        <v>16</v>
      </c>
      <c r="L1022" s="29" t="str">
        <f>_xlfn.XLOOKUP($D1022,mapping!$B$2:$B$124,mapping!$A$2:$A$124,,0)</f>
        <v>Researcher</v>
      </c>
      <c r="M1022" s="29" t="str">
        <f>_xlfn.XLOOKUP($C1022,mapping!$J$2:$J$5,mapping!$K$2:$K$5,,0)</f>
        <v>Full-Time</v>
      </c>
      <c r="N1022" s="29" t="str">
        <f>_xlfn.XLOOKUP($B1022,mapping!$G$2:$G$5,mapping!$H$2:$H$5,,0)</f>
        <v>Senior</v>
      </c>
      <c r="O1022" s="29" t="str">
        <f>_xlfn.XLOOKUP($J1022,mapping!$D$2:$D$56,mapping!$E$2:$E$56,,0)</f>
        <v>United States</v>
      </c>
      <c r="P1022" s="29" t="str">
        <f>_xlfn.XLOOKUP($K1022,mapping!$P$2:$P$4,mapping!$Q$2:$Q$4,,0)</f>
        <v>Medium</v>
      </c>
      <c r="Q1022" s="29" t="str">
        <f>_xlfn.XLOOKUP($I1022,mapping!$M$2:$M$4,mapping!$N$2:$N$4,,0)</f>
        <v>On-site</v>
      </c>
    </row>
    <row r="1023" spans="1:17" x14ac:dyDescent="0.25">
      <c r="A1023" s="28">
        <v>2024</v>
      </c>
      <c r="B1023" s="29" t="s">
        <v>11</v>
      </c>
      <c r="C1023" s="29" t="s">
        <v>12</v>
      </c>
      <c r="D1023" s="29" t="s">
        <v>31</v>
      </c>
      <c r="E1023" s="28">
        <v>221500</v>
      </c>
      <c r="F1023" s="29" t="s">
        <v>14</v>
      </c>
      <c r="G1023" s="28">
        <v>221500</v>
      </c>
      <c r="H1023" s="29" t="s">
        <v>17</v>
      </c>
      <c r="I1023" s="28">
        <v>0</v>
      </c>
      <c r="J1023" s="29" t="s">
        <v>17</v>
      </c>
      <c r="K1023" s="29" t="s">
        <v>16</v>
      </c>
      <c r="L1023" s="29" t="str">
        <f>_xlfn.XLOOKUP($D1023,mapping!$B$2:$B$124,mapping!$A$2:$A$124,,0)</f>
        <v>Analytics Engineer</v>
      </c>
      <c r="M1023" s="29" t="str">
        <f>_xlfn.XLOOKUP($C1023,mapping!$J$2:$J$5,mapping!$K$2:$K$5,,0)</f>
        <v>Full-Time</v>
      </c>
      <c r="N1023" s="29" t="str">
        <f>_xlfn.XLOOKUP($B1023,mapping!$G$2:$G$5,mapping!$H$2:$H$5,,0)</f>
        <v>Mid-Level</v>
      </c>
      <c r="O1023" s="29" t="str">
        <f>_xlfn.XLOOKUP($J1023,mapping!$D$2:$D$56,mapping!$E$2:$E$56,,0)</f>
        <v>United States</v>
      </c>
      <c r="P1023" s="29" t="str">
        <f>_xlfn.XLOOKUP($K1023,mapping!$P$2:$P$4,mapping!$Q$2:$Q$4,,0)</f>
        <v>Medium</v>
      </c>
      <c r="Q1023" s="29" t="str">
        <f>_xlfn.XLOOKUP($I1023,mapping!$M$2:$M$4,mapping!$N$2:$N$4,,0)</f>
        <v>On-site</v>
      </c>
    </row>
    <row r="1024" spans="1:17" x14ac:dyDescent="0.25">
      <c r="A1024" s="28">
        <v>2023</v>
      </c>
      <c r="B1024" s="29" t="s">
        <v>11</v>
      </c>
      <c r="C1024" s="29" t="s">
        <v>12</v>
      </c>
      <c r="D1024" s="29" t="s">
        <v>130</v>
      </c>
      <c r="E1024" s="28">
        <v>124000</v>
      </c>
      <c r="F1024" s="29" t="s">
        <v>14</v>
      </c>
      <c r="G1024" s="28">
        <v>124000</v>
      </c>
      <c r="H1024" s="29" t="s">
        <v>17</v>
      </c>
      <c r="I1024" s="28">
        <v>100</v>
      </c>
      <c r="J1024" s="29" t="s">
        <v>17</v>
      </c>
      <c r="K1024" s="29" t="s">
        <v>16</v>
      </c>
      <c r="L1024" s="29" t="str">
        <f>_xlfn.XLOOKUP($D1024,mapping!$B$2:$B$124,mapping!$A$2:$A$124,,0)</f>
        <v>Data Engineer</v>
      </c>
      <c r="M1024" s="29" t="str">
        <f>_xlfn.XLOOKUP($C1024,mapping!$J$2:$J$5,mapping!$K$2:$K$5,,0)</f>
        <v>Full-Time</v>
      </c>
      <c r="N1024" s="29" t="str">
        <f>_xlfn.XLOOKUP($B1024,mapping!$G$2:$G$5,mapping!$H$2:$H$5,,0)</f>
        <v>Mid-Level</v>
      </c>
      <c r="O1024" s="29" t="str">
        <f>_xlfn.XLOOKUP($J1024,mapping!$D$2:$D$56,mapping!$E$2:$E$56,,0)</f>
        <v>United States</v>
      </c>
      <c r="P1024" s="29" t="str">
        <f>_xlfn.XLOOKUP($K1024,mapping!$P$2:$P$4,mapping!$Q$2:$Q$4,,0)</f>
        <v>Medium</v>
      </c>
      <c r="Q1024" s="29" t="str">
        <f>_xlfn.XLOOKUP($I1024,mapping!$M$2:$M$4,mapping!$N$2:$N$4,,0)</f>
        <v>Remote</v>
      </c>
    </row>
    <row r="1025" spans="1:17" x14ac:dyDescent="0.25">
      <c r="A1025" s="28">
        <v>2023</v>
      </c>
      <c r="B1025" s="29" t="s">
        <v>21</v>
      </c>
      <c r="C1025" s="29" t="s">
        <v>12</v>
      </c>
      <c r="D1025" s="29" t="s">
        <v>131</v>
      </c>
      <c r="E1025" s="28">
        <v>204500</v>
      </c>
      <c r="F1025" s="29" t="s">
        <v>14</v>
      </c>
      <c r="G1025" s="28">
        <v>204500</v>
      </c>
      <c r="H1025" s="29" t="s">
        <v>17</v>
      </c>
      <c r="I1025" s="28">
        <v>0</v>
      </c>
      <c r="J1025" s="29" t="s">
        <v>17</v>
      </c>
      <c r="K1025" s="29" t="s">
        <v>16</v>
      </c>
      <c r="L1025" s="29" t="str">
        <f>_xlfn.XLOOKUP($D1025,mapping!$B$2:$B$124,mapping!$A$2:$A$124,,0)</f>
        <v>Machine Learning Engineer</v>
      </c>
      <c r="M1025" s="29" t="str">
        <f>_xlfn.XLOOKUP($C1025,mapping!$J$2:$J$5,mapping!$K$2:$K$5,,0)</f>
        <v>Full-Time</v>
      </c>
      <c r="N1025" s="29" t="str">
        <f>_xlfn.XLOOKUP($B1025,mapping!$G$2:$G$5,mapping!$H$2:$H$5,,0)</f>
        <v>Senior</v>
      </c>
      <c r="O1025" s="29" t="str">
        <f>_xlfn.XLOOKUP($J1025,mapping!$D$2:$D$56,mapping!$E$2:$E$56,,0)</f>
        <v>United States</v>
      </c>
      <c r="P1025" s="29" t="str">
        <f>_xlfn.XLOOKUP($K1025,mapping!$P$2:$P$4,mapping!$Q$2:$Q$4,,0)</f>
        <v>Medium</v>
      </c>
      <c r="Q1025" s="29" t="str">
        <f>_xlfn.XLOOKUP($I1025,mapping!$M$2:$M$4,mapping!$N$2:$N$4,,0)</f>
        <v>On-site</v>
      </c>
    </row>
    <row r="1026" spans="1:17" x14ac:dyDescent="0.25">
      <c r="A1026" s="28">
        <v>2023</v>
      </c>
      <c r="B1026" s="29" t="s">
        <v>21</v>
      </c>
      <c r="C1026" s="29" t="s">
        <v>12</v>
      </c>
      <c r="D1026" s="29" t="s">
        <v>26</v>
      </c>
      <c r="E1026" s="28">
        <v>167200</v>
      </c>
      <c r="F1026" s="29" t="s">
        <v>14</v>
      </c>
      <c r="G1026" s="28">
        <v>167200</v>
      </c>
      <c r="H1026" s="29" t="s">
        <v>17</v>
      </c>
      <c r="I1026" s="28">
        <v>100</v>
      </c>
      <c r="J1026" s="29" t="s">
        <v>17</v>
      </c>
      <c r="K1026" s="29" t="s">
        <v>16</v>
      </c>
      <c r="L1026" s="29" t="str">
        <f>_xlfn.XLOOKUP($D1026,mapping!$B$2:$B$124,mapping!$A$2:$A$124,,0)</f>
        <v>Data Engineer</v>
      </c>
      <c r="M1026" s="29" t="str">
        <f>_xlfn.XLOOKUP($C1026,mapping!$J$2:$J$5,mapping!$K$2:$K$5,,0)</f>
        <v>Full-Time</v>
      </c>
      <c r="N1026" s="29" t="str">
        <f>_xlfn.XLOOKUP($B1026,mapping!$G$2:$G$5,mapping!$H$2:$H$5,,0)</f>
        <v>Senior</v>
      </c>
      <c r="O1026" s="29" t="str">
        <f>_xlfn.XLOOKUP($J1026,mapping!$D$2:$D$56,mapping!$E$2:$E$56,,0)</f>
        <v>United States</v>
      </c>
      <c r="P1026" s="29" t="str">
        <f>_xlfn.XLOOKUP($K1026,mapping!$P$2:$P$4,mapping!$Q$2:$Q$4,,0)</f>
        <v>Medium</v>
      </c>
      <c r="Q1026" s="29" t="str">
        <f>_xlfn.XLOOKUP($I1026,mapping!$M$2:$M$4,mapping!$N$2:$N$4,,0)</f>
        <v>Remote</v>
      </c>
    </row>
    <row r="1027" spans="1:17" x14ac:dyDescent="0.25">
      <c r="A1027" s="28">
        <v>2023</v>
      </c>
      <c r="B1027" s="29" t="s">
        <v>21</v>
      </c>
      <c r="C1027" s="29" t="s">
        <v>12</v>
      </c>
      <c r="D1027" s="29" t="s">
        <v>26</v>
      </c>
      <c r="E1027" s="28">
        <v>204500</v>
      </c>
      <c r="F1027" s="29" t="s">
        <v>14</v>
      </c>
      <c r="G1027" s="28">
        <v>204500</v>
      </c>
      <c r="H1027" s="29" t="s">
        <v>17</v>
      </c>
      <c r="I1027" s="28">
        <v>0</v>
      </c>
      <c r="J1027" s="29" t="s">
        <v>17</v>
      </c>
      <c r="K1027" s="29" t="s">
        <v>16</v>
      </c>
      <c r="L1027" s="29" t="str">
        <f>_xlfn.XLOOKUP($D1027,mapping!$B$2:$B$124,mapping!$A$2:$A$124,,0)</f>
        <v>Data Engineer</v>
      </c>
      <c r="M1027" s="29" t="str">
        <f>_xlfn.XLOOKUP($C1027,mapping!$J$2:$J$5,mapping!$K$2:$K$5,,0)</f>
        <v>Full-Time</v>
      </c>
      <c r="N1027" s="29" t="str">
        <f>_xlfn.XLOOKUP($B1027,mapping!$G$2:$G$5,mapping!$H$2:$H$5,,0)</f>
        <v>Senior</v>
      </c>
      <c r="O1027" s="29" t="str">
        <f>_xlfn.XLOOKUP($J1027,mapping!$D$2:$D$56,mapping!$E$2:$E$56,,0)</f>
        <v>United States</v>
      </c>
      <c r="P1027" s="29" t="str">
        <f>_xlfn.XLOOKUP($K1027,mapping!$P$2:$P$4,mapping!$Q$2:$Q$4,,0)</f>
        <v>Medium</v>
      </c>
      <c r="Q1027" s="29" t="str">
        <f>_xlfn.XLOOKUP($I1027,mapping!$M$2:$M$4,mapping!$N$2:$N$4,,0)</f>
        <v>On-site</v>
      </c>
    </row>
    <row r="1028" spans="1:17" x14ac:dyDescent="0.25">
      <c r="A1028" s="28">
        <v>2024</v>
      </c>
      <c r="B1028" s="29" t="s">
        <v>25</v>
      </c>
      <c r="C1028" s="29" t="s">
        <v>12</v>
      </c>
      <c r="D1028" s="29" t="s">
        <v>13</v>
      </c>
      <c r="E1028" s="28">
        <v>50000</v>
      </c>
      <c r="F1028" s="29" t="s">
        <v>27</v>
      </c>
      <c r="G1028" s="28">
        <v>62500</v>
      </c>
      <c r="H1028" s="29" t="s">
        <v>28</v>
      </c>
      <c r="I1028" s="28">
        <v>0</v>
      </c>
      <c r="J1028" s="29" t="s">
        <v>28</v>
      </c>
      <c r="K1028" s="29" t="s">
        <v>16</v>
      </c>
      <c r="L1028" s="29" t="str">
        <f>_xlfn.XLOOKUP($D1028,mapping!$B$2:$B$124,mapping!$A$2:$A$124,,0)</f>
        <v>Data Analyst</v>
      </c>
      <c r="M1028" s="29" t="str">
        <f>_xlfn.XLOOKUP($C1028,mapping!$J$2:$J$5,mapping!$K$2:$K$5,,0)</f>
        <v>Full-Time</v>
      </c>
      <c r="N1028" s="29" t="str">
        <f>_xlfn.XLOOKUP($B1028,mapping!$G$2:$G$5,mapping!$H$2:$H$5,,0)</f>
        <v>Executive</v>
      </c>
      <c r="O1028" s="29" t="str">
        <f>_xlfn.XLOOKUP($J1028,mapping!$D$2:$D$56,mapping!$E$2:$E$56,,0)</f>
        <v>United Kingdom</v>
      </c>
      <c r="P1028" s="29" t="str">
        <f>_xlfn.XLOOKUP($K1028,mapping!$P$2:$P$4,mapping!$Q$2:$Q$4,,0)</f>
        <v>Medium</v>
      </c>
      <c r="Q1028" s="29" t="str">
        <f>_xlfn.XLOOKUP($I1028,mapping!$M$2:$M$4,mapping!$N$2:$N$4,,0)</f>
        <v>On-site</v>
      </c>
    </row>
    <row r="1029" spans="1:17" x14ac:dyDescent="0.25">
      <c r="A1029" s="28">
        <v>2022</v>
      </c>
      <c r="B1029" s="29" t="s">
        <v>21</v>
      </c>
      <c r="C1029" s="29" t="s">
        <v>12</v>
      </c>
      <c r="D1029" s="29" t="s">
        <v>26</v>
      </c>
      <c r="E1029" s="28">
        <v>120000</v>
      </c>
      <c r="F1029" s="29" t="s">
        <v>14</v>
      </c>
      <c r="G1029" s="28">
        <v>120000</v>
      </c>
      <c r="H1029" s="29" t="s">
        <v>17</v>
      </c>
      <c r="I1029" s="28">
        <v>0</v>
      </c>
      <c r="J1029" s="29" t="s">
        <v>17</v>
      </c>
      <c r="K1029" s="29" t="s">
        <v>16</v>
      </c>
      <c r="L1029" s="29" t="str">
        <f>_xlfn.XLOOKUP($D1029,mapping!$B$2:$B$124,mapping!$A$2:$A$124,,0)</f>
        <v>Data Engineer</v>
      </c>
      <c r="M1029" s="29" t="str">
        <f>_xlfn.XLOOKUP($C1029,mapping!$J$2:$J$5,mapping!$K$2:$K$5,,0)</f>
        <v>Full-Time</v>
      </c>
      <c r="N1029" s="29" t="str">
        <f>_xlfn.XLOOKUP($B1029,mapping!$G$2:$G$5,mapping!$H$2:$H$5,,0)</f>
        <v>Senior</v>
      </c>
      <c r="O1029" s="29" t="str">
        <f>_xlfn.XLOOKUP($J1029,mapping!$D$2:$D$56,mapping!$E$2:$E$56,,0)</f>
        <v>United States</v>
      </c>
      <c r="P1029" s="29" t="str">
        <f>_xlfn.XLOOKUP($K1029,mapping!$P$2:$P$4,mapping!$Q$2:$Q$4,,0)</f>
        <v>Medium</v>
      </c>
      <c r="Q1029" s="29" t="str">
        <f>_xlfn.XLOOKUP($I1029,mapping!$M$2:$M$4,mapping!$N$2:$N$4,,0)</f>
        <v>On-site</v>
      </c>
    </row>
    <row r="1030" spans="1:17" x14ac:dyDescent="0.25">
      <c r="A1030" s="28">
        <v>2023</v>
      </c>
      <c r="B1030" s="29" t="s">
        <v>11</v>
      </c>
      <c r="C1030" s="29" t="s">
        <v>12</v>
      </c>
      <c r="D1030" s="29" t="s">
        <v>26</v>
      </c>
      <c r="E1030" s="28">
        <v>69000</v>
      </c>
      <c r="F1030" s="29" t="s">
        <v>14</v>
      </c>
      <c r="G1030" s="28">
        <v>69000</v>
      </c>
      <c r="H1030" s="29" t="s">
        <v>17</v>
      </c>
      <c r="I1030" s="28">
        <v>0</v>
      </c>
      <c r="J1030" s="29" t="s">
        <v>17</v>
      </c>
      <c r="K1030" s="29" t="s">
        <v>16</v>
      </c>
      <c r="L1030" s="29" t="str">
        <f>_xlfn.XLOOKUP($D1030,mapping!$B$2:$B$124,mapping!$A$2:$A$124,,0)</f>
        <v>Data Engineer</v>
      </c>
      <c r="M1030" s="29" t="str">
        <f>_xlfn.XLOOKUP($C1030,mapping!$J$2:$J$5,mapping!$K$2:$K$5,,0)</f>
        <v>Full-Time</v>
      </c>
      <c r="N1030" s="29" t="str">
        <f>_xlfn.XLOOKUP($B1030,mapping!$G$2:$G$5,mapping!$H$2:$H$5,,0)</f>
        <v>Mid-Level</v>
      </c>
      <c r="O1030" s="29" t="str">
        <f>_xlfn.XLOOKUP($J1030,mapping!$D$2:$D$56,mapping!$E$2:$E$56,,0)</f>
        <v>United States</v>
      </c>
      <c r="P1030" s="29" t="str">
        <f>_xlfn.XLOOKUP($K1030,mapping!$P$2:$P$4,mapping!$Q$2:$Q$4,,0)</f>
        <v>Medium</v>
      </c>
      <c r="Q1030" s="29" t="str">
        <f>_xlfn.XLOOKUP($I1030,mapping!$M$2:$M$4,mapping!$N$2:$N$4,,0)</f>
        <v>On-site</v>
      </c>
    </row>
    <row r="1031" spans="1:17" x14ac:dyDescent="0.25">
      <c r="A1031" s="28">
        <v>2022</v>
      </c>
      <c r="B1031" s="29" t="s">
        <v>21</v>
      </c>
      <c r="C1031" s="29" t="s">
        <v>12</v>
      </c>
      <c r="D1031" s="29" t="s">
        <v>13</v>
      </c>
      <c r="E1031" s="28">
        <v>81666</v>
      </c>
      <c r="F1031" s="29" t="s">
        <v>14</v>
      </c>
      <c r="G1031" s="28">
        <v>81666</v>
      </c>
      <c r="H1031" s="29" t="s">
        <v>17</v>
      </c>
      <c r="I1031" s="28">
        <v>0</v>
      </c>
      <c r="J1031" s="29" t="s">
        <v>17</v>
      </c>
      <c r="K1031" s="29" t="s">
        <v>16</v>
      </c>
      <c r="L1031" s="29" t="str">
        <f>_xlfn.XLOOKUP($D1031,mapping!$B$2:$B$124,mapping!$A$2:$A$124,,0)</f>
        <v>Data Analyst</v>
      </c>
      <c r="M1031" s="29" t="str">
        <f>_xlfn.XLOOKUP($C1031,mapping!$J$2:$J$5,mapping!$K$2:$K$5,,0)</f>
        <v>Full-Time</v>
      </c>
      <c r="N1031" s="29" t="str">
        <f>_xlfn.XLOOKUP($B1031,mapping!$G$2:$G$5,mapping!$H$2:$H$5,,0)</f>
        <v>Senior</v>
      </c>
      <c r="O1031" s="29" t="str">
        <f>_xlfn.XLOOKUP($J1031,mapping!$D$2:$D$56,mapping!$E$2:$E$56,,0)</f>
        <v>United States</v>
      </c>
      <c r="P1031" s="29" t="str">
        <f>_xlfn.XLOOKUP($K1031,mapping!$P$2:$P$4,mapping!$Q$2:$Q$4,,0)</f>
        <v>Medium</v>
      </c>
      <c r="Q1031" s="29" t="str">
        <f>_xlfn.XLOOKUP($I1031,mapping!$M$2:$M$4,mapping!$N$2:$N$4,,0)</f>
        <v>On-site</v>
      </c>
    </row>
    <row r="1032" spans="1:17" x14ac:dyDescent="0.25">
      <c r="A1032" s="28">
        <v>2023</v>
      </c>
      <c r="B1032" s="29" t="s">
        <v>25</v>
      </c>
      <c r="C1032" s="29" t="s">
        <v>12</v>
      </c>
      <c r="D1032" s="29" t="s">
        <v>132</v>
      </c>
      <c r="E1032" s="28">
        <v>201900</v>
      </c>
      <c r="F1032" s="29" t="s">
        <v>14</v>
      </c>
      <c r="G1032" s="28">
        <v>201900</v>
      </c>
      <c r="H1032" s="29" t="s">
        <v>17</v>
      </c>
      <c r="I1032" s="28">
        <v>0</v>
      </c>
      <c r="J1032" s="29" t="s">
        <v>17</v>
      </c>
      <c r="K1032" s="29" t="s">
        <v>16</v>
      </c>
      <c r="L1032" s="29" t="str">
        <f>_xlfn.XLOOKUP($D1032,mapping!$B$2:$B$124,mapping!$A$2:$A$124,,0)</f>
        <v>Data Manager</v>
      </c>
      <c r="M1032" s="29" t="str">
        <f>_xlfn.XLOOKUP($C1032,mapping!$J$2:$J$5,mapping!$K$2:$K$5,,0)</f>
        <v>Full-Time</v>
      </c>
      <c r="N1032" s="29" t="str">
        <f>_xlfn.XLOOKUP($B1032,mapping!$G$2:$G$5,mapping!$H$2:$H$5,,0)</f>
        <v>Executive</v>
      </c>
      <c r="O1032" s="29" t="str">
        <f>_xlfn.XLOOKUP($J1032,mapping!$D$2:$D$56,mapping!$E$2:$E$56,,0)</f>
        <v>United States</v>
      </c>
      <c r="P1032" s="29" t="str">
        <f>_xlfn.XLOOKUP($K1032,mapping!$P$2:$P$4,mapping!$Q$2:$Q$4,,0)</f>
        <v>Medium</v>
      </c>
      <c r="Q1032" s="29" t="str">
        <f>_xlfn.XLOOKUP($I1032,mapping!$M$2:$M$4,mapping!$N$2:$N$4,,0)</f>
        <v>On-site</v>
      </c>
    </row>
    <row r="1033" spans="1:17" x14ac:dyDescent="0.25">
      <c r="A1033" s="28">
        <v>2023</v>
      </c>
      <c r="B1033" s="29" t="s">
        <v>21</v>
      </c>
      <c r="C1033" s="29" t="s">
        <v>12</v>
      </c>
      <c r="D1033" s="29" t="s">
        <v>86</v>
      </c>
      <c r="E1033" s="28">
        <v>110600</v>
      </c>
      <c r="F1033" s="29" t="s">
        <v>14</v>
      </c>
      <c r="G1033" s="28">
        <v>110600</v>
      </c>
      <c r="H1033" s="29" t="s">
        <v>17</v>
      </c>
      <c r="I1033" s="28">
        <v>0</v>
      </c>
      <c r="J1033" s="29" t="s">
        <v>17</v>
      </c>
      <c r="K1033" s="29" t="s">
        <v>16</v>
      </c>
      <c r="L1033" s="29" t="str">
        <f>_xlfn.XLOOKUP($D1033,mapping!$B$2:$B$124,mapping!$A$2:$A$124,,0)</f>
        <v>Business Intelligence</v>
      </c>
      <c r="M1033" s="29" t="str">
        <f>_xlfn.XLOOKUP($C1033,mapping!$J$2:$J$5,mapping!$K$2:$K$5,,0)</f>
        <v>Full-Time</v>
      </c>
      <c r="N1033" s="29" t="str">
        <f>_xlfn.XLOOKUP($B1033,mapping!$G$2:$G$5,mapping!$H$2:$H$5,,0)</f>
        <v>Senior</v>
      </c>
      <c r="O1033" s="29" t="str">
        <f>_xlfn.XLOOKUP($J1033,mapping!$D$2:$D$56,mapping!$E$2:$E$56,,0)</f>
        <v>United States</v>
      </c>
      <c r="P1033" s="29" t="str">
        <f>_xlfn.XLOOKUP($K1033,mapping!$P$2:$P$4,mapping!$Q$2:$Q$4,,0)</f>
        <v>Medium</v>
      </c>
      <c r="Q1033" s="29" t="str">
        <f>_xlfn.XLOOKUP($I1033,mapping!$M$2:$M$4,mapping!$N$2:$N$4,,0)</f>
        <v>On-site</v>
      </c>
    </row>
    <row r="1034" spans="1:17" x14ac:dyDescent="0.25">
      <c r="A1034" s="28">
        <v>2023</v>
      </c>
      <c r="B1034" s="29" t="s">
        <v>21</v>
      </c>
      <c r="C1034" s="29" t="s">
        <v>12</v>
      </c>
      <c r="D1034" s="29" t="s">
        <v>22</v>
      </c>
      <c r="E1034" s="28">
        <v>106800</v>
      </c>
      <c r="F1034" s="29" t="s">
        <v>14</v>
      </c>
      <c r="G1034" s="28">
        <v>106800</v>
      </c>
      <c r="H1034" s="29" t="s">
        <v>17</v>
      </c>
      <c r="I1034" s="28">
        <v>0</v>
      </c>
      <c r="J1034" s="29" t="s">
        <v>17</v>
      </c>
      <c r="K1034" s="29" t="s">
        <v>16</v>
      </c>
      <c r="L1034" s="29" t="str">
        <f>_xlfn.XLOOKUP($D1034,mapping!$B$2:$B$124,mapping!$A$2:$A$124,,0)</f>
        <v>Data Scientist</v>
      </c>
      <c r="M1034" s="29" t="str">
        <f>_xlfn.XLOOKUP($C1034,mapping!$J$2:$J$5,mapping!$K$2:$K$5,,0)</f>
        <v>Full-Time</v>
      </c>
      <c r="N1034" s="29" t="str">
        <f>_xlfn.XLOOKUP($B1034,mapping!$G$2:$G$5,mapping!$H$2:$H$5,,0)</f>
        <v>Senior</v>
      </c>
      <c r="O1034" s="29" t="str">
        <f>_xlfn.XLOOKUP($J1034,mapping!$D$2:$D$56,mapping!$E$2:$E$56,,0)</f>
        <v>United States</v>
      </c>
      <c r="P1034" s="29" t="str">
        <f>_xlfn.XLOOKUP($K1034,mapping!$P$2:$P$4,mapping!$Q$2:$Q$4,,0)</f>
        <v>Medium</v>
      </c>
      <c r="Q1034" s="29" t="str">
        <f>_xlfn.XLOOKUP($I1034,mapping!$M$2:$M$4,mapping!$N$2:$N$4,,0)</f>
        <v>On-site</v>
      </c>
    </row>
    <row r="1035" spans="1:17" x14ac:dyDescent="0.25">
      <c r="A1035" s="28">
        <v>2024</v>
      </c>
      <c r="B1035" s="29" t="s">
        <v>11</v>
      </c>
      <c r="C1035" s="29" t="s">
        <v>12</v>
      </c>
      <c r="D1035" s="29" t="s">
        <v>57</v>
      </c>
      <c r="E1035" s="28">
        <v>66000</v>
      </c>
      <c r="F1035" s="29" t="s">
        <v>14</v>
      </c>
      <c r="G1035" s="28">
        <v>66000</v>
      </c>
      <c r="H1035" s="29" t="s">
        <v>17</v>
      </c>
      <c r="I1035" s="28">
        <v>0</v>
      </c>
      <c r="J1035" s="29" t="s">
        <v>17</v>
      </c>
      <c r="K1035" s="29" t="s">
        <v>16</v>
      </c>
      <c r="L1035" s="29" t="str">
        <f>_xlfn.XLOOKUP($D1035,mapping!$B$2:$B$124,mapping!$A$2:$A$124,,0)</f>
        <v>Data Scientist</v>
      </c>
      <c r="M1035" s="29" t="str">
        <f>_xlfn.XLOOKUP($C1035,mapping!$J$2:$J$5,mapping!$K$2:$K$5,,0)</f>
        <v>Full-Time</v>
      </c>
      <c r="N1035" s="29" t="str">
        <f>_xlfn.XLOOKUP($B1035,mapping!$G$2:$G$5,mapping!$H$2:$H$5,,0)</f>
        <v>Mid-Level</v>
      </c>
      <c r="O1035" s="29" t="str">
        <f>_xlfn.XLOOKUP($J1035,mapping!$D$2:$D$56,mapping!$E$2:$E$56,,0)</f>
        <v>United States</v>
      </c>
      <c r="P1035" s="29" t="str">
        <f>_xlfn.XLOOKUP($K1035,mapping!$P$2:$P$4,mapping!$Q$2:$Q$4,,0)</f>
        <v>Medium</v>
      </c>
      <c r="Q1035" s="29" t="str">
        <f>_xlfn.XLOOKUP($I1035,mapping!$M$2:$M$4,mapping!$N$2:$N$4,,0)</f>
        <v>On-site</v>
      </c>
    </row>
    <row r="1036" spans="1:17" x14ac:dyDescent="0.25">
      <c r="A1036" s="28">
        <v>2022</v>
      </c>
      <c r="B1036" s="29" t="s">
        <v>21</v>
      </c>
      <c r="C1036" s="29" t="s">
        <v>12</v>
      </c>
      <c r="D1036" s="29" t="s">
        <v>22</v>
      </c>
      <c r="E1036" s="28">
        <v>141525</v>
      </c>
      <c r="F1036" s="29" t="s">
        <v>14</v>
      </c>
      <c r="G1036" s="28">
        <v>141525</v>
      </c>
      <c r="H1036" s="29" t="s">
        <v>17</v>
      </c>
      <c r="I1036" s="28">
        <v>100</v>
      </c>
      <c r="J1036" s="29" t="s">
        <v>17</v>
      </c>
      <c r="K1036" s="29" t="s">
        <v>16</v>
      </c>
      <c r="L1036" s="29" t="str">
        <f>_xlfn.XLOOKUP($D1036,mapping!$B$2:$B$124,mapping!$A$2:$A$124,,0)</f>
        <v>Data Scientist</v>
      </c>
      <c r="M1036" s="29" t="str">
        <f>_xlfn.XLOOKUP($C1036,mapping!$J$2:$J$5,mapping!$K$2:$K$5,,0)</f>
        <v>Full-Time</v>
      </c>
      <c r="N1036" s="29" t="str">
        <f>_xlfn.XLOOKUP($B1036,mapping!$G$2:$G$5,mapping!$H$2:$H$5,,0)</f>
        <v>Senior</v>
      </c>
      <c r="O1036" s="29" t="str">
        <f>_xlfn.XLOOKUP($J1036,mapping!$D$2:$D$56,mapping!$E$2:$E$56,,0)</f>
        <v>United States</v>
      </c>
      <c r="P1036" s="29" t="str">
        <f>_xlfn.XLOOKUP($K1036,mapping!$P$2:$P$4,mapping!$Q$2:$Q$4,,0)</f>
        <v>Medium</v>
      </c>
      <c r="Q1036" s="29" t="str">
        <f>_xlfn.XLOOKUP($I1036,mapping!$M$2:$M$4,mapping!$N$2:$N$4,,0)</f>
        <v>Remote</v>
      </c>
    </row>
    <row r="1037" spans="1:17" x14ac:dyDescent="0.25">
      <c r="A1037" s="28">
        <v>2024</v>
      </c>
      <c r="B1037" s="29" t="s">
        <v>21</v>
      </c>
      <c r="C1037" s="29" t="s">
        <v>12</v>
      </c>
      <c r="D1037" s="29" t="s">
        <v>26</v>
      </c>
      <c r="E1037" s="28">
        <v>240500</v>
      </c>
      <c r="F1037" s="29" t="s">
        <v>14</v>
      </c>
      <c r="G1037" s="28">
        <v>240500</v>
      </c>
      <c r="H1037" s="29" t="s">
        <v>17</v>
      </c>
      <c r="I1037" s="28">
        <v>0</v>
      </c>
      <c r="J1037" s="29" t="s">
        <v>17</v>
      </c>
      <c r="K1037" s="29" t="s">
        <v>33</v>
      </c>
      <c r="L1037" s="29" t="str">
        <f>_xlfn.XLOOKUP($D1037,mapping!$B$2:$B$124,mapping!$A$2:$A$124,,0)</f>
        <v>Data Engineer</v>
      </c>
      <c r="M1037" s="29" t="str">
        <f>_xlfn.XLOOKUP($C1037,mapping!$J$2:$J$5,mapping!$K$2:$K$5,,0)</f>
        <v>Full-Time</v>
      </c>
      <c r="N1037" s="29" t="str">
        <f>_xlfn.XLOOKUP($B1037,mapping!$G$2:$G$5,mapping!$H$2:$H$5,,0)</f>
        <v>Senior</v>
      </c>
      <c r="O1037" s="29" t="str">
        <f>_xlfn.XLOOKUP($J1037,mapping!$D$2:$D$56,mapping!$E$2:$E$56,,0)</f>
        <v>United States</v>
      </c>
      <c r="P1037" s="29" t="str">
        <f>_xlfn.XLOOKUP($K1037,mapping!$P$2:$P$4,mapping!$Q$2:$Q$4,,0)</f>
        <v>Large</v>
      </c>
      <c r="Q1037" s="29" t="str">
        <f>_xlfn.XLOOKUP($I1037,mapping!$M$2:$M$4,mapping!$N$2:$N$4,,0)</f>
        <v>On-site</v>
      </c>
    </row>
    <row r="1038" spans="1:17" x14ac:dyDescent="0.25">
      <c r="A1038" s="28">
        <v>2023</v>
      </c>
      <c r="B1038" s="29" t="s">
        <v>11</v>
      </c>
      <c r="C1038" s="29" t="s">
        <v>12</v>
      </c>
      <c r="D1038" s="29" t="s">
        <v>31</v>
      </c>
      <c r="E1038" s="28">
        <v>116480</v>
      </c>
      <c r="F1038" s="29" t="s">
        <v>14</v>
      </c>
      <c r="G1038" s="28">
        <v>116480</v>
      </c>
      <c r="H1038" s="29" t="s">
        <v>17</v>
      </c>
      <c r="I1038" s="28">
        <v>0</v>
      </c>
      <c r="J1038" s="29" t="s">
        <v>17</v>
      </c>
      <c r="K1038" s="29" t="s">
        <v>16</v>
      </c>
      <c r="L1038" s="29" t="str">
        <f>_xlfn.XLOOKUP($D1038,mapping!$B$2:$B$124,mapping!$A$2:$A$124,,0)</f>
        <v>Analytics Engineer</v>
      </c>
      <c r="M1038" s="29" t="str">
        <f>_xlfn.XLOOKUP($C1038,mapping!$J$2:$J$5,mapping!$K$2:$K$5,,0)</f>
        <v>Full-Time</v>
      </c>
      <c r="N1038" s="29" t="str">
        <f>_xlfn.XLOOKUP($B1038,mapping!$G$2:$G$5,mapping!$H$2:$H$5,,0)</f>
        <v>Mid-Level</v>
      </c>
      <c r="O1038" s="29" t="str">
        <f>_xlfn.XLOOKUP($J1038,mapping!$D$2:$D$56,mapping!$E$2:$E$56,,0)</f>
        <v>United States</v>
      </c>
      <c r="P1038" s="29" t="str">
        <f>_xlfn.XLOOKUP($K1038,mapping!$P$2:$P$4,mapping!$Q$2:$Q$4,,0)</f>
        <v>Medium</v>
      </c>
      <c r="Q1038" s="29" t="str">
        <f>_xlfn.XLOOKUP($I1038,mapping!$M$2:$M$4,mapping!$N$2:$N$4,,0)</f>
        <v>On-site</v>
      </c>
    </row>
    <row r="1039" spans="1:17" x14ac:dyDescent="0.25">
      <c r="A1039" s="28">
        <v>2022</v>
      </c>
      <c r="B1039" s="29" t="s">
        <v>21</v>
      </c>
      <c r="C1039" s="29" t="s">
        <v>12</v>
      </c>
      <c r="D1039" s="29" t="s">
        <v>26</v>
      </c>
      <c r="E1039" s="28">
        <v>105200</v>
      </c>
      <c r="F1039" s="29" t="s">
        <v>14</v>
      </c>
      <c r="G1039" s="28">
        <v>105200</v>
      </c>
      <c r="H1039" s="29" t="s">
        <v>17</v>
      </c>
      <c r="I1039" s="28">
        <v>0</v>
      </c>
      <c r="J1039" s="29" t="s">
        <v>17</v>
      </c>
      <c r="K1039" s="29" t="s">
        <v>16</v>
      </c>
      <c r="L1039" s="29" t="str">
        <f>_xlfn.XLOOKUP($D1039,mapping!$B$2:$B$124,mapping!$A$2:$A$124,,0)</f>
        <v>Data Engineer</v>
      </c>
      <c r="M1039" s="29" t="str">
        <f>_xlfn.XLOOKUP($C1039,mapping!$J$2:$J$5,mapping!$K$2:$K$5,,0)</f>
        <v>Full-Time</v>
      </c>
      <c r="N1039" s="29" t="str">
        <f>_xlfn.XLOOKUP($B1039,mapping!$G$2:$G$5,mapping!$H$2:$H$5,,0)</f>
        <v>Senior</v>
      </c>
      <c r="O1039" s="29" t="str">
        <f>_xlfn.XLOOKUP($J1039,mapping!$D$2:$D$56,mapping!$E$2:$E$56,,0)</f>
        <v>United States</v>
      </c>
      <c r="P1039" s="29" t="str">
        <f>_xlfn.XLOOKUP($K1039,mapping!$P$2:$P$4,mapping!$Q$2:$Q$4,,0)</f>
        <v>Medium</v>
      </c>
      <c r="Q1039" s="29" t="str">
        <f>_xlfn.XLOOKUP($I1039,mapping!$M$2:$M$4,mapping!$N$2:$N$4,,0)</f>
        <v>On-site</v>
      </c>
    </row>
    <row r="1040" spans="1:17" x14ac:dyDescent="0.25">
      <c r="A1040" s="28">
        <v>2022</v>
      </c>
      <c r="B1040" s="29" t="s">
        <v>21</v>
      </c>
      <c r="C1040" s="29" t="s">
        <v>12</v>
      </c>
      <c r="D1040" s="29" t="s">
        <v>22</v>
      </c>
      <c r="E1040" s="28">
        <v>153000</v>
      </c>
      <c r="F1040" s="29" t="s">
        <v>14</v>
      </c>
      <c r="G1040" s="28">
        <v>153000</v>
      </c>
      <c r="H1040" s="29" t="s">
        <v>17</v>
      </c>
      <c r="I1040" s="28">
        <v>100</v>
      </c>
      <c r="J1040" s="29" t="s">
        <v>17</v>
      </c>
      <c r="K1040" s="29" t="s">
        <v>16</v>
      </c>
      <c r="L1040" s="29" t="str">
        <f>_xlfn.XLOOKUP($D1040,mapping!$B$2:$B$124,mapping!$A$2:$A$124,,0)</f>
        <v>Data Scientist</v>
      </c>
      <c r="M1040" s="29" t="str">
        <f>_xlfn.XLOOKUP($C1040,mapping!$J$2:$J$5,mapping!$K$2:$K$5,,0)</f>
        <v>Full-Time</v>
      </c>
      <c r="N1040" s="29" t="str">
        <f>_xlfn.XLOOKUP($B1040,mapping!$G$2:$G$5,mapping!$H$2:$H$5,,0)</f>
        <v>Senior</v>
      </c>
      <c r="O1040" s="29" t="str">
        <f>_xlfn.XLOOKUP($J1040,mapping!$D$2:$D$56,mapping!$E$2:$E$56,,0)</f>
        <v>United States</v>
      </c>
      <c r="P1040" s="29" t="str">
        <f>_xlfn.XLOOKUP($K1040,mapping!$P$2:$P$4,mapping!$Q$2:$Q$4,,0)</f>
        <v>Medium</v>
      </c>
      <c r="Q1040" s="29" t="str">
        <f>_xlfn.XLOOKUP($I1040,mapping!$M$2:$M$4,mapping!$N$2:$N$4,,0)</f>
        <v>Remote</v>
      </c>
    </row>
    <row r="1041" spans="1:17" x14ac:dyDescent="0.25">
      <c r="A1041" s="28">
        <v>2023</v>
      </c>
      <c r="B1041" s="29" t="s">
        <v>11</v>
      </c>
      <c r="C1041" s="29" t="s">
        <v>12</v>
      </c>
      <c r="D1041" s="29" t="s">
        <v>18</v>
      </c>
      <c r="E1041" s="28">
        <v>106720</v>
      </c>
      <c r="F1041" s="29" t="s">
        <v>14</v>
      </c>
      <c r="G1041" s="28">
        <v>106720</v>
      </c>
      <c r="H1041" s="29" t="s">
        <v>17</v>
      </c>
      <c r="I1041" s="28">
        <v>0</v>
      </c>
      <c r="J1041" s="29" t="s">
        <v>17</v>
      </c>
      <c r="K1041" s="29" t="s">
        <v>16</v>
      </c>
      <c r="L1041" s="29" t="str">
        <f>_xlfn.XLOOKUP($D1041,mapping!$B$2:$B$124,mapping!$A$2:$A$124,,0)</f>
        <v>Machine Learning Engineer</v>
      </c>
      <c r="M1041" s="29" t="str">
        <f>_xlfn.XLOOKUP($C1041,mapping!$J$2:$J$5,mapping!$K$2:$K$5,,0)</f>
        <v>Full-Time</v>
      </c>
      <c r="N1041" s="29" t="str">
        <f>_xlfn.XLOOKUP($B1041,mapping!$G$2:$G$5,mapping!$H$2:$H$5,,0)</f>
        <v>Mid-Level</v>
      </c>
      <c r="O1041" s="29" t="str">
        <f>_xlfn.XLOOKUP($J1041,mapping!$D$2:$D$56,mapping!$E$2:$E$56,,0)</f>
        <v>United States</v>
      </c>
      <c r="P1041" s="29" t="str">
        <f>_xlfn.XLOOKUP($K1041,mapping!$P$2:$P$4,mapping!$Q$2:$Q$4,,0)</f>
        <v>Medium</v>
      </c>
      <c r="Q1041" s="29" t="str">
        <f>_xlfn.XLOOKUP($I1041,mapping!$M$2:$M$4,mapping!$N$2:$N$4,,0)</f>
        <v>On-site</v>
      </c>
    </row>
    <row r="1042" spans="1:17" x14ac:dyDescent="0.25">
      <c r="A1042" s="28">
        <v>2022</v>
      </c>
      <c r="B1042" s="29" t="s">
        <v>21</v>
      </c>
      <c r="C1042" s="29" t="s">
        <v>12</v>
      </c>
      <c r="D1042" s="29" t="s">
        <v>13</v>
      </c>
      <c r="E1042" s="28">
        <v>99450</v>
      </c>
      <c r="F1042" s="29" t="s">
        <v>14</v>
      </c>
      <c r="G1042" s="28">
        <v>99450</v>
      </c>
      <c r="H1042" s="29" t="s">
        <v>17</v>
      </c>
      <c r="I1042" s="28">
        <v>100</v>
      </c>
      <c r="J1042" s="29" t="s">
        <v>17</v>
      </c>
      <c r="K1042" s="29" t="s">
        <v>16</v>
      </c>
      <c r="L1042" s="29" t="str">
        <f>_xlfn.XLOOKUP($D1042,mapping!$B$2:$B$124,mapping!$A$2:$A$124,,0)</f>
        <v>Data Analyst</v>
      </c>
      <c r="M1042" s="29" t="str">
        <f>_xlfn.XLOOKUP($C1042,mapping!$J$2:$J$5,mapping!$K$2:$K$5,,0)</f>
        <v>Full-Time</v>
      </c>
      <c r="N1042" s="29" t="str">
        <f>_xlfn.XLOOKUP($B1042,mapping!$G$2:$G$5,mapping!$H$2:$H$5,,0)</f>
        <v>Senior</v>
      </c>
      <c r="O1042" s="29" t="str">
        <f>_xlfn.XLOOKUP($J1042,mapping!$D$2:$D$56,mapping!$E$2:$E$56,,0)</f>
        <v>United States</v>
      </c>
      <c r="P1042" s="29" t="str">
        <f>_xlfn.XLOOKUP($K1042,mapping!$P$2:$P$4,mapping!$Q$2:$Q$4,,0)</f>
        <v>Medium</v>
      </c>
      <c r="Q1042" s="29" t="str">
        <f>_xlfn.XLOOKUP($I1042,mapping!$M$2:$M$4,mapping!$N$2:$N$4,,0)</f>
        <v>Remote</v>
      </c>
    </row>
    <row r="1043" spans="1:17" x14ac:dyDescent="0.25">
      <c r="A1043" s="28">
        <v>2023</v>
      </c>
      <c r="B1043" s="29" t="s">
        <v>11</v>
      </c>
      <c r="C1043" s="29" t="s">
        <v>12</v>
      </c>
      <c r="D1043" s="29" t="s">
        <v>26</v>
      </c>
      <c r="E1043" s="28">
        <v>110000</v>
      </c>
      <c r="F1043" s="29" t="s">
        <v>14</v>
      </c>
      <c r="G1043" s="28">
        <v>110000</v>
      </c>
      <c r="H1043" s="29" t="s">
        <v>121</v>
      </c>
      <c r="I1043" s="28">
        <v>100</v>
      </c>
      <c r="J1043" s="29" t="s">
        <v>121</v>
      </c>
      <c r="K1043" s="29" t="s">
        <v>16</v>
      </c>
      <c r="L1043" s="29" t="str">
        <f>_xlfn.XLOOKUP($D1043,mapping!$B$2:$B$124,mapping!$A$2:$A$124,,0)</f>
        <v>Data Engineer</v>
      </c>
      <c r="M1043" s="29" t="str">
        <f>_xlfn.XLOOKUP($C1043,mapping!$J$2:$J$5,mapping!$K$2:$K$5,,0)</f>
        <v>Full-Time</v>
      </c>
      <c r="N1043" s="29" t="str">
        <f>_xlfn.XLOOKUP($B1043,mapping!$G$2:$G$5,mapping!$H$2:$H$5,,0)</f>
        <v>Mid-Level</v>
      </c>
      <c r="O1043" s="29" t="str">
        <f>_xlfn.XLOOKUP($J1043,mapping!$D$2:$D$56,mapping!$E$2:$E$56,,0)</f>
        <v>France</v>
      </c>
      <c r="P1043" s="29" t="str">
        <f>_xlfn.XLOOKUP($K1043,mapping!$P$2:$P$4,mapping!$Q$2:$Q$4,,0)</f>
        <v>Medium</v>
      </c>
      <c r="Q1043" s="29" t="str">
        <f>_xlfn.XLOOKUP($I1043,mapping!$M$2:$M$4,mapping!$N$2:$N$4,,0)</f>
        <v>Remote</v>
      </c>
    </row>
    <row r="1044" spans="1:17" x14ac:dyDescent="0.25">
      <c r="A1044" s="28">
        <v>2022</v>
      </c>
      <c r="B1044" s="29" t="s">
        <v>21</v>
      </c>
      <c r="C1044" s="29" t="s">
        <v>12</v>
      </c>
      <c r="D1044" s="29" t="s">
        <v>18</v>
      </c>
      <c r="E1044" s="28">
        <v>164000</v>
      </c>
      <c r="F1044" s="29" t="s">
        <v>14</v>
      </c>
      <c r="G1044" s="28">
        <v>164000</v>
      </c>
      <c r="H1044" s="29" t="s">
        <v>17</v>
      </c>
      <c r="I1044" s="28">
        <v>100</v>
      </c>
      <c r="J1044" s="29" t="s">
        <v>17</v>
      </c>
      <c r="K1044" s="29" t="s">
        <v>16</v>
      </c>
      <c r="L1044" s="29" t="str">
        <f>_xlfn.XLOOKUP($D1044,mapping!$B$2:$B$124,mapping!$A$2:$A$124,,0)</f>
        <v>Machine Learning Engineer</v>
      </c>
      <c r="M1044" s="29" t="str">
        <f>_xlfn.XLOOKUP($C1044,mapping!$J$2:$J$5,mapping!$K$2:$K$5,,0)</f>
        <v>Full-Time</v>
      </c>
      <c r="N1044" s="29" t="str">
        <f>_xlfn.XLOOKUP($B1044,mapping!$G$2:$G$5,mapping!$H$2:$H$5,,0)</f>
        <v>Senior</v>
      </c>
      <c r="O1044" s="29" t="str">
        <f>_xlfn.XLOOKUP($J1044,mapping!$D$2:$D$56,mapping!$E$2:$E$56,,0)</f>
        <v>United States</v>
      </c>
      <c r="P1044" s="29" t="str">
        <f>_xlfn.XLOOKUP($K1044,mapping!$P$2:$P$4,mapping!$Q$2:$Q$4,,0)</f>
        <v>Medium</v>
      </c>
      <c r="Q1044" s="29" t="str">
        <f>_xlfn.XLOOKUP($I1044,mapping!$M$2:$M$4,mapping!$N$2:$N$4,,0)</f>
        <v>Remote</v>
      </c>
    </row>
    <row r="1045" spans="1:17" x14ac:dyDescent="0.25">
      <c r="A1045" s="28">
        <v>2023</v>
      </c>
      <c r="B1045" s="29" t="s">
        <v>21</v>
      </c>
      <c r="C1045" s="29" t="s">
        <v>12</v>
      </c>
      <c r="D1045" s="29" t="s">
        <v>13</v>
      </c>
      <c r="E1045" s="28">
        <v>95000</v>
      </c>
      <c r="F1045" s="29" t="s">
        <v>14</v>
      </c>
      <c r="G1045" s="28">
        <v>95000</v>
      </c>
      <c r="H1045" s="29" t="s">
        <v>17</v>
      </c>
      <c r="I1045" s="28">
        <v>0</v>
      </c>
      <c r="J1045" s="29" t="s">
        <v>17</v>
      </c>
      <c r="K1045" s="29" t="s">
        <v>16</v>
      </c>
      <c r="L1045" s="29" t="str">
        <f>_xlfn.XLOOKUP($D1045,mapping!$B$2:$B$124,mapping!$A$2:$A$124,,0)</f>
        <v>Data Analyst</v>
      </c>
      <c r="M1045" s="29" t="str">
        <f>_xlfn.XLOOKUP($C1045,mapping!$J$2:$J$5,mapping!$K$2:$K$5,,0)</f>
        <v>Full-Time</v>
      </c>
      <c r="N1045" s="29" t="str">
        <f>_xlfn.XLOOKUP($B1045,mapping!$G$2:$G$5,mapping!$H$2:$H$5,,0)</f>
        <v>Senior</v>
      </c>
      <c r="O1045" s="29" t="str">
        <f>_xlfn.XLOOKUP($J1045,mapping!$D$2:$D$56,mapping!$E$2:$E$56,,0)</f>
        <v>United States</v>
      </c>
      <c r="P1045" s="29" t="str">
        <f>_xlfn.XLOOKUP($K1045,mapping!$P$2:$P$4,mapping!$Q$2:$Q$4,,0)</f>
        <v>Medium</v>
      </c>
      <c r="Q1045" s="29" t="str">
        <f>_xlfn.XLOOKUP($I1045,mapping!$M$2:$M$4,mapping!$N$2:$N$4,,0)</f>
        <v>On-site</v>
      </c>
    </row>
    <row r="1046" spans="1:17" x14ac:dyDescent="0.25">
      <c r="A1046" s="28">
        <v>2024</v>
      </c>
      <c r="B1046" s="29" t="s">
        <v>21</v>
      </c>
      <c r="C1046" s="29" t="s">
        <v>12</v>
      </c>
      <c r="D1046" s="29" t="s">
        <v>133</v>
      </c>
      <c r="E1046" s="28">
        <v>60860</v>
      </c>
      <c r="F1046" s="29" t="s">
        <v>27</v>
      </c>
      <c r="G1046" s="28">
        <v>76075</v>
      </c>
      <c r="H1046" s="29" t="s">
        <v>17</v>
      </c>
      <c r="I1046" s="28">
        <v>0</v>
      </c>
      <c r="J1046" s="29" t="s">
        <v>17</v>
      </c>
      <c r="K1046" s="29" t="s">
        <v>16</v>
      </c>
      <c r="L1046" s="29" t="str">
        <f>_xlfn.XLOOKUP($D1046,mapping!$B$2:$B$124,mapping!$A$2:$A$124,,0)</f>
        <v>Data Specialist</v>
      </c>
      <c r="M1046" s="29" t="str">
        <f>_xlfn.XLOOKUP($C1046,mapping!$J$2:$J$5,mapping!$K$2:$K$5,,0)</f>
        <v>Full-Time</v>
      </c>
      <c r="N1046" s="29" t="str">
        <f>_xlfn.XLOOKUP($B1046,mapping!$G$2:$G$5,mapping!$H$2:$H$5,,0)</f>
        <v>Senior</v>
      </c>
      <c r="O1046" s="29" t="str">
        <f>_xlfn.XLOOKUP($J1046,mapping!$D$2:$D$56,mapping!$E$2:$E$56,,0)</f>
        <v>United States</v>
      </c>
      <c r="P1046" s="29" t="str">
        <f>_xlfn.XLOOKUP($K1046,mapping!$P$2:$P$4,mapping!$Q$2:$Q$4,,0)</f>
        <v>Medium</v>
      </c>
      <c r="Q1046" s="29" t="str">
        <f>_xlfn.XLOOKUP($I1046,mapping!$M$2:$M$4,mapping!$N$2:$N$4,,0)</f>
        <v>On-site</v>
      </c>
    </row>
    <row r="1047" spans="1:17" x14ac:dyDescent="0.25">
      <c r="A1047" s="28">
        <v>2023</v>
      </c>
      <c r="B1047" s="29" t="s">
        <v>21</v>
      </c>
      <c r="C1047" s="29" t="s">
        <v>12</v>
      </c>
      <c r="D1047" s="29" t="s">
        <v>13</v>
      </c>
      <c r="E1047" s="28">
        <v>52000</v>
      </c>
      <c r="F1047" s="29" t="s">
        <v>19</v>
      </c>
      <c r="G1047" s="28">
        <v>56143</v>
      </c>
      <c r="H1047" s="29" t="s">
        <v>42</v>
      </c>
      <c r="I1047" s="28">
        <v>100</v>
      </c>
      <c r="J1047" s="29" t="s">
        <v>42</v>
      </c>
      <c r="K1047" s="29" t="s">
        <v>16</v>
      </c>
      <c r="L1047" s="29" t="str">
        <f>_xlfn.XLOOKUP($D1047,mapping!$B$2:$B$124,mapping!$A$2:$A$124,,0)</f>
        <v>Data Analyst</v>
      </c>
      <c r="M1047" s="29" t="str">
        <f>_xlfn.XLOOKUP($C1047,mapping!$J$2:$J$5,mapping!$K$2:$K$5,,0)</f>
        <v>Full-Time</v>
      </c>
      <c r="N1047" s="29" t="str">
        <f>_xlfn.XLOOKUP($B1047,mapping!$G$2:$G$5,mapping!$H$2:$H$5,,0)</f>
        <v>Senior</v>
      </c>
      <c r="O1047" s="29" t="str">
        <f>_xlfn.XLOOKUP($J1047,mapping!$D$2:$D$56,mapping!$E$2:$E$56,,0)</f>
        <v>Spain</v>
      </c>
      <c r="P1047" s="29" t="str">
        <f>_xlfn.XLOOKUP($K1047,mapping!$P$2:$P$4,mapping!$Q$2:$Q$4,,0)</f>
        <v>Medium</v>
      </c>
      <c r="Q1047" s="29" t="str">
        <f>_xlfn.XLOOKUP($I1047,mapping!$M$2:$M$4,mapping!$N$2:$N$4,,0)</f>
        <v>Remote</v>
      </c>
    </row>
    <row r="1048" spans="1:17" x14ac:dyDescent="0.25">
      <c r="A1048" s="28">
        <v>2024</v>
      </c>
      <c r="B1048" s="29" t="s">
        <v>11</v>
      </c>
      <c r="C1048" s="29" t="s">
        <v>12</v>
      </c>
      <c r="D1048" s="29" t="s">
        <v>13</v>
      </c>
      <c r="E1048" s="28">
        <v>149000</v>
      </c>
      <c r="F1048" s="29" t="s">
        <v>14</v>
      </c>
      <c r="G1048" s="28">
        <v>149000</v>
      </c>
      <c r="H1048" s="29" t="s">
        <v>17</v>
      </c>
      <c r="I1048" s="28">
        <v>100</v>
      </c>
      <c r="J1048" s="29" t="s">
        <v>17</v>
      </c>
      <c r="K1048" s="29" t="s">
        <v>16</v>
      </c>
      <c r="L1048" s="29" t="str">
        <f>_xlfn.XLOOKUP($D1048,mapping!$B$2:$B$124,mapping!$A$2:$A$124,,0)</f>
        <v>Data Analyst</v>
      </c>
      <c r="M1048" s="29" t="str">
        <f>_xlfn.XLOOKUP($C1048,mapping!$J$2:$J$5,mapping!$K$2:$K$5,,0)</f>
        <v>Full-Time</v>
      </c>
      <c r="N1048" s="29" t="str">
        <f>_xlfn.XLOOKUP($B1048,mapping!$G$2:$G$5,mapping!$H$2:$H$5,,0)</f>
        <v>Mid-Level</v>
      </c>
      <c r="O1048" s="29" t="str">
        <f>_xlfn.XLOOKUP($J1048,mapping!$D$2:$D$56,mapping!$E$2:$E$56,,0)</f>
        <v>United States</v>
      </c>
      <c r="P1048" s="29" t="str">
        <f>_xlfn.XLOOKUP($K1048,mapping!$P$2:$P$4,mapping!$Q$2:$Q$4,,0)</f>
        <v>Medium</v>
      </c>
      <c r="Q1048" s="29" t="str">
        <f>_xlfn.XLOOKUP($I1048,mapping!$M$2:$M$4,mapping!$N$2:$N$4,,0)</f>
        <v>Remote</v>
      </c>
    </row>
    <row r="1049" spans="1:17" x14ac:dyDescent="0.25">
      <c r="A1049" s="28">
        <v>2023</v>
      </c>
      <c r="B1049" s="29" t="s">
        <v>21</v>
      </c>
      <c r="C1049" s="29" t="s">
        <v>12</v>
      </c>
      <c r="D1049" s="29" t="s">
        <v>13</v>
      </c>
      <c r="E1049" s="28">
        <v>106020</v>
      </c>
      <c r="F1049" s="29" t="s">
        <v>14</v>
      </c>
      <c r="G1049" s="28">
        <v>106020</v>
      </c>
      <c r="H1049" s="29" t="s">
        <v>17</v>
      </c>
      <c r="I1049" s="28">
        <v>0</v>
      </c>
      <c r="J1049" s="29" t="s">
        <v>17</v>
      </c>
      <c r="K1049" s="29" t="s">
        <v>16</v>
      </c>
      <c r="L1049" s="29" t="str">
        <f>_xlfn.XLOOKUP($D1049,mapping!$B$2:$B$124,mapping!$A$2:$A$124,,0)</f>
        <v>Data Analyst</v>
      </c>
      <c r="M1049" s="29" t="str">
        <f>_xlfn.XLOOKUP($C1049,mapping!$J$2:$J$5,mapping!$K$2:$K$5,,0)</f>
        <v>Full-Time</v>
      </c>
      <c r="N1049" s="29" t="str">
        <f>_xlfn.XLOOKUP($B1049,mapping!$G$2:$G$5,mapping!$H$2:$H$5,,0)</f>
        <v>Senior</v>
      </c>
      <c r="O1049" s="29" t="str">
        <f>_xlfn.XLOOKUP($J1049,mapping!$D$2:$D$56,mapping!$E$2:$E$56,,0)</f>
        <v>United States</v>
      </c>
      <c r="P1049" s="29" t="str">
        <f>_xlfn.XLOOKUP($K1049,mapping!$P$2:$P$4,mapping!$Q$2:$Q$4,,0)</f>
        <v>Medium</v>
      </c>
      <c r="Q1049" s="29" t="str">
        <f>_xlfn.XLOOKUP($I1049,mapping!$M$2:$M$4,mapping!$N$2:$N$4,,0)</f>
        <v>On-site</v>
      </c>
    </row>
    <row r="1050" spans="1:17" x14ac:dyDescent="0.25">
      <c r="A1050" s="28">
        <v>2023</v>
      </c>
      <c r="B1050" s="29" t="s">
        <v>21</v>
      </c>
      <c r="C1050" s="29" t="s">
        <v>12</v>
      </c>
      <c r="D1050" s="29" t="s">
        <v>26</v>
      </c>
      <c r="E1050" s="28">
        <v>290000</v>
      </c>
      <c r="F1050" s="29" t="s">
        <v>14</v>
      </c>
      <c r="G1050" s="28">
        <v>290000</v>
      </c>
      <c r="H1050" s="29" t="s">
        <v>17</v>
      </c>
      <c r="I1050" s="28">
        <v>100</v>
      </c>
      <c r="J1050" s="29" t="s">
        <v>17</v>
      </c>
      <c r="K1050" s="29" t="s">
        <v>16</v>
      </c>
      <c r="L1050" s="29" t="str">
        <f>_xlfn.XLOOKUP($D1050,mapping!$B$2:$B$124,mapping!$A$2:$A$124,,0)</f>
        <v>Data Engineer</v>
      </c>
      <c r="M1050" s="29" t="str">
        <f>_xlfn.XLOOKUP($C1050,mapping!$J$2:$J$5,mapping!$K$2:$K$5,,0)</f>
        <v>Full-Time</v>
      </c>
      <c r="N1050" s="29" t="str">
        <f>_xlfn.XLOOKUP($B1050,mapping!$G$2:$G$5,mapping!$H$2:$H$5,,0)</f>
        <v>Senior</v>
      </c>
      <c r="O1050" s="29" t="str">
        <f>_xlfn.XLOOKUP($J1050,mapping!$D$2:$D$56,mapping!$E$2:$E$56,,0)</f>
        <v>United States</v>
      </c>
      <c r="P1050" s="29" t="str">
        <f>_xlfn.XLOOKUP($K1050,mapping!$P$2:$P$4,mapping!$Q$2:$Q$4,,0)</f>
        <v>Medium</v>
      </c>
      <c r="Q1050" s="29" t="str">
        <f>_xlfn.XLOOKUP($I1050,mapping!$M$2:$M$4,mapping!$N$2:$N$4,,0)</f>
        <v>Remote</v>
      </c>
    </row>
    <row r="1051" spans="1:17" x14ac:dyDescent="0.25">
      <c r="A1051" s="28">
        <v>2024</v>
      </c>
      <c r="B1051" s="29" t="s">
        <v>21</v>
      </c>
      <c r="C1051" s="29" t="s">
        <v>12</v>
      </c>
      <c r="D1051" s="29" t="s">
        <v>63</v>
      </c>
      <c r="E1051" s="28">
        <v>400000</v>
      </c>
      <c r="F1051" s="29" t="s">
        <v>14</v>
      </c>
      <c r="G1051" s="28">
        <v>400000</v>
      </c>
      <c r="H1051" s="29" t="s">
        <v>17</v>
      </c>
      <c r="I1051" s="28">
        <v>100</v>
      </c>
      <c r="J1051" s="29" t="s">
        <v>17</v>
      </c>
      <c r="K1051" s="29" t="s">
        <v>16</v>
      </c>
      <c r="L1051" s="29" t="str">
        <f>_xlfn.XLOOKUP($D1051,mapping!$B$2:$B$124,mapping!$A$2:$A$124,,0)</f>
        <v>Data Architect</v>
      </c>
      <c r="M1051" s="29" t="str">
        <f>_xlfn.XLOOKUP($C1051,mapping!$J$2:$J$5,mapping!$K$2:$K$5,,0)</f>
        <v>Full-Time</v>
      </c>
      <c r="N1051" s="29" t="str">
        <f>_xlfn.XLOOKUP($B1051,mapping!$G$2:$G$5,mapping!$H$2:$H$5,,0)</f>
        <v>Senior</v>
      </c>
      <c r="O1051" s="29" t="str">
        <f>_xlfn.XLOOKUP($J1051,mapping!$D$2:$D$56,mapping!$E$2:$E$56,,0)</f>
        <v>United States</v>
      </c>
      <c r="P1051" s="29" t="str">
        <f>_xlfn.XLOOKUP($K1051,mapping!$P$2:$P$4,mapping!$Q$2:$Q$4,,0)</f>
        <v>Medium</v>
      </c>
      <c r="Q1051" s="29" t="str">
        <f>_xlfn.XLOOKUP($I1051,mapping!$M$2:$M$4,mapping!$N$2:$N$4,,0)</f>
        <v>Remote</v>
      </c>
    </row>
    <row r="1052" spans="1:17" x14ac:dyDescent="0.25">
      <c r="A1052" s="28">
        <v>2024</v>
      </c>
      <c r="B1052" s="29" t="s">
        <v>11</v>
      </c>
      <c r="C1052" s="29" t="s">
        <v>12</v>
      </c>
      <c r="D1052" s="29" t="s">
        <v>22</v>
      </c>
      <c r="E1052" s="28">
        <v>106500</v>
      </c>
      <c r="F1052" s="29" t="s">
        <v>14</v>
      </c>
      <c r="G1052" s="28">
        <v>106500</v>
      </c>
      <c r="H1052" s="29" t="s">
        <v>17</v>
      </c>
      <c r="I1052" s="28">
        <v>100</v>
      </c>
      <c r="J1052" s="29" t="s">
        <v>17</v>
      </c>
      <c r="K1052" s="29" t="s">
        <v>16</v>
      </c>
      <c r="L1052" s="29" t="str">
        <f>_xlfn.XLOOKUP($D1052,mapping!$B$2:$B$124,mapping!$A$2:$A$124,,0)</f>
        <v>Data Scientist</v>
      </c>
      <c r="M1052" s="29" t="str">
        <f>_xlfn.XLOOKUP($C1052,mapping!$J$2:$J$5,mapping!$K$2:$K$5,,0)</f>
        <v>Full-Time</v>
      </c>
      <c r="N1052" s="29" t="str">
        <f>_xlfn.XLOOKUP($B1052,mapping!$G$2:$G$5,mapping!$H$2:$H$5,,0)</f>
        <v>Mid-Level</v>
      </c>
      <c r="O1052" s="29" t="str">
        <f>_xlfn.XLOOKUP($J1052,mapping!$D$2:$D$56,mapping!$E$2:$E$56,,0)</f>
        <v>United States</v>
      </c>
      <c r="P1052" s="29" t="str">
        <f>_xlfn.XLOOKUP($K1052,mapping!$P$2:$P$4,mapping!$Q$2:$Q$4,,0)</f>
        <v>Medium</v>
      </c>
      <c r="Q1052" s="29" t="str">
        <f>_xlfn.XLOOKUP($I1052,mapping!$M$2:$M$4,mapping!$N$2:$N$4,,0)</f>
        <v>Remote</v>
      </c>
    </row>
    <row r="1053" spans="1:17" x14ac:dyDescent="0.25">
      <c r="A1053" s="28">
        <v>2023</v>
      </c>
      <c r="B1053" s="29" t="s">
        <v>21</v>
      </c>
      <c r="C1053" s="29" t="s">
        <v>12</v>
      </c>
      <c r="D1053" s="29" t="s">
        <v>18</v>
      </c>
      <c r="E1053" s="28">
        <v>300000</v>
      </c>
      <c r="F1053" s="29" t="s">
        <v>14</v>
      </c>
      <c r="G1053" s="28">
        <v>300000</v>
      </c>
      <c r="H1053" s="29" t="s">
        <v>17</v>
      </c>
      <c r="I1053" s="28">
        <v>0</v>
      </c>
      <c r="J1053" s="29" t="s">
        <v>17</v>
      </c>
      <c r="K1053" s="29" t="s">
        <v>16</v>
      </c>
      <c r="L1053" s="29" t="str">
        <f>_xlfn.XLOOKUP($D1053,mapping!$B$2:$B$124,mapping!$A$2:$A$124,,0)</f>
        <v>Machine Learning Engineer</v>
      </c>
      <c r="M1053" s="29" t="str">
        <f>_xlfn.XLOOKUP($C1053,mapping!$J$2:$J$5,mapping!$K$2:$K$5,,0)</f>
        <v>Full-Time</v>
      </c>
      <c r="N1053" s="29" t="str">
        <f>_xlfn.XLOOKUP($B1053,mapping!$G$2:$G$5,mapping!$H$2:$H$5,,0)</f>
        <v>Senior</v>
      </c>
      <c r="O1053" s="29" t="str">
        <f>_xlfn.XLOOKUP($J1053,mapping!$D$2:$D$56,mapping!$E$2:$E$56,,0)</f>
        <v>United States</v>
      </c>
      <c r="P1053" s="29" t="str">
        <f>_xlfn.XLOOKUP($K1053,mapping!$P$2:$P$4,mapping!$Q$2:$Q$4,,0)</f>
        <v>Medium</v>
      </c>
      <c r="Q1053" s="29" t="str">
        <f>_xlfn.XLOOKUP($I1053,mapping!$M$2:$M$4,mapping!$N$2:$N$4,,0)</f>
        <v>On-site</v>
      </c>
    </row>
    <row r="1054" spans="1:17" x14ac:dyDescent="0.25">
      <c r="A1054" s="28">
        <v>2023</v>
      </c>
      <c r="B1054" s="29" t="s">
        <v>29</v>
      </c>
      <c r="C1054" s="29" t="s">
        <v>12</v>
      </c>
      <c r="D1054" s="29" t="s">
        <v>13</v>
      </c>
      <c r="E1054" s="28">
        <v>105000</v>
      </c>
      <c r="F1054" s="29" t="s">
        <v>14</v>
      </c>
      <c r="G1054" s="28">
        <v>105000</v>
      </c>
      <c r="H1054" s="29" t="s">
        <v>17</v>
      </c>
      <c r="I1054" s="28">
        <v>0</v>
      </c>
      <c r="J1054" s="29" t="s">
        <v>17</v>
      </c>
      <c r="K1054" s="29" t="s">
        <v>16</v>
      </c>
      <c r="L1054" s="29" t="str">
        <f>_xlfn.XLOOKUP($D1054,mapping!$B$2:$B$124,mapping!$A$2:$A$124,,0)</f>
        <v>Data Analyst</v>
      </c>
      <c r="M1054" s="29" t="str">
        <f>_xlfn.XLOOKUP($C1054,mapping!$J$2:$J$5,mapping!$K$2:$K$5,,0)</f>
        <v>Full-Time</v>
      </c>
      <c r="N1054" s="29" t="str">
        <f>_xlfn.XLOOKUP($B1054,mapping!$G$2:$G$5,mapping!$H$2:$H$5,,0)</f>
        <v>Junior</v>
      </c>
      <c r="O1054" s="29" t="str">
        <f>_xlfn.XLOOKUP($J1054,mapping!$D$2:$D$56,mapping!$E$2:$E$56,,0)</f>
        <v>United States</v>
      </c>
      <c r="P1054" s="29" t="str">
        <f>_xlfn.XLOOKUP($K1054,mapping!$P$2:$P$4,mapping!$Q$2:$Q$4,,0)</f>
        <v>Medium</v>
      </c>
      <c r="Q1054" s="29" t="str">
        <f>_xlfn.XLOOKUP($I1054,mapping!$M$2:$M$4,mapping!$N$2:$N$4,,0)</f>
        <v>On-site</v>
      </c>
    </row>
    <row r="1055" spans="1:17" x14ac:dyDescent="0.25">
      <c r="A1055" s="28">
        <v>2023</v>
      </c>
      <c r="B1055" s="29" t="s">
        <v>21</v>
      </c>
      <c r="C1055" s="29" t="s">
        <v>12</v>
      </c>
      <c r="D1055" s="29" t="s">
        <v>22</v>
      </c>
      <c r="E1055" s="28">
        <v>236160</v>
      </c>
      <c r="F1055" s="29" t="s">
        <v>14</v>
      </c>
      <c r="G1055" s="28">
        <v>236160</v>
      </c>
      <c r="H1055" s="29" t="s">
        <v>17</v>
      </c>
      <c r="I1055" s="28">
        <v>100</v>
      </c>
      <c r="J1055" s="29" t="s">
        <v>17</v>
      </c>
      <c r="K1055" s="29" t="s">
        <v>16</v>
      </c>
      <c r="L1055" s="29" t="str">
        <f>_xlfn.XLOOKUP($D1055,mapping!$B$2:$B$124,mapping!$A$2:$A$124,,0)</f>
        <v>Data Scientist</v>
      </c>
      <c r="M1055" s="29" t="str">
        <f>_xlfn.XLOOKUP($C1055,mapping!$J$2:$J$5,mapping!$K$2:$K$5,,0)</f>
        <v>Full-Time</v>
      </c>
      <c r="N1055" s="29" t="str">
        <f>_xlfn.XLOOKUP($B1055,mapping!$G$2:$G$5,mapping!$H$2:$H$5,,0)</f>
        <v>Senior</v>
      </c>
      <c r="O1055" s="29" t="str">
        <f>_xlfn.XLOOKUP($J1055,mapping!$D$2:$D$56,mapping!$E$2:$E$56,,0)</f>
        <v>United States</v>
      </c>
      <c r="P1055" s="29" t="str">
        <f>_xlfn.XLOOKUP($K1055,mapping!$P$2:$P$4,mapping!$Q$2:$Q$4,,0)</f>
        <v>Medium</v>
      </c>
      <c r="Q1055" s="29" t="str">
        <f>_xlfn.XLOOKUP($I1055,mapping!$M$2:$M$4,mapping!$N$2:$N$4,,0)</f>
        <v>Remote</v>
      </c>
    </row>
    <row r="1056" spans="1:17" x14ac:dyDescent="0.25">
      <c r="A1056" s="28">
        <v>2023</v>
      </c>
      <c r="B1056" s="29" t="s">
        <v>21</v>
      </c>
      <c r="C1056" s="29" t="s">
        <v>12</v>
      </c>
      <c r="D1056" s="29" t="s">
        <v>26</v>
      </c>
      <c r="E1056" s="28">
        <v>121000</v>
      </c>
      <c r="F1056" s="29" t="s">
        <v>14</v>
      </c>
      <c r="G1056" s="28">
        <v>121000</v>
      </c>
      <c r="H1056" s="29" t="s">
        <v>17</v>
      </c>
      <c r="I1056" s="28">
        <v>0</v>
      </c>
      <c r="J1056" s="29" t="s">
        <v>17</v>
      </c>
      <c r="K1056" s="29" t="s">
        <v>16</v>
      </c>
      <c r="L1056" s="29" t="str">
        <f>_xlfn.XLOOKUP($D1056,mapping!$B$2:$B$124,mapping!$A$2:$A$124,,0)</f>
        <v>Data Engineer</v>
      </c>
      <c r="M1056" s="29" t="str">
        <f>_xlfn.XLOOKUP($C1056,mapping!$J$2:$J$5,mapping!$K$2:$K$5,,0)</f>
        <v>Full-Time</v>
      </c>
      <c r="N1056" s="29" t="str">
        <f>_xlfn.XLOOKUP($B1056,mapping!$G$2:$G$5,mapping!$H$2:$H$5,,0)</f>
        <v>Senior</v>
      </c>
      <c r="O1056" s="29" t="str">
        <f>_xlfn.XLOOKUP($J1056,mapping!$D$2:$D$56,mapping!$E$2:$E$56,,0)</f>
        <v>United States</v>
      </c>
      <c r="P1056" s="29" t="str">
        <f>_xlfn.XLOOKUP($K1056,mapping!$P$2:$P$4,mapping!$Q$2:$Q$4,,0)</f>
        <v>Medium</v>
      </c>
      <c r="Q1056" s="29" t="str">
        <f>_xlfn.XLOOKUP($I1056,mapping!$M$2:$M$4,mapping!$N$2:$N$4,,0)</f>
        <v>On-site</v>
      </c>
    </row>
    <row r="1057" spans="1:17" x14ac:dyDescent="0.25">
      <c r="A1057" s="28">
        <v>2022</v>
      </c>
      <c r="B1057" s="29" t="s">
        <v>21</v>
      </c>
      <c r="C1057" s="29" t="s">
        <v>12</v>
      </c>
      <c r="D1057" s="29" t="s">
        <v>26</v>
      </c>
      <c r="E1057" s="28">
        <v>130000</v>
      </c>
      <c r="F1057" s="29" t="s">
        <v>14</v>
      </c>
      <c r="G1057" s="28">
        <v>130000</v>
      </c>
      <c r="H1057" s="29" t="s">
        <v>17</v>
      </c>
      <c r="I1057" s="28">
        <v>0</v>
      </c>
      <c r="J1057" s="29" t="s">
        <v>17</v>
      </c>
      <c r="K1057" s="29" t="s">
        <v>16</v>
      </c>
      <c r="L1057" s="29" t="str">
        <f>_xlfn.XLOOKUP($D1057,mapping!$B$2:$B$124,mapping!$A$2:$A$124,,0)</f>
        <v>Data Engineer</v>
      </c>
      <c r="M1057" s="29" t="str">
        <f>_xlfn.XLOOKUP($C1057,mapping!$J$2:$J$5,mapping!$K$2:$K$5,,0)</f>
        <v>Full-Time</v>
      </c>
      <c r="N1057" s="29" t="str">
        <f>_xlfn.XLOOKUP($B1057,mapping!$G$2:$G$5,mapping!$H$2:$H$5,,0)</f>
        <v>Senior</v>
      </c>
      <c r="O1057" s="29" t="str">
        <f>_xlfn.XLOOKUP($J1057,mapping!$D$2:$D$56,mapping!$E$2:$E$56,,0)</f>
        <v>United States</v>
      </c>
      <c r="P1057" s="29" t="str">
        <f>_xlfn.XLOOKUP($K1057,mapping!$P$2:$P$4,mapping!$Q$2:$Q$4,,0)</f>
        <v>Medium</v>
      </c>
      <c r="Q1057" s="29" t="str">
        <f>_xlfn.XLOOKUP($I1057,mapping!$M$2:$M$4,mapping!$N$2:$N$4,,0)</f>
        <v>On-site</v>
      </c>
    </row>
    <row r="1058" spans="1:17" x14ac:dyDescent="0.25">
      <c r="A1058" s="28">
        <v>2024</v>
      </c>
      <c r="B1058" s="29" t="s">
        <v>25</v>
      </c>
      <c r="C1058" s="29" t="s">
        <v>12</v>
      </c>
      <c r="D1058" s="29" t="s">
        <v>26</v>
      </c>
      <c r="E1058" s="28">
        <v>168854</v>
      </c>
      <c r="F1058" s="29" t="s">
        <v>14</v>
      </c>
      <c r="G1058" s="28">
        <v>168854</v>
      </c>
      <c r="H1058" s="29" t="s">
        <v>17</v>
      </c>
      <c r="I1058" s="28">
        <v>0</v>
      </c>
      <c r="J1058" s="29" t="s">
        <v>17</v>
      </c>
      <c r="K1058" s="29" t="s">
        <v>16</v>
      </c>
      <c r="L1058" s="29" t="str">
        <f>_xlfn.XLOOKUP($D1058,mapping!$B$2:$B$124,mapping!$A$2:$A$124,,0)</f>
        <v>Data Engineer</v>
      </c>
      <c r="M1058" s="29" t="str">
        <f>_xlfn.XLOOKUP($C1058,mapping!$J$2:$J$5,mapping!$K$2:$K$5,,0)</f>
        <v>Full-Time</v>
      </c>
      <c r="N1058" s="29" t="str">
        <f>_xlfn.XLOOKUP($B1058,mapping!$G$2:$G$5,mapping!$H$2:$H$5,,0)</f>
        <v>Executive</v>
      </c>
      <c r="O1058" s="29" t="str">
        <f>_xlfn.XLOOKUP($J1058,mapping!$D$2:$D$56,mapping!$E$2:$E$56,,0)</f>
        <v>United States</v>
      </c>
      <c r="P1058" s="29" t="str">
        <f>_xlfn.XLOOKUP($K1058,mapping!$P$2:$P$4,mapping!$Q$2:$Q$4,,0)</f>
        <v>Medium</v>
      </c>
      <c r="Q1058" s="29" t="str">
        <f>_xlfn.XLOOKUP($I1058,mapping!$M$2:$M$4,mapping!$N$2:$N$4,,0)</f>
        <v>On-site</v>
      </c>
    </row>
    <row r="1059" spans="1:17" x14ac:dyDescent="0.25">
      <c r="A1059" s="28">
        <v>2023</v>
      </c>
      <c r="B1059" s="29" t="s">
        <v>21</v>
      </c>
      <c r="C1059" s="29" t="s">
        <v>12</v>
      </c>
      <c r="D1059" s="29" t="s">
        <v>26</v>
      </c>
      <c r="E1059" s="28">
        <v>250000</v>
      </c>
      <c r="F1059" s="29" t="s">
        <v>14</v>
      </c>
      <c r="G1059" s="28">
        <v>250000</v>
      </c>
      <c r="H1059" s="29" t="s">
        <v>17</v>
      </c>
      <c r="I1059" s="28">
        <v>0</v>
      </c>
      <c r="J1059" s="29" t="s">
        <v>17</v>
      </c>
      <c r="K1059" s="29" t="s">
        <v>16</v>
      </c>
      <c r="L1059" s="29" t="str">
        <f>_xlfn.XLOOKUP($D1059,mapping!$B$2:$B$124,mapping!$A$2:$A$124,,0)</f>
        <v>Data Engineer</v>
      </c>
      <c r="M1059" s="29" t="str">
        <f>_xlfn.XLOOKUP($C1059,mapping!$J$2:$J$5,mapping!$K$2:$K$5,,0)</f>
        <v>Full-Time</v>
      </c>
      <c r="N1059" s="29" t="str">
        <f>_xlfn.XLOOKUP($B1059,mapping!$G$2:$G$5,mapping!$H$2:$H$5,,0)</f>
        <v>Senior</v>
      </c>
      <c r="O1059" s="29" t="str">
        <f>_xlfn.XLOOKUP($J1059,mapping!$D$2:$D$56,mapping!$E$2:$E$56,,0)</f>
        <v>United States</v>
      </c>
      <c r="P1059" s="29" t="str">
        <f>_xlfn.XLOOKUP($K1059,mapping!$P$2:$P$4,mapping!$Q$2:$Q$4,,0)</f>
        <v>Medium</v>
      </c>
      <c r="Q1059" s="29" t="str">
        <f>_xlfn.XLOOKUP($I1059,mapping!$M$2:$M$4,mapping!$N$2:$N$4,,0)</f>
        <v>On-site</v>
      </c>
    </row>
    <row r="1060" spans="1:17" x14ac:dyDescent="0.25">
      <c r="A1060" s="28">
        <v>2023</v>
      </c>
      <c r="B1060" s="29" t="s">
        <v>11</v>
      </c>
      <c r="C1060" s="29" t="s">
        <v>12</v>
      </c>
      <c r="D1060" s="29" t="s">
        <v>22</v>
      </c>
      <c r="E1060" s="28">
        <v>137500</v>
      </c>
      <c r="F1060" s="29" t="s">
        <v>14</v>
      </c>
      <c r="G1060" s="28">
        <v>137500</v>
      </c>
      <c r="H1060" s="29" t="s">
        <v>17</v>
      </c>
      <c r="I1060" s="28">
        <v>0</v>
      </c>
      <c r="J1060" s="29" t="s">
        <v>17</v>
      </c>
      <c r="K1060" s="29" t="s">
        <v>16</v>
      </c>
      <c r="L1060" s="29" t="str">
        <f>_xlfn.XLOOKUP($D1060,mapping!$B$2:$B$124,mapping!$A$2:$A$124,,0)</f>
        <v>Data Scientist</v>
      </c>
      <c r="M1060" s="29" t="str">
        <f>_xlfn.XLOOKUP($C1060,mapping!$J$2:$J$5,mapping!$K$2:$K$5,,0)</f>
        <v>Full-Time</v>
      </c>
      <c r="N1060" s="29" t="str">
        <f>_xlfn.XLOOKUP($B1060,mapping!$G$2:$G$5,mapping!$H$2:$H$5,,0)</f>
        <v>Mid-Level</v>
      </c>
      <c r="O1060" s="29" t="str">
        <f>_xlfn.XLOOKUP($J1060,mapping!$D$2:$D$56,mapping!$E$2:$E$56,,0)</f>
        <v>United States</v>
      </c>
      <c r="P1060" s="29" t="str">
        <f>_xlfn.XLOOKUP($K1060,mapping!$P$2:$P$4,mapping!$Q$2:$Q$4,,0)</f>
        <v>Medium</v>
      </c>
      <c r="Q1060" s="29" t="str">
        <f>_xlfn.XLOOKUP($I1060,mapping!$M$2:$M$4,mapping!$N$2:$N$4,,0)</f>
        <v>On-site</v>
      </c>
    </row>
    <row r="1061" spans="1:17" x14ac:dyDescent="0.25">
      <c r="A1061" s="28">
        <v>2023</v>
      </c>
      <c r="B1061" s="29" t="s">
        <v>21</v>
      </c>
      <c r="C1061" s="29" t="s">
        <v>12</v>
      </c>
      <c r="D1061" s="29" t="s">
        <v>26</v>
      </c>
      <c r="E1061" s="28">
        <v>140000</v>
      </c>
      <c r="F1061" s="29" t="s">
        <v>14</v>
      </c>
      <c r="G1061" s="28">
        <v>140000</v>
      </c>
      <c r="H1061" s="29" t="s">
        <v>17</v>
      </c>
      <c r="I1061" s="28">
        <v>0</v>
      </c>
      <c r="J1061" s="29" t="s">
        <v>17</v>
      </c>
      <c r="K1061" s="29" t="s">
        <v>16</v>
      </c>
      <c r="L1061" s="29" t="str">
        <f>_xlfn.XLOOKUP($D1061,mapping!$B$2:$B$124,mapping!$A$2:$A$124,,0)</f>
        <v>Data Engineer</v>
      </c>
      <c r="M1061" s="29" t="str">
        <f>_xlfn.XLOOKUP($C1061,mapping!$J$2:$J$5,mapping!$K$2:$K$5,,0)</f>
        <v>Full-Time</v>
      </c>
      <c r="N1061" s="29" t="str">
        <f>_xlfn.XLOOKUP($B1061,mapping!$G$2:$G$5,mapping!$H$2:$H$5,,0)</f>
        <v>Senior</v>
      </c>
      <c r="O1061" s="29" t="str">
        <f>_xlfn.XLOOKUP($J1061,mapping!$D$2:$D$56,mapping!$E$2:$E$56,,0)</f>
        <v>United States</v>
      </c>
      <c r="P1061" s="29" t="str">
        <f>_xlfn.XLOOKUP($K1061,mapping!$P$2:$P$4,mapping!$Q$2:$Q$4,,0)</f>
        <v>Medium</v>
      </c>
      <c r="Q1061" s="29" t="str">
        <f>_xlfn.XLOOKUP($I1061,mapping!$M$2:$M$4,mapping!$N$2:$N$4,,0)</f>
        <v>On-site</v>
      </c>
    </row>
    <row r="1062" spans="1:17" x14ac:dyDescent="0.25">
      <c r="A1062" s="28">
        <v>2023</v>
      </c>
      <c r="B1062" s="29" t="s">
        <v>21</v>
      </c>
      <c r="C1062" s="29" t="s">
        <v>12</v>
      </c>
      <c r="D1062" s="29" t="s">
        <v>18</v>
      </c>
      <c r="E1062" s="28">
        <v>262000</v>
      </c>
      <c r="F1062" s="29" t="s">
        <v>14</v>
      </c>
      <c r="G1062" s="28">
        <v>262000</v>
      </c>
      <c r="H1062" s="29" t="s">
        <v>17</v>
      </c>
      <c r="I1062" s="28">
        <v>0</v>
      </c>
      <c r="J1062" s="29" t="s">
        <v>17</v>
      </c>
      <c r="K1062" s="29" t="s">
        <v>16</v>
      </c>
      <c r="L1062" s="29" t="str">
        <f>_xlfn.XLOOKUP($D1062,mapping!$B$2:$B$124,mapping!$A$2:$A$124,,0)</f>
        <v>Machine Learning Engineer</v>
      </c>
      <c r="M1062" s="29" t="str">
        <f>_xlfn.XLOOKUP($C1062,mapping!$J$2:$J$5,mapping!$K$2:$K$5,,0)</f>
        <v>Full-Time</v>
      </c>
      <c r="N1062" s="29" t="str">
        <f>_xlfn.XLOOKUP($B1062,mapping!$G$2:$G$5,mapping!$H$2:$H$5,,0)</f>
        <v>Senior</v>
      </c>
      <c r="O1062" s="29" t="str">
        <f>_xlfn.XLOOKUP($J1062,mapping!$D$2:$D$56,mapping!$E$2:$E$56,,0)</f>
        <v>United States</v>
      </c>
      <c r="P1062" s="29" t="str">
        <f>_xlfn.XLOOKUP($K1062,mapping!$P$2:$P$4,mapping!$Q$2:$Q$4,,0)</f>
        <v>Medium</v>
      </c>
      <c r="Q1062" s="29" t="str">
        <f>_xlfn.XLOOKUP($I1062,mapping!$M$2:$M$4,mapping!$N$2:$N$4,,0)</f>
        <v>On-site</v>
      </c>
    </row>
    <row r="1063" spans="1:17" x14ac:dyDescent="0.25">
      <c r="A1063" s="28">
        <v>2023</v>
      </c>
      <c r="B1063" s="29" t="s">
        <v>11</v>
      </c>
      <c r="C1063" s="29" t="s">
        <v>12</v>
      </c>
      <c r="D1063" s="29" t="s">
        <v>80</v>
      </c>
      <c r="E1063" s="28">
        <v>217600</v>
      </c>
      <c r="F1063" s="29" t="s">
        <v>14</v>
      </c>
      <c r="G1063" s="28">
        <v>217600</v>
      </c>
      <c r="H1063" s="29" t="s">
        <v>17</v>
      </c>
      <c r="I1063" s="28">
        <v>0</v>
      </c>
      <c r="J1063" s="29" t="s">
        <v>17</v>
      </c>
      <c r="K1063" s="29" t="s">
        <v>16</v>
      </c>
      <c r="L1063" s="29" t="str">
        <f>_xlfn.XLOOKUP($D1063,mapping!$B$2:$B$124,mapping!$A$2:$A$124,,0)</f>
        <v>Software Engineer</v>
      </c>
      <c r="M1063" s="29" t="str">
        <f>_xlfn.XLOOKUP($C1063,mapping!$J$2:$J$5,mapping!$K$2:$K$5,,0)</f>
        <v>Full-Time</v>
      </c>
      <c r="N1063" s="29" t="str">
        <f>_xlfn.XLOOKUP($B1063,mapping!$G$2:$G$5,mapping!$H$2:$H$5,,0)</f>
        <v>Mid-Level</v>
      </c>
      <c r="O1063" s="29" t="str">
        <f>_xlfn.XLOOKUP($J1063,mapping!$D$2:$D$56,mapping!$E$2:$E$56,,0)</f>
        <v>United States</v>
      </c>
      <c r="P1063" s="29" t="str">
        <f>_xlfn.XLOOKUP($K1063,mapping!$P$2:$P$4,mapping!$Q$2:$Q$4,,0)</f>
        <v>Medium</v>
      </c>
      <c r="Q1063" s="29" t="str">
        <f>_xlfn.XLOOKUP($I1063,mapping!$M$2:$M$4,mapping!$N$2:$N$4,,0)</f>
        <v>On-site</v>
      </c>
    </row>
    <row r="1064" spans="1:17" x14ac:dyDescent="0.25">
      <c r="A1064" s="28">
        <v>2023</v>
      </c>
      <c r="B1064" s="29" t="s">
        <v>11</v>
      </c>
      <c r="C1064" s="29" t="s">
        <v>12</v>
      </c>
      <c r="D1064" s="29" t="s">
        <v>26</v>
      </c>
      <c r="E1064" s="28">
        <v>70000</v>
      </c>
      <c r="F1064" s="29" t="s">
        <v>14</v>
      </c>
      <c r="G1064" s="28">
        <v>70000</v>
      </c>
      <c r="H1064" s="29" t="s">
        <v>17</v>
      </c>
      <c r="I1064" s="28">
        <v>100</v>
      </c>
      <c r="J1064" s="29" t="s">
        <v>17</v>
      </c>
      <c r="K1064" s="29" t="s">
        <v>16</v>
      </c>
      <c r="L1064" s="29" t="str">
        <f>_xlfn.XLOOKUP($D1064,mapping!$B$2:$B$124,mapping!$A$2:$A$124,,0)</f>
        <v>Data Engineer</v>
      </c>
      <c r="M1064" s="29" t="str">
        <f>_xlfn.XLOOKUP($C1064,mapping!$J$2:$J$5,mapping!$K$2:$K$5,,0)</f>
        <v>Full-Time</v>
      </c>
      <c r="N1064" s="29" t="str">
        <f>_xlfn.XLOOKUP($B1064,mapping!$G$2:$G$5,mapping!$H$2:$H$5,,0)</f>
        <v>Mid-Level</v>
      </c>
      <c r="O1064" s="29" t="str">
        <f>_xlfn.XLOOKUP($J1064,mapping!$D$2:$D$56,mapping!$E$2:$E$56,,0)</f>
        <v>United States</v>
      </c>
      <c r="P1064" s="29" t="str">
        <f>_xlfn.XLOOKUP($K1064,mapping!$P$2:$P$4,mapping!$Q$2:$Q$4,,0)</f>
        <v>Medium</v>
      </c>
      <c r="Q1064" s="29" t="str">
        <f>_xlfn.XLOOKUP($I1064,mapping!$M$2:$M$4,mapping!$N$2:$N$4,,0)</f>
        <v>Remote</v>
      </c>
    </row>
    <row r="1065" spans="1:17" x14ac:dyDescent="0.25">
      <c r="A1065" s="28">
        <v>2023</v>
      </c>
      <c r="B1065" s="29" t="s">
        <v>11</v>
      </c>
      <c r="C1065" s="29" t="s">
        <v>12</v>
      </c>
      <c r="D1065" s="29" t="s">
        <v>22</v>
      </c>
      <c r="E1065" s="28">
        <v>147400</v>
      </c>
      <c r="F1065" s="29" t="s">
        <v>14</v>
      </c>
      <c r="G1065" s="28">
        <v>147400</v>
      </c>
      <c r="H1065" s="29" t="s">
        <v>17</v>
      </c>
      <c r="I1065" s="28">
        <v>0</v>
      </c>
      <c r="J1065" s="29" t="s">
        <v>17</v>
      </c>
      <c r="K1065" s="29" t="s">
        <v>16</v>
      </c>
      <c r="L1065" s="29" t="str">
        <f>_xlfn.XLOOKUP($D1065,mapping!$B$2:$B$124,mapping!$A$2:$A$124,,0)</f>
        <v>Data Scientist</v>
      </c>
      <c r="M1065" s="29" t="str">
        <f>_xlfn.XLOOKUP($C1065,mapping!$J$2:$J$5,mapping!$K$2:$K$5,,0)</f>
        <v>Full-Time</v>
      </c>
      <c r="N1065" s="29" t="str">
        <f>_xlfn.XLOOKUP($B1065,mapping!$G$2:$G$5,mapping!$H$2:$H$5,,0)</f>
        <v>Mid-Level</v>
      </c>
      <c r="O1065" s="29" t="str">
        <f>_xlfn.XLOOKUP($J1065,mapping!$D$2:$D$56,mapping!$E$2:$E$56,,0)</f>
        <v>United States</v>
      </c>
      <c r="P1065" s="29" t="str">
        <f>_xlfn.XLOOKUP($K1065,mapping!$P$2:$P$4,mapping!$Q$2:$Q$4,,0)</f>
        <v>Medium</v>
      </c>
      <c r="Q1065" s="29" t="str">
        <f>_xlfn.XLOOKUP($I1065,mapping!$M$2:$M$4,mapping!$N$2:$N$4,,0)</f>
        <v>On-site</v>
      </c>
    </row>
    <row r="1066" spans="1:17" x14ac:dyDescent="0.25">
      <c r="A1066" s="28">
        <v>2023</v>
      </c>
      <c r="B1066" s="29" t="s">
        <v>21</v>
      </c>
      <c r="C1066" s="29" t="s">
        <v>12</v>
      </c>
      <c r="D1066" s="29" t="s">
        <v>51</v>
      </c>
      <c r="E1066" s="28">
        <v>136000</v>
      </c>
      <c r="F1066" s="29" t="s">
        <v>14</v>
      </c>
      <c r="G1066" s="28">
        <v>136000</v>
      </c>
      <c r="H1066" s="29" t="s">
        <v>17</v>
      </c>
      <c r="I1066" s="28">
        <v>0</v>
      </c>
      <c r="J1066" s="29" t="s">
        <v>17</v>
      </c>
      <c r="K1066" s="29" t="s">
        <v>33</v>
      </c>
      <c r="L1066" s="29" t="str">
        <f>_xlfn.XLOOKUP($D1066,mapping!$B$2:$B$124,mapping!$A$2:$A$124,,0)</f>
        <v>Applied Scientist</v>
      </c>
      <c r="M1066" s="29" t="str">
        <f>_xlfn.XLOOKUP($C1066,mapping!$J$2:$J$5,mapping!$K$2:$K$5,,0)</f>
        <v>Full-Time</v>
      </c>
      <c r="N1066" s="29" t="str">
        <f>_xlfn.XLOOKUP($B1066,mapping!$G$2:$G$5,mapping!$H$2:$H$5,,0)</f>
        <v>Senior</v>
      </c>
      <c r="O1066" s="29" t="str">
        <f>_xlfn.XLOOKUP($J1066,mapping!$D$2:$D$56,mapping!$E$2:$E$56,,0)</f>
        <v>United States</v>
      </c>
      <c r="P1066" s="29" t="str">
        <f>_xlfn.XLOOKUP($K1066,mapping!$P$2:$P$4,mapping!$Q$2:$Q$4,,0)</f>
        <v>Large</v>
      </c>
      <c r="Q1066" s="29" t="str">
        <f>_xlfn.XLOOKUP($I1066,mapping!$M$2:$M$4,mapping!$N$2:$N$4,,0)</f>
        <v>On-site</v>
      </c>
    </row>
    <row r="1067" spans="1:17" x14ac:dyDescent="0.25">
      <c r="A1067" s="28">
        <v>2023</v>
      </c>
      <c r="B1067" s="29" t="s">
        <v>21</v>
      </c>
      <c r="C1067" s="29" t="s">
        <v>12</v>
      </c>
      <c r="D1067" s="29" t="s">
        <v>51</v>
      </c>
      <c r="E1067" s="28">
        <v>164000</v>
      </c>
      <c r="F1067" s="29" t="s">
        <v>14</v>
      </c>
      <c r="G1067" s="28">
        <v>164000</v>
      </c>
      <c r="H1067" s="29" t="s">
        <v>17</v>
      </c>
      <c r="I1067" s="28">
        <v>100</v>
      </c>
      <c r="J1067" s="29" t="s">
        <v>17</v>
      </c>
      <c r="K1067" s="29" t="s">
        <v>16</v>
      </c>
      <c r="L1067" s="29" t="str">
        <f>_xlfn.XLOOKUP($D1067,mapping!$B$2:$B$124,mapping!$A$2:$A$124,,0)</f>
        <v>Applied Scientist</v>
      </c>
      <c r="M1067" s="29" t="str">
        <f>_xlfn.XLOOKUP($C1067,mapping!$J$2:$J$5,mapping!$K$2:$K$5,,0)</f>
        <v>Full-Time</v>
      </c>
      <c r="N1067" s="29" t="str">
        <f>_xlfn.XLOOKUP($B1067,mapping!$G$2:$G$5,mapping!$H$2:$H$5,,0)</f>
        <v>Senior</v>
      </c>
      <c r="O1067" s="29" t="str">
        <f>_xlfn.XLOOKUP($J1067,mapping!$D$2:$D$56,mapping!$E$2:$E$56,,0)</f>
        <v>United States</v>
      </c>
      <c r="P1067" s="29" t="str">
        <f>_xlfn.XLOOKUP($K1067,mapping!$P$2:$P$4,mapping!$Q$2:$Q$4,,0)</f>
        <v>Medium</v>
      </c>
      <c r="Q1067" s="29" t="str">
        <f>_xlfn.XLOOKUP($I1067,mapping!$M$2:$M$4,mapping!$N$2:$N$4,,0)</f>
        <v>Remote</v>
      </c>
    </row>
    <row r="1068" spans="1:17" x14ac:dyDescent="0.25">
      <c r="A1068" s="28">
        <v>2023</v>
      </c>
      <c r="B1068" s="29" t="s">
        <v>11</v>
      </c>
      <c r="C1068" s="29" t="s">
        <v>12</v>
      </c>
      <c r="D1068" s="29" t="s">
        <v>40</v>
      </c>
      <c r="E1068" s="28">
        <v>120000</v>
      </c>
      <c r="F1068" s="29" t="s">
        <v>14</v>
      </c>
      <c r="G1068" s="28">
        <v>120000</v>
      </c>
      <c r="H1068" s="29" t="s">
        <v>17</v>
      </c>
      <c r="I1068" s="28">
        <v>100</v>
      </c>
      <c r="J1068" s="29" t="s">
        <v>17</v>
      </c>
      <c r="K1068" s="29" t="s">
        <v>16</v>
      </c>
      <c r="L1068" s="29" t="str">
        <f>_xlfn.XLOOKUP($D1068,mapping!$B$2:$B$124,mapping!$A$2:$A$124,,0)</f>
        <v>Business Intelligence</v>
      </c>
      <c r="M1068" s="29" t="str">
        <f>_xlfn.XLOOKUP($C1068,mapping!$J$2:$J$5,mapping!$K$2:$K$5,,0)</f>
        <v>Full-Time</v>
      </c>
      <c r="N1068" s="29" t="str">
        <f>_xlfn.XLOOKUP($B1068,mapping!$G$2:$G$5,mapping!$H$2:$H$5,,0)</f>
        <v>Mid-Level</v>
      </c>
      <c r="O1068" s="29" t="str">
        <f>_xlfn.XLOOKUP($J1068,mapping!$D$2:$D$56,mapping!$E$2:$E$56,,0)</f>
        <v>United States</v>
      </c>
      <c r="P1068" s="29" t="str">
        <f>_xlfn.XLOOKUP($K1068,mapping!$P$2:$P$4,mapping!$Q$2:$Q$4,,0)</f>
        <v>Medium</v>
      </c>
      <c r="Q1068" s="29" t="str">
        <f>_xlfn.XLOOKUP($I1068,mapping!$M$2:$M$4,mapping!$N$2:$N$4,,0)</f>
        <v>Remote</v>
      </c>
    </row>
    <row r="1069" spans="1:17" x14ac:dyDescent="0.25">
      <c r="A1069" s="28">
        <v>2023</v>
      </c>
      <c r="B1069" s="29" t="s">
        <v>21</v>
      </c>
      <c r="C1069" s="29" t="s">
        <v>12</v>
      </c>
      <c r="D1069" s="29" t="s">
        <v>23</v>
      </c>
      <c r="E1069" s="28">
        <v>189110</v>
      </c>
      <c r="F1069" s="29" t="s">
        <v>14</v>
      </c>
      <c r="G1069" s="28">
        <v>189110</v>
      </c>
      <c r="H1069" s="29" t="s">
        <v>17</v>
      </c>
      <c r="I1069" s="28">
        <v>0</v>
      </c>
      <c r="J1069" s="29" t="s">
        <v>17</v>
      </c>
      <c r="K1069" s="29" t="s">
        <v>16</v>
      </c>
      <c r="L1069" s="29" t="str">
        <f>_xlfn.XLOOKUP($D1069,mapping!$B$2:$B$124,mapping!$A$2:$A$124,,0)</f>
        <v>Researcher</v>
      </c>
      <c r="M1069" s="29" t="str">
        <f>_xlfn.XLOOKUP($C1069,mapping!$J$2:$J$5,mapping!$K$2:$K$5,,0)</f>
        <v>Full-Time</v>
      </c>
      <c r="N1069" s="29" t="str">
        <f>_xlfn.XLOOKUP($B1069,mapping!$G$2:$G$5,mapping!$H$2:$H$5,,0)</f>
        <v>Senior</v>
      </c>
      <c r="O1069" s="29" t="str">
        <f>_xlfn.XLOOKUP($J1069,mapping!$D$2:$D$56,mapping!$E$2:$E$56,,0)</f>
        <v>United States</v>
      </c>
      <c r="P1069" s="29" t="str">
        <f>_xlfn.XLOOKUP($K1069,mapping!$P$2:$P$4,mapping!$Q$2:$Q$4,,0)</f>
        <v>Medium</v>
      </c>
      <c r="Q1069" s="29" t="str">
        <f>_xlfn.XLOOKUP($I1069,mapping!$M$2:$M$4,mapping!$N$2:$N$4,,0)</f>
        <v>On-site</v>
      </c>
    </row>
    <row r="1070" spans="1:17" x14ac:dyDescent="0.25">
      <c r="A1070" s="28">
        <v>2023</v>
      </c>
      <c r="B1070" s="29" t="s">
        <v>21</v>
      </c>
      <c r="C1070" s="29" t="s">
        <v>12</v>
      </c>
      <c r="D1070" s="29" t="s">
        <v>22</v>
      </c>
      <c r="E1070" s="28">
        <v>167310</v>
      </c>
      <c r="F1070" s="29" t="s">
        <v>14</v>
      </c>
      <c r="G1070" s="28">
        <v>167310</v>
      </c>
      <c r="H1070" s="29" t="s">
        <v>17</v>
      </c>
      <c r="I1070" s="28">
        <v>0</v>
      </c>
      <c r="J1070" s="29" t="s">
        <v>17</v>
      </c>
      <c r="K1070" s="29" t="s">
        <v>16</v>
      </c>
      <c r="L1070" s="29" t="str">
        <f>_xlfn.XLOOKUP($D1070,mapping!$B$2:$B$124,mapping!$A$2:$A$124,,0)</f>
        <v>Data Scientist</v>
      </c>
      <c r="M1070" s="29" t="str">
        <f>_xlfn.XLOOKUP($C1070,mapping!$J$2:$J$5,mapping!$K$2:$K$5,,0)</f>
        <v>Full-Time</v>
      </c>
      <c r="N1070" s="29" t="str">
        <f>_xlfn.XLOOKUP($B1070,mapping!$G$2:$G$5,mapping!$H$2:$H$5,,0)</f>
        <v>Senior</v>
      </c>
      <c r="O1070" s="29" t="str">
        <f>_xlfn.XLOOKUP($J1070,mapping!$D$2:$D$56,mapping!$E$2:$E$56,,0)</f>
        <v>United States</v>
      </c>
      <c r="P1070" s="29" t="str">
        <f>_xlfn.XLOOKUP($K1070,mapping!$P$2:$P$4,mapping!$Q$2:$Q$4,,0)</f>
        <v>Medium</v>
      </c>
      <c r="Q1070" s="29" t="str">
        <f>_xlfn.XLOOKUP($I1070,mapping!$M$2:$M$4,mapping!$N$2:$N$4,,0)</f>
        <v>On-site</v>
      </c>
    </row>
    <row r="1071" spans="1:17" x14ac:dyDescent="0.25">
      <c r="A1071" s="28">
        <v>2023</v>
      </c>
      <c r="B1071" s="29" t="s">
        <v>21</v>
      </c>
      <c r="C1071" s="29" t="s">
        <v>12</v>
      </c>
      <c r="D1071" s="29" t="s">
        <v>22</v>
      </c>
      <c r="E1071" s="28">
        <v>167200</v>
      </c>
      <c r="F1071" s="29" t="s">
        <v>14</v>
      </c>
      <c r="G1071" s="28">
        <v>167200</v>
      </c>
      <c r="H1071" s="29" t="s">
        <v>17</v>
      </c>
      <c r="I1071" s="28">
        <v>100</v>
      </c>
      <c r="J1071" s="29" t="s">
        <v>17</v>
      </c>
      <c r="K1071" s="29" t="s">
        <v>16</v>
      </c>
      <c r="L1071" s="29" t="str">
        <f>_xlfn.XLOOKUP($D1071,mapping!$B$2:$B$124,mapping!$A$2:$A$124,,0)</f>
        <v>Data Scientist</v>
      </c>
      <c r="M1071" s="29" t="str">
        <f>_xlfn.XLOOKUP($C1071,mapping!$J$2:$J$5,mapping!$K$2:$K$5,,0)</f>
        <v>Full-Time</v>
      </c>
      <c r="N1071" s="29" t="str">
        <f>_xlfn.XLOOKUP($B1071,mapping!$G$2:$G$5,mapping!$H$2:$H$5,,0)</f>
        <v>Senior</v>
      </c>
      <c r="O1071" s="29" t="str">
        <f>_xlfn.XLOOKUP($J1071,mapping!$D$2:$D$56,mapping!$E$2:$E$56,,0)</f>
        <v>United States</v>
      </c>
      <c r="P1071" s="29" t="str">
        <f>_xlfn.XLOOKUP($K1071,mapping!$P$2:$P$4,mapping!$Q$2:$Q$4,,0)</f>
        <v>Medium</v>
      </c>
      <c r="Q1071" s="29" t="str">
        <f>_xlfn.XLOOKUP($I1071,mapping!$M$2:$M$4,mapping!$N$2:$N$4,,0)</f>
        <v>Remote</v>
      </c>
    </row>
    <row r="1072" spans="1:17" x14ac:dyDescent="0.25">
      <c r="A1072" s="28">
        <v>2023</v>
      </c>
      <c r="B1072" s="29" t="s">
        <v>21</v>
      </c>
      <c r="C1072" s="29" t="s">
        <v>12</v>
      </c>
      <c r="D1072" s="29" t="s">
        <v>26</v>
      </c>
      <c r="E1072" s="28">
        <v>139700</v>
      </c>
      <c r="F1072" s="29" t="s">
        <v>14</v>
      </c>
      <c r="G1072" s="28">
        <v>139700</v>
      </c>
      <c r="H1072" s="29" t="s">
        <v>17</v>
      </c>
      <c r="I1072" s="28">
        <v>0</v>
      </c>
      <c r="J1072" s="29" t="s">
        <v>17</v>
      </c>
      <c r="K1072" s="29" t="s">
        <v>16</v>
      </c>
      <c r="L1072" s="29" t="str">
        <f>_xlfn.XLOOKUP($D1072,mapping!$B$2:$B$124,mapping!$A$2:$A$124,,0)</f>
        <v>Data Engineer</v>
      </c>
      <c r="M1072" s="29" t="str">
        <f>_xlfn.XLOOKUP($C1072,mapping!$J$2:$J$5,mapping!$K$2:$K$5,,0)</f>
        <v>Full-Time</v>
      </c>
      <c r="N1072" s="29" t="str">
        <f>_xlfn.XLOOKUP($B1072,mapping!$G$2:$G$5,mapping!$H$2:$H$5,,0)</f>
        <v>Senior</v>
      </c>
      <c r="O1072" s="29" t="str">
        <f>_xlfn.XLOOKUP($J1072,mapping!$D$2:$D$56,mapping!$E$2:$E$56,,0)</f>
        <v>United States</v>
      </c>
      <c r="P1072" s="29" t="str">
        <f>_xlfn.XLOOKUP($K1072,mapping!$P$2:$P$4,mapping!$Q$2:$Q$4,,0)</f>
        <v>Medium</v>
      </c>
      <c r="Q1072" s="29" t="str">
        <f>_xlfn.XLOOKUP($I1072,mapping!$M$2:$M$4,mapping!$N$2:$N$4,,0)</f>
        <v>On-site</v>
      </c>
    </row>
    <row r="1073" spans="1:17" x14ac:dyDescent="0.25">
      <c r="A1073" s="28">
        <v>2023</v>
      </c>
      <c r="B1073" s="29" t="s">
        <v>21</v>
      </c>
      <c r="C1073" s="29" t="s">
        <v>12</v>
      </c>
      <c r="D1073" s="29" t="s">
        <v>22</v>
      </c>
      <c r="E1073" s="28">
        <v>70000</v>
      </c>
      <c r="F1073" s="29" t="s">
        <v>14</v>
      </c>
      <c r="G1073" s="28">
        <v>70000</v>
      </c>
      <c r="H1073" s="29" t="s">
        <v>17</v>
      </c>
      <c r="I1073" s="28">
        <v>0</v>
      </c>
      <c r="J1073" s="29" t="s">
        <v>17</v>
      </c>
      <c r="K1073" s="29" t="s">
        <v>16</v>
      </c>
      <c r="L1073" s="29" t="str">
        <f>_xlfn.XLOOKUP($D1073,mapping!$B$2:$B$124,mapping!$A$2:$A$124,,0)</f>
        <v>Data Scientist</v>
      </c>
      <c r="M1073" s="29" t="str">
        <f>_xlfn.XLOOKUP($C1073,mapping!$J$2:$J$5,mapping!$K$2:$K$5,,0)</f>
        <v>Full-Time</v>
      </c>
      <c r="N1073" s="29" t="str">
        <f>_xlfn.XLOOKUP($B1073,mapping!$G$2:$G$5,mapping!$H$2:$H$5,,0)</f>
        <v>Senior</v>
      </c>
      <c r="O1073" s="29" t="str">
        <f>_xlfn.XLOOKUP($J1073,mapping!$D$2:$D$56,mapping!$E$2:$E$56,,0)</f>
        <v>United States</v>
      </c>
      <c r="P1073" s="29" t="str">
        <f>_xlfn.XLOOKUP($K1073,mapping!$P$2:$P$4,mapping!$Q$2:$Q$4,,0)</f>
        <v>Medium</v>
      </c>
      <c r="Q1073" s="29" t="str">
        <f>_xlfn.XLOOKUP($I1073,mapping!$M$2:$M$4,mapping!$N$2:$N$4,,0)</f>
        <v>On-site</v>
      </c>
    </row>
    <row r="1074" spans="1:17" x14ac:dyDescent="0.25">
      <c r="A1074" s="28">
        <v>2024</v>
      </c>
      <c r="B1074" s="29" t="s">
        <v>25</v>
      </c>
      <c r="C1074" s="29" t="s">
        <v>12</v>
      </c>
      <c r="D1074" s="29" t="s">
        <v>134</v>
      </c>
      <c r="E1074" s="28">
        <v>438000</v>
      </c>
      <c r="F1074" s="29" t="s">
        <v>14</v>
      </c>
      <c r="G1074" s="28">
        <v>438000</v>
      </c>
      <c r="H1074" s="29" t="s">
        <v>17</v>
      </c>
      <c r="I1074" s="28">
        <v>0</v>
      </c>
      <c r="J1074" s="29" t="s">
        <v>17</v>
      </c>
      <c r="K1074" s="29" t="s">
        <v>16</v>
      </c>
      <c r="L1074" s="29" t="str">
        <f>_xlfn.XLOOKUP($D1074,mapping!$B$2:$B$124,mapping!$A$2:$A$124,,0)</f>
        <v>Machine Learning Engineer</v>
      </c>
      <c r="M1074" s="29" t="str">
        <f>_xlfn.XLOOKUP($C1074,mapping!$J$2:$J$5,mapping!$K$2:$K$5,,0)</f>
        <v>Full-Time</v>
      </c>
      <c r="N1074" s="29" t="str">
        <f>_xlfn.XLOOKUP($B1074,mapping!$G$2:$G$5,mapping!$H$2:$H$5,,0)</f>
        <v>Executive</v>
      </c>
      <c r="O1074" s="29" t="str">
        <f>_xlfn.XLOOKUP($J1074,mapping!$D$2:$D$56,mapping!$E$2:$E$56,,0)</f>
        <v>United States</v>
      </c>
      <c r="P1074" s="29" t="str">
        <f>_xlfn.XLOOKUP($K1074,mapping!$P$2:$P$4,mapping!$Q$2:$Q$4,,0)</f>
        <v>Medium</v>
      </c>
      <c r="Q1074" s="29" t="str">
        <f>_xlfn.XLOOKUP($I1074,mapping!$M$2:$M$4,mapping!$N$2:$N$4,,0)</f>
        <v>On-site</v>
      </c>
    </row>
    <row r="1075" spans="1:17" x14ac:dyDescent="0.25">
      <c r="A1075" s="28">
        <v>2023</v>
      </c>
      <c r="B1075" s="29" t="s">
        <v>11</v>
      </c>
      <c r="C1075" s="29" t="s">
        <v>12</v>
      </c>
      <c r="D1075" s="29" t="s">
        <v>81</v>
      </c>
      <c r="E1075" s="28">
        <v>155000</v>
      </c>
      <c r="F1075" s="29" t="s">
        <v>14</v>
      </c>
      <c r="G1075" s="28">
        <v>155000</v>
      </c>
      <c r="H1075" s="29" t="s">
        <v>17</v>
      </c>
      <c r="I1075" s="28">
        <v>0</v>
      </c>
      <c r="J1075" s="29" t="s">
        <v>17</v>
      </c>
      <c r="K1075" s="29" t="s">
        <v>16</v>
      </c>
      <c r="L1075" s="29" t="str">
        <f>_xlfn.XLOOKUP($D1075,mapping!$B$2:$B$124,mapping!$A$2:$A$124,,0)</f>
        <v>Data Manager</v>
      </c>
      <c r="M1075" s="29" t="str">
        <f>_xlfn.XLOOKUP($C1075,mapping!$J$2:$J$5,mapping!$K$2:$K$5,,0)</f>
        <v>Full-Time</v>
      </c>
      <c r="N1075" s="29" t="str">
        <f>_xlfn.XLOOKUP($B1075,mapping!$G$2:$G$5,mapping!$H$2:$H$5,,0)</f>
        <v>Mid-Level</v>
      </c>
      <c r="O1075" s="29" t="str">
        <f>_xlfn.XLOOKUP($J1075,mapping!$D$2:$D$56,mapping!$E$2:$E$56,,0)</f>
        <v>United States</v>
      </c>
      <c r="P1075" s="29" t="str">
        <f>_xlfn.XLOOKUP($K1075,mapping!$P$2:$P$4,mapping!$Q$2:$Q$4,,0)</f>
        <v>Medium</v>
      </c>
      <c r="Q1075" s="29" t="str">
        <f>_xlfn.XLOOKUP($I1075,mapping!$M$2:$M$4,mapping!$N$2:$N$4,,0)</f>
        <v>On-site</v>
      </c>
    </row>
    <row r="1076" spans="1:17" x14ac:dyDescent="0.25">
      <c r="A1076" s="28">
        <v>2024</v>
      </c>
      <c r="B1076" s="29" t="s">
        <v>11</v>
      </c>
      <c r="C1076" s="29" t="s">
        <v>12</v>
      </c>
      <c r="D1076" s="29" t="s">
        <v>13</v>
      </c>
      <c r="E1076" s="28">
        <v>73100</v>
      </c>
      <c r="F1076" s="29" t="s">
        <v>14</v>
      </c>
      <c r="G1076" s="28">
        <v>73100</v>
      </c>
      <c r="H1076" s="29" t="s">
        <v>17</v>
      </c>
      <c r="I1076" s="28">
        <v>0</v>
      </c>
      <c r="J1076" s="29" t="s">
        <v>17</v>
      </c>
      <c r="K1076" s="29" t="s">
        <v>16</v>
      </c>
      <c r="L1076" s="29" t="str">
        <f>_xlfn.XLOOKUP($D1076,mapping!$B$2:$B$124,mapping!$A$2:$A$124,,0)</f>
        <v>Data Analyst</v>
      </c>
      <c r="M1076" s="29" t="str">
        <f>_xlfn.XLOOKUP($C1076,mapping!$J$2:$J$5,mapping!$K$2:$K$5,,0)</f>
        <v>Full-Time</v>
      </c>
      <c r="N1076" s="29" t="str">
        <f>_xlfn.XLOOKUP($B1076,mapping!$G$2:$G$5,mapping!$H$2:$H$5,,0)</f>
        <v>Mid-Level</v>
      </c>
      <c r="O1076" s="29" t="str">
        <f>_xlfn.XLOOKUP($J1076,mapping!$D$2:$D$56,mapping!$E$2:$E$56,,0)</f>
        <v>United States</v>
      </c>
      <c r="P1076" s="29" t="str">
        <f>_xlfn.XLOOKUP($K1076,mapping!$P$2:$P$4,mapping!$Q$2:$Q$4,,0)</f>
        <v>Medium</v>
      </c>
      <c r="Q1076" s="29" t="str">
        <f>_xlfn.XLOOKUP($I1076,mapping!$M$2:$M$4,mapping!$N$2:$N$4,,0)</f>
        <v>On-site</v>
      </c>
    </row>
    <row r="1077" spans="1:17" x14ac:dyDescent="0.25">
      <c r="A1077" s="28">
        <v>2023</v>
      </c>
      <c r="B1077" s="29" t="s">
        <v>21</v>
      </c>
      <c r="C1077" s="29" t="s">
        <v>12</v>
      </c>
      <c r="D1077" s="29" t="s">
        <v>22</v>
      </c>
      <c r="E1077" s="28">
        <v>185000</v>
      </c>
      <c r="F1077" s="29" t="s">
        <v>14</v>
      </c>
      <c r="G1077" s="28">
        <v>185000</v>
      </c>
      <c r="H1077" s="29" t="s">
        <v>17</v>
      </c>
      <c r="I1077" s="28">
        <v>100</v>
      </c>
      <c r="J1077" s="29" t="s">
        <v>17</v>
      </c>
      <c r="K1077" s="29" t="s">
        <v>16</v>
      </c>
      <c r="L1077" s="29" t="str">
        <f>_xlfn.XLOOKUP($D1077,mapping!$B$2:$B$124,mapping!$A$2:$A$124,,0)</f>
        <v>Data Scientist</v>
      </c>
      <c r="M1077" s="29" t="str">
        <f>_xlfn.XLOOKUP($C1077,mapping!$J$2:$J$5,mapping!$K$2:$K$5,,0)</f>
        <v>Full-Time</v>
      </c>
      <c r="N1077" s="29" t="str">
        <f>_xlfn.XLOOKUP($B1077,mapping!$G$2:$G$5,mapping!$H$2:$H$5,,0)</f>
        <v>Senior</v>
      </c>
      <c r="O1077" s="29" t="str">
        <f>_xlfn.XLOOKUP($J1077,mapping!$D$2:$D$56,mapping!$E$2:$E$56,,0)</f>
        <v>United States</v>
      </c>
      <c r="P1077" s="29" t="str">
        <f>_xlfn.XLOOKUP($K1077,mapping!$P$2:$P$4,mapping!$Q$2:$Q$4,,0)</f>
        <v>Medium</v>
      </c>
      <c r="Q1077" s="29" t="str">
        <f>_xlfn.XLOOKUP($I1077,mapping!$M$2:$M$4,mapping!$N$2:$N$4,,0)</f>
        <v>Remote</v>
      </c>
    </row>
    <row r="1078" spans="1:17" x14ac:dyDescent="0.25">
      <c r="A1078" s="28">
        <v>2024</v>
      </c>
      <c r="B1078" s="29" t="s">
        <v>11</v>
      </c>
      <c r="C1078" s="29" t="s">
        <v>12</v>
      </c>
      <c r="D1078" s="29" t="s">
        <v>26</v>
      </c>
      <c r="E1078" s="28">
        <v>61600</v>
      </c>
      <c r="F1078" s="29" t="s">
        <v>14</v>
      </c>
      <c r="G1078" s="28">
        <v>61600</v>
      </c>
      <c r="H1078" s="29" t="s">
        <v>17</v>
      </c>
      <c r="I1078" s="28">
        <v>0</v>
      </c>
      <c r="J1078" s="29" t="s">
        <v>17</v>
      </c>
      <c r="K1078" s="29" t="s">
        <v>16</v>
      </c>
      <c r="L1078" s="29" t="str">
        <f>_xlfn.XLOOKUP($D1078,mapping!$B$2:$B$124,mapping!$A$2:$A$124,,0)</f>
        <v>Data Engineer</v>
      </c>
      <c r="M1078" s="29" t="str">
        <f>_xlfn.XLOOKUP($C1078,mapping!$J$2:$J$5,mapping!$K$2:$K$5,,0)</f>
        <v>Full-Time</v>
      </c>
      <c r="N1078" s="29" t="str">
        <f>_xlfn.XLOOKUP($B1078,mapping!$G$2:$G$5,mapping!$H$2:$H$5,,0)</f>
        <v>Mid-Level</v>
      </c>
      <c r="O1078" s="29" t="str">
        <f>_xlfn.XLOOKUP($J1078,mapping!$D$2:$D$56,mapping!$E$2:$E$56,,0)</f>
        <v>United States</v>
      </c>
      <c r="P1078" s="29" t="str">
        <f>_xlfn.XLOOKUP($K1078,mapping!$P$2:$P$4,mapping!$Q$2:$Q$4,,0)</f>
        <v>Medium</v>
      </c>
      <c r="Q1078" s="29" t="str">
        <f>_xlfn.XLOOKUP($I1078,mapping!$M$2:$M$4,mapping!$N$2:$N$4,,0)</f>
        <v>On-site</v>
      </c>
    </row>
    <row r="1079" spans="1:17" x14ac:dyDescent="0.25">
      <c r="A1079" s="28">
        <v>2024</v>
      </c>
      <c r="B1079" s="29" t="s">
        <v>25</v>
      </c>
      <c r="C1079" s="29" t="s">
        <v>12</v>
      </c>
      <c r="D1079" s="29" t="s">
        <v>57</v>
      </c>
      <c r="E1079" s="28">
        <v>97254</v>
      </c>
      <c r="F1079" s="29" t="s">
        <v>14</v>
      </c>
      <c r="G1079" s="28">
        <v>97254</v>
      </c>
      <c r="H1079" s="29" t="s">
        <v>17</v>
      </c>
      <c r="I1079" s="28">
        <v>0</v>
      </c>
      <c r="J1079" s="29" t="s">
        <v>17</v>
      </c>
      <c r="K1079" s="29" t="s">
        <v>16</v>
      </c>
      <c r="L1079" s="29" t="str">
        <f>_xlfn.XLOOKUP($D1079,mapping!$B$2:$B$124,mapping!$A$2:$A$124,,0)</f>
        <v>Data Scientist</v>
      </c>
      <c r="M1079" s="29" t="str">
        <f>_xlfn.XLOOKUP($C1079,mapping!$J$2:$J$5,mapping!$K$2:$K$5,,0)</f>
        <v>Full-Time</v>
      </c>
      <c r="N1079" s="29" t="str">
        <f>_xlfn.XLOOKUP($B1079,mapping!$G$2:$G$5,mapping!$H$2:$H$5,,0)</f>
        <v>Executive</v>
      </c>
      <c r="O1079" s="29" t="str">
        <f>_xlfn.XLOOKUP($J1079,mapping!$D$2:$D$56,mapping!$E$2:$E$56,,0)</f>
        <v>United States</v>
      </c>
      <c r="P1079" s="29" t="str">
        <f>_xlfn.XLOOKUP($K1079,mapping!$P$2:$P$4,mapping!$Q$2:$Q$4,,0)</f>
        <v>Medium</v>
      </c>
      <c r="Q1079" s="29" t="str">
        <f>_xlfn.XLOOKUP($I1079,mapping!$M$2:$M$4,mapping!$N$2:$N$4,,0)</f>
        <v>On-site</v>
      </c>
    </row>
    <row r="1080" spans="1:17" x14ac:dyDescent="0.25">
      <c r="A1080" s="28">
        <v>2020</v>
      </c>
      <c r="B1080" s="29" t="s">
        <v>21</v>
      </c>
      <c r="C1080" s="29" t="s">
        <v>12</v>
      </c>
      <c r="D1080" s="29" t="s">
        <v>26</v>
      </c>
      <c r="E1080" s="28">
        <v>720000</v>
      </c>
      <c r="F1080" s="29" t="s">
        <v>135</v>
      </c>
      <c r="G1080" s="28">
        <v>33511</v>
      </c>
      <c r="H1080" s="29" t="s">
        <v>70</v>
      </c>
      <c r="I1080" s="28">
        <v>0</v>
      </c>
      <c r="J1080" s="29" t="s">
        <v>70</v>
      </c>
      <c r="K1080" s="29" t="s">
        <v>56</v>
      </c>
      <c r="L1080" s="29" t="str">
        <f>_xlfn.XLOOKUP($D1080,mapping!$B$2:$B$124,mapping!$A$2:$A$124,,0)</f>
        <v>Data Engineer</v>
      </c>
      <c r="M1080" s="29" t="str">
        <f>_xlfn.XLOOKUP($C1080,mapping!$J$2:$J$5,mapping!$K$2:$K$5,,0)</f>
        <v>Full-Time</v>
      </c>
      <c r="N1080" s="29" t="str">
        <f>_xlfn.XLOOKUP($B1080,mapping!$G$2:$G$5,mapping!$H$2:$H$5,,0)</f>
        <v>Senior</v>
      </c>
      <c r="O1080" s="29" t="str">
        <f>_xlfn.XLOOKUP($J1080,mapping!$D$2:$D$56,mapping!$E$2:$E$56,,0)</f>
        <v>Mexico</v>
      </c>
      <c r="P1080" s="29" t="str">
        <f>_xlfn.XLOOKUP($K1080,mapping!$P$2:$P$4,mapping!$Q$2:$Q$4,,0)</f>
        <v>Small</v>
      </c>
      <c r="Q1080" s="29" t="str">
        <f>_xlfn.XLOOKUP($I1080,mapping!$M$2:$M$4,mapping!$N$2:$N$4,,0)</f>
        <v>On-site</v>
      </c>
    </row>
    <row r="1081" spans="1:17" x14ac:dyDescent="0.25">
      <c r="A1081" s="28">
        <v>2023</v>
      </c>
      <c r="B1081" s="29" t="s">
        <v>21</v>
      </c>
      <c r="C1081" s="29" t="s">
        <v>12</v>
      </c>
      <c r="D1081" s="29" t="s">
        <v>26</v>
      </c>
      <c r="E1081" s="28">
        <v>130000</v>
      </c>
      <c r="F1081" s="29" t="s">
        <v>14</v>
      </c>
      <c r="G1081" s="28">
        <v>130000</v>
      </c>
      <c r="H1081" s="29" t="s">
        <v>17</v>
      </c>
      <c r="I1081" s="28">
        <v>0</v>
      </c>
      <c r="J1081" s="29" t="s">
        <v>17</v>
      </c>
      <c r="K1081" s="29" t="s">
        <v>16</v>
      </c>
      <c r="L1081" s="29" t="str">
        <f>_xlfn.XLOOKUP($D1081,mapping!$B$2:$B$124,mapping!$A$2:$A$124,,0)</f>
        <v>Data Engineer</v>
      </c>
      <c r="M1081" s="29" t="str">
        <f>_xlfn.XLOOKUP($C1081,mapping!$J$2:$J$5,mapping!$K$2:$K$5,,0)</f>
        <v>Full-Time</v>
      </c>
      <c r="N1081" s="29" t="str">
        <f>_xlfn.XLOOKUP($B1081,mapping!$G$2:$G$5,mapping!$H$2:$H$5,,0)</f>
        <v>Senior</v>
      </c>
      <c r="O1081" s="29" t="str">
        <f>_xlfn.XLOOKUP($J1081,mapping!$D$2:$D$56,mapping!$E$2:$E$56,,0)</f>
        <v>United States</v>
      </c>
      <c r="P1081" s="29" t="str">
        <f>_xlfn.XLOOKUP($K1081,mapping!$P$2:$P$4,mapping!$Q$2:$Q$4,,0)</f>
        <v>Medium</v>
      </c>
      <c r="Q1081" s="29" t="str">
        <f>_xlfn.XLOOKUP($I1081,mapping!$M$2:$M$4,mapping!$N$2:$N$4,,0)</f>
        <v>On-site</v>
      </c>
    </row>
    <row r="1082" spans="1:17" x14ac:dyDescent="0.25">
      <c r="A1082" s="28">
        <v>2023</v>
      </c>
      <c r="B1082" s="29" t="s">
        <v>11</v>
      </c>
      <c r="C1082" s="29" t="s">
        <v>12</v>
      </c>
      <c r="D1082" s="29" t="s">
        <v>13</v>
      </c>
      <c r="E1082" s="28">
        <v>43000</v>
      </c>
      <c r="F1082" s="29" t="s">
        <v>19</v>
      </c>
      <c r="G1082" s="28">
        <v>46426</v>
      </c>
      <c r="H1082" s="29" t="s">
        <v>136</v>
      </c>
      <c r="I1082" s="28">
        <v>0</v>
      </c>
      <c r="J1082" s="29" t="s">
        <v>136</v>
      </c>
      <c r="K1082" s="29" t="s">
        <v>16</v>
      </c>
      <c r="L1082" s="29" t="str">
        <f>_xlfn.XLOOKUP($D1082,mapping!$B$2:$B$124,mapping!$A$2:$A$124,,0)</f>
        <v>Data Analyst</v>
      </c>
      <c r="M1082" s="29" t="str">
        <f>_xlfn.XLOOKUP($C1082,mapping!$J$2:$J$5,mapping!$K$2:$K$5,,0)</f>
        <v>Full-Time</v>
      </c>
      <c r="N1082" s="29" t="str">
        <f>_xlfn.XLOOKUP($B1082,mapping!$G$2:$G$5,mapping!$H$2:$H$5,,0)</f>
        <v>Mid-Level</v>
      </c>
      <c r="O1082" s="29" t="str">
        <f>_xlfn.XLOOKUP($J1082,mapping!$D$2:$D$56,mapping!$E$2:$E$56,,0)</f>
        <v>Slovenia</v>
      </c>
      <c r="P1082" s="29" t="str">
        <f>_xlfn.XLOOKUP($K1082,mapping!$P$2:$P$4,mapping!$Q$2:$Q$4,,0)</f>
        <v>Medium</v>
      </c>
      <c r="Q1082" s="29" t="str">
        <f>_xlfn.XLOOKUP($I1082,mapping!$M$2:$M$4,mapping!$N$2:$N$4,,0)</f>
        <v>On-site</v>
      </c>
    </row>
    <row r="1083" spans="1:17" x14ac:dyDescent="0.25">
      <c r="A1083" s="28">
        <v>2024</v>
      </c>
      <c r="B1083" s="29" t="s">
        <v>21</v>
      </c>
      <c r="C1083" s="29" t="s">
        <v>12</v>
      </c>
      <c r="D1083" s="29" t="s">
        <v>62</v>
      </c>
      <c r="E1083" s="28">
        <v>78800</v>
      </c>
      <c r="F1083" s="29" t="s">
        <v>14</v>
      </c>
      <c r="G1083" s="28">
        <v>78800</v>
      </c>
      <c r="H1083" s="29" t="s">
        <v>17</v>
      </c>
      <c r="I1083" s="28">
        <v>100</v>
      </c>
      <c r="J1083" s="29" t="s">
        <v>17</v>
      </c>
      <c r="K1083" s="29" t="s">
        <v>16</v>
      </c>
      <c r="L1083" s="29" t="str">
        <f>_xlfn.XLOOKUP($D1083,mapping!$B$2:$B$124,mapping!$A$2:$A$124,,0)</f>
        <v>Business Intelligence</v>
      </c>
      <c r="M1083" s="29" t="str">
        <f>_xlfn.XLOOKUP($C1083,mapping!$J$2:$J$5,mapping!$K$2:$K$5,,0)</f>
        <v>Full-Time</v>
      </c>
      <c r="N1083" s="29" t="str">
        <f>_xlfn.XLOOKUP($B1083,mapping!$G$2:$G$5,mapping!$H$2:$H$5,,0)</f>
        <v>Senior</v>
      </c>
      <c r="O1083" s="29" t="str">
        <f>_xlfn.XLOOKUP($J1083,mapping!$D$2:$D$56,mapping!$E$2:$E$56,,0)</f>
        <v>United States</v>
      </c>
      <c r="P1083" s="29" t="str">
        <f>_xlfn.XLOOKUP($K1083,mapping!$P$2:$P$4,mapping!$Q$2:$Q$4,,0)</f>
        <v>Medium</v>
      </c>
      <c r="Q1083" s="29" t="str">
        <f>_xlfn.XLOOKUP($I1083,mapping!$M$2:$M$4,mapping!$N$2:$N$4,,0)</f>
        <v>Remote</v>
      </c>
    </row>
    <row r="1084" spans="1:17" x14ac:dyDescent="0.25">
      <c r="A1084" s="28">
        <v>2023</v>
      </c>
      <c r="B1084" s="29" t="s">
        <v>11</v>
      </c>
      <c r="C1084" s="29" t="s">
        <v>12</v>
      </c>
      <c r="D1084" s="29" t="s">
        <v>26</v>
      </c>
      <c r="E1084" s="28">
        <v>170000</v>
      </c>
      <c r="F1084" s="29" t="s">
        <v>14</v>
      </c>
      <c r="G1084" s="28">
        <v>170000</v>
      </c>
      <c r="H1084" s="29" t="s">
        <v>17</v>
      </c>
      <c r="I1084" s="28">
        <v>100</v>
      </c>
      <c r="J1084" s="29" t="s">
        <v>17</v>
      </c>
      <c r="K1084" s="29" t="s">
        <v>16</v>
      </c>
      <c r="L1084" s="29" t="str">
        <f>_xlfn.XLOOKUP($D1084,mapping!$B$2:$B$124,mapping!$A$2:$A$124,,0)</f>
        <v>Data Engineer</v>
      </c>
      <c r="M1084" s="29" t="str">
        <f>_xlfn.XLOOKUP($C1084,mapping!$J$2:$J$5,mapping!$K$2:$K$5,,0)</f>
        <v>Full-Time</v>
      </c>
      <c r="N1084" s="29" t="str">
        <f>_xlfn.XLOOKUP($B1084,mapping!$G$2:$G$5,mapping!$H$2:$H$5,,0)</f>
        <v>Mid-Level</v>
      </c>
      <c r="O1084" s="29" t="str">
        <f>_xlfn.XLOOKUP($J1084,mapping!$D$2:$D$56,mapping!$E$2:$E$56,,0)</f>
        <v>United States</v>
      </c>
      <c r="P1084" s="29" t="str">
        <f>_xlfn.XLOOKUP($K1084,mapping!$P$2:$P$4,mapping!$Q$2:$Q$4,,0)</f>
        <v>Medium</v>
      </c>
      <c r="Q1084" s="29" t="str">
        <f>_xlfn.XLOOKUP($I1084,mapping!$M$2:$M$4,mapping!$N$2:$N$4,,0)</f>
        <v>Remote</v>
      </c>
    </row>
    <row r="1085" spans="1:17" x14ac:dyDescent="0.25">
      <c r="A1085" s="28">
        <v>2023</v>
      </c>
      <c r="B1085" s="29" t="s">
        <v>21</v>
      </c>
      <c r="C1085" s="29" t="s">
        <v>12</v>
      </c>
      <c r="D1085" s="29" t="s">
        <v>131</v>
      </c>
      <c r="E1085" s="28">
        <v>142200</v>
      </c>
      <c r="F1085" s="29" t="s">
        <v>14</v>
      </c>
      <c r="G1085" s="28">
        <v>142200</v>
      </c>
      <c r="H1085" s="29" t="s">
        <v>17</v>
      </c>
      <c r="I1085" s="28">
        <v>0</v>
      </c>
      <c r="J1085" s="29" t="s">
        <v>17</v>
      </c>
      <c r="K1085" s="29" t="s">
        <v>16</v>
      </c>
      <c r="L1085" s="29" t="str">
        <f>_xlfn.XLOOKUP($D1085,mapping!$B$2:$B$124,mapping!$A$2:$A$124,,0)</f>
        <v>Machine Learning Engineer</v>
      </c>
      <c r="M1085" s="29" t="str">
        <f>_xlfn.XLOOKUP($C1085,mapping!$J$2:$J$5,mapping!$K$2:$K$5,,0)</f>
        <v>Full-Time</v>
      </c>
      <c r="N1085" s="29" t="str">
        <f>_xlfn.XLOOKUP($B1085,mapping!$G$2:$G$5,mapping!$H$2:$H$5,,0)</f>
        <v>Senior</v>
      </c>
      <c r="O1085" s="29" t="str">
        <f>_xlfn.XLOOKUP($J1085,mapping!$D$2:$D$56,mapping!$E$2:$E$56,,0)</f>
        <v>United States</v>
      </c>
      <c r="P1085" s="29" t="str">
        <f>_xlfn.XLOOKUP($K1085,mapping!$P$2:$P$4,mapping!$Q$2:$Q$4,,0)</f>
        <v>Medium</v>
      </c>
      <c r="Q1085" s="29" t="str">
        <f>_xlfn.XLOOKUP($I1085,mapping!$M$2:$M$4,mapping!$N$2:$N$4,,0)</f>
        <v>On-site</v>
      </c>
    </row>
    <row r="1086" spans="1:17" x14ac:dyDescent="0.25">
      <c r="A1086" s="28">
        <v>2024</v>
      </c>
      <c r="B1086" s="29" t="s">
        <v>11</v>
      </c>
      <c r="C1086" s="29" t="s">
        <v>12</v>
      </c>
      <c r="D1086" s="29" t="s">
        <v>57</v>
      </c>
      <c r="E1086" s="28">
        <v>120000</v>
      </c>
      <c r="F1086" s="29" t="s">
        <v>14</v>
      </c>
      <c r="G1086" s="28">
        <v>120000</v>
      </c>
      <c r="H1086" s="29" t="s">
        <v>17</v>
      </c>
      <c r="I1086" s="28">
        <v>100</v>
      </c>
      <c r="J1086" s="29" t="s">
        <v>17</v>
      </c>
      <c r="K1086" s="29" t="s">
        <v>16</v>
      </c>
      <c r="L1086" s="29" t="str">
        <f>_xlfn.XLOOKUP($D1086,mapping!$B$2:$B$124,mapping!$A$2:$A$124,,0)</f>
        <v>Data Scientist</v>
      </c>
      <c r="M1086" s="29" t="str">
        <f>_xlfn.XLOOKUP($C1086,mapping!$J$2:$J$5,mapping!$K$2:$K$5,,0)</f>
        <v>Full-Time</v>
      </c>
      <c r="N1086" s="29" t="str">
        <f>_xlfn.XLOOKUP($B1086,mapping!$G$2:$G$5,mapping!$H$2:$H$5,,0)</f>
        <v>Mid-Level</v>
      </c>
      <c r="O1086" s="29" t="str">
        <f>_xlfn.XLOOKUP($J1086,mapping!$D$2:$D$56,mapping!$E$2:$E$56,,0)</f>
        <v>United States</v>
      </c>
      <c r="P1086" s="29" t="str">
        <f>_xlfn.XLOOKUP($K1086,mapping!$P$2:$P$4,mapping!$Q$2:$Q$4,,0)</f>
        <v>Medium</v>
      </c>
      <c r="Q1086" s="29" t="str">
        <f>_xlfn.XLOOKUP($I1086,mapping!$M$2:$M$4,mapping!$N$2:$N$4,,0)</f>
        <v>Remote</v>
      </c>
    </row>
    <row r="1087" spans="1:17" x14ac:dyDescent="0.25">
      <c r="A1087" s="28">
        <v>2023</v>
      </c>
      <c r="B1087" s="29" t="s">
        <v>21</v>
      </c>
      <c r="C1087" s="29" t="s">
        <v>12</v>
      </c>
      <c r="D1087" s="29" t="s">
        <v>18</v>
      </c>
      <c r="E1087" s="28">
        <v>212800</v>
      </c>
      <c r="F1087" s="29" t="s">
        <v>14</v>
      </c>
      <c r="G1087" s="28">
        <v>212800</v>
      </c>
      <c r="H1087" s="29" t="s">
        <v>17</v>
      </c>
      <c r="I1087" s="28">
        <v>0</v>
      </c>
      <c r="J1087" s="29" t="s">
        <v>17</v>
      </c>
      <c r="K1087" s="29" t="s">
        <v>16</v>
      </c>
      <c r="L1087" s="29" t="str">
        <f>_xlfn.XLOOKUP($D1087,mapping!$B$2:$B$124,mapping!$A$2:$A$124,,0)</f>
        <v>Machine Learning Engineer</v>
      </c>
      <c r="M1087" s="29" t="str">
        <f>_xlfn.XLOOKUP($C1087,mapping!$J$2:$J$5,mapping!$K$2:$K$5,,0)</f>
        <v>Full-Time</v>
      </c>
      <c r="N1087" s="29" t="str">
        <f>_xlfn.XLOOKUP($B1087,mapping!$G$2:$G$5,mapping!$H$2:$H$5,,0)</f>
        <v>Senior</v>
      </c>
      <c r="O1087" s="29" t="str">
        <f>_xlfn.XLOOKUP($J1087,mapping!$D$2:$D$56,mapping!$E$2:$E$56,,0)</f>
        <v>United States</v>
      </c>
      <c r="P1087" s="29" t="str">
        <f>_xlfn.XLOOKUP($K1087,mapping!$P$2:$P$4,mapping!$Q$2:$Q$4,,0)</f>
        <v>Medium</v>
      </c>
      <c r="Q1087" s="29" t="str">
        <f>_xlfn.XLOOKUP($I1087,mapping!$M$2:$M$4,mapping!$N$2:$N$4,,0)</f>
        <v>On-site</v>
      </c>
    </row>
    <row r="1088" spans="1:17" x14ac:dyDescent="0.25">
      <c r="A1088" s="28">
        <v>2023</v>
      </c>
      <c r="B1088" s="29" t="s">
        <v>21</v>
      </c>
      <c r="C1088" s="29" t="s">
        <v>12</v>
      </c>
      <c r="D1088" s="29" t="s">
        <v>22</v>
      </c>
      <c r="E1088" s="28">
        <v>150000</v>
      </c>
      <c r="F1088" s="29" t="s">
        <v>14</v>
      </c>
      <c r="G1088" s="28">
        <v>150000</v>
      </c>
      <c r="H1088" s="29" t="s">
        <v>17</v>
      </c>
      <c r="I1088" s="28">
        <v>0</v>
      </c>
      <c r="J1088" s="29" t="s">
        <v>17</v>
      </c>
      <c r="K1088" s="29" t="s">
        <v>16</v>
      </c>
      <c r="L1088" s="29" t="str">
        <f>_xlfn.XLOOKUP($D1088,mapping!$B$2:$B$124,mapping!$A$2:$A$124,,0)</f>
        <v>Data Scientist</v>
      </c>
      <c r="M1088" s="29" t="str">
        <f>_xlfn.XLOOKUP($C1088,mapping!$J$2:$J$5,mapping!$K$2:$K$5,,0)</f>
        <v>Full-Time</v>
      </c>
      <c r="N1088" s="29" t="str">
        <f>_xlfn.XLOOKUP($B1088,mapping!$G$2:$G$5,mapping!$H$2:$H$5,,0)</f>
        <v>Senior</v>
      </c>
      <c r="O1088" s="29" t="str">
        <f>_xlfn.XLOOKUP($J1088,mapping!$D$2:$D$56,mapping!$E$2:$E$56,,0)</f>
        <v>United States</v>
      </c>
      <c r="P1088" s="29" t="str">
        <f>_xlfn.XLOOKUP($K1088,mapping!$P$2:$P$4,mapping!$Q$2:$Q$4,,0)</f>
        <v>Medium</v>
      </c>
      <c r="Q1088" s="29" t="str">
        <f>_xlfn.XLOOKUP($I1088,mapping!$M$2:$M$4,mapping!$N$2:$N$4,,0)</f>
        <v>On-site</v>
      </c>
    </row>
    <row r="1089" spans="1:17" x14ac:dyDescent="0.25">
      <c r="A1089" s="28">
        <v>2023</v>
      </c>
      <c r="B1089" s="29" t="s">
        <v>21</v>
      </c>
      <c r="C1089" s="29" t="s">
        <v>12</v>
      </c>
      <c r="D1089" s="29" t="s">
        <v>26</v>
      </c>
      <c r="E1089" s="28">
        <v>245000</v>
      </c>
      <c r="F1089" s="29" t="s">
        <v>14</v>
      </c>
      <c r="G1089" s="28">
        <v>245000</v>
      </c>
      <c r="H1089" s="29" t="s">
        <v>17</v>
      </c>
      <c r="I1089" s="28">
        <v>0</v>
      </c>
      <c r="J1089" s="29" t="s">
        <v>17</v>
      </c>
      <c r="K1089" s="29" t="s">
        <v>16</v>
      </c>
      <c r="L1089" s="29" t="str">
        <f>_xlfn.XLOOKUP($D1089,mapping!$B$2:$B$124,mapping!$A$2:$A$124,,0)</f>
        <v>Data Engineer</v>
      </c>
      <c r="M1089" s="29" t="str">
        <f>_xlfn.XLOOKUP($C1089,mapping!$J$2:$J$5,mapping!$K$2:$K$5,,0)</f>
        <v>Full-Time</v>
      </c>
      <c r="N1089" s="29" t="str">
        <f>_xlfn.XLOOKUP($B1089,mapping!$G$2:$G$5,mapping!$H$2:$H$5,,0)</f>
        <v>Senior</v>
      </c>
      <c r="O1089" s="29" t="str">
        <f>_xlfn.XLOOKUP($J1089,mapping!$D$2:$D$56,mapping!$E$2:$E$56,,0)</f>
        <v>United States</v>
      </c>
      <c r="P1089" s="29" t="str">
        <f>_xlfn.XLOOKUP($K1089,mapping!$P$2:$P$4,mapping!$Q$2:$Q$4,,0)</f>
        <v>Medium</v>
      </c>
      <c r="Q1089" s="29" t="str">
        <f>_xlfn.XLOOKUP($I1089,mapping!$M$2:$M$4,mapping!$N$2:$N$4,,0)</f>
        <v>On-site</v>
      </c>
    </row>
    <row r="1090" spans="1:17" x14ac:dyDescent="0.25">
      <c r="A1090" s="28">
        <v>2022</v>
      </c>
      <c r="B1090" s="29" t="s">
        <v>11</v>
      </c>
      <c r="C1090" s="29" t="s">
        <v>12</v>
      </c>
      <c r="D1090" s="29" t="s">
        <v>22</v>
      </c>
      <c r="E1090" s="28">
        <v>2500000</v>
      </c>
      <c r="F1090" s="29" t="s">
        <v>37</v>
      </c>
      <c r="G1090" s="28">
        <v>31795</v>
      </c>
      <c r="H1090" s="29" t="s">
        <v>38</v>
      </c>
      <c r="I1090" s="28">
        <v>100</v>
      </c>
      <c r="J1090" s="29" t="s">
        <v>17</v>
      </c>
      <c r="K1090" s="29" t="s">
        <v>16</v>
      </c>
      <c r="L1090" s="29" t="str">
        <f>_xlfn.XLOOKUP($D1090,mapping!$B$2:$B$124,mapping!$A$2:$A$124,,0)</f>
        <v>Data Scientist</v>
      </c>
      <c r="M1090" s="29" t="str">
        <f>_xlfn.XLOOKUP($C1090,mapping!$J$2:$J$5,mapping!$K$2:$K$5,,0)</f>
        <v>Full-Time</v>
      </c>
      <c r="N1090" s="29" t="str">
        <f>_xlfn.XLOOKUP($B1090,mapping!$G$2:$G$5,mapping!$H$2:$H$5,,0)</f>
        <v>Mid-Level</v>
      </c>
      <c r="O1090" s="29" t="str">
        <f>_xlfn.XLOOKUP($J1090,mapping!$D$2:$D$56,mapping!$E$2:$E$56,,0)</f>
        <v>United States</v>
      </c>
      <c r="P1090" s="29" t="str">
        <f>_xlfn.XLOOKUP($K1090,mapping!$P$2:$P$4,mapping!$Q$2:$Q$4,,0)</f>
        <v>Medium</v>
      </c>
      <c r="Q1090" s="29" t="str">
        <f>_xlfn.XLOOKUP($I1090,mapping!$M$2:$M$4,mapping!$N$2:$N$4,,0)</f>
        <v>Remote</v>
      </c>
    </row>
    <row r="1091" spans="1:17" x14ac:dyDescent="0.25">
      <c r="A1091" s="28">
        <v>2023</v>
      </c>
      <c r="B1091" s="29" t="s">
        <v>21</v>
      </c>
      <c r="C1091" s="29" t="s">
        <v>12</v>
      </c>
      <c r="D1091" s="29" t="s">
        <v>26</v>
      </c>
      <c r="E1091" s="28">
        <v>225000</v>
      </c>
      <c r="F1091" s="29" t="s">
        <v>14</v>
      </c>
      <c r="G1091" s="28">
        <v>225000</v>
      </c>
      <c r="H1091" s="29" t="s">
        <v>17</v>
      </c>
      <c r="I1091" s="28">
        <v>100</v>
      </c>
      <c r="J1091" s="29" t="s">
        <v>17</v>
      </c>
      <c r="K1091" s="29" t="s">
        <v>16</v>
      </c>
      <c r="L1091" s="29" t="str">
        <f>_xlfn.XLOOKUP($D1091,mapping!$B$2:$B$124,mapping!$A$2:$A$124,,0)</f>
        <v>Data Engineer</v>
      </c>
      <c r="M1091" s="29" t="str">
        <f>_xlfn.XLOOKUP($C1091,mapping!$J$2:$J$5,mapping!$K$2:$K$5,,0)</f>
        <v>Full-Time</v>
      </c>
      <c r="N1091" s="29" t="str">
        <f>_xlfn.XLOOKUP($B1091,mapping!$G$2:$G$5,mapping!$H$2:$H$5,,0)</f>
        <v>Senior</v>
      </c>
      <c r="O1091" s="29" t="str">
        <f>_xlfn.XLOOKUP($J1091,mapping!$D$2:$D$56,mapping!$E$2:$E$56,,0)</f>
        <v>United States</v>
      </c>
      <c r="P1091" s="29" t="str">
        <f>_xlfn.XLOOKUP($K1091,mapping!$P$2:$P$4,mapping!$Q$2:$Q$4,,0)</f>
        <v>Medium</v>
      </c>
      <c r="Q1091" s="29" t="str">
        <f>_xlfn.XLOOKUP($I1091,mapping!$M$2:$M$4,mapping!$N$2:$N$4,,0)</f>
        <v>Remote</v>
      </c>
    </row>
    <row r="1092" spans="1:17" x14ac:dyDescent="0.25">
      <c r="A1092" s="28">
        <v>2024</v>
      </c>
      <c r="B1092" s="29" t="s">
        <v>11</v>
      </c>
      <c r="C1092" s="29" t="s">
        <v>12</v>
      </c>
      <c r="D1092" s="29" t="s">
        <v>57</v>
      </c>
      <c r="E1092" s="28">
        <v>106000</v>
      </c>
      <c r="F1092" s="29" t="s">
        <v>14</v>
      </c>
      <c r="G1092" s="28">
        <v>106000</v>
      </c>
      <c r="H1092" s="29" t="s">
        <v>17</v>
      </c>
      <c r="I1092" s="28">
        <v>0</v>
      </c>
      <c r="J1092" s="29" t="s">
        <v>17</v>
      </c>
      <c r="K1092" s="29" t="s">
        <v>16</v>
      </c>
      <c r="L1092" s="29" t="str">
        <f>_xlfn.XLOOKUP($D1092,mapping!$B$2:$B$124,mapping!$A$2:$A$124,,0)</f>
        <v>Data Scientist</v>
      </c>
      <c r="M1092" s="29" t="str">
        <f>_xlfn.XLOOKUP($C1092,mapping!$J$2:$J$5,mapping!$K$2:$K$5,,0)</f>
        <v>Full-Time</v>
      </c>
      <c r="N1092" s="29" t="str">
        <f>_xlfn.XLOOKUP($B1092,mapping!$G$2:$G$5,mapping!$H$2:$H$5,,0)</f>
        <v>Mid-Level</v>
      </c>
      <c r="O1092" s="29" t="str">
        <f>_xlfn.XLOOKUP($J1092,mapping!$D$2:$D$56,mapping!$E$2:$E$56,,0)</f>
        <v>United States</v>
      </c>
      <c r="P1092" s="29" t="str">
        <f>_xlfn.XLOOKUP($K1092,mapping!$P$2:$P$4,mapping!$Q$2:$Q$4,,0)</f>
        <v>Medium</v>
      </c>
      <c r="Q1092" s="29" t="str">
        <f>_xlfn.XLOOKUP($I1092,mapping!$M$2:$M$4,mapping!$N$2:$N$4,,0)</f>
        <v>On-site</v>
      </c>
    </row>
    <row r="1093" spans="1:17" x14ac:dyDescent="0.25">
      <c r="A1093" s="28">
        <v>2024</v>
      </c>
      <c r="B1093" s="29" t="s">
        <v>21</v>
      </c>
      <c r="C1093" s="29" t="s">
        <v>12</v>
      </c>
      <c r="D1093" s="29" t="s">
        <v>18</v>
      </c>
      <c r="E1093" s="28">
        <v>250000</v>
      </c>
      <c r="F1093" s="29" t="s">
        <v>14</v>
      </c>
      <c r="G1093" s="28">
        <v>250000</v>
      </c>
      <c r="H1093" s="29" t="s">
        <v>17</v>
      </c>
      <c r="I1093" s="28">
        <v>0</v>
      </c>
      <c r="J1093" s="29" t="s">
        <v>17</v>
      </c>
      <c r="K1093" s="29" t="s">
        <v>16</v>
      </c>
      <c r="L1093" s="29" t="str">
        <f>_xlfn.XLOOKUP($D1093,mapping!$B$2:$B$124,mapping!$A$2:$A$124,,0)</f>
        <v>Machine Learning Engineer</v>
      </c>
      <c r="M1093" s="29" t="str">
        <f>_xlfn.XLOOKUP($C1093,mapping!$J$2:$J$5,mapping!$K$2:$K$5,,0)</f>
        <v>Full-Time</v>
      </c>
      <c r="N1093" s="29" t="str">
        <f>_xlfn.XLOOKUP($B1093,mapping!$G$2:$G$5,mapping!$H$2:$H$5,,0)</f>
        <v>Senior</v>
      </c>
      <c r="O1093" s="29" t="str">
        <f>_xlfn.XLOOKUP($J1093,mapping!$D$2:$D$56,mapping!$E$2:$E$56,,0)</f>
        <v>United States</v>
      </c>
      <c r="P1093" s="29" t="str">
        <f>_xlfn.XLOOKUP($K1093,mapping!$P$2:$P$4,mapping!$Q$2:$Q$4,,0)</f>
        <v>Medium</v>
      </c>
      <c r="Q1093" s="29" t="str">
        <f>_xlfn.XLOOKUP($I1093,mapping!$M$2:$M$4,mapping!$N$2:$N$4,,0)</f>
        <v>On-site</v>
      </c>
    </row>
    <row r="1094" spans="1:17" x14ac:dyDescent="0.25">
      <c r="A1094" s="28">
        <v>2024</v>
      </c>
      <c r="B1094" s="29" t="s">
        <v>21</v>
      </c>
      <c r="C1094" s="29" t="s">
        <v>12</v>
      </c>
      <c r="D1094" s="29" t="s">
        <v>51</v>
      </c>
      <c r="E1094" s="28">
        <v>168600</v>
      </c>
      <c r="F1094" s="29" t="s">
        <v>14</v>
      </c>
      <c r="G1094" s="28">
        <v>168600</v>
      </c>
      <c r="H1094" s="29" t="s">
        <v>17</v>
      </c>
      <c r="I1094" s="28">
        <v>100</v>
      </c>
      <c r="J1094" s="29" t="s">
        <v>17</v>
      </c>
      <c r="K1094" s="29" t="s">
        <v>16</v>
      </c>
      <c r="L1094" s="29" t="str">
        <f>_xlfn.XLOOKUP($D1094,mapping!$B$2:$B$124,mapping!$A$2:$A$124,,0)</f>
        <v>Applied Scientist</v>
      </c>
      <c r="M1094" s="29" t="str">
        <f>_xlfn.XLOOKUP($C1094,mapping!$J$2:$J$5,mapping!$K$2:$K$5,,0)</f>
        <v>Full-Time</v>
      </c>
      <c r="N1094" s="29" t="str">
        <f>_xlfn.XLOOKUP($B1094,mapping!$G$2:$G$5,mapping!$H$2:$H$5,,0)</f>
        <v>Senior</v>
      </c>
      <c r="O1094" s="29" t="str">
        <f>_xlfn.XLOOKUP($J1094,mapping!$D$2:$D$56,mapping!$E$2:$E$56,,0)</f>
        <v>United States</v>
      </c>
      <c r="P1094" s="29" t="str">
        <f>_xlfn.XLOOKUP($K1094,mapping!$P$2:$P$4,mapping!$Q$2:$Q$4,,0)</f>
        <v>Medium</v>
      </c>
      <c r="Q1094" s="29" t="str">
        <f>_xlfn.XLOOKUP($I1094,mapping!$M$2:$M$4,mapping!$N$2:$N$4,,0)</f>
        <v>Remote</v>
      </c>
    </row>
    <row r="1095" spans="1:17" x14ac:dyDescent="0.25">
      <c r="A1095" s="28">
        <v>2023</v>
      </c>
      <c r="B1095" s="29" t="s">
        <v>21</v>
      </c>
      <c r="C1095" s="29" t="s">
        <v>12</v>
      </c>
      <c r="D1095" s="29" t="s">
        <v>22</v>
      </c>
      <c r="E1095" s="28">
        <v>359170</v>
      </c>
      <c r="F1095" s="29" t="s">
        <v>14</v>
      </c>
      <c r="G1095" s="28">
        <v>359170</v>
      </c>
      <c r="H1095" s="29" t="s">
        <v>17</v>
      </c>
      <c r="I1095" s="28">
        <v>0</v>
      </c>
      <c r="J1095" s="29" t="s">
        <v>17</v>
      </c>
      <c r="K1095" s="29" t="s">
        <v>16</v>
      </c>
      <c r="L1095" s="29" t="str">
        <f>_xlfn.XLOOKUP($D1095,mapping!$B$2:$B$124,mapping!$A$2:$A$124,,0)</f>
        <v>Data Scientist</v>
      </c>
      <c r="M1095" s="29" t="str">
        <f>_xlfn.XLOOKUP($C1095,mapping!$J$2:$J$5,mapping!$K$2:$K$5,,0)</f>
        <v>Full-Time</v>
      </c>
      <c r="N1095" s="29" t="str">
        <f>_xlfn.XLOOKUP($B1095,mapping!$G$2:$G$5,mapping!$H$2:$H$5,,0)</f>
        <v>Senior</v>
      </c>
      <c r="O1095" s="29" t="str">
        <f>_xlfn.XLOOKUP($J1095,mapping!$D$2:$D$56,mapping!$E$2:$E$56,,0)</f>
        <v>United States</v>
      </c>
      <c r="P1095" s="29" t="str">
        <f>_xlfn.XLOOKUP($K1095,mapping!$P$2:$P$4,mapping!$Q$2:$Q$4,,0)</f>
        <v>Medium</v>
      </c>
      <c r="Q1095" s="29" t="str">
        <f>_xlfn.XLOOKUP($I1095,mapping!$M$2:$M$4,mapping!$N$2:$N$4,,0)</f>
        <v>On-site</v>
      </c>
    </row>
    <row r="1096" spans="1:17" x14ac:dyDescent="0.25">
      <c r="A1096" s="28">
        <v>2023</v>
      </c>
      <c r="B1096" s="29" t="s">
        <v>29</v>
      </c>
      <c r="C1096" s="29" t="s">
        <v>12</v>
      </c>
      <c r="D1096" s="29" t="s">
        <v>43</v>
      </c>
      <c r="E1096" s="28">
        <v>47423</v>
      </c>
      <c r="F1096" s="29" t="s">
        <v>14</v>
      </c>
      <c r="G1096" s="28">
        <v>47423</v>
      </c>
      <c r="H1096" s="29" t="s">
        <v>17</v>
      </c>
      <c r="I1096" s="28">
        <v>0</v>
      </c>
      <c r="J1096" s="29" t="s">
        <v>17</v>
      </c>
      <c r="K1096" s="29" t="s">
        <v>16</v>
      </c>
      <c r="L1096" s="29" t="str">
        <f>_xlfn.XLOOKUP($D1096,mapping!$B$2:$B$124,mapping!$A$2:$A$124,,0)</f>
        <v>Researcher</v>
      </c>
      <c r="M1096" s="29" t="str">
        <f>_xlfn.XLOOKUP($C1096,mapping!$J$2:$J$5,mapping!$K$2:$K$5,,0)</f>
        <v>Full-Time</v>
      </c>
      <c r="N1096" s="29" t="str">
        <f>_xlfn.XLOOKUP($B1096,mapping!$G$2:$G$5,mapping!$H$2:$H$5,,0)</f>
        <v>Junior</v>
      </c>
      <c r="O1096" s="29" t="str">
        <f>_xlfn.XLOOKUP($J1096,mapping!$D$2:$D$56,mapping!$E$2:$E$56,,0)</f>
        <v>United States</v>
      </c>
      <c r="P1096" s="29" t="str">
        <f>_xlfn.XLOOKUP($K1096,mapping!$P$2:$P$4,mapping!$Q$2:$Q$4,,0)</f>
        <v>Medium</v>
      </c>
      <c r="Q1096" s="29" t="str">
        <f>_xlfn.XLOOKUP($I1096,mapping!$M$2:$M$4,mapping!$N$2:$N$4,,0)</f>
        <v>On-site</v>
      </c>
    </row>
    <row r="1097" spans="1:17" x14ac:dyDescent="0.25">
      <c r="A1097" s="28">
        <v>2024</v>
      </c>
      <c r="B1097" s="29" t="s">
        <v>11</v>
      </c>
      <c r="C1097" s="29" t="s">
        <v>12</v>
      </c>
      <c r="D1097" s="29" t="s">
        <v>58</v>
      </c>
      <c r="E1097" s="28">
        <v>180000</v>
      </c>
      <c r="F1097" s="29" t="s">
        <v>14</v>
      </c>
      <c r="G1097" s="28">
        <v>180000</v>
      </c>
      <c r="H1097" s="29" t="s">
        <v>17</v>
      </c>
      <c r="I1097" s="28">
        <v>0</v>
      </c>
      <c r="J1097" s="29" t="s">
        <v>17</v>
      </c>
      <c r="K1097" s="29" t="s">
        <v>16</v>
      </c>
      <c r="L1097" s="29" t="str">
        <f>_xlfn.XLOOKUP($D1097,mapping!$B$2:$B$124,mapping!$A$2:$A$124,,0)</f>
        <v>Data Manager</v>
      </c>
      <c r="M1097" s="29" t="str">
        <f>_xlfn.XLOOKUP($C1097,mapping!$J$2:$J$5,mapping!$K$2:$K$5,,0)</f>
        <v>Full-Time</v>
      </c>
      <c r="N1097" s="29" t="str">
        <f>_xlfn.XLOOKUP($B1097,mapping!$G$2:$G$5,mapping!$H$2:$H$5,,0)</f>
        <v>Mid-Level</v>
      </c>
      <c r="O1097" s="29" t="str">
        <f>_xlfn.XLOOKUP($J1097,mapping!$D$2:$D$56,mapping!$E$2:$E$56,,0)</f>
        <v>United States</v>
      </c>
      <c r="P1097" s="29" t="str">
        <f>_xlfn.XLOOKUP($K1097,mapping!$P$2:$P$4,mapping!$Q$2:$Q$4,,0)</f>
        <v>Medium</v>
      </c>
      <c r="Q1097" s="29" t="str">
        <f>_xlfn.XLOOKUP($I1097,mapping!$M$2:$M$4,mapping!$N$2:$N$4,,0)</f>
        <v>On-site</v>
      </c>
    </row>
    <row r="1098" spans="1:17" x14ac:dyDescent="0.25">
      <c r="A1098" s="28">
        <v>2023</v>
      </c>
      <c r="B1098" s="29" t="s">
        <v>21</v>
      </c>
      <c r="C1098" s="29" t="s">
        <v>12</v>
      </c>
      <c r="D1098" s="29" t="s">
        <v>107</v>
      </c>
      <c r="E1098" s="28">
        <v>128000</v>
      </c>
      <c r="F1098" s="29" t="s">
        <v>14</v>
      </c>
      <c r="G1098" s="28">
        <v>128000</v>
      </c>
      <c r="H1098" s="29" t="s">
        <v>17</v>
      </c>
      <c r="I1098" s="28">
        <v>0</v>
      </c>
      <c r="J1098" s="29" t="s">
        <v>17</v>
      </c>
      <c r="K1098" s="29" t="s">
        <v>16</v>
      </c>
      <c r="L1098" s="29" t="str">
        <f>_xlfn.XLOOKUP($D1098,mapping!$B$2:$B$124,mapping!$A$2:$A$124,,0)</f>
        <v>Data Scientist</v>
      </c>
      <c r="M1098" s="29" t="str">
        <f>_xlfn.XLOOKUP($C1098,mapping!$J$2:$J$5,mapping!$K$2:$K$5,,0)</f>
        <v>Full-Time</v>
      </c>
      <c r="N1098" s="29" t="str">
        <f>_xlfn.XLOOKUP($B1098,mapping!$G$2:$G$5,mapping!$H$2:$H$5,,0)</f>
        <v>Senior</v>
      </c>
      <c r="O1098" s="29" t="str">
        <f>_xlfn.XLOOKUP($J1098,mapping!$D$2:$D$56,mapping!$E$2:$E$56,,0)</f>
        <v>United States</v>
      </c>
      <c r="P1098" s="29" t="str">
        <f>_xlfn.XLOOKUP($K1098,mapping!$P$2:$P$4,mapping!$Q$2:$Q$4,,0)</f>
        <v>Medium</v>
      </c>
      <c r="Q1098" s="29" t="str">
        <f>_xlfn.XLOOKUP($I1098,mapping!$M$2:$M$4,mapping!$N$2:$N$4,,0)</f>
        <v>On-site</v>
      </c>
    </row>
    <row r="1099" spans="1:17" x14ac:dyDescent="0.25">
      <c r="A1099" s="28">
        <v>2023</v>
      </c>
      <c r="B1099" s="29" t="s">
        <v>21</v>
      </c>
      <c r="C1099" s="29" t="s">
        <v>12</v>
      </c>
      <c r="D1099" s="29" t="s">
        <v>26</v>
      </c>
      <c r="E1099" s="28">
        <v>126800</v>
      </c>
      <c r="F1099" s="29" t="s">
        <v>14</v>
      </c>
      <c r="G1099" s="28">
        <v>126800</v>
      </c>
      <c r="H1099" s="29" t="s">
        <v>17</v>
      </c>
      <c r="I1099" s="28">
        <v>0</v>
      </c>
      <c r="J1099" s="29" t="s">
        <v>17</v>
      </c>
      <c r="K1099" s="29" t="s">
        <v>16</v>
      </c>
      <c r="L1099" s="29" t="str">
        <f>_xlfn.XLOOKUP($D1099,mapping!$B$2:$B$124,mapping!$A$2:$A$124,,0)</f>
        <v>Data Engineer</v>
      </c>
      <c r="M1099" s="29" t="str">
        <f>_xlfn.XLOOKUP($C1099,mapping!$J$2:$J$5,mapping!$K$2:$K$5,,0)</f>
        <v>Full-Time</v>
      </c>
      <c r="N1099" s="29" t="str">
        <f>_xlfn.XLOOKUP($B1099,mapping!$G$2:$G$5,mapping!$H$2:$H$5,,0)</f>
        <v>Senior</v>
      </c>
      <c r="O1099" s="29" t="str">
        <f>_xlfn.XLOOKUP($J1099,mapping!$D$2:$D$56,mapping!$E$2:$E$56,,0)</f>
        <v>United States</v>
      </c>
      <c r="P1099" s="29" t="str">
        <f>_xlfn.XLOOKUP($K1099,mapping!$P$2:$P$4,mapping!$Q$2:$Q$4,,0)</f>
        <v>Medium</v>
      </c>
      <c r="Q1099" s="29" t="str">
        <f>_xlfn.XLOOKUP($I1099,mapping!$M$2:$M$4,mapping!$N$2:$N$4,,0)</f>
        <v>On-site</v>
      </c>
    </row>
    <row r="1100" spans="1:17" x14ac:dyDescent="0.25">
      <c r="A1100" s="28">
        <v>2022</v>
      </c>
      <c r="B1100" s="29" t="s">
        <v>21</v>
      </c>
      <c r="C1100" s="29" t="s">
        <v>12</v>
      </c>
      <c r="D1100" s="29" t="s">
        <v>22</v>
      </c>
      <c r="E1100" s="28">
        <v>100000</v>
      </c>
      <c r="F1100" s="29" t="s">
        <v>14</v>
      </c>
      <c r="G1100" s="28">
        <v>100000</v>
      </c>
      <c r="H1100" s="29" t="s">
        <v>137</v>
      </c>
      <c r="I1100" s="28">
        <v>100</v>
      </c>
      <c r="J1100" s="29" t="s">
        <v>17</v>
      </c>
      <c r="K1100" s="29" t="s">
        <v>16</v>
      </c>
      <c r="L1100" s="29" t="str">
        <f>_xlfn.XLOOKUP($D1100,mapping!$B$2:$B$124,mapping!$A$2:$A$124,,0)</f>
        <v>Data Scientist</v>
      </c>
      <c r="M1100" s="29" t="str">
        <f>_xlfn.XLOOKUP($C1100,mapping!$J$2:$J$5,mapping!$K$2:$K$5,,0)</f>
        <v>Full-Time</v>
      </c>
      <c r="N1100" s="29" t="str">
        <f>_xlfn.XLOOKUP($B1100,mapping!$G$2:$G$5,mapping!$H$2:$H$5,,0)</f>
        <v>Senior</v>
      </c>
      <c r="O1100" s="29" t="str">
        <f>_xlfn.XLOOKUP($J1100,mapping!$D$2:$D$56,mapping!$E$2:$E$56,,0)</f>
        <v>United States</v>
      </c>
      <c r="P1100" s="29" t="str">
        <f>_xlfn.XLOOKUP($K1100,mapping!$P$2:$P$4,mapping!$Q$2:$Q$4,,0)</f>
        <v>Medium</v>
      </c>
      <c r="Q1100" s="29" t="str">
        <f>_xlfn.XLOOKUP($I1100,mapping!$M$2:$M$4,mapping!$N$2:$N$4,,0)</f>
        <v>Remote</v>
      </c>
    </row>
    <row r="1101" spans="1:17" x14ac:dyDescent="0.25">
      <c r="A1101" s="28">
        <v>2023</v>
      </c>
      <c r="B1101" s="29" t="s">
        <v>21</v>
      </c>
      <c r="C1101" s="29" t="s">
        <v>12</v>
      </c>
      <c r="D1101" s="29" t="s">
        <v>34</v>
      </c>
      <c r="E1101" s="28">
        <v>278700</v>
      </c>
      <c r="F1101" s="29" t="s">
        <v>14</v>
      </c>
      <c r="G1101" s="28">
        <v>278700</v>
      </c>
      <c r="H1101" s="29" t="s">
        <v>17</v>
      </c>
      <c r="I1101" s="28">
        <v>0</v>
      </c>
      <c r="J1101" s="29" t="s">
        <v>17</v>
      </c>
      <c r="K1101" s="29" t="s">
        <v>16</v>
      </c>
      <c r="L1101" s="29" t="str">
        <f>_xlfn.XLOOKUP($D1101,mapping!$B$2:$B$124,mapping!$A$2:$A$124,,0)</f>
        <v>Researcher</v>
      </c>
      <c r="M1101" s="29" t="str">
        <f>_xlfn.XLOOKUP($C1101,mapping!$J$2:$J$5,mapping!$K$2:$K$5,,0)</f>
        <v>Full-Time</v>
      </c>
      <c r="N1101" s="29" t="str">
        <f>_xlfn.XLOOKUP($B1101,mapping!$G$2:$G$5,mapping!$H$2:$H$5,,0)</f>
        <v>Senior</v>
      </c>
      <c r="O1101" s="29" t="str">
        <f>_xlfn.XLOOKUP($J1101,mapping!$D$2:$D$56,mapping!$E$2:$E$56,,0)</f>
        <v>United States</v>
      </c>
      <c r="P1101" s="29" t="str">
        <f>_xlfn.XLOOKUP($K1101,mapping!$P$2:$P$4,mapping!$Q$2:$Q$4,,0)</f>
        <v>Medium</v>
      </c>
      <c r="Q1101" s="29" t="str">
        <f>_xlfn.XLOOKUP($I1101,mapping!$M$2:$M$4,mapping!$N$2:$N$4,,0)</f>
        <v>On-site</v>
      </c>
    </row>
    <row r="1102" spans="1:17" x14ac:dyDescent="0.25">
      <c r="A1102" s="28">
        <v>2023</v>
      </c>
      <c r="B1102" s="29" t="s">
        <v>21</v>
      </c>
      <c r="C1102" s="29" t="s">
        <v>12</v>
      </c>
      <c r="D1102" s="29" t="s">
        <v>26</v>
      </c>
      <c r="E1102" s="28">
        <v>255000</v>
      </c>
      <c r="F1102" s="29" t="s">
        <v>14</v>
      </c>
      <c r="G1102" s="28">
        <v>255000</v>
      </c>
      <c r="H1102" s="29" t="s">
        <v>17</v>
      </c>
      <c r="I1102" s="28">
        <v>0</v>
      </c>
      <c r="J1102" s="29" t="s">
        <v>17</v>
      </c>
      <c r="K1102" s="29" t="s">
        <v>16</v>
      </c>
      <c r="L1102" s="29" t="str">
        <f>_xlfn.XLOOKUP($D1102,mapping!$B$2:$B$124,mapping!$A$2:$A$124,,0)</f>
        <v>Data Engineer</v>
      </c>
      <c r="M1102" s="29" t="str">
        <f>_xlfn.XLOOKUP($C1102,mapping!$J$2:$J$5,mapping!$K$2:$K$5,,0)</f>
        <v>Full-Time</v>
      </c>
      <c r="N1102" s="29" t="str">
        <f>_xlfn.XLOOKUP($B1102,mapping!$G$2:$G$5,mapping!$H$2:$H$5,,0)</f>
        <v>Senior</v>
      </c>
      <c r="O1102" s="29" t="str">
        <f>_xlfn.XLOOKUP($J1102,mapping!$D$2:$D$56,mapping!$E$2:$E$56,,0)</f>
        <v>United States</v>
      </c>
      <c r="P1102" s="29" t="str">
        <f>_xlfn.XLOOKUP($K1102,mapping!$P$2:$P$4,mapping!$Q$2:$Q$4,,0)</f>
        <v>Medium</v>
      </c>
      <c r="Q1102" s="29" t="str">
        <f>_xlfn.XLOOKUP($I1102,mapping!$M$2:$M$4,mapping!$N$2:$N$4,,0)</f>
        <v>On-site</v>
      </c>
    </row>
    <row r="1103" spans="1:17" x14ac:dyDescent="0.25">
      <c r="A1103" s="28">
        <v>2022</v>
      </c>
      <c r="B1103" s="29" t="s">
        <v>11</v>
      </c>
      <c r="C1103" s="29" t="s">
        <v>12</v>
      </c>
      <c r="D1103" s="29" t="s">
        <v>30</v>
      </c>
      <c r="E1103" s="28">
        <v>53000</v>
      </c>
      <c r="F1103" s="29" t="s">
        <v>19</v>
      </c>
      <c r="G1103" s="28">
        <v>55685</v>
      </c>
      <c r="H1103" s="29" t="s">
        <v>24</v>
      </c>
      <c r="I1103" s="28">
        <v>50</v>
      </c>
      <c r="J1103" s="29" t="s">
        <v>24</v>
      </c>
      <c r="K1103" s="29" t="s">
        <v>33</v>
      </c>
      <c r="L1103" s="29" t="str">
        <f>_xlfn.XLOOKUP($D1103,mapping!$B$2:$B$124,mapping!$A$2:$A$124,,0)</f>
        <v>Machine Learning Engineer</v>
      </c>
      <c r="M1103" s="29" t="str">
        <f>_xlfn.XLOOKUP($C1103,mapping!$J$2:$J$5,mapping!$K$2:$K$5,,0)</f>
        <v>Full-Time</v>
      </c>
      <c r="N1103" s="29" t="str">
        <f>_xlfn.XLOOKUP($B1103,mapping!$G$2:$G$5,mapping!$H$2:$H$5,,0)</f>
        <v>Mid-Level</v>
      </c>
      <c r="O1103" s="29" t="str">
        <f>_xlfn.XLOOKUP($J1103,mapping!$D$2:$D$56,mapping!$E$2:$E$56,,0)</f>
        <v>Portugal</v>
      </c>
      <c r="P1103" s="29" t="str">
        <f>_xlfn.XLOOKUP($K1103,mapping!$P$2:$P$4,mapping!$Q$2:$Q$4,,0)</f>
        <v>Large</v>
      </c>
      <c r="Q1103" s="29" t="str">
        <f>_xlfn.XLOOKUP($I1103,mapping!$M$2:$M$4,mapping!$N$2:$N$4,,0)</f>
        <v>Hybrid</v>
      </c>
    </row>
    <row r="1104" spans="1:17" x14ac:dyDescent="0.25">
      <c r="A1104" s="28">
        <v>2024</v>
      </c>
      <c r="B1104" s="29" t="s">
        <v>21</v>
      </c>
      <c r="C1104" s="29" t="s">
        <v>12</v>
      </c>
      <c r="D1104" s="29" t="s">
        <v>22</v>
      </c>
      <c r="E1104" s="28">
        <v>155000</v>
      </c>
      <c r="F1104" s="29" t="s">
        <v>14</v>
      </c>
      <c r="G1104" s="28">
        <v>155000</v>
      </c>
      <c r="H1104" s="29" t="s">
        <v>17</v>
      </c>
      <c r="I1104" s="28">
        <v>0</v>
      </c>
      <c r="J1104" s="29" t="s">
        <v>17</v>
      </c>
      <c r="K1104" s="29" t="s">
        <v>16</v>
      </c>
      <c r="L1104" s="29" t="str">
        <f>_xlfn.XLOOKUP($D1104,mapping!$B$2:$B$124,mapping!$A$2:$A$124,,0)</f>
        <v>Data Scientist</v>
      </c>
      <c r="M1104" s="29" t="str">
        <f>_xlfn.XLOOKUP($C1104,mapping!$J$2:$J$5,mapping!$K$2:$K$5,,0)</f>
        <v>Full-Time</v>
      </c>
      <c r="N1104" s="29" t="str">
        <f>_xlfn.XLOOKUP($B1104,mapping!$G$2:$G$5,mapping!$H$2:$H$5,,0)</f>
        <v>Senior</v>
      </c>
      <c r="O1104" s="29" t="str">
        <f>_xlfn.XLOOKUP($J1104,mapping!$D$2:$D$56,mapping!$E$2:$E$56,,0)</f>
        <v>United States</v>
      </c>
      <c r="P1104" s="29" t="str">
        <f>_xlfn.XLOOKUP($K1104,mapping!$P$2:$P$4,mapping!$Q$2:$Q$4,,0)</f>
        <v>Medium</v>
      </c>
      <c r="Q1104" s="29" t="str">
        <f>_xlfn.XLOOKUP($I1104,mapping!$M$2:$M$4,mapping!$N$2:$N$4,,0)</f>
        <v>On-site</v>
      </c>
    </row>
    <row r="1105" spans="1:17" x14ac:dyDescent="0.25">
      <c r="A1105" s="28">
        <v>2022</v>
      </c>
      <c r="B1105" s="29" t="s">
        <v>11</v>
      </c>
      <c r="C1105" s="29" t="s">
        <v>12</v>
      </c>
      <c r="D1105" s="29" t="s">
        <v>22</v>
      </c>
      <c r="E1105" s="28">
        <v>30000</v>
      </c>
      <c r="F1105" s="29" t="s">
        <v>14</v>
      </c>
      <c r="G1105" s="28">
        <v>30000</v>
      </c>
      <c r="H1105" s="29" t="s">
        <v>70</v>
      </c>
      <c r="I1105" s="28">
        <v>100</v>
      </c>
      <c r="J1105" s="29" t="s">
        <v>70</v>
      </c>
      <c r="K1105" s="29" t="s">
        <v>33</v>
      </c>
      <c r="L1105" s="29" t="str">
        <f>_xlfn.XLOOKUP($D1105,mapping!$B$2:$B$124,mapping!$A$2:$A$124,,0)</f>
        <v>Data Scientist</v>
      </c>
      <c r="M1105" s="29" t="str">
        <f>_xlfn.XLOOKUP($C1105,mapping!$J$2:$J$5,mapping!$K$2:$K$5,,0)</f>
        <v>Full-Time</v>
      </c>
      <c r="N1105" s="29" t="str">
        <f>_xlfn.XLOOKUP($B1105,mapping!$G$2:$G$5,mapping!$H$2:$H$5,,0)</f>
        <v>Mid-Level</v>
      </c>
      <c r="O1105" s="29" t="str">
        <f>_xlfn.XLOOKUP($J1105,mapping!$D$2:$D$56,mapping!$E$2:$E$56,,0)</f>
        <v>Mexico</v>
      </c>
      <c r="P1105" s="29" t="str">
        <f>_xlfn.XLOOKUP($K1105,mapping!$P$2:$P$4,mapping!$Q$2:$Q$4,,0)</f>
        <v>Large</v>
      </c>
      <c r="Q1105" s="29" t="str">
        <f>_xlfn.XLOOKUP($I1105,mapping!$M$2:$M$4,mapping!$N$2:$N$4,,0)</f>
        <v>Remote</v>
      </c>
    </row>
    <row r="1106" spans="1:17" x14ac:dyDescent="0.25">
      <c r="A1106" s="28">
        <v>2022</v>
      </c>
      <c r="B1106" s="29" t="s">
        <v>21</v>
      </c>
      <c r="C1106" s="29" t="s">
        <v>12</v>
      </c>
      <c r="D1106" s="29" t="s">
        <v>58</v>
      </c>
      <c r="E1106" s="28">
        <v>200000</v>
      </c>
      <c r="F1106" s="29" t="s">
        <v>14</v>
      </c>
      <c r="G1106" s="28">
        <v>200000</v>
      </c>
      <c r="H1106" s="29" t="s">
        <v>17</v>
      </c>
      <c r="I1106" s="28">
        <v>100</v>
      </c>
      <c r="J1106" s="29" t="s">
        <v>17</v>
      </c>
      <c r="K1106" s="29" t="s">
        <v>16</v>
      </c>
      <c r="L1106" s="29" t="str">
        <f>_xlfn.XLOOKUP($D1106,mapping!$B$2:$B$124,mapping!$A$2:$A$124,,0)</f>
        <v>Data Manager</v>
      </c>
      <c r="M1106" s="29" t="str">
        <f>_xlfn.XLOOKUP($C1106,mapping!$J$2:$J$5,mapping!$K$2:$K$5,,0)</f>
        <v>Full-Time</v>
      </c>
      <c r="N1106" s="29" t="str">
        <f>_xlfn.XLOOKUP($B1106,mapping!$G$2:$G$5,mapping!$H$2:$H$5,,0)</f>
        <v>Senior</v>
      </c>
      <c r="O1106" s="29" t="str">
        <f>_xlfn.XLOOKUP($J1106,mapping!$D$2:$D$56,mapping!$E$2:$E$56,,0)</f>
        <v>United States</v>
      </c>
      <c r="P1106" s="29" t="str">
        <f>_xlfn.XLOOKUP($K1106,mapping!$P$2:$P$4,mapping!$Q$2:$Q$4,,0)</f>
        <v>Medium</v>
      </c>
      <c r="Q1106" s="29" t="str">
        <f>_xlfn.XLOOKUP($I1106,mapping!$M$2:$M$4,mapping!$N$2:$N$4,,0)</f>
        <v>Remote</v>
      </c>
    </row>
    <row r="1107" spans="1:17" x14ac:dyDescent="0.25">
      <c r="A1107" s="28">
        <v>2023</v>
      </c>
      <c r="B1107" s="29" t="s">
        <v>21</v>
      </c>
      <c r="C1107" s="29" t="s">
        <v>12</v>
      </c>
      <c r="D1107" s="29" t="s">
        <v>26</v>
      </c>
      <c r="E1107" s="28">
        <v>129300</v>
      </c>
      <c r="F1107" s="29" t="s">
        <v>14</v>
      </c>
      <c r="G1107" s="28">
        <v>129300</v>
      </c>
      <c r="H1107" s="29" t="s">
        <v>17</v>
      </c>
      <c r="I1107" s="28">
        <v>0</v>
      </c>
      <c r="J1107" s="29" t="s">
        <v>17</v>
      </c>
      <c r="K1107" s="29" t="s">
        <v>16</v>
      </c>
      <c r="L1107" s="29" t="str">
        <f>_xlfn.XLOOKUP($D1107,mapping!$B$2:$B$124,mapping!$A$2:$A$124,,0)</f>
        <v>Data Engineer</v>
      </c>
      <c r="M1107" s="29" t="str">
        <f>_xlfn.XLOOKUP($C1107,mapping!$J$2:$J$5,mapping!$K$2:$K$5,,0)</f>
        <v>Full-Time</v>
      </c>
      <c r="N1107" s="29" t="str">
        <f>_xlfn.XLOOKUP($B1107,mapping!$G$2:$G$5,mapping!$H$2:$H$5,,0)</f>
        <v>Senior</v>
      </c>
      <c r="O1107" s="29" t="str">
        <f>_xlfn.XLOOKUP($J1107,mapping!$D$2:$D$56,mapping!$E$2:$E$56,,0)</f>
        <v>United States</v>
      </c>
      <c r="P1107" s="29" t="str">
        <f>_xlfn.XLOOKUP($K1107,mapping!$P$2:$P$4,mapping!$Q$2:$Q$4,,0)</f>
        <v>Medium</v>
      </c>
      <c r="Q1107" s="29" t="str">
        <f>_xlfn.XLOOKUP($I1107,mapping!$M$2:$M$4,mapping!$N$2:$N$4,,0)</f>
        <v>On-site</v>
      </c>
    </row>
    <row r="1108" spans="1:17" x14ac:dyDescent="0.25">
      <c r="A1108" s="28">
        <v>2023</v>
      </c>
      <c r="B1108" s="29" t="s">
        <v>21</v>
      </c>
      <c r="C1108" s="29" t="s">
        <v>12</v>
      </c>
      <c r="D1108" s="29" t="s">
        <v>22</v>
      </c>
      <c r="E1108" s="28">
        <v>111600</v>
      </c>
      <c r="F1108" s="29" t="s">
        <v>14</v>
      </c>
      <c r="G1108" s="28">
        <v>111600</v>
      </c>
      <c r="H1108" s="29" t="s">
        <v>17</v>
      </c>
      <c r="I1108" s="28">
        <v>0</v>
      </c>
      <c r="J1108" s="29" t="s">
        <v>17</v>
      </c>
      <c r="K1108" s="29" t="s">
        <v>33</v>
      </c>
      <c r="L1108" s="29" t="str">
        <f>_xlfn.XLOOKUP($D1108,mapping!$B$2:$B$124,mapping!$A$2:$A$124,,0)</f>
        <v>Data Scientist</v>
      </c>
      <c r="M1108" s="29" t="str">
        <f>_xlfn.XLOOKUP($C1108,mapping!$J$2:$J$5,mapping!$K$2:$K$5,,0)</f>
        <v>Full-Time</v>
      </c>
      <c r="N1108" s="29" t="str">
        <f>_xlfn.XLOOKUP($B1108,mapping!$G$2:$G$5,mapping!$H$2:$H$5,,0)</f>
        <v>Senior</v>
      </c>
      <c r="O1108" s="29" t="str">
        <f>_xlfn.XLOOKUP($J1108,mapping!$D$2:$D$56,mapping!$E$2:$E$56,,0)</f>
        <v>United States</v>
      </c>
      <c r="P1108" s="29" t="str">
        <f>_xlfn.XLOOKUP($K1108,mapping!$P$2:$P$4,mapping!$Q$2:$Q$4,,0)</f>
        <v>Large</v>
      </c>
      <c r="Q1108" s="29" t="str">
        <f>_xlfn.XLOOKUP($I1108,mapping!$M$2:$M$4,mapping!$N$2:$N$4,,0)</f>
        <v>On-site</v>
      </c>
    </row>
    <row r="1109" spans="1:17" x14ac:dyDescent="0.25">
      <c r="A1109" s="28">
        <v>2023</v>
      </c>
      <c r="B1109" s="29" t="s">
        <v>21</v>
      </c>
      <c r="C1109" s="29" t="s">
        <v>12</v>
      </c>
      <c r="D1109" s="29" t="s">
        <v>13</v>
      </c>
      <c r="E1109" s="28">
        <v>100000</v>
      </c>
      <c r="F1109" s="29" t="s">
        <v>14</v>
      </c>
      <c r="G1109" s="28">
        <v>100000</v>
      </c>
      <c r="H1109" s="29" t="s">
        <v>17</v>
      </c>
      <c r="I1109" s="28">
        <v>0</v>
      </c>
      <c r="J1109" s="29" t="s">
        <v>17</v>
      </c>
      <c r="K1109" s="29" t="s">
        <v>16</v>
      </c>
      <c r="L1109" s="29" t="str">
        <f>_xlfn.XLOOKUP($D1109,mapping!$B$2:$B$124,mapping!$A$2:$A$124,,0)</f>
        <v>Data Analyst</v>
      </c>
      <c r="M1109" s="29" t="str">
        <f>_xlfn.XLOOKUP($C1109,mapping!$J$2:$J$5,mapping!$K$2:$K$5,,0)</f>
        <v>Full-Time</v>
      </c>
      <c r="N1109" s="29" t="str">
        <f>_xlfn.XLOOKUP($B1109,mapping!$G$2:$G$5,mapping!$H$2:$H$5,,0)</f>
        <v>Senior</v>
      </c>
      <c r="O1109" s="29" t="str">
        <f>_xlfn.XLOOKUP($J1109,mapping!$D$2:$D$56,mapping!$E$2:$E$56,,0)</f>
        <v>United States</v>
      </c>
      <c r="P1109" s="29" t="str">
        <f>_xlfn.XLOOKUP($K1109,mapping!$P$2:$P$4,mapping!$Q$2:$Q$4,,0)</f>
        <v>Medium</v>
      </c>
      <c r="Q1109" s="29" t="str">
        <f>_xlfn.XLOOKUP($I1109,mapping!$M$2:$M$4,mapping!$N$2:$N$4,,0)</f>
        <v>On-site</v>
      </c>
    </row>
    <row r="1110" spans="1:17" x14ac:dyDescent="0.25">
      <c r="A1110" s="28">
        <v>2024</v>
      </c>
      <c r="B1110" s="29" t="s">
        <v>29</v>
      </c>
      <c r="C1110" s="29" t="s">
        <v>12</v>
      </c>
      <c r="D1110" s="29" t="s">
        <v>13</v>
      </c>
      <c r="E1110" s="28">
        <v>92000</v>
      </c>
      <c r="F1110" s="29" t="s">
        <v>14</v>
      </c>
      <c r="G1110" s="28">
        <v>92000</v>
      </c>
      <c r="H1110" s="29" t="s">
        <v>17</v>
      </c>
      <c r="I1110" s="28">
        <v>100</v>
      </c>
      <c r="J1110" s="29" t="s">
        <v>17</v>
      </c>
      <c r="K1110" s="29" t="s">
        <v>16</v>
      </c>
      <c r="L1110" s="29" t="str">
        <f>_xlfn.XLOOKUP($D1110,mapping!$B$2:$B$124,mapping!$A$2:$A$124,,0)</f>
        <v>Data Analyst</v>
      </c>
      <c r="M1110" s="29" t="str">
        <f>_xlfn.XLOOKUP($C1110,mapping!$J$2:$J$5,mapping!$K$2:$K$5,,0)</f>
        <v>Full-Time</v>
      </c>
      <c r="N1110" s="29" t="str">
        <f>_xlfn.XLOOKUP($B1110,mapping!$G$2:$G$5,mapping!$H$2:$H$5,,0)</f>
        <v>Junior</v>
      </c>
      <c r="O1110" s="29" t="str">
        <f>_xlfn.XLOOKUP($J1110,mapping!$D$2:$D$56,mapping!$E$2:$E$56,,0)</f>
        <v>United States</v>
      </c>
      <c r="P1110" s="29" t="str">
        <f>_xlfn.XLOOKUP($K1110,mapping!$P$2:$P$4,mapping!$Q$2:$Q$4,,0)</f>
        <v>Medium</v>
      </c>
      <c r="Q1110" s="29" t="str">
        <f>_xlfn.XLOOKUP($I1110,mapping!$M$2:$M$4,mapping!$N$2:$N$4,,0)</f>
        <v>Remote</v>
      </c>
    </row>
    <row r="1111" spans="1:17" x14ac:dyDescent="0.25">
      <c r="A1111" s="28">
        <v>2023</v>
      </c>
      <c r="B1111" s="29" t="s">
        <v>25</v>
      </c>
      <c r="C1111" s="29" t="s">
        <v>12</v>
      </c>
      <c r="D1111" s="29" t="s">
        <v>26</v>
      </c>
      <c r="E1111" s="28">
        <v>115500</v>
      </c>
      <c r="F1111" s="29" t="s">
        <v>14</v>
      </c>
      <c r="G1111" s="28">
        <v>115500</v>
      </c>
      <c r="H1111" s="29" t="s">
        <v>17</v>
      </c>
      <c r="I1111" s="28">
        <v>0</v>
      </c>
      <c r="J1111" s="29" t="s">
        <v>17</v>
      </c>
      <c r="K1111" s="29" t="s">
        <v>16</v>
      </c>
      <c r="L1111" s="29" t="str">
        <f>_xlfn.XLOOKUP($D1111,mapping!$B$2:$B$124,mapping!$A$2:$A$124,,0)</f>
        <v>Data Engineer</v>
      </c>
      <c r="M1111" s="29" t="str">
        <f>_xlfn.XLOOKUP($C1111,mapping!$J$2:$J$5,mapping!$K$2:$K$5,,0)</f>
        <v>Full-Time</v>
      </c>
      <c r="N1111" s="29" t="str">
        <f>_xlfn.XLOOKUP($B1111,mapping!$G$2:$G$5,mapping!$H$2:$H$5,,0)</f>
        <v>Executive</v>
      </c>
      <c r="O1111" s="29" t="str">
        <f>_xlfn.XLOOKUP($J1111,mapping!$D$2:$D$56,mapping!$E$2:$E$56,,0)</f>
        <v>United States</v>
      </c>
      <c r="P1111" s="29" t="str">
        <f>_xlfn.XLOOKUP($K1111,mapping!$P$2:$P$4,mapping!$Q$2:$Q$4,,0)</f>
        <v>Medium</v>
      </c>
      <c r="Q1111" s="29" t="str">
        <f>_xlfn.XLOOKUP($I1111,mapping!$M$2:$M$4,mapping!$N$2:$N$4,,0)</f>
        <v>On-site</v>
      </c>
    </row>
    <row r="1112" spans="1:17" x14ac:dyDescent="0.25">
      <c r="A1112" s="28">
        <v>2023</v>
      </c>
      <c r="B1112" s="29" t="s">
        <v>21</v>
      </c>
      <c r="C1112" s="29" t="s">
        <v>12</v>
      </c>
      <c r="D1112" s="29" t="s">
        <v>26</v>
      </c>
      <c r="E1112" s="28">
        <v>174350</v>
      </c>
      <c r="F1112" s="29" t="s">
        <v>14</v>
      </c>
      <c r="G1112" s="28">
        <v>174350</v>
      </c>
      <c r="H1112" s="29" t="s">
        <v>17</v>
      </c>
      <c r="I1112" s="28">
        <v>0</v>
      </c>
      <c r="J1112" s="29" t="s">
        <v>17</v>
      </c>
      <c r="K1112" s="29" t="s">
        <v>16</v>
      </c>
      <c r="L1112" s="29" t="str">
        <f>_xlfn.XLOOKUP($D1112,mapping!$B$2:$B$124,mapping!$A$2:$A$124,,0)</f>
        <v>Data Engineer</v>
      </c>
      <c r="M1112" s="29" t="str">
        <f>_xlfn.XLOOKUP($C1112,mapping!$J$2:$J$5,mapping!$K$2:$K$5,,0)</f>
        <v>Full-Time</v>
      </c>
      <c r="N1112" s="29" t="str">
        <f>_xlfn.XLOOKUP($B1112,mapping!$G$2:$G$5,mapping!$H$2:$H$5,,0)</f>
        <v>Senior</v>
      </c>
      <c r="O1112" s="29" t="str">
        <f>_xlfn.XLOOKUP($J1112,mapping!$D$2:$D$56,mapping!$E$2:$E$56,,0)</f>
        <v>United States</v>
      </c>
      <c r="P1112" s="29" t="str">
        <f>_xlfn.XLOOKUP($K1112,mapping!$P$2:$P$4,mapping!$Q$2:$Q$4,,0)</f>
        <v>Medium</v>
      </c>
      <c r="Q1112" s="29" t="str">
        <f>_xlfn.XLOOKUP($I1112,mapping!$M$2:$M$4,mapping!$N$2:$N$4,,0)</f>
        <v>On-site</v>
      </c>
    </row>
    <row r="1113" spans="1:17" x14ac:dyDescent="0.25">
      <c r="A1113" s="28">
        <v>2023</v>
      </c>
      <c r="B1113" s="29" t="s">
        <v>21</v>
      </c>
      <c r="C1113" s="29" t="s">
        <v>12</v>
      </c>
      <c r="D1113" s="29" t="s">
        <v>18</v>
      </c>
      <c r="E1113" s="28">
        <v>207700</v>
      </c>
      <c r="F1113" s="29" t="s">
        <v>14</v>
      </c>
      <c r="G1113" s="28">
        <v>207700</v>
      </c>
      <c r="H1113" s="29" t="s">
        <v>45</v>
      </c>
      <c r="I1113" s="28">
        <v>0</v>
      </c>
      <c r="J1113" s="29" t="s">
        <v>45</v>
      </c>
      <c r="K1113" s="29" t="s">
        <v>16</v>
      </c>
      <c r="L1113" s="29" t="str">
        <f>_xlfn.XLOOKUP($D1113,mapping!$B$2:$B$124,mapping!$A$2:$A$124,,0)</f>
        <v>Machine Learning Engineer</v>
      </c>
      <c r="M1113" s="29" t="str">
        <f>_xlfn.XLOOKUP($C1113,mapping!$J$2:$J$5,mapping!$K$2:$K$5,,0)</f>
        <v>Full-Time</v>
      </c>
      <c r="N1113" s="29" t="str">
        <f>_xlfn.XLOOKUP($B1113,mapping!$G$2:$G$5,mapping!$H$2:$H$5,,0)</f>
        <v>Senior</v>
      </c>
      <c r="O1113" s="29" t="str">
        <f>_xlfn.XLOOKUP($J1113,mapping!$D$2:$D$56,mapping!$E$2:$E$56,,0)</f>
        <v>Canada</v>
      </c>
      <c r="P1113" s="29" t="str">
        <f>_xlfn.XLOOKUP($K1113,mapping!$P$2:$P$4,mapping!$Q$2:$Q$4,,0)</f>
        <v>Medium</v>
      </c>
      <c r="Q1113" s="29" t="str">
        <f>_xlfn.XLOOKUP($I1113,mapping!$M$2:$M$4,mapping!$N$2:$N$4,,0)</f>
        <v>On-site</v>
      </c>
    </row>
    <row r="1114" spans="1:17" x14ac:dyDescent="0.25">
      <c r="A1114" s="28">
        <v>2024</v>
      </c>
      <c r="B1114" s="29" t="s">
        <v>21</v>
      </c>
      <c r="C1114" s="29" t="s">
        <v>12</v>
      </c>
      <c r="D1114" s="29" t="s">
        <v>22</v>
      </c>
      <c r="E1114" s="28">
        <v>152000</v>
      </c>
      <c r="F1114" s="29" t="s">
        <v>14</v>
      </c>
      <c r="G1114" s="28">
        <v>152000</v>
      </c>
      <c r="H1114" s="29" t="s">
        <v>17</v>
      </c>
      <c r="I1114" s="28">
        <v>100</v>
      </c>
      <c r="J1114" s="29" t="s">
        <v>17</v>
      </c>
      <c r="K1114" s="29" t="s">
        <v>16</v>
      </c>
      <c r="L1114" s="29" t="str">
        <f>_xlfn.XLOOKUP($D1114,mapping!$B$2:$B$124,mapping!$A$2:$A$124,,0)</f>
        <v>Data Scientist</v>
      </c>
      <c r="M1114" s="29" t="str">
        <f>_xlfn.XLOOKUP($C1114,mapping!$J$2:$J$5,mapping!$K$2:$K$5,,0)</f>
        <v>Full-Time</v>
      </c>
      <c r="N1114" s="29" t="str">
        <f>_xlfn.XLOOKUP($B1114,mapping!$G$2:$G$5,mapping!$H$2:$H$5,,0)</f>
        <v>Senior</v>
      </c>
      <c r="O1114" s="29" t="str">
        <f>_xlfn.XLOOKUP($J1114,mapping!$D$2:$D$56,mapping!$E$2:$E$56,,0)</f>
        <v>United States</v>
      </c>
      <c r="P1114" s="29" t="str">
        <f>_xlfn.XLOOKUP($K1114,mapping!$P$2:$P$4,mapping!$Q$2:$Q$4,,0)</f>
        <v>Medium</v>
      </c>
      <c r="Q1114" s="29" t="str">
        <f>_xlfn.XLOOKUP($I1114,mapping!$M$2:$M$4,mapping!$N$2:$N$4,,0)</f>
        <v>Remote</v>
      </c>
    </row>
    <row r="1115" spans="1:17" x14ac:dyDescent="0.25">
      <c r="A1115" s="28">
        <v>2022</v>
      </c>
      <c r="B1115" s="29" t="s">
        <v>21</v>
      </c>
      <c r="C1115" s="29" t="s">
        <v>12</v>
      </c>
      <c r="D1115" s="29" t="s">
        <v>31</v>
      </c>
      <c r="E1115" s="28">
        <v>110000</v>
      </c>
      <c r="F1115" s="29" t="s">
        <v>14</v>
      </c>
      <c r="G1115" s="28">
        <v>110000</v>
      </c>
      <c r="H1115" s="29" t="s">
        <v>17</v>
      </c>
      <c r="I1115" s="28">
        <v>100</v>
      </c>
      <c r="J1115" s="29" t="s">
        <v>17</v>
      </c>
      <c r="K1115" s="29" t="s">
        <v>16</v>
      </c>
      <c r="L1115" s="29" t="str">
        <f>_xlfn.XLOOKUP($D1115,mapping!$B$2:$B$124,mapping!$A$2:$A$124,,0)</f>
        <v>Analytics Engineer</v>
      </c>
      <c r="M1115" s="29" t="str">
        <f>_xlfn.XLOOKUP($C1115,mapping!$J$2:$J$5,mapping!$K$2:$K$5,,0)</f>
        <v>Full-Time</v>
      </c>
      <c r="N1115" s="29" t="str">
        <f>_xlfn.XLOOKUP($B1115,mapping!$G$2:$G$5,mapping!$H$2:$H$5,,0)</f>
        <v>Senior</v>
      </c>
      <c r="O1115" s="29" t="str">
        <f>_xlfn.XLOOKUP($J1115,mapping!$D$2:$D$56,mapping!$E$2:$E$56,,0)</f>
        <v>United States</v>
      </c>
      <c r="P1115" s="29" t="str">
        <f>_xlfn.XLOOKUP($K1115,mapping!$P$2:$P$4,mapping!$Q$2:$Q$4,,0)</f>
        <v>Medium</v>
      </c>
      <c r="Q1115" s="29" t="str">
        <f>_xlfn.XLOOKUP($I1115,mapping!$M$2:$M$4,mapping!$N$2:$N$4,,0)</f>
        <v>Remote</v>
      </c>
    </row>
    <row r="1116" spans="1:17" x14ac:dyDescent="0.25">
      <c r="A1116" s="28">
        <v>2024</v>
      </c>
      <c r="B1116" s="29" t="s">
        <v>11</v>
      </c>
      <c r="C1116" s="29" t="s">
        <v>12</v>
      </c>
      <c r="D1116" s="29" t="s">
        <v>51</v>
      </c>
      <c r="E1116" s="28">
        <v>136000</v>
      </c>
      <c r="F1116" s="29" t="s">
        <v>14</v>
      </c>
      <c r="G1116" s="28">
        <v>136000</v>
      </c>
      <c r="H1116" s="29" t="s">
        <v>17</v>
      </c>
      <c r="I1116" s="28">
        <v>0</v>
      </c>
      <c r="J1116" s="29" t="s">
        <v>17</v>
      </c>
      <c r="K1116" s="29" t="s">
        <v>33</v>
      </c>
      <c r="L1116" s="29" t="str">
        <f>_xlfn.XLOOKUP($D1116,mapping!$B$2:$B$124,mapping!$A$2:$A$124,,0)</f>
        <v>Applied Scientist</v>
      </c>
      <c r="M1116" s="29" t="str">
        <f>_xlfn.XLOOKUP($C1116,mapping!$J$2:$J$5,mapping!$K$2:$K$5,,0)</f>
        <v>Full-Time</v>
      </c>
      <c r="N1116" s="29" t="str">
        <f>_xlfn.XLOOKUP($B1116,mapping!$G$2:$G$5,mapping!$H$2:$H$5,,0)</f>
        <v>Mid-Level</v>
      </c>
      <c r="O1116" s="29" t="str">
        <f>_xlfn.XLOOKUP($J1116,mapping!$D$2:$D$56,mapping!$E$2:$E$56,,0)</f>
        <v>United States</v>
      </c>
      <c r="P1116" s="29" t="str">
        <f>_xlfn.XLOOKUP($K1116,mapping!$P$2:$P$4,mapping!$Q$2:$Q$4,,0)</f>
        <v>Large</v>
      </c>
      <c r="Q1116" s="29" t="str">
        <f>_xlfn.XLOOKUP($I1116,mapping!$M$2:$M$4,mapping!$N$2:$N$4,,0)</f>
        <v>On-site</v>
      </c>
    </row>
    <row r="1117" spans="1:17" x14ac:dyDescent="0.25">
      <c r="A1117" s="28">
        <v>2022</v>
      </c>
      <c r="B1117" s="29" t="s">
        <v>11</v>
      </c>
      <c r="C1117" s="29" t="s">
        <v>12</v>
      </c>
      <c r="D1117" s="29" t="s">
        <v>13</v>
      </c>
      <c r="E1117" s="28">
        <v>136000</v>
      </c>
      <c r="F1117" s="29" t="s">
        <v>14</v>
      </c>
      <c r="G1117" s="28">
        <v>136000</v>
      </c>
      <c r="H1117" s="29" t="s">
        <v>17</v>
      </c>
      <c r="I1117" s="28">
        <v>100</v>
      </c>
      <c r="J1117" s="29" t="s">
        <v>17</v>
      </c>
      <c r="K1117" s="29" t="s">
        <v>16</v>
      </c>
      <c r="L1117" s="29" t="str">
        <f>_xlfn.XLOOKUP($D1117,mapping!$B$2:$B$124,mapping!$A$2:$A$124,,0)</f>
        <v>Data Analyst</v>
      </c>
      <c r="M1117" s="29" t="str">
        <f>_xlfn.XLOOKUP($C1117,mapping!$J$2:$J$5,mapping!$K$2:$K$5,,0)</f>
        <v>Full-Time</v>
      </c>
      <c r="N1117" s="29" t="str">
        <f>_xlfn.XLOOKUP($B1117,mapping!$G$2:$G$5,mapping!$H$2:$H$5,,0)</f>
        <v>Mid-Level</v>
      </c>
      <c r="O1117" s="29" t="str">
        <f>_xlfn.XLOOKUP($J1117,mapping!$D$2:$D$56,mapping!$E$2:$E$56,,0)</f>
        <v>United States</v>
      </c>
      <c r="P1117" s="29" t="str">
        <f>_xlfn.XLOOKUP($K1117,mapping!$P$2:$P$4,mapping!$Q$2:$Q$4,,0)</f>
        <v>Medium</v>
      </c>
      <c r="Q1117" s="29" t="str">
        <f>_xlfn.XLOOKUP($I1117,mapping!$M$2:$M$4,mapping!$N$2:$N$4,,0)</f>
        <v>Remote</v>
      </c>
    </row>
    <row r="1118" spans="1:17" x14ac:dyDescent="0.25">
      <c r="A1118" s="28">
        <v>2023</v>
      </c>
      <c r="B1118" s="29" t="s">
        <v>21</v>
      </c>
      <c r="C1118" s="29" t="s">
        <v>12</v>
      </c>
      <c r="D1118" s="29" t="s">
        <v>13</v>
      </c>
      <c r="E1118" s="28">
        <v>105000</v>
      </c>
      <c r="F1118" s="29" t="s">
        <v>14</v>
      </c>
      <c r="G1118" s="28">
        <v>105000</v>
      </c>
      <c r="H1118" s="29" t="s">
        <v>17</v>
      </c>
      <c r="I1118" s="28">
        <v>0</v>
      </c>
      <c r="J1118" s="29" t="s">
        <v>17</v>
      </c>
      <c r="K1118" s="29" t="s">
        <v>16</v>
      </c>
      <c r="L1118" s="29" t="str">
        <f>_xlfn.XLOOKUP($D1118,mapping!$B$2:$B$124,mapping!$A$2:$A$124,,0)</f>
        <v>Data Analyst</v>
      </c>
      <c r="M1118" s="29" t="str">
        <f>_xlfn.XLOOKUP($C1118,mapping!$J$2:$J$5,mapping!$K$2:$K$5,,0)</f>
        <v>Full-Time</v>
      </c>
      <c r="N1118" s="29" t="str">
        <f>_xlfn.XLOOKUP($B1118,mapping!$G$2:$G$5,mapping!$H$2:$H$5,,0)</f>
        <v>Senior</v>
      </c>
      <c r="O1118" s="29" t="str">
        <f>_xlfn.XLOOKUP($J1118,mapping!$D$2:$D$56,mapping!$E$2:$E$56,,0)</f>
        <v>United States</v>
      </c>
      <c r="P1118" s="29" t="str">
        <f>_xlfn.XLOOKUP($K1118,mapping!$P$2:$P$4,mapping!$Q$2:$Q$4,,0)</f>
        <v>Medium</v>
      </c>
      <c r="Q1118" s="29" t="str">
        <f>_xlfn.XLOOKUP($I1118,mapping!$M$2:$M$4,mapping!$N$2:$N$4,,0)</f>
        <v>On-site</v>
      </c>
    </row>
    <row r="1119" spans="1:17" x14ac:dyDescent="0.25">
      <c r="A1119" s="28">
        <v>2022</v>
      </c>
      <c r="B1119" s="29" t="s">
        <v>21</v>
      </c>
      <c r="C1119" s="29" t="s">
        <v>12</v>
      </c>
      <c r="D1119" s="29" t="s">
        <v>18</v>
      </c>
      <c r="E1119" s="28">
        <v>110000</v>
      </c>
      <c r="F1119" s="29" t="s">
        <v>19</v>
      </c>
      <c r="G1119" s="28">
        <v>115573</v>
      </c>
      <c r="H1119" s="29" t="s">
        <v>121</v>
      </c>
      <c r="I1119" s="28">
        <v>100</v>
      </c>
      <c r="J1119" s="29" t="s">
        <v>121</v>
      </c>
      <c r="K1119" s="29" t="s">
        <v>16</v>
      </c>
      <c r="L1119" s="29" t="str">
        <f>_xlfn.XLOOKUP($D1119,mapping!$B$2:$B$124,mapping!$A$2:$A$124,,0)</f>
        <v>Machine Learning Engineer</v>
      </c>
      <c r="M1119" s="29" t="str">
        <f>_xlfn.XLOOKUP($C1119,mapping!$J$2:$J$5,mapping!$K$2:$K$5,,0)</f>
        <v>Full-Time</v>
      </c>
      <c r="N1119" s="29" t="str">
        <f>_xlfn.XLOOKUP($B1119,mapping!$G$2:$G$5,mapping!$H$2:$H$5,,0)</f>
        <v>Senior</v>
      </c>
      <c r="O1119" s="29" t="str">
        <f>_xlfn.XLOOKUP($J1119,mapping!$D$2:$D$56,mapping!$E$2:$E$56,,0)</f>
        <v>France</v>
      </c>
      <c r="P1119" s="29" t="str">
        <f>_xlfn.XLOOKUP($K1119,mapping!$P$2:$P$4,mapping!$Q$2:$Q$4,,0)</f>
        <v>Medium</v>
      </c>
      <c r="Q1119" s="29" t="str">
        <f>_xlfn.XLOOKUP($I1119,mapping!$M$2:$M$4,mapping!$N$2:$N$4,,0)</f>
        <v>Remote</v>
      </c>
    </row>
    <row r="1120" spans="1:17" x14ac:dyDescent="0.25">
      <c r="A1120" s="28">
        <v>2023</v>
      </c>
      <c r="B1120" s="29" t="s">
        <v>11</v>
      </c>
      <c r="C1120" s="29" t="s">
        <v>12</v>
      </c>
      <c r="D1120" s="29" t="s">
        <v>18</v>
      </c>
      <c r="E1120" s="28">
        <v>116800</v>
      </c>
      <c r="F1120" s="29" t="s">
        <v>14</v>
      </c>
      <c r="G1120" s="28">
        <v>116800</v>
      </c>
      <c r="H1120" s="29" t="s">
        <v>17</v>
      </c>
      <c r="I1120" s="28">
        <v>0</v>
      </c>
      <c r="J1120" s="29" t="s">
        <v>17</v>
      </c>
      <c r="K1120" s="29" t="s">
        <v>16</v>
      </c>
      <c r="L1120" s="29" t="str">
        <f>_xlfn.XLOOKUP($D1120,mapping!$B$2:$B$124,mapping!$A$2:$A$124,,0)</f>
        <v>Machine Learning Engineer</v>
      </c>
      <c r="M1120" s="29" t="str">
        <f>_xlfn.XLOOKUP($C1120,mapping!$J$2:$J$5,mapping!$K$2:$K$5,,0)</f>
        <v>Full-Time</v>
      </c>
      <c r="N1120" s="29" t="str">
        <f>_xlfn.XLOOKUP($B1120,mapping!$G$2:$G$5,mapping!$H$2:$H$5,,0)</f>
        <v>Mid-Level</v>
      </c>
      <c r="O1120" s="29" t="str">
        <f>_xlfn.XLOOKUP($J1120,mapping!$D$2:$D$56,mapping!$E$2:$E$56,,0)</f>
        <v>United States</v>
      </c>
      <c r="P1120" s="29" t="str">
        <f>_xlfn.XLOOKUP($K1120,mapping!$P$2:$P$4,mapping!$Q$2:$Q$4,,0)</f>
        <v>Medium</v>
      </c>
      <c r="Q1120" s="29" t="str">
        <f>_xlfn.XLOOKUP($I1120,mapping!$M$2:$M$4,mapping!$N$2:$N$4,,0)</f>
        <v>On-site</v>
      </c>
    </row>
    <row r="1121" spans="1:17" x14ac:dyDescent="0.25">
      <c r="A1121" s="28">
        <v>2024</v>
      </c>
      <c r="B1121" s="29" t="s">
        <v>11</v>
      </c>
      <c r="C1121" s="29" t="s">
        <v>12</v>
      </c>
      <c r="D1121" s="29" t="s">
        <v>51</v>
      </c>
      <c r="E1121" s="28">
        <v>222200</v>
      </c>
      <c r="F1121" s="29" t="s">
        <v>14</v>
      </c>
      <c r="G1121" s="28">
        <v>222200</v>
      </c>
      <c r="H1121" s="29" t="s">
        <v>17</v>
      </c>
      <c r="I1121" s="28">
        <v>0</v>
      </c>
      <c r="J1121" s="29" t="s">
        <v>17</v>
      </c>
      <c r="K1121" s="29" t="s">
        <v>33</v>
      </c>
      <c r="L1121" s="29" t="str">
        <f>_xlfn.XLOOKUP($D1121,mapping!$B$2:$B$124,mapping!$A$2:$A$124,,0)</f>
        <v>Applied Scientist</v>
      </c>
      <c r="M1121" s="29" t="str">
        <f>_xlfn.XLOOKUP($C1121,mapping!$J$2:$J$5,mapping!$K$2:$K$5,,0)</f>
        <v>Full-Time</v>
      </c>
      <c r="N1121" s="29" t="str">
        <f>_xlfn.XLOOKUP($B1121,mapping!$G$2:$G$5,mapping!$H$2:$H$5,,0)</f>
        <v>Mid-Level</v>
      </c>
      <c r="O1121" s="29" t="str">
        <f>_xlfn.XLOOKUP($J1121,mapping!$D$2:$D$56,mapping!$E$2:$E$56,,0)</f>
        <v>United States</v>
      </c>
      <c r="P1121" s="29" t="str">
        <f>_xlfn.XLOOKUP($K1121,mapping!$P$2:$P$4,mapping!$Q$2:$Q$4,,0)</f>
        <v>Large</v>
      </c>
      <c r="Q1121" s="29" t="str">
        <f>_xlfn.XLOOKUP($I1121,mapping!$M$2:$M$4,mapping!$N$2:$N$4,,0)</f>
        <v>On-site</v>
      </c>
    </row>
    <row r="1122" spans="1:17" x14ac:dyDescent="0.25">
      <c r="A1122" s="28">
        <v>2023</v>
      </c>
      <c r="B1122" s="29" t="s">
        <v>21</v>
      </c>
      <c r="C1122" s="29" t="s">
        <v>12</v>
      </c>
      <c r="D1122" s="29" t="s">
        <v>18</v>
      </c>
      <c r="E1122" s="28">
        <v>193600</v>
      </c>
      <c r="F1122" s="29" t="s">
        <v>14</v>
      </c>
      <c r="G1122" s="28">
        <v>193600</v>
      </c>
      <c r="H1122" s="29" t="s">
        <v>17</v>
      </c>
      <c r="I1122" s="28">
        <v>0</v>
      </c>
      <c r="J1122" s="29" t="s">
        <v>17</v>
      </c>
      <c r="K1122" s="29" t="s">
        <v>16</v>
      </c>
      <c r="L1122" s="29" t="str">
        <f>_xlfn.XLOOKUP($D1122,mapping!$B$2:$B$124,mapping!$A$2:$A$124,,0)</f>
        <v>Machine Learning Engineer</v>
      </c>
      <c r="M1122" s="29" t="str">
        <f>_xlfn.XLOOKUP($C1122,mapping!$J$2:$J$5,mapping!$K$2:$K$5,,0)</f>
        <v>Full-Time</v>
      </c>
      <c r="N1122" s="29" t="str">
        <f>_xlfn.XLOOKUP($B1122,mapping!$G$2:$G$5,mapping!$H$2:$H$5,,0)</f>
        <v>Senior</v>
      </c>
      <c r="O1122" s="29" t="str">
        <f>_xlfn.XLOOKUP($J1122,mapping!$D$2:$D$56,mapping!$E$2:$E$56,,0)</f>
        <v>United States</v>
      </c>
      <c r="P1122" s="29" t="str">
        <f>_xlfn.XLOOKUP($K1122,mapping!$P$2:$P$4,mapping!$Q$2:$Q$4,,0)</f>
        <v>Medium</v>
      </c>
      <c r="Q1122" s="29" t="str">
        <f>_xlfn.XLOOKUP($I1122,mapping!$M$2:$M$4,mapping!$N$2:$N$4,,0)</f>
        <v>On-site</v>
      </c>
    </row>
    <row r="1123" spans="1:17" x14ac:dyDescent="0.25">
      <c r="A1123" s="28">
        <v>2022</v>
      </c>
      <c r="B1123" s="29" t="s">
        <v>21</v>
      </c>
      <c r="C1123" s="29" t="s">
        <v>12</v>
      </c>
      <c r="D1123" s="29" t="s">
        <v>26</v>
      </c>
      <c r="E1123" s="28">
        <v>180000</v>
      </c>
      <c r="F1123" s="29" t="s">
        <v>14</v>
      </c>
      <c r="G1123" s="28">
        <v>180000</v>
      </c>
      <c r="H1123" s="29" t="s">
        <v>17</v>
      </c>
      <c r="I1123" s="28">
        <v>100</v>
      </c>
      <c r="J1123" s="29" t="s">
        <v>17</v>
      </c>
      <c r="K1123" s="29" t="s">
        <v>16</v>
      </c>
      <c r="L1123" s="29" t="str">
        <f>_xlfn.XLOOKUP($D1123,mapping!$B$2:$B$124,mapping!$A$2:$A$124,,0)</f>
        <v>Data Engineer</v>
      </c>
      <c r="M1123" s="29" t="str">
        <f>_xlfn.XLOOKUP($C1123,mapping!$J$2:$J$5,mapping!$K$2:$K$5,,0)</f>
        <v>Full-Time</v>
      </c>
      <c r="N1123" s="29" t="str">
        <f>_xlfn.XLOOKUP($B1123,mapping!$G$2:$G$5,mapping!$H$2:$H$5,,0)</f>
        <v>Senior</v>
      </c>
      <c r="O1123" s="29" t="str">
        <f>_xlfn.XLOOKUP($J1123,mapping!$D$2:$D$56,mapping!$E$2:$E$56,,0)</f>
        <v>United States</v>
      </c>
      <c r="P1123" s="29" t="str">
        <f>_xlfn.XLOOKUP($K1123,mapping!$P$2:$P$4,mapping!$Q$2:$Q$4,,0)</f>
        <v>Medium</v>
      </c>
      <c r="Q1123" s="29" t="str">
        <f>_xlfn.XLOOKUP($I1123,mapping!$M$2:$M$4,mapping!$N$2:$N$4,,0)</f>
        <v>Remote</v>
      </c>
    </row>
    <row r="1124" spans="1:17" x14ac:dyDescent="0.25">
      <c r="A1124" s="28">
        <v>2022</v>
      </c>
      <c r="B1124" s="29" t="s">
        <v>21</v>
      </c>
      <c r="C1124" s="29" t="s">
        <v>12</v>
      </c>
      <c r="D1124" s="29" t="s">
        <v>26</v>
      </c>
      <c r="E1124" s="28">
        <v>191200</v>
      </c>
      <c r="F1124" s="29" t="s">
        <v>14</v>
      </c>
      <c r="G1124" s="28">
        <v>191200</v>
      </c>
      <c r="H1124" s="29" t="s">
        <v>17</v>
      </c>
      <c r="I1124" s="28">
        <v>0</v>
      </c>
      <c r="J1124" s="29" t="s">
        <v>17</v>
      </c>
      <c r="K1124" s="29" t="s">
        <v>16</v>
      </c>
      <c r="L1124" s="29" t="str">
        <f>_xlfn.XLOOKUP($D1124,mapping!$B$2:$B$124,mapping!$A$2:$A$124,,0)</f>
        <v>Data Engineer</v>
      </c>
      <c r="M1124" s="29" t="str">
        <f>_xlfn.XLOOKUP($C1124,mapping!$J$2:$J$5,mapping!$K$2:$K$5,,0)</f>
        <v>Full-Time</v>
      </c>
      <c r="N1124" s="29" t="str">
        <f>_xlfn.XLOOKUP($B1124,mapping!$G$2:$G$5,mapping!$H$2:$H$5,,0)</f>
        <v>Senior</v>
      </c>
      <c r="O1124" s="29" t="str">
        <f>_xlfn.XLOOKUP($J1124,mapping!$D$2:$D$56,mapping!$E$2:$E$56,,0)</f>
        <v>United States</v>
      </c>
      <c r="P1124" s="29" t="str">
        <f>_xlfn.XLOOKUP($K1124,mapping!$P$2:$P$4,mapping!$Q$2:$Q$4,,0)</f>
        <v>Medium</v>
      </c>
      <c r="Q1124" s="29" t="str">
        <f>_xlfn.XLOOKUP($I1124,mapping!$M$2:$M$4,mapping!$N$2:$N$4,,0)</f>
        <v>On-site</v>
      </c>
    </row>
    <row r="1125" spans="1:17" x14ac:dyDescent="0.25">
      <c r="A1125" s="28">
        <v>2024</v>
      </c>
      <c r="B1125" s="29" t="s">
        <v>11</v>
      </c>
      <c r="C1125" s="29" t="s">
        <v>12</v>
      </c>
      <c r="D1125" s="29" t="s">
        <v>22</v>
      </c>
      <c r="E1125" s="28">
        <v>188500</v>
      </c>
      <c r="F1125" s="29" t="s">
        <v>14</v>
      </c>
      <c r="G1125" s="28">
        <v>188500</v>
      </c>
      <c r="H1125" s="29" t="s">
        <v>17</v>
      </c>
      <c r="I1125" s="28">
        <v>0</v>
      </c>
      <c r="J1125" s="29" t="s">
        <v>17</v>
      </c>
      <c r="K1125" s="29" t="s">
        <v>16</v>
      </c>
      <c r="L1125" s="29" t="str">
        <f>_xlfn.XLOOKUP($D1125,mapping!$B$2:$B$124,mapping!$A$2:$A$124,,0)</f>
        <v>Data Scientist</v>
      </c>
      <c r="M1125" s="29" t="str">
        <f>_xlfn.XLOOKUP($C1125,mapping!$J$2:$J$5,mapping!$K$2:$K$5,,0)</f>
        <v>Full-Time</v>
      </c>
      <c r="N1125" s="29" t="str">
        <f>_xlfn.XLOOKUP($B1125,mapping!$G$2:$G$5,mapping!$H$2:$H$5,,0)</f>
        <v>Mid-Level</v>
      </c>
      <c r="O1125" s="29" t="str">
        <f>_xlfn.XLOOKUP($J1125,mapping!$D$2:$D$56,mapping!$E$2:$E$56,,0)</f>
        <v>United States</v>
      </c>
      <c r="P1125" s="29" t="str">
        <f>_xlfn.XLOOKUP($K1125,mapping!$P$2:$P$4,mapping!$Q$2:$Q$4,,0)</f>
        <v>Medium</v>
      </c>
      <c r="Q1125" s="29" t="str">
        <f>_xlfn.XLOOKUP($I1125,mapping!$M$2:$M$4,mapping!$N$2:$N$4,,0)</f>
        <v>On-site</v>
      </c>
    </row>
    <row r="1126" spans="1:17" x14ac:dyDescent="0.25">
      <c r="A1126" s="28">
        <v>2024</v>
      </c>
      <c r="B1126" s="29" t="s">
        <v>21</v>
      </c>
      <c r="C1126" s="29" t="s">
        <v>12</v>
      </c>
      <c r="D1126" s="29" t="s">
        <v>13</v>
      </c>
      <c r="E1126" s="28">
        <v>150000</v>
      </c>
      <c r="F1126" s="29" t="s">
        <v>14</v>
      </c>
      <c r="G1126" s="28">
        <v>150000</v>
      </c>
      <c r="H1126" s="29" t="s">
        <v>17</v>
      </c>
      <c r="I1126" s="28">
        <v>0</v>
      </c>
      <c r="J1126" s="29" t="s">
        <v>17</v>
      </c>
      <c r="K1126" s="29" t="s">
        <v>16</v>
      </c>
      <c r="L1126" s="29" t="str">
        <f>_xlfn.XLOOKUP($D1126,mapping!$B$2:$B$124,mapping!$A$2:$A$124,,0)</f>
        <v>Data Analyst</v>
      </c>
      <c r="M1126" s="29" t="str">
        <f>_xlfn.XLOOKUP($C1126,mapping!$J$2:$J$5,mapping!$K$2:$K$5,,0)</f>
        <v>Full-Time</v>
      </c>
      <c r="N1126" s="29" t="str">
        <f>_xlfn.XLOOKUP($B1126,mapping!$G$2:$G$5,mapping!$H$2:$H$5,,0)</f>
        <v>Senior</v>
      </c>
      <c r="O1126" s="29" t="str">
        <f>_xlfn.XLOOKUP($J1126,mapping!$D$2:$D$56,mapping!$E$2:$E$56,,0)</f>
        <v>United States</v>
      </c>
      <c r="P1126" s="29" t="str">
        <f>_xlfn.XLOOKUP($K1126,mapping!$P$2:$P$4,mapping!$Q$2:$Q$4,,0)</f>
        <v>Medium</v>
      </c>
      <c r="Q1126" s="29" t="str">
        <f>_xlfn.XLOOKUP($I1126,mapping!$M$2:$M$4,mapping!$N$2:$N$4,,0)</f>
        <v>On-site</v>
      </c>
    </row>
    <row r="1127" spans="1:17" x14ac:dyDescent="0.25">
      <c r="A1127" s="28">
        <v>2023</v>
      </c>
      <c r="B1127" s="29" t="s">
        <v>21</v>
      </c>
      <c r="C1127" s="29" t="s">
        <v>12</v>
      </c>
      <c r="D1127" s="29" t="s">
        <v>13</v>
      </c>
      <c r="E1127" s="28">
        <v>130000</v>
      </c>
      <c r="F1127" s="29" t="s">
        <v>14</v>
      </c>
      <c r="G1127" s="28">
        <v>130000</v>
      </c>
      <c r="H1127" s="29" t="s">
        <v>17</v>
      </c>
      <c r="I1127" s="28">
        <v>100</v>
      </c>
      <c r="J1127" s="29" t="s">
        <v>17</v>
      </c>
      <c r="K1127" s="29" t="s">
        <v>16</v>
      </c>
      <c r="L1127" s="29" t="str">
        <f>_xlfn.XLOOKUP($D1127,mapping!$B$2:$B$124,mapping!$A$2:$A$124,,0)</f>
        <v>Data Analyst</v>
      </c>
      <c r="M1127" s="29" t="str">
        <f>_xlfn.XLOOKUP($C1127,mapping!$J$2:$J$5,mapping!$K$2:$K$5,,0)</f>
        <v>Full-Time</v>
      </c>
      <c r="N1127" s="29" t="str">
        <f>_xlfn.XLOOKUP($B1127,mapping!$G$2:$G$5,mapping!$H$2:$H$5,,0)</f>
        <v>Senior</v>
      </c>
      <c r="O1127" s="29" t="str">
        <f>_xlfn.XLOOKUP($J1127,mapping!$D$2:$D$56,mapping!$E$2:$E$56,,0)</f>
        <v>United States</v>
      </c>
      <c r="P1127" s="29" t="str">
        <f>_xlfn.XLOOKUP($K1127,mapping!$P$2:$P$4,mapping!$Q$2:$Q$4,,0)</f>
        <v>Medium</v>
      </c>
      <c r="Q1127" s="29" t="str">
        <f>_xlfn.XLOOKUP($I1127,mapping!$M$2:$M$4,mapping!$N$2:$N$4,,0)</f>
        <v>Remote</v>
      </c>
    </row>
    <row r="1128" spans="1:17" x14ac:dyDescent="0.25">
      <c r="A1128" s="28">
        <v>2024</v>
      </c>
      <c r="B1128" s="29" t="s">
        <v>21</v>
      </c>
      <c r="C1128" s="29" t="s">
        <v>12</v>
      </c>
      <c r="D1128" s="29" t="s">
        <v>18</v>
      </c>
      <c r="E1128" s="28">
        <v>324000</v>
      </c>
      <c r="F1128" s="29" t="s">
        <v>14</v>
      </c>
      <c r="G1128" s="28">
        <v>324000</v>
      </c>
      <c r="H1128" s="29" t="s">
        <v>17</v>
      </c>
      <c r="I1128" s="28">
        <v>0</v>
      </c>
      <c r="J1128" s="29" t="s">
        <v>17</v>
      </c>
      <c r="K1128" s="29" t="s">
        <v>16</v>
      </c>
      <c r="L1128" s="29" t="str">
        <f>_xlfn.XLOOKUP($D1128,mapping!$B$2:$B$124,mapping!$A$2:$A$124,,0)</f>
        <v>Machine Learning Engineer</v>
      </c>
      <c r="M1128" s="29" t="str">
        <f>_xlfn.XLOOKUP($C1128,mapping!$J$2:$J$5,mapping!$K$2:$K$5,,0)</f>
        <v>Full-Time</v>
      </c>
      <c r="N1128" s="29" t="str">
        <f>_xlfn.XLOOKUP($B1128,mapping!$G$2:$G$5,mapping!$H$2:$H$5,,0)</f>
        <v>Senior</v>
      </c>
      <c r="O1128" s="29" t="str">
        <f>_xlfn.XLOOKUP($J1128,mapping!$D$2:$D$56,mapping!$E$2:$E$56,,0)</f>
        <v>United States</v>
      </c>
      <c r="P1128" s="29" t="str">
        <f>_xlfn.XLOOKUP($K1128,mapping!$P$2:$P$4,mapping!$Q$2:$Q$4,,0)</f>
        <v>Medium</v>
      </c>
      <c r="Q1128" s="29" t="str">
        <f>_xlfn.XLOOKUP($I1128,mapping!$M$2:$M$4,mapping!$N$2:$N$4,,0)</f>
        <v>On-site</v>
      </c>
    </row>
    <row r="1129" spans="1:17" x14ac:dyDescent="0.25">
      <c r="A1129" s="28">
        <v>2023</v>
      </c>
      <c r="B1129" s="29" t="s">
        <v>21</v>
      </c>
      <c r="C1129" s="29" t="s">
        <v>12</v>
      </c>
      <c r="D1129" s="29" t="s">
        <v>22</v>
      </c>
      <c r="E1129" s="28">
        <v>84000</v>
      </c>
      <c r="F1129" s="29" t="s">
        <v>14</v>
      </c>
      <c r="G1129" s="28">
        <v>84000</v>
      </c>
      <c r="H1129" s="29" t="s">
        <v>17</v>
      </c>
      <c r="I1129" s="28">
        <v>100</v>
      </c>
      <c r="J1129" s="29" t="s">
        <v>17</v>
      </c>
      <c r="K1129" s="29" t="s">
        <v>16</v>
      </c>
      <c r="L1129" s="29" t="str">
        <f>_xlfn.XLOOKUP($D1129,mapping!$B$2:$B$124,mapping!$A$2:$A$124,,0)</f>
        <v>Data Scientist</v>
      </c>
      <c r="M1129" s="29" t="str">
        <f>_xlfn.XLOOKUP($C1129,mapping!$J$2:$J$5,mapping!$K$2:$K$5,,0)</f>
        <v>Full-Time</v>
      </c>
      <c r="N1129" s="29" t="str">
        <f>_xlfn.XLOOKUP($B1129,mapping!$G$2:$G$5,mapping!$H$2:$H$5,,0)</f>
        <v>Senior</v>
      </c>
      <c r="O1129" s="29" t="str">
        <f>_xlfn.XLOOKUP($J1129,mapping!$D$2:$D$56,mapping!$E$2:$E$56,,0)</f>
        <v>United States</v>
      </c>
      <c r="P1129" s="29" t="str">
        <f>_xlfn.XLOOKUP($K1129,mapping!$P$2:$P$4,mapping!$Q$2:$Q$4,,0)</f>
        <v>Medium</v>
      </c>
      <c r="Q1129" s="29" t="str">
        <f>_xlfn.XLOOKUP($I1129,mapping!$M$2:$M$4,mapping!$N$2:$N$4,,0)</f>
        <v>Remote</v>
      </c>
    </row>
    <row r="1130" spans="1:17" x14ac:dyDescent="0.25">
      <c r="A1130" s="28">
        <v>2023</v>
      </c>
      <c r="B1130" s="29" t="s">
        <v>29</v>
      </c>
      <c r="C1130" s="29" t="s">
        <v>12</v>
      </c>
      <c r="D1130" s="29" t="s">
        <v>13</v>
      </c>
      <c r="E1130" s="28">
        <v>105000</v>
      </c>
      <c r="F1130" s="29" t="s">
        <v>14</v>
      </c>
      <c r="G1130" s="28">
        <v>105000</v>
      </c>
      <c r="H1130" s="29" t="s">
        <v>17</v>
      </c>
      <c r="I1130" s="28">
        <v>0</v>
      </c>
      <c r="J1130" s="29" t="s">
        <v>17</v>
      </c>
      <c r="K1130" s="29" t="s">
        <v>16</v>
      </c>
      <c r="L1130" s="29" t="str">
        <f>_xlfn.XLOOKUP($D1130,mapping!$B$2:$B$124,mapping!$A$2:$A$124,,0)</f>
        <v>Data Analyst</v>
      </c>
      <c r="M1130" s="29" t="str">
        <f>_xlfn.XLOOKUP($C1130,mapping!$J$2:$J$5,mapping!$K$2:$K$5,,0)</f>
        <v>Full-Time</v>
      </c>
      <c r="N1130" s="29" t="str">
        <f>_xlfn.XLOOKUP($B1130,mapping!$G$2:$G$5,mapping!$H$2:$H$5,,0)</f>
        <v>Junior</v>
      </c>
      <c r="O1130" s="29" t="str">
        <f>_xlfn.XLOOKUP($J1130,mapping!$D$2:$D$56,mapping!$E$2:$E$56,,0)</f>
        <v>United States</v>
      </c>
      <c r="P1130" s="29" t="str">
        <f>_xlfn.XLOOKUP($K1130,mapping!$P$2:$P$4,mapping!$Q$2:$Q$4,,0)</f>
        <v>Medium</v>
      </c>
      <c r="Q1130" s="29" t="str">
        <f>_xlfn.XLOOKUP($I1130,mapping!$M$2:$M$4,mapping!$N$2:$N$4,,0)</f>
        <v>On-site</v>
      </c>
    </row>
    <row r="1131" spans="1:17" x14ac:dyDescent="0.25">
      <c r="A1131" s="28">
        <v>2023</v>
      </c>
      <c r="B1131" s="29" t="s">
        <v>21</v>
      </c>
      <c r="C1131" s="29" t="s">
        <v>12</v>
      </c>
      <c r="D1131" s="29" t="s">
        <v>62</v>
      </c>
      <c r="E1131" s="28">
        <v>125000</v>
      </c>
      <c r="F1131" s="29" t="s">
        <v>14</v>
      </c>
      <c r="G1131" s="28">
        <v>125000</v>
      </c>
      <c r="H1131" s="29" t="s">
        <v>17</v>
      </c>
      <c r="I1131" s="28">
        <v>100</v>
      </c>
      <c r="J1131" s="29" t="s">
        <v>17</v>
      </c>
      <c r="K1131" s="29" t="s">
        <v>16</v>
      </c>
      <c r="L1131" s="29" t="str">
        <f>_xlfn.XLOOKUP($D1131,mapping!$B$2:$B$124,mapping!$A$2:$A$124,,0)</f>
        <v>Business Intelligence</v>
      </c>
      <c r="M1131" s="29" t="str">
        <f>_xlfn.XLOOKUP($C1131,mapping!$J$2:$J$5,mapping!$K$2:$K$5,,0)</f>
        <v>Full-Time</v>
      </c>
      <c r="N1131" s="29" t="str">
        <f>_xlfn.XLOOKUP($B1131,mapping!$G$2:$G$5,mapping!$H$2:$H$5,,0)</f>
        <v>Senior</v>
      </c>
      <c r="O1131" s="29" t="str">
        <f>_xlfn.XLOOKUP($J1131,mapping!$D$2:$D$56,mapping!$E$2:$E$56,,0)</f>
        <v>United States</v>
      </c>
      <c r="P1131" s="29" t="str">
        <f>_xlfn.XLOOKUP($K1131,mapping!$P$2:$P$4,mapping!$Q$2:$Q$4,,0)</f>
        <v>Medium</v>
      </c>
      <c r="Q1131" s="29" t="str">
        <f>_xlfn.XLOOKUP($I1131,mapping!$M$2:$M$4,mapping!$N$2:$N$4,,0)</f>
        <v>Remote</v>
      </c>
    </row>
    <row r="1132" spans="1:17" x14ac:dyDescent="0.25">
      <c r="A1132" s="28">
        <v>2023</v>
      </c>
      <c r="B1132" s="29" t="s">
        <v>11</v>
      </c>
      <c r="C1132" s="29" t="s">
        <v>12</v>
      </c>
      <c r="D1132" s="29" t="s">
        <v>49</v>
      </c>
      <c r="E1132" s="28">
        <v>65000</v>
      </c>
      <c r="F1132" s="29" t="s">
        <v>14</v>
      </c>
      <c r="G1132" s="28">
        <v>65000</v>
      </c>
      <c r="H1132" s="29" t="s">
        <v>17</v>
      </c>
      <c r="I1132" s="28">
        <v>0</v>
      </c>
      <c r="J1132" s="29" t="s">
        <v>17</v>
      </c>
      <c r="K1132" s="29" t="s">
        <v>16</v>
      </c>
      <c r="L1132" s="29" t="str">
        <f>_xlfn.XLOOKUP($D1132,mapping!$B$2:$B$124,mapping!$A$2:$A$124,,0)</f>
        <v>Data Engineer</v>
      </c>
      <c r="M1132" s="29" t="str">
        <f>_xlfn.XLOOKUP($C1132,mapping!$J$2:$J$5,mapping!$K$2:$K$5,,0)</f>
        <v>Full-Time</v>
      </c>
      <c r="N1132" s="29" t="str">
        <f>_xlfn.XLOOKUP($B1132,mapping!$G$2:$G$5,mapping!$H$2:$H$5,,0)</f>
        <v>Mid-Level</v>
      </c>
      <c r="O1132" s="29" t="str">
        <f>_xlfn.XLOOKUP($J1132,mapping!$D$2:$D$56,mapping!$E$2:$E$56,,0)</f>
        <v>United States</v>
      </c>
      <c r="P1132" s="29" t="str">
        <f>_xlfn.XLOOKUP($K1132,mapping!$P$2:$P$4,mapping!$Q$2:$Q$4,,0)</f>
        <v>Medium</v>
      </c>
      <c r="Q1132" s="29" t="str">
        <f>_xlfn.XLOOKUP($I1132,mapping!$M$2:$M$4,mapping!$N$2:$N$4,,0)</f>
        <v>On-site</v>
      </c>
    </row>
    <row r="1133" spans="1:17" x14ac:dyDescent="0.25">
      <c r="A1133" s="28">
        <v>2023</v>
      </c>
      <c r="B1133" s="29" t="s">
        <v>11</v>
      </c>
      <c r="C1133" s="29" t="s">
        <v>12</v>
      </c>
      <c r="D1133" s="29" t="s">
        <v>34</v>
      </c>
      <c r="E1133" s="28">
        <v>220000</v>
      </c>
      <c r="F1133" s="29" t="s">
        <v>14</v>
      </c>
      <c r="G1133" s="28">
        <v>220000</v>
      </c>
      <c r="H1133" s="29" t="s">
        <v>17</v>
      </c>
      <c r="I1133" s="28">
        <v>100</v>
      </c>
      <c r="J1133" s="29" t="s">
        <v>17</v>
      </c>
      <c r="K1133" s="29" t="s">
        <v>16</v>
      </c>
      <c r="L1133" s="29" t="str">
        <f>_xlfn.XLOOKUP($D1133,mapping!$B$2:$B$124,mapping!$A$2:$A$124,,0)</f>
        <v>Researcher</v>
      </c>
      <c r="M1133" s="29" t="str">
        <f>_xlfn.XLOOKUP($C1133,mapping!$J$2:$J$5,mapping!$K$2:$K$5,,0)</f>
        <v>Full-Time</v>
      </c>
      <c r="N1133" s="29" t="str">
        <f>_xlfn.XLOOKUP($B1133,mapping!$G$2:$G$5,mapping!$H$2:$H$5,,0)</f>
        <v>Mid-Level</v>
      </c>
      <c r="O1133" s="29" t="str">
        <f>_xlfn.XLOOKUP($J1133,mapping!$D$2:$D$56,mapping!$E$2:$E$56,,0)</f>
        <v>United States</v>
      </c>
      <c r="P1133" s="29" t="str">
        <f>_xlfn.XLOOKUP($K1133,mapping!$P$2:$P$4,mapping!$Q$2:$Q$4,,0)</f>
        <v>Medium</v>
      </c>
      <c r="Q1133" s="29" t="str">
        <f>_xlfn.XLOOKUP($I1133,mapping!$M$2:$M$4,mapping!$N$2:$N$4,,0)</f>
        <v>Remote</v>
      </c>
    </row>
    <row r="1134" spans="1:17" x14ac:dyDescent="0.25">
      <c r="A1134" s="28">
        <v>2022</v>
      </c>
      <c r="B1134" s="29" t="s">
        <v>21</v>
      </c>
      <c r="C1134" s="29" t="s">
        <v>12</v>
      </c>
      <c r="D1134" s="29" t="s">
        <v>51</v>
      </c>
      <c r="E1134" s="28">
        <v>212800</v>
      </c>
      <c r="F1134" s="29" t="s">
        <v>14</v>
      </c>
      <c r="G1134" s="28">
        <v>212800</v>
      </c>
      <c r="H1134" s="29" t="s">
        <v>17</v>
      </c>
      <c r="I1134" s="28">
        <v>100</v>
      </c>
      <c r="J1134" s="29" t="s">
        <v>17</v>
      </c>
      <c r="K1134" s="29" t="s">
        <v>16</v>
      </c>
      <c r="L1134" s="29" t="str">
        <f>_xlfn.XLOOKUP($D1134,mapping!$B$2:$B$124,mapping!$A$2:$A$124,,0)</f>
        <v>Applied Scientist</v>
      </c>
      <c r="M1134" s="29" t="str">
        <f>_xlfn.XLOOKUP($C1134,mapping!$J$2:$J$5,mapping!$K$2:$K$5,,0)</f>
        <v>Full-Time</v>
      </c>
      <c r="N1134" s="29" t="str">
        <f>_xlfn.XLOOKUP($B1134,mapping!$G$2:$G$5,mapping!$H$2:$H$5,,0)</f>
        <v>Senior</v>
      </c>
      <c r="O1134" s="29" t="str">
        <f>_xlfn.XLOOKUP($J1134,mapping!$D$2:$D$56,mapping!$E$2:$E$56,,0)</f>
        <v>United States</v>
      </c>
      <c r="P1134" s="29" t="str">
        <f>_xlfn.XLOOKUP($K1134,mapping!$P$2:$P$4,mapping!$Q$2:$Q$4,,0)</f>
        <v>Medium</v>
      </c>
      <c r="Q1134" s="29" t="str">
        <f>_xlfn.XLOOKUP($I1134,mapping!$M$2:$M$4,mapping!$N$2:$N$4,,0)</f>
        <v>Remote</v>
      </c>
    </row>
    <row r="1135" spans="1:17" x14ac:dyDescent="0.25">
      <c r="A1135" s="28">
        <v>2024</v>
      </c>
      <c r="B1135" s="29" t="s">
        <v>21</v>
      </c>
      <c r="C1135" s="29" t="s">
        <v>12</v>
      </c>
      <c r="D1135" s="29" t="s">
        <v>18</v>
      </c>
      <c r="E1135" s="28">
        <v>310000</v>
      </c>
      <c r="F1135" s="29" t="s">
        <v>14</v>
      </c>
      <c r="G1135" s="28">
        <v>310000</v>
      </c>
      <c r="H1135" s="29" t="s">
        <v>17</v>
      </c>
      <c r="I1135" s="28">
        <v>0</v>
      </c>
      <c r="J1135" s="29" t="s">
        <v>17</v>
      </c>
      <c r="K1135" s="29" t="s">
        <v>16</v>
      </c>
      <c r="L1135" s="29" t="str">
        <f>_xlfn.XLOOKUP($D1135,mapping!$B$2:$B$124,mapping!$A$2:$A$124,,0)</f>
        <v>Machine Learning Engineer</v>
      </c>
      <c r="M1135" s="29" t="str">
        <f>_xlfn.XLOOKUP($C1135,mapping!$J$2:$J$5,mapping!$K$2:$K$5,,0)</f>
        <v>Full-Time</v>
      </c>
      <c r="N1135" s="29" t="str">
        <f>_xlfn.XLOOKUP($B1135,mapping!$G$2:$G$5,mapping!$H$2:$H$5,,0)</f>
        <v>Senior</v>
      </c>
      <c r="O1135" s="29" t="str">
        <f>_xlfn.XLOOKUP($J1135,mapping!$D$2:$D$56,mapping!$E$2:$E$56,,0)</f>
        <v>United States</v>
      </c>
      <c r="P1135" s="29" t="str">
        <f>_xlfn.XLOOKUP($K1135,mapping!$P$2:$P$4,mapping!$Q$2:$Q$4,,0)</f>
        <v>Medium</v>
      </c>
      <c r="Q1135" s="29" t="str">
        <f>_xlfn.XLOOKUP($I1135,mapping!$M$2:$M$4,mapping!$N$2:$N$4,,0)</f>
        <v>On-site</v>
      </c>
    </row>
    <row r="1136" spans="1:17" x14ac:dyDescent="0.25">
      <c r="A1136" s="28">
        <v>2023</v>
      </c>
      <c r="B1136" s="29" t="s">
        <v>21</v>
      </c>
      <c r="C1136" s="29" t="s">
        <v>12</v>
      </c>
      <c r="D1136" s="29" t="s">
        <v>18</v>
      </c>
      <c r="E1136" s="28">
        <v>132600</v>
      </c>
      <c r="F1136" s="29" t="s">
        <v>14</v>
      </c>
      <c r="G1136" s="28">
        <v>132600</v>
      </c>
      <c r="H1136" s="29" t="s">
        <v>17</v>
      </c>
      <c r="I1136" s="28">
        <v>0</v>
      </c>
      <c r="J1136" s="29" t="s">
        <v>17</v>
      </c>
      <c r="K1136" s="29" t="s">
        <v>16</v>
      </c>
      <c r="L1136" s="29" t="str">
        <f>_xlfn.XLOOKUP($D1136,mapping!$B$2:$B$124,mapping!$A$2:$A$124,,0)</f>
        <v>Machine Learning Engineer</v>
      </c>
      <c r="M1136" s="29" t="str">
        <f>_xlfn.XLOOKUP($C1136,mapping!$J$2:$J$5,mapping!$K$2:$K$5,,0)</f>
        <v>Full-Time</v>
      </c>
      <c r="N1136" s="29" t="str">
        <f>_xlfn.XLOOKUP($B1136,mapping!$G$2:$G$5,mapping!$H$2:$H$5,,0)</f>
        <v>Senior</v>
      </c>
      <c r="O1136" s="29" t="str">
        <f>_xlfn.XLOOKUP($J1136,mapping!$D$2:$D$56,mapping!$E$2:$E$56,,0)</f>
        <v>United States</v>
      </c>
      <c r="P1136" s="29" t="str">
        <f>_xlfn.XLOOKUP($K1136,mapping!$P$2:$P$4,mapping!$Q$2:$Q$4,,0)</f>
        <v>Medium</v>
      </c>
      <c r="Q1136" s="29" t="str">
        <f>_xlfn.XLOOKUP($I1136,mapping!$M$2:$M$4,mapping!$N$2:$N$4,,0)</f>
        <v>On-site</v>
      </c>
    </row>
    <row r="1137" spans="1:17" x14ac:dyDescent="0.25">
      <c r="A1137" s="28">
        <v>2023</v>
      </c>
      <c r="B1137" s="29" t="s">
        <v>21</v>
      </c>
      <c r="C1137" s="29" t="s">
        <v>12</v>
      </c>
      <c r="D1137" s="29" t="s">
        <v>62</v>
      </c>
      <c r="E1137" s="28">
        <v>79600</v>
      </c>
      <c r="F1137" s="29" t="s">
        <v>14</v>
      </c>
      <c r="G1137" s="28">
        <v>79600</v>
      </c>
      <c r="H1137" s="29" t="s">
        <v>17</v>
      </c>
      <c r="I1137" s="28">
        <v>0</v>
      </c>
      <c r="J1137" s="29" t="s">
        <v>17</v>
      </c>
      <c r="K1137" s="29" t="s">
        <v>33</v>
      </c>
      <c r="L1137" s="29" t="str">
        <f>_xlfn.XLOOKUP($D1137,mapping!$B$2:$B$124,mapping!$A$2:$A$124,,0)</f>
        <v>Business Intelligence</v>
      </c>
      <c r="M1137" s="29" t="str">
        <f>_xlfn.XLOOKUP($C1137,mapping!$J$2:$J$5,mapping!$K$2:$K$5,,0)</f>
        <v>Full-Time</v>
      </c>
      <c r="N1137" s="29" t="str">
        <f>_xlfn.XLOOKUP($B1137,mapping!$G$2:$G$5,mapping!$H$2:$H$5,,0)</f>
        <v>Senior</v>
      </c>
      <c r="O1137" s="29" t="str">
        <f>_xlfn.XLOOKUP($J1137,mapping!$D$2:$D$56,mapping!$E$2:$E$56,,0)</f>
        <v>United States</v>
      </c>
      <c r="P1137" s="29" t="str">
        <f>_xlfn.XLOOKUP($K1137,mapping!$P$2:$P$4,mapping!$Q$2:$Q$4,,0)</f>
        <v>Large</v>
      </c>
      <c r="Q1137" s="29" t="str">
        <f>_xlfn.XLOOKUP($I1137,mapping!$M$2:$M$4,mapping!$N$2:$N$4,,0)</f>
        <v>On-site</v>
      </c>
    </row>
    <row r="1138" spans="1:17" x14ac:dyDescent="0.25">
      <c r="A1138" s="28">
        <v>2023</v>
      </c>
      <c r="B1138" s="29" t="s">
        <v>29</v>
      </c>
      <c r="C1138" s="29" t="s">
        <v>12</v>
      </c>
      <c r="D1138" s="29" t="s">
        <v>13</v>
      </c>
      <c r="E1138" s="28">
        <v>75065</v>
      </c>
      <c r="F1138" s="29" t="s">
        <v>14</v>
      </c>
      <c r="G1138" s="28">
        <v>75065</v>
      </c>
      <c r="H1138" s="29" t="s">
        <v>17</v>
      </c>
      <c r="I1138" s="28">
        <v>100</v>
      </c>
      <c r="J1138" s="29" t="s">
        <v>17</v>
      </c>
      <c r="K1138" s="29" t="s">
        <v>16</v>
      </c>
      <c r="L1138" s="29" t="str">
        <f>_xlfn.XLOOKUP($D1138,mapping!$B$2:$B$124,mapping!$A$2:$A$124,,0)</f>
        <v>Data Analyst</v>
      </c>
      <c r="M1138" s="29" t="str">
        <f>_xlfn.XLOOKUP($C1138,mapping!$J$2:$J$5,mapping!$K$2:$K$5,,0)</f>
        <v>Full-Time</v>
      </c>
      <c r="N1138" s="29" t="str">
        <f>_xlfn.XLOOKUP($B1138,mapping!$G$2:$G$5,mapping!$H$2:$H$5,,0)</f>
        <v>Junior</v>
      </c>
      <c r="O1138" s="29" t="str">
        <f>_xlfn.XLOOKUP($J1138,mapping!$D$2:$D$56,mapping!$E$2:$E$56,,0)</f>
        <v>United States</v>
      </c>
      <c r="P1138" s="29" t="str">
        <f>_xlfn.XLOOKUP($K1138,mapping!$P$2:$P$4,mapping!$Q$2:$Q$4,,0)</f>
        <v>Medium</v>
      </c>
      <c r="Q1138" s="29" t="str">
        <f>_xlfn.XLOOKUP($I1138,mapping!$M$2:$M$4,mapping!$N$2:$N$4,,0)</f>
        <v>Remote</v>
      </c>
    </row>
    <row r="1139" spans="1:17" x14ac:dyDescent="0.25">
      <c r="A1139" s="28">
        <v>2022</v>
      </c>
      <c r="B1139" s="29" t="s">
        <v>21</v>
      </c>
      <c r="C1139" s="29" t="s">
        <v>12</v>
      </c>
      <c r="D1139" s="29" t="s">
        <v>26</v>
      </c>
      <c r="E1139" s="28">
        <v>168400</v>
      </c>
      <c r="F1139" s="29" t="s">
        <v>14</v>
      </c>
      <c r="G1139" s="28">
        <v>168400</v>
      </c>
      <c r="H1139" s="29" t="s">
        <v>17</v>
      </c>
      <c r="I1139" s="28">
        <v>0</v>
      </c>
      <c r="J1139" s="29" t="s">
        <v>17</v>
      </c>
      <c r="K1139" s="29" t="s">
        <v>16</v>
      </c>
      <c r="L1139" s="29" t="str">
        <f>_xlfn.XLOOKUP($D1139,mapping!$B$2:$B$124,mapping!$A$2:$A$124,,0)</f>
        <v>Data Engineer</v>
      </c>
      <c r="M1139" s="29" t="str">
        <f>_xlfn.XLOOKUP($C1139,mapping!$J$2:$J$5,mapping!$K$2:$K$5,,0)</f>
        <v>Full-Time</v>
      </c>
      <c r="N1139" s="29" t="str">
        <f>_xlfn.XLOOKUP($B1139,mapping!$G$2:$G$5,mapping!$H$2:$H$5,,0)</f>
        <v>Senior</v>
      </c>
      <c r="O1139" s="29" t="str">
        <f>_xlfn.XLOOKUP($J1139,mapping!$D$2:$D$56,mapping!$E$2:$E$56,,0)</f>
        <v>United States</v>
      </c>
      <c r="P1139" s="29" t="str">
        <f>_xlfn.XLOOKUP($K1139,mapping!$P$2:$P$4,mapping!$Q$2:$Q$4,,0)</f>
        <v>Medium</v>
      </c>
      <c r="Q1139" s="29" t="str">
        <f>_xlfn.XLOOKUP($I1139,mapping!$M$2:$M$4,mapping!$N$2:$N$4,,0)</f>
        <v>On-site</v>
      </c>
    </row>
    <row r="1140" spans="1:17" x14ac:dyDescent="0.25">
      <c r="A1140" s="28">
        <v>2024</v>
      </c>
      <c r="B1140" s="29" t="s">
        <v>29</v>
      </c>
      <c r="C1140" s="29" t="s">
        <v>12</v>
      </c>
      <c r="D1140" s="29" t="s">
        <v>13</v>
      </c>
      <c r="E1140" s="28">
        <v>109700</v>
      </c>
      <c r="F1140" s="29" t="s">
        <v>14</v>
      </c>
      <c r="G1140" s="28">
        <v>109700</v>
      </c>
      <c r="H1140" s="29" t="s">
        <v>17</v>
      </c>
      <c r="I1140" s="28">
        <v>0</v>
      </c>
      <c r="J1140" s="29" t="s">
        <v>17</v>
      </c>
      <c r="K1140" s="29" t="s">
        <v>16</v>
      </c>
      <c r="L1140" s="29" t="str">
        <f>_xlfn.XLOOKUP($D1140,mapping!$B$2:$B$124,mapping!$A$2:$A$124,,0)</f>
        <v>Data Analyst</v>
      </c>
      <c r="M1140" s="29" t="str">
        <f>_xlfn.XLOOKUP($C1140,mapping!$J$2:$J$5,mapping!$K$2:$K$5,,0)</f>
        <v>Full-Time</v>
      </c>
      <c r="N1140" s="29" t="str">
        <f>_xlfn.XLOOKUP($B1140,mapping!$G$2:$G$5,mapping!$H$2:$H$5,,0)</f>
        <v>Junior</v>
      </c>
      <c r="O1140" s="29" t="str">
        <f>_xlfn.XLOOKUP($J1140,mapping!$D$2:$D$56,mapping!$E$2:$E$56,,0)</f>
        <v>United States</v>
      </c>
      <c r="P1140" s="29" t="str">
        <f>_xlfn.XLOOKUP($K1140,mapping!$P$2:$P$4,mapping!$Q$2:$Q$4,,0)</f>
        <v>Medium</v>
      </c>
      <c r="Q1140" s="29" t="str">
        <f>_xlfn.XLOOKUP($I1140,mapping!$M$2:$M$4,mapping!$N$2:$N$4,,0)</f>
        <v>On-site</v>
      </c>
    </row>
    <row r="1141" spans="1:17" x14ac:dyDescent="0.25">
      <c r="A1141" s="28">
        <v>2023</v>
      </c>
      <c r="B1141" s="29" t="s">
        <v>11</v>
      </c>
      <c r="C1141" s="29" t="s">
        <v>12</v>
      </c>
      <c r="D1141" s="29" t="s">
        <v>22</v>
      </c>
      <c r="E1141" s="28">
        <v>94400</v>
      </c>
      <c r="F1141" s="29" t="s">
        <v>14</v>
      </c>
      <c r="G1141" s="28">
        <v>94400</v>
      </c>
      <c r="H1141" s="29" t="s">
        <v>17</v>
      </c>
      <c r="I1141" s="28">
        <v>100</v>
      </c>
      <c r="J1141" s="29" t="s">
        <v>17</v>
      </c>
      <c r="K1141" s="29" t="s">
        <v>16</v>
      </c>
      <c r="L1141" s="29" t="str">
        <f>_xlfn.XLOOKUP($D1141,mapping!$B$2:$B$124,mapping!$A$2:$A$124,,0)</f>
        <v>Data Scientist</v>
      </c>
      <c r="M1141" s="29" t="str">
        <f>_xlfn.XLOOKUP($C1141,mapping!$J$2:$J$5,mapping!$K$2:$K$5,,0)</f>
        <v>Full-Time</v>
      </c>
      <c r="N1141" s="29" t="str">
        <f>_xlfn.XLOOKUP($B1141,mapping!$G$2:$G$5,mapping!$H$2:$H$5,,0)</f>
        <v>Mid-Level</v>
      </c>
      <c r="O1141" s="29" t="str">
        <f>_xlfn.XLOOKUP($J1141,mapping!$D$2:$D$56,mapping!$E$2:$E$56,,0)</f>
        <v>United States</v>
      </c>
      <c r="P1141" s="29" t="str">
        <f>_xlfn.XLOOKUP($K1141,mapping!$P$2:$P$4,mapping!$Q$2:$Q$4,,0)</f>
        <v>Medium</v>
      </c>
      <c r="Q1141" s="29" t="str">
        <f>_xlfn.XLOOKUP($I1141,mapping!$M$2:$M$4,mapping!$N$2:$N$4,,0)</f>
        <v>Remote</v>
      </c>
    </row>
    <row r="1142" spans="1:17" x14ac:dyDescent="0.25">
      <c r="A1142" s="28">
        <v>2024</v>
      </c>
      <c r="B1142" s="29" t="s">
        <v>21</v>
      </c>
      <c r="C1142" s="29" t="s">
        <v>12</v>
      </c>
      <c r="D1142" s="29" t="s">
        <v>22</v>
      </c>
      <c r="E1142" s="28">
        <v>58800</v>
      </c>
      <c r="F1142" s="29" t="s">
        <v>19</v>
      </c>
      <c r="G1142" s="28">
        <v>65333</v>
      </c>
      <c r="H1142" s="29" t="s">
        <v>111</v>
      </c>
      <c r="I1142" s="28">
        <v>0</v>
      </c>
      <c r="J1142" s="29" t="s">
        <v>111</v>
      </c>
      <c r="K1142" s="29" t="s">
        <v>16</v>
      </c>
      <c r="L1142" s="29" t="str">
        <f>_xlfn.XLOOKUP($D1142,mapping!$B$2:$B$124,mapping!$A$2:$A$124,,0)</f>
        <v>Data Scientist</v>
      </c>
      <c r="M1142" s="29" t="str">
        <f>_xlfn.XLOOKUP($C1142,mapping!$J$2:$J$5,mapping!$K$2:$K$5,,0)</f>
        <v>Full-Time</v>
      </c>
      <c r="N1142" s="29" t="str">
        <f>_xlfn.XLOOKUP($B1142,mapping!$G$2:$G$5,mapping!$H$2:$H$5,,0)</f>
        <v>Senior</v>
      </c>
      <c r="O1142" s="29" t="str">
        <f>_xlfn.XLOOKUP($J1142,mapping!$D$2:$D$56,mapping!$E$2:$E$56,,0)</f>
        <v>Lithuania</v>
      </c>
      <c r="P1142" s="29" t="str">
        <f>_xlfn.XLOOKUP($K1142,mapping!$P$2:$P$4,mapping!$Q$2:$Q$4,,0)</f>
        <v>Medium</v>
      </c>
      <c r="Q1142" s="29" t="str">
        <f>_xlfn.XLOOKUP($I1142,mapping!$M$2:$M$4,mapping!$N$2:$N$4,,0)</f>
        <v>On-site</v>
      </c>
    </row>
    <row r="1143" spans="1:17" x14ac:dyDescent="0.25">
      <c r="A1143" s="28">
        <v>2024</v>
      </c>
      <c r="B1143" s="29" t="s">
        <v>29</v>
      </c>
      <c r="C1143" s="29" t="s">
        <v>12</v>
      </c>
      <c r="D1143" s="29" t="s">
        <v>43</v>
      </c>
      <c r="E1143" s="28">
        <v>58400</v>
      </c>
      <c r="F1143" s="29" t="s">
        <v>14</v>
      </c>
      <c r="G1143" s="28">
        <v>58400</v>
      </c>
      <c r="H1143" s="29" t="s">
        <v>17</v>
      </c>
      <c r="I1143" s="28">
        <v>0</v>
      </c>
      <c r="J1143" s="29" t="s">
        <v>17</v>
      </c>
      <c r="K1143" s="29" t="s">
        <v>16</v>
      </c>
      <c r="L1143" s="29" t="str">
        <f>_xlfn.XLOOKUP($D1143,mapping!$B$2:$B$124,mapping!$A$2:$A$124,,0)</f>
        <v>Researcher</v>
      </c>
      <c r="M1143" s="29" t="str">
        <f>_xlfn.XLOOKUP($C1143,mapping!$J$2:$J$5,mapping!$K$2:$K$5,,0)</f>
        <v>Full-Time</v>
      </c>
      <c r="N1143" s="29" t="str">
        <f>_xlfn.XLOOKUP($B1143,mapping!$G$2:$G$5,mapping!$H$2:$H$5,,0)</f>
        <v>Junior</v>
      </c>
      <c r="O1143" s="29" t="str">
        <f>_xlfn.XLOOKUP($J1143,mapping!$D$2:$D$56,mapping!$E$2:$E$56,,0)</f>
        <v>United States</v>
      </c>
      <c r="P1143" s="29" t="str">
        <f>_xlfn.XLOOKUP($K1143,mapping!$P$2:$P$4,mapping!$Q$2:$Q$4,,0)</f>
        <v>Medium</v>
      </c>
      <c r="Q1143" s="29" t="str">
        <f>_xlfn.XLOOKUP($I1143,mapping!$M$2:$M$4,mapping!$N$2:$N$4,,0)</f>
        <v>On-site</v>
      </c>
    </row>
    <row r="1144" spans="1:17" x14ac:dyDescent="0.25">
      <c r="A1144" s="28">
        <v>2024</v>
      </c>
      <c r="B1144" s="29" t="s">
        <v>11</v>
      </c>
      <c r="C1144" s="29" t="s">
        <v>12</v>
      </c>
      <c r="D1144" s="29" t="s">
        <v>58</v>
      </c>
      <c r="E1144" s="28">
        <v>110000</v>
      </c>
      <c r="F1144" s="29" t="s">
        <v>14</v>
      </c>
      <c r="G1144" s="28">
        <v>110000</v>
      </c>
      <c r="H1144" s="29" t="s">
        <v>17</v>
      </c>
      <c r="I1144" s="28">
        <v>0</v>
      </c>
      <c r="J1144" s="29" t="s">
        <v>17</v>
      </c>
      <c r="K1144" s="29" t="s">
        <v>16</v>
      </c>
      <c r="L1144" s="29" t="str">
        <f>_xlfn.XLOOKUP($D1144,mapping!$B$2:$B$124,mapping!$A$2:$A$124,,0)</f>
        <v>Data Manager</v>
      </c>
      <c r="M1144" s="29" t="str">
        <f>_xlfn.XLOOKUP($C1144,mapping!$J$2:$J$5,mapping!$K$2:$K$5,,0)</f>
        <v>Full-Time</v>
      </c>
      <c r="N1144" s="29" t="str">
        <f>_xlfn.XLOOKUP($B1144,mapping!$G$2:$G$5,mapping!$H$2:$H$5,,0)</f>
        <v>Mid-Level</v>
      </c>
      <c r="O1144" s="29" t="str">
        <f>_xlfn.XLOOKUP($J1144,mapping!$D$2:$D$56,mapping!$E$2:$E$56,,0)</f>
        <v>United States</v>
      </c>
      <c r="P1144" s="29" t="str">
        <f>_xlfn.XLOOKUP($K1144,mapping!$P$2:$P$4,mapping!$Q$2:$Q$4,,0)</f>
        <v>Medium</v>
      </c>
      <c r="Q1144" s="29" t="str">
        <f>_xlfn.XLOOKUP($I1144,mapping!$M$2:$M$4,mapping!$N$2:$N$4,,0)</f>
        <v>On-site</v>
      </c>
    </row>
    <row r="1145" spans="1:17" x14ac:dyDescent="0.25">
      <c r="A1145" s="28">
        <v>2023</v>
      </c>
      <c r="B1145" s="29" t="s">
        <v>21</v>
      </c>
      <c r="C1145" s="29" t="s">
        <v>12</v>
      </c>
      <c r="D1145" s="29" t="s">
        <v>22</v>
      </c>
      <c r="E1145" s="28">
        <v>114080</v>
      </c>
      <c r="F1145" s="29" t="s">
        <v>14</v>
      </c>
      <c r="G1145" s="28">
        <v>114080</v>
      </c>
      <c r="H1145" s="29" t="s">
        <v>17</v>
      </c>
      <c r="I1145" s="28">
        <v>0</v>
      </c>
      <c r="J1145" s="29" t="s">
        <v>17</v>
      </c>
      <c r="K1145" s="29" t="s">
        <v>16</v>
      </c>
      <c r="L1145" s="29" t="str">
        <f>_xlfn.XLOOKUP($D1145,mapping!$B$2:$B$124,mapping!$A$2:$A$124,,0)</f>
        <v>Data Scientist</v>
      </c>
      <c r="M1145" s="29" t="str">
        <f>_xlfn.XLOOKUP($C1145,mapping!$J$2:$J$5,mapping!$K$2:$K$5,,0)</f>
        <v>Full-Time</v>
      </c>
      <c r="N1145" s="29" t="str">
        <f>_xlfn.XLOOKUP($B1145,mapping!$G$2:$G$5,mapping!$H$2:$H$5,,0)</f>
        <v>Senior</v>
      </c>
      <c r="O1145" s="29" t="str">
        <f>_xlfn.XLOOKUP($J1145,mapping!$D$2:$D$56,mapping!$E$2:$E$56,,0)</f>
        <v>United States</v>
      </c>
      <c r="P1145" s="29" t="str">
        <f>_xlfn.XLOOKUP($K1145,mapping!$P$2:$P$4,mapping!$Q$2:$Q$4,,0)</f>
        <v>Medium</v>
      </c>
      <c r="Q1145" s="29" t="str">
        <f>_xlfn.XLOOKUP($I1145,mapping!$M$2:$M$4,mapping!$N$2:$N$4,,0)</f>
        <v>On-site</v>
      </c>
    </row>
    <row r="1146" spans="1:17" x14ac:dyDescent="0.25">
      <c r="A1146" s="28">
        <v>2024</v>
      </c>
      <c r="B1146" s="29" t="s">
        <v>11</v>
      </c>
      <c r="C1146" s="29" t="s">
        <v>12</v>
      </c>
      <c r="D1146" s="29" t="s">
        <v>48</v>
      </c>
      <c r="E1146" s="28">
        <v>385000</v>
      </c>
      <c r="F1146" s="29" t="s">
        <v>14</v>
      </c>
      <c r="G1146" s="28">
        <v>385000</v>
      </c>
      <c r="H1146" s="29" t="s">
        <v>17</v>
      </c>
      <c r="I1146" s="28">
        <v>0</v>
      </c>
      <c r="J1146" s="29" t="s">
        <v>17</v>
      </c>
      <c r="K1146" s="29" t="s">
        <v>16</v>
      </c>
      <c r="L1146" s="29" t="str">
        <f>_xlfn.XLOOKUP($D1146,mapping!$B$2:$B$124,mapping!$A$2:$A$124,,0)</f>
        <v>Data Engineer</v>
      </c>
      <c r="M1146" s="29" t="str">
        <f>_xlfn.XLOOKUP($C1146,mapping!$J$2:$J$5,mapping!$K$2:$K$5,,0)</f>
        <v>Full-Time</v>
      </c>
      <c r="N1146" s="29" t="str">
        <f>_xlfn.XLOOKUP($B1146,mapping!$G$2:$G$5,mapping!$H$2:$H$5,,0)</f>
        <v>Mid-Level</v>
      </c>
      <c r="O1146" s="29" t="str">
        <f>_xlfn.XLOOKUP($J1146,mapping!$D$2:$D$56,mapping!$E$2:$E$56,,0)</f>
        <v>United States</v>
      </c>
      <c r="P1146" s="29" t="str">
        <f>_xlfn.XLOOKUP($K1146,mapping!$P$2:$P$4,mapping!$Q$2:$Q$4,,0)</f>
        <v>Medium</v>
      </c>
      <c r="Q1146" s="29" t="str">
        <f>_xlfn.XLOOKUP($I1146,mapping!$M$2:$M$4,mapping!$N$2:$N$4,,0)</f>
        <v>On-site</v>
      </c>
    </row>
    <row r="1147" spans="1:17" x14ac:dyDescent="0.25">
      <c r="A1147" s="28">
        <v>2023</v>
      </c>
      <c r="B1147" s="29" t="s">
        <v>21</v>
      </c>
      <c r="C1147" s="29" t="s">
        <v>12</v>
      </c>
      <c r="D1147" s="29" t="s">
        <v>18</v>
      </c>
      <c r="E1147" s="28">
        <v>241000</v>
      </c>
      <c r="F1147" s="29" t="s">
        <v>14</v>
      </c>
      <c r="G1147" s="28">
        <v>241000</v>
      </c>
      <c r="H1147" s="29" t="s">
        <v>17</v>
      </c>
      <c r="I1147" s="28">
        <v>0</v>
      </c>
      <c r="J1147" s="29" t="s">
        <v>17</v>
      </c>
      <c r="K1147" s="29" t="s">
        <v>16</v>
      </c>
      <c r="L1147" s="29" t="str">
        <f>_xlfn.XLOOKUP($D1147,mapping!$B$2:$B$124,mapping!$A$2:$A$124,,0)</f>
        <v>Machine Learning Engineer</v>
      </c>
      <c r="M1147" s="29" t="str">
        <f>_xlfn.XLOOKUP($C1147,mapping!$J$2:$J$5,mapping!$K$2:$K$5,,0)</f>
        <v>Full-Time</v>
      </c>
      <c r="N1147" s="29" t="str">
        <f>_xlfn.XLOOKUP($B1147,mapping!$G$2:$G$5,mapping!$H$2:$H$5,,0)</f>
        <v>Senior</v>
      </c>
      <c r="O1147" s="29" t="str">
        <f>_xlfn.XLOOKUP($J1147,mapping!$D$2:$D$56,mapping!$E$2:$E$56,,0)</f>
        <v>United States</v>
      </c>
      <c r="P1147" s="29" t="str">
        <f>_xlfn.XLOOKUP($K1147,mapping!$P$2:$P$4,mapping!$Q$2:$Q$4,,0)</f>
        <v>Medium</v>
      </c>
      <c r="Q1147" s="29" t="str">
        <f>_xlfn.XLOOKUP($I1147,mapping!$M$2:$M$4,mapping!$N$2:$N$4,,0)</f>
        <v>On-site</v>
      </c>
    </row>
    <row r="1148" spans="1:17" x14ac:dyDescent="0.25">
      <c r="A1148" s="28">
        <v>2024</v>
      </c>
      <c r="B1148" s="29" t="s">
        <v>21</v>
      </c>
      <c r="C1148" s="29" t="s">
        <v>12</v>
      </c>
      <c r="D1148" s="29" t="s">
        <v>13</v>
      </c>
      <c r="E1148" s="28">
        <v>164000</v>
      </c>
      <c r="F1148" s="29" t="s">
        <v>14</v>
      </c>
      <c r="G1148" s="28">
        <v>164000</v>
      </c>
      <c r="H1148" s="29" t="s">
        <v>17</v>
      </c>
      <c r="I1148" s="28">
        <v>0</v>
      </c>
      <c r="J1148" s="29" t="s">
        <v>17</v>
      </c>
      <c r="K1148" s="29" t="s">
        <v>16</v>
      </c>
      <c r="L1148" s="29" t="str">
        <f>_xlfn.XLOOKUP($D1148,mapping!$B$2:$B$124,mapping!$A$2:$A$124,,0)</f>
        <v>Data Analyst</v>
      </c>
      <c r="M1148" s="29" t="str">
        <f>_xlfn.XLOOKUP($C1148,mapping!$J$2:$J$5,mapping!$K$2:$K$5,,0)</f>
        <v>Full-Time</v>
      </c>
      <c r="N1148" s="29" t="str">
        <f>_xlfn.XLOOKUP($B1148,mapping!$G$2:$G$5,mapping!$H$2:$H$5,,0)</f>
        <v>Senior</v>
      </c>
      <c r="O1148" s="29" t="str">
        <f>_xlfn.XLOOKUP($J1148,mapping!$D$2:$D$56,mapping!$E$2:$E$56,,0)</f>
        <v>United States</v>
      </c>
      <c r="P1148" s="29" t="str">
        <f>_xlfn.XLOOKUP($K1148,mapping!$P$2:$P$4,mapping!$Q$2:$Q$4,,0)</f>
        <v>Medium</v>
      </c>
      <c r="Q1148" s="29" t="str">
        <f>_xlfn.XLOOKUP($I1148,mapping!$M$2:$M$4,mapping!$N$2:$N$4,,0)</f>
        <v>On-site</v>
      </c>
    </row>
    <row r="1149" spans="1:17" x14ac:dyDescent="0.25">
      <c r="A1149" s="28">
        <v>2024</v>
      </c>
      <c r="B1149" s="29" t="s">
        <v>21</v>
      </c>
      <c r="C1149" s="29" t="s">
        <v>12</v>
      </c>
      <c r="D1149" s="29" t="s">
        <v>23</v>
      </c>
      <c r="E1149" s="28">
        <v>54395</v>
      </c>
      <c r="F1149" s="29" t="s">
        <v>27</v>
      </c>
      <c r="G1149" s="28">
        <v>67993</v>
      </c>
      <c r="H1149" s="29" t="s">
        <v>123</v>
      </c>
      <c r="I1149" s="28">
        <v>0</v>
      </c>
      <c r="J1149" s="29" t="s">
        <v>123</v>
      </c>
      <c r="K1149" s="29" t="s">
        <v>16</v>
      </c>
      <c r="L1149" s="29" t="str">
        <f>_xlfn.XLOOKUP($D1149,mapping!$B$2:$B$124,mapping!$A$2:$A$124,,0)</f>
        <v>Researcher</v>
      </c>
      <c r="M1149" s="29" t="str">
        <f>_xlfn.XLOOKUP($C1149,mapping!$J$2:$J$5,mapping!$K$2:$K$5,,0)</f>
        <v>Full-Time</v>
      </c>
      <c r="N1149" s="29" t="str">
        <f>_xlfn.XLOOKUP($B1149,mapping!$G$2:$G$5,mapping!$H$2:$H$5,,0)</f>
        <v>Senior</v>
      </c>
      <c r="O1149" s="29" t="str">
        <f>_xlfn.XLOOKUP($J1149,mapping!$D$2:$D$56,mapping!$E$2:$E$56,,0)</f>
        <v>South Africa</v>
      </c>
      <c r="P1149" s="29" t="str">
        <f>_xlfn.XLOOKUP($K1149,mapping!$P$2:$P$4,mapping!$Q$2:$Q$4,,0)</f>
        <v>Medium</v>
      </c>
      <c r="Q1149" s="29" t="str">
        <f>_xlfn.XLOOKUP($I1149,mapping!$M$2:$M$4,mapping!$N$2:$N$4,,0)</f>
        <v>On-site</v>
      </c>
    </row>
    <row r="1150" spans="1:17" x14ac:dyDescent="0.25">
      <c r="A1150" s="28">
        <v>2023</v>
      </c>
      <c r="B1150" s="29" t="s">
        <v>21</v>
      </c>
      <c r="C1150" s="29" t="s">
        <v>12</v>
      </c>
      <c r="D1150" s="29" t="s">
        <v>71</v>
      </c>
      <c r="E1150" s="28">
        <v>142200</v>
      </c>
      <c r="F1150" s="29" t="s">
        <v>14</v>
      </c>
      <c r="G1150" s="28">
        <v>142200</v>
      </c>
      <c r="H1150" s="29" t="s">
        <v>17</v>
      </c>
      <c r="I1150" s="28">
        <v>0</v>
      </c>
      <c r="J1150" s="29" t="s">
        <v>17</v>
      </c>
      <c r="K1150" s="29" t="s">
        <v>16</v>
      </c>
      <c r="L1150" s="29" t="str">
        <f>_xlfn.XLOOKUP($D1150,mapping!$B$2:$B$124,mapping!$A$2:$A$124,,0)</f>
        <v>Data Scientist</v>
      </c>
      <c r="M1150" s="29" t="str">
        <f>_xlfn.XLOOKUP($C1150,mapping!$J$2:$J$5,mapping!$K$2:$K$5,,0)</f>
        <v>Full-Time</v>
      </c>
      <c r="N1150" s="29" t="str">
        <f>_xlfn.XLOOKUP($B1150,mapping!$G$2:$G$5,mapping!$H$2:$H$5,,0)</f>
        <v>Senior</v>
      </c>
      <c r="O1150" s="29" t="str">
        <f>_xlfn.XLOOKUP($J1150,mapping!$D$2:$D$56,mapping!$E$2:$E$56,,0)</f>
        <v>United States</v>
      </c>
      <c r="P1150" s="29" t="str">
        <f>_xlfn.XLOOKUP($K1150,mapping!$P$2:$P$4,mapping!$Q$2:$Q$4,,0)</f>
        <v>Medium</v>
      </c>
      <c r="Q1150" s="29" t="str">
        <f>_xlfn.XLOOKUP($I1150,mapping!$M$2:$M$4,mapping!$N$2:$N$4,,0)</f>
        <v>On-site</v>
      </c>
    </row>
    <row r="1151" spans="1:17" x14ac:dyDescent="0.25">
      <c r="A1151" s="28">
        <v>2022</v>
      </c>
      <c r="B1151" s="29" t="s">
        <v>11</v>
      </c>
      <c r="C1151" s="29" t="s">
        <v>12</v>
      </c>
      <c r="D1151" s="29" t="s">
        <v>22</v>
      </c>
      <c r="E1151" s="28">
        <v>58000</v>
      </c>
      <c r="F1151" s="29" t="s">
        <v>19</v>
      </c>
      <c r="G1151" s="28">
        <v>60938</v>
      </c>
      <c r="H1151" s="29" t="s">
        <v>36</v>
      </c>
      <c r="I1151" s="28">
        <v>100</v>
      </c>
      <c r="J1151" s="29" t="s">
        <v>36</v>
      </c>
      <c r="K1151" s="29" t="s">
        <v>56</v>
      </c>
      <c r="L1151" s="29" t="str">
        <f>_xlfn.XLOOKUP($D1151,mapping!$B$2:$B$124,mapping!$A$2:$A$124,,0)</f>
        <v>Data Scientist</v>
      </c>
      <c r="M1151" s="29" t="str">
        <f>_xlfn.XLOOKUP($C1151,mapping!$J$2:$J$5,mapping!$K$2:$K$5,,0)</f>
        <v>Full-Time</v>
      </c>
      <c r="N1151" s="29" t="str">
        <f>_xlfn.XLOOKUP($B1151,mapping!$G$2:$G$5,mapping!$H$2:$H$5,,0)</f>
        <v>Mid-Level</v>
      </c>
      <c r="O1151" s="29" t="str">
        <f>_xlfn.XLOOKUP($J1151,mapping!$D$2:$D$56,mapping!$E$2:$E$56,,0)</f>
        <v>Germany</v>
      </c>
      <c r="P1151" s="29" t="str">
        <f>_xlfn.XLOOKUP($K1151,mapping!$P$2:$P$4,mapping!$Q$2:$Q$4,,0)</f>
        <v>Small</v>
      </c>
      <c r="Q1151" s="29" t="str">
        <f>_xlfn.XLOOKUP($I1151,mapping!$M$2:$M$4,mapping!$N$2:$N$4,,0)</f>
        <v>Remote</v>
      </c>
    </row>
    <row r="1152" spans="1:17" x14ac:dyDescent="0.25">
      <c r="A1152" s="28">
        <v>2023</v>
      </c>
      <c r="B1152" s="29" t="s">
        <v>21</v>
      </c>
      <c r="C1152" s="29" t="s">
        <v>12</v>
      </c>
      <c r="D1152" s="29" t="s">
        <v>22</v>
      </c>
      <c r="E1152" s="28">
        <v>185900</v>
      </c>
      <c r="F1152" s="29" t="s">
        <v>14</v>
      </c>
      <c r="G1152" s="28">
        <v>185900</v>
      </c>
      <c r="H1152" s="29" t="s">
        <v>17</v>
      </c>
      <c r="I1152" s="28">
        <v>0</v>
      </c>
      <c r="J1152" s="29" t="s">
        <v>17</v>
      </c>
      <c r="K1152" s="29" t="s">
        <v>16</v>
      </c>
      <c r="L1152" s="29" t="str">
        <f>_xlfn.XLOOKUP($D1152,mapping!$B$2:$B$124,mapping!$A$2:$A$124,,0)</f>
        <v>Data Scientist</v>
      </c>
      <c r="M1152" s="29" t="str">
        <f>_xlfn.XLOOKUP($C1152,mapping!$J$2:$J$5,mapping!$K$2:$K$5,,0)</f>
        <v>Full-Time</v>
      </c>
      <c r="N1152" s="29" t="str">
        <f>_xlfn.XLOOKUP($B1152,mapping!$G$2:$G$5,mapping!$H$2:$H$5,,0)</f>
        <v>Senior</v>
      </c>
      <c r="O1152" s="29" t="str">
        <f>_xlfn.XLOOKUP($J1152,mapping!$D$2:$D$56,mapping!$E$2:$E$56,,0)</f>
        <v>United States</v>
      </c>
      <c r="P1152" s="29" t="str">
        <f>_xlfn.XLOOKUP($K1152,mapping!$P$2:$P$4,mapping!$Q$2:$Q$4,,0)</f>
        <v>Medium</v>
      </c>
      <c r="Q1152" s="29" t="str">
        <f>_xlfn.XLOOKUP($I1152,mapping!$M$2:$M$4,mapping!$N$2:$N$4,,0)</f>
        <v>On-site</v>
      </c>
    </row>
    <row r="1153" spans="1:17" x14ac:dyDescent="0.25">
      <c r="A1153" s="28">
        <v>2023</v>
      </c>
      <c r="B1153" s="29" t="s">
        <v>25</v>
      </c>
      <c r="C1153" s="29" t="s">
        <v>12</v>
      </c>
      <c r="D1153" s="29" t="s">
        <v>132</v>
      </c>
      <c r="E1153" s="28">
        <v>336400</v>
      </c>
      <c r="F1153" s="29" t="s">
        <v>14</v>
      </c>
      <c r="G1153" s="28">
        <v>336400</v>
      </c>
      <c r="H1153" s="29" t="s">
        <v>17</v>
      </c>
      <c r="I1153" s="28">
        <v>0</v>
      </c>
      <c r="J1153" s="29" t="s">
        <v>17</v>
      </c>
      <c r="K1153" s="29" t="s">
        <v>16</v>
      </c>
      <c r="L1153" s="29" t="str">
        <f>_xlfn.XLOOKUP($D1153,mapping!$B$2:$B$124,mapping!$A$2:$A$124,,0)</f>
        <v>Data Manager</v>
      </c>
      <c r="M1153" s="29" t="str">
        <f>_xlfn.XLOOKUP($C1153,mapping!$J$2:$J$5,mapping!$K$2:$K$5,,0)</f>
        <v>Full-Time</v>
      </c>
      <c r="N1153" s="29" t="str">
        <f>_xlfn.XLOOKUP($B1153,mapping!$G$2:$G$5,mapping!$H$2:$H$5,,0)</f>
        <v>Executive</v>
      </c>
      <c r="O1153" s="29" t="str">
        <f>_xlfn.XLOOKUP($J1153,mapping!$D$2:$D$56,mapping!$E$2:$E$56,,0)</f>
        <v>United States</v>
      </c>
      <c r="P1153" s="29" t="str">
        <f>_xlfn.XLOOKUP($K1153,mapping!$P$2:$P$4,mapping!$Q$2:$Q$4,,0)</f>
        <v>Medium</v>
      </c>
      <c r="Q1153" s="29" t="str">
        <f>_xlfn.XLOOKUP($I1153,mapping!$M$2:$M$4,mapping!$N$2:$N$4,,0)</f>
        <v>On-site</v>
      </c>
    </row>
    <row r="1154" spans="1:17" x14ac:dyDescent="0.25">
      <c r="A1154" s="28">
        <v>2023</v>
      </c>
      <c r="B1154" s="29" t="s">
        <v>21</v>
      </c>
      <c r="C1154" s="29" t="s">
        <v>12</v>
      </c>
      <c r="D1154" s="29" t="s">
        <v>26</v>
      </c>
      <c r="E1154" s="28">
        <v>146000</v>
      </c>
      <c r="F1154" s="29" t="s">
        <v>14</v>
      </c>
      <c r="G1154" s="28">
        <v>146000</v>
      </c>
      <c r="H1154" s="29" t="s">
        <v>17</v>
      </c>
      <c r="I1154" s="28">
        <v>0</v>
      </c>
      <c r="J1154" s="29" t="s">
        <v>17</v>
      </c>
      <c r="K1154" s="29" t="s">
        <v>16</v>
      </c>
      <c r="L1154" s="29" t="str">
        <f>_xlfn.XLOOKUP($D1154,mapping!$B$2:$B$124,mapping!$A$2:$A$124,,0)</f>
        <v>Data Engineer</v>
      </c>
      <c r="M1154" s="29" t="str">
        <f>_xlfn.XLOOKUP($C1154,mapping!$J$2:$J$5,mapping!$K$2:$K$5,,0)</f>
        <v>Full-Time</v>
      </c>
      <c r="N1154" s="29" t="str">
        <f>_xlfn.XLOOKUP($B1154,mapping!$G$2:$G$5,mapping!$H$2:$H$5,,0)</f>
        <v>Senior</v>
      </c>
      <c r="O1154" s="29" t="str">
        <f>_xlfn.XLOOKUP($J1154,mapping!$D$2:$D$56,mapping!$E$2:$E$56,,0)</f>
        <v>United States</v>
      </c>
      <c r="P1154" s="29" t="str">
        <f>_xlfn.XLOOKUP($K1154,mapping!$P$2:$P$4,mapping!$Q$2:$Q$4,,0)</f>
        <v>Medium</v>
      </c>
      <c r="Q1154" s="29" t="str">
        <f>_xlfn.XLOOKUP($I1154,mapping!$M$2:$M$4,mapping!$N$2:$N$4,,0)</f>
        <v>On-site</v>
      </c>
    </row>
    <row r="1155" spans="1:17" x14ac:dyDescent="0.25">
      <c r="A1155" s="28">
        <v>2023</v>
      </c>
      <c r="B1155" s="29" t="s">
        <v>21</v>
      </c>
      <c r="C1155" s="29" t="s">
        <v>12</v>
      </c>
      <c r="D1155" s="29" t="s">
        <v>69</v>
      </c>
      <c r="E1155" s="28">
        <v>169000</v>
      </c>
      <c r="F1155" s="29" t="s">
        <v>14</v>
      </c>
      <c r="G1155" s="28">
        <v>169000</v>
      </c>
      <c r="H1155" s="29" t="s">
        <v>17</v>
      </c>
      <c r="I1155" s="28">
        <v>0</v>
      </c>
      <c r="J1155" s="29" t="s">
        <v>17</v>
      </c>
      <c r="K1155" s="29" t="s">
        <v>16</v>
      </c>
      <c r="L1155" s="29" t="str">
        <f>_xlfn.XLOOKUP($D1155,mapping!$B$2:$B$124,mapping!$A$2:$A$124,,0)</f>
        <v>Data Manager</v>
      </c>
      <c r="M1155" s="29" t="str">
        <f>_xlfn.XLOOKUP($C1155,mapping!$J$2:$J$5,mapping!$K$2:$K$5,,0)</f>
        <v>Full-Time</v>
      </c>
      <c r="N1155" s="29" t="str">
        <f>_xlfn.XLOOKUP($B1155,mapping!$G$2:$G$5,mapping!$H$2:$H$5,,0)</f>
        <v>Senior</v>
      </c>
      <c r="O1155" s="29" t="str">
        <f>_xlfn.XLOOKUP($J1155,mapping!$D$2:$D$56,mapping!$E$2:$E$56,,0)</f>
        <v>United States</v>
      </c>
      <c r="P1155" s="29" t="str">
        <f>_xlfn.XLOOKUP($K1155,mapping!$P$2:$P$4,mapping!$Q$2:$Q$4,,0)</f>
        <v>Medium</v>
      </c>
      <c r="Q1155" s="29" t="str">
        <f>_xlfn.XLOOKUP($I1155,mapping!$M$2:$M$4,mapping!$N$2:$N$4,,0)</f>
        <v>On-site</v>
      </c>
    </row>
    <row r="1156" spans="1:17" x14ac:dyDescent="0.25">
      <c r="A1156" s="28">
        <v>2024</v>
      </c>
      <c r="B1156" s="29" t="s">
        <v>21</v>
      </c>
      <c r="C1156" s="29" t="s">
        <v>12</v>
      </c>
      <c r="D1156" s="29" t="s">
        <v>26</v>
      </c>
      <c r="E1156" s="28">
        <v>123700</v>
      </c>
      <c r="F1156" s="29" t="s">
        <v>14</v>
      </c>
      <c r="G1156" s="28">
        <v>123700</v>
      </c>
      <c r="H1156" s="29" t="s">
        <v>17</v>
      </c>
      <c r="I1156" s="28">
        <v>0</v>
      </c>
      <c r="J1156" s="29" t="s">
        <v>17</v>
      </c>
      <c r="K1156" s="29" t="s">
        <v>33</v>
      </c>
      <c r="L1156" s="29" t="str">
        <f>_xlfn.XLOOKUP($D1156,mapping!$B$2:$B$124,mapping!$A$2:$A$124,,0)</f>
        <v>Data Engineer</v>
      </c>
      <c r="M1156" s="29" t="str">
        <f>_xlfn.XLOOKUP($C1156,mapping!$J$2:$J$5,mapping!$K$2:$K$5,,0)</f>
        <v>Full-Time</v>
      </c>
      <c r="N1156" s="29" t="str">
        <f>_xlfn.XLOOKUP($B1156,mapping!$G$2:$G$5,mapping!$H$2:$H$5,,0)</f>
        <v>Senior</v>
      </c>
      <c r="O1156" s="29" t="str">
        <f>_xlfn.XLOOKUP($J1156,mapping!$D$2:$D$56,mapping!$E$2:$E$56,,0)</f>
        <v>United States</v>
      </c>
      <c r="P1156" s="29" t="str">
        <f>_xlfn.XLOOKUP($K1156,mapping!$P$2:$P$4,mapping!$Q$2:$Q$4,,0)</f>
        <v>Large</v>
      </c>
      <c r="Q1156" s="29" t="str">
        <f>_xlfn.XLOOKUP($I1156,mapping!$M$2:$M$4,mapping!$N$2:$N$4,,0)</f>
        <v>On-site</v>
      </c>
    </row>
    <row r="1157" spans="1:17" x14ac:dyDescent="0.25">
      <c r="A1157" s="28">
        <v>2023</v>
      </c>
      <c r="B1157" s="29" t="s">
        <v>21</v>
      </c>
      <c r="C1157" s="29" t="s">
        <v>12</v>
      </c>
      <c r="D1157" s="29" t="s">
        <v>23</v>
      </c>
      <c r="E1157" s="28">
        <v>308000</v>
      </c>
      <c r="F1157" s="29" t="s">
        <v>14</v>
      </c>
      <c r="G1157" s="28">
        <v>308000</v>
      </c>
      <c r="H1157" s="29" t="s">
        <v>17</v>
      </c>
      <c r="I1157" s="28">
        <v>0</v>
      </c>
      <c r="J1157" s="29" t="s">
        <v>17</v>
      </c>
      <c r="K1157" s="29" t="s">
        <v>16</v>
      </c>
      <c r="L1157" s="29" t="str">
        <f>_xlfn.XLOOKUP($D1157,mapping!$B$2:$B$124,mapping!$A$2:$A$124,,0)</f>
        <v>Researcher</v>
      </c>
      <c r="M1157" s="29" t="str">
        <f>_xlfn.XLOOKUP($C1157,mapping!$J$2:$J$5,mapping!$K$2:$K$5,,0)</f>
        <v>Full-Time</v>
      </c>
      <c r="N1157" s="29" t="str">
        <f>_xlfn.XLOOKUP($B1157,mapping!$G$2:$G$5,mapping!$H$2:$H$5,,0)</f>
        <v>Senior</v>
      </c>
      <c r="O1157" s="29" t="str">
        <f>_xlfn.XLOOKUP($J1157,mapping!$D$2:$D$56,mapping!$E$2:$E$56,,0)</f>
        <v>United States</v>
      </c>
      <c r="P1157" s="29" t="str">
        <f>_xlfn.XLOOKUP($K1157,mapping!$P$2:$P$4,mapping!$Q$2:$Q$4,,0)</f>
        <v>Medium</v>
      </c>
      <c r="Q1157" s="29" t="str">
        <f>_xlfn.XLOOKUP($I1157,mapping!$M$2:$M$4,mapping!$N$2:$N$4,,0)</f>
        <v>On-site</v>
      </c>
    </row>
    <row r="1158" spans="1:17" x14ac:dyDescent="0.25">
      <c r="A1158" s="28">
        <v>2023</v>
      </c>
      <c r="B1158" s="29" t="s">
        <v>21</v>
      </c>
      <c r="C1158" s="29" t="s">
        <v>12</v>
      </c>
      <c r="D1158" s="29" t="s">
        <v>66</v>
      </c>
      <c r="E1158" s="28">
        <v>210000</v>
      </c>
      <c r="F1158" s="29" t="s">
        <v>14</v>
      </c>
      <c r="G1158" s="28">
        <v>210000</v>
      </c>
      <c r="H1158" s="29" t="s">
        <v>28</v>
      </c>
      <c r="I1158" s="28">
        <v>0</v>
      </c>
      <c r="J1158" s="29" t="s">
        <v>28</v>
      </c>
      <c r="K1158" s="29" t="s">
        <v>16</v>
      </c>
      <c r="L1158" s="29" t="str">
        <f>_xlfn.XLOOKUP($D1158,mapping!$B$2:$B$124,mapping!$A$2:$A$124,,0)</f>
        <v>Computer Vision Engineer</v>
      </c>
      <c r="M1158" s="29" t="str">
        <f>_xlfn.XLOOKUP($C1158,mapping!$J$2:$J$5,mapping!$K$2:$K$5,,0)</f>
        <v>Full-Time</v>
      </c>
      <c r="N1158" s="29" t="str">
        <f>_xlfn.XLOOKUP($B1158,mapping!$G$2:$G$5,mapping!$H$2:$H$5,,0)</f>
        <v>Senior</v>
      </c>
      <c r="O1158" s="29" t="str">
        <f>_xlfn.XLOOKUP($J1158,mapping!$D$2:$D$56,mapping!$E$2:$E$56,,0)</f>
        <v>United Kingdom</v>
      </c>
      <c r="P1158" s="29" t="str">
        <f>_xlfn.XLOOKUP($K1158,mapping!$P$2:$P$4,mapping!$Q$2:$Q$4,,0)</f>
        <v>Medium</v>
      </c>
      <c r="Q1158" s="29" t="str">
        <f>_xlfn.XLOOKUP($I1158,mapping!$M$2:$M$4,mapping!$N$2:$N$4,,0)</f>
        <v>On-site</v>
      </c>
    </row>
    <row r="1159" spans="1:17" x14ac:dyDescent="0.25">
      <c r="A1159" s="28">
        <v>2022</v>
      </c>
      <c r="B1159" s="29" t="s">
        <v>21</v>
      </c>
      <c r="C1159" s="29" t="s">
        <v>12</v>
      </c>
      <c r="D1159" s="29" t="s">
        <v>22</v>
      </c>
      <c r="E1159" s="28">
        <v>129300</v>
      </c>
      <c r="F1159" s="29" t="s">
        <v>14</v>
      </c>
      <c r="G1159" s="28">
        <v>129300</v>
      </c>
      <c r="H1159" s="29" t="s">
        <v>17</v>
      </c>
      <c r="I1159" s="28">
        <v>0</v>
      </c>
      <c r="J1159" s="29" t="s">
        <v>17</v>
      </c>
      <c r="K1159" s="29" t="s">
        <v>16</v>
      </c>
      <c r="L1159" s="29" t="str">
        <f>_xlfn.XLOOKUP($D1159,mapping!$B$2:$B$124,mapping!$A$2:$A$124,,0)</f>
        <v>Data Scientist</v>
      </c>
      <c r="M1159" s="29" t="str">
        <f>_xlfn.XLOOKUP($C1159,mapping!$J$2:$J$5,mapping!$K$2:$K$5,,0)</f>
        <v>Full-Time</v>
      </c>
      <c r="N1159" s="29" t="str">
        <f>_xlfn.XLOOKUP($B1159,mapping!$G$2:$G$5,mapping!$H$2:$H$5,,0)</f>
        <v>Senior</v>
      </c>
      <c r="O1159" s="29" t="str">
        <f>_xlfn.XLOOKUP($J1159,mapping!$D$2:$D$56,mapping!$E$2:$E$56,,0)</f>
        <v>United States</v>
      </c>
      <c r="P1159" s="29" t="str">
        <f>_xlfn.XLOOKUP($K1159,mapping!$P$2:$P$4,mapping!$Q$2:$Q$4,,0)</f>
        <v>Medium</v>
      </c>
      <c r="Q1159" s="29" t="str">
        <f>_xlfn.XLOOKUP($I1159,mapping!$M$2:$M$4,mapping!$N$2:$N$4,,0)</f>
        <v>On-site</v>
      </c>
    </row>
    <row r="1160" spans="1:17" x14ac:dyDescent="0.25">
      <c r="A1160" s="28">
        <v>2022</v>
      </c>
      <c r="B1160" s="29" t="s">
        <v>11</v>
      </c>
      <c r="C1160" s="29" t="s">
        <v>12</v>
      </c>
      <c r="D1160" s="29" t="s">
        <v>58</v>
      </c>
      <c r="E1160" s="28">
        <v>159000</v>
      </c>
      <c r="F1160" s="29" t="s">
        <v>14</v>
      </c>
      <c r="G1160" s="28">
        <v>159000</v>
      </c>
      <c r="H1160" s="29" t="s">
        <v>17</v>
      </c>
      <c r="I1160" s="28">
        <v>100</v>
      </c>
      <c r="J1160" s="29" t="s">
        <v>17</v>
      </c>
      <c r="K1160" s="29" t="s">
        <v>16</v>
      </c>
      <c r="L1160" s="29" t="str">
        <f>_xlfn.XLOOKUP($D1160,mapping!$B$2:$B$124,mapping!$A$2:$A$124,,0)</f>
        <v>Data Manager</v>
      </c>
      <c r="M1160" s="29" t="str">
        <f>_xlfn.XLOOKUP($C1160,mapping!$J$2:$J$5,mapping!$K$2:$K$5,,0)</f>
        <v>Full-Time</v>
      </c>
      <c r="N1160" s="29" t="str">
        <f>_xlfn.XLOOKUP($B1160,mapping!$G$2:$G$5,mapping!$H$2:$H$5,,0)</f>
        <v>Mid-Level</v>
      </c>
      <c r="O1160" s="29" t="str">
        <f>_xlfn.XLOOKUP($J1160,mapping!$D$2:$D$56,mapping!$E$2:$E$56,,0)</f>
        <v>United States</v>
      </c>
      <c r="P1160" s="29" t="str">
        <f>_xlfn.XLOOKUP($K1160,mapping!$P$2:$P$4,mapping!$Q$2:$Q$4,,0)</f>
        <v>Medium</v>
      </c>
      <c r="Q1160" s="29" t="str">
        <f>_xlfn.XLOOKUP($I1160,mapping!$M$2:$M$4,mapping!$N$2:$N$4,,0)</f>
        <v>Remote</v>
      </c>
    </row>
    <row r="1161" spans="1:17" x14ac:dyDescent="0.25">
      <c r="A1161" s="28">
        <v>2024</v>
      </c>
      <c r="B1161" s="29" t="s">
        <v>29</v>
      </c>
      <c r="C1161" s="29" t="s">
        <v>12</v>
      </c>
      <c r="D1161" s="29" t="s">
        <v>13</v>
      </c>
      <c r="E1161" s="28">
        <v>100000</v>
      </c>
      <c r="F1161" s="29" t="s">
        <v>14</v>
      </c>
      <c r="G1161" s="28">
        <v>100000</v>
      </c>
      <c r="H1161" s="29" t="s">
        <v>17</v>
      </c>
      <c r="I1161" s="28">
        <v>0</v>
      </c>
      <c r="J1161" s="29" t="s">
        <v>17</v>
      </c>
      <c r="K1161" s="29" t="s">
        <v>16</v>
      </c>
      <c r="L1161" s="29" t="str">
        <f>_xlfn.XLOOKUP($D1161,mapping!$B$2:$B$124,mapping!$A$2:$A$124,,0)</f>
        <v>Data Analyst</v>
      </c>
      <c r="M1161" s="29" t="str">
        <f>_xlfn.XLOOKUP($C1161,mapping!$J$2:$J$5,mapping!$K$2:$K$5,,0)</f>
        <v>Full-Time</v>
      </c>
      <c r="N1161" s="29" t="str">
        <f>_xlfn.XLOOKUP($B1161,mapping!$G$2:$G$5,mapping!$H$2:$H$5,,0)</f>
        <v>Junior</v>
      </c>
      <c r="O1161" s="29" t="str">
        <f>_xlfn.XLOOKUP($J1161,mapping!$D$2:$D$56,mapping!$E$2:$E$56,,0)</f>
        <v>United States</v>
      </c>
      <c r="P1161" s="29" t="str">
        <f>_xlfn.XLOOKUP($K1161,mapping!$P$2:$P$4,mapping!$Q$2:$Q$4,,0)</f>
        <v>Medium</v>
      </c>
      <c r="Q1161" s="29" t="str">
        <f>_xlfn.XLOOKUP($I1161,mapping!$M$2:$M$4,mapping!$N$2:$N$4,,0)</f>
        <v>On-site</v>
      </c>
    </row>
    <row r="1162" spans="1:17" x14ac:dyDescent="0.25">
      <c r="A1162" s="28">
        <v>2023</v>
      </c>
      <c r="B1162" s="29" t="s">
        <v>29</v>
      </c>
      <c r="C1162" s="29" t="s">
        <v>12</v>
      </c>
      <c r="D1162" s="29" t="s">
        <v>26</v>
      </c>
      <c r="E1162" s="28">
        <v>135000</v>
      </c>
      <c r="F1162" s="29" t="s">
        <v>14</v>
      </c>
      <c r="G1162" s="28">
        <v>135000</v>
      </c>
      <c r="H1162" s="29" t="s">
        <v>17</v>
      </c>
      <c r="I1162" s="28">
        <v>0</v>
      </c>
      <c r="J1162" s="29" t="s">
        <v>17</v>
      </c>
      <c r="K1162" s="29" t="s">
        <v>16</v>
      </c>
      <c r="L1162" s="29" t="str">
        <f>_xlfn.XLOOKUP($D1162,mapping!$B$2:$B$124,mapping!$A$2:$A$124,,0)</f>
        <v>Data Engineer</v>
      </c>
      <c r="M1162" s="29" t="str">
        <f>_xlfn.XLOOKUP($C1162,mapping!$J$2:$J$5,mapping!$K$2:$K$5,,0)</f>
        <v>Full-Time</v>
      </c>
      <c r="N1162" s="29" t="str">
        <f>_xlfn.XLOOKUP($B1162,mapping!$G$2:$G$5,mapping!$H$2:$H$5,,0)</f>
        <v>Junior</v>
      </c>
      <c r="O1162" s="29" t="str">
        <f>_xlfn.XLOOKUP($J1162,mapping!$D$2:$D$56,mapping!$E$2:$E$56,,0)</f>
        <v>United States</v>
      </c>
      <c r="P1162" s="29" t="str">
        <f>_xlfn.XLOOKUP($K1162,mapping!$P$2:$P$4,mapping!$Q$2:$Q$4,,0)</f>
        <v>Medium</v>
      </c>
      <c r="Q1162" s="29" t="str">
        <f>_xlfn.XLOOKUP($I1162,mapping!$M$2:$M$4,mapping!$N$2:$N$4,,0)</f>
        <v>On-site</v>
      </c>
    </row>
    <row r="1163" spans="1:17" x14ac:dyDescent="0.25">
      <c r="A1163" s="28">
        <v>2024</v>
      </c>
      <c r="B1163" s="29" t="s">
        <v>21</v>
      </c>
      <c r="C1163" s="29" t="s">
        <v>12</v>
      </c>
      <c r="D1163" s="29" t="s">
        <v>26</v>
      </c>
      <c r="E1163" s="28">
        <v>145000</v>
      </c>
      <c r="F1163" s="29" t="s">
        <v>14</v>
      </c>
      <c r="G1163" s="28">
        <v>145000</v>
      </c>
      <c r="H1163" s="29" t="s">
        <v>17</v>
      </c>
      <c r="I1163" s="28">
        <v>0</v>
      </c>
      <c r="J1163" s="29" t="s">
        <v>17</v>
      </c>
      <c r="K1163" s="29" t="s">
        <v>16</v>
      </c>
      <c r="L1163" s="29" t="str">
        <f>_xlfn.XLOOKUP($D1163,mapping!$B$2:$B$124,mapping!$A$2:$A$124,,0)</f>
        <v>Data Engineer</v>
      </c>
      <c r="M1163" s="29" t="str">
        <f>_xlfn.XLOOKUP($C1163,mapping!$J$2:$J$5,mapping!$K$2:$K$5,,0)</f>
        <v>Full-Time</v>
      </c>
      <c r="N1163" s="29" t="str">
        <f>_xlfn.XLOOKUP($B1163,mapping!$G$2:$G$5,mapping!$H$2:$H$5,,0)</f>
        <v>Senior</v>
      </c>
      <c r="O1163" s="29" t="str">
        <f>_xlfn.XLOOKUP($J1163,mapping!$D$2:$D$56,mapping!$E$2:$E$56,,0)</f>
        <v>United States</v>
      </c>
      <c r="P1163" s="29" t="str">
        <f>_xlfn.XLOOKUP($K1163,mapping!$P$2:$P$4,mapping!$Q$2:$Q$4,,0)</f>
        <v>Medium</v>
      </c>
      <c r="Q1163" s="29" t="str">
        <f>_xlfn.XLOOKUP($I1163,mapping!$M$2:$M$4,mapping!$N$2:$N$4,,0)</f>
        <v>On-site</v>
      </c>
    </row>
    <row r="1164" spans="1:17" x14ac:dyDescent="0.25">
      <c r="A1164" s="28">
        <v>2023</v>
      </c>
      <c r="B1164" s="29" t="s">
        <v>11</v>
      </c>
      <c r="C1164" s="29" t="s">
        <v>12</v>
      </c>
      <c r="D1164" s="29" t="s">
        <v>18</v>
      </c>
      <c r="E1164" s="28">
        <v>200000</v>
      </c>
      <c r="F1164" s="29" t="s">
        <v>14</v>
      </c>
      <c r="G1164" s="28">
        <v>200000</v>
      </c>
      <c r="H1164" s="29" t="s">
        <v>28</v>
      </c>
      <c r="I1164" s="28">
        <v>0</v>
      </c>
      <c r="J1164" s="29" t="s">
        <v>28</v>
      </c>
      <c r="K1164" s="29" t="s">
        <v>16</v>
      </c>
      <c r="L1164" s="29" t="str">
        <f>_xlfn.XLOOKUP($D1164,mapping!$B$2:$B$124,mapping!$A$2:$A$124,,0)</f>
        <v>Machine Learning Engineer</v>
      </c>
      <c r="M1164" s="29" t="str">
        <f>_xlfn.XLOOKUP($C1164,mapping!$J$2:$J$5,mapping!$K$2:$K$5,,0)</f>
        <v>Full-Time</v>
      </c>
      <c r="N1164" s="29" t="str">
        <f>_xlfn.XLOOKUP($B1164,mapping!$G$2:$G$5,mapping!$H$2:$H$5,,0)</f>
        <v>Mid-Level</v>
      </c>
      <c r="O1164" s="29" t="str">
        <f>_xlfn.XLOOKUP($J1164,mapping!$D$2:$D$56,mapping!$E$2:$E$56,,0)</f>
        <v>United Kingdom</v>
      </c>
      <c r="P1164" s="29" t="str">
        <f>_xlfn.XLOOKUP($K1164,mapping!$P$2:$P$4,mapping!$Q$2:$Q$4,,0)</f>
        <v>Medium</v>
      </c>
      <c r="Q1164" s="29" t="str">
        <f>_xlfn.XLOOKUP($I1164,mapping!$M$2:$M$4,mapping!$N$2:$N$4,,0)</f>
        <v>On-site</v>
      </c>
    </row>
    <row r="1165" spans="1:17" x14ac:dyDescent="0.25">
      <c r="A1165" s="28">
        <v>2022</v>
      </c>
      <c r="B1165" s="29" t="s">
        <v>21</v>
      </c>
      <c r="C1165" s="29" t="s">
        <v>12</v>
      </c>
      <c r="D1165" s="29" t="s">
        <v>13</v>
      </c>
      <c r="E1165" s="28">
        <v>169000</v>
      </c>
      <c r="F1165" s="29" t="s">
        <v>14</v>
      </c>
      <c r="G1165" s="28">
        <v>169000</v>
      </c>
      <c r="H1165" s="29" t="s">
        <v>17</v>
      </c>
      <c r="I1165" s="28">
        <v>0</v>
      </c>
      <c r="J1165" s="29" t="s">
        <v>17</v>
      </c>
      <c r="K1165" s="29" t="s">
        <v>16</v>
      </c>
      <c r="L1165" s="29" t="str">
        <f>_xlfn.XLOOKUP($D1165,mapping!$B$2:$B$124,mapping!$A$2:$A$124,,0)</f>
        <v>Data Analyst</v>
      </c>
      <c r="M1165" s="29" t="str">
        <f>_xlfn.XLOOKUP($C1165,mapping!$J$2:$J$5,mapping!$K$2:$K$5,,0)</f>
        <v>Full-Time</v>
      </c>
      <c r="N1165" s="29" t="str">
        <f>_xlfn.XLOOKUP($B1165,mapping!$G$2:$G$5,mapping!$H$2:$H$5,,0)</f>
        <v>Senior</v>
      </c>
      <c r="O1165" s="29" t="str">
        <f>_xlfn.XLOOKUP($J1165,mapping!$D$2:$D$56,mapping!$E$2:$E$56,,0)</f>
        <v>United States</v>
      </c>
      <c r="P1165" s="29" t="str">
        <f>_xlfn.XLOOKUP($K1165,mapping!$P$2:$P$4,mapping!$Q$2:$Q$4,,0)</f>
        <v>Medium</v>
      </c>
      <c r="Q1165" s="29" t="str">
        <f>_xlfn.XLOOKUP($I1165,mapping!$M$2:$M$4,mapping!$N$2:$N$4,,0)</f>
        <v>On-site</v>
      </c>
    </row>
    <row r="1166" spans="1:17" x14ac:dyDescent="0.25">
      <c r="A1166" s="28">
        <v>2023</v>
      </c>
      <c r="B1166" s="29" t="s">
        <v>11</v>
      </c>
      <c r="C1166" s="29" t="s">
        <v>12</v>
      </c>
      <c r="D1166" s="29" t="s">
        <v>22</v>
      </c>
      <c r="E1166" s="28">
        <v>105000</v>
      </c>
      <c r="F1166" s="29" t="s">
        <v>14</v>
      </c>
      <c r="G1166" s="28">
        <v>105000</v>
      </c>
      <c r="H1166" s="29" t="s">
        <v>17</v>
      </c>
      <c r="I1166" s="28">
        <v>0</v>
      </c>
      <c r="J1166" s="29" t="s">
        <v>17</v>
      </c>
      <c r="K1166" s="29" t="s">
        <v>16</v>
      </c>
      <c r="L1166" s="29" t="str">
        <f>_xlfn.XLOOKUP($D1166,mapping!$B$2:$B$124,mapping!$A$2:$A$124,,0)</f>
        <v>Data Scientist</v>
      </c>
      <c r="M1166" s="29" t="str">
        <f>_xlfn.XLOOKUP($C1166,mapping!$J$2:$J$5,mapping!$K$2:$K$5,,0)</f>
        <v>Full-Time</v>
      </c>
      <c r="N1166" s="29" t="str">
        <f>_xlfn.XLOOKUP($B1166,mapping!$G$2:$G$5,mapping!$H$2:$H$5,,0)</f>
        <v>Mid-Level</v>
      </c>
      <c r="O1166" s="29" t="str">
        <f>_xlfn.XLOOKUP($J1166,mapping!$D$2:$D$56,mapping!$E$2:$E$56,,0)</f>
        <v>United States</v>
      </c>
      <c r="P1166" s="29" t="str">
        <f>_xlfn.XLOOKUP($K1166,mapping!$P$2:$P$4,mapping!$Q$2:$Q$4,,0)</f>
        <v>Medium</v>
      </c>
      <c r="Q1166" s="29" t="str">
        <f>_xlfn.XLOOKUP($I1166,mapping!$M$2:$M$4,mapping!$N$2:$N$4,,0)</f>
        <v>On-site</v>
      </c>
    </row>
    <row r="1167" spans="1:17" x14ac:dyDescent="0.25">
      <c r="A1167" s="28">
        <v>2023</v>
      </c>
      <c r="B1167" s="29" t="s">
        <v>11</v>
      </c>
      <c r="C1167" s="29" t="s">
        <v>12</v>
      </c>
      <c r="D1167" s="29" t="s">
        <v>26</v>
      </c>
      <c r="E1167" s="28">
        <v>95000</v>
      </c>
      <c r="F1167" s="29" t="s">
        <v>14</v>
      </c>
      <c r="G1167" s="28">
        <v>95000</v>
      </c>
      <c r="H1167" s="29" t="s">
        <v>42</v>
      </c>
      <c r="I1167" s="28">
        <v>100</v>
      </c>
      <c r="J1167" s="29" t="s">
        <v>42</v>
      </c>
      <c r="K1167" s="29" t="s">
        <v>16</v>
      </c>
      <c r="L1167" s="29" t="str">
        <f>_xlfn.XLOOKUP($D1167,mapping!$B$2:$B$124,mapping!$A$2:$A$124,,0)</f>
        <v>Data Engineer</v>
      </c>
      <c r="M1167" s="29" t="str">
        <f>_xlfn.XLOOKUP($C1167,mapping!$J$2:$J$5,mapping!$K$2:$K$5,,0)</f>
        <v>Full-Time</v>
      </c>
      <c r="N1167" s="29" t="str">
        <f>_xlfn.XLOOKUP($B1167,mapping!$G$2:$G$5,mapping!$H$2:$H$5,,0)</f>
        <v>Mid-Level</v>
      </c>
      <c r="O1167" s="29" t="str">
        <f>_xlfn.XLOOKUP($J1167,mapping!$D$2:$D$56,mapping!$E$2:$E$56,,0)</f>
        <v>Spain</v>
      </c>
      <c r="P1167" s="29" t="str">
        <f>_xlfn.XLOOKUP($K1167,mapping!$P$2:$P$4,mapping!$Q$2:$Q$4,,0)</f>
        <v>Medium</v>
      </c>
      <c r="Q1167" s="29" t="str">
        <f>_xlfn.XLOOKUP($I1167,mapping!$M$2:$M$4,mapping!$N$2:$N$4,,0)</f>
        <v>Remote</v>
      </c>
    </row>
    <row r="1168" spans="1:17" x14ac:dyDescent="0.25">
      <c r="A1168" s="28">
        <v>2024</v>
      </c>
      <c r="B1168" s="29" t="s">
        <v>11</v>
      </c>
      <c r="C1168" s="29" t="s">
        <v>12</v>
      </c>
      <c r="D1168" s="29" t="s">
        <v>26</v>
      </c>
      <c r="E1168" s="28">
        <v>205600</v>
      </c>
      <c r="F1168" s="29" t="s">
        <v>14</v>
      </c>
      <c r="G1168" s="28">
        <v>205600</v>
      </c>
      <c r="H1168" s="29" t="s">
        <v>17</v>
      </c>
      <c r="I1168" s="28">
        <v>0</v>
      </c>
      <c r="J1168" s="29" t="s">
        <v>17</v>
      </c>
      <c r="K1168" s="29" t="s">
        <v>33</v>
      </c>
      <c r="L1168" s="29" t="str">
        <f>_xlfn.XLOOKUP($D1168,mapping!$B$2:$B$124,mapping!$A$2:$A$124,,0)</f>
        <v>Data Engineer</v>
      </c>
      <c r="M1168" s="29" t="str">
        <f>_xlfn.XLOOKUP($C1168,mapping!$J$2:$J$5,mapping!$K$2:$K$5,,0)</f>
        <v>Full-Time</v>
      </c>
      <c r="N1168" s="29" t="str">
        <f>_xlfn.XLOOKUP($B1168,mapping!$G$2:$G$5,mapping!$H$2:$H$5,,0)</f>
        <v>Mid-Level</v>
      </c>
      <c r="O1168" s="29" t="str">
        <f>_xlfn.XLOOKUP($J1168,mapping!$D$2:$D$56,mapping!$E$2:$E$56,,0)</f>
        <v>United States</v>
      </c>
      <c r="P1168" s="29" t="str">
        <f>_xlfn.XLOOKUP($K1168,mapping!$P$2:$P$4,mapping!$Q$2:$Q$4,,0)</f>
        <v>Large</v>
      </c>
      <c r="Q1168" s="29" t="str">
        <f>_xlfn.XLOOKUP($I1168,mapping!$M$2:$M$4,mapping!$N$2:$N$4,,0)</f>
        <v>On-site</v>
      </c>
    </row>
    <row r="1169" spans="1:17" x14ac:dyDescent="0.25">
      <c r="A1169" s="28">
        <v>2023</v>
      </c>
      <c r="B1169" s="29" t="s">
        <v>21</v>
      </c>
      <c r="C1169" s="29" t="s">
        <v>12</v>
      </c>
      <c r="D1169" s="29" t="s">
        <v>51</v>
      </c>
      <c r="E1169" s="28">
        <v>192000</v>
      </c>
      <c r="F1169" s="29" t="s">
        <v>14</v>
      </c>
      <c r="G1169" s="28">
        <v>192000</v>
      </c>
      <c r="H1169" s="29" t="s">
        <v>17</v>
      </c>
      <c r="I1169" s="28">
        <v>100</v>
      </c>
      <c r="J1169" s="29" t="s">
        <v>17</v>
      </c>
      <c r="K1169" s="29" t="s">
        <v>16</v>
      </c>
      <c r="L1169" s="29" t="str">
        <f>_xlfn.XLOOKUP($D1169,mapping!$B$2:$B$124,mapping!$A$2:$A$124,,0)</f>
        <v>Applied Scientist</v>
      </c>
      <c r="M1169" s="29" t="str">
        <f>_xlfn.XLOOKUP($C1169,mapping!$J$2:$J$5,mapping!$K$2:$K$5,,0)</f>
        <v>Full-Time</v>
      </c>
      <c r="N1169" s="29" t="str">
        <f>_xlfn.XLOOKUP($B1169,mapping!$G$2:$G$5,mapping!$H$2:$H$5,,0)</f>
        <v>Senior</v>
      </c>
      <c r="O1169" s="29" t="str">
        <f>_xlfn.XLOOKUP($J1169,mapping!$D$2:$D$56,mapping!$E$2:$E$56,,0)</f>
        <v>United States</v>
      </c>
      <c r="P1169" s="29" t="str">
        <f>_xlfn.XLOOKUP($K1169,mapping!$P$2:$P$4,mapping!$Q$2:$Q$4,,0)</f>
        <v>Medium</v>
      </c>
      <c r="Q1169" s="29" t="str">
        <f>_xlfn.XLOOKUP($I1169,mapping!$M$2:$M$4,mapping!$N$2:$N$4,,0)</f>
        <v>Remote</v>
      </c>
    </row>
    <row r="1170" spans="1:17" x14ac:dyDescent="0.25">
      <c r="A1170" s="28">
        <v>2022</v>
      </c>
      <c r="B1170" s="29" t="s">
        <v>21</v>
      </c>
      <c r="C1170" s="29" t="s">
        <v>12</v>
      </c>
      <c r="D1170" s="29" t="s">
        <v>26</v>
      </c>
      <c r="E1170" s="28">
        <v>110000</v>
      </c>
      <c r="F1170" s="29" t="s">
        <v>14</v>
      </c>
      <c r="G1170" s="28">
        <v>110000</v>
      </c>
      <c r="H1170" s="29" t="s">
        <v>17</v>
      </c>
      <c r="I1170" s="28">
        <v>100</v>
      </c>
      <c r="J1170" s="29" t="s">
        <v>17</v>
      </c>
      <c r="K1170" s="29" t="s">
        <v>16</v>
      </c>
      <c r="L1170" s="29" t="str">
        <f>_xlfn.XLOOKUP($D1170,mapping!$B$2:$B$124,mapping!$A$2:$A$124,,0)</f>
        <v>Data Engineer</v>
      </c>
      <c r="M1170" s="29" t="str">
        <f>_xlfn.XLOOKUP($C1170,mapping!$J$2:$J$5,mapping!$K$2:$K$5,,0)</f>
        <v>Full-Time</v>
      </c>
      <c r="N1170" s="29" t="str">
        <f>_xlfn.XLOOKUP($B1170,mapping!$G$2:$G$5,mapping!$H$2:$H$5,,0)</f>
        <v>Senior</v>
      </c>
      <c r="O1170" s="29" t="str">
        <f>_xlfn.XLOOKUP($J1170,mapping!$D$2:$D$56,mapping!$E$2:$E$56,,0)</f>
        <v>United States</v>
      </c>
      <c r="P1170" s="29" t="str">
        <f>_xlfn.XLOOKUP($K1170,mapping!$P$2:$P$4,mapping!$Q$2:$Q$4,,0)</f>
        <v>Medium</v>
      </c>
      <c r="Q1170" s="29" t="str">
        <f>_xlfn.XLOOKUP($I1170,mapping!$M$2:$M$4,mapping!$N$2:$N$4,,0)</f>
        <v>Remote</v>
      </c>
    </row>
    <row r="1171" spans="1:17" x14ac:dyDescent="0.25">
      <c r="A1171" s="28">
        <v>2023</v>
      </c>
      <c r="B1171" s="29" t="s">
        <v>21</v>
      </c>
      <c r="C1171" s="29" t="s">
        <v>12</v>
      </c>
      <c r="D1171" s="29" t="s">
        <v>18</v>
      </c>
      <c r="E1171" s="28">
        <v>123800</v>
      </c>
      <c r="F1171" s="29" t="s">
        <v>14</v>
      </c>
      <c r="G1171" s="28">
        <v>123800</v>
      </c>
      <c r="H1171" s="29" t="s">
        <v>17</v>
      </c>
      <c r="I1171" s="28">
        <v>100</v>
      </c>
      <c r="J1171" s="29" t="s">
        <v>17</v>
      </c>
      <c r="K1171" s="29" t="s">
        <v>16</v>
      </c>
      <c r="L1171" s="29" t="str">
        <f>_xlfn.XLOOKUP($D1171,mapping!$B$2:$B$124,mapping!$A$2:$A$124,,0)</f>
        <v>Machine Learning Engineer</v>
      </c>
      <c r="M1171" s="29" t="str">
        <f>_xlfn.XLOOKUP($C1171,mapping!$J$2:$J$5,mapping!$K$2:$K$5,,0)</f>
        <v>Full-Time</v>
      </c>
      <c r="N1171" s="29" t="str">
        <f>_xlfn.XLOOKUP($B1171,mapping!$G$2:$G$5,mapping!$H$2:$H$5,,0)</f>
        <v>Senior</v>
      </c>
      <c r="O1171" s="29" t="str">
        <f>_xlfn.XLOOKUP($J1171,mapping!$D$2:$D$56,mapping!$E$2:$E$56,,0)</f>
        <v>United States</v>
      </c>
      <c r="P1171" s="29" t="str">
        <f>_xlfn.XLOOKUP($K1171,mapping!$P$2:$P$4,mapping!$Q$2:$Q$4,,0)</f>
        <v>Medium</v>
      </c>
      <c r="Q1171" s="29" t="str">
        <f>_xlfn.XLOOKUP($I1171,mapping!$M$2:$M$4,mapping!$N$2:$N$4,,0)</f>
        <v>Remote</v>
      </c>
    </row>
    <row r="1172" spans="1:17" x14ac:dyDescent="0.25">
      <c r="A1172" s="28">
        <v>2023</v>
      </c>
      <c r="B1172" s="29" t="s">
        <v>11</v>
      </c>
      <c r="C1172" s="29" t="s">
        <v>12</v>
      </c>
      <c r="D1172" s="29" t="s">
        <v>59</v>
      </c>
      <c r="E1172" s="28">
        <v>85000</v>
      </c>
      <c r="F1172" s="29" t="s">
        <v>14</v>
      </c>
      <c r="G1172" s="28">
        <v>85000</v>
      </c>
      <c r="H1172" s="29" t="s">
        <v>17</v>
      </c>
      <c r="I1172" s="28">
        <v>0</v>
      </c>
      <c r="J1172" s="29" t="s">
        <v>17</v>
      </c>
      <c r="K1172" s="29" t="s">
        <v>16</v>
      </c>
      <c r="L1172" s="29" t="str">
        <f>_xlfn.XLOOKUP($D1172,mapping!$B$2:$B$124,mapping!$A$2:$A$124,,0)</f>
        <v>Data Specialist</v>
      </c>
      <c r="M1172" s="29" t="str">
        <f>_xlfn.XLOOKUP($C1172,mapping!$J$2:$J$5,mapping!$K$2:$K$5,,0)</f>
        <v>Full-Time</v>
      </c>
      <c r="N1172" s="29" t="str">
        <f>_xlfn.XLOOKUP($B1172,mapping!$G$2:$G$5,mapping!$H$2:$H$5,,0)</f>
        <v>Mid-Level</v>
      </c>
      <c r="O1172" s="29" t="str">
        <f>_xlfn.XLOOKUP($J1172,mapping!$D$2:$D$56,mapping!$E$2:$E$56,,0)</f>
        <v>United States</v>
      </c>
      <c r="P1172" s="29" t="str">
        <f>_xlfn.XLOOKUP($K1172,mapping!$P$2:$P$4,mapping!$Q$2:$Q$4,,0)</f>
        <v>Medium</v>
      </c>
      <c r="Q1172" s="29" t="str">
        <f>_xlfn.XLOOKUP($I1172,mapping!$M$2:$M$4,mapping!$N$2:$N$4,,0)</f>
        <v>On-site</v>
      </c>
    </row>
    <row r="1173" spans="1:17" x14ac:dyDescent="0.25">
      <c r="A1173" s="28">
        <v>2023</v>
      </c>
      <c r="B1173" s="29" t="s">
        <v>21</v>
      </c>
      <c r="C1173" s="29" t="s">
        <v>12</v>
      </c>
      <c r="D1173" s="29" t="s">
        <v>13</v>
      </c>
      <c r="E1173" s="28">
        <v>153600</v>
      </c>
      <c r="F1173" s="29" t="s">
        <v>14</v>
      </c>
      <c r="G1173" s="28">
        <v>153600</v>
      </c>
      <c r="H1173" s="29" t="s">
        <v>17</v>
      </c>
      <c r="I1173" s="28">
        <v>100</v>
      </c>
      <c r="J1173" s="29" t="s">
        <v>17</v>
      </c>
      <c r="K1173" s="29" t="s">
        <v>16</v>
      </c>
      <c r="L1173" s="29" t="str">
        <f>_xlfn.XLOOKUP($D1173,mapping!$B$2:$B$124,mapping!$A$2:$A$124,,0)</f>
        <v>Data Analyst</v>
      </c>
      <c r="M1173" s="29" t="str">
        <f>_xlfn.XLOOKUP($C1173,mapping!$J$2:$J$5,mapping!$K$2:$K$5,,0)</f>
        <v>Full-Time</v>
      </c>
      <c r="N1173" s="29" t="str">
        <f>_xlfn.XLOOKUP($B1173,mapping!$G$2:$G$5,mapping!$H$2:$H$5,,0)</f>
        <v>Senior</v>
      </c>
      <c r="O1173" s="29" t="str">
        <f>_xlfn.XLOOKUP($J1173,mapping!$D$2:$D$56,mapping!$E$2:$E$56,,0)</f>
        <v>United States</v>
      </c>
      <c r="P1173" s="29" t="str">
        <f>_xlfn.XLOOKUP($K1173,mapping!$P$2:$P$4,mapping!$Q$2:$Q$4,,0)</f>
        <v>Medium</v>
      </c>
      <c r="Q1173" s="29" t="str">
        <f>_xlfn.XLOOKUP($I1173,mapping!$M$2:$M$4,mapping!$N$2:$N$4,,0)</f>
        <v>Remote</v>
      </c>
    </row>
    <row r="1174" spans="1:17" x14ac:dyDescent="0.25">
      <c r="A1174" s="28">
        <v>2023</v>
      </c>
      <c r="B1174" s="29" t="s">
        <v>21</v>
      </c>
      <c r="C1174" s="29" t="s">
        <v>12</v>
      </c>
      <c r="D1174" s="29" t="s">
        <v>63</v>
      </c>
      <c r="E1174" s="28">
        <v>110000</v>
      </c>
      <c r="F1174" s="29" t="s">
        <v>14</v>
      </c>
      <c r="G1174" s="28">
        <v>110000</v>
      </c>
      <c r="H1174" s="29" t="s">
        <v>17</v>
      </c>
      <c r="I1174" s="28">
        <v>100</v>
      </c>
      <c r="J1174" s="29" t="s">
        <v>17</v>
      </c>
      <c r="K1174" s="29" t="s">
        <v>16</v>
      </c>
      <c r="L1174" s="29" t="str">
        <f>_xlfn.XLOOKUP($D1174,mapping!$B$2:$B$124,mapping!$A$2:$A$124,,0)</f>
        <v>Data Architect</v>
      </c>
      <c r="M1174" s="29" t="str">
        <f>_xlfn.XLOOKUP($C1174,mapping!$J$2:$J$5,mapping!$K$2:$K$5,,0)</f>
        <v>Full-Time</v>
      </c>
      <c r="N1174" s="29" t="str">
        <f>_xlfn.XLOOKUP($B1174,mapping!$G$2:$G$5,mapping!$H$2:$H$5,,0)</f>
        <v>Senior</v>
      </c>
      <c r="O1174" s="29" t="str">
        <f>_xlfn.XLOOKUP($J1174,mapping!$D$2:$D$56,mapping!$E$2:$E$56,,0)</f>
        <v>United States</v>
      </c>
      <c r="P1174" s="29" t="str">
        <f>_xlfn.XLOOKUP($K1174,mapping!$P$2:$P$4,mapping!$Q$2:$Q$4,,0)</f>
        <v>Medium</v>
      </c>
      <c r="Q1174" s="29" t="str">
        <f>_xlfn.XLOOKUP($I1174,mapping!$M$2:$M$4,mapping!$N$2:$N$4,,0)</f>
        <v>Remote</v>
      </c>
    </row>
    <row r="1175" spans="1:17" x14ac:dyDescent="0.25">
      <c r="A1175" s="28">
        <v>2021</v>
      </c>
      <c r="B1175" s="29" t="s">
        <v>11</v>
      </c>
      <c r="C1175" s="29" t="s">
        <v>12</v>
      </c>
      <c r="D1175" s="29" t="s">
        <v>13</v>
      </c>
      <c r="E1175" s="28">
        <v>135000</v>
      </c>
      <c r="F1175" s="29" t="s">
        <v>14</v>
      </c>
      <c r="G1175" s="28">
        <v>135000</v>
      </c>
      <c r="H1175" s="29" t="s">
        <v>17</v>
      </c>
      <c r="I1175" s="28">
        <v>100</v>
      </c>
      <c r="J1175" s="29" t="s">
        <v>17</v>
      </c>
      <c r="K1175" s="29" t="s">
        <v>33</v>
      </c>
      <c r="L1175" s="29" t="str">
        <f>_xlfn.XLOOKUP($D1175,mapping!$B$2:$B$124,mapping!$A$2:$A$124,,0)</f>
        <v>Data Analyst</v>
      </c>
      <c r="M1175" s="29" t="str">
        <f>_xlfn.XLOOKUP($C1175,mapping!$J$2:$J$5,mapping!$K$2:$K$5,,0)</f>
        <v>Full-Time</v>
      </c>
      <c r="N1175" s="29" t="str">
        <f>_xlfn.XLOOKUP($B1175,mapping!$G$2:$G$5,mapping!$H$2:$H$5,,0)</f>
        <v>Mid-Level</v>
      </c>
      <c r="O1175" s="29" t="str">
        <f>_xlfn.XLOOKUP($J1175,mapping!$D$2:$D$56,mapping!$E$2:$E$56,,0)</f>
        <v>United States</v>
      </c>
      <c r="P1175" s="29" t="str">
        <f>_xlfn.XLOOKUP($K1175,mapping!$P$2:$P$4,mapping!$Q$2:$Q$4,,0)</f>
        <v>Large</v>
      </c>
      <c r="Q1175" s="29" t="str">
        <f>_xlfn.XLOOKUP($I1175,mapping!$M$2:$M$4,mapping!$N$2:$N$4,,0)</f>
        <v>Remote</v>
      </c>
    </row>
    <row r="1176" spans="1:17" x14ac:dyDescent="0.25">
      <c r="A1176" s="28">
        <v>2023</v>
      </c>
      <c r="B1176" s="29" t="s">
        <v>21</v>
      </c>
      <c r="C1176" s="29" t="s">
        <v>12</v>
      </c>
      <c r="D1176" s="29" t="s">
        <v>18</v>
      </c>
      <c r="E1176" s="28">
        <v>247500</v>
      </c>
      <c r="F1176" s="29" t="s">
        <v>14</v>
      </c>
      <c r="G1176" s="28">
        <v>247500</v>
      </c>
      <c r="H1176" s="29" t="s">
        <v>17</v>
      </c>
      <c r="I1176" s="28">
        <v>0</v>
      </c>
      <c r="J1176" s="29" t="s">
        <v>17</v>
      </c>
      <c r="K1176" s="29" t="s">
        <v>16</v>
      </c>
      <c r="L1176" s="29" t="str">
        <f>_xlfn.XLOOKUP($D1176,mapping!$B$2:$B$124,mapping!$A$2:$A$124,,0)</f>
        <v>Machine Learning Engineer</v>
      </c>
      <c r="M1176" s="29" t="str">
        <f>_xlfn.XLOOKUP($C1176,mapping!$J$2:$J$5,mapping!$K$2:$K$5,,0)</f>
        <v>Full-Time</v>
      </c>
      <c r="N1176" s="29" t="str">
        <f>_xlfn.XLOOKUP($B1176,mapping!$G$2:$G$5,mapping!$H$2:$H$5,,0)</f>
        <v>Senior</v>
      </c>
      <c r="O1176" s="29" t="str">
        <f>_xlfn.XLOOKUP($J1176,mapping!$D$2:$D$56,mapping!$E$2:$E$56,,0)</f>
        <v>United States</v>
      </c>
      <c r="P1176" s="29" t="str">
        <f>_xlfn.XLOOKUP($K1176,mapping!$P$2:$P$4,mapping!$Q$2:$Q$4,,0)</f>
        <v>Medium</v>
      </c>
      <c r="Q1176" s="29" t="str">
        <f>_xlfn.XLOOKUP($I1176,mapping!$M$2:$M$4,mapping!$N$2:$N$4,,0)</f>
        <v>On-site</v>
      </c>
    </row>
    <row r="1177" spans="1:17" x14ac:dyDescent="0.25">
      <c r="A1177" s="28">
        <v>2024</v>
      </c>
      <c r="B1177" s="29" t="s">
        <v>29</v>
      </c>
      <c r="C1177" s="29" t="s">
        <v>12</v>
      </c>
      <c r="D1177" s="29" t="s">
        <v>13</v>
      </c>
      <c r="E1177" s="28">
        <v>120000</v>
      </c>
      <c r="F1177" s="29" t="s">
        <v>14</v>
      </c>
      <c r="G1177" s="28">
        <v>120000</v>
      </c>
      <c r="H1177" s="29" t="s">
        <v>17</v>
      </c>
      <c r="I1177" s="28">
        <v>0</v>
      </c>
      <c r="J1177" s="29" t="s">
        <v>17</v>
      </c>
      <c r="K1177" s="29" t="s">
        <v>16</v>
      </c>
      <c r="L1177" s="29" t="str">
        <f>_xlfn.XLOOKUP($D1177,mapping!$B$2:$B$124,mapping!$A$2:$A$124,,0)</f>
        <v>Data Analyst</v>
      </c>
      <c r="M1177" s="29" t="str">
        <f>_xlfn.XLOOKUP($C1177,mapping!$J$2:$J$5,mapping!$K$2:$K$5,,0)</f>
        <v>Full-Time</v>
      </c>
      <c r="N1177" s="29" t="str">
        <f>_xlfn.XLOOKUP($B1177,mapping!$G$2:$G$5,mapping!$H$2:$H$5,,0)</f>
        <v>Junior</v>
      </c>
      <c r="O1177" s="29" t="str">
        <f>_xlfn.XLOOKUP($J1177,mapping!$D$2:$D$56,mapping!$E$2:$E$56,,0)</f>
        <v>United States</v>
      </c>
      <c r="P1177" s="29" t="str">
        <f>_xlfn.XLOOKUP($K1177,mapping!$P$2:$P$4,mapping!$Q$2:$Q$4,,0)</f>
        <v>Medium</v>
      </c>
      <c r="Q1177" s="29" t="str">
        <f>_xlfn.XLOOKUP($I1177,mapping!$M$2:$M$4,mapping!$N$2:$N$4,,0)</f>
        <v>On-site</v>
      </c>
    </row>
    <row r="1178" spans="1:17" x14ac:dyDescent="0.25">
      <c r="A1178" s="28">
        <v>2022</v>
      </c>
      <c r="B1178" s="29" t="s">
        <v>21</v>
      </c>
      <c r="C1178" s="29" t="s">
        <v>12</v>
      </c>
      <c r="D1178" s="29" t="s">
        <v>13</v>
      </c>
      <c r="E1178" s="28">
        <v>164000</v>
      </c>
      <c r="F1178" s="29" t="s">
        <v>14</v>
      </c>
      <c r="G1178" s="28">
        <v>164000</v>
      </c>
      <c r="H1178" s="29" t="s">
        <v>17</v>
      </c>
      <c r="I1178" s="28">
        <v>0</v>
      </c>
      <c r="J1178" s="29" t="s">
        <v>17</v>
      </c>
      <c r="K1178" s="29" t="s">
        <v>16</v>
      </c>
      <c r="L1178" s="29" t="str">
        <f>_xlfn.XLOOKUP($D1178,mapping!$B$2:$B$124,mapping!$A$2:$A$124,,0)</f>
        <v>Data Analyst</v>
      </c>
      <c r="M1178" s="29" t="str">
        <f>_xlfn.XLOOKUP($C1178,mapping!$J$2:$J$5,mapping!$K$2:$K$5,,0)</f>
        <v>Full-Time</v>
      </c>
      <c r="N1178" s="29" t="str">
        <f>_xlfn.XLOOKUP($B1178,mapping!$G$2:$G$5,mapping!$H$2:$H$5,,0)</f>
        <v>Senior</v>
      </c>
      <c r="O1178" s="29" t="str">
        <f>_xlfn.XLOOKUP($J1178,mapping!$D$2:$D$56,mapping!$E$2:$E$56,,0)</f>
        <v>United States</v>
      </c>
      <c r="P1178" s="29" t="str">
        <f>_xlfn.XLOOKUP($K1178,mapping!$P$2:$P$4,mapping!$Q$2:$Q$4,,0)</f>
        <v>Medium</v>
      </c>
      <c r="Q1178" s="29" t="str">
        <f>_xlfn.XLOOKUP($I1178,mapping!$M$2:$M$4,mapping!$N$2:$N$4,,0)</f>
        <v>On-site</v>
      </c>
    </row>
    <row r="1179" spans="1:17" x14ac:dyDescent="0.25">
      <c r="A1179" s="28">
        <v>2023</v>
      </c>
      <c r="B1179" s="29" t="s">
        <v>21</v>
      </c>
      <c r="C1179" s="29" t="s">
        <v>12</v>
      </c>
      <c r="D1179" s="29" t="s">
        <v>18</v>
      </c>
      <c r="E1179" s="28">
        <v>166600</v>
      </c>
      <c r="F1179" s="29" t="s">
        <v>14</v>
      </c>
      <c r="G1179" s="28">
        <v>166600</v>
      </c>
      <c r="H1179" s="29" t="s">
        <v>17</v>
      </c>
      <c r="I1179" s="28">
        <v>0</v>
      </c>
      <c r="J1179" s="29" t="s">
        <v>17</v>
      </c>
      <c r="K1179" s="29" t="s">
        <v>16</v>
      </c>
      <c r="L1179" s="29" t="str">
        <f>_xlfn.XLOOKUP($D1179,mapping!$B$2:$B$124,mapping!$A$2:$A$124,,0)</f>
        <v>Machine Learning Engineer</v>
      </c>
      <c r="M1179" s="29" t="str">
        <f>_xlfn.XLOOKUP($C1179,mapping!$J$2:$J$5,mapping!$K$2:$K$5,,0)</f>
        <v>Full-Time</v>
      </c>
      <c r="N1179" s="29" t="str">
        <f>_xlfn.XLOOKUP($B1179,mapping!$G$2:$G$5,mapping!$H$2:$H$5,,0)</f>
        <v>Senior</v>
      </c>
      <c r="O1179" s="29" t="str">
        <f>_xlfn.XLOOKUP($J1179,mapping!$D$2:$D$56,mapping!$E$2:$E$56,,0)</f>
        <v>United States</v>
      </c>
      <c r="P1179" s="29" t="str">
        <f>_xlfn.XLOOKUP($K1179,mapping!$P$2:$P$4,mapping!$Q$2:$Q$4,,0)</f>
        <v>Medium</v>
      </c>
      <c r="Q1179" s="29" t="str">
        <f>_xlfn.XLOOKUP($I1179,mapping!$M$2:$M$4,mapping!$N$2:$N$4,,0)</f>
        <v>On-site</v>
      </c>
    </row>
    <row r="1180" spans="1:17" x14ac:dyDescent="0.25">
      <c r="A1180" s="28">
        <v>2023</v>
      </c>
      <c r="B1180" s="29" t="s">
        <v>21</v>
      </c>
      <c r="C1180" s="29" t="s">
        <v>12</v>
      </c>
      <c r="D1180" s="29" t="s">
        <v>22</v>
      </c>
      <c r="E1180" s="28">
        <v>184700</v>
      </c>
      <c r="F1180" s="29" t="s">
        <v>14</v>
      </c>
      <c r="G1180" s="28">
        <v>184700</v>
      </c>
      <c r="H1180" s="29" t="s">
        <v>17</v>
      </c>
      <c r="I1180" s="28">
        <v>0</v>
      </c>
      <c r="J1180" s="29" t="s">
        <v>17</v>
      </c>
      <c r="K1180" s="29" t="s">
        <v>16</v>
      </c>
      <c r="L1180" s="29" t="str">
        <f>_xlfn.XLOOKUP($D1180,mapping!$B$2:$B$124,mapping!$A$2:$A$124,,0)</f>
        <v>Data Scientist</v>
      </c>
      <c r="M1180" s="29" t="str">
        <f>_xlfn.XLOOKUP($C1180,mapping!$J$2:$J$5,mapping!$K$2:$K$5,,0)</f>
        <v>Full-Time</v>
      </c>
      <c r="N1180" s="29" t="str">
        <f>_xlfn.XLOOKUP($B1180,mapping!$G$2:$G$5,mapping!$H$2:$H$5,,0)</f>
        <v>Senior</v>
      </c>
      <c r="O1180" s="29" t="str">
        <f>_xlfn.XLOOKUP($J1180,mapping!$D$2:$D$56,mapping!$E$2:$E$56,,0)</f>
        <v>United States</v>
      </c>
      <c r="P1180" s="29" t="str">
        <f>_xlfn.XLOOKUP($K1180,mapping!$P$2:$P$4,mapping!$Q$2:$Q$4,,0)</f>
        <v>Medium</v>
      </c>
      <c r="Q1180" s="29" t="str">
        <f>_xlfn.XLOOKUP($I1180,mapping!$M$2:$M$4,mapping!$N$2:$N$4,,0)</f>
        <v>On-site</v>
      </c>
    </row>
    <row r="1181" spans="1:17" x14ac:dyDescent="0.25">
      <c r="A1181" s="28">
        <v>2023</v>
      </c>
      <c r="B1181" s="29" t="s">
        <v>21</v>
      </c>
      <c r="C1181" s="29" t="s">
        <v>12</v>
      </c>
      <c r="D1181" s="29" t="s">
        <v>51</v>
      </c>
      <c r="E1181" s="28">
        <v>350000</v>
      </c>
      <c r="F1181" s="29" t="s">
        <v>14</v>
      </c>
      <c r="G1181" s="28">
        <v>350000</v>
      </c>
      <c r="H1181" s="29" t="s">
        <v>17</v>
      </c>
      <c r="I1181" s="28">
        <v>0</v>
      </c>
      <c r="J1181" s="29" t="s">
        <v>17</v>
      </c>
      <c r="K1181" s="29" t="s">
        <v>33</v>
      </c>
      <c r="L1181" s="29" t="str">
        <f>_xlfn.XLOOKUP($D1181,mapping!$B$2:$B$124,mapping!$A$2:$A$124,,0)</f>
        <v>Applied Scientist</v>
      </c>
      <c r="M1181" s="29" t="str">
        <f>_xlfn.XLOOKUP($C1181,mapping!$J$2:$J$5,mapping!$K$2:$K$5,,0)</f>
        <v>Full-Time</v>
      </c>
      <c r="N1181" s="29" t="str">
        <f>_xlfn.XLOOKUP($B1181,mapping!$G$2:$G$5,mapping!$H$2:$H$5,,0)</f>
        <v>Senior</v>
      </c>
      <c r="O1181" s="29" t="str">
        <f>_xlfn.XLOOKUP($J1181,mapping!$D$2:$D$56,mapping!$E$2:$E$56,,0)</f>
        <v>United States</v>
      </c>
      <c r="P1181" s="29" t="str">
        <f>_xlfn.XLOOKUP($K1181,mapping!$P$2:$P$4,mapping!$Q$2:$Q$4,,0)</f>
        <v>Large</v>
      </c>
      <c r="Q1181" s="29" t="str">
        <f>_xlfn.XLOOKUP($I1181,mapping!$M$2:$M$4,mapping!$N$2:$N$4,,0)</f>
        <v>On-site</v>
      </c>
    </row>
    <row r="1182" spans="1:17" x14ac:dyDescent="0.25">
      <c r="A1182" s="28">
        <v>2023</v>
      </c>
      <c r="B1182" s="29" t="s">
        <v>21</v>
      </c>
      <c r="C1182" s="29" t="s">
        <v>12</v>
      </c>
      <c r="D1182" s="29" t="s">
        <v>69</v>
      </c>
      <c r="E1182" s="28">
        <v>48000</v>
      </c>
      <c r="F1182" s="29" t="s">
        <v>14</v>
      </c>
      <c r="G1182" s="28">
        <v>48000</v>
      </c>
      <c r="H1182" s="29" t="s">
        <v>99</v>
      </c>
      <c r="I1182" s="28">
        <v>0</v>
      </c>
      <c r="J1182" s="29" t="s">
        <v>99</v>
      </c>
      <c r="K1182" s="29" t="s">
        <v>16</v>
      </c>
      <c r="L1182" s="29" t="str">
        <f>_xlfn.XLOOKUP($D1182,mapping!$B$2:$B$124,mapping!$A$2:$A$124,,0)</f>
        <v>Data Manager</v>
      </c>
      <c r="M1182" s="29" t="str">
        <f>_xlfn.XLOOKUP($C1182,mapping!$J$2:$J$5,mapping!$K$2:$K$5,,0)</f>
        <v>Full-Time</v>
      </c>
      <c r="N1182" s="29" t="str">
        <f>_xlfn.XLOOKUP($B1182,mapping!$G$2:$G$5,mapping!$H$2:$H$5,,0)</f>
        <v>Senior</v>
      </c>
      <c r="O1182" s="29" t="str">
        <f>_xlfn.XLOOKUP($J1182,mapping!$D$2:$D$56,mapping!$E$2:$E$56,,0)</f>
        <v>Colombia</v>
      </c>
      <c r="P1182" s="29" t="str">
        <f>_xlfn.XLOOKUP($K1182,mapping!$P$2:$P$4,mapping!$Q$2:$Q$4,,0)</f>
        <v>Medium</v>
      </c>
      <c r="Q1182" s="29" t="str">
        <f>_xlfn.XLOOKUP($I1182,mapping!$M$2:$M$4,mapping!$N$2:$N$4,,0)</f>
        <v>On-site</v>
      </c>
    </row>
    <row r="1183" spans="1:17" x14ac:dyDescent="0.25">
      <c r="A1183" s="28">
        <v>2024</v>
      </c>
      <c r="B1183" s="29" t="s">
        <v>21</v>
      </c>
      <c r="C1183" s="29" t="s">
        <v>12</v>
      </c>
      <c r="D1183" s="29" t="s">
        <v>22</v>
      </c>
      <c r="E1183" s="28">
        <v>96750</v>
      </c>
      <c r="F1183" s="29" t="s">
        <v>14</v>
      </c>
      <c r="G1183" s="28">
        <v>96750</v>
      </c>
      <c r="H1183" s="29" t="s">
        <v>17</v>
      </c>
      <c r="I1183" s="28">
        <v>0</v>
      </c>
      <c r="J1183" s="29" t="s">
        <v>17</v>
      </c>
      <c r="K1183" s="29" t="s">
        <v>16</v>
      </c>
      <c r="L1183" s="29" t="str">
        <f>_xlfn.XLOOKUP($D1183,mapping!$B$2:$B$124,mapping!$A$2:$A$124,,0)</f>
        <v>Data Scientist</v>
      </c>
      <c r="M1183" s="29" t="str">
        <f>_xlfn.XLOOKUP($C1183,mapping!$J$2:$J$5,mapping!$K$2:$K$5,,0)</f>
        <v>Full-Time</v>
      </c>
      <c r="N1183" s="29" t="str">
        <f>_xlfn.XLOOKUP($B1183,mapping!$G$2:$G$5,mapping!$H$2:$H$5,,0)</f>
        <v>Senior</v>
      </c>
      <c r="O1183" s="29" t="str">
        <f>_xlfn.XLOOKUP($J1183,mapping!$D$2:$D$56,mapping!$E$2:$E$56,,0)</f>
        <v>United States</v>
      </c>
      <c r="P1183" s="29" t="str">
        <f>_xlfn.XLOOKUP($K1183,mapping!$P$2:$P$4,mapping!$Q$2:$Q$4,,0)</f>
        <v>Medium</v>
      </c>
      <c r="Q1183" s="29" t="str">
        <f>_xlfn.XLOOKUP($I1183,mapping!$M$2:$M$4,mapping!$N$2:$N$4,,0)</f>
        <v>On-site</v>
      </c>
    </row>
    <row r="1184" spans="1:17" x14ac:dyDescent="0.25">
      <c r="A1184" s="28">
        <v>2024</v>
      </c>
      <c r="B1184" s="29" t="s">
        <v>21</v>
      </c>
      <c r="C1184" s="29" t="s">
        <v>12</v>
      </c>
      <c r="D1184" s="29" t="s">
        <v>26</v>
      </c>
      <c r="E1184" s="28">
        <v>95325</v>
      </c>
      <c r="F1184" s="29" t="s">
        <v>14</v>
      </c>
      <c r="G1184" s="28">
        <v>95325</v>
      </c>
      <c r="H1184" s="29" t="s">
        <v>17</v>
      </c>
      <c r="I1184" s="28">
        <v>0</v>
      </c>
      <c r="J1184" s="29" t="s">
        <v>17</v>
      </c>
      <c r="K1184" s="29" t="s">
        <v>16</v>
      </c>
      <c r="L1184" s="29" t="str">
        <f>_xlfn.XLOOKUP($D1184,mapping!$B$2:$B$124,mapping!$A$2:$A$124,,0)</f>
        <v>Data Engineer</v>
      </c>
      <c r="M1184" s="29" t="str">
        <f>_xlfn.XLOOKUP($C1184,mapping!$J$2:$J$5,mapping!$K$2:$K$5,,0)</f>
        <v>Full-Time</v>
      </c>
      <c r="N1184" s="29" t="str">
        <f>_xlfn.XLOOKUP($B1184,mapping!$G$2:$G$5,mapping!$H$2:$H$5,,0)</f>
        <v>Senior</v>
      </c>
      <c r="O1184" s="29" t="str">
        <f>_xlfn.XLOOKUP($J1184,mapping!$D$2:$D$56,mapping!$E$2:$E$56,,0)</f>
        <v>United States</v>
      </c>
      <c r="P1184" s="29" t="str">
        <f>_xlfn.XLOOKUP($K1184,mapping!$P$2:$P$4,mapping!$Q$2:$Q$4,,0)</f>
        <v>Medium</v>
      </c>
      <c r="Q1184" s="29" t="str">
        <f>_xlfn.XLOOKUP($I1184,mapping!$M$2:$M$4,mapping!$N$2:$N$4,,0)</f>
        <v>On-site</v>
      </c>
    </row>
    <row r="1185" spans="1:17" x14ac:dyDescent="0.25">
      <c r="A1185" s="28">
        <v>2023</v>
      </c>
      <c r="B1185" s="29" t="s">
        <v>21</v>
      </c>
      <c r="C1185" s="29" t="s">
        <v>12</v>
      </c>
      <c r="D1185" s="29" t="s">
        <v>22</v>
      </c>
      <c r="E1185" s="28">
        <v>110000</v>
      </c>
      <c r="F1185" s="29" t="s">
        <v>14</v>
      </c>
      <c r="G1185" s="28">
        <v>110000</v>
      </c>
      <c r="H1185" s="29" t="s">
        <v>17</v>
      </c>
      <c r="I1185" s="28">
        <v>100</v>
      </c>
      <c r="J1185" s="29" t="s">
        <v>17</v>
      </c>
      <c r="K1185" s="29" t="s">
        <v>16</v>
      </c>
      <c r="L1185" s="29" t="str">
        <f>_xlfn.XLOOKUP($D1185,mapping!$B$2:$B$124,mapping!$A$2:$A$124,,0)</f>
        <v>Data Scientist</v>
      </c>
      <c r="M1185" s="29" t="str">
        <f>_xlfn.XLOOKUP($C1185,mapping!$J$2:$J$5,mapping!$K$2:$K$5,,0)</f>
        <v>Full-Time</v>
      </c>
      <c r="N1185" s="29" t="str">
        <f>_xlfn.XLOOKUP($B1185,mapping!$G$2:$G$5,mapping!$H$2:$H$5,,0)</f>
        <v>Senior</v>
      </c>
      <c r="O1185" s="29" t="str">
        <f>_xlfn.XLOOKUP($J1185,mapping!$D$2:$D$56,mapping!$E$2:$E$56,,0)</f>
        <v>United States</v>
      </c>
      <c r="P1185" s="29" t="str">
        <f>_xlfn.XLOOKUP($K1185,mapping!$P$2:$P$4,mapping!$Q$2:$Q$4,,0)</f>
        <v>Medium</v>
      </c>
      <c r="Q1185" s="29" t="str">
        <f>_xlfn.XLOOKUP($I1185,mapping!$M$2:$M$4,mapping!$N$2:$N$4,,0)</f>
        <v>Remote</v>
      </c>
    </row>
    <row r="1186" spans="1:17" x14ac:dyDescent="0.25">
      <c r="A1186" s="28">
        <v>2023</v>
      </c>
      <c r="B1186" s="29" t="s">
        <v>11</v>
      </c>
      <c r="C1186" s="29" t="s">
        <v>12</v>
      </c>
      <c r="D1186" s="29" t="s">
        <v>51</v>
      </c>
      <c r="E1186" s="28">
        <v>136000</v>
      </c>
      <c r="F1186" s="29" t="s">
        <v>14</v>
      </c>
      <c r="G1186" s="28">
        <v>136000</v>
      </c>
      <c r="H1186" s="29" t="s">
        <v>17</v>
      </c>
      <c r="I1186" s="28">
        <v>0</v>
      </c>
      <c r="J1186" s="29" t="s">
        <v>17</v>
      </c>
      <c r="K1186" s="29" t="s">
        <v>33</v>
      </c>
      <c r="L1186" s="29" t="str">
        <f>_xlfn.XLOOKUP($D1186,mapping!$B$2:$B$124,mapping!$A$2:$A$124,,0)</f>
        <v>Applied Scientist</v>
      </c>
      <c r="M1186" s="29" t="str">
        <f>_xlfn.XLOOKUP($C1186,mapping!$J$2:$J$5,mapping!$K$2:$K$5,,0)</f>
        <v>Full-Time</v>
      </c>
      <c r="N1186" s="29" t="str">
        <f>_xlfn.XLOOKUP($B1186,mapping!$G$2:$G$5,mapping!$H$2:$H$5,,0)</f>
        <v>Mid-Level</v>
      </c>
      <c r="O1186" s="29" t="str">
        <f>_xlfn.XLOOKUP($J1186,mapping!$D$2:$D$56,mapping!$E$2:$E$56,,0)</f>
        <v>United States</v>
      </c>
      <c r="P1186" s="29" t="str">
        <f>_xlfn.XLOOKUP($K1186,mapping!$P$2:$P$4,mapping!$Q$2:$Q$4,,0)</f>
        <v>Large</v>
      </c>
      <c r="Q1186" s="29" t="str">
        <f>_xlfn.XLOOKUP($I1186,mapping!$M$2:$M$4,mapping!$N$2:$N$4,,0)</f>
        <v>On-site</v>
      </c>
    </row>
    <row r="1187" spans="1:17" x14ac:dyDescent="0.25">
      <c r="A1187" s="28">
        <v>2024</v>
      </c>
      <c r="B1187" s="29" t="s">
        <v>21</v>
      </c>
      <c r="C1187" s="29" t="s">
        <v>12</v>
      </c>
      <c r="D1187" s="29" t="s">
        <v>35</v>
      </c>
      <c r="E1187" s="28">
        <v>130000</v>
      </c>
      <c r="F1187" s="29" t="s">
        <v>14</v>
      </c>
      <c r="G1187" s="28">
        <v>130000</v>
      </c>
      <c r="H1187" s="29" t="s">
        <v>17</v>
      </c>
      <c r="I1187" s="28">
        <v>0</v>
      </c>
      <c r="J1187" s="29" t="s">
        <v>17</v>
      </c>
      <c r="K1187" s="29" t="s">
        <v>16</v>
      </c>
      <c r="L1187" s="29" t="str">
        <f>_xlfn.XLOOKUP($D1187,mapping!$B$2:$B$124,mapping!$A$2:$A$124,,0)</f>
        <v>Business Intelligence</v>
      </c>
      <c r="M1187" s="29" t="str">
        <f>_xlfn.XLOOKUP($C1187,mapping!$J$2:$J$5,mapping!$K$2:$K$5,,0)</f>
        <v>Full-Time</v>
      </c>
      <c r="N1187" s="29" t="str">
        <f>_xlfn.XLOOKUP($B1187,mapping!$G$2:$G$5,mapping!$H$2:$H$5,,0)</f>
        <v>Senior</v>
      </c>
      <c r="O1187" s="29" t="str">
        <f>_xlfn.XLOOKUP($J1187,mapping!$D$2:$D$56,mapping!$E$2:$E$56,,0)</f>
        <v>United States</v>
      </c>
      <c r="P1187" s="29" t="str">
        <f>_xlfn.XLOOKUP($K1187,mapping!$P$2:$P$4,mapping!$Q$2:$Q$4,,0)</f>
        <v>Medium</v>
      </c>
      <c r="Q1187" s="29" t="str">
        <f>_xlfn.XLOOKUP($I1187,mapping!$M$2:$M$4,mapping!$N$2:$N$4,,0)</f>
        <v>On-site</v>
      </c>
    </row>
    <row r="1188" spans="1:17" x14ac:dyDescent="0.25">
      <c r="A1188" s="28">
        <v>2024</v>
      </c>
      <c r="B1188" s="29" t="s">
        <v>11</v>
      </c>
      <c r="C1188" s="29" t="s">
        <v>12</v>
      </c>
      <c r="D1188" s="29" t="s">
        <v>62</v>
      </c>
      <c r="E1188" s="28">
        <v>185000</v>
      </c>
      <c r="F1188" s="29" t="s">
        <v>14</v>
      </c>
      <c r="G1188" s="28">
        <v>185000</v>
      </c>
      <c r="H1188" s="29" t="s">
        <v>17</v>
      </c>
      <c r="I1188" s="28">
        <v>0</v>
      </c>
      <c r="J1188" s="29" t="s">
        <v>17</v>
      </c>
      <c r="K1188" s="29" t="s">
        <v>33</v>
      </c>
      <c r="L1188" s="29" t="str">
        <f>_xlfn.XLOOKUP($D1188,mapping!$B$2:$B$124,mapping!$A$2:$A$124,,0)</f>
        <v>Business Intelligence</v>
      </c>
      <c r="M1188" s="29" t="str">
        <f>_xlfn.XLOOKUP($C1188,mapping!$J$2:$J$5,mapping!$K$2:$K$5,,0)</f>
        <v>Full-Time</v>
      </c>
      <c r="N1188" s="29" t="str">
        <f>_xlfn.XLOOKUP($B1188,mapping!$G$2:$G$5,mapping!$H$2:$H$5,,0)</f>
        <v>Mid-Level</v>
      </c>
      <c r="O1188" s="29" t="str">
        <f>_xlfn.XLOOKUP($J1188,mapping!$D$2:$D$56,mapping!$E$2:$E$56,,0)</f>
        <v>United States</v>
      </c>
      <c r="P1188" s="29" t="str">
        <f>_xlfn.XLOOKUP($K1188,mapping!$P$2:$P$4,mapping!$Q$2:$Q$4,,0)</f>
        <v>Large</v>
      </c>
      <c r="Q1188" s="29" t="str">
        <f>_xlfn.XLOOKUP($I1188,mapping!$M$2:$M$4,mapping!$N$2:$N$4,,0)</f>
        <v>On-site</v>
      </c>
    </row>
    <row r="1189" spans="1:17" x14ac:dyDescent="0.25">
      <c r="A1189" s="28">
        <v>2023</v>
      </c>
      <c r="B1189" s="29" t="s">
        <v>11</v>
      </c>
      <c r="C1189" s="29" t="s">
        <v>12</v>
      </c>
      <c r="D1189" s="29" t="s">
        <v>26</v>
      </c>
      <c r="E1189" s="28">
        <v>106500</v>
      </c>
      <c r="F1189" s="29" t="s">
        <v>14</v>
      </c>
      <c r="G1189" s="28">
        <v>106500</v>
      </c>
      <c r="H1189" s="29" t="s">
        <v>17</v>
      </c>
      <c r="I1189" s="28">
        <v>0</v>
      </c>
      <c r="J1189" s="29" t="s">
        <v>17</v>
      </c>
      <c r="K1189" s="29" t="s">
        <v>16</v>
      </c>
      <c r="L1189" s="29" t="str">
        <f>_xlfn.XLOOKUP($D1189,mapping!$B$2:$B$124,mapping!$A$2:$A$124,,0)</f>
        <v>Data Engineer</v>
      </c>
      <c r="M1189" s="29" t="str">
        <f>_xlfn.XLOOKUP($C1189,mapping!$J$2:$J$5,mapping!$K$2:$K$5,,0)</f>
        <v>Full-Time</v>
      </c>
      <c r="N1189" s="29" t="str">
        <f>_xlfn.XLOOKUP($B1189,mapping!$G$2:$G$5,mapping!$H$2:$H$5,,0)</f>
        <v>Mid-Level</v>
      </c>
      <c r="O1189" s="29" t="str">
        <f>_xlfn.XLOOKUP($J1189,mapping!$D$2:$D$56,mapping!$E$2:$E$56,,0)</f>
        <v>United States</v>
      </c>
      <c r="P1189" s="29" t="str">
        <f>_xlfn.XLOOKUP($K1189,mapping!$P$2:$P$4,mapping!$Q$2:$Q$4,,0)</f>
        <v>Medium</v>
      </c>
      <c r="Q1189" s="29" t="str">
        <f>_xlfn.XLOOKUP($I1189,mapping!$M$2:$M$4,mapping!$N$2:$N$4,,0)</f>
        <v>On-site</v>
      </c>
    </row>
    <row r="1190" spans="1:17" x14ac:dyDescent="0.25">
      <c r="A1190" s="28">
        <v>2024</v>
      </c>
      <c r="B1190" s="29" t="s">
        <v>21</v>
      </c>
      <c r="C1190" s="29" t="s">
        <v>12</v>
      </c>
      <c r="D1190" s="29" t="s">
        <v>13</v>
      </c>
      <c r="E1190" s="28">
        <v>140000</v>
      </c>
      <c r="F1190" s="29" t="s">
        <v>14</v>
      </c>
      <c r="G1190" s="28">
        <v>140000</v>
      </c>
      <c r="H1190" s="29" t="s">
        <v>17</v>
      </c>
      <c r="I1190" s="28">
        <v>0</v>
      </c>
      <c r="J1190" s="29" t="s">
        <v>17</v>
      </c>
      <c r="K1190" s="29" t="s">
        <v>16</v>
      </c>
      <c r="L1190" s="29" t="str">
        <f>_xlfn.XLOOKUP($D1190,mapping!$B$2:$B$124,mapping!$A$2:$A$124,,0)</f>
        <v>Data Analyst</v>
      </c>
      <c r="M1190" s="29" t="str">
        <f>_xlfn.XLOOKUP($C1190,mapping!$J$2:$J$5,mapping!$K$2:$K$5,,0)</f>
        <v>Full-Time</v>
      </c>
      <c r="N1190" s="29" t="str">
        <f>_xlfn.XLOOKUP($B1190,mapping!$G$2:$G$5,mapping!$H$2:$H$5,,0)</f>
        <v>Senior</v>
      </c>
      <c r="O1190" s="29" t="str">
        <f>_xlfn.XLOOKUP($J1190,mapping!$D$2:$D$56,mapping!$E$2:$E$56,,0)</f>
        <v>United States</v>
      </c>
      <c r="P1190" s="29" t="str">
        <f>_xlfn.XLOOKUP($K1190,mapping!$P$2:$P$4,mapping!$Q$2:$Q$4,,0)</f>
        <v>Medium</v>
      </c>
      <c r="Q1190" s="29" t="str">
        <f>_xlfn.XLOOKUP($I1190,mapping!$M$2:$M$4,mapping!$N$2:$N$4,,0)</f>
        <v>On-site</v>
      </c>
    </row>
    <row r="1191" spans="1:17" x14ac:dyDescent="0.25">
      <c r="A1191" s="28">
        <v>2023</v>
      </c>
      <c r="B1191" s="29" t="s">
        <v>11</v>
      </c>
      <c r="C1191" s="29" t="s">
        <v>12</v>
      </c>
      <c r="D1191" s="29" t="s">
        <v>13</v>
      </c>
      <c r="E1191" s="28">
        <v>75000</v>
      </c>
      <c r="F1191" s="29" t="s">
        <v>14</v>
      </c>
      <c r="G1191" s="28">
        <v>75000</v>
      </c>
      <c r="H1191" s="29" t="s">
        <v>17</v>
      </c>
      <c r="I1191" s="28">
        <v>0</v>
      </c>
      <c r="J1191" s="29" t="s">
        <v>17</v>
      </c>
      <c r="K1191" s="29" t="s">
        <v>16</v>
      </c>
      <c r="L1191" s="29" t="str">
        <f>_xlfn.XLOOKUP($D1191,mapping!$B$2:$B$124,mapping!$A$2:$A$124,,0)</f>
        <v>Data Analyst</v>
      </c>
      <c r="M1191" s="29" t="str">
        <f>_xlfn.XLOOKUP($C1191,mapping!$J$2:$J$5,mapping!$K$2:$K$5,,0)</f>
        <v>Full-Time</v>
      </c>
      <c r="N1191" s="29" t="str">
        <f>_xlfn.XLOOKUP($B1191,mapping!$G$2:$G$5,mapping!$H$2:$H$5,,0)</f>
        <v>Mid-Level</v>
      </c>
      <c r="O1191" s="29" t="str">
        <f>_xlfn.XLOOKUP($J1191,mapping!$D$2:$D$56,mapping!$E$2:$E$56,,0)</f>
        <v>United States</v>
      </c>
      <c r="P1191" s="29" t="str">
        <f>_xlfn.XLOOKUP($K1191,mapping!$P$2:$P$4,mapping!$Q$2:$Q$4,,0)</f>
        <v>Medium</v>
      </c>
      <c r="Q1191" s="29" t="str">
        <f>_xlfn.XLOOKUP($I1191,mapping!$M$2:$M$4,mapping!$N$2:$N$4,,0)</f>
        <v>On-site</v>
      </c>
    </row>
    <row r="1192" spans="1:17" x14ac:dyDescent="0.25">
      <c r="A1192" s="28">
        <v>2023</v>
      </c>
      <c r="B1192" s="29" t="s">
        <v>21</v>
      </c>
      <c r="C1192" s="29" t="s">
        <v>12</v>
      </c>
      <c r="D1192" s="29" t="s">
        <v>18</v>
      </c>
      <c r="E1192" s="28">
        <v>200000</v>
      </c>
      <c r="F1192" s="29" t="s">
        <v>14</v>
      </c>
      <c r="G1192" s="28">
        <v>200000</v>
      </c>
      <c r="H1192" s="29" t="s">
        <v>17</v>
      </c>
      <c r="I1192" s="28">
        <v>100</v>
      </c>
      <c r="J1192" s="29" t="s">
        <v>17</v>
      </c>
      <c r="K1192" s="29" t="s">
        <v>16</v>
      </c>
      <c r="L1192" s="29" t="str">
        <f>_xlfn.XLOOKUP($D1192,mapping!$B$2:$B$124,mapping!$A$2:$A$124,,0)</f>
        <v>Machine Learning Engineer</v>
      </c>
      <c r="M1192" s="29" t="str">
        <f>_xlfn.XLOOKUP($C1192,mapping!$J$2:$J$5,mapping!$K$2:$K$5,,0)</f>
        <v>Full-Time</v>
      </c>
      <c r="N1192" s="29" t="str">
        <f>_xlfn.XLOOKUP($B1192,mapping!$G$2:$G$5,mapping!$H$2:$H$5,,0)</f>
        <v>Senior</v>
      </c>
      <c r="O1192" s="29" t="str">
        <f>_xlfn.XLOOKUP($J1192,mapping!$D$2:$D$56,mapping!$E$2:$E$56,,0)</f>
        <v>United States</v>
      </c>
      <c r="P1192" s="29" t="str">
        <f>_xlfn.XLOOKUP($K1192,mapping!$P$2:$P$4,mapping!$Q$2:$Q$4,,0)</f>
        <v>Medium</v>
      </c>
      <c r="Q1192" s="29" t="str">
        <f>_xlfn.XLOOKUP($I1192,mapping!$M$2:$M$4,mapping!$N$2:$N$4,,0)</f>
        <v>Remote</v>
      </c>
    </row>
    <row r="1193" spans="1:17" x14ac:dyDescent="0.25">
      <c r="A1193" s="28">
        <v>2023</v>
      </c>
      <c r="B1193" s="29" t="s">
        <v>21</v>
      </c>
      <c r="C1193" s="29" t="s">
        <v>12</v>
      </c>
      <c r="D1193" s="29" t="s">
        <v>39</v>
      </c>
      <c r="E1193" s="28">
        <v>145000</v>
      </c>
      <c r="F1193" s="29" t="s">
        <v>14</v>
      </c>
      <c r="G1193" s="28">
        <v>145000</v>
      </c>
      <c r="H1193" s="29" t="s">
        <v>17</v>
      </c>
      <c r="I1193" s="28">
        <v>100</v>
      </c>
      <c r="J1193" s="29" t="s">
        <v>17</v>
      </c>
      <c r="K1193" s="29" t="s">
        <v>16</v>
      </c>
      <c r="L1193" s="29" t="str">
        <f>_xlfn.XLOOKUP($D1193,mapping!$B$2:$B$124,mapping!$A$2:$A$124,,0)</f>
        <v>Machine Learning Engineer</v>
      </c>
      <c r="M1193" s="29" t="str">
        <f>_xlfn.XLOOKUP($C1193,mapping!$J$2:$J$5,mapping!$K$2:$K$5,,0)</f>
        <v>Full-Time</v>
      </c>
      <c r="N1193" s="29" t="str">
        <f>_xlfn.XLOOKUP($B1193,mapping!$G$2:$G$5,mapping!$H$2:$H$5,,0)</f>
        <v>Senior</v>
      </c>
      <c r="O1193" s="29" t="str">
        <f>_xlfn.XLOOKUP($J1193,mapping!$D$2:$D$56,mapping!$E$2:$E$56,,0)</f>
        <v>United States</v>
      </c>
      <c r="P1193" s="29" t="str">
        <f>_xlfn.XLOOKUP($K1193,mapping!$P$2:$P$4,mapping!$Q$2:$Q$4,,0)</f>
        <v>Medium</v>
      </c>
      <c r="Q1193" s="29" t="str">
        <f>_xlfn.XLOOKUP($I1193,mapping!$M$2:$M$4,mapping!$N$2:$N$4,,0)</f>
        <v>Remote</v>
      </c>
    </row>
    <row r="1194" spans="1:17" x14ac:dyDescent="0.25">
      <c r="A1194" s="28">
        <v>2023</v>
      </c>
      <c r="B1194" s="29" t="s">
        <v>29</v>
      </c>
      <c r="C1194" s="29" t="s">
        <v>12</v>
      </c>
      <c r="D1194" s="29" t="s">
        <v>22</v>
      </c>
      <c r="E1194" s="28">
        <v>73100</v>
      </c>
      <c r="F1194" s="29" t="s">
        <v>14</v>
      </c>
      <c r="G1194" s="28">
        <v>73100</v>
      </c>
      <c r="H1194" s="29" t="s">
        <v>17</v>
      </c>
      <c r="I1194" s="28">
        <v>100</v>
      </c>
      <c r="J1194" s="29" t="s">
        <v>17</v>
      </c>
      <c r="K1194" s="29" t="s">
        <v>16</v>
      </c>
      <c r="L1194" s="29" t="str">
        <f>_xlfn.XLOOKUP($D1194,mapping!$B$2:$B$124,mapping!$A$2:$A$124,,0)</f>
        <v>Data Scientist</v>
      </c>
      <c r="M1194" s="29" t="str">
        <f>_xlfn.XLOOKUP($C1194,mapping!$J$2:$J$5,mapping!$K$2:$K$5,,0)</f>
        <v>Full-Time</v>
      </c>
      <c r="N1194" s="29" t="str">
        <f>_xlfn.XLOOKUP($B1194,mapping!$G$2:$G$5,mapping!$H$2:$H$5,,0)</f>
        <v>Junior</v>
      </c>
      <c r="O1194" s="29" t="str">
        <f>_xlfn.XLOOKUP($J1194,mapping!$D$2:$D$56,mapping!$E$2:$E$56,,0)</f>
        <v>United States</v>
      </c>
      <c r="P1194" s="29" t="str">
        <f>_xlfn.XLOOKUP($K1194,mapping!$P$2:$P$4,mapping!$Q$2:$Q$4,,0)</f>
        <v>Medium</v>
      </c>
      <c r="Q1194" s="29" t="str">
        <f>_xlfn.XLOOKUP($I1194,mapping!$M$2:$M$4,mapping!$N$2:$N$4,,0)</f>
        <v>Remote</v>
      </c>
    </row>
    <row r="1195" spans="1:17" x14ac:dyDescent="0.25">
      <c r="A1195" s="28">
        <v>2024</v>
      </c>
      <c r="B1195" s="29" t="s">
        <v>21</v>
      </c>
      <c r="C1195" s="29" t="s">
        <v>12</v>
      </c>
      <c r="D1195" s="29" t="s">
        <v>57</v>
      </c>
      <c r="E1195" s="28">
        <v>140000</v>
      </c>
      <c r="F1195" s="29" t="s">
        <v>14</v>
      </c>
      <c r="G1195" s="28">
        <v>140000</v>
      </c>
      <c r="H1195" s="29" t="s">
        <v>17</v>
      </c>
      <c r="I1195" s="28">
        <v>0</v>
      </c>
      <c r="J1195" s="29" t="s">
        <v>17</v>
      </c>
      <c r="K1195" s="29" t="s">
        <v>16</v>
      </c>
      <c r="L1195" s="29" t="str">
        <f>_xlfn.XLOOKUP($D1195,mapping!$B$2:$B$124,mapping!$A$2:$A$124,,0)</f>
        <v>Data Scientist</v>
      </c>
      <c r="M1195" s="29" t="str">
        <f>_xlfn.XLOOKUP($C1195,mapping!$J$2:$J$5,mapping!$K$2:$K$5,,0)</f>
        <v>Full-Time</v>
      </c>
      <c r="N1195" s="29" t="str">
        <f>_xlfn.XLOOKUP($B1195,mapping!$G$2:$G$5,mapping!$H$2:$H$5,,0)</f>
        <v>Senior</v>
      </c>
      <c r="O1195" s="29" t="str">
        <f>_xlfn.XLOOKUP($J1195,mapping!$D$2:$D$56,mapping!$E$2:$E$56,,0)</f>
        <v>United States</v>
      </c>
      <c r="P1195" s="29" t="str">
        <f>_xlfn.XLOOKUP($K1195,mapping!$P$2:$P$4,mapping!$Q$2:$Q$4,,0)</f>
        <v>Medium</v>
      </c>
      <c r="Q1195" s="29" t="str">
        <f>_xlfn.XLOOKUP($I1195,mapping!$M$2:$M$4,mapping!$N$2:$N$4,,0)</f>
        <v>On-site</v>
      </c>
    </row>
    <row r="1196" spans="1:17" x14ac:dyDescent="0.25">
      <c r="A1196" s="28">
        <v>2024</v>
      </c>
      <c r="B1196" s="29" t="s">
        <v>11</v>
      </c>
      <c r="C1196" s="29" t="s">
        <v>12</v>
      </c>
      <c r="D1196" s="29" t="s">
        <v>59</v>
      </c>
      <c r="E1196" s="28">
        <v>112500</v>
      </c>
      <c r="F1196" s="29" t="s">
        <v>14</v>
      </c>
      <c r="G1196" s="28">
        <v>112500</v>
      </c>
      <c r="H1196" s="29" t="s">
        <v>17</v>
      </c>
      <c r="I1196" s="28">
        <v>100</v>
      </c>
      <c r="J1196" s="29" t="s">
        <v>17</v>
      </c>
      <c r="K1196" s="29" t="s">
        <v>16</v>
      </c>
      <c r="L1196" s="29" t="str">
        <f>_xlfn.XLOOKUP($D1196,mapping!$B$2:$B$124,mapping!$A$2:$A$124,,0)</f>
        <v>Data Specialist</v>
      </c>
      <c r="M1196" s="29" t="str">
        <f>_xlfn.XLOOKUP($C1196,mapping!$J$2:$J$5,mapping!$K$2:$K$5,,0)</f>
        <v>Full-Time</v>
      </c>
      <c r="N1196" s="29" t="str">
        <f>_xlfn.XLOOKUP($B1196,mapping!$G$2:$G$5,mapping!$H$2:$H$5,,0)</f>
        <v>Mid-Level</v>
      </c>
      <c r="O1196" s="29" t="str">
        <f>_xlfn.XLOOKUP($J1196,mapping!$D$2:$D$56,mapping!$E$2:$E$56,,0)</f>
        <v>United States</v>
      </c>
      <c r="P1196" s="29" t="str">
        <f>_xlfn.XLOOKUP($K1196,mapping!$P$2:$P$4,mapping!$Q$2:$Q$4,,0)</f>
        <v>Medium</v>
      </c>
      <c r="Q1196" s="29" t="str">
        <f>_xlfn.XLOOKUP($I1196,mapping!$M$2:$M$4,mapping!$N$2:$N$4,,0)</f>
        <v>Remote</v>
      </c>
    </row>
    <row r="1197" spans="1:17" x14ac:dyDescent="0.25">
      <c r="A1197" s="28">
        <v>2023</v>
      </c>
      <c r="B1197" s="29" t="s">
        <v>21</v>
      </c>
      <c r="C1197" s="29" t="s">
        <v>12</v>
      </c>
      <c r="D1197" s="29" t="s">
        <v>18</v>
      </c>
      <c r="E1197" s="28">
        <v>296400</v>
      </c>
      <c r="F1197" s="29" t="s">
        <v>14</v>
      </c>
      <c r="G1197" s="28">
        <v>296400</v>
      </c>
      <c r="H1197" s="29" t="s">
        <v>17</v>
      </c>
      <c r="I1197" s="28">
        <v>0</v>
      </c>
      <c r="J1197" s="29" t="s">
        <v>17</v>
      </c>
      <c r="K1197" s="29" t="s">
        <v>16</v>
      </c>
      <c r="L1197" s="29" t="str">
        <f>_xlfn.XLOOKUP($D1197,mapping!$B$2:$B$124,mapping!$A$2:$A$124,,0)</f>
        <v>Machine Learning Engineer</v>
      </c>
      <c r="M1197" s="29" t="str">
        <f>_xlfn.XLOOKUP($C1197,mapping!$J$2:$J$5,mapping!$K$2:$K$5,,0)</f>
        <v>Full-Time</v>
      </c>
      <c r="N1197" s="29" t="str">
        <f>_xlfn.XLOOKUP($B1197,mapping!$G$2:$G$5,mapping!$H$2:$H$5,,0)</f>
        <v>Senior</v>
      </c>
      <c r="O1197" s="29" t="str">
        <f>_xlfn.XLOOKUP($J1197,mapping!$D$2:$D$56,mapping!$E$2:$E$56,,0)</f>
        <v>United States</v>
      </c>
      <c r="P1197" s="29" t="str">
        <f>_xlfn.XLOOKUP($K1197,mapping!$P$2:$P$4,mapping!$Q$2:$Q$4,,0)</f>
        <v>Medium</v>
      </c>
      <c r="Q1197" s="29" t="str">
        <f>_xlfn.XLOOKUP($I1197,mapping!$M$2:$M$4,mapping!$N$2:$N$4,,0)</f>
        <v>On-site</v>
      </c>
    </row>
    <row r="1198" spans="1:17" x14ac:dyDescent="0.25">
      <c r="A1198" s="28">
        <v>2024</v>
      </c>
      <c r="B1198" s="29" t="s">
        <v>21</v>
      </c>
      <c r="C1198" s="29" t="s">
        <v>12</v>
      </c>
      <c r="D1198" s="29" t="s">
        <v>22</v>
      </c>
      <c r="E1198" s="28">
        <v>226500</v>
      </c>
      <c r="F1198" s="29" t="s">
        <v>14</v>
      </c>
      <c r="G1198" s="28">
        <v>226500</v>
      </c>
      <c r="H1198" s="29" t="s">
        <v>17</v>
      </c>
      <c r="I1198" s="28">
        <v>100</v>
      </c>
      <c r="J1198" s="29" t="s">
        <v>17</v>
      </c>
      <c r="K1198" s="29" t="s">
        <v>16</v>
      </c>
      <c r="L1198" s="29" t="str">
        <f>_xlfn.XLOOKUP($D1198,mapping!$B$2:$B$124,mapping!$A$2:$A$124,,0)</f>
        <v>Data Scientist</v>
      </c>
      <c r="M1198" s="29" t="str">
        <f>_xlfn.XLOOKUP($C1198,mapping!$J$2:$J$5,mapping!$K$2:$K$5,,0)</f>
        <v>Full-Time</v>
      </c>
      <c r="N1198" s="29" t="str">
        <f>_xlfn.XLOOKUP($B1198,mapping!$G$2:$G$5,mapping!$H$2:$H$5,,0)</f>
        <v>Senior</v>
      </c>
      <c r="O1198" s="29" t="str">
        <f>_xlfn.XLOOKUP($J1198,mapping!$D$2:$D$56,mapping!$E$2:$E$56,,0)</f>
        <v>United States</v>
      </c>
      <c r="P1198" s="29" t="str">
        <f>_xlfn.XLOOKUP($K1198,mapping!$P$2:$P$4,mapping!$Q$2:$Q$4,,0)</f>
        <v>Medium</v>
      </c>
      <c r="Q1198" s="29" t="str">
        <f>_xlfn.XLOOKUP($I1198,mapping!$M$2:$M$4,mapping!$N$2:$N$4,,0)</f>
        <v>Remote</v>
      </c>
    </row>
    <row r="1199" spans="1:17" x14ac:dyDescent="0.25">
      <c r="A1199" s="28">
        <v>2024</v>
      </c>
      <c r="B1199" s="29" t="s">
        <v>21</v>
      </c>
      <c r="C1199" s="29" t="s">
        <v>12</v>
      </c>
      <c r="D1199" s="29" t="s">
        <v>86</v>
      </c>
      <c r="E1199" s="28">
        <v>144138</v>
      </c>
      <c r="F1199" s="29" t="s">
        <v>14</v>
      </c>
      <c r="G1199" s="28">
        <v>144138</v>
      </c>
      <c r="H1199" s="29" t="s">
        <v>17</v>
      </c>
      <c r="I1199" s="28">
        <v>0</v>
      </c>
      <c r="J1199" s="29" t="s">
        <v>17</v>
      </c>
      <c r="K1199" s="29" t="s">
        <v>16</v>
      </c>
      <c r="L1199" s="29" t="str">
        <f>_xlfn.XLOOKUP($D1199,mapping!$B$2:$B$124,mapping!$A$2:$A$124,,0)</f>
        <v>Business Intelligence</v>
      </c>
      <c r="M1199" s="29" t="str">
        <f>_xlfn.XLOOKUP($C1199,mapping!$J$2:$J$5,mapping!$K$2:$K$5,,0)</f>
        <v>Full-Time</v>
      </c>
      <c r="N1199" s="29" t="str">
        <f>_xlfn.XLOOKUP($B1199,mapping!$G$2:$G$5,mapping!$H$2:$H$5,,0)</f>
        <v>Senior</v>
      </c>
      <c r="O1199" s="29" t="str">
        <f>_xlfn.XLOOKUP($J1199,mapping!$D$2:$D$56,mapping!$E$2:$E$56,,0)</f>
        <v>United States</v>
      </c>
      <c r="P1199" s="29" t="str">
        <f>_xlfn.XLOOKUP($K1199,mapping!$P$2:$P$4,mapping!$Q$2:$Q$4,,0)</f>
        <v>Medium</v>
      </c>
      <c r="Q1199" s="29" t="str">
        <f>_xlfn.XLOOKUP($I1199,mapping!$M$2:$M$4,mapping!$N$2:$N$4,,0)</f>
        <v>On-site</v>
      </c>
    </row>
    <row r="1200" spans="1:17" x14ac:dyDescent="0.25">
      <c r="A1200" s="28">
        <v>2022</v>
      </c>
      <c r="B1200" s="29" t="s">
        <v>11</v>
      </c>
      <c r="C1200" s="29" t="s">
        <v>12</v>
      </c>
      <c r="D1200" s="29" t="s">
        <v>26</v>
      </c>
      <c r="E1200" s="28">
        <v>80000</v>
      </c>
      <c r="F1200" s="29" t="s">
        <v>14</v>
      </c>
      <c r="G1200" s="28">
        <v>80000</v>
      </c>
      <c r="H1200" s="29" t="s">
        <v>17</v>
      </c>
      <c r="I1200" s="28">
        <v>0</v>
      </c>
      <c r="J1200" s="29" t="s">
        <v>17</v>
      </c>
      <c r="K1200" s="29" t="s">
        <v>16</v>
      </c>
      <c r="L1200" s="29" t="str">
        <f>_xlfn.XLOOKUP($D1200,mapping!$B$2:$B$124,mapping!$A$2:$A$124,,0)</f>
        <v>Data Engineer</v>
      </c>
      <c r="M1200" s="29" t="str">
        <f>_xlfn.XLOOKUP($C1200,mapping!$J$2:$J$5,mapping!$K$2:$K$5,,0)</f>
        <v>Full-Time</v>
      </c>
      <c r="N1200" s="29" t="str">
        <f>_xlfn.XLOOKUP($B1200,mapping!$G$2:$G$5,mapping!$H$2:$H$5,,0)</f>
        <v>Mid-Level</v>
      </c>
      <c r="O1200" s="29" t="str">
        <f>_xlfn.XLOOKUP($J1200,mapping!$D$2:$D$56,mapping!$E$2:$E$56,,0)</f>
        <v>United States</v>
      </c>
      <c r="P1200" s="29" t="str">
        <f>_xlfn.XLOOKUP($K1200,mapping!$P$2:$P$4,mapping!$Q$2:$Q$4,,0)</f>
        <v>Medium</v>
      </c>
      <c r="Q1200" s="29" t="str">
        <f>_xlfn.XLOOKUP($I1200,mapping!$M$2:$M$4,mapping!$N$2:$N$4,,0)</f>
        <v>On-site</v>
      </c>
    </row>
    <row r="1201" spans="1:17" x14ac:dyDescent="0.25">
      <c r="A1201" s="28">
        <v>2023</v>
      </c>
      <c r="B1201" s="29" t="s">
        <v>21</v>
      </c>
      <c r="C1201" s="29" t="s">
        <v>12</v>
      </c>
      <c r="D1201" s="29" t="s">
        <v>26</v>
      </c>
      <c r="E1201" s="28">
        <v>225000</v>
      </c>
      <c r="F1201" s="29" t="s">
        <v>14</v>
      </c>
      <c r="G1201" s="28">
        <v>225000</v>
      </c>
      <c r="H1201" s="29" t="s">
        <v>17</v>
      </c>
      <c r="I1201" s="28">
        <v>0</v>
      </c>
      <c r="J1201" s="29" t="s">
        <v>17</v>
      </c>
      <c r="K1201" s="29" t="s">
        <v>16</v>
      </c>
      <c r="L1201" s="29" t="str">
        <f>_xlfn.XLOOKUP($D1201,mapping!$B$2:$B$124,mapping!$A$2:$A$124,,0)</f>
        <v>Data Engineer</v>
      </c>
      <c r="M1201" s="29" t="str">
        <f>_xlfn.XLOOKUP($C1201,mapping!$J$2:$J$5,mapping!$K$2:$K$5,,0)</f>
        <v>Full-Time</v>
      </c>
      <c r="N1201" s="29" t="str">
        <f>_xlfn.XLOOKUP($B1201,mapping!$G$2:$G$5,mapping!$H$2:$H$5,,0)</f>
        <v>Senior</v>
      </c>
      <c r="O1201" s="29" t="str">
        <f>_xlfn.XLOOKUP($J1201,mapping!$D$2:$D$56,mapping!$E$2:$E$56,,0)</f>
        <v>United States</v>
      </c>
      <c r="P1201" s="29" t="str">
        <f>_xlfn.XLOOKUP($K1201,mapping!$P$2:$P$4,mapping!$Q$2:$Q$4,,0)</f>
        <v>Medium</v>
      </c>
      <c r="Q1201" s="29" t="str">
        <f>_xlfn.XLOOKUP($I1201,mapping!$M$2:$M$4,mapping!$N$2:$N$4,,0)</f>
        <v>On-site</v>
      </c>
    </row>
    <row r="1202" spans="1:17" x14ac:dyDescent="0.25">
      <c r="A1202" s="28">
        <v>2023</v>
      </c>
      <c r="B1202" s="29" t="s">
        <v>21</v>
      </c>
      <c r="C1202" s="29" t="s">
        <v>12</v>
      </c>
      <c r="D1202" s="29" t="s">
        <v>22</v>
      </c>
      <c r="E1202" s="28">
        <v>156560</v>
      </c>
      <c r="F1202" s="29" t="s">
        <v>14</v>
      </c>
      <c r="G1202" s="28">
        <v>156560</v>
      </c>
      <c r="H1202" s="29" t="s">
        <v>17</v>
      </c>
      <c r="I1202" s="28">
        <v>0</v>
      </c>
      <c r="J1202" s="29" t="s">
        <v>17</v>
      </c>
      <c r="K1202" s="29" t="s">
        <v>16</v>
      </c>
      <c r="L1202" s="29" t="str">
        <f>_xlfn.XLOOKUP($D1202,mapping!$B$2:$B$124,mapping!$A$2:$A$124,,0)</f>
        <v>Data Scientist</v>
      </c>
      <c r="M1202" s="29" t="str">
        <f>_xlfn.XLOOKUP($C1202,mapping!$J$2:$J$5,mapping!$K$2:$K$5,,0)</f>
        <v>Full-Time</v>
      </c>
      <c r="N1202" s="29" t="str">
        <f>_xlfn.XLOOKUP($B1202,mapping!$G$2:$G$5,mapping!$H$2:$H$5,,0)</f>
        <v>Senior</v>
      </c>
      <c r="O1202" s="29" t="str">
        <f>_xlfn.XLOOKUP($J1202,mapping!$D$2:$D$56,mapping!$E$2:$E$56,,0)</f>
        <v>United States</v>
      </c>
      <c r="P1202" s="29" t="str">
        <f>_xlfn.XLOOKUP($K1202,mapping!$P$2:$P$4,mapping!$Q$2:$Q$4,,0)</f>
        <v>Medium</v>
      </c>
      <c r="Q1202" s="29" t="str">
        <f>_xlfn.XLOOKUP($I1202,mapping!$M$2:$M$4,mapping!$N$2:$N$4,,0)</f>
        <v>On-site</v>
      </c>
    </row>
    <row r="1203" spans="1:17" x14ac:dyDescent="0.25">
      <c r="A1203" s="28">
        <v>2023</v>
      </c>
      <c r="B1203" s="29" t="s">
        <v>29</v>
      </c>
      <c r="C1203" s="29" t="s">
        <v>12</v>
      </c>
      <c r="D1203" s="29" t="s">
        <v>13</v>
      </c>
      <c r="E1203" s="28">
        <v>25000</v>
      </c>
      <c r="F1203" s="29" t="s">
        <v>19</v>
      </c>
      <c r="G1203" s="28">
        <v>26992</v>
      </c>
      <c r="H1203" s="29" t="s">
        <v>122</v>
      </c>
      <c r="I1203" s="28">
        <v>100</v>
      </c>
      <c r="J1203" s="29" t="s">
        <v>28</v>
      </c>
      <c r="K1203" s="29" t="s">
        <v>56</v>
      </c>
      <c r="L1203" s="29" t="str">
        <f>_xlfn.XLOOKUP($D1203,mapping!$B$2:$B$124,mapping!$A$2:$A$124,,0)</f>
        <v>Data Analyst</v>
      </c>
      <c r="M1203" s="29" t="str">
        <f>_xlfn.XLOOKUP($C1203,mapping!$J$2:$J$5,mapping!$K$2:$K$5,,0)</f>
        <v>Full-Time</v>
      </c>
      <c r="N1203" s="29" t="str">
        <f>_xlfn.XLOOKUP($B1203,mapping!$G$2:$G$5,mapping!$H$2:$H$5,,0)</f>
        <v>Junior</v>
      </c>
      <c r="O1203" s="29" t="str">
        <f>_xlfn.XLOOKUP($J1203,mapping!$D$2:$D$56,mapping!$E$2:$E$56,,0)</f>
        <v>United Kingdom</v>
      </c>
      <c r="P1203" s="29" t="str">
        <f>_xlfn.XLOOKUP($K1203,mapping!$P$2:$P$4,mapping!$Q$2:$Q$4,,0)</f>
        <v>Small</v>
      </c>
      <c r="Q1203" s="29" t="str">
        <f>_xlfn.XLOOKUP($I1203,mapping!$M$2:$M$4,mapping!$N$2:$N$4,,0)</f>
        <v>Remote</v>
      </c>
    </row>
    <row r="1204" spans="1:17" x14ac:dyDescent="0.25">
      <c r="A1204" s="28">
        <v>2023</v>
      </c>
      <c r="B1204" s="29" t="s">
        <v>21</v>
      </c>
      <c r="C1204" s="29" t="s">
        <v>12</v>
      </c>
      <c r="D1204" s="29" t="s">
        <v>18</v>
      </c>
      <c r="E1204" s="28">
        <v>125000</v>
      </c>
      <c r="F1204" s="29" t="s">
        <v>14</v>
      </c>
      <c r="G1204" s="28">
        <v>125000</v>
      </c>
      <c r="H1204" s="29" t="s">
        <v>17</v>
      </c>
      <c r="I1204" s="28">
        <v>0</v>
      </c>
      <c r="J1204" s="29" t="s">
        <v>17</v>
      </c>
      <c r="K1204" s="29" t="s">
        <v>16</v>
      </c>
      <c r="L1204" s="29" t="str">
        <f>_xlfn.XLOOKUP($D1204,mapping!$B$2:$B$124,mapping!$A$2:$A$124,,0)</f>
        <v>Machine Learning Engineer</v>
      </c>
      <c r="M1204" s="29" t="str">
        <f>_xlfn.XLOOKUP($C1204,mapping!$J$2:$J$5,mapping!$K$2:$K$5,,0)</f>
        <v>Full-Time</v>
      </c>
      <c r="N1204" s="29" t="str">
        <f>_xlfn.XLOOKUP($B1204,mapping!$G$2:$G$5,mapping!$H$2:$H$5,,0)</f>
        <v>Senior</v>
      </c>
      <c r="O1204" s="29" t="str">
        <f>_xlfn.XLOOKUP($J1204,mapping!$D$2:$D$56,mapping!$E$2:$E$56,,0)</f>
        <v>United States</v>
      </c>
      <c r="P1204" s="29" t="str">
        <f>_xlfn.XLOOKUP($K1204,mapping!$P$2:$P$4,mapping!$Q$2:$Q$4,,0)</f>
        <v>Medium</v>
      </c>
      <c r="Q1204" s="29" t="str">
        <f>_xlfn.XLOOKUP($I1204,mapping!$M$2:$M$4,mapping!$N$2:$N$4,,0)</f>
        <v>On-site</v>
      </c>
    </row>
    <row r="1205" spans="1:17" x14ac:dyDescent="0.25">
      <c r="A1205" s="28">
        <v>2023</v>
      </c>
      <c r="B1205" s="29" t="s">
        <v>21</v>
      </c>
      <c r="C1205" s="29" t="s">
        <v>12</v>
      </c>
      <c r="D1205" s="29" t="s">
        <v>18</v>
      </c>
      <c r="E1205" s="28">
        <v>225000</v>
      </c>
      <c r="F1205" s="29" t="s">
        <v>14</v>
      </c>
      <c r="G1205" s="28">
        <v>225000</v>
      </c>
      <c r="H1205" s="29" t="s">
        <v>121</v>
      </c>
      <c r="I1205" s="28">
        <v>0</v>
      </c>
      <c r="J1205" s="29" t="s">
        <v>121</v>
      </c>
      <c r="K1205" s="29" t="s">
        <v>16</v>
      </c>
      <c r="L1205" s="29" t="str">
        <f>_xlfn.XLOOKUP($D1205,mapping!$B$2:$B$124,mapping!$A$2:$A$124,,0)</f>
        <v>Machine Learning Engineer</v>
      </c>
      <c r="M1205" s="29" t="str">
        <f>_xlfn.XLOOKUP($C1205,mapping!$J$2:$J$5,mapping!$K$2:$K$5,,0)</f>
        <v>Full-Time</v>
      </c>
      <c r="N1205" s="29" t="str">
        <f>_xlfn.XLOOKUP($B1205,mapping!$G$2:$G$5,mapping!$H$2:$H$5,,0)</f>
        <v>Senior</v>
      </c>
      <c r="O1205" s="29" t="str">
        <f>_xlfn.XLOOKUP($J1205,mapping!$D$2:$D$56,mapping!$E$2:$E$56,,0)</f>
        <v>France</v>
      </c>
      <c r="P1205" s="29" t="str">
        <f>_xlfn.XLOOKUP($K1205,mapping!$P$2:$P$4,mapping!$Q$2:$Q$4,,0)</f>
        <v>Medium</v>
      </c>
      <c r="Q1205" s="29" t="str">
        <f>_xlfn.XLOOKUP($I1205,mapping!$M$2:$M$4,mapping!$N$2:$N$4,,0)</f>
        <v>On-site</v>
      </c>
    </row>
    <row r="1206" spans="1:17" x14ac:dyDescent="0.25">
      <c r="A1206" s="28">
        <v>2023</v>
      </c>
      <c r="B1206" s="29" t="s">
        <v>11</v>
      </c>
      <c r="C1206" s="29" t="s">
        <v>12</v>
      </c>
      <c r="D1206" s="29" t="s">
        <v>138</v>
      </c>
      <c r="E1206" s="28">
        <v>90300</v>
      </c>
      <c r="F1206" s="29" t="s">
        <v>14</v>
      </c>
      <c r="G1206" s="28">
        <v>90300</v>
      </c>
      <c r="H1206" s="29" t="s">
        <v>17</v>
      </c>
      <c r="I1206" s="28">
        <v>0</v>
      </c>
      <c r="J1206" s="29" t="s">
        <v>17</v>
      </c>
      <c r="K1206" s="29" t="s">
        <v>16</v>
      </c>
      <c r="L1206" s="29" t="str">
        <f>_xlfn.XLOOKUP($D1206,mapping!$B$2:$B$124,mapping!$A$2:$A$124,,0)</f>
        <v>Data Analyst</v>
      </c>
      <c r="M1206" s="29" t="str">
        <f>_xlfn.XLOOKUP($C1206,mapping!$J$2:$J$5,mapping!$K$2:$K$5,,0)</f>
        <v>Full-Time</v>
      </c>
      <c r="N1206" s="29" t="str">
        <f>_xlfn.XLOOKUP($B1206,mapping!$G$2:$G$5,mapping!$H$2:$H$5,,0)</f>
        <v>Mid-Level</v>
      </c>
      <c r="O1206" s="29" t="str">
        <f>_xlfn.XLOOKUP($J1206,mapping!$D$2:$D$56,mapping!$E$2:$E$56,,0)</f>
        <v>United States</v>
      </c>
      <c r="P1206" s="29" t="str">
        <f>_xlfn.XLOOKUP($K1206,mapping!$P$2:$P$4,mapping!$Q$2:$Q$4,,0)</f>
        <v>Medium</v>
      </c>
      <c r="Q1206" s="29" t="str">
        <f>_xlfn.XLOOKUP($I1206,mapping!$M$2:$M$4,mapping!$N$2:$N$4,,0)</f>
        <v>On-site</v>
      </c>
    </row>
    <row r="1207" spans="1:17" x14ac:dyDescent="0.25">
      <c r="A1207" s="28">
        <v>2023</v>
      </c>
      <c r="B1207" s="29" t="s">
        <v>21</v>
      </c>
      <c r="C1207" s="29" t="s">
        <v>12</v>
      </c>
      <c r="D1207" s="29" t="s">
        <v>69</v>
      </c>
      <c r="E1207" s="28">
        <v>130000</v>
      </c>
      <c r="F1207" s="29" t="s">
        <v>14</v>
      </c>
      <c r="G1207" s="28">
        <v>130000</v>
      </c>
      <c r="H1207" s="29" t="s">
        <v>17</v>
      </c>
      <c r="I1207" s="28">
        <v>0</v>
      </c>
      <c r="J1207" s="29" t="s">
        <v>17</v>
      </c>
      <c r="K1207" s="29" t="s">
        <v>16</v>
      </c>
      <c r="L1207" s="29" t="str">
        <f>_xlfn.XLOOKUP($D1207,mapping!$B$2:$B$124,mapping!$A$2:$A$124,,0)</f>
        <v>Data Manager</v>
      </c>
      <c r="M1207" s="29" t="str">
        <f>_xlfn.XLOOKUP($C1207,mapping!$J$2:$J$5,mapping!$K$2:$K$5,,0)</f>
        <v>Full-Time</v>
      </c>
      <c r="N1207" s="29" t="str">
        <f>_xlfn.XLOOKUP($B1207,mapping!$G$2:$G$5,mapping!$H$2:$H$5,,0)</f>
        <v>Senior</v>
      </c>
      <c r="O1207" s="29" t="str">
        <f>_xlfn.XLOOKUP($J1207,mapping!$D$2:$D$56,mapping!$E$2:$E$56,,0)</f>
        <v>United States</v>
      </c>
      <c r="P1207" s="29" t="str">
        <f>_xlfn.XLOOKUP($K1207,mapping!$P$2:$P$4,mapping!$Q$2:$Q$4,,0)</f>
        <v>Medium</v>
      </c>
      <c r="Q1207" s="29" t="str">
        <f>_xlfn.XLOOKUP($I1207,mapping!$M$2:$M$4,mapping!$N$2:$N$4,,0)</f>
        <v>On-site</v>
      </c>
    </row>
    <row r="1208" spans="1:17" x14ac:dyDescent="0.25">
      <c r="A1208" s="28">
        <v>2023</v>
      </c>
      <c r="B1208" s="29" t="s">
        <v>21</v>
      </c>
      <c r="C1208" s="29" t="s">
        <v>12</v>
      </c>
      <c r="D1208" s="29" t="s">
        <v>39</v>
      </c>
      <c r="E1208" s="28">
        <v>270000</v>
      </c>
      <c r="F1208" s="29" t="s">
        <v>14</v>
      </c>
      <c r="G1208" s="28">
        <v>270000</v>
      </c>
      <c r="H1208" s="29" t="s">
        <v>17</v>
      </c>
      <c r="I1208" s="28">
        <v>100</v>
      </c>
      <c r="J1208" s="29" t="s">
        <v>17</v>
      </c>
      <c r="K1208" s="29" t="s">
        <v>16</v>
      </c>
      <c r="L1208" s="29" t="str">
        <f>_xlfn.XLOOKUP($D1208,mapping!$B$2:$B$124,mapping!$A$2:$A$124,,0)</f>
        <v>Machine Learning Engineer</v>
      </c>
      <c r="M1208" s="29" t="str">
        <f>_xlfn.XLOOKUP($C1208,mapping!$J$2:$J$5,mapping!$K$2:$K$5,,0)</f>
        <v>Full-Time</v>
      </c>
      <c r="N1208" s="29" t="str">
        <f>_xlfn.XLOOKUP($B1208,mapping!$G$2:$G$5,mapping!$H$2:$H$5,,0)</f>
        <v>Senior</v>
      </c>
      <c r="O1208" s="29" t="str">
        <f>_xlfn.XLOOKUP($J1208,mapping!$D$2:$D$56,mapping!$E$2:$E$56,,0)</f>
        <v>United States</v>
      </c>
      <c r="P1208" s="29" t="str">
        <f>_xlfn.XLOOKUP($K1208,mapping!$P$2:$P$4,mapping!$Q$2:$Q$4,,0)</f>
        <v>Medium</v>
      </c>
      <c r="Q1208" s="29" t="str">
        <f>_xlfn.XLOOKUP($I1208,mapping!$M$2:$M$4,mapping!$N$2:$N$4,,0)</f>
        <v>Remote</v>
      </c>
    </row>
    <row r="1209" spans="1:17" x14ac:dyDescent="0.25">
      <c r="A1209" s="28">
        <v>2024</v>
      </c>
      <c r="B1209" s="29" t="s">
        <v>21</v>
      </c>
      <c r="C1209" s="29" t="s">
        <v>12</v>
      </c>
      <c r="D1209" s="29" t="s">
        <v>18</v>
      </c>
      <c r="E1209" s="28">
        <v>414000</v>
      </c>
      <c r="F1209" s="29" t="s">
        <v>14</v>
      </c>
      <c r="G1209" s="28">
        <v>414000</v>
      </c>
      <c r="H1209" s="29" t="s">
        <v>17</v>
      </c>
      <c r="I1209" s="28">
        <v>0</v>
      </c>
      <c r="J1209" s="29" t="s">
        <v>17</v>
      </c>
      <c r="K1209" s="29" t="s">
        <v>16</v>
      </c>
      <c r="L1209" s="29" t="str">
        <f>_xlfn.XLOOKUP($D1209,mapping!$B$2:$B$124,mapping!$A$2:$A$124,,0)</f>
        <v>Machine Learning Engineer</v>
      </c>
      <c r="M1209" s="29" t="str">
        <f>_xlfn.XLOOKUP($C1209,mapping!$J$2:$J$5,mapping!$K$2:$K$5,,0)</f>
        <v>Full-Time</v>
      </c>
      <c r="N1209" s="29" t="str">
        <f>_xlfn.XLOOKUP($B1209,mapping!$G$2:$G$5,mapping!$H$2:$H$5,,0)</f>
        <v>Senior</v>
      </c>
      <c r="O1209" s="29" t="str">
        <f>_xlfn.XLOOKUP($J1209,mapping!$D$2:$D$56,mapping!$E$2:$E$56,,0)</f>
        <v>United States</v>
      </c>
      <c r="P1209" s="29" t="str">
        <f>_xlfn.XLOOKUP($K1209,mapping!$P$2:$P$4,mapping!$Q$2:$Q$4,,0)</f>
        <v>Medium</v>
      </c>
      <c r="Q1209" s="29" t="str">
        <f>_xlfn.XLOOKUP($I1209,mapping!$M$2:$M$4,mapping!$N$2:$N$4,,0)</f>
        <v>On-site</v>
      </c>
    </row>
    <row r="1210" spans="1:17" x14ac:dyDescent="0.25">
      <c r="A1210" s="28">
        <v>2023</v>
      </c>
      <c r="B1210" s="29" t="s">
        <v>21</v>
      </c>
      <c r="C1210" s="29" t="s">
        <v>12</v>
      </c>
      <c r="D1210" s="29" t="s">
        <v>41</v>
      </c>
      <c r="E1210" s="28">
        <v>142352</v>
      </c>
      <c r="F1210" s="29" t="s">
        <v>14</v>
      </c>
      <c r="G1210" s="28">
        <v>142352</v>
      </c>
      <c r="H1210" s="29" t="s">
        <v>17</v>
      </c>
      <c r="I1210" s="28">
        <v>0</v>
      </c>
      <c r="J1210" s="29" t="s">
        <v>17</v>
      </c>
      <c r="K1210" s="29" t="s">
        <v>16</v>
      </c>
      <c r="L1210" s="29" t="str">
        <f>_xlfn.XLOOKUP($D1210,mapping!$B$2:$B$124,mapping!$A$2:$A$124,,0)</f>
        <v>Machine Learning Engineer</v>
      </c>
      <c r="M1210" s="29" t="str">
        <f>_xlfn.XLOOKUP($C1210,mapping!$J$2:$J$5,mapping!$K$2:$K$5,,0)</f>
        <v>Full-Time</v>
      </c>
      <c r="N1210" s="29" t="str">
        <f>_xlfn.XLOOKUP($B1210,mapping!$G$2:$G$5,mapping!$H$2:$H$5,,0)</f>
        <v>Senior</v>
      </c>
      <c r="O1210" s="29" t="str">
        <f>_xlfn.XLOOKUP($J1210,mapping!$D$2:$D$56,mapping!$E$2:$E$56,,0)</f>
        <v>United States</v>
      </c>
      <c r="P1210" s="29" t="str">
        <f>_xlfn.XLOOKUP($K1210,mapping!$P$2:$P$4,mapping!$Q$2:$Q$4,,0)</f>
        <v>Medium</v>
      </c>
      <c r="Q1210" s="29" t="str">
        <f>_xlfn.XLOOKUP($I1210,mapping!$M$2:$M$4,mapping!$N$2:$N$4,,0)</f>
        <v>On-site</v>
      </c>
    </row>
    <row r="1211" spans="1:17" x14ac:dyDescent="0.25">
      <c r="A1211" s="28">
        <v>2022</v>
      </c>
      <c r="B1211" s="29" t="s">
        <v>21</v>
      </c>
      <c r="C1211" s="29" t="s">
        <v>12</v>
      </c>
      <c r="D1211" s="29" t="s">
        <v>18</v>
      </c>
      <c r="E1211" s="28">
        <v>248700</v>
      </c>
      <c r="F1211" s="29" t="s">
        <v>14</v>
      </c>
      <c r="G1211" s="28">
        <v>248700</v>
      </c>
      <c r="H1211" s="29" t="s">
        <v>17</v>
      </c>
      <c r="I1211" s="28">
        <v>0</v>
      </c>
      <c r="J1211" s="29" t="s">
        <v>17</v>
      </c>
      <c r="K1211" s="29" t="s">
        <v>16</v>
      </c>
      <c r="L1211" s="29" t="str">
        <f>_xlfn.XLOOKUP($D1211,mapping!$B$2:$B$124,mapping!$A$2:$A$124,,0)</f>
        <v>Machine Learning Engineer</v>
      </c>
      <c r="M1211" s="29" t="str">
        <f>_xlfn.XLOOKUP($C1211,mapping!$J$2:$J$5,mapping!$K$2:$K$5,,0)</f>
        <v>Full-Time</v>
      </c>
      <c r="N1211" s="29" t="str">
        <f>_xlfn.XLOOKUP($B1211,mapping!$G$2:$G$5,mapping!$H$2:$H$5,,0)</f>
        <v>Senior</v>
      </c>
      <c r="O1211" s="29" t="str">
        <f>_xlfn.XLOOKUP($J1211,mapping!$D$2:$D$56,mapping!$E$2:$E$56,,0)</f>
        <v>United States</v>
      </c>
      <c r="P1211" s="29" t="str">
        <f>_xlfn.XLOOKUP($K1211,mapping!$P$2:$P$4,mapping!$Q$2:$Q$4,,0)</f>
        <v>Medium</v>
      </c>
      <c r="Q1211" s="29" t="str">
        <f>_xlfn.XLOOKUP($I1211,mapping!$M$2:$M$4,mapping!$N$2:$N$4,,0)</f>
        <v>On-site</v>
      </c>
    </row>
    <row r="1212" spans="1:17" x14ac:dyDescent="0.25">
      <c r="A1212" s="28">
        <v>2023</v>
      </c>
      <c r="B1212" s="29" t="s">
        <v>29</v>
      </c>
      <c r="C1212" s="29" t="s">
        <v>12</v>
      </c>
      <c r="D1212" s="29" t="s">
        <v>40</v>
      </c>
      <c r="E1212" s="28">
        <v>85000</v>
      </c>
      <c r="F1212" s="29" t="s">
        <v>14</v>
      </c>
      <c r="G1212" s="28">
        <v>85000</v>
      </c>
      <c r="H1212" s="29" t="s">
        <v>17</v>
      </c>
      <c r="I1212" s="28">
        <v>0</v>
      </c>
      <c r="J1212" s="29" t="s">
        <v>17</v>
      </c>
      <c r="K1212" s="29" t="s">
        <v>16</v>
      </c>
      <c r="L1212" s="29" t="str">
        <f>_xlfn.XLOOKUP($D1212,mapping!$B$2:$B$124,mapping!$A$2:$A$124,,0)</f>
        <v>Business Intelligence</v>
      </c>
      <c r="M1212" s="29" t="str">
        <f>_xlfn.XLOOKUP($C1212,mapping!$J$2:$J$5,mapping!$K$2:$K$5,,0)</f>
        <v>Full-Time</v>
      </c>
      <c r="N1212" s="29" t="str">
        <f>_xlfn.XLOOKUP($B1212,mapping!$G$2:$G$5,mapping!$H$2:$H$5,,0)</f>
        <v>Junior</v>
      </c>
      <c r="O1212" s="29" t="str">
        <f>_xlfn.XLOOKUP($J1212,mapping!$D$2:$D$56,mapping!$E$2:$E$56,,0)</f>
        <v>United States</v>
      </c>
      <c r="P1212" s="29" t="str">
        <f>_xlfn.XLOOKUP($K1212,mapping!$P$2:$P$4,mapping!$Q$2:$Q$4,,0)</f>
        <v>Medium</v>
      </c>
      <c r="Q1212" s="29" t="str">
        <f>_xlfn.XLOOKUP($I1212,mapping!$M$2:$M$4,mapping!$N$2:$N$4,,0)</f>
        <v>On-site</v>
      </c>
    </row>
    <row r="1213" spans="1:17" x14ac:dyDescent="0.25">
      <c r="A1213" s="28">
        <v>2024</v>
      </c>
      <c r="B1213" s="29" t="s">
        <v>21</v>
      </c>
      <c r="C1213" s="29" t="s">
        <v>12</v>
      </c>
      <c r="D1213" s="29" t="s">
        <v>22</v>
      </c>
      <c r="E1213" s="28">
        <v>155000</v>
      </c>
      <c r="F1213" s="29" t="s">
        <v>14</v>
      </c>
      <c r="G1213" s="28">
        <v>155000</v>
      </c>
      <c r="H1213" s="29" t="s">
        <v>17</v>
      </c>
      <c r="I1213" s="28">
        <v>100</v>
      </c>
      <c r="J1213" s="29" t="s">
        <v>17</v>
      </c>
      <c r="K1213" s="29" t="s">
        <v>16</v>
      </c>
      <c r="L1213" s="29" t="str">
        <f>_xlfn.XLOOKUP($D1213,mapping!$B$2:$B$124,mapping!$A$2:$A$124,,0)</f>
        <v>Data Scientist</v>
      </c>
      <c r="M1213" s="29" t="str">
        <f>_xlfn.XLOOKUP($C1213,mapping!$J$2:$J$5,mapping!$K$2:$K$5,,0)</f>
        <v>Full-Time</v>
      </c>
      <c r="N1213" s="29" t="str">
        <f>_xlfn.XLOOKUP($B1213,mapping!$G$2:$G$5,mapping!$H$2:$H$5,,0)</f>
        <v>Senior</v>
      </c>
      <c r="O1213" s="29" t="str">
        <f>_xlfn.XLOOKUP($J1213,mapping!$D$2:$D$56,mapping!$E$2:$E$56,,0)</f>
        <v>United States</v>
      </c>
      <c r="P1213" s="29" t="str">
        <f>_xlfn.XLOOKUP($K1213,mapping!$P$2:$P$4,mapping!$Q$2:$Q$4,,0)</f>
        <v>Medium</v>
      </c>
      <c r="Q1213" s="29" t="str">
        <f>_xlfn.XLOOKUP($I1213,mapping!$M$2:$M$4,mapping!$N$2:$N$4,,0)</f>
        <v>Remote</v>
      </c>
    </row>
    <row r="1214" spans="1:17" x14ac:dyDescent="0.25">
      <c r="A1214" s="28">
        <v>2023</v>
      </c>
      <c r="B1214" s="29" t="s">
        <v>11</v>
      </c>
      <c r="C1214" s="29" t="s">
        <v>12</v>
      </c>
      <c r="D1214" s="29" t="s">
        <v>13</v>
      </c>
      <c r="E1214" s="28">
        <v>60000</v>
      </c>
      <c r="F1214" s="29" t="s">
        <v>14</v>
      </c>
      <c r="G1214" s="28">
        <v>60000</v>
      </c>
      <c r="H1214" s="29" t="s">
        <v>17</v>
      </c>
      <c r="I1214" s="28">
        <v>100</v>
      </c>
      <c r="J1214" s="29" t="s">
        <v>17</v>
      </c>
      <c r="K1214" s="29" t="s">
        <v>16</v>
      </c>
      <c r="L1214" s="29" t="str">
        <f>_xlfn.XLOOKUP($D1214,mapping!$B$2:$B$124,mapping!$A$2:$A$124,,0)</f>
        <v>Data Analyst</v>
      </c>
      <c r="M1214" s="29" t="str">
        <f>_xlfn.XLOOKUP($C1214,mapping!$J$2:$J$5,mapping!$K$2:$K$5,,0)</f>
        <v>Full-Time</v>
      </c>
      <c r="N1214" s="29" t="str">
        <f>_xlfn.XLOOKUP($B1214,mapping!$G$2:$G$5,mapping!$H$2:$H$5,,0)</f>
        <v>Mid-Level</v>
      </c>
      <c r="O1214" s="29" t="str">
        <f>_xlfn.XLOOKUP($J1214,mapping!$D$2:$D$56,mapping!$E$2:$E$56,,0)</f>
        <v>United States</v>
      </c>
      <c r="P1214" s="29" t="str">
        <f>_xlfn.XLOOKUP($K1214,mapping!$P$2:$P$4,mapping!$Q$2:$Q$4,,0)</f>
        <v>Medium</v>
      </c>
      <c r="Q1214" s="29" t="str">
        <f>_xlfn.XLOOKUP($I1214,mapping!$M$2:$M$4,mapping!$N$2:$N$4,,0)</f>
        <v>Remote</v>
      </c>
    </row>
    <row r="1215" spans="1:17" x14ac:dyDescent="0.25">
      <c r="A1215" s="28">
        <v>2023</v>
      </c>
      <c r="B1215" s="29" t="s">
        <v>11</v>
      </c>
      <c r="C1215" s="29" t="s">
        <v>12</v>
      </c>
      <c r="D1215" s="29" t="s">
        <v>13</v>
      </c>
      <c r="E1215" s="28">
        <v>105000</v>
      </c>
      <c r="F1215" s="29" t="s">
        <v>14</v>
      </c>
      <c r="G1215" s="28">
        <v>105000</v>
      </c>
      <c r="H1215" s="29" t="s">
        <v>17</v>
      </c>
      <c r="I1215" s="28">
        <v>0</v>
      </c>
      <c r="J1215" s="29" t="s">
        <v>17</v>
      </c>
      <c r="K1215" s="29" t="s">
        <v>16</v>
      </c>
      <c r="L1215" s="29" t="str">
        <f>_xlfn.XLOOKUP($D1215,mapping!$B$2:$B$124,mapping!$A$2:$A$124,,0)</f>
        <v>Data Analyst</v>
      </c>
      <c r="M1215" s="29" t="str">
        <f>_xlfn.XLOOKUP($C1215,mapping!$J$2:$J$5,mapping!$K$2:$K$5,,0)</f>
        <v>Full-Time</v>
      </c>
      <c r="N1215" s="29" t="str">
        <f>_xlfn.XLOOKUP($B1215,mapping!$G$2:$G$5,mapping!$H$2:$H$5,,0)</f>
        <v>Mid-Level</v>
      </c>
      <c r="O1215" s="29" t="str">
        <f>_xlfn.XLOOKUP($J1215,mapping!$D$2:$D$56,mapping!$E$2:$E$56,,0)</f>
        <v>United States</v>
      </c>
      <c r="P1215" s="29" t="str">
        <f>_xlfn.XLOOKUP($K1215,mapping!$P$2:$P$4,mapping!$Q$2:$Q$4,,0)</f>
        <v>Medium</v>
      </c>
      <c r="Q1215" s="29" t="str">
        <f>_xlfn.XLOOKUP($I1215,mapping!$M$2:$M$4,mapping!$N$2:$N$4,,0)</f>
        <v>On-site</v>
      </c>
    </row>
    <row r="1216" spans="1:17" x14ac:dyDescent="0.25">
      <c r="A1216" s="28">
        <v>2023</v>
      </c>
      <c r="B1216" s="29" t="s">
        <v>21</v>
      </c>
      <c r="C1216" s="29" t="s">
        <v>12</v>
      </c>
      <c r="D1216" s="29" t="s">
        <v>62</v>
      </c>
      <c r="E1216" s="28">
        <v>202800</v>
      </c>
      <c r="F1216" s="29" t="s">
        <v>14</v>
      </c>
      <c r="G1216" s="28">
        <v>202800</v>
      </c>
      <c r="H1216" s="29" t="s">
        <v>17</v>
      </c>
      <c r="I1216" s="28">
        <v>0</v>
      </c>
      <c r="J1216" s="29" t="s">
        <v>17</v>
      </c>
      <c r="K1216" s="29" t="s">
        <v>33</v>
      </c>
      <c r="L1216" s="29" t="str">
        <f>_xlfn.XLOOKUP($D1216,mapping!$B$2:$B$124,mapping!$A$2:$A$124,,0)</f>
        <v>Business Intelligence</v>
      </c>
      <c r="M1216" s="29" t="str">
        <f>_xlfn.XLOOKUP($C1216,mapping!$J$2:$J$5,mapping!$K$2:$K$5,,0)</f>
        <v>Full-Time</v>
      </c>
      <c r="N1216" s="29" t="str">
        <f>_xlfn.XLOOKUP($B1216,mapping!$G$2:$G$5,mapping!$H$2:$H$5,,0)</f>
        <v>Senior</v>
      </c>
      <c r="O1216" s="29" t="str">
        <f>_xlfn.XLOOKUP($J1216,mapping!$D$2:$D$56,mapping!$E$2:$E$56,,0)</f>
        <v>United States</v>
      </c>
      <c r="P1216" s="29" t="str">
        <f>_xlfn.XLOOKUP($K1216,mapping!$P$2:$P$4,mapping!$Q$2:$Q$4,,0)</f>
        <v>Large</v>
      </c>
      <c r="Q1216" s="29" t="str">
        <f>_xlfn.XLOOKUP($I1216,mapping!$M$2:$M$4,mapping!$N$2:$N$4,,0)</f>
        <v>On-site</v>
      </c>
    </row>
    <row r="1217" spans="1:17" x14ac:dyDescent="0.25">
      <c r="A1217" s="28">
        <v>2024</v>
      </c>
      <c r="B1217" s="29" t="s">
        <v>21</v>
      </c>
      <c r="C1217" s="29" t="s">
        <v>12</v>
      </c>
      <c r="D1217" s="29" t="s">
        <v>139</v>
      </c>
      <c r="E1217" s="28">
        <v>140000</v>
      </c>
      <c r="F1217" s="29" t="s">
        <v>14</v>
      </c>
      <c r="G1217" s="28">
        <v>140000</v>
      </c>
      <c r="H1217" s="29" t="s">
        <v>17</v>
      </c>
      <c r="I1217" s="28">
        <v>0</v>
      </c>
      <c r="J1217" s="29" t="s">
        <v>17</v>
      </c>
      <c r="K1217" s="29" t="s">
        <v>16</v>
      </c>
      <c r="L1217" s="29" t="str">
        <f>_xlfn.XLOOKUP($D1217,mapping!$B$2:$B$124,mapping!$A$2:$A$124,,0)</f>
        <v>Machine Learning Engineer</v>
      </c>
      <c r="M1217" s="29" t="str">
        <f>_xlfn.XLOOKUP($C1217,mapping!$J$2:$J$5,mapping!$K$2:$K$5,,0)</f>
        <v>Full-Time</v>
      </c>
      <c r="N1217" s="29" t="str">
        <f>_xlfn.XLOOKUP($B1217,mapping!$G$2:$G$5,mapping!$H$2:$H$5,,0)</f>
        <v>Senior</v>
      </c>
      <c r="O1217" s="29" t="str">
        <f>_xlfn.XLOOKUP($J1217,mapping!$D$2:$D$56,mapping!$E$2:$E$56,,0)</f>
        <v>United States</v>
      </c>
      <c r="P1217" s="29" t="str">
        <f>_xlfn.XLOOKUP($K1217,mapping!$P$2:$P$4,mapping!$Q$2:$Q$4,,0)</f>
        <v>Medium</v>
      </c>
      <c r="Q1217" s="29" t="str">
        <f>_xlfn.XLOOKUP($I1217,mapping!$M$2:$M$4,mapping!$N$2:$N$4,,0)</f>
        <v>On-site</v>
      </c>
    </row>
    <row r="1218" spans="1:17" x14ac:dyDescent="0.25">
      <c r="A1218" s="28">
        <v>2024</v>
      </c>
      <c r="B1218" s="29" t="s">
        <v>21</v>
      </c>
      <c r="C1218" s="29" t="s">
        <v>12</v>
      </c>
      <c r="D1218" s="29" t="s">
        <v>22</v>
      </c>
      <c r="E1218" s="28">
        <v>168000</v>
      </c>
      <c r="F1218" s="29" t="s">
        <v>14</v>
      </c>
      <c r="G1218" s="28">
        <v>168000</v>
      </c>
      <c r="H1218" s="29" t="s">
        <v>17</v>
      </c>
      <c r="I1218" s="28">
        <v>0</v>
      </c>
      <c r="J1218" s="29" t="s">
        <v>17</v>
      </c>
      <c r="K1218" s="29" t="s">
        <v>16</v>
      </c>
      <c r="L1218" s="29" t="str">
        <f>_xlfn.XLOOKUP($D1218,mapping!$B$2:$B$124,mapping!$A$2:$A$124,,0)</f>
        <v>Data Scientist</v>
      </c>
      <c r="M1218" s="29" t="str">
        <f>_xlfn.XLOOKUP($C1218,mapping!$J$2:$J$5,mapping!$K$2:$K$5,,0)</f>
        <v>Full-Time</v>
      </c>
      <c r="N1218" s="29" t="str">
        <f>_xlfn.XLOOKUP($B1218,mapping!$G$2:$G$5,mapping!$H$2:$H$5,,0)</f>
        <v>Senior</v>
      </c>
      <c r="O1218" s="29" t="str">
        <f>_xlfn.XLOOKUP($J1218,mapping!$D$2:$D$56,mapping!$E$2:$E$56,,0)</f>
        <v>United States</v>
      </c>
      <c r="P1218" s="29" t="str">
        <f>_xlfn.XLOOKUP($K1218,mapping!$P$2:$P$4,mapping!$Q$2:$Q$4,,0)</f>
        <v>Medium</v>
      </c>
      <c r="Q1218" s="29" t="str">
        <f>_xlfn.XLOOKUP($I1218,mapping!$M$2:$M$4,mapping!$N$2:$N$4,,0)</f>
        <v>On-site</v>
      </c>
    </row>
    <row r="1219" spans="1:17" x14ac:dyDescent="0.25">
      <c r="A1219" s="28">
        <v>2023</v>
      </c>
      <c r="B1219" s="29" t="s">
        <v>21</v>
      </c>
      <c r="C1219" s="29" t="s">
        <v>12</v>
      </c>
      <c r="D1219" s="29" t="s">
        <v>26</v>
      </c>
      <c r="E1219" s="28">
        <v>125000</v>
      </c>
      <c r="F1219" s="29" t="s">
        <v>14</v>
      </c>
      <c r="G1219" s="28">
        <v>125000</v>
      </c>
      <c r="H1219" s="29" t="s">
        <v>17</v>
      </c>
      <c r="I1219" s="28">
        <v>0</v>
      </c>
      <c r="J1219" s="29" t="s">
        <v>17</v>
      </c>
      <c r="K1219" s="29" t="s">
        <v>16</v>
      </c>
      <c r="L1219" s="29" t="str">
        <f>_xlfn.XLOOKUP($D1219,mapping!$B$2:$B$124,mapping!$A$2:$A$124,,0)</f>
        <v>Data Engineer</v>
      </c>
      <c r="M1219" s="29" t="str">
        <f>_xlfn.XLOOKUP($C1219,mapping!$J$2:$J$5,mapping!$K$2:$K$5,,0)</f>
        <v>Full-Time</v>
      </c>
      <c r="N1219" s="29" t="str">
        <f>_xlfn.XLOOKUP($B1219,mapping!$G$2:$G$5,mapping!$H$2:$H$5,,0)</f>
        <v>Senior</v>
      </c>
      <c r="O1219" s="29" t="str">
        <f>_xlfn.XLOOKUP($J1219,mapping!$D$2:$D$56,mapping!$E$2:$E$56,,0)</f>
        <v>United States</v>
      </c>
      <c r="P1219" s="29" t="str">
        <f>_xlfn.XLOOKUP($K1219,mapping!$P$2:$P$4,mapping!$Q$2:$Q$4,,0)</f>
        <v>Medium</v>
      </c>
      <c r="Q1219" s="29" t="str">
        <f>_xlfn.XLOOKUP($I1219,mapping!$M$2:$M$4,mapping!$N$2:$N$4,,0)</f>
        <v>On-site</v>
      </c>
    </row>
    <row r="1220" spans="1:17" x14ac:dyDescent="0.25">
      <c r="A1220" s="28">
        <v>2024</v>
      </c>
      <c r="B1220" s="29" t="s">
        <v>11</v>
      </c>
      <c r="C1220" s="29" t="s">
        <v>12</v>
      </c>
      <c r="D1220" s="29" t="s">
        <v>22</v>
      </c>
      <c r="E1220" s="28">
        <v>68400</v>
      </c>
      <c r="F1220" s="29" t="s">
        <v>14</v>
      </c>
      <c r="G1220" s="28">
        <v>68400</v>
      </c>
      <c r="H1220" s="29" t="s">
        <v>17</v>
      </c>
      <c r="I1220" s="28">
        <v>0</v>
      </c>
      <c r="J1220" s="29" t="s">
        <v>17</v>
      </c>
      <c r="K1220" s="29" t="s">
        <v>16</v>
      </c>
      <c r="L1220" s="29" t="str">
        <f>_xlfn.XLOOKUP($D1220,mapping!$B$2:$B$124,mapping!$A$2:$A$124,,0)</f>
        <v>Data Scientist</v>
      </c>
      <c r="M1220" s="29" t="str">
        <f>_xlfn.XLOOKUP($C1220,mapping!$J$2:$J$5,mapping!$K$2:$K$5,,0)</f>
        <v>Full-Time</v>
      </c>
      <c r="N1220" s="29" t="str">
        <f>_xlfn.XLOOKUP($B1220,mapping!$G$2:$G$5,mapping!$H$2:$H$5,,0)</f>
        <v>Mid-Level</v>
      </c>
      <c r="O1220" s="29" t="str">
        <f>_xlfn.XLOOKUP($J1220,mapping!$D$2:$D$56,mapping!$E$2:$E$56,,0)</f>
        <v>United States</v>
      </c>
      <c r="P1220" s="29" t="str">
        <f>_xlfn.XLOOKUP($K1220,mapping!$P$2:$P$4,mapping!$Q$2:$Q$4,,0)</f>
        <v>Medium</v>
      </c>
      <c r="Q1220" s="29" t="str">
        <f>_xlfn.XLOOKUP($I1220,mapping!$M$2:$M$4,mapping!$N$2:$N$4,,0)</f>
        <v>On-site</v>
      </c>
    </row>
    <row r="1221" spans="1:17" x14ac:dyDescent="0.25">
      <c r="A1221" s="28">
        <v>2023</v>
      </c>
      <c r="B1221" s="29" t="s">
        <v>21</v>
      </c>
      <c r="C1221" s="29" t="s">
        <v>12</v>
      </c>
      <c r="D1221" s="29" t="s">
        <v>18</v>
      </c>
      <c r="E1221" s="28">
        <v>200000</v>
      </c>
      <c r="F1221" s="29" t="s">
        <v>14</v>
      </c>
      <c r="G1221" s="28">
        <v>200000</v>
      </c>
      <c r="H1221" s="29" t="s">
        <v>17</v>
      </c>
      <c r="I1221" s="28">
        <v>0</v>
      </c>
      <c r="J1221" s="29" t="s">
        <v>17</v>
      </c>
      <c r="K1221" s="29" t="s">
        <v>16</v>
      </c>
      <c r="L1221" s="29" t="str">
        <f>_xlfn.XLOOKUP($D1221,mapping!$B$2:$B$124,mapping!$A$2:$A$124,,0)</f>
        <v>Machine Learning Engineer</v>
      </c>
      <c r="M1221" s="29" t="str">
        <f>_xlfn.XLOOKUP($C1221,mapping!$J$2:$J$5,mapping!$K$2:$K$5,,0)</f>
        <v>Full-Time</v>
      </c>
      <c r="N1221" s="29" t="str">
        <f>_xlfn.XLOOKUP($B1221,mapping!$G$2:$G$5,mapping!$H$2:$H$5,,0)</f>
        <v>Senior</v>
      </c>
      <c r="O1221" s="29" t="str">
        <f>_xlfn.XLOOKUP($J1221,mapping!$D$2:$D$56,mapping!$E$2:$E$56,,0)</f>
        <v>United States</v>
      </c>
      <c r="P1221" s="29" t="str">
        <f>_xlfn.XLOOKUP($K1221,mapping!$P$2:$P$4,mapping!$Q$2:$Q$4,,0)</f>
        <v>Medium</v>
      </c>
      <c r="Q1221" s="29" t="str">
        <f>_xlfn.XLOOKUP($I1221,mapping!$M$2:$M$4,mapping!$N$2:$N$4,,0)</f>
        <v>On-site</v>
      </c>
    </row>
    <row r="1222" spans="1:17" x14ac:dyDescent="0.25">
      <c r="A1222" s="28">
        <v>2024</v>
      </c>
      <c r="B1222" s="29" t="s">
        <v>11</v>
      </c>
      <c r="C1222" s="29" t="s">
        <v>12</v>
      </c>
      <c r="D1222" s="29" t="s">
        <v>26</v>
      </c>
      <c r="E1222" s="28">
        <v>80000</v>
      </c>
      <c r="F1222" s="29" t="s">
        <v>14</v>
      </c>
      <c r="G1222" s="28">
        <v>80000</v>
      </c>
      <c r="H1222" s="29" t="s">
        <v>17</v>
      </c>
      <c r="I1222" s="28">
        <v>0</v>
      </c>
      <c r="J1222" s="29" t="s">
        <v>17</v>
      </c>
      <c r="K1222" s="29" t="s">
        <v>16</v>
      </c>
      <c r="L1222" s="29" t="str">
        <f>_xlfn.XLOOKUP($D1222,mapping!$B$2:$B$124,mapping!$A$2:$A$124,,0)</f>
        <v>Data Engineer</v>
      </c>
      <c r="M1222" s="29" t="str">
        <f>_xlfn.XLOOKUP($C1222,mapping!$J$2:$J$5,mapping!$K$2:$K$5,,0)</f>
        <v>Full-Time</v>
      </c>
      <c r="N1222" s="29" t="str">
        <f>_xlfn.XLOOKUP($B1222,mapping!$G$2:$G$5,mapping!$H$2:$H$5,,0)</f>
        <v>Mid-Level</v>
      </c>
      <c r="O1222" s="29" t="str">
        <f>_xlfn.XLOOKUP($J1222,mapping!$D$2:$D$56,mapping!$E$2:$E$56,,0)</f>
        <v>United States</v>
      </c>
      <c r="P1222" s="29" t="str">
        <f>_xlfn.XLOOKUP($K1222,mapping!$P$2:$P$4,mapping!$Q$2:$Q$4,,0)</f>
        <v>Medium</v>
      </c>
      <c r="Q1222" s="29" t="str">
        <f>_xlfn.XLOOKUP($I1222,mapping!$M$2:$M$4,mapping!$N$2:$N$4,,0)</f>
        <v>On-site</v>
      </c>
    </row>
    <row r="1223" spans="1:17" x14ac:dyDescent="0.25">
      <c r="A1223" s="28">
        <v>2022</v>
      </c>
      <c r="B1223" s="29" t="s">
        <v>21</v>
      </c>
      <c r="C1223" s="29" t="s">
        <v>12</v>
      </c>
      <c r="D1223" s="29" t="s">
        <v>51</v>
      </c>
      <c r="E1223" s="28">
        <v>184000</v>
      </c>
      <c r="F1223" s="29" t="s">
        <v>14</v>
      </c>
      <c r="G1223" s="28">
        <v>184000</v>
      </c>
      <c r="H1223" s="29" t="s">
        <v>17</v>
      </c>
      <c r="I1223" s="28">
        <v>100</v>
      </c>
      <c r="J1223" s="29" t="s">
        <v>17</v>
      </c>
      <c r="K1223" s="29" t="s">
        <v>16</v>
      </c>
      <c r="L1223" s="29" t="str">
        <f>_xlfn.XLOOKUP($D1223,mapping!$B$2:$B$124,mapping!$A$2:$A$124,,0)</f>
        <v>Applied Scientist</v>
      </c>
      <c r="M1223" s="29" t="str">
        <f>_xlfn.XLOOKUP($C1223,mapping!$J$2:$J$5,mapping!$K$2:$K$5,,0)</f>
        <v>Full-Time</v>
      </c>
      <c r="N1223" s="29" t="str">
        <f>_xlfn.XLOOKUP($B1223,mapping!$G$2:$G$5,mapping!$H$2:$H$5,,0)</f>
        <v>Senior</v>
      </c>
      <c r="O1223" s="29" t="str">
        <f>_xlfn.XLOOKUP($J1223,mapping!$D$2:$D$56,mapping!$E$2:$E$56,,0)</f>
        <v>United States</v>
      </c>
      <c r="P1223" s="29" t="str">
        <f>_xlfn.XLOOKUP($K1223,mapping!$P$2:$P$4,mapping!$Q$2:$Q$4,,0)</f>
        <v>Medium</v>
      </c>
      <c r="Q1223" s="29" t="str">
        <f>_xlfn.XLOOKUP($I1223,mapping!$M$2:$M$4,mapping!$N$2:$N$4,,0)</f>
        <v>Remote</v>
      </c>
    </row>
    <row r="1224" spans="1:17" x14ac:dyDescent="0.25">
      <c r="A1224" s="28">
        <v>2023</v>
      </c>
      <c r="B1224" s="29" t="s">
        <v>11</v>
      </c>
      <c r="C1224" s="29" t="s">
        <v>12</v>
      </c>
      <c r="D1224" s="29" t="s">
        <v>26</v>
      </c>
      <c r="E1224" s="28">
        <v>128000</v>
      </c>
      <c r="F1224" s="29" t="s">
        <v>14</v>
      </c>
      <c r="G1224" s="28">
        <v>128000</v>
      </c>
      <c r="H1224" s="29" t="s">
        <v>17</v>
      </c>
      <c r="I1224" s="28">
        <v>0</v>
      </c>
      <c r="J1224" s="29" t="s">
        <v>17</v>
      </c>
      <c r="K1224" s="29" t="s">
        <v>16</v>
      </c>
      <c r="L1224" s="29" t="str">
        <f>_xlfn.XLOOKUP($D1224,mapping!$B$2:$B$124,mapping!$A$2:$A$124,,0)</f>
        <v>Data Engineer</v>
      </c>
      <c r="M1224" s="29" t="str">
        <f>_xlfn.XLOOKUP($C1224,mapping!$J$2:$J$5,mapping!$K$2:$K$5,,0)</f>
        <v>Full-Time</v>
      </c>
      <c r="N1224" s="29" t="str">
        <f>_xlfn.XLOOKUP($B1224,mapping!$G$2:$G$5,mapping!$H$2:$H$5,,0)</f>
        <v>Mid-Level</v>
      </c>
      <c r="O1224" s="29" t="str">
        <f>_xlfn.XLOOKUP($J1224,mapping!$D$2:$D$56,mapping!$E$2:$E$56,,0)</f>
        <v>United States</v>
      </c>
      <c r="P1224" s="29" t="str">
        <f>_xlfn.XLOOKUP($K1224,mapping!$P$2:$P$4,mapping!$Q$2:$Q$4,,0)</f>
        <v>Medium</v>
      </c>
      <c r="Q1224" s="29" t="str">
        <f>_xlfn.XLOOKUP($I1224,mapping!$M$2:$M$4,mapping!$N$2:$N$4,,0)</f>
        <v>On-site</v>
      </c>
    </row>
    <row r="1225" spans="1:17" x14ac:dyDescent="0.25">
      <c r="A1225" s="28">
        <v>2023</v>
      </c>
      <c r="B1225" s="29" t="s">
        <v>21</v>
      </c>
      <c r="C1225" s="29" t="s">
        <v>12</v>
      </c>
      <c r="D1225" s="29" t="s">
        <v>22</v>
      </c>
      <c r="E1225" s="28">
        <v>114080</v>
      </c>
      <c r="F1225" s="29" t="s">
        <v>14</v>
      </c>
      <c r="G1225" s="28">
        <v>114080</v>
      </c>
      <c r="H1225" s="29" t="s">
        <v>17</v>
      </c>
      <c r="I1225" s="28">
        <v>0</v>
      </c>
      <c r="J1225" s="29" t="s">
        <v>17</v>
      </c>
      <c r="K1225" s="29" t="s">
        <v>16</v>
      </c>
      <c r="L1225" s="29" t="str">
        <f>_xlfn.XLOOKUP($D1225,mapping!$B$2:$B$124,mapping!$A$2:$A$124,,0)</f>
        <v>Data Scientist</v>
      </c>
      <c r="M1225" s="29" t="str">
        <f>_xlfn.XLOOKUP($C1225,mapping!$J$2:$J$5,mapping!$K$2:$K$5,,0)</f>
        <v>Full-Time</v>
      </c>
      <c r="N1225" s="29" t="str">
        <f>_xlfn.XLOOKUP($B1225,mapping!$G$2:$G$5,mapping!$H$2:$H$5,,0)</f>
        <v>Senior</v>
      </c>
      <c r="O1225" s="29" t="str">
        <f>_xlfn.XLOOKUP($J1225,mapping!$D$2:$D$56,mapping!$E$2:$E$56,,0)</f>
        <v>United States</v>
      </c>
      <c r="P1225" s="29" t="str">
        <f>_xlfn.XLOOKUP($K1225,mapping!$P$2:$P$4,mapping!$Q$2:$Q$4,,0)</f>
        <v>Medium</v>
      </c>
      <c r="Q1225" s="29" t="str">
        <f>_xlfn.XLOOKUP($I1225,mapping!$M$2:$M$4,mapping!$N$2:$N$4,,0)</f>
        <v>On-site</v>
      </c>
    </row>
    <row r="1226" spans="1:17" x14ac:dyDescent="0.25">
      <c r="A1226" s="28">
        <v>2022</v>
      </c>
      <c r="B1226" s="29" t="s">
        <v>21</v>
      </c>
      <c r="C1226" s="29" t="s">
        <v>12</v>
      </c>
      <c r="D1226" s="29" t="s">
        <v>13</v>
      </c>
      <c r="E1226" s="28">
        <v>70000</v>
      </c>
      <c r="F1226" s="29" t="s">
        <v>14</v>
      </c>
      <c r="G1226" s="28">
        <v>70000</v>
      </c>
      <c r="H1226" s="29" t="s">
        <v>17</v>
      </c>
      <c r="I1226" s="28">
        <v>0</v>
      </c>
      <c r="J1226" s="29" t="s">
        <v>17</v>
      </c>
      <c r="K1226" s="29" t="s">
        <v>16</v>
      </c>
      <c r="L1226" s="29" t="str">
        <f>_xlfn.XLOOKUP($D1226,mapping!$B$2:$B$124,mapping!$A$2:$A$124,,0)</f>
        <v>Data Analyst</v>
      </c>
      <c r="M1226" s="29" t="str">
        <f>_xlfn.XLOOKUP($C1226,mapping!$J$2:$J$5,mapping!$K$2:$K$5,,0)</f>
        <v>Full-Time</v>
      </c>
      <c r="N1226" s="29" t="str">
        <f>_xlfn.XLOOKUP($B1226,mapping!$G$2:$G$5,mapping!$H$2:$H$5,,0)</f>
        <v>Senior</v>
      </c>
      <c r="O1226" s="29" t="str">
        <f>_xlfn.XLOOKUP($J1226,mapping!$D$2:$D$56,mapping!$E$2:$E$56,,0)</f>
        <v>United States</v>
      </c>
      <c r="P1226" s="29" t="str">
        <f>_xlfn.XLOOKUP($K1226,mapping!$P$2:$P$4,mapping!$Q$2:$Q$4,,0)</f>
        <v>Medium</v>
      </c>
      <c r="Q1226" s="29" t="str">
        <f>_xlfn.XLOOKUP($I1226,mapping!$M$2:$M$4,mapping!$N$2:$N$4,,0)</f>
        <v>On-site</v>
      </c>
    </row>
    <row r="1227" spans="1:17" x14ac:dyDescent="0.25">
      <c r="A1227" s="28">
        <v>2023</v>
      </c>
      <c r="B1227" s="29" t="s">
        <v>11</v>
      </c>
      <c r="C1227" s="29" t="s">
        <v>12</v>
      </c>
      <c r="D1227" s="29" t="s">
        <v>13</v>
      </c>
      <c r="E1227" s="28">
        <v>166000</v>
      </c>
      <c r="F1227" s="29" t="s">
        <v>14</v>
      </c>
      <c r="G1227" s="28">
        <v>166000</v>
      </c>
      <c r="H1227" s="29" t="s">
        <v>17</v>
      </c>
      <c r="I1227" s="28">
        <v>0</v>
      </c>
      <c r="J1227" s="29" t="s">
        <v>17</v>
      </c>
      <c r="K1227" s="29" t="s">
        <v>16</v>
      </c>
      <c r="L1227" s="29" t="str">
        <f>_xlfn.XLOOKUP($D1227,mapping!$B$2:$B$124,mapping!$A$2:$A$124,,0)</f>
        <v>Data Analyst</v>
      </c>
      <c r="M1227" s="29" t="str">
        <f>_xlfn.XLOOKUP($C1227,mapping!$J$2:$J$5,mapping!$K$2:$K$5,,0)</f>
        <v>Full-Time</v>
      </c>
      <c r="N1227" s="29" t="str">
        <f>_xlfn.XLOOKUP($B1227,mapping!$G$2:$G$5,mapping!$H$2:$H$5,,0)</f>
        <v>Mid-Level</v>
      </c>
      <c r="O1227" s="29" t="str">
        <f>_xlfn.XLOOKUP($J1227,mapping!$D$2:$D$56,mapping!$E$2:$E$56,,0)</f>
        <v>United States</v>
      </c>
      <c r="P1227" s="29" t="str">
        <f>_xlfn.XLOOKUP($K1227,mapping!$P$2:$P$4,mapping!$Q$2:$Q$4,,0)</f>
        <v>Medium</v>
      </c>
      <c r="Q1227" s="29" t="str">
        <f>_xlfn.XLOOKUP($I1227,mapping!$M$2:$M$4,mapping!$N$2:$N$4,,0)</f>
        <v>On-site</v>
      </c>
    </row>
    <row r="1228" spans="1:17" x14ac:dyDescent="0.25">
      <c r="A1228" s="28">
        <v>2022</v>
      </c>
      <c r="B1228" s="29" t="s">
        <v>21</v>
      </c>
      <c r="C1228" s="29" t="s">
        <v>114</v>
      </c>
      <c r="D1228" s="29" t="s">
        <v>13</v>
      </c>
      <c r="E1228" s="28">
        <v>90000</v>
      </c>
      <c r="F1228" s="29" t="s">
        <v>14</v>
      </c>
      <c r="G1228" s="28">
        <v>90000</v>
      </c>
      <c r="H1228" s="29" t="s">
        <v>17</v>
      </c>
      <c r="I1228" s="28">
        <v>100</v>
      </c>
      <c r="J1228" s="29" t="s">
        <v>17</v>
      </c>
      <c r="K1228" s="29" t="s">
        <v>16</v>
      </c>
      <c r="L1228" s="29" t="str">
        <f>_xlfn.XLOOKUP($D1228,mapping!$B$2:$B$124,mapping!$A$2:$A$124,,0)</f>
        <v>Data Analyst</v>
      </c>
      <c r="M1228" s="29" t="str">
        <f>_xlfn.XLOOKUP($C1228,mapping!$J$2:$J$5,mapping!$K$2:$K$5,,0)</f>
        <v>Contract</v>
      </c>
      <c r="N1228" s="29" t="str">
        <f>_xlfn.XLOOKUP($B1228,mapping!$G$2:$G$5,mapping!$H$2:$H$5,,0)</f>
        <v>Senior</v>
      </c>
      <c r="O1228" s="29" t="str">
        <f>_xlfn.XLOOKUP($J1228,mapping!$D$2:$D$56,mapping!$E$2:$E$56,,0)</f>
        <v>United States</v>
      </c>
      <c r="P1228" s="29" t="str">
        <f>_xlfn.XLOOKUP($K1228,mapping!$P$2:$P$4,mapping!$Q$2:$Q$4,,0)</f>
        <v>Medium</v>
      </c>
      <c r="Q1228" s="29" t="str">
        <f>_xlfn.XLOOKUP($I1228,mapping!$M$2:$M$4,mapping!$N$2:$N$4,,0)</f>
        <v>Remote</v>
      </c>
    </row>
    <row r="1229" spans="1:17" x14ac:dyDescent="0.25">
      <c r="A1229" s="28">
        <v>2023</v>
      </c>
      <c r="B1229" s="29" t="s">
        <v>21</v>
      </c>
      <c r="C1229" s="29" t="s">
        <v>12</v>
      </c>
      <c r="D1229" s="29" t="s">
        <v>22</v>
      </c>
      <c r="E1229" s="28">
        <v>130000</v>
      </c>
      <c r="F1229" s="29" t="s">
        <v>14</v>
      </c>
      <c r="G1229" s="28">
        <v>130000</v>
      </c>
      <c r="H1229" s="29" t="s">
        <v>17</v>
      </c>
      <c r="I1229" s="28">
        <v>0</v>
      </c>
      <c r="J1229" s="29" t="s">
        <v>17</v>
      </c>
      <c r="K1229" s="29" t="s">
        <v>16</v>
      </c>
      <c r="L1229" s="29" t="str">
        <f>_xlfn.XLOOKUP($D1229,mapping!$B$2:$B$124,mapping!$A$2:$A$124,,0)</f>
        <v>Data Scientist</v>
      </c>
      <c r="M1229" s="29" t="str">
        <f>_xlfn.XLOOKUP($C1229,mapping!$J$2:$J$5,mapping!$K$2:$K$5,,0)</f>
        <v>Full-Time</v>
      </c>
      <c r="N1229" s="29" t="str">
        <f>_xlfn.XLOOKUP($B1229,mapping!$G$2:$G$5,mapping!$H$2:$H$5,,0)</f>
        <v>Senior</v>
      </c>
      <c r="O1229" s="29" t="str">
        <f>_xlfn.XLOOKUP($J1229,mapping!$D$2:$D$56,mapping!$E$2:$E$56,,0)</f>
        <v>United States</v>
      </c>
      <c r="P1229" s="29" t="str">
        <f>_xlfn.XLOOKUP($K1229,mapping!$P$2:$P$4,mapping!$Q$2:$Q$4,,0)</f>
        <v>Medium</v>
      </c>
      <c r="Q1229" s="29" t="str">
        <f>_xlfn.XLOOKUP($I1229,mapping!$M$2:$M$4,mapping!$N$2:$N$4,,0)</f>
        <v>On-site</v>
      </c>
    </row>
    <row r="1230" spans="1:17" x14ac:dyDescent="0.25">
      <c r="A1230" s="28">
        <v>2024</v>
      </c>
      <c r="B1230" s="29" t="s">
        <v>21</v>
      </c>
      <c r="C1230" s="29" t="s">
        <v>12</v>
      </c>
      <c r="D1230" s="29" t="s">
        <v>26</v>
      </c>
      <c r="E1230" s="28">
        <v>55000</v>
      </c>
      <c r="F1230" s="29" t="s">
        <v>27</v>
      </c>
      <c r="G1230" s="28">
        <v>68750</v>
      </c>
      <c r="H1230" s="29" t="s">
        <v>28</v>
      </c>
      <c r="I1230" s="28">
        <v>0</v>
      </c>
      <c r="J1230" s="29" t="s">
        <v>28</v>
      </c>
      <c r="K1230" s="29" t="s">
        <v>16</v>
      </c>
      <c r="L1230" s="29" t="str">
        <f>_xlfn.XLOOKUP($D1230,mapping!$B$2:$B$124,mapping!$A$2:$A$124,,0)</f>
        <v>Data Engineer</v>
      </c>
      <c r="M1230" s="29" t="str">
        <f>_xlfn.XLOOKUP($C1230,mapping!$J$2:$J$5,mapping!$K$2:$K$5,,0)</f>
        <v>Full-Time</v>
      </c>
      <c r="N1230" s="29" t="str">
        <f>_xlfn.XLOOKUP($B1230,mapping!$G$2:$G$5,mapping!$H$2:$H$5,,0)</f>
        <v>Senior</v>
      </c>
      <c r="O1230" s="29" t="str">
        <f>_xlfn.XLOOKUP($J1230,mapping!$D$2:$D$56,mapping!$E$2:$E$56,,0)</f>
        <v>United Kingdom</v>
      </c>
      <c r="P1230" s="29" t="str">
        <f>_xlfn.XLOOKUP($K1230,mapping!$P$2:$P$4,mapping!$Q$2:$Q$4,,0)</f>
        <v>Medium</v>
      </c>
      <c r="Q1230" s="29" t="str">
        <f>_xlfn.XLOOKUP($I1230,mapping!$M$2:$M$4,mapping!$N$2:$N$4,,0)</f>
        <v>On-site</v>
      </c>
    </row>
    <row r="1231" spans="1:17" x14ac:dyDescent="0.25">
      <c r="A1231" s="28">
        <v>2023</v>
      </c>
      <c r="B1231" s="29" t="s">
        <v>21</v>
      </c>
      <c r="C1231" s="29" t="s">
        <v>12</v>
      </c>
      <c r="D1231" s="29" t="s">
        <v>57</v>
      </c>
      <c r="E1231" s="28">
        <v>245000</v>
      </c>
      <c r="F1231" s="29" t="s">
        <v>14</v>
      </c>
      <c r="G1231" s="28">
        <v>245000</v>
      </c>
      <c r="H1231" s="29" t="s">
        <v>17</v>
      </c>
      <c r="I1231" s="28">
        <v>0</v>
      </c>
      <c r="J1231" s="29" t="s">
        <v>17</v>
      </c>
      <c r="K1231" s="29" t="s">
        <v>16</v>
      </c>
      <c r="L1231" s="29" t="str">
        <f>_xlfn.XLOOKUP($D1231,mapping!$B$2:$B$124,mapping!$A$2:$A$124,,0)</f>
        <v>Data Scientist</v>
      </c>
      <c r="M1231" s="29" t="str">
        <f>_xlfn.XLOOKUP($C1231,mapping!$J$2:$J$5,mapping!$K$2:$K$5,,0)</f>
        <v>Full-Time</v>
      </c>
      <c r="N1231" s="29" t="str">
        <f>_xlfn.XLOOKUP($B1231,mapping!$G$2:$G$5,mapping!$H$2:$H$5,,0)</f>
        <v>Senior</v>
      </c>
      <c r="O1231" s="29" t="str">
        <f>_xlfn.XLOOKUP($J1231,mapping!$D$2:$D$56,mapping!$E$2:$E$56,,0)</f>
        <v>United States</v>
      </c>
      <c r="P1231" s="29" t="str">
        <f>_xlfn.XLOOKUP($K1231,mapping!$P$2:$P$4,mapping!$Q$2:$Q$4,,0)</f>
        <v>Medium</v>
      </c>
      <c r="Q1231" s="29" t="str">
        <f>_xlfn.XLOOKUP($I1231,mapping!$M$2:$M$4,mapping!$N$2:$N$4,,0)</f>
        <v>On-site</v>
      </c>
    </row>
    <row r="1232" spans="1:17" x14ac:dyDescent="0.25">
      <c r="A1232" s="28">
        <v>2023</v>
      </c>
      <c r="B1232" s="29" t="s">
        <v>11</v>
      </c>
      <c r="C1232" s="29" t="s">
        <v>12</v>
      </c>
      <c r="D1232" s="29" t="s">
        <v>13</v>
      </c>
      <c r="E1232" s="28">
        <v>100000</v>
      </c>
      <c r="F1232" s="29" t="s">
        <v>14</v>
      </c>
      <c r="G1232" s="28">
        <v>100000</v>
      </c>
      <c r="H1232" s="29" t="s">
        <v>17</v>
      </c>
      <c r="I1232" s="28">
        <v>0</v>
      </c>
      <c r="J1232" s="29" t="s">
        <v>17</v>
      </c>
      <c r="K1232" s="29" t="s">
        <v>16</v>
      </c>
      <c r="L1232" s="29" t="str">
        <f>_xlfn.XLOOKUP($D1232,mapping!$B$2:$B$124,mapping!$A$2:$A$124,,0)</f>
        <v>Data Analyst</v>
      </c>
      <c r="M1232" s="29" t="str">
        <f>_xlfn.XLOOKUP($C1232,mapping!$J$2:$J$5,mapping!$K$2:$K$5,,0)</f>
        <v>Full-Time</v>
      </c>
      <c r="N1232" s="29" t="str">
        <f>_xlfn.XLOOKUP($B1232,mapping!$G$2:$G$5,mapping!$H$2:$H$5,,0)</f>
        <v>Mid-Level</v>
      </c>
      <c r="O1232" s="29" t="str">
        <f>_xlfn.XLOOKUP($J1232,mapping!$D$2:$D$56,mapping!$E$2:$E$56,,0)</f>
        <v>United States</v>
      </c>
      <c r="P1232" s="29" t="str">
        <f>_xlfn.XLOOKUP($K1232,mapping!$P$2:$P$4,mapping!$Q$2:$Q$4,,0)</f>
        <v>Medium</v>
      </c>
      <c r="Q1232" s="29" t="str">
        <f>_xlfn.XLOOKUP($I1232,mapping!$M$2:$M$4,mapping!$N$2:$N$4,,0)</f>
        <v>On-site</v>
      </c>
    </row>
    <row r="1233" spans="1:17" x14ac:dyDescent="0.25">
      <c r="A1233" s="28">
        <v>2022</v>
      </c>
      <c r="B1233" s="29" t="s">
        <v>11</v>
      </c>
      <c r="C1233" s="29" t="s">
        <v>12</v>
      </c>
      <c r="D1233" s="29" t="s">
        <v>13</v>
      </c>
      <c r="E1233" s="28">
        <v>100000</v>
      </c>
      <c r="F1233" s="29" t="s">
        <v>14</v>
      </c>
      <c r="G1233" s="28">
        <v>100000</v>
      </c>
      <c r="H1233" s="29" t="s">
        <v>17</v>
      </c>
      <c r="I1233" s="28">
        <v>0</v>
      </c>
      <c r="J1233" s="29" t="s">
        <v>17</v>
      </c>
      <c r="K1233" s="29" t="s">
        <v>16</v>
      </c>
      <c r="L1233" s="29" t="str">
        <f>_xlfn.XLOOKUP($D1233,mapping!$B$2:$B$124,mapping!$A$2:$A$124,,0)</f>
        <v>Data Analyst</v>
      </c>
      <c r="M1233" s="29" t="str">
        <f>_xlfn.XLOOKUP($C1233,mapping!$J$2:$J$5,mapping!$K$2:$K$5,,0)</f>
        <v>Full-Time</v>
      </c>
      <c r="N1233" s="29" t="str">
        <f>_xlfn.XLOOKUP($B1233,mapping!$G$2:$G$5,mapping!$H$2:$H$5,,0)</f>
        <v>Mid-Level</v>
      </c>
      <c r="O1233" s="29" t="str">
        <f>_xlfn.XLOOKUP($J1233,mapping!$D$2:$D$56,mapping!$E$2:$E$56,,0)</f>
        <v>United States</v>
      </c>
      <c r="P1233" s="29" t="str">
        <f>_xlfn.XLOOKUP($K1233,mapping!$P$2:$P$4,mapping!$Q$2:$Q$4,,0)</f>
        <v>Medium</v>
      </c>
      <c r="Q1233" s="29" t="str">
        <f>_xlfn.XLOOKUP($I1233,mapping!$M$2:$M$4,mapping!$N$2:$N$4,,0)</f>
        <v>On-site</v>
      </c>
    </row>
    <row r="1234" spans="1:17" x14ac:dyDescent="0.25">
      <c r="A1234" s="28">
        <v>2023</v>
      </c>
      <c r="B1234" s="29" t="s">
        <v>21</v>
      </c>
      <c r="C1234" s="29" t="s">
        <v>12</v>
      </c>
      <c r="D1234" s="29" t="s">
        <v>13</v>
      </c>
      <c r="E1234" s="28">
        <v>137500</v>
      </c>
      <c r="F1234" s="29" t="s">
        <v>14</v>
      </c>
      <c r="G1234" s="28">
        <v>137500</v>
      </c>
      <c r="H1234" s="29" t="s">
        <v>17</v>
      </c>
      <c r="I1234" s="28">
        <v>0</v>
      </c>
      <c r="J1234" s="29" t="s">
        <v>17</v>
      </c>
      <c r="K1234" s="29" t="s">
        <v>16</v>
      </c>
      <c r="L1234" s="29" t="str">
        <f>_xlfn.XLOOKUP($D1234,mapping!$B$2:$B$124,mapping!$A$2:$A$124,,0)</f>
        <v>Data Analyst</v>
      </c>
      <c r="M1234" s="29" t="str">
        <f>_xlfn.XLOOKUP($C1234,mapping!$J$2:$J$5,mapping!$K$2:$K$5,,0)</f>
        <v>Full-Time</v>
      </c>
      <c r="N1234" s="29" t="str">
        <f>_xlfn.XLOOKUP($B1234,mapping!$G$2:$G$5,mapping!$H$2:$H$5,,0)</f>
        <v>Senior</v>
      </c>
      <c r="O1234" s="29" t="str">
        <f>_xlfn.XLOOKUP($J1234,mapping!$D$2:$D$56,mapping!$E$2:$E$56,,0)</f>
        <v>United States</v>
      </c>
      <c r="P1234" s="29" t="str">
        <f>_xlfn.XLOOKUP($K1234,mapping!$P$2:$P$4,mapping!$Q$2:$Q$4,,0)</f>
        <v>Medium</v>
      </c>
      <c r="Q1234" s="29" t="str">
        <f>_xlfn.XLOOKUP($I1234,mapping!$M$2:$M$4,mapping!$N$2:$N$4,,0)</f>
        <v>On-site</v>
      </c>
    </row>
    <row r="1235" spans="1:17" x14ac:dyDescent="0.25">
      <c r="A1235" s="28">
        <v>2022</v>
      </c>
      <c r="B1235" s="29" t="s">
        <v>25</v>
      </c>
      <c r="C1235" s="29" t="s">
        <v>12</v>
      </c>
      <c r="D1235" s="29" t="s">
        <v>31</v>
      </c>
      <c r="E1235" s="28">
        <v>210000</v>
      </c>
      <c r="F1235" s="29" t="s">
        <v>14</v>
      </c>
      <c r="G1235" s="28">
        <v>210000</v>
      </c>
      <c r="H1235" s="29" t="s">
        <v>17</v>
      </c>
      <c r="I1235" s="28">
        <v>100</v>
      </c>
      <c r="J1235" s="29" t="s">
        <v>17</v>
      </c>
      <c r="K1235" s="29" t="s">
        <v>16</v>
      </c>
      <c r="L1235" s="29" t="str">
        <f>_xlfn.XLOOKUP($D1235,mapping!$B$2:$B$124,mapping!$A$2:$A$124,,0)</f>
        <v>Analytics Engineer</v>
      </c>
      <c r="M1235" s="29" t="str">
        <f>_xlfn.XLOOKUP($C1235,mapping!$J$2:$J$5,mapping!$K$2:$K$5,,0)</f>
        <v>Full-Time</v>
      </c>
      <c r="N1235" s="29" t="str">
        <f>_xlfn.XLOOKUP($B1235,mapping!$G$2:$G$5,mapping!$H$2:$H$5,,0)</f>
        <v>Executive</v>
      </c>
      <c r="O1235" s="29" t="str">
        <f>_xlfn.XLOOKUP($J1235,mapping!$D$2:$D$56,mapping!$E$2:$E$56,,0)</f>
        <v>United States</v>
      </c>
      <c r="P1235" s="29" t="str">
        <f>_xlfn.XLOOKUP($K1235,mapping!$P$2:$P$4,mapping!$Q$2:$Q$4,,0)</f>
        <v>Medium</v>
      </c>
      <c r="Q1235" s="29" t="str">
        <f>_xlfn.XLOOKUP($I1235,mapping!$M$2:$M$4,mapping!$N$2:$N$4,,0)</f>
        <v>Remote</v>
      </c>
    </row>
    <row r="1236" spans="1:17" x14ac:dyDescent="0.25">
      <c r="A1236" s="28">
        <v>2023</v>
      </c>
      <c r="B1236" s="29" t="s">
        <v>21</v>
      </c>
      <c r="C1236" s="29" t="s">
        <v>12</v>
      </c>
      <c r="D1236" s="29" t="s">
        <v>26</v>
      </c>
      <c r="E1236" s="28">
        <v>80000</v>
      </c>
      <c r="F1236" s="29" t="s">
        <v>14</v>
      </c>
      <c r="G1236" s="28">
        <v>80000</v>
      </c>
      <c r="H1236" s="29" t="s">
        <v>17</v>
      </c>
      <c r="I1236" s="28">
        <v>0</v>
      </c>
      <c r="J1236" s="29" t="s">
        <v>17</v>
      </c>
      <c r="K1236" s="29" t="s">
        <v>16</v>
      </c>
      <c r="L1236" s="29" t="str">
        <f>_xlfn.XLOOKUP($D1236,mapping!$B$2:$B$124,mapping!$A$2:$A$124,,0)</f>
        <v>Data Engineer</v>
      </c>
      <c r="M1236" s="29" t="str">
        <f>_xlfn.XLOOKUP($C1236,mapping!$J$2:$J$5,mapping!$K$2:$K$5,,0)</f>
        <v>Full-Time</v>
      </c>
      <c r="N1236" s="29" t="str">
        <f>_xlfn.XLOOKUP($B1236,mapping!$G$2:$G$5,mapping!$H$2:$H$5,,0)</f>
        <v>Senior</v>
      </c>
      <c r="O1236" s="29" t="str">
        <f>_xlfn.XLOOKUP($J1236,mapping!$D$2:$D$56,mapping!$E$2:$E$56,,0)</f>
        <v>United States</v>
      </c>
      <c r="P1236" s="29" t="str">
        <f>_xlfn.XLOOKUP($K1236,mapping!$P$2:$P$4,mapping!$Q$2:$Q$4,,0)</f>
        <v>Medium</v>
      </c>
      <c r="Q1236" s="29" t="str">
        <f>_xlfn.XLOOKUP($I1236,mapping!$M$2:$M$4,mapping!$N$2:$N$4,,0)</f>
        <v>On-site</v>
      </c>
    </row>
    <row r="1237" spans="1:17" x14ac:dyDescent="0.25">
      <c r="A1237" s="28">
        <v>2024</v>
      </c>
      <c r="B1237" s="29" t="s">
        <v>11</v>
      </c>
      <c r="C1237" s="29" t="s">
        <v>12</v>
      </c>
      <c r="D1237" s="29" t="s">
        <v>22</v>
      </c>
      <c r="E1237" s="28">
        <v>120000</v>
      </c>
      <c r="F1237" s="29" t="s">
        <v>14</v>
      </c>
      <c r="G1237" s="28">
        <v>120000</v>
      </c>
      <c r="H1237" s="29" t="s">
        <v>17</v>
      </c>
      <c r="I1237" s="28">
        <v>0</v>
      </c>
      <c r="J1237" s="29" t="s">
        <v>17</v>
      </c>
      <c r="K1237" s="29" t="s">
        <v>16</v>
      </c>
      <c r="L1237" s="29" t="str">
        <f>_xlfn.XLOOKUP($D1237,mapping!$B$2:$B$124,mapping!$A$2:$A$124,,0)</f>
        <v>Data Scientist</v>
      </c>
      <c r="M1237" s="29" t="str">
        <f>_xlfn.XLOOKUP($C1237,mapping!$J$2:$J$5,mapping!$K$2:$K$5,,0)</f>
        <v>Full-Time</v>
      </c>
      <c r="N1237" s="29" t="str">
        <f>_xlfn.XLOOKUP($B1237,mapping!$G$2:$G$5,mapping!$H$2:$H$5,,0)</f>
        <v>Mid-Level</v>
      </c>
      <c r="O1237" s="29" t="str">
        <f>_xlfn.XLOOKUP($J1237,mapping!$D$2:$D$56,mapping!$E$2:$E$56,,0)</f>
        <v>United States</v>
      </c>
      <c r="P1237" s="29" t="str">
        <f>_xlfn.XLOOKUP($K1237,mapping!$P$2:$P$4,mapping!$Q$2:$Q$4,,0)</f>
        <v>Medium</v>
      </c>
      <c r="Q1237" s="29" t="str">
        <f>_xlfn.XLOOKUP($I1237,mapping!$M$2:$M$4,mapping!$N$2:$N$4,,0)</f>
        <v>On-site</v>
      </c>
    </row>
    <row r="1238" spans="1:17" x14ac:dyDescent="0.25">
      <c r="A1238" s="28">
        <v>2024</v>
      </c>
      <c r="B1238" s="29" t="s">
        <v>29</v>
      </c>
      <c r="C1238" s="29" t="s">
        <v>12</v>
      </c>
      <c r="D1238" s="29" t="s">
        <v>140</v>
      </c>
      <c r="E1238" s="28">
        <v>64000</v>
      </c>
      <c r="F1238" s="29" t="s">
        <v>14</v>
      </c>
      <c r="G1238" s="28">
        <v>64000</v>
      </c>
      <c r="H1238" s="29" t="s">
        <v>17</v>
      </c>
      <c r="I1238" s="28">
        <v>0</v>
      </c>
      <c r="J1238" s="29" t="s">
        <v>17</v>
      </c>
      <c r="K1238" s="29" t="s">
        <v>16</v>
      </c>
      <c r="L1238" s="29" t="str">
        <f>_xlfn.XLOOKUP($D1238,mapping!$B$2:$B$124,mapping!$A$2:$A$124,,0)</f>
        <v>Data Analyst</v>
      </c>
      <c r="M1238" s="29" t="str">
        <f>_xlfn.XLOOKUP($C1238,mapping!$J$2:$J$5,mapping!$K$2:$K$5,,0)</f>
        <v>Full-Time</v>
      </c>
      <c r="N1238" s="29" t="str">
        <f>_xlfn.XLOOKUP($B1238,mapping!$G$2:$G$5,mapping!$H$2:$H$5,,0)</f>
        <v>Junior</v>
      </c>
      <c r="O1238" s="29" t="str">
        <f>_xlfn.XLOOKUP($J1238,mapping!$D$2:$D$56,mapping!$E$2:$E$56,,0)</f>
        <v>United States</v>
      </c>
      <c r="P1238" s="29" t="str">
        <f>_xlfn.XLOOKUP($K1238,mapping!$P$2:$P$4,mapping!$Q$2:$Q$4,,0)</f>
        <v>Medium</v>
      </c>
      <c r="Q1238" s="29" t="str">
        <f>_xlfn.XLOOKUP($I1238,mapping!$M$2:$M$4,mapping!$N$2:$N$4,,0)</f>
        <v>On-site</v>
      </c>
    </row>
    <row r="1239" spans="1:17" x14ac:dyDescent="0.25">
      <c r="A1239" s="28">
        <v>2024</v>
      </c>
      <c r="B1239" s="29" t="s">
        <v>25</v>
      </c>
      <c r="C1239" s="29" t="s">
        <v>12</v>
      </c>
      <c r="D1239" s="29" t="s">
        <v>132</v>
      </c>
      <c r="E1239" s="28">
        <v>225000</v>
      </c>
      <c r="F1239" s="29" t="s">
        <v>14</v>
      </c>
      <c r="G1239" s="28">
        <v>225000</v>
      </c>
      <c r="H1239" s="29" t="s">
        <v>17</v>
      </c>
      <c r="I1239" s="28">
        <v>0</v>
      </c>
      <c r="J1239" s="29" t="s">
        <v>17</v>
      </c>
      <c r="K1239" s="29" t="s">
        <v>16</v>
      </c>
      <c r="L1239" s="29" t="str">
        <f>_xlfn.XLOOKUP($D1239,mapping!$B$2:$B$124,mapping!$A$2:$A$124,,0)</f>
        <v>Data Manager</v>
      </c>
      <c r="M1239" s="29" t="str">
        <f>_xlfn.XLOOKUP($C1239,mapping!$J$2:$J$5,mapping!$K$2:$K$5,,0)</f>
        <v>Full-Time</v>
      </c>
      <c r="N1239" s="29" t="str">
        <f>_xlfn.XLOOKUP($B1239,mapping!$G$2:$G$5,mapping!$H$2:$H$5,,0)</f>
        <v>Executive</v>
      </c>
      <c r="O1239" s="29" t="str">
        <f>_xlfn.XLOOKUP($J1239,mapping!$D$2:$D$56,mapping!$E$2:$E$56,,0)</f>
        <v>United States</v>
      </c>
      <c r="P1239" s="29" t="str">
        <f>_xlfn.XLOOKUP($K1239,mapping!$P$2:$P$4,mapping!$Q$2:$Q$4,,0)</f>
        <v>Medium</v>
      </c>
      <c r="Q1239" s="29" t="str">
        <f>_xlfn.XLOOKUP($I1239,mapping!$M$2:$M$4,mapping!$N$2:$N$4,,0)</f>
        <v>On-site</v>
      </c>
    </row>
    <row r="1240" spans="1:17" x14ac:dyDescent="0.25">
      <c r="A1240" s="28">
        <v>2023</v>
      </c>
      <c r="B1240" s="29" t="s">
        <v>21</v>
      </c>
      <c r="C1240" s="29" t="s">
        <v>12</v>
      </c>
      <c r="D1240" s="29" t="s">
        <v>13</v>
      </c>
      <c r="E1240" s="28">
        <v>138860</v>
      </c>
      <c r="F1240" s="29" t="s">
        <v>14</v>
      </c>
      <c r="G1240" s="28">
        <v>138860</v>
      </c>
      <c r="H1240" s="29" t="s">
        <v>17</v>
      </c>
      <c r="I1240" s="28">
        <v>0</v>
      </c>
      <c r="J1240" s="29" t="s">
        <v>17</v>
      </c>
      <c r="K1240" s="29" t="s">
        <v>16</v>
      </c>
      <c r="L1240" s="29" t="str">
        <f>_xlfn.XLOOKUP($D1240,mapping!$B$2:$B$124,mapping!$A$2:$A$124,,0)</f>
        <v>Data Analyst</v>
      </c>
      <c r="M1240" s="29" t="str">
        <f>_xlfn.XLOOKUP($C1240,mapping!$J$2:$J$5,mapping!$K$2:$K$5,,0)</f>
        <v>Full-Time</v>
      </c>
      <c r="N1240" s="29" t="str">
        <f>_xlfn.XLOOKUP($B1240,mapping!$G$2:$G$5,mapping!$H$2:$H$5,,0)</f>
        <v>Senior</v>
      </c>
      <c r="O1240" s="29" t="str">
        <f>_xlfn.XLOOKUP($J1240,mapping!$D$2:$D$56,mapping!$E$2:$E$56,,0)</f>
        <v>United States</v>
      </c>
      <c r="P1240" s="29" t="str">
        <f>_xlfn.XLOOKUP($K1240,mapping!$P$2:$P$4,mapping!$Q$2:$Q$4,,0)</f>
        <v>Medium</v>
      </c>
      <c r="Q1240" s="29" t="str">
        <f>_xlfn.XLOOKUP($I1240,mapping!$M$2:$M$4,mapping!$N$2:$N$4,,0)</f>
        <v>On-site</v>
      </c>
    </row>
    <row r="1241" spans="1:17" x14ac:dyDescent="0.25">
      <c r="A1241" s="28">
        <v>2022</v>
      </c>
      <c r="B1241" s="29" t="s">
        <v>21</v>
      </c>
      <c r="C1241" s="29" t="s">
        <v>12</v>
      </c>
      <c r="D1241" s="29" t="s">
        <v>26</v>
      </c>
      <c r="E1241" s="28">
        <v>63000</v>
      </c>
      <c r="F1241" s="29" t="s">
        <v>14</v>
      </c>
      <c r="G1241" s="28">
        <v>63000</v>
      </c>
      <c r="H1241" s="29" t="s">
        <v>17</v>
      </c>
      <c r="I1241" s="28">
        <v>100</v>
      </c>
      <c r="J1241" s="29" t="s">
        <v>17</v>
      </c>
      <c r="K1241" s="29" t="s">
        <v>16</v>
      </c>
      <c r="L1241" s="29" t="str">
        <f>_xlfn.XLOOKUP($D1241,mapping!$B$2:$B$124,mapping!$A$2:$A$124,,0)</f>
        <v>Data Engineer</v>
      </c>
      <c r="M1241" s="29" t="str">
        <f>_xlfn.XLOOKUP($C1241,mapping!$J$2:$J$5,mapping!$K$2:$K$5,,0)</f>
        <v>Full-Time</v>
      </c>
      <c r="N1241" s="29" t="str">
        <f>_xlfn.XLOOKUP($B1241,mapping!$G$2:$G$5,mapping!$H$2:$H$5,,0)</f>
        <v>Senior</v>
      </c>
      <c r="O1241" s="29" t="str">
        <f>_xlfn.XLOOKUP($J1241,mapping!$D$2:$D$56,mapping!$E$2:$E$56,,0)</f>
        <v>United States</v>
      </c>
      <c r="P1241" s="29" t="str">
        <f>_xlfn.XLOOKUP($K1241,mapping!$P$2:$P$4,mapping!$Q$2:$Q$4,,0)</f>
        <v>Medium</v>
      </c>
      <c r="Q1241" s="29" t="str">
        <f>_xlfn.XLOOKUP($I1241,mapping!$M$2:$M$4,mapping!$N$2:$N$4,,0)</f>
        <v>Remote</v>
      </c>
    </row>
    <row r="1242" spans="1:17" x14ac:dyDescent="0.25">
      <c r="A1242" s="28">
        <v>2021</v>
      </c>
      <c r="B1242" s="29" t="s">
        <v>21</v>
      </c>
      <c r="C1242" s="29" t="s">
        <v>12</v>
      </c>
      <c r="D1242" s="29" t="s">
        <v>22</v>
      </c>
      <c r="E1242" s="28">
        <v>4000000</v>
      </c>
      <c r="F1242" s="29" t="s">
        <v>37</v>
      </c>
      <c r="G1242" s="28">
        <v>54094</v>
      </c>
      <c r="H1242" s="29" t="s">
        <v>38</v>
      </c>
      <c r="I1242" s="28">
        <v>100</v>
      </c>
      <c r="J1242" s="29" t="s">
        <v>38</v>
      </c>
      <c r="K1242" s="29" t="s">
        <v>33</v>
      </c>
      <c r="L1242" s="29" t="str">
        <f>_xlfn.XLOOKUP($D1242,mapping!$B$2:$B$124,mapping!$A$2:$A$124,,0)</f>
        <v>Data Scientist</v>
      </c>
      <c r="M1242" s="29" t="str">
        <f>_xlfn.XLOOKUP($C1242,mapping!$J$2:$J$5,mapping!$K$2:$K$5,,0)</f>
        <v>Full-Time</v>
      </c>
      <c r="N1242" s="29" t="str">
        <f>_xlfn.XLOOKUP($B1242,mapping!$G$2:$G$5,mapping!$H$2:$H$5,,0)</f>
        <v>Senior</v>
      </c>
      <c r="O1242" s="29" t="str">
        <f>_xlfn.XLOOKUP($J1242,mapping!$D$2:$D$56,mapping!$E$2:$E$56,,0)</f>
        <v>India</v>
      </c>
      <c r="P1242" s="29" t="str">
        <f>_xlfn.XLOOKUP($K1242,mapping!$P$2:$P$4,mapping!$Q$2:$Q$4,,0)</f>
        <v>Large</v>
      </c>
      <c r="Q1242" s="29" t="str">
        <f>_xlfn.XLOOKUP($I1242,mapping!$M$2:$M$4,mapping!$N$2:$N$4,,0)</f>
        <v>Remote</v>
      </c>
    </row>
    <row r="1243" spans="1:17" x14ac:dyDescent="0.25">
      <c r="A1243" s="28">
        <v>2023</v>
      </c>
      <c r="B1243" s="29" t="s">
        <v>11</v>
      </c>
      <c r="C1243" s="29" t="s">
        <v>12</v>
      </c>
      <c r="D1243" s="29" t="s">
        <v>26</v>
      </c>
      <c r="E1243" s="28">
        <v>162500</v>
      </c>
      <c r="F1243" s="29" t="s">
        <v>14</v>
      </c>
      <c r="G1243" s="28">
        <v>162500</v>
      </c>
      <c r="H1243" s="29" t="s">
        <v>17</v>
      </c>
      <c r="I1243" s="28">
        <v>0</v>
      </c>
      <c r="J1243" s="29" t="s">
        <v>17</v>
      </c>
      <c r="K1243" s="29" t="s">
        <v>16</v>
      </c>
      <c r="L1243" s="29" t="str">
        <f>_xlfn.XLOOKUP($D1243,mapping!$B$2:$B$124,mapping!$A$2:$A$124,,0)</f>
        <v>Data Engineer</v>
      </c>
      <c r="M1243" s="29" t="str">
        <f>_xlfn.XLOOKUP($C1243,mapping!$J$2:$J$5,mapping!$K$2:$K$5,,0)</f>
        <v>Full-Time</v>
      </c>
      <c r="N1243" s="29" t="str">
        <f>_xlfn.XLOOKUP($B1243,mapping!$G$2:$G$5,mapping!$H$2:$H$5,,0)</f>
        <v>Mid-Level</v>
      </c>
      <c r="O1243" s="29" t="str">
        <f>_xlfn.XLOOKUP($J1243,mapping!$D$2:$D$56,mapping!$E$2:$E$56,,0)</f>
        <v>United States</v>
      </c>
      <c r="P1243" s="29" t="str">
        <f>_xlfn.XLOOKUP($K1243,mapping!$P$2:$P$4,mapping!$Q$2:$Q$4,,0)</f>
        <v>Medium</v>
      </c>
      <c r="Q1243" s="29" t="str">
        <f>_xlfn.XLOOKUP($I1243,mapping!$M$2:$M$4,mapping!$N$2:$N$4,,0)</f>
        <v>On-site</v>
      </c>
    </row>
    <row r="1244" spans="1:17" x14ac:dyDescent="0.25">
      <c r="A1244" s="28">
        <v>2024</v>
      </c>
      <c r="B1244" s="29" t="s">
        <v>21</v>
      </c>
      <c r="C1244" s="29" t="s">
        <v>12</v>
      </c>
      <c r="D1244" s="29" t="s">
        <v>92</v>
      </c>
      <c r="E1244" s="28">
        <v>74300</v>
      </c>
      <c r="F1244" s="29" t="s">
        <v>14</v>
      </c>
      <c r="G1244" s="28">
        <v>74300</v>
      </c>
      <c r="H1244" s="29" t="s">
        <v>17</v>
      </c>
      <c r="I1244" s="28">
        <v>0</v>
      </c>
      <c r="J1244" s="29" t="s">
        <v>17</v>
      </c>
      <c r="K1244" s="29" t="s">
        <v>16</v>
      </c>
      <c r="L1244" s="29" t="str">
        <f>_xlfn.XLOOKUP($D1244,mapping!$B$2:$B$124,mapping!$A$2:$A$124,,0)</f>
        <v>Data Scientist</v>
      </c>
      <c r="M1244" s="29" t="str">
        <f>_xlfn.XLOOKUP($C1244,mapping!$J$2:$J$5,mapping!$K$2:$K$5,,0)</f>
        <v>Full-Time</v>
      </c>
      <c r="N1244" s="29" t="str">
        <f>_xlfn.XLOOKUP($B1244,mapping!$G$2:$G$5,mapping!$H$2:$H$5,,0)</f>
        <v>Senior</v>
      </c>
      <c r="O1244" s="29" t="str">
        <f>_xlfn.XLOOKUP($J1244,mapping!$D$2:$D$56,mapping!$E$2:$E$56,,0)</f>
        <v>United States</v>
      </c>
      <c r="P1244" s="29" t="str">
        <f>_xlfn.XLOOKUP($K1244,mapping!$P$2:$P$4,mapping!$Q$2:$Q$4,,0)</f>
        <v>Medium</v>
      </c>
      <c r="Q1244" s="29" t="str">
        <f>_xlfn.XLOOKUP($I1244,mapping!$M$2:$M$4,mapping!$N$2:$N$4,,0)</f>
        <v>On-site</v>
      </c>
    </row>
    <row r="1245" spans="1:17" x14ac:dyDescent="0.25">
      <c r="A1245" s="28">
        <v>2021</v>
      </c>
      <c r="B1245" s="29" t="s">
        <v>11</v>
      </c>
      <c r="C1245" s="29" t="s">
        <v>12</v>
      </c>
      <c r="D1245" s="29" t="s">
        <v>22</v>
      </c>
      <c r="E1245" s="28">
        <v>21600</v>
      </c>
      <c r="F1245" s="29" t="s">
        <v>19</v>
      </c>
      <c r="G1245" s="28">
        <v>25532</v>
      </c>
      <c r="H1245" s="29" t="s">
        <v>141</v>
      </c>
      <c r="I1245" s="28">
        <v>100</v>
      </c>
      <c r="J1245" s="29" t="s">
        <v>36</v>
      </c>
      <c r="K1245" s="29" t="s">
        <v>56</v>
      </c>
      <c r="L1245" s="29" t="str">
        <f>_xlfn.XLOOKUP($D1245,mapping!$B$2:$B$124,mapping!$A$2:$A$124,,0)</f>
        <v>Data Scientist</v>
      </c>
      <c r="M1245" s="29" t="str">
        <f>_xlfn.XLOOKUP($C1245,mapping!$J$2:$J$5,mapping!$K$2:$K$5,,0)</f>
        <v>Full-Time</v>
      </c>
      <c r="N1245" s="29" t="str">
        <f>_xlfn.XLOOKUP($B1245,mapping!$G$2:$G$5,mapping!$H$2:$H$5,,0)</f>
        <v>Mid-Level</v>
      </c>
      <c r="O1245" s="29" t="str">
        <f>_xlfn.XLOOKUP($J1245,mapping!$D$2:$D$56,mapping!$E$2:$E$56,,0)</f>
        <v>Germany</v>
      </c>
      <c r="P1245" s="29" t="str">
        <f>_xlfn.XLOOKUP($K1245,mapping!$P$2:$P$4,mapping!$Q$2:$Q$4,,0)</f>
        <v>Small</v>
      </c>
      <c r="Q1245" s="29" t="str">
        <f>_xlfn.XLOOKUP($I1245,mapping!$M$2:$M$4,mapping!$N$2:$N$4,,0)</f>
        <v>Remote</v>
      </c>
    </row>
    <row r="1246" spans="1:17" x14ac:dyDescent="0.25">
      <c r="A1246" s="28">
        <v>2023</v>
      </c>
      <c r="B1246" s="29" t="s">
        <v>21</v>
      </c>
      <c r="C1246" s="29" t="s">
        <v>12</v>
      </c>
      <c r="D1246" s="29" t="s">
        <v>18</v>
      </c>
      <c r="E1246" s="28">
        <v>190000</v>
      </c>
      <c r="F1246" s="29" t="s">
        <v>14</v>
      </c>
      <c r="G1246" s="28">
        <v>190000</v>
      </c>
      <c r="H1246" s="29" t="s">
        <v>17</v>
      </c>
      <c r="I1246" s="28">
        <v>100</v>
      </c>
      <c r="J1246" s="29" t="s">
        <v>17</v>
      </c>
      <c r="K1246" s="29" t="s">
        <v>16</v>
      </c>
      <c r="L1246" s="29" t="str">
        <f>_xlfn.XLOOKUP($D1246,mapping!$B$2:$B$124,mapping!$A$2:$A$124,,0)</f>
        <v>Machine Learning Engineer</v>
      </c>
      <c r="M1246" s="29" t="str">
        <f>_xlfn.XLOOKUP($C1246,mapping!$J$2:$J$5,mapping!$K$2:$K$5,,0)</f>
        <v>Full-Time</v>
      </c>
      <c r="N1246" s="29" t="str">
        <f>_xlfn.XLOOKUP($B1246,mapping!$G$2:$G$5,mapping!$H$2:$H$5,,0)</f>
        <v>Senior</v>
      </c>
      <c r="O1246" s="29" t="str">
        <f>_xlfn.XLOOKUP($J1246,mapping!$D$2:$D$56,mapping!$E$2:$E$56,,0)</f>
        <v>United States</v>
      </c>
      <c r="P1246" s="29" t="str">
        <f>_xlfn.XLOOKUP($K1246,mapping!$P$2:$P$4,mapping!$Q$2:$Q$4,,0)</f>
        <v>Medium</v>
      </c>
      <c r="Q1246" s="29" t="str">
        <f>_xlfn.XLOOKUP($I1246,mapping!$M$2:$M$4,mapping!$N$2:$N$4,,0)</f>
        <v>Remote</v>
      </c>
    </row>
    <row r="1247" spans="1:17" x14ac:dyDescent="0.25">
      <c r="A1247" s="28">
        <v>2024</v>
      </c>
      <c r="B1247" s="29" t="s">
        <v>21</v>
      </c>
      <c r="C1247" s="29" t="s">
        <v>12</v>
      </c>
      <c r="D1247" s="29" t="s">
        <v>31</v>
      </c>
      <c r="E1247" s="28">
        <v>136000</v>
      </c>
      <c r="F1247" s="29" t="s">
        <v>14</v>
      </c>
      <c r="G1247" s="28">
        <v>136000</v>
      </c>
      <c r="H1247" s="29" t="s">
        <v>17</v>
      </c>
      <c r="I1247" s="28">
        <v>100</v>
      </c>
      <c r="J1247" s="29" t="s">
        <v>17</v>
      </c>
      <c r="K1247" s="29" t="s">
        <v>16</v>
      </c>
      <c r="L1247" s="29" t="str">
        <f>_xlfn.XLOOKUP($D1247,mapping!$B$2:$B$124,mapping!$A$2:$A$124,,0)</f>
        <v>Analytics Engineer</v>
      </c>
      <c r="M1247" s="29" t="str">
        <f>_xlfn.XLOOKUP($C1247,mapping!$J$2:$J$5,mapping!$K$2:$K$5,,0)</f>
        <v>Full-Time</v>
      </c>
      <c r="N1247" s="29" t="str">
        <f>_xlfn.XLOOKUP($B1247,mapping!$G$2:$G$5,mapping!$H$2:$H$5,,0)</f>
        <v>Senior</v>
      </c>
      <c r="O1247" s="29" t="str">
        <f>_xlfn.XLOOKUP($J1247,mapping!$D$2:$D$56,mapping!$E$2:$E$56,,0)</f>
        <v>United States</v>
      </c>
      <c r="P1247" s="29" t="str">
        <f>_xlfn.XLOOKUP($K1247,mapping!$P$2:$P$4,mapping!$Q$2:$Q$4,,0)</f>
        <v>Medium</v>
      </c>
      <c r="Q1247" s="29" t="str">
        <f>_xlfn.XLOOKUP($I1247,mapping!$M$2:$M$4,mapping!$N$2:$N$4,,0)</f>
        <v>Remote</v>
      </c>
    </row>
    <row r="1248" spans="1:17" x14ac:dyDescent="0.25">
      <c r="A1248" s="28">
        <v>2023</v>
      </c>
      <c r="B1248" s="29" t="s">
        <v>21</v>
      </c>
      <c r="C1248" s="29" t="s">
        <v>12</v>
      </c>
      <c r="D1248" s="29" t="s">
        <v>30</v>
      </c>
      <c r="E1248" s="28">
        <v>235000</v>
      </c>
      <c r="F1248" s="29" t="s">
        <v>14</v>
      </c>
      <c r="G1248" s="28">
        <v>235000</v>
      </c>
      <c r="H1248" s="29" t="s">
        <v>17</v>
      </c>
      <c r="I1248" s="28">
        <v>100</v>
      </c>
      <c r="J1248" s="29" t="s">
        <v>17</v>
      </c>
      <c r="K1248" s="29" t="s">
        <v>16</v>
      </c>
      <c r="L1248" s="29" t="str">
        <f>_xlfn.XLOOKUP($D1248,mapping!$B$2:$B$124,mapping!$A$2:$A$124,,0)</f>
        <v>Machine Learning Engineer</v>
      </c>
      <c r="M1248" s="29" t="str">
        <f>_xlfn.XLOOKUP($C1248,mapping!$J$2:$J$5,mapping!$K$2:$K$5,,0)</f>
        <v>Full-Time</v>
      </c>
      <c r="N1248" s="29" t="str">
        <f>_xlfn.XLOOKUP($B1248,mapping!$G$2:$G$5,mapping!$H$2:$H$5,,0)</f>
        <v>Senior</v>
      </c>
      <c r="O1248" s="29" t="str">
        <f>_xlfn.XLOOKUP($J1248,mapping!$D$2:$D$56,mapping!$E$2:$E$56,,0)</f>
        <v>United States</v>
      </c>
      <c r="P1248" s="29" t="str">
        <f>_xlfn.XLOOKUP($K1248,mapping!$P$2:$P$4,mapping!$Q$2:$Q$4,,0)</f>
        <v>Medium</v>
      </c>
      <c r="Q1248" s="29" t="str">
        <f>_xlfn.XLOOKUP($I1248,mapping!$M$2:$M$4,mapping!$N$2:$N$4,,0)</f>
        <v>Remote</v>
      </c>
    </row>
    <row r="1249" spans="1:17" x14ac:dyDescent="0.25">
      <c r="A1249" s="28">
        <v>2023</v>
      </c>
      <c r="B1249" s="29" t="s">
        <v>21</v>
      </c>
      <c r="C1249" s="29" t="s">
        <v>12</v>
      </c>
      <c r="D1249" s="29" t="s">
        <v>26</v>
      </c>
      <c r="E1249" s="28">
        <v>205600</v>
      </c>
      <c r="F1249" s="29" t="s">
        <v>14</v>
      </c>
      <c r="G1249" s="28">
        <v>205600</v>
      </c>
      <c r="H1249" s="29" t="s">
        <v>17</v>
      </c>
      <c r="I1249" s="28">
        <v>0</v>
      </c>
      <c r="J1249" s="29" t="s">
        <v>17</v>
      </c>
      <c r="K1249" s="29" t="s">
        <v>33</v>
      </c>
      <c r="L1249" s="29" t="str">
        <f>_xlfn.XLOOKUP($D1249,mapping!$B$2:$B$124,mapping!$A$2:$A$124,,0)</f>
        <v>Data Engineer</v>
      </c>
      <c r="M1249" s="29" t="str">
        <f>_xlfn.XLOOKUP($C1249,mapping!$J$2:$J$5,mapping!$K$2:$K$5,,0)</f>
        <v>Full-Time</v>
      </c>
      <c r="N1249" s="29" t="str">
        <f>_xlfn.XLOOKUP($B1249,mapping!$G$2:$G$5,mapping!$H$2:$H$5,,0)</f>
        <v>Senior</v>
      </c>
      <c r="O1249" s="29" t="str">
        <f>_xlfn.XLOOKUP($J1249,mapping!$D$2:$D$56,mapping!$E$2:$E$56,,0)</f>
        <v>United States</v>
      </c>
      <c r="P1249" s="29" t="str">
        <f>_xlfn.XLOOKUP($K1249,mapping!$P$2:$P$4,mapping!$Q$2:$Q$4,,0)</f>
        <v>Large</v>
      </c>
      <c r="Q1249" s="29" t="str">
        <f>_xlfn.XLOOKUP($I1249,mapping!$M$2:$M$4,mapping!$N$2:$N$4,,0)</f>
        <v>On-site</v>
      </c>
    </row>
    <row r="1250" spans="1:17" x14ac:dyDescent="0.25">
      <c r="A1250" s="28">
        <v>2024</v>
      </c>
      <c r="B1250" s="29" t="s">
        <v>11</v>
      </c>
      <c r="C1250" s="29" t="s">
        <v>12</v>
      </c>
      <c r="D1250" s="29" t="s">
        <v>26</v>
      </c>
      <c r="E1250" s="28">
        <v>270250</v>
      </c>
      <c r="F1250" s="29" t="s">
        <v>14</v>
      </c>
      <c r="G1250" s="28">
        <v>270250</v>
      </c>
      <c r="H1250" s="29" t="s">
        <v>17</v>
      </c>
      <c r="I1250" s="28">
        <v>0</v>
      </c>
      <c r="J1250" s="29" t="s">
        <v>17</v>
      </c>
      <c r="K1250" s="29" t="s">
        <v>16</v>
      </c>
      <c r="L1250" s="29" t="str">
        <f>_xlfn.XLOOKUP($D1250,mapping!$B$2:$B$124,mapping!$A$2:$A$124,,0)</f>
        <v>Data Engineer</v>
      </c>
      <c r="M1250" s="29" t="str">
        <f>_xlfn.XLOOKUP($C1250,mapping!$J$2:$J$5,mapping!$K$2:$K$5,,0)</f>
        <v>Full-Time</v>
      </c>
      <c r="N1250" s="29" t="str">
        <f>_xlfn.XLOOKUP($B1250,mapping!$G$2:$G$5,mapping!$H$2:$H$5,,0)</f>
        <v>Mid-Level</v>
      </c>
      <c r="O1250" s="29" t="str">
        <f>_xlfn.XLOOKUP($J1250,mapping!$D$2:$D$56,mapping!$E$2:$E$56,,0)</f>
        <v>United States</v>
      </c>
      <c r="P1250" s="29" t="str">
        <f>_xlfn.XLOOKUP($K1250,mapping!$P$2:$P$4,mapping!$Q$2:$Q$4,,0)</f>
        <v>Medium</v>
      </c>
      <c r="Q1250" s="29" t="str">
        <f>_xlfn.XLOOKUP($I1250,mapping!$M$2:$M$4,mapping!$N$2:$N$4,,0)</f>
        <v>On-site</v>
      </c>
    </row>
    <row r="1251" spans="1:17" x14ac:dyDescent="0.25">
      <c r="A1251" s="28">
        <v>2022</v>
      </c>
      <c r="B1251" s="29" t="s">
        <v>21</v>
      </c>
      <c r="C1251" s="29" t="s">
        <v>12</v>
      </c>
      <c r="D1251" s="29" t="s">
        <v>22</v>
      </c>
      <c r="E1251" s="28">
        <v>141525</v>
      </c>
      <c r="F1251" s="29" t="s">
        <v>14</v>
      </c>
      <c r="G1251" s="28">
        <v>141525</v>
      </c>
      <c r="H1251" s="29" t="s">
        <v>17</v>
      </c>
      <c r="I1251" s="28">
        <v>100</v>
      </c>
      <c r="J1251" s="29" t="s">
        <v>17</v>
      </c>
      <c r="K1251" s="29" t="s">
        <v>16</v>
      </c>
      <c r="L1251" s="29" t="str">
        <f>_xlfn.XLOOKUP($D1251,mapping!$B$2:$B$124,mapping!$A$2:$A$124,,0)</f>
        <v>Data Scientist</v>
      </c>
      <c r="M1251" s="29" t="str">
        <f>_xlfn.XLOOKUP($C1251,mapping!$J$2:$J$5,mapping!$K$2:$K$5,,0)</f>
        <v>Full-Time</v>
      </c>
      <c r="N1251" s="29" t="str">
        <f>_xlfn.XLOOKUP($B1251,mapping!$G$2:$G$5,mapping!$H$2:$H$5,,0)</f>
        <v>Senior</v>
      </c>
      <c r="O1251" s="29" t="str">
        <f>_xlfn.XLOOKUP($J1251,mapping!$D$2:$D$56,mapping!$E$2:$E$56,,0)</f>
        <v>United States</v>
      </c>
      <c r="P1251" s="29" t="str">
        <f>_xlfn.XLOOKUP($K1251,mapping!$P$2:$P$4,mapping!$Q$2:$Q$4,,0)</f>
        <v>Medium</v>
      </c>
      <c r="Q1251" s="29" t="str">
        <f>_xlfn.XLOOKUP($I1251,mapping!$M$2:$M$4,mapping!$N$2:$N$4,,0)</f>
        <v>Remote</v>
      </c>
    </row>
    <row r="1252" spans="1:17" x14ac:dyDescent="0.25">
      <c r="A1252" s="28">
        <v>2024</v>
      </c>
      <c r="B1252" s="29" t="s">
        <v>11</v>
      </c>
      <c r="C1252" s="29" t="s">
        <v>12</v>
      </c>
      <c r="D1252" s="29" t="s">
        <v>23</v>
      </c>
      <c r="E1252" s="28">
        <v>245000</v>
      </c>
      <c r="F1252" s="29" t="s">
        <v>14</v>
      </c>
      <c r="G1252" s="28">
        <v>245000</v>
      </c>
      <c r="H1252" s="29" t="s">
        <v>17</v>
      </c>
      <c r="I1252" s="28">
        <v>0</v>
      </c>
      <c r="J1252" s="29" t="s">
        <v>17</v>
      </c>
      <c r="K1252" s="29" t="s">
        <v>16</v>
      </c>
      <c r="L1252" s="29" t="str">
        <f>_xlfn.XLOOKUP($D1252,mapping!$B$2:$B$124,mapping!$A$2:$A$124,,0)</f>
        <v>Researcher</v>
      </c>
      <c r="M1252" s="29" t="str">
        <f>_xlfn.XLOOKUP($C1252,mapping!$J$2:$J$5,mapping!$K$2:$K$5,,0)</f>
        <v>Full-Time</v>
      </c>
      <c r="N1252" s="29" t="str">
        <f>_xlfn.XLOOKUP($B1252,mapping!$G$2:$G$5,mapping!$H$2:$H$5,,0)</f>
        <v>Mid-Level</v>
      </c>
      <c r="O1252" s="29" t="str">
        <f>_xlfn.XLOOKUP($J1252,mapping!$D$2:$D$56,mapping!$E$2:$E$56,,0)</f>
        <v>United States</v>
      </c>
      <c r="P1252" s="29" t="str">
        <f>_xlfn.XLOOKUP($K1252,mapping!$P$2:$P$4,mapping!$Q$2:$Q$4,,0)</f>
        <v>Medium</v>
      </c>
      <c r="Q1252" s="29" t="str">
        <f>_xlfn.XLOOKUP($I1252,mapping!$M$2:$M$4,mapping!$N$2:$N$4,,0)</f>
        <v>On-site</v>
      </c>
    </row>
    <row r="1253" spans="1:17" x14ac:dyDescent="0.25">
      <c r="A1253" s="28">
        <v>2023</v>
      </c>
      <c r="B1253" s="29" t="s">
        <v>21</v>
      </c>
      <c r="C1253" s="29" t="s">
        <v>12</v>
      </c>
      <c r="D1253" s="29" t="s">
        <v>26</v>
      </c>
      <c r="E1253" s="28">
        <v>167500</v>
      </c>
      <c r="F1253" s="29" t="s">
        <v>14</v>
      </c>
      <c r="G1253" s="28">
        <v>167500</v>
      </c>
      <c r="H1253" s="29" t="s">
        <v>17</v>
      </c>
      <c r="I1253" s="28">
        <v>0</v>
      </c>
      <c r="J1253" s="29" t="s">
        <v>17</v>
      </c>
      <c r="K1253" s="29" t="s">
        <v>16</v>
      </c>
      <c r="L1253" s="29" t="str">
        <f>_xlfn.XLOOKUP($D1253,mapping!$B$2:$B$124,mapping!$A$2:$A$124,,0)</f>
        <v>Data Engineer</v>
      </c>
      <c r="M1253" s="29" t="str">
        <f>_xlfn.XLOOKUP($C1253,mapping!$J$2:$J$5,mapping!$K$2:$K$5,,0)</f>
        <v>Full-Time</v>
      </c>
      <c r="N1253" s="29" t="str">
        <f>_xlfn.XLOOKUP($B1253,mapping!$G$2:$G$5,mapping!$H$2:$H$5,,0)</f>
        <v>Senior</v>
      </c>
      <c r="O1253" s="29" t="str">
        <f>_xlfn.XLOOKUP($J1253,mapping!$D$2:$D$56,mapping!$E$2:$E$56,,0)</f>
        <v>United States</v>
      </c>
      <c r="P1253" s="29" t="str">
        <f>_xlfn.XLOOKUP($K1253,mapping!$P$2:$P$4,mapping!$Q$2:$Q$4,,0)</f>
        <v>Medium</v>
      </c>
      <c r="Q1253" s="29" t="str">
        <f>_xlfn.XLOOKUP($I1253,mapping!$M$2:$M$4,mapping!$N$2:$N$4,,0)</f>
        <v>On-site</v>
      </c>
    </row>
    <row r="1254" spans="1:17" x14ac:dyDescent="0.25">
      <c r="A1254" s="28">
        <v>2024</v>
      </c>
      <c r="B1254" s="29" t="s">
        <v>21</v>
      </c>
      <c r="C1254" s="29" t="s">
        <v>12</v>
      </c>
      <c r="D1254" s="29" t="s">
        <v>142</v>
      </c>
      <c r="E1254" s="28">
        <v>174000</v>
      </c>
      <c r="F1254" s="29" t="s">
        <v>14</v>
      </c>
      <c r="G1254" s="28">
        <v>174000</v>
      </c>
      <c r="H1254" s="29" t="s">
        <v>17</v>
      </c>
      <c r="I1254" s="28">
        <v>0</v>
      </c>
      <c r="J1254" s="29" t="s">
        <v>17</v>
      </c>
      <c r="K1254" s="29" t="s">
        <v>16</v>
      </c>
      <c r="L1254" s="29" t="str">
        <f>_xlfn.XLOOKUP($D1254,mapping!$B$2:$B$124,mapping!$A$2:$A$124,,0)</f>
        <v>Others</v>
      </c>
      <c r="M1254" s="29" t="str">
        <f>_xlfn.XLOOKUP($C1254,mapping!$J$2:$J$5,mapping!$K$2:$K$5,,0)</f>
        <v>Full-Time</v>
      </c>
      <c r="N1254" s="29" t="str">
        <f>_xlfn.XLOOKUP($B1254,mapping!$G$2:$G$5,mapping!$H$2:$H$5,,0)</f>
        <v>Senior</v>
      </c>
      <c r="O1254" s="29" t="str">
        <f>_xlfn.XLOOKUP($J1254,mapping!$D$2:$D$56,mapping!$E$2:$E$56,,0)</f>
        <v>United States</v>
      </c>
      <c r="P1254" s="29" t="str">
        <f>_xlfn.XLOOKUP($K1254,mapping!$P$2:$P$4,mapping!$Q$2:$Q$4,,0)</f>
        <v>Medium</v>
      </c>
      <c r="Q1254" s="29" t="str">
        <f>_xlfn.XLOOKUP($I1254,mapping!$M$2:$M$4,mapping!$N$2:$N$4,,0)</f>
        <v>On-site</v>
      </c>
    </row>
    <row r="1255" spans="1:17" x14ac:dyDescent="0.25">
      <c r="A1255" s="28">
        <v>2024</v>
      </c>
      <c r="B1255" s="29" t="s">
        <v>21</v>
      </c>
      <c r="C1255" s="29" t="s">
        <v>12</v>
      </c>
      <c r="D1255" s="29" t="s">
        <v>13</v>
      </c>
      <c r="E1255" s="28">
        <v>115000</v>
      </c>
      <c r="F1255" s="29" t="s">
        <v>14</v>
      </c>
      <c r="G1255" s="28">
        <v>115000</v>
      </c>
      <c r="H1255" s="29" t="s">
        <v>17</v>
      </c>
      <c r="I1255" s="28">
        <v>0</v>
      </c>
      <c r="J1255" s="29" t="s">
        <v>17</v>
      </c>
      <c r="K1255" s="29" t="s">
        <v>16</v>
      </c>
      <c r="L1255" s="29" t="str">
        <f>_xlfn.XLOOKUP($D1255,mapping!$B$2:$B$124,mapping!$A$2:$A$124,,0)</f>
        <v>Data Analyst</v>
      </c>
      <c r="M1255" s="29" t="str">
        <f>_xlfn.XLOOKUP($C1255,mapping!$J$2:$J$5,mapping!$K$2:$K$5,,0)</f>
        <v>Full-Time</v>
      </c>
      <c r="N1255" s="29" t="str">
        <f>_xlfn.XLOOKUP($B1255,mapping!$G$2:$G$5,mapping!$H$2:$H$5,,0)</f>
        <v>Senior</v>
      </c>
      <c r="O1255" s="29" t="str">
        <f>_xlfn.XLOOKUP($J1255,mapping!$D$2:$D$56,mapping!$E$2:$E$56,,0)</f>
        <v>United States</v>
      </c>
      <c r="P1255" s="29" t="str">
        <f>_xlfn.XLOOKUP($K1255,mapping!$P$2:$P$4,mapping!$Q$2:$Q$4,,0)</f>
        <v>Medium</v>
      </c>
      <c r="Q1255" s="29" t="str">
        <f>_xlfn.XLOOKUP($I1255,mapping!$M$2:$M$4,mapping!$N$2:$N$4,,0)</f>
        <v>On-site</v>
      </c>
    </row>
    <row r="1256" spans="1:17" x14ac:dyDescent="0.25">
      <c r="A1256" s="28">
        <v>2024</v>
      </c>
      <c r="B1256" s="29" t="s">
        <v>21</v>
      </c>
      <c r="C1256" s="29" t="s">
        <v>12</v>
      </c>
      <c r="D1256" s="29" t="s">
        <v>31</v>
      </c>
      <c r="E1256" s="28">
        <v>136675</v>
      </c>
      <c r="F1256" s="29" t="s">
        <v>14</v>
      </c>
      <c r="G1256" s="28">
        <v>136675</v>
      </c>
      <c r="H1256" s="29" t="s">
        <v>17</v>
      </c>
      <c r="I1256" s="28">
        <v>100</v>
      </c>
      <c r="J1256" s="29" t="s">
        <v>17</v>
      </c>
      <c r="K1256" s="29" t="s">
        <v>16</v>
      </c>
      <c r="L1256" s="29" t="str">
        <f>_xlfn.XLOOKUP($D1256,mapping!$B$2:$B$124,mapping!$A$2:$A$124,,0)</f>
        <v>Analytics Engineer</v>
      </c>
      <c r="M1256" s="29" t="str">
        <f>_xlfn.XLOOKUP($C1256,mapping!$J$2:$J$5,mapping!$K$2:$K$5,,0)</f>
        <v>Full-Time</v>
      </c>
      <c r="N1256" s="29" t="str">
        <f>_xlfn.XLOOKUP($B1256,mapping!$G$2:$G$5,mapping!$H$2:$H$5,,0)</f>
        <v>Senior</v>
      </c>
      <c r="O1256" s="29" t="str">
        <f>_xlfn.XLOOKUP($J1256,mapping!$D$2:$D$56,mapping!$E$2:$E$56,,0)</f>
        <v>United States</v>
      </c>
      <c r="P1256" s="29" t="str">
        <f>_xlfn.XLOOKUP($K1256,mapping!$P$2:$P$4,mapping!$Q$2:$Q$4,,0)</f>
        <v>Medium</v>
      </c>
      <c r="Q1256" s="29" t="str">
        <f>_xlfn.XLOOKUP($I1256,mapping!$M$2:$M$4,mapping!$N$2:$N$4,,0)</f>
        <v>Remote</v>
      </c>
    </row>
    <row r="1257" spans="1:17" x14ac:dyDescent="0.25">
      <c r="A1257" s="28">
        <v>2024</v>
      </c>
      <c r="B1257" s="29" t="s">
        <v>11</v>
      </c>
      <c r="C1257" s="29" t="s">
        <v>12</v>
      </c>
      <c r="D1257" s="29" t="s">
        <v>34</v>
      </c>
      <c r="E1257" s="28">
        <v>295000</v>
      </c>
      <c r="F1257" s="29" t="s">
        <v>14</v>
      </c>
      <c r="G1257" s="28">
        <v>295000</v>
      </c>
      <c r="H1257" s="29" t="s">
        <v>17</v>
      </c>
      <c r="I1257" s="28">
        <v>0</v>
      </c>
      <c r="J1257" s="29" t="s">
        <v>17</v>
      </c>
      <c r="K1257" s="29" t="s">
        <v>16</v>
      </c>
      <c r="L1257" s="29" t="str">
        <f>_xlfn.XLOOKUP($D1257,mapping!$B$2:$B$124,mapping!$A$2:$A$124,,0)</f>
        <v>Researcher</v>
      </c>
      <c r="M1257" s="29" t="str">
        <f>_xlfn.XLOOKUP($C1257,mapping!$J$2:$J$5,mapping!$K$2:$K$5,,0)</f>
        <v>Full-Time</v>
      </c>
      <c r="N1257" s="29" t="str">
        <f>_xlfn.XLOOKUP($B1257,mapping!$G$2:$G$5,mapping!$H$2:$H$5,,0)</f>
        <v>Mid-Level</v>
      </c>
      <c r="O1257" s="29" t="str">
        <f>_xlfn.XLOOKUP($J1257,mapping!$D$2:$D$56,mapping!$E$2:$E$56,,0)</f>
        <v>United States</v>
      </c>
      <c r="P1257" s="29" t="str">
        <f>_xlfn.XLOOKUP($K1257,mapping!$P$2:$P$4,mapping!$Q$2:$Q$4,,0)</f>
        <v>Medium</v>
      </c>
      <c r="Q1257" s="29" t="str">
        <f>_xlfn.XLOOKUP($I1257,mapping!$M$2:$M$4,mapping!$N$2:$N$4,,0)</f>
        <v>On-site</v>
      </c>
    </row>
    <row r="1258" spans="1:17" x14ac:dyDescent="0.25">
      <c r="A1258" s="28">
        <v>2023</v>
      </c>
      <c r="B1258" s="29" t="s">
        <v>21</v>
      </c>
      <c r="C1258" s="29" t="s">
        <v>12</v>
      </c>
      <c r="D1258" s="29" t="s">
        <v>26</v>
      </c>
      <c r="E1258" s="28">
        <v>163625</v>
      </c>
      <c r="F1258" s="29" t="s">
        <v>14</v>
      </c>
      <c r="G1258" s="28">
        <v>163625</v>
      </c>
      <c r="H1258" s="29" t="s">
        <v>17</v>
      </c>
      <c r="I1258" s="28">
        <v>100</v>
      </c>
      <c r="J1258" s="29" t="s">
        <v>17</v>
      </c>
      <c r="K1258" s="29" t="s">
        <v>16</v>
      </c>
      <c r="L1258" s="29" t="str">
        <f>_xlfn.XLOOKUP($D1258,mapping!$B$2:$B$124,mapping!$A$2:$A$124,,0)</f>
        <v>Data Engineer</v>
      </c>
      <c r="M1258" s="29" t="str">
        <f>_xlfn.XLOOKUP($C1258,mapping!$J$2:$J$5,mapping!$K$2:$K$5,,0)</f>
        <v>Full-Time</v>
      </c>
      <c r="N1258" s="29" t="str">
        <f>_xlfn.XLOOKUP($B1258,mapping!$G$2:$G$5,mapping!$H$2:$H$5,,0)</f>
        <v>Senior</v>
      </c>
      <c r="O1258" s="29" t="str">
        <f>_xlfn.XLOOKUP($J1258,mapping!$D$2:$D$56,mapping!$E$2:$E$56,,0)</f>
        <v>United States</v>
      </c>
      <c r="P1258" s="29" t="str">
        <f>_xlfn.XLOOKUP($K1258,mapping!$P$2:$P$4,mapping!$Q$2:$Q$4,,0)</f>
        <v>Medium</v>
      </c>
      <c r="Q1258" s="29" t="str">
        <f>_xlfn.XLOOKUP($I1258,mapping!$M$2:$M$4,mapping!$N$2:$N$4,,0)</f>
        <v>Remote</v>
      </c>
    </row>
    <row r="1259" spans="1:17" x14ac:dyDescent="0.25">
      <c r="A1259" s="28">
        <v>2024</v>
      </c>
      <c r="B1259" s="29" t="s">
        <v>21</v>
      </c>
      <c r="C1259" s="29" t="s">
        <v>12</v>
      </c>
      <c r="D1259" s="29" t="s">
        <v>26</v>
      </c>
      <c r="E1259" s="28">
        <v>146266</v>
      </c>
      <c r="F1259" s="29" t="s">
        <v>14</v>
      </c>
      <c r="G1259" s="28">
        <v>146266</v>
      </c>
      <c r="H1259" s="29" t="s">
        <v>17</v>
      </c>
      <c r="I1259" s="28">
        <v>0</v>
      </c>
      <c r="J1259" s="29" t="s">
        <v>17</v>
      </c>
      <c r="K1259" s="29" t="s">
        <v>16</v>
      </c>
      <c r="L1259" s="29" t="str">
        <f>_xlfn.XLOOKUP($D1259,mapping!$B$2:$B$124,mapping!$A$2:$A$124,,0)</f>
        <v>Data Engineer</v>
      </c>
      <c r="M1259" s="29" t="str">
        <f>_xlfn.XLOOKUP($C1259,mapping!$J$2:$J$5,mapping!$K$2:$K$5,,0)</f>
        <v>Full-Time</v>
      </c>
      <c r="N1259" s="29" t="str">
        <f>_xlfn.XLOOKUP($B1259,mapping!$G$2:$G$5,mapping!$H$2:$H$5,,0)</f>
        <v>Senior</v>
      </c>
      <c r="O1259" s="29" t="str">
        <f>_xlfn.XLOOKUP($J1259,mapping!$D$2:$D$56,mapping!$E$2:$E$56,,0)</f>
        <v>United States</v>
      </c>
      <c r="P1259" s="29" t="str">
        <f>_xlfn.XLOOKUP($K1259,mapping!$P$2:$P$4,mapping!$Q$2:$Q$4,,0)</f>
        <v>Medium</v>
      </c>
      <c r="Q1259" s="29" t="str">
        <f>_xlfn.XLOOKUP($I1259,mapping!$M$2:$M$4,mapping!$N$2:$N$4,,0)</f>
        <v>On-site</v>
      </c>
    </row>
    <row r="1260" spans="1:17" x14ac:dyDescent="0.25">
      <c r="A1260" s="28">
        <v>2023</v>
      </c>
      <c r="B1260" s="29" t="s">
        <v>21</v>
      </c>
      <c r="C1260" s="29" t="s">
        <v>12</v>
      </c>
      <c r="D1260" s="29" t="s">
        <v>51</v>
      </c>
      <c r="E1260" s="28">
        <v>220000</v>
      </c>
      <c r="F1260" s="29" t="s">
        <v>14</v>
      </c>
      <c r="G1260" s="28">
        <v>220000</v>
      </c>
      <c r="H1260" s="29" t="s">
        <v>17</v>
      </c>
      <c r="I1260" s="28">
        <v>100</v>
      </c>
      <c r="J1260" s="29" t="s">
        <v>17</v>
      </c>
      <c r="K1260" s="29" t="s">
        <v>16</v>
      </c>
      <c r="L1260" s="29" t="str">
        <f>_xlfn.XLOOKUP($D1260,mapping!$B$2:$B$124,mapping!$A$2:$A$124,,0)</f>
        <v>Applied Scientist</v>
      </c>
      <c r="M1260" s="29" t="str">
        <f>_xlfn.XLOOKUP($C1260,mapping!$J$2:$J$5,mapping!$K$2:$K$5,,0)</f>
        <v>Full-Time</v>
      </c>
      <c r="N1260" s="29" t="str">
        <f>_xlfn.XLOOKUP($B1260,mapping!$G$2:$G$5,mapping!$H$2:$H$5,,0)</f>
        <v>Senior</v>
      </c>
      <c r="O1260" s="29" t="str">
        <f>_xlfn.XLOOKUP($J1260,mapping!$D$2:$D$56,mapping!$E$2:$E$56,,0)</f>
        <v>United States</v>
      </c>
      <c r="P1260" s="29" t="str">
        <f>_xlfn.XLOOKUP($K1260,mapping!$P$2:$P$4,mapping!$Q$2:$Q$4,,0)</f>
        <v>Medium</v>
      </c>
      <c r="Q1260" s="29" t="str">
        <f>_xlfn.XLOOKUP($I1260,mapping!$M$2:$M$4,mapping!$N$2:$N$4,,0)</f>
        <v>Remote</v>
      </c>
    </row>
    <row r="1261" spans="1:17" x14ac:dyDescent="0.25">
      <c r="A1261" s="28">
        <v>2024</v>
      </c>
      <c r="B1261" s="29" t="s">
        <v>21</v>
      </c>
      <c r="C1261" s="29" t="s">
        <v>12</v>
      </c>
      <c r="D1261" s="29" t="s">
        <v>18</v>
      </c>
      <c r="E1261" s="28">
        <v>146900</v>
      </c>
      <c r="F1261" s="29" t="s">
        <v>14</v>
      </c>
      <c r="G1261" s="28">
        <v>146900</v>
      </c>
      <c r="H1261" s="29" t="s">
        <v>17</v>
      </c>
      <c r="I1261" s="28">
        <v>0</v>
      </c>
      <c r="J1261" s="29" t="s">
        <v>17</v>
      </c>
      <c r="K1261" s="29" t="s">
        <v>16</v>
      </c>
      <c r="L1261" s="29" t="str">
        <f>_xlfn.XLOOKUP($D1261,mapping!$B$2:$B$124,mapping!$A$2:$A$124,,0)</f>
        <v>Machine Learning Engineer</v>
      </c>
      <c r="M1261" s="29" t="str">
        <f>_xlfn.XLOOKUP($C1261,mapping!$J$2:$J$5,mapping!$K$2:$K$5,,0)</f>
        <v>Full-Time</v>
      </c>
      <c r="N1261" s="29" t="str">
        <f>_xlfn.XLOOKUP($B1261,mapping!$G$2:$G$5,mapping!$H$2:$H$5,,0)</f>
        <v>Senior</v>
      </c>
      <c r="O1261" s="29" t="str">
        <f>_xlfn.XLOOKUP($J1261,mapping!$D$2:$D$56,mapping!$E$2:$E$56,,0)</f>
        <v>United States</v>
      </c>
      <c r="P1261" s="29" t="str">
        <f>_xlfn.XLOOKUP($K1261,mapping!$P$2:$P$4,mapping!$Q$2:$Q$4,,0)</f>
        <v>Medium</v>
      </c>
      <c r="Q1261" s="29" t="str">
        <f>_xlfn.XLOOKUP($I1261,mapping!$M$2:$M$4,mapping!$N$2:$N$4,,0)</f>
        <v>On-site</v>
      </c>
    </row>
    <row r="1262" spans="1:17" x14ac:dyDescent="0.25">
      <c r="A1262" s="28">
        <v>2023</v>
      </c>
      <c r="B1262" s="29" t="s">
        <v>11</v>
      </c>
      <c r="C1262" s="29" t="s">
        <v>12</v>
      </c>
      <c r="D1262" s="29" t="s">
        <v>143</v>
      </c>
      <c r="E1262" s="28">
        <v>258000</v>
      </c>
      <c r="F1262" s="29" t="s">
        <v>14</v>
      </c>
      <c r="G1262" s="28">
        <v>258000</v>
      </c>
      <c r="H1262" s="29" t="s">
        <v>17</v>
      </c>
      <c r="I1262" s="28">
        <v>100</v>
      </c>
      <c r="J1262" s="29" t="s">
        <v>17</v>
      </c>
      <c r="K1262" s="29" t="s">
        <v>33</v>
      </c>
      <c r="L1262" s="29" t="str">
        <f>_xlfn.XLOOKUP($D1262,mapping!$B$2:$B$124,mapping!$A$2:$A$124,,0)</f>
        <v>Cloud Engineer</v>
      </c>
      <c r="M1262" s="29" t="str">
        <f>_xlfn.XLOOKUP($C1262,mapping!$J$2:$J$5,mapping!$K$2:$K$5,,0)</f>
        <v>Full-Time</v>
      </c>
      <c r="N1262" s="29" t="str">
        <f>_xlfn.XLOOKUP($B1262,mapping!$G$2:$G$5,mapping!$H$2:$H$5,,0)</f>
        <v>Mid-Level</v>
      </c>
      <c r="O1262" s="29" t="str">
        <f>_xlfn.XLOOKUP($J1262,mapping!$D$2:$D$56,mapping!$E$2:$E$56,,0)</f>
        <v>United States</v>
      </c>
      <c r="P1262" s="29" t="str">
        <f>_xlfn.XLOOKUP($K1262,mapping!$P$2:$P$4,mapping!$Q$2:$Q$4,,0)</f>
        <v>Large</v>
      </c>
      <c r="Q1262" s="29" t="str">
        <f>_xlfn.XLOOKUP($I1262,mapping!$M$2:$M$4,mapping!$N$2:$N$4,,0)</f>
        <v>Remote</v>
      </c>
    </row>
    <row r="1263" spans="1:17" x14ac:dyDescent="0.25">
      <c r="A1263" s="28">
        <v>2022</v>
      </c>
      <c r="B1263" s="29" t="s">
        <v>21</v>
      </c>
      <c r="C1263" s="29" t="s">
        <v>12</v>
      </c>
      <c r="D1263" s="29" t="s">
        <v>26</v>
      </c>
      <c r="E1263" s="28">
        <v>229998</v>
      </c>
      <c r="F1263" s="29" t="s">
        <v>14</v>
      </c>
      <c r="G1263" s="28">
        <v>229998</v>
      </c>
      <c r="H1263" s="29" t="s">
        <v>17</v>
      </c>
      <c r="I1263" s="28">
        <v>0</v>
      </c>
      <c r="J1263" s="29" t="s">
        <v>17</v>
      </c>
      <c r="K1263" s="29" t="s">
        <v>33</v>
      </c>
      <c r="L1263" s="29" t="str">
        <f>_xlfn.XLOOKUP($D1263,mapping!$B$2:$B$124,mapping!$A$2:$A$124,,0)</f>
        <v>Data Engineer</v>
      </c>
      <c r="M1263" s="29" t="str">
        <f>_xlfn.XLOOKUP($C1263,mapping!$J$2:$J$5,mapping!$K$2:$K$5,,0)</f>
        <v>Full-Time</v>
      </c>
      <c r="N1263" s="29" t="str">
        <f>_xlfn.XLOOKUP($B1263,mapping!$G$2:$G$5,mapping!$H$2:$H$5,,0)</f>
        <v>Senior</v>
      </c>
      <c r="O1263" s="29" t="str">
        <f>_xlfn.XLOOKUP($J1263,mapping!$D$2:$D$56,mapping!$E$2:$E$56,,0)</f>
        <v>United States</v>
      </c>
      <c r="P1263" s="29" t="str">
        <f>_xlfn.XLOOKUP($K1263,mapping!$P$2:$P$4,mapping!$Q$2:$Q$4,,0)</f>
        <v>Large</v>
      </c>
      <c r="Q1263" s="29" t="str">
        <f>_xlfn.XLOOKUP($I1263,mapping!$M$2:$M$4,mapping!$N$2:$N$4,,0)</f>
        <v>On-site</v>
      </c>
    </row>
    <row r="1264" spans="1:17" x14ac:dyDescent="0.25">
      <c r="A1264" s="28">
        <v>2023</v>
      </c>
      <c r="B1264" s="29" t="s">
        <v>21</v>
      </c>
      <c r="C1264" s="29" t="s">
        <v>12</v>
      </c>
      <c r="D1264" s="29" t="s">
        <v>63</v>
      </c>
      <c r="E1264" s="28">
        <v>125600</v>
      </c>
      <c r="F1264" s="29" t="s">
        <v>14</v>
      </c>
      <c r="G1264" s="28">
        <v>125600</v>
      </c>
      <c r="H1264" s="29" t="s">
        <v>17</v>
      </c>
      <c r="I1264" s="28">
        <v>0</v>
      </c>
      <c r="J1264" s="29" t="s">
        <v>17</v>
      </c>
      <c r="K1264" s="29" t="s">
        <v>16</v>
      </c>
      <c r="L1264" s="29" t="str">
        <f>_xlfn.XLOOKUP($D1264,mapping!$B$2:$B$124,mapping!$A$2:$A$124,,0)</f>
        <v>Data Architect</v>
      </c>
      <c r="M1264" s="29" t="str">
        <f>_xlfn.XLOOKUP($C1264,mapping!$J$2:$J$5,mapping!$K$2:$K$5,,0)</f>
        <v>Full-Time</v>
      </c>
      <c r="N1264" s="29" t="str">
        <f>_xlfn.XLOOKUP($B1264,mapping!$G$2:$G$5,mapping!$H$2:$H$5,,0)</f>
        <v>Senior</v>
      </c>
      <c r="O1264" s="29" t="str">
        <f>_xlfn.XLOOKUP($J1264,mapping!$D$2:$D$56,mapping!$E$2:$E$56,,0)</f>
        <v>United States</v>
      </c>
      <c r="P1264" s="29" t="str">
        <f>_xlfn.XLOOKUP($K1264,mapping!$P$2:$P$4,mapping!$Q$2:$Q$4,,0)</f>
        <v>Medium</v>
      </c>
      <c r="Q1264" s="29" t="str">
        <f>_xlfn.XLOOKUP($I1264,mapping!$M$2:$M$4,mapping!$N$2:$N$4,,0)</f>
        <v>On-site</v>
      </c>
    </row>
    <row r="1265" spans="1:17" x14ac:dyDescent="0.25">
      <c r="A1265" s="28">
        <v>2023</v>
      </c>
      <c r="B1265" s="29" t="s">
        <v>29</v>
      </c>
      <c r="C1265" s="29" t="s">
        <v>12</v>
      </c>
      <c r="D1265" s="29" t="s">
        <v>144</v>
      </c>
      <c r="E1265" s="28">
        <v>60000</v>
      </c>
      <c r="F1265" s="29" t="s">
        <v>14</v>
      </c>
      <c r="G1265" s="28">
        <v>60000</v>
      </c>
      <c r="H1265" s="29" t="s">
        <v>17</v>
      </c>
      <c r="I1265" s="28">
        <v>100</v>
      </c>
      <c r="J1265" s="29" t="s">
        <v>17</v>
      </c>
      <c r="K1265" s="29" t="s">
        <v>16</v>
      </c>
      <c r="L1265" s="29" t="str">
        <f>_xlfn.XLOOKUP($D1265,mapping!$B$2:$B$124,mapping!$A$2:$A$124,,0)</f>
        <v>Business Intelligence</v>
      </c>
      <c r="M1265" s="29" t="str">
        <f>_xlfn.XLOOKUP($C1265,mapping!$J$2:$J$5,mapping!$K$2:$K$5,,0)</f>
        <v>Full-Time</v>
      </c>
      <c r="N1265" s="29" t="str">
        <f>_xlfn.XLOOKUP($B1265,mapping!$G$2:$G$5,mapping!$H$2:$H$5,,0)</f>
        <v>Junior</v>
      </c>
      <c r="O1265" s="29" t="str">
        <f>_xlfn.XLOOKUP($J1265,mapping!$D$2:$D$56,mapping!$E$2:$E$56,,0)</f>
        <v>United States</v>
      </c>
      <c r="P1265" s="29" t="str">
        <f>_xlfn.XLOOKUP($K1265,mapping!$P$2:$P$4,mapping!$Q$2:$Q$4,,0)</f>
        <v>Medium</v>
      </c>
      <c r="Q1265" s="29" t="str">
        <f>_xlfn.XLOOKUP($I1265,mapping!$M$2:$M$4,mapping!$N$2:$N$4,,0)</f>
        <v>Remote</v>
      </c>
    </row>
    <row r="1266" spans="1:17" x14ac:dyDescent="0.25">
      <c r="A1266" s="28">
        <v>2023</v>
      </c>
      <c r="B1266" s="29" t="s">
        <v>21</v>
      </c>
      <c r="C1266" s="29" t="s">
        <v>12</v>
      </c>
      <c r="D1266" s="29" t="s">
        <v>22</v>
      </c>
      <c r="E1266" s="28">
        <v>118000</v>
      </c>
      <c r="F1266" s="29" t="s">
        <v>14</v>
      </c>
      <c r="G1266" s="28">
        <v>118000</v>
      </c>
      <c r="H1266" s="29" t="s">
        <v>17</v>
      </c>
      <c r="I1266" s="28">
        <v>100</v>
      </c>
      <c r="J1266" s="29" t="s">
        <v>17</v>
      </c>
      <c r="K1266" s="29" t="s">
        <v>16</v>
      </c>
      <c r="L1266" s="29" t="str">
        <f>_xlfn.XLOOKUP($D1266,mapping!$B$2:$B$124,mapping!$A$2:$A$124,,0)</f>
        <v>Data Scientist</v>
      </c>
      <c r="M1266" s="29" t="str">
        <f>_xlfn.XLOOKUP($C1266,mapping!$J$2:$J$5,mapping!$K$2:$K$5,,0)</f>
        <v>Full-Time</v>
      </c>
      <c r="N1266" s="29" t="str">
        <f>_xlfn.XLOOKUP($B1266,mapping!$G$2:$G$5,mapping!$H$2:$H$5,,0)</f>
        <v>Senior</v>
      </c>
      <c r="O1266" s="29" t="str">
        <f>_xlfn.XLOOKUP($J1266,mapping!$D$2:$D$56,mapping!$E$2:$E$56,,0)</f>
        <v>United States</v>
      </c>
      <c r="P1266" s="29" t="str">
        <f>_xlfn.XLOOKUP($K1266,mapping!$P$2:$P$4,mapping!$Q$2:$Q$4,,0)</f>
        <v>Medium</v>
      </c>
      <c r="Q1266" s="29" t="str">
        <f>_xlfn.XLOOKUP($I1266,mapping!$M$2:$M$4,mapping!$N$2:$N$4,,0)</f>
        <v>Remote</v>
      </c>
    </row>
    <row r="1267" spans="1:17" x14ac:dyDescent="0.25">
      <c r="A1267" s="28">
        <v>2023</v>
      </c>
      <c r="B1267" s="29" t="s">
        <v>21</v>
      </c>
      <c r="C1267" s="29" t="s">
        <v>12</v>
      </c>
      <c r="D1267" s="29" t="s">
        <v>26</v>
      </c>
      <c r="E1267" s="28">
        <v>40800</v>
      </c>
      <c r="F1267" s="29" t="s">
        <v>19</v>
      </c>
      <c r="G1267" s="28">
        <v>44051</v>
      </c>
      <c r="H1267" s="29" t="s">
        <v>145</v>
      </c>
      <c r="I1267" s="28">
        <v>0</v>
      </c>
      <c r="J1267" s="29" t="s">
        <v>145</v>
      </c>
      <c r="K1267" s="29" t="s">
        <v>16</v>
      </c>
      <c r="L1267" s="29" t="str">
        <f>_xlfn.XLOOKUP($D1267,mapping!$B$2:$B$124,mapping!$A$2:$A$124,,0)</f>
        <v>Data Engineer</v>
      </c>
      <c r="M1267" s="29" t="str">
        <f>_xlfn.XLOOKUP($C1267,mapping!$J$2:$J$5,mapping!$K$2:$K$5,,0)</f>
        <v>Full-Time</v>
      </c>
      <c r="N1267" s="29" t="str">
        <f>_xlfn.XLOOKUP($B1267,mapping!$G$2:$G$5,mapping!$H$2:$H$5,,0)</f>
        <v>Senior</v>
      </c>
      <c r="O1267" s="29" t="str">
        <f>_xlfn.XLOOKUP($J1267,mapping!$D$2:$D$56,mapping!$E$2:$E$56,,0)</f>
        <v>Estonia</v>
      </c>
      <c r="P1267" s="29" t="str">
        <f>_xlfn.XLOOKUP($K1267,mapping!$P$2:$P$4,mapping!$Q$2:$Q$4,,0)</f>
        <v>Medium</v>
      </c>
      <c r="Q1267" s="29" t="str">
        <f>_xlfn.XLOOKUP($I1267,mapping!$M$2:$M$4,mapping!$N$2:$N$4,,0)</f>
        <v>On-site</v>
      </c>
    </row>
    <row r="1268" spans="1:17" x14ac:dyDescent="0.25">
      <c r="A1268" s="28">
        <v>2023</v>
      </c>
      <c r="B1268" s="29" t="s">
        <v>21</v>
      </c>
      <c r="C1268" s="29" t="s">
        <v>12</v>
      </c>
      <c r="D1268" s="29" t="s">
        <v>26</v>
      </c>
      <c r="E1268" s="28">
        <v>200000</v>
      </c>
      <c r="F1268" s="29" t="s">
        <v>84</v>
      </c>
      <c r="G1268" s="28">
        <v>46565</v>
      </c>
      <c r="H1268" s="29" t="s">
        <v>73</v>
      </c>
      <c r="I1268" s="28">
        <v>100</v>
      </c>
      <c r="J1268" s="29" t="s">
        <v>73</v>
      </c>
      <c r="K1268" s="29" t="s">
        <v>33</v>
      </c>
      <c r="L1268" s="29" t="str">
        <f>_xlfn.XLOOKUP($D1268,mapping!$B$2:$B$124,mapping!$A$2:$A$124,,0)</f>
        <v>Data Engineer</v>
      </c>
      <c r="M1268" s="29" t="str">
        <f>_xlfn.XLOOKUP($C1268,mapping!$J$2:$J$5,mapping!$K$2:$K$5,,0)</f>
        <v>Full-Time</v>
      </c>
      <c r="N1268" s="29" t="str">
        <f>_xlfn.XLOOKUP($B1268,mapping!$G$2:$G$5,mapping!$H$2:$H$5,,0)</f>
        <v>Senior</v>
      </c>
      <c r="O1268" s="29" t="str">
        <f>_xlfn.XLOOKUP($J1268,mapping!$D$2:$D$56,mapping!$E$2:$E$56,,0)</f>
        <v>Poland</v>
      </c>
      <c r="P1268" s="29" t="str">
        <f>_xlfn.XLOOKUP($K1268,mapping!$P$2:$P$4,mapping!$Q$2:$Q$4,,0)</f>
        <v>Large</v>
      </c>
      <c r="Q1268" s="29" t="str">
        <f>_xlfn.XLOOKUP($I1268,mapping!$M$2:$M$4,mapping!$N$2:$N$4,,0)</f>
        <v>Remote</v>
      </c>
    </row>
    <row r="1269" spans="1:17" x14ac:dyDescent="0.25">
      <c r="A1269" s="28">
        <v>2023</v>
      </c>
      <c r="B1269" s="29" t="s">
        <v>21</v>
      </c>
      <c r="C1269" s="29" t="s">
        <v>12</v>
      </c>
      <c r="D1269" s="29" t="s">
        <v>26</v>
      </c>
      <c r="E1269" s="28">
        <v>155000</v>
      </c>
      <c r="F1269" s="29" t="s">
        <v>14</v>
      </c>
      <c r="G1269" s="28">
        <v>155000</v>
      </c>
      <c r="H1269" s="29" t="s">
        <v>17</v>
      </c>
      <c r="I1269" s="28">
        <v>0</v>
      </c>
      <c r="J1269" s="29" t="s">
        <v>17</v>
      </c>
      <c r="K1269" s="29" t="s">
        <v>16</v>
      </c>
      <c r="L1269" s="29" t="str">
        <f>_xlfn.XLOOKUP($D1269,mapping!$B$2:$B$124,mapping!$A$2:$A$124,,0)</f>
        <v>Data Engineer</v>
      </c>
      <c r="M1269" s="29" t="str">
        <f>_xlfn.XLOOKUP($C1269,mapping!$J$2:$J$5,mapping!$K$2:$K$5,,0)</f>
        <v>Full-Time</v>
      </c>
      <c r="N1269" s="29" t="str">
        <f>_xlfn.XLOOKUP($B1269,mapping!$G$2:$G$5,mapping!$H$2:$H$5,,0)</f>
        <v>Senior</v>
      </c>
      <c r="O1269" s="29" t="str">
        <f>_xlfn.XLOOKUP($J1269,mapping!$D$2:$D$56,mapping!$E$2:$E$56,,0)</f>
        <v>United States</v>
      </c>
      <c r="P1269" s="29" t="str">
        <f>_xlfn.XLOOKUP($K1269,mapping!$P$2:$P$4,mapping!$Q$2:$Q$4,,0)</f>
        <v>Medium</v>
      </c>
      <c r="Q1269" s="29" t="str">
        <f>_xlfn.XLOOKUP($I1269,mapping!$M$2:$M$4,mapping!$N$2:$N$4,,0)</f>
        <v>On-site</v>
      </c>
    </row>
    <row r="1270" spans="1:17" x14ac:dyDescent="0.25">
      <c r="A1270" s="28">
        <v>2023</v>
      </c>
      <c r="B1270" s="29" t="s">
        <v>21</v>
      </c>
      <c r="C1270" s="29" t="s">
        <v>12</v>
      </c>
      <c r="D1270" s="29" t="s">
        <v>31</v>
      </c>
      <c r="E1270" s="28">
        <v>160000</v>
      </c>
      <c r="F1270" s="29" t="s">
        <v>14</v>
      </c>
      <c r="G1270" s="28">
        <v>160000</v>
      </c>
      <c r="H1270" s="29" t="s">
        <v>17</v>
      </c>
      <c r="I1270" s="28">
        <v>100</v>
      </c>
      <c r="J1270" s="29" t="s">
        <v>17</v>
      </c>
      <c r="K1270" s="29" t="s">
        <v>16</v>
      </c>
      <c r="L1270" s="29" t="str">
        <f>_xlfn.XLOOKUP($D1270,mapping!$B$2:$B$124,mapping!$A$2:$A$124,,0)</f>
        <v>Analytics Engineer</v>
      </c>
      <c r="M1270" s="29" t="str">
        <f>_xlfn.XLOOKUP($C1270,mapping!$J$2:$J$5,mapping!$K$2:$K$5,,0)</f>
        <v>Full-Time</v>
      </c>
      <c r="N1270" s="29" t="str">
        <f>_xlfn.XLOOKUP($B1270,mapping!$G$2:$G$5,mapping!$H$2:$H$5,,0)</f>
        <v>Senior</v>
      </c>
      <c r="O1270" s="29" t="str">
        <f>_xlfn.XLOOKUP($J1270,mapping!$D$2:$D$56,mapping!$E$2:$E$56,,0)</f>
        <v>United States</v>
      </c>
      <c r="P1270" s="29" t="str">
        <f>_xlfn.XLOOKUP($K1270,mapping!$P$2:$P$4,mapping!$Q$2:$Q$4,,0)</f>
        <v>Medium</v>
      </c>
      <c r="Q1270" s="29" t="str">
        <f>_xlfn.XLOOKUP($I1270,mapping!$M$2:$M$4,mapping!$N$2:$N$4,,0)</f>
        <v>Remote</v>
      </c>
    </row>
    <row r="1271" spans="1:17" x14ac:dyDescent="0.25">
      <c r="A1271" s="28">
        <v>2024</v>
      </c>
      <c r="B1271" s="29" t="s">
        <v>25</v>
      </c>
      <c r="C1271" s="29" t="s">
        <v>12</v>
      </c>
      <c r="D1271" s="29" t="s">
        <v>96</v>
      </c>
      <c r="E1271" s="28">
        <v>155000</v>
      </c>
      <c r="F1271" s="29" t="s">
        <v>14</v>
      </c>
      <c r="G1271" s="28">
        <v>155000</v>
      </c>
      <c r="H1271" s="29" t="s">
        <v>45</v>
      </c>
      <c r="I1271" s="28">
        <v>0</v>
      </c>
      <c r="J1271" s="29" t="s">
        <v>45</v>
      </c>
      <c r="K1271" s="29" t="s">
        <v>16</v>
      </c>
      <c r="L1271" s="29" t="str">
        <f>_xlfn.XLOOKUP($D1271,mapping!$B$2:$B$124,mapping!$A$2:$A$124,,0)</f>
        <v>Business Intelligence</v>
      </c>
      <c r="M1271" s="29" t="str">
        <f>_xlfn.XLOOKUP($C1271,mapping!$J$2:$J$5,mapping!$K$2:$K$5,,0)</f>
        <v>Full-Time</v>
      </c>
      <c r="N1271" s="29" t="str">
        <f>_xlfn.XLOOKUP($B1271,mapping!$G$2:$G$5,mapping!$H$2:$H$5,,0)</f>
        <v>Executive</v>
      </c>
      <c r="O1271" s="29" t="str">
        <f>_xlfn.XLOOKUP($J1271,mapping!$D$2:$D$56,mapping!$E$2:$E$56,,0)</f>
        <v>Canada</v>
      </c>
      <c r="P1271" s="29" t="str">
        <f>_xlfn.XLOOKUP($K1271,mapping!$P$2:$P$4,mapping!$Q$2:$Q$4,,0)</f>
        <v>Medium</v>
      </c>
      <c r="Q1271" s="29" t="str">
        <f>_xlfn.XLOOKUP($I1271,mapping!$M$2:$M$4,mapping!$N$2:$N$4,,0)</f>
        <v>On-site</v>
      </c>
    </row>
    <row r="1272" spans="1:17" x14ac:dyDescent="0.25">
      <c r="A1272" s="28">
        <v>2022</v>
      </c>
      <c r="B1272" s="29" t="s">
        <v>21</v>
      </c>
      <c r="C1272" s="29" t="s">
        <v>12</v>
      </c>
      <c r="D1272" s="29" t="s">
        <v>26</v>
      </c>
      <c r="E1272" s="28">
        <v>130000</v>
      </c>
      <c r="F1272" s="29" t="s">
        <v>14</v>
      </c>
      <c r="G1272" s="28">
        <v>130000</v>
      </c>
      <c r="H1272" s="29" t="s">
        <v>17</v>
      </c>
      <c r="I1272" s="28">
        <v>0</v>
      </c>
      <c r="J1272" s="29" t="s">
        <v>17</v>
      </c>
      <c r="K1272" s="29" t="s">
        <v>16</v>
      </c>
      <c r="L1272" s="29" t="str">
        <f>_xlfn.XLOOKUP($D1272,mapping!$B$2:$B$124,mapping!$A$2:$A$124,,0)</f>
        <v>Data Engineer</v>
      </c>
      <c r="M1272" s="29" t="str">
        <f>_xlfn.XLOOKUP($C1272,mapping!$J$2:$J$5,mapping!$K$2:$K$5,,0)</f>
        <v>Full-Time</v>
      </c>
      <c r="N1272" s="29" t="str">
        <f>_xlfn.XLOOKUP($B1272,mapping!$G$2:$G$5,mapping!$H$2:$H$5,,0)</f>
        <v>Senior</v>
      </c>
      <c r="O1272" s="29" t="str">
        <f>_xlfn.XLOOKUP($J1272,mapping!$D$2:$D$56,mapping!$E$2:$E$56,,0)</f>
        <v>United States</v>
      </c>
      <c r="P1272" s="29" t="str">
        <f>_xlfn.XLOOKUP($K1272,mapping!$P$2:$P$4,mapping!$Q$2:$Q$4,,0)</f>
        <v>Medium</v>
      </c>
      <c r="Q1272" s="29" t="str">
        <f>_xlfn.XLOOKUP($I1272,mapping!$M$2:$M$4,mapping!$N$2:$N$4,,0)</f>
        <v>On-site</v>
      </c>
    </row>
    <row r="1273" spans="1:17" x14ac:dyDescent="0.25">
      <c r="A1273" s="28">
        <v>2024</v>
      </c>
      <c r="B1273" s="29" t="s">
        <v>29</v>
      </c>
      <c r="C1273" s="29" t="s">
        <v>12</v>
      </c>
      <c r="D1273" s="29" t="s">
        <v>100</v>
      </c>
      <c r="E1273" s="28">
        <v>80000</v>
      </c>
      <c r="F1273" s="29" t="s">
        <v>14</v>
      </c>
      <c r="G1273" s="28">
        <v>80000</v>
      </c>
      <c r="H1273" s="29" t="s">
        <v>17</v>
      </c>
      <c r="I1273" s="28">
        <v>100</v>
      </c>
      <c r="J1273" s="29" t="s">
        <v>17</v>
      </c>
      <c r="K1273" s="29" t="s">
        <v>16</v>
      </c>
      <c r="L1273" s="29" t="str">
        <f>_xlfn.XLOOKUP($D1273,mapping!$B$2:$B$124,mapping!$A$2:$A$124,,0)</f>
        <v>Data Manager</v>
      </c>
      <c r="M1273" s="29" t="str">
        <f>_xlfn.XLOOKUP($C1273,mapping!$J$2:$J$5,mapping!$K$2:$K$5,,0)</f>
        <v>Full-Time</v>
      </c>
      <c r="N1273" s="29" t="str">
        <f>_xlfn.XLOOKUP($B1273,mapping!$G$2:$G$5,mapping!$H$2:$H$5,,0)</f>
        <v>Junior</v>
      </c>
      <c r="O1273" s="29" t="str">
        <f>_xlfn.XLOOKUP($J1273,mapping!$D$2:$D$56,mapping!$E$2:$E$56,,0)</f>
        <v>United States</v>
      </c>
      <c r="P1273" s="29" t="str">
        <f>_xlfn.XLOOKUP($K1273,mapping!$P$2:$P$4,mapping!$Q$2:$Q$4,,0)</f>
        <v>Medium</v>
      </c>
      <c r="Q1273" s="29" t="str">
        <f>_xlfn.XLOOKUP($I1273,mapping!$M$2:$M$4,mapping!$N$2:$N$4,,0)</f>
        <v>Remote</v>
      </c>
    </row>
    <row r="1274" spans="1:17" x14ac:dyDescent="0.25">
      <c r="A1274" s="28">
        <v>2024</v>
      </c>
      <c r="B1274" s="29" t="s">
        <v>11</v>
      </c>
      <c r="C1274" s="29" t="s">
        <v>12</v>
      </c>
      <c r="D1274" s="29" t="s">
        <v>31</v>
      </c>
      <c r="E1274" s="28">
        <v>75000</v>
      </c>
      <c r="F1274" s="29" t="s">
        <v>14</v>
      </c>
      <c r="G1274" s="28">
        <v>75000</v>
      </c>
      <c r="H1274" s="29" t="s">
        <v>17</v>
      </c>
      <c r="I1274" s="28">
        <v>100</v>
      </c>
      <c r="J1274" s="29" t="s">
        <v>17</v>
      </c>
      <c r="K1274" s="29" t="s">
        <v>16</v>
      </c>
      <c r="L1274" s="29" t="str">
        <f>_xlfn.XLOOKUP($D1274,mapping!$B$2:$B$124,mapping!$A$2:$A$124,,0)</f>
        <v>Analytics Engineer</v>
      </c>
      <c r="M1274" s="29" t="str">
        <f>_xlfn.XLOOKUP($C1274,mapping!$J$2:$J$5,mapping!$K$2:$K$5,,0)</f>
        <v>Full-Time</v>
      </c>
      <c r="N1274" s="29" t="str">
        <f>_xlfn.XLOOKUP($B1274,mapping!$G$2:$G$5,mapping!$H$2:$H$5,,0)</f>
        <v>Mid-Level</v>
      </c>
      <c r="O1274" s="29" t="str">
        <f>_xlfn.XLOOKUP($J1274,mapping!$D$2:$D$56,mapping!$E$2:$E$56,,0)</f>
        <v>United States</v>
      </c>
      <c r="P1274" s="29" t="str">
        <f>_xlfn.XLOOKUP($K1274,mapping!$P$2:$P$4,mapping!$Q$2:$Q$4,,0)</f>
        <v>Medium</v>
      </c>
      <c r="Q1274" s="29" t="str">
        <f>_xlfn.XLOOKUP($I1274,mapping!$M$2:$M$4,mapping!$N$2:$N$4,,0)</f>
        <v>Remote</v>
      </c>
    </row>
    <row r="1275" spans="1:17" x14ac:dyDescent="0.25">
      <c r="A1275" s="28">
        <v>2024</v>
      </c>
      <c r="B1275" s="29" t="s">
        <v>11</v>
      </c>
      <c r="C1275" s="29" t="s">
        <v>12</v>
      </c>
      <c r="D1275" s="29" t="s">
        <v>22</v>
      </c>
      <c r="E1275" s="28">
        <v>135000</v>
      </c>
      <c r="F1275" s="29" t="s">
        <v>14</v>
      </c>
      <c r="G1275" s="28">
        <v>135000</v>
      </c>
      <c r="H1275" s="29" t="s">
        <v>17</v>
      </c>
      <c r="I1275" s="28">
        <v>0</v>
      </c>
      <c r="J1275" s="29" t="s">
        <v>17</v>
      </c>
      <c r="K1275" s="29" t="s">
        <v>16</v>
      </c>
      <c r="L1275" s="29" t="str">
        <f>_xlfn.XLOOKUP($D1275,mapping!$B$2:$B$124,mapping!$A$2:$A$124,,0)</f>
        <v>Data Scientist</v>
      </c>
      <c r="M1275" s="29" t="str">
        <f>_xlfn.XLOOKUP($C1275,mapping!$J$2:$J$5,mapping!$K$2:$K$5,,0)</f>
        <v>Full-Time</v>
      </c>
      <c r="N1275" s="29" t="str">
        <f>_xlfn.XLOOKUP($B1275,mapping!$G$2:$G$5,mapping!$H$2:$H$5,,0)</f>
        <v>Mid-Level</v>
      </c>
      <c r="O1275" s="29" t="str">
        <f>_xlfn.XLOOKUP($J1275,mapping!$D$2:$D$56,mapping!$E$2:$E$56,,0)</f>
        <v>United States</v>
      </c>
      <c r="P1275" s="29" t="str">
        <f>_xlfn.XLOOKUP($K1275,mapping!$P$2:$P$4,mapping!$Q$2:$Q$4,,0)</f>
        <v>Medium</v>
      </c>
      <c r="Q1275" s="29" t="str">
        <f>_xlfn.XLOOKUP($I1275,mapping!$M$2:$M$4,mapping!$N$2:$N$4,,0)</f>
        <v>On-site</v>
      </c>
    </row>
    <row r="1276" spans="1:17" x14ac:dyDescent="0.25">
      <c r="A1276" s="28">
        <v>2024</v>
      </c>
      <c r="B1276" s="29" t="s">
        <v>21</v>
      </c>
      <c r="C1276" s="29" t="s">
        <v>12</v>
      </c>
      <c r="D1276" s="29" t="s">
        <v>26</v>
      </c>
      <c r="E1276" s="28">
        <v>49500</v>
      </c>
      <c r="F1276" s="29" t="s">
        <v>27</v>
      </c>
      <c r="G1276" s="28">
        <v>61875</v>
      </c>
      <c r="H1276" s="29" t="s">
        <v>28</v>
      </c>
      <c r="I1276" s="28">
        <v>0</v>
      </c>
      <c r="J1276" s="29" t="s">
        <v>28</v>
      </c>
      <c r="K1276" s="29" t="s">
        <v>16</v>
      </c>
      <c r="L1276" s="29" t="str">
        <f>_xlfn.XLOOKUP($D1276,mapping!$B$2:$B$124,mapping!$A$2:$A$124,,0)</f>
        <v>Data Engineer</v>
      </c>
      <c r="M1276" s="29" t="str">
        <f>_xlfn.XLOOKUP($C1276,mapping!$J$2:$J$5,mapping!$K$2:$K$5,,0)</f>
        <v>Full-Time</v>
      </c>
      <c r="N1276" s="29" t="str">
        <f>_xlfn.XLOOKUP($B1276,mapping!$G$2:$G$5,mapping!$H$2:$H$5,,0)</f>
        <v>Senior</v>
      </c>
      <c r="O1276" s="29" t="str">
        <f>_xlfn.XLOOKUP($J1276,mapping!$D$2:$D$56,mapping!$E$2:$E$56,,0)</f>
        <v>United Kingdom</v>
      </c>
      <c r="P1276" s="29" t="str">
        <f>_xlfn.XLOOKUP($K1276,mapping!$P$2:$P$4,mapping!$Q$2:$Q$4,,0)</f>
        <v>Medium</v>
      </c>
      <c r="Q1276" s="29" t="str">
        <f>_xlfn.XLOOKUP($I1276,mapping!$M$2:$M$4,mapping!$N$2:$N$4,,0)</f>
        <v>On-site</v>
      </c>
    </row>
    <row r="1277" spans="1:17" x14ac:dyDescent="0.25">
      <c r="A1277" s="28">
        <v>2024</v>
      </c>
      <c r="B1277" s="29" t="s">
        <v>29</v>
      </c>
      <c r="C1277" s="29" t="s">
        <v>12</v>
      </c>
      <c r="D1277" s="29" t="s">
        <v>13</v>
      </c>
      <c r="E1277" s="28">
        <v>85500</v>
      </c>
      <c r="F1277" s="29" t="s">
        <v>14</v>
      </c>
      <c r="G1277" s="28">
        <v>85500</v>
      </c>
      <c r="H1277" s="29" t="s">
        <v>17</v>
      </c>
      <c r="I1277" s="28">
        <v>100</v>
      </c>
      <c r="J1277" s="29" t="s">
        <v>17</v>
      </c>
      <c r="K1277" s="29" t="s">
        <v>16</v>
      </c>
      <c r="L1277" s="29" t="str">
        <f>_xlfn.XLOOKUP($D1277,mapping!$B$2:$B$124,mapping!$A$2:$A$124,,0)</f>
        <v>Data Analyst</v>
      </c>
      <c r="M1277" s="29" t="str">
        <f>_xlfn.XLOOKUP($C1277,mapping!$J$2:$J$5,mapping!$K$2:$K$5,,0)</f>
        <v>Full-Time</v>
      </c>
      <c r="N1277" s="29" t="str">
        <f>_xlfn.XLOOKUP($B1277,mapping!$G$2:$G$5,mapping!$H$2:$H$5,,0)</f>
        <v>Junior</v>
      </c>
      <c r="O1277" s="29" t="str">
        <f>_xlfn.XLOOKUP($J1277,mapping!$D$2:$D$56,mapping!$E$2:$E$56,,0)</f>
        <v>United States</v>
      </c>
      <c r="P1277" s="29" t="str">
        <f>_xlfn.XLOOKUP($K1277,mapping!$P$2:$P$4,mapping!$Q$2:$Q$4,,0)</f>
        <v>Medium</v>
      </c>
      <c r="Q1277" s="29" t="str">
        <f>_xlfn.XLOOKUP($I1277,mapping!$M$2:$M$4,mapping!$N$2:$N$4,,0)</f>
        <v>Remote</v>
      </c>
    </row>
    <row r="1278" spans="1:17" x14ac:dyDescent="0.25">
      <c r="A1278" s="28">
        <v>2023</v>
      </c>
      <c r="B1278" s="29" t="s">
        <v>21</v>
      </c>
      <c r="C1278" s="29" t="s">
        <v>12</v>
      </c>
      <c r="D1278" s="29" t="s">
        <v>64</v>
      </c>
      <c r="E1278" s="28">
        <v>198800</v>
      </c>
      <c r="F1278" s="29" t="s">
        <v>14</v>
      </c>
      <c r="G1278" s="28">
        <v>198800</v>
      </c>
      <c r="H1278" s="29" t="s">
        <v>17</v>
      </c>
      <c r="I1278" s="28">
        <v>0</v>
      </c>
      <c r="J1278" s="29" t="s">
        <v>17</v>
      </c>
      <c r="K1278" s="29" t="s">
        <v>16</v>
      </c>
      <c r="L1278" s="29" t="str">
        <f>_xlfn.XLOOKUP($D1278,mapping!$B$2:$B$124,mapping!$A$2:$A$124,,0)</f>
        <v>Data Scientist</v>
      </c>
      <c r="M1278" s="29" t="str">
        <f>_xlfn.XLOOKUP($C1278,mapping!$J$2:$J$5,mapping!$K$2:$K$5,,0)</f>
        <v>Full-Time</v>
      </c>
      <c r="N1278" s="29" t="str">
        <f>_xlfn.XLOOKUP($B1278,mapping!$G$2:$G$5,mapping!$H$2:$H$5,,0)</f>
        <v>Senior</v>
      </c>
      <c r="O1278" s="29" t="str">
        <f>_xlfn.XLOOKUP($J1278,mapping!$D$2:$D$56,mapping!$E$2:$E$56,,0)</f>
        <v>United States</v>
      </c>
      <c r="P1278" s="29" t="str">
        <f>_xlfn.XLOOKUP($K1278,mapping!$P$2:$P$4,mapping!$Q$2:$Q$4,,0)</f>
        <v>Medium</v>
      </c>
      <c r="Q1278" s="29" t="str">
        <f>_xlfn.XLOOKUP($I1278,mapping!$M$2:$M$4,mapping!$N$2:$N$4,,0)</f>
        <v>On-site</v>
      </c>
    </row>
    <row r="1279" spans="1:17" x14ac:dyDescent="0.25">
      <c r="A1279" s="28">
        <v>2023</v>
      </c>
      <c r="B1279" s="29" t="s">
        <v>11</v>
      </c>
      <c r="C1279" s="29" t="s">
        <v>12</v>
      </c>
      <c r="D1279" s="29" t="s">
        <v>26</v>
      </c>
      <c r="E1279" s="28">
        <v>99000</v>
      </c>
      <c r="F1279" s="29" t="s">
        <v>14</v>
      </c>
      <c r="G1279" s="28">
        <v>99000</v>
      </c>
      <c r="H1279" s="29" t="s">
        <v>17</v>
      </c>
      <c r="I1279" s="28">
        <v>0</v>
      </c>
      <c r="J1279" s="29" t="s">
        <v>17</v>
      </c>
      <c r="K1279" s="29" t="s">
        <v>16</v>
      </c>
      <c r="L1279" s="29" t="str">
        <f>_xlfn.XLOOKUP($D1279,mapping!$B$2:$B$124,mapping!$A$2:$A$124,,0)</f>
        <v>Data Engineer</v>
      </c>
      <c r="M1279" s="29" t="str">
        <f>_xlfn.XLOOKUP($C1279,mapping!$J$2:$J$5,mapping!$K$2:$K$5,,0)</f>
        <v>Full-Time</v>
      </c>
      <c r="N1279" s="29" t="str">
        <f>_xlfn.XLOOKUP($B1279,mapping!$G$2:$G$5,mapping!$H$2:$H$5,,0)</f>
        <v>Mid-Level</v>
      </c>
      <c r="O1279" s="29" t="str">
        <f>_xlfn.XLOOKUP($J1279,mapping!$D$2:$D$56,mapping!$E$2:$E$56,,0)</f>
        <v>United States</v>
      </c>
      <c r="P1279" s="29" t="str">
        <f>_xlfn.XLOOKUP($K1279,mapping!$P$2:$P$4,mapping!$Q$2:$Q$4,,0)</f>
        <v>Medium</v>
      </c>
      <c r="Q1279" s="29" t="str">
        <f>_xlfn.XLOOKUP($I1279,mapping!$M$2:$M$4,mapping!$N$2:$N$4,,0)</f>
        <v>On-site</v>
      </c>
    </row>
    <row r="1280" spans="1:17" x14ac:dyDescent="0.25">
      <c r="A1280" s="28">
        <v>2023</v>
      </c>
      <c r="B1280" s="29" t="s">
        <v>21</v>
      </c>
      <c r="C1280" s="29" t="s">
        <v>12</v>
      </c>
      <c r="D1280" s="29" t="s">
        <v>57</v>
      </c>
      <c r="E1280" s="28">
        <v>70000</v>
      </c>
      <c r="F1280" s="29" t="s">
        <v>14</v>
      </c>
      <c r="G1280" s="28">
        <v>70000</v>
      </c>
      <c r="H1280" s="29" t="s">
        <v>17</v>
      </c>
      <c r="I1280" s="28">
        <v>0</v>
      </c>
      <c r="J1280" s="29" t="s">
        <v>17</v>
      </c>
      <c r="K1280" s="29" t="s">
        <v>16</v>
      </c>
      <c r="L1280" s="29" t="str">
        <f>_xlfn.XLOOKUP($D1280,mapping!$B$2:$B$124,mapping!$A$2:$A$124,,0)</f>
        <v>Data Scientist</v>
      </c>
      <c r="M1280" s="29" t="str">
        <f>_xlfn.XLOOKUP($C1280,mapping!$J$2:$J$5,mapping!$K$2:$K$5,,0)</f>
        <v>Full-Time</v>
      </c>
      <c r="N1280" s="29" t="str">
        <f>_xlfn.XLOOKUP($B1280,mapping!$G$2:$G$5,mapping!$H$2:$H$5,,0)</f>
        <v>Senior</v>
      </c>
      <c r="O1280" s="29" t="str">
        <f>_xlfn.XLOOKUP($J1280,mapping!$D$2:$D$56,mapping!$E$2:$E$56,,0)</f>
        <v>United States</v>
      </c>
      <c r="P1280" s="29" t="str">
        <f>_xlfn.XLOOKUP($K1280,mapping!$P$2:$P$4,mapping!$Q$2:$Q$4,,0)</f>
        <v>Medium</v>
      </c>
      <c r="Q1280" s="29" t="str">
        <f>_xlfn.XLOOKUP($I1280,mapping!$M$2:$M$4,mapping!$N$2:$N$4,,0)</f>
        <v>On-site</v>
      </c>
    </row>
    <row r="1281" spans="1:17" x14ac:dyDescent="0.25">
      <c r="A1281" s="28">
        <v>2023</v>
      </c>
      <c r="B1281" s="29" t="s">
        <v>21</v>
      </c>
      <c r="C1281" s="29" t="s">
        <v>12</v>
      </c>
      <c r="D1281" s="29" t="s">
        <v>22</v>
      </c>
      <c r="E1281" s="28">
        <v>224250</v>
      </c>
      <c r="F1281" s="29" t="s">
        <v>14</v>
      </c>
      <c r="G1281" s="28">
        <v>224250</v>
      </c>
      <c r="H1281" s="29" t="s">
        <v>17</v>
      </c>
      <c r="I1281" s="28">
        <v>0</v>
      </c>
      <c r="J1281" s="29" t="s">
        <v>17</v>
      </c>
      <c r="K1281" s="29" t="s">
        <v>16</v>
      </c>
      <c r="L1281" s="29" t="str">
        <f>_xlfn.XLOOKUP($D1281,mapping!$B$2:$B$124,mapping!$A$2:$A$124,,0)</f>
        <v>Data Scientist</v>
      </c>
      <c r="M1281" s="29" t="str">
        <f>_xlfn.XLOOKUP($C1281,mapping!$J$2:$J$5,mapping!$K$2:$K$5,,0)</f>
        <v>Full-Time</v>
      </c>
      <c r="N1281" s="29" t="str">
        <f>_xlfn.XLOOKUP($B1281,mapping!$G$2:$G$5,mapping!$H$2:$H$5,,0)</f>
        <v>Senior</v>
      </c>
      <c r="O1281" s="29" t="str">
        <f>_xlfn.XLOOKUP($J1281,mapping!$D$2:$D$56,mapping!$E$2:$E$56,,0)</f>
        <v>United States</v>
      </c>
      <c r="P1281" s="29" t="str">
        <f>_xlfn.XLOOKUP($K1281,mapping!$P$2:$P$4,mapping!$Q$2:$Q$4,,0)</f>
        <v>Medium</v>
      </c>
      <c r="Q1281" s="29" t="str">
        <f>_xlfn.XLOOKUP($I1281,mapping!$M$2:$M$4,mapping!$N$2:$N$4,,0)</f>
        <v>On-site</v>
      </c>
    </row>
    <row r="1282" spans="1:17" x14ac:dyDescent="0.25">
      <c r="A1282" s="28">
        <v>2023</v>
      </c>
      <c r="B1282" s="29" t="s">
        <v>21</v>
      </c>
      <c r="C1282" s="29" t="s">
        <v>12</v>
      </c>
      <c r="D1282" s="29" t="s">
        <v>26</v>
      </c>
      <c r="E1282" s="28">
        <v>78000</v>
      </c>
      <c r="F1282" s="29" t="s">
        <v>14</v>
      </c>
      <c r="G1282" s="28">
        <v>78000</v>
      </c>
      <c r="H1282" s="29" t="s">
        <v>17</v>
      </c>
      <c r="I1282" s="28">
        <v>0</v>
      </c>
      <c r="J1282" s="29" t="s">
        <v>17</v>
      </c>
      <c r="K1282" s="29" t="s">
        <v>16</v>
      </c>
      <c r="L1282" s="29" t="str">
        <f>_xlfn.XLOOKUP($D1282,mapping!$B$2:$B$124,mapping!$A$2:$A$124,,0)</f>
        <v>Data Engineer</v>
      </c>
      <c r="M1282" s="29" t="str">
        <f>_xlfn.XLOOKUP($C1282,mapping!$J$2:$J$5,mapping!$K$2:$K$5,,0)</f>
        <v>Full-Time</v>
      </c>
      <c r="N1282" s="29" t="str">
        <f>_xlfn.XLOOKUP($B1282,mapping!$G$2:$G$5,mapping!$H$2:$H$5,,0)</f>
        <v>Senior</v>
      </c>
      <c r="O1282" s="29" t="str">
        <f>_xlfn.XLOOKUP($J1282,mapping!$D$2:$D$56,mapping!$E$2:$E$56,,0)</f>
        <v>United States</v>
      </c>
      <c r="P1282" s="29" t="str">
        <f>_xlfn.XLOOKUP($K1282,mapping!$P$2:$P$4,mapping!$Q$2:$Q$4,,0)</f>
        <v>Medium</v>
      </c>
      <c r="Q1282" s="29" t="str">
        <f>_xlfn.XLOOKUP($I1282,mapping!$M$2:$M$4,mapping!$N$2:$N$4,,0)</f>
        <v>On-site</v>
      </c>
    </row>
    <row r="1283" spans="1:17" x14ac:dyDescent="0.25">
      <c r="A1283" s="28">
        <v>2024</v>
      </c>
      <c r="B1283" s="29" t="s">
        <v>21</v>
      </c>
      <c r="C1283" s="29" t="s">
        <v>12</v>
      </c>
      <c r="D1283" s="29" t="s">
        <v>22</v>
      </c>
      <c r="E1283" s="28">
        <v>195000</v>
      </c>
      <c r="F1283" s="29" t="s">
        <v>14</v>
      </c>
      <c r="G1283" s="28">
        <v>195000</v>
      </c>
      <c r="H1283" s="29" t="s">
        <v>17</v>
      </c>
      <c r="I1283" s="28">
        <v>0</v>
      </c>
      <c r="J1283" s="29" t="s">
        <v>17</v>
      </c>
      <c r="K1283" s="29" t="s">
        <v>16</v>
      </c>
      <c r="L1283" s="29" t="str">
        <f>_xlfn.XLOOKUP($D1283,mapping!$B$2:$B$124,mapping!$A$2:$A$124,,0)</f>
        <v>Data Scientist</v>
      </c>
      <c r="M1283" s="29" t="str">
        <f>_xlfn.XLOOKUP($C1283,mapping!$J$2:$J$5,mapping!$K$2:$K$5,,0)</f>
        <v>Full-Time</v>
      </c>
      <c r="N1283" s="29" t="str">
        <f>_xlfn.XLOOKUP($B1283,mapping!$G$2:$G$5,mapping!$H$2:$H$5,,0)</f>
        <v>Senior</v>
      </c>
      <c r="O1283" s="29" t="str">
        <f>_xlfn.XLOOKUP($J1283,mapping!$D$2:$D$56,mapping!$E$2:$E$56,,0)</f>
        <v>United States</v>
      </c>
      <c r="P1283" s="29" t="str">
        <f>_xlfn.XLOOKUP($K1283,mapping!$P$2:$P$4,mapping!$Q$2:$Q$4,,0)</f>
        <v>Medium</v>
      </c>
      <c r="Q1283" s="29" t="str">
        <f>_xlfn.XLOOKUP($I1283,mapping!$M$2:$M$4,mapping!$N$2:$N$4,,0)</f>
        <v>On-site</v>
      </c>
    </row>
    <row r="1284" spans="1:17" x14ac:dyDescent="0.25">
      <c r="A1284" s="28">
        <v>2023</v>
      </c>
      <c r="B1284" s="29" t="s">
        <v>11</v>
      </c>
      <c r="C1284" s="29" t="s">
        <v>12</v>
      </c>
      <c r="D1284" s="29" t="s">
        <v>89</v>
      </c>
      <c r="E1284" s="28">
        <v>65000</v>
      </c>
      <c r="F1284" s="29" t="s">
        <v>14</v>
      </c>
      <c r="G1284" s="28">
        <v>65000</v>
      </c>
      <c r="H1284" s="29" t="s">
        <v>17</v>
      </c>
      <c r="I1284" s="28">
        <v>100</v>
      </c>
      <c r="J1284" s="29" t="s">
        <v>17</v>
      </c>
      <c r="K1284" s="29" t="s">
        <v>16</v>
      </c>
      <c r="L1284" s="29" t="str">
        <f>_xlfn.XLOOKUP($D1284,mapping!$B$2:$B$124,mapping!$A$2:$A$124,,0)</f>
        <v>Data Specialist</v>
      </c>
      <c r="M1284" s="29" t="str">
        <f>_xlfn.XLOOKUP($C1284,mapping!$J$2:$J$5,mapping!$K$2:$K$5,,0)</f>
        <v>Full-Time</v>
      </c>
      <c r="N1284" s="29" t="str">
        <f>_xlfn.XLOOKUP($B1284,mapping!$G$2:$G$5,mapping!$H$2:$H$5,,0)</f>
        <v>Mid-Level</v>
      </c>
      <c r="O1284" s="29" t="str">
        <f>_xlfn.XLOOKUP($J1284,mapping!$D$2:$D$56,mapping!$E$2:$E$56,,0)</f>
        <v>United States</v>
      </c>
      <c r="P1284" s="29" t="str">
        <f>_xlfn.XLOOKUP($K1284,mapping!$P$2:$P$4,mapping!$Q$2:$Q$4,,0)</f>
        <v>Medium</v>
      </c>
      <c r="Q1284" s="29" t="str">
        <f>_xlfn.XLOOKUP($I1284,mapping!$M$2:$M$4,mapping!$N$2:$N$4,,0)</f>
        <v>Remote</v>
      </c>
    </row>
    <row r="1285" spans="1:17" x14ac:dyDescent="0.25">
      <c r="A1285" s="28">
        <v>2023</v>
      </c>
      <c r="B1285" s="29" t="s">
        <v>21</v>
      </c>
      <c r="C1285" s="29" t="s">
        <v>12</v>
      </c>
      <c r="D1285" s="29" t="s">
        <v>22</v>
      </c>
      <c r="E1285" s="28">
        <v>210000</v>
      </c>
      <c r="F1285" s="29" t="s">
        <v>14</v>
      </c>
      <c r="G1285" s="28">
        <v>210000</v>
      </c>
      <c r="H1285" s="29" t="s">
        <v>17</v>
      </c>
      <c r="I1285" s="28">
        <v>100</v>
      </c>
      <c r="J1285" s="29" t="s">
        <v>17</v>
      </c>
      <c r="K1285" s="29" t="s">
        <v>16</v>
      </c>
      <c r="L1285" s="29" t="str">
        <f>_xlfn.XLOOKUP($D1285,mapping!$B$2:$B$124,mapping!$A$2:$A$124,,0)</f>
        <v>Data Scientist</v>
      </c>
      <c r="M1285" s="29" t="str">
        <f>_xlfn.XLOOKUP($C1285,mapping!$J$2:$J$5,mapping!$K$2:$K$5,,0)</f>
        <v>Full-Time</v>
      </c>
      <c r="N1285" s="29" t="str">
        <f>_xlfn.XLOOKUP($B1285,mapping!$G$2:$G$5,mapping!$H$2:$H$5,,0)</f>
        <v>Senior</v>
      </c>
      <c r="O1285" s="29" t="str">
        <f>_xlfn.XLOOKUP($J1285,mapping!$D$2:$D$56,mapping!$E$2:$E$56,,0)</f>
        <v>United States</v>
      </c>
      <c r="P1285" s="29" t="str">
        <f>_xlfn.XLOOKUP($K1285,mapping!$P$2:$P$4,mapping!$Q$2:$Q$4,,0)</f>
        <v>Medium</v>
      </c>
      <c r="Q1285" s="29" t="str">
        <f>_xlfn.XLOOKUP($I1285,mapping!$M$2:$M$4,mapping!$N$2:$N$4,,0)</f>
        <v>Remote</v>
      </c>
    </row>
    <row r="1286" spans="1:17" x14ac:dyDescent="0.25">
      <c r="A1286" s="28">
        <v>2023</v>
      </c>
      <c r="B1286" s="29" t="s">
        <v>21</v>
      </c>
      <c r="C1286" s="29" t="s">
        <v>12</v>
      </c>
      <c r="D1286" s="29" t="s">
        <v>22</v>
      </c>
      <c r="E1286" s="28">
        <v>160000</v>
      </c>
      <c r="F1286" s="29" t="s">
        <v>14</v>
      </c>
      <c r="G1286" s="28">
        <v>160000</v>
      </c>
      <c r="H1286" s="29" t="s">
        <v>17</v>
      </c>
      <c r="I1286" s="28">
        <v>100</v>
      </c>
      <c r="J1286" s="29" t="s">
        <v>17</v>
      </c>
      <c r="K1286" s="29" t="s">
        <v>16</v>
      </c>
      <c r="L1286" s="29" t="str">
        <f>_xlfn.XLOOKUP($D1286,mapping!$B$2:$B$124,mapping!$A$2:$A$124,,0)</f>
        <v>Data Scientist</v>
      </c>
      <c r="M1286" s="29" t="str">
        <f>_xlfn.XLOOKUP($C1286,mapping!$J$2:$J$5,mapping!$K$2:$K$5,,0)</f>
        <v>Full-Time</v>
      </c>
      <c r="N1286" s="29" t="str">
        <f>_xlfn.XLOOKUP($B1286,mapping!$G$2:$G$5,mapping!$H$2:$H$5,,0)</f>
        <v>Senior</v>
      </c>
      <c r="O1286" s="29" t="str">
        <f>_xlfn.XLOOKUP($J1286,mapping!$D$2:$D$56,mapping!$E$2:$E$56,,0)</f>
        <v>United States</v>
      </c>
      <c r="P1286" s="29" t="str">
        <f>_xlfn.XLOOKUP($K1286,mapping!$P$2:$P$4,mapping!$Q$2:$Q$4,,0)</f>
        <v>Medium</v>
      </c>
      <c r="Q1286" s="29" t="str">
        <f>_xlfn.XLOOKUP($I1286,mapping!$M$2:$M$4,mapping!$N$2:$N$4,,0)</f>
        <v>Remote</v>
      </c>
    </row>
    <row r="1287" spans="1:17" x14ac:dyDescent="0.25">
      <c r="A1287" s="28">
        <v>2023</v>
      </c>
      <c r="B1287" s="29" t="s">
        <v>21</v>
      </c>
      <c r="C1287" s="29" t="s">
        <v>12</v>
      </c>
      <c r="D1287" s="29" t="s">
        <v>18</v>
      </c>
      <c r="E1287" s="28">
        <v>176000</v>
      </c>
      <c r="F1287" s="29" t="s">
        <v>14</v>
      </c>
      <c r="G1287" s="28">
        <v>176000</v>
      </c>
      <c r="H1287" s="29" t="s">
        <v>17</v>
      </c>
      <c r="I1287" s="28">
        <v>0</v>
      </c>
      <c r="J1287" s="29" t="s">
        <v>17</v>
      </c>
      <c r="K1287" s="29" t="s">
        <v>16</v>
      </c>
      <c r="L1287" s="29" t="str">
        <f>_xlfn.XLOOKUP($D1287,mapping!$B$2:$B$124,mapping!$A$2:$A$124,,0)</f>
        <v>Machine Learning Engineer</v>
      </c>
      <c r="M1287" s="29" t="str">
        <f>_xlfn.XLOOKUP($C1287,mapping!$J$2:$J$5,mapping!$K$2:$K$5,,0)</f>
        <v>Full-Time</v>
      </c>
      <c r="N1287" s="29" t="str">
        <f>_xlfn.XLOOKUP($B1287,mapping!$G$2:$G$5,mapping!$H$2:$H$5,,0)</f>
        <v>Senior</v>
      </c>
      <c r="O1287" s="29" t="str">
        <f>_xlfn.XLOOKUP($J1287,mapping!$D$2:$D$56,mapping!$E$2:$E$56,,0)</f>
        <v>United States</v>
      </c>
      <c r="P1287" s="29" t="str">
        <f>_xlfn.XLOOKUP($K1287,mapping!$P$2:$P$4,mapping!$Q$2:$Q$4,,0)</f>
        <v>Medium</v>
      </c>
      <c r="Q1287" s="29" t="str">
        <f>_xlfn.XLOOKUP($I1287,mapping!$M$2:$M$4,mapping!$N$2:$N$4,,0)</f>
        <v>On-site</v>
      </c>
    </row>
    <row r="1288" spans="1:17" x14ac:dyDescent="0.25">
      <c r="A1288" s="28">
        <v>2023</v>
      </c>
      <c r="B1288" s="29" t="s">
        <v>21</v>
      </c>
      <c r="C1288" s="29" t="s">
        <v>12</v>
      </c>
      <c r="D1288" s="29" t="s">
        <v>13</v>
      </c>
      <c r="E1288" s="28">
        <v>145000</v>
      </c>
      <c r="F1288" s="29" t="s">
        <v>14</v>
      </c>
      <c r="G1288" s="28">
        <v>145000</v>
      </c>
      <c r="H1288" s="29" t="s">
        <v>17</v>
      </c>
      <c r="I1288" s="28">
        <v>0</v>
      </c>
      <c r="J1288" s="29" t="s">
        <v>17</v>
      </c>
      <c r="K1288" s="29" t="s">
        <v>16</v>
      </c>
      <c r="L1288" s="29" t="str">
        <f>_xlfn.XLOOKUP($D1288,mapping!$B$2:$B$124,mapping!$A$2:$A$124,,0)</f>
        <v>Data Analyst</v>
      </c>
      <c r="M1288" s="29" t="str">
        <f>_xlfn.XLOOKUP($C1288,mapping!$J$2:$J$5,mapping!$K$2:$K$5,,0)</f>
        <v>Full-Time</v>
      </c>
      <c r="N1288" s="29" t="str">
        <f>_xlfn.XLOOKUP($B1288,mapping!$G$2:$G$5,mapping!$H$2:$H$5,,0)</f>
        <v>Senior</v>
      </c>
      <c r="O1288" s="29" t="str">
        <f>_xlfn.XLOOKUP($J1288,mapping!$D$2:$D$56,mapping!$E$2:$E$56,,0)</f>
        <v>United States</v>
      </c>
      <c r="P1288" s="29" t="str">
        <f>_xlfn.XLOOKUP($K1288,mapping!$P$2:$P$4,mapping!$Q$2:$Q$4,,0)</f>
        <v>Medium</v>
      </c>
      <c r="Q1288" s="29" t="str">
        <f>_xlfn.XLOOKUP($I1288,mapping!$M$2:$M$4,mapping!$N$2:$N$4,,0)</f>
        <v>On-site</v>
      </c>
    </row>
    <row r="1289" spans="1:17" x14ac:dyDescent="0.25">
      <c r="A1289" s="28">
        <v>2023</v>
      </c>
      <c r="B1289" s="29" t="s">
        <v>21</v>
      </c>
      <c r="C1289" s="29" t="s">
        <v>12</v>
      </c>
      <c r="D1289" s="29" t="s">
        <v>26</v>
      </c>
      <c r="E1289" s="28">
        <v>226700</v>
      </c>
      <c r="F1289" s="29" t="s">
        <v>14</v>
      </c>
      <c r="G1289" s="28">
        <v>226700</v>
      </c>
      <c r="H1289" s="29" t="s">
        <v>17</v>
      </c>
      <c r="I1289" s="28">
        <v>0</v>
      </c>
      <c r="J1289" s="29" t="s">
        <v>17</v>
      </c>
      <c r="K1289" s="29" t="s">
        <v>16</v>
      </c>
      <c r="L1289" s="29" t="str">
        <f>_xlfn.XLOOKUP($D1289,mapping!$B$2:$B$124,mapping!$A$2:$A$124,,0)</f>
        <v>Data Engineer</v>
      </c>
      <c r="M1289" s="29" t="str">
        <f>_xlfn.XLOOKUP($C1289,mapping!$J$2:$J$5,mapping!$K$2:$K$5,,0)</f>
        <v>Full-Time</v>
      </c>
      <c r="N1289" s="29" t="str">
        <f>_xlfn.XLOOKUP($B1289,mapping!$G$2:$G$5,mapping!$H$2:$H$5,,0)</f>
        <v>Senior</v>
      </c>
      <c r="O1289" s="29" t="str">
        <f>_xlfn.XLOOKUP($J1289,mapping!$D$2:$D$56,mapping!$E$2:$E$56,,0)</f>
        <v>United States</v>
      </c>
      <c r="P1289" s="29" t="str">
        <f>_xlfn.XLOOKUP($K1289,mapping!$P$2:$P$4,mapping!$Q$2:$Q$4,,0)</f>
        <v>Medium</v>
      </c>
      <c r="Q1289" s="29" t="str">
        <f>_xlfn.XLOOKUP($I1289,mapping!$M$2:$M$4,mapping!$N$2:$N$4,,0)</f>
        <v>On-site</v>
      </c>
    </row>
    <row r="1290" spans="1:17" x14ac:dyDescent="0.25">
      <c r="A1290" s="28">
        <v>2022</v>
      </c>
      <c r="B1290" s="29" t="s">
        <v>11</v>
      </c>
      <c r="C1290" s="29" t="s">
        <v>12</v>
      </c>
      <c r="D1290" s="29" t="s">
        <v>13</v>
      </c>
      <c r="E1290" s="28">
        <v>100000</v>
      </c>
      <c r="F1290" s="29" t="s">
        <v>14</v>
      </c>
      <c r="G1290" s="28">
        <v>100000</v>
      </c>
      <c r="H1290" s="29" t="s">
        <v>17</v>
      </c>
      <c r="I1290" s="28">
        <v>0</v>
      </c>
      <c r="J1290" s="29" t="s">
        <v>17</v>
      </c>
      <c r="K1290" s="29" t="s">
        <v>16</v>
      </c>
      <c r="L1290" s="29" t="str">
        <f>_xlfn.XLOOKUP($D1290,mapping!$B$2:$B$124,mapping!$A$2:$A$124,,0)</f>
        <v>Data Analyst</v>
      </c>
      <c r="M1290" s="29" t="str">
        <f>_xlfn.XLOOKUP($C1290,mapping!$J$2:$J$5,mapping!$K$2:$K$5,,0)</f>
        <v>Full-Time</v>
      </c>
      <c r="N1290" s="29" t="str">
        <f>_xlfn.XLOOKUP($B1290,mapping!$G$2:$G$5,mapping!$H$2:$H$5,,0)</f>
        <v>Mid-Level</v>
      </c>
      <c r="O1290" s="29" t="str">
        <f>_xlfn.XLOOKUP($J1290,mapping!$D$2:$D$56,mapping!$E$2:$E$56,,0)</f>
        <v>United States</v>
      </c>
      <c r="P1290" s="29" t="str">
        <f>_xlfn.XLOOKUP($K1290,mapping!$P$2:$P$4,mapping!$Q$2:$Q$4,,0)</f>
        <v>Medium</v>
      </c>
      <c r="Q1290" s="29" t="str">
        <f>_xlfn.XLOOKUP($I1290,mapping!$M$2:$M$4,mapping!$N$2:$N$4,,0)</f>
        <v>On-site</v>
      </c>
    </row>
    <row r="1291" spans="1:17" x14ac:dyDescent="0.25">
      <c r="A1291" s="28">
        <v>2023</v>
      </c>
      <c r="B1291" s="29" t="s">
        <v>11</v>
      </c>
      <c r="C1291" s="29" t="s">
        <v>12</v>
      </c>
      <c r="D1291" s="29" t="s">
        <v>81</v>
      </c>
      <c r="E1291" s="28">
        <v>177000</v>
      </c>
      <c r="F1291" s="29" t="s">
        <v>14</v>
      </c>
      <c r="G1291" s="28">
        <v>177000</v>
      </c>
      <c r="H1291" s="29" t="s">
        <v>17</v>
      </c>
      <c r="I1291" s="28">
        <v>0</v>
      </c>
      <c r="J1291" s="29" t="s">
        <v>17</v>
      </c>
      <c r="K1291" s="29" t="s">
        <v>16</v>
      </c>
      <c r="L1291" s="29" t="str">
        <f>_xlfn.XLOOKUP($D1291,mapping!$B$2:$B$124,mapping!$A$2:$A$124,,0)</f>
        <v>Data Manager</v>
      </c>
      <c r="M1291" s="29" t="str">
        <f>_xlfn.XLOOKUP($C1291,mapping!$J$2:$J$5,mapping!$K$2:$K$5,,0)</f>
        <v>Full-Time</v>
      </c>
      <c r="N1291" s="29" t="str">
        <f>_xlfn.XLOOKUP($B1291,mapping!$G$2:$G$5,mapping!$H$2:$H$5,,0)</f>
        <v>Mid-Level</v>
      </c>
      <c r="O1291" s="29" t="str">
        <f>_xlfn.XLOOKUP($J1291,mapping!$D$2:$D$56,mapping!$E$2:$E$56,,0)</f>
        <v>United States</v>
      </c>
      <c r="P1291" s="29" t="str">
        <f>_xlfn.XLOOKUP($K1291,mapping!$P$2:$P$4,mapping!$Q$2:$Q$4,,0)</f>
        <v>Medium</v>
      </c>
      <c r="Q1291" s="29" t="str">
        <f>_xlfn.XLOOKUP($I1291,mapping!$M$2:$M$4,mapping!$N$2:$N$4,,0)</f>
        <v>On-site</v>
      </c>
    </row>
    <row r="1292" spans="1:17" x14ac:dyDescent="0.25">
      <c r="A1292" s="28">
        <v>2023</v>
      </c>
      <c r="B1292" s="29" t="s">
        <v>21</v>
      </c>
      <c r="C1292" s="29" t="s">
        <v>12</v>
      </c>
      <c r="D1292" s="29" t="s">
        <v>23</v>
      </c>
      <c r="E1292" s="28">
        <v>130000</v>
      </c>
      <c r="F1292" s="29" t="s">
        <v>14</v>
      </c>
      <c r="G1292" s="28">
        <v>130000</v>
      </c>
      <c r="H1292" s="29" t="s">
        <v>17</v>
      </c>
      <c r="I1292" s="28">
        <v>0</v>
      </c>
      <c r="J1292" s="29" t="s">
        <v>17</v>
      </c>
      <c r="K1292" s="29" t="s">
        <v>16</v>
      </c>
      <c r="L1292" s="29" t="str">
        <f>_xlfn.XLOOKUP($D1292,mapping!$B$2:$B$124,mapping!$A$2:$A$124,,0)</f>
        <v>Researcher</v>
      </c>
      <c r="M1292" s="29" t="str">
        <f>_xlfn.XLOOKUP($C1292,mapping!$J$2:$J$5,mapping!$K$2:$K$5,,0)</f>
        <v>Full-Time</v>
      </c>
      <c r="N1292" s="29" t="str">
        <f>_xlfn.XLOOKUP($B1292,mapping!$G$2:$G$5,mapping!$H$2:$H$5,,0)</f>
        <v>Senior</v>
      </c>
      <c r="O1292" s="29" t="str">
        <f>_xlfn.XLOOKUP($J1292,mapping!$D$2:$D$56,mapping!$E$2:$E$56,,0)</f>
        <v>United States</v>
      </c>
      <c r="P1292" s="29" t="str">
        <f>_xlfn.XLOOKUP($K1292,mapping!$P$2:$P$4,mapping!$Q$2:$Q$4,,0)</f>
        <v>Medium</v>
      </c>
      <c r="Q1292" s="29" t="str">
        <f>_xlfn.XLOOKUP($I1292,mapping!$M$2:$M$4,mapping!$N$2:$N$4,,0)</f>
        <v>On-site</v>
      </c>
    </row>
    <row r="1293" spans="1:17" x14ac:dyDescent="0.25">
      <c r="A1293" s="28">
        <v>2023</v>
      </c>
      <c r="B1293" s="29" t="s">
        <v>21</v>
      </c>
      <c r="C1293" s="29" t="s">
        <v>12</v>
      </c>
      <c r="D1293" s="29" t="s">
        <v>26</v>
      </c>
      <c r="E1293" s="28">
        <v>136994</v>
      </c>
      <c r="F1293" s="29" t="s">
        <v>14</v>
      </c>
      <c r="G1293" s="28">
        <v>136994</v>
      </c>
      <c r="H1293" s="29" t="s">
        <v>17</v>
      </c>
      <c r="I1293" s="28">
        <v>100</v>
      </c>
      <c r="J1293" s="29" t="s">
        <v>17</v>
      </c>
      <c r="K1293" s="29" t="s">
        <v>16</v>
      </c>
      <c r="L1293" s="29" t="str">
        <f>_xlfn.XLOOKUP($D1293,mapping!$B$2:$B$124,mapping!$A$2:$A$124,,0)</f>
        <v>Data Engineer</v>
      </c>
      <c r="M1293" s="29" t="str">
        <f>_xlfn.XLOOKUP($C1293,mapping!$J$2:$J$5,mapping!$K$2:$K$5,,0)</f>
        <v>Full-Time</v>
      </c>
      <c r="N1293" s="29" t="str">
        <f>_xlfn.XLOOKUP($B1293,mapping!$G$2:$G$5,mapping!$H$2:$H$5,,0)</f>
        <v>Senior</v>
      </c>
      <c r="O1293" s="29" t="str">
        <f>_xlfn.XLOOKUP($J1293,mapping!$D$2:$D$56,mapping!$E$2:$E$56,,0)</f>
        <v>United States</v>
      </c>
      <c r="P1293" s="29" t="str">
        <f>_xlfn.XLOOKUP($K1293,mapping!$P$2:$P$4,mapping!$Q$2:$Q$4,,0)</f>
        <v>Medium</v>
      </c>
      <c r="Q1293" s="29" t="str">
        <f>_xlfn.XLOOKUP($I1293,mapping!$M$2:$M$4,mapping!$N$2:$N$4,,0)</f>
        <v>Remote</v>
      </c>
    </row>
    <row r="1294" spans="1:17" x14ac:dyDescent="0.25">
      <c r="A1294" s="28">
        <v>2024</v>
      </c>
      <c r="B1294" s="29" t="s">
        <v>21</v>
      </c>
      <c r="C1294" s="29" t="s">
        <v>12</v>
      </c>
      <c r="D1294" s="29" t="s">
        <v>18</v>
      </c>
      <c r="E1294" s="28">
        <v>125000</v>
      </c>
      <c r="F1294" s="29" t="s">
        <v>14</v>
      </c>
      <c r="G1294" s="28">
        <v>125000</v>
      </c>
      <c r="H1294" s="29" t="s">
        <v>17</v>
      </c>
      <c r="I1294" s="28">
        <v>0</v>
      </c>
      <c r="J1294" s="29" t="s">
        <v>17</v>
      </c>
      <c r="K1294" s="29" t="s">
        <v>16</v>
      </c>
      <c r="L1294" s="29" t="str">
        <f>_xlfn.XLOOKUP($D1294,mapping!$B$2:$B$124,mapping!$A$2:$A$124,,0)</f>
        <v>Machine Learning Engineer</v>
      </c>
      <c r="M1294" s="29" t="str">
        <f>_xlfn.XLOOKUP($C1294,mapping!$J$2:$J$5,mapping!$K$2:$K$5,,0)</f>
        <v>Full-Time</v>
      </c>
      <c r="N1294" s="29" t="str">
        <f>_xlfn.XLOOKUP($B1294,mapping!$G$2:$G$5,mapping!$H$2:$H$5,,0)</f>
        <v>Senior</v>
      </c>
      <c r="O1294" s="29" t="str">
        <f>_xlfn.XLOOKUP($J1294,mapping!$D$2:$D$56,mapping!$E$2:$E$56,,0)</f>
        <v>United States</v>
      </c>
      <c r="P1294" s="29" t="str">
        <f>_xlfn.XLOOKUP($K1294,mapping!$P$2:$P$4,mapping!$Q$2:$Q$4,,0)</f>
        <v>Medium</v>
      </c>
      <c r="Q1294" s="29" t="str">
        <f>_xlfn.XLOOKUP($I1294,mapping!$M$2:$M$4,mapping!$N$2:$N$4,,0)</f>
        <v>On-site</v>
      </c>
    </row>
    <row r="1295" spans="1:17" x14ac:dyDescent="0.25">
      <c r="A1295" s="28">
        <v>2023</v>
      </c>
      <c r="B1295" s="29" t="s">
        <v>21</v>
      </c>
      <c r="C1295" s="29" t="s">
        <v>12</v>
      </c>
      <c r="D1295" s="29" t="s">
        <v>50</v>
      </c>
      <c r="E1295" s="28">
        <v>108308</v>
      </c>
      <c r="F1295" s="29" t="s">
        <v>14</v>
      </c>
      <c r="G1295" s="28">
        <v>108308</v>
      </c>
      <c r="H1295" s="29" t="s">
        <v>17</v>
      </c>
      <c r="I1295" s="28">
        <v>100</v>
      </c>
      <c r="J1295" s="29" t="s">
        <v>17</v>
      </c>
      <c r="K1295" s="29" t="s">
        <v>16</v>
      </c>
      <c r="L1295" s="29" t="str">
        <f>_xlfn.XLOOKUP($D1295,mapping!$B$2:$B$124,mapping!$A$2:$A$124,,0)</f>
        <v>Machine Learning Engineer</v>
      </c>
      <c r="M1295" s="29" t="str">
        <f>_xlfn.XLOOKUP($C1295,mapping!$J$2:$J$5,mapping!$K$2:$K$5,,0)</f>
        <v>Full-Time</v>
      </c>
      <c r="N1295" s="29" t="str">
        <f>_xlfn.XLOOKUP($B1295,mapping!$G$2:$G$5,mapping!$H$2:$H$5,,0)</f>
        <v>Senior</v>
      </c>
      <c r="O1295" s="29" t="str">
        <f>_xlfn.XLOOKUP($J1295,mapping!$D$2:$D$56,mapping!$E$2:$E$56,,0)</f>
        <v>United States</v>
      </c>
      <c r="P1295" s="29" t="str">
        <f>_xlfn.XLOOKUP($K1295,mapping!$P$2:$P$4,mapping!$Q$2:$Q$4,,0)</f>
        <v>Medium</v>
      </c>
      <c r="Q1295" s="29" t="str">
        <f>_xlfn.XLOOKUP($I1295,mapping!$M$2:$M$4,mapping!$N$2:$N$4,,0)</f>
        <v>Remote</v>
      </c>
    </row>
    <row r="1296" spans="1:17" x14ac:dyDescent="0.25">
      <c r="A1296" s="28">
        <v>2023</v>
      </c>
      <c r="B1296" s="29" t="s">
        <v>21</v>
      </c>
      <c r="C1296" s="29" t="s">
        <v>12</v>
      </c>
      <c r="D1296" s="29" t="s">
        <v>22</v>
      </c>
      <c r="E1296" s="28">
        <v>109000</v>
      </c>
      <c r="F1296" s="29" t="s">
        <v>14</v>
      </c>
      <c r="G1296" s="28">
        <v>109000</v>
      </c>
      <c r="H1296" s="29" t="s">
        <v>17</v>
      </c>
      <c r="I1296" s="28">
        <v>0</v>
      </c>
      <c r="J1296" s="29" t="s">
        <v>17</v>
      </c>
      <c r="K1296" s="29" t="s">
        <v>16</v>
      </c>
      <c r="L1296" s="29" t="str">
        <f>_xlfn.XLOOKUP($D1296,mapping!$B$2:$B$124,mapping!$A$2:$A$124,,0)</f>
        <v>Data Scientist</v>
      </c>
      <c r="M1296" s="29" t="str">
        <f>_xlfn.XLOOKUP($C1296,mapping!$J$2:$J$5,mapping!$K$2:$K$5,,0)</f>
        <v>Full-Time</v>
      </c>
      <c r="N1296" s="29" t="str">
        <f>_xlfn.XLOOKUP($B1296,mapping!$G$2:$G$5,mapping!$H$2:$H$5,,0)</f>
        <v>Senior</v>
      </c>
      <c r="O1296" s="29" t="str">
        <f>_xlfn.XLOOKUP($J1296,mapping!$D$2:$D$56,mapping!$E$2:$E$56,,0)</f>
        <v>United States</v>
      </c>
      <c r="P1296" s="29" t="str">
        <f>_xlfn.XLOOKUP($K1296,mapping!$P$2:$P$4,mapping!$Q$2:$Q$4,,0)</f>
        <v>Medium</v>
      </c>
      <c r="Q1296" s="29" t="str">
        <f>_xlfn.XLOOKUP($I1296,mapping!$M$2:$M$4,mapping!$N$2:$N$4,,0)</f>
        <v>On-site</v>
      </c>
    </row>
    <row r="1297" spans="1:17" x14ac:dyDescent="0.25">
      <c r="A1297" s="28">
        <v>2023</v>
      </c>
      <c r="B1297" s="29" t="s">
        <v>21</v>
      </c>
      <c r="C1297" s="29" t="s">
        <v>12</v>
      </c>
      <c r="D1297" s="29" t="s">
        <v>50</v>
      </c>
      <c r="E1297" s="28">
        <v>165000</v>
      </c>
      <c r="F1297" s="29" t="s">
        <v>14</v>
      </c>
      <c r="G1297" s="28">
        <v>165000</v>
      </c>
      <c r="H1297" s="29" t="s">
        <v>17</v>
      </c>
      <c r="I1297" s="28">
        <v>100</v>
      </c>
      <c r="J1297" s="29" t="s">
        <v>17</v>
      </c>
      <c r="K1297" s="29" t="s">
        <v>16</v>
      </c>
      <c r="L1297" s="29" t="str">
        <f>_xlfn.XLOOKUP($D1297,mapping!$B$2:$B$124,mapping!$A$2:$A$124,,0)</f>
        <v>Machine Learning Engineer</v>
      </c>
      <c r="M1297" s="29" t="str">
        <f>_xlfn.XLOOKUP($C1297,mapping!$J$2:$J$5,mapping!$K$2:$K$5,,0)</f>
        <v>Full-Time</v>
      </c>
      <c r="N1297" s="29" t="str">
        <f>_xlfn.XLOOKUP($B1297,mapping!$G$2:$G$5,mapping!$H$2:$H$5,,0)</f>
        <v>Senior</v>
      </c>
      <c r="O1297" s="29" t="str">
        <f>_xlfn.XLOOKUP($J1297,mapping!$D$2:$D$56,mapping!$E$2:$E$56,,0)</f>
        <v>United States</v>
      </c>
      <c r="P1297" s="29" t="str">
        <f>_xlfn.XLOOKUP($K1297,mapping!$P$2:$P$4,mapping!$Q$2:$Q$4,,0)</f>
        <v>Medium</v>
      </c>
      <c r="Q1297" s="29" t="str">
        <f>_xlfn.XLOOKUP($I1297,mapping!$M$2:$M$4,mapping!$N$2:$N$4,,0)</f>
        <v>Remote</v>
      </c>
    </row>
    <row r="1298" spans="1:17" x14ac:dyDescent="0.25">
      <c r="A1298" s="28">
        <v>2023</v>
      </c>
      <c r="B1298" s="29" t="s">
        <v>21</v>
      </c>
      <c r="C1298" s="29" t="s">
        <v>12</v>
      </c>
      <c r="D1298" s="29" t="s">
        <v>23</v>
      </c>
      <c r="E1298" s="28">
        <v>266450</v>
      </c>
      <c r="F1298" s="29" t="s">
        <v>14</v>
      </c>
      <c r="G1298" s="28">
        <v>266450</v>
      </c>
      <c r="H1298" s="29" t="s">
        <v>17</v>
      </c>
      <c r="I1298" s="28">
        <v>0</v>
      </c>
      <c r="J1298" s="29" t="s">
        <v>17</v>
      </c>
      <c r="K1298" s="29" t="s">
        <v>16</v>
      </c>
      <c r="L1298" s="29" t="str">
        <f>_xlfn.XLOOKUP($D1298,mapping!$B$2:$B$124,mapping!$A$2:$A$124,,0)</f>
        <v>Researcher</v>
      </c>
      <c r="M1298" s="29" t="str">
        <f>_xlfn.XLOOKUP($C1298,mapping!$J$2:$J$5,mapping!$K$2:$K$5,,0)</f>
        <v>Full-Time</v>
      </c>
      <c r="N1298" s="29" t="str">
        <f>_xlfn.XLOOKUP($B1298,mapping!$G$2:$G$5,mapping!$H$2:$H$5,,0)</f>
        <v>Senior</v>
      </c>
      <c r="O1298" s="29" t="str">
        <f>_xlfn.XLOOKUP($J1298,mapping!$D$2:$D$56,mapping!$E$2:$E$56,,0)</f>
        <v>United States</v>
      </c>
      <c r="P1298" s="29" t="str">
        <f>_xlfn.XLOOKUP($K1298,mapping!$P$2:$P$4,mapping!$Q$2:$Q$4,,0)</f>
        <v>Medium</v>
      </c>
      <c r="Q1298" s="29" t="str">
        <f>_xlfn.XLOOKUP($I1298,mapping!$M$2:$M$4,mapping!$N$2:$N$4,,0)</f>
        <v>On-site</v>
      </c>
    </row>
    <row r="1299" spans="1:17" x14ac:dyDescent="0.25">
      <c r="A1299" s="28">
        <v>2024</v>
      </c>
      <c r="B1299" s="29" t="s">
        <v>11</v>
      </c>
      <c r="C1299" s="29" t="s">
        <v>12</v>
      </c>
      <c r="D1299" s="29" t="s">
        <v>22</v>
      </c>
      <c r="E1299" s="28">
        <v>73100</v>
      </c>
      <c r="F1299" s="29" t="s">
        <v>14</v>
      </c>
      <c r="G1299" s="28">
        <v>73100</v>
      </c>
      <c r="H1299" s="29" t="s">
        <v>17</v>
      </c>
      <c r="I1299" s="28">
        <v>0</v>
      </c>
      <c r="J1299" s="29" t="s">
        <v>17</v>
      </c>
      <c r="K1299" s="29" t="s">
        <v>16</v>
      </c>
      <c r="L1299" s="29" t="str">
        <f>_xlfn.XLOOKUP($D1299,mapping!$B$2:$B$124,mapping!$A$2:$A$124,,0)</f>
        <v>Data Scientist</v>
      </c>
      <c r="M1299" s="29" t="str">
        <f>_xlfn.XLOOKUP($C1299,mapping!$J$2:$J$5,mapping!$K$2:$K$5,,0)</f>
        <v>Full-Time</v>
      </c>
      <c r="N1299" s="29" t="str">
        <f>_xlfn.XLOOKUP($B1299,mapping!$G$2:$G$5,mapping!$H$2:$H$5,,0)</f>
        <v>Mid-Level</v>
      </c>
      <c r="O1299" s="29" t="str">
        <f>_xlfn.XLOOKUP($J1299,mapping!$D$2:$D$56,mapping!$E$2:$E$56,,0)</f>
        <v>United States</v>
      </c>
      <c r="P1299" s="29" t="str">
        <f>_xlfn.XLOOKUP($K1299,mapping!$P$2:$P$4,mapping!$Q$2:$Q$4,,0)</f>
        <v>Medium</v>
      </c>
      <c r="Q1299" s="29" t="str">
        <f>_xlfn.XLOOKUP($I1299,mapping!$M$2:$M$4,mapping!$N$2:$N$4,,0)</f>
        <v>On-site</v>
      </c>
    </row>
    <row r="1300" spans="1:17" x14ac:dyDescent="0.25">
      <c r="A1300" s="28">
        <v>2024</v>
      </c>
      <c r="B1300" s="29" t="s">
        <v>21</v>
      </c>
      <c r="C1300" s="29" t="s">
        <v>12</v>
      </c>
      <c r="D1300" s="29" t="s">
        <v>18</v>
      </c>
      <c r="E1300" s="28">
        <v>240200</v>
      </c>
      <c r="F1300" s="29" t="s">
        <v>14</v>
      </c>
      <c r="G1300" s="28">
        <v>240200</v>
      </c>
      <c r="H1300" s="29" t="s">
        <v>28</v>
      </c>
      <c r="I1300" s="28">
        <v>100</v>
      </c>
      <c r="J1300" s="29" t="s">
        <v>28</v>
      </c>
      <c r="K1300" s="29" t="s">
        <v>16</v>
      </c>
      <c r="L1300" s="29" t="str">
        <f>_xlfn.XLOOKUP($D1300,mapping!$B$2:$B$124,mapping!$A$2:$A$124,,0)</f>
        <v>Machine Learning Engineer</v>
      </c>
      <c r="M1300" s="29" t="str">
        <f>_xlfn.XLOOKUP($C1300,mapping!$J$2:$J$5,mapping!$K$2:$K$5,,0)</f>
        <v>Full-Time</v>
      </c>
      <c r="N1300" s="29" t="str">
        <f>_xlfn.XLOOKUP($B1300,mapping!$G$2:$G$5,mapping!$H$2:$H$5,,0)</f>
        <v>Senior</v>
      </c>
      <c r="O1300" s="29" t="str">
        <f>_xlfn.XLOOKUP($J1300,mapping!$D$2:$D$56,mapping!$E$2:$E$56,,0)</f>
        <v>United Kingdom</v>
      </c>
      <c r="P1300" s="29" t="str">
        <f>_xlfn.XLOOKUP($K1300,mapping!$P$2:$P$4,mapping!$Q$2:$Q$4,,0)</f>
        <v>Medium</v>
      </c>
      <c r="Q1300" s="29" t="str">
        <f>_xlfn.XLOOKUP($I1300,mapping!$M$2:$M$4,mapping!$N$2:$N$4,,0)</f>
        <v>Remote</v>
      </c>
    </row>
    <row r="1301" spans="1:17" x14ac:dyDescent="0.25">
      <c r="A1301" s="28">
        <v>2023</v>
      </c>
      <c r="B1301" s="29" t="s">
        <v>21</v>
      </c>
      <c r="C1301" s="29" t="s">
        <v>12</v>
      </c>
      <c r="D1301" s="29" t="s">
        <v>51</v>
      </c>
      <c r="E1301" s="28">
        <v>136000</v>
      </c>
      <c r="F1301" s="29" t="s">
        <v>14</v>
      </c>
      <c r="G1301" s="28">
        <v>136000</v>
      </c>
      <c r="H1301" s="29" t="s">
        <v>17</v>
      </c>
      <c r="I1301" s="28">
        <v>0</v>
      </c>
      <c r="J1301" s="29" t="s">
        <v>17</v>
      </c>
      <c r="K1301" s="29" t="s">
        <v>33</v>
      </c>
      <c r="L1301" s="29" t="str">
        <f>_xlfn.XLOOKUP($D1301,mapping!$B$2:$B$124,mapping!$A$2:$A$124,,0)</f>
        <v>Applied Scientist</v>
      </c>
      <c r="M1301" s="29" t="str">
        <f>_xlfn.XLOOKUP($C1301,mapping!$J$2:$J$5,mapping!$K$2:$K$5,,0)</f>
        <v>Full-Time</v>
      </c>
      <c r="N1301" s="29" t="str">
        <f>_xlfn.XLOOKUP($B1301,mapping!$G$2:$G$5,mapping!$H$2:$H$5,,0)</f>
        <v>Senior</v>
      </c>
      <c r="O1301" s="29" t="str">
        <f>_xlfn.XLOOKUP($J1301,mapping!$D$2:$D$56,mapping!$E$2:$E$56,,0)</f>
        <v>United States</v>
      </c>
      <c r="P1301" s="29" t="str">
        <f>_xlfn.XLOOKUP($K1301,mapping!$P$2:$P$4,mapping!$Q$2:$Q$4,,0)</f>
        <v>Large</v>
      </c>
      <c r="Q1301" s="29" t="str">
        <f>_xlfn.XLOOKUP($I1301,mapping!$M$2:$M$4,mapping!$N$2:$N$4,,0)</f>
        <v>On-site</v>
      </c>
    </row>
    <row r="1302" spans="1:17" x14ac:dyDescent="0.25">
      <c r="A1302" s="28">
        <v>2023</v>
      </c>
      <c r="B1302" s="29" t="s">
        <v>21</v>
      </c>
      <c r="C1302" s="29" t="s">
        <v>12</v>
      </c>
      <c r="D1302" s="29" t="s">
        <v>22</v>
      </c>
      <c r="E1302" s="28">
        <v>208500</v>
      </c>
      <c r="F1302" s="29" t="s">
        <v>14</v>
      </c>
      <c r="G1302" s="28">
        <v>208500</v>
      </c>
      <c r="H1302" s="29" t="s">
        <v>17</v>
      </c>
      <c r="I1302" s="28">
        <v>0</v>
      </c>
      <c r="J1302" s="29" t="s">
        <v>17</v>
      </c>
      <c r="K1302" s="29" t="s">
        <v>16</v>
      </c>
      <c r="L1302" s="29" t="str">
        <f>_xlfn.XLOOKUP($D1302,mapping!$B$2:$B$124,mapping!$A$2:$A$124,,0)</f>
        <v>Data Scientist</v>
      </c>
      <c r="M1302" s="29" t="str">
        <f>_xlfn.XLOOKUP($C1302,mapping!$J$2:$J$5,mapping!$K$2:$K$5,,0)</f>
        <v>Full-Time</v>
      </c>
      <c r="N1302" s="29" t="str">
        <f>_xlfn.XLOOKUP($B1302,mapping!$G$2:$G$5,mapping!$H$2:$H$5,,0)</f>
        <v>Senior</v>
      </c>
      <c r="O1302" s="29" t="str">
        <f>_xlfn.XLOOKUP($J1302,mapping!$D$2:$D$56,mapping!$E$2:$E$56,,0)</f>
        <v>United States</v>
      </c>
      <c r="P1302" s="29" t="str">
        <f>_xlfn.XLOOKUP($K1302,mapping!$P$2:$P$4,mapping!$Q$2:$Q$4,,0)</f>
        <v>Medium</v>
      </c>
      <c r="Q1302" s="29" t="str">
        <f>_xlfn.XLOOKUP($I1302,mapping!$M$2:$M$4,mapping!$N$2:$N$4,,0)</f>
        <v>On-site</v>
      </c>
    </row>
    <row r="1303" spans="1:17" x14ac:dyDescent="0.25">
      <c r="A1303" s="28">
        <v>2023</v>
      </c>
      <c r="B1303" s="29" t="s">
        <v>21</v>
      </c>
      <c r="C1303" s="29" t="s">
        <v>12</v>
      </c>
      <c r="D1303" s="29" t="s">
        <v>22</v>
      </c>
      <c r="E1303" s="28">
        <v>156400</v>
      </c>
      <c r="F1303" s="29" t="s">
        <v>14</v>
      </c>
      <c r="G1303" s="28">
        <v>156400</v>
      </c>
      <c r="H1303" s="29" t="s">
        <v>17</v>
      </c>
      <c r="I1303" s="28">
        <v>0</v>
      </c>
      <c r="J1303" s="29" t="s">
        <v>17</v>
      </c>
      <c r="K1303" s="29" t="s">
        <v>16</v>
      </c>
      <c r="L1303" s="29" t="str">
        <f>_xlfn.XLOOKUP($D1303,mapping!$B$2:$B$124,mapping!$A$2:$A$124,,0)</f>
        <v>Data Scientist</v>
      </c>
      <c r="M1303" s="29" t="str">
        <f>_xlfn.XLOOKUP($C1303,mapping!$J$2:$J$5,mapping!$K$2:$K$5,,0)</f>
        <v>Full-Time</v>
      </c>
      <c r="N1303" s="29" t="str">
        <f>_xlfn.XLOOKUP($B1303,mapping!$G$2:$G$5,mapping!$H$2:$H$5,,0)</f>
        <v>Senior</v>
      </c>
      <c r="O1303" s="29" t="str">
        <f>_xlfn.XLOOKUP($J1303,mapping!$D$2:$D$56,mapping!$E$2:$E$56,,0)</f>
        <v>United States</v>
      </c>
      <c r="P1303" s="29" t="str">
        <f>_xlfn.XLOOKUP($K1303,mapping!$P$2:$P$4,mapping!$Q$2:$Q$4,,0)</f>
        <v>Medium</v>
      </c>
      <c r="Q1303" s="29" t="str">
        <f>_xlfn.XLOOKUP($I1303,mapping!$M$2:$M$4,mapping!$N$2:$N$4,,0)</f>
        <v>On-site</v>
      </c>
    </row>
    <row r="1304" spans="1:17" x14ac:dyDescent="0.25">
      <c r="A1304" s="28">
        <v>2023</v>
      </c>
      <c r="B1304" s="29" t="s">
        <v>21</v>
      </c>
      <c r="C1304" s="29" t="s">
        <v>12</v>
      </c>
      <c r="D1304" s="29" t="s">
        <v>13</v>
      </c>
      <c r="E1304" s="28">
        <v>90000</v>
      </c>
      <c r="F1304" s="29" t="s">
        <v>14</v>
      </c>
      <c r="G1304" s="28">
        <v>90000</v>
      </c>
      <c r="H1304" s="29" t="s">
        <v>17</v>
      </c>
      <c r="I1304" s="28">
        <v>100</v>
      </c>
      <c r="J1304" s="29" t="s">
        <v>17</v>
      </c>
      <c r="K1304" s="29" t="s">
        <v>16</v>
      </c>
      <c r="L1304" s="29" t="str">
        <f>_xlfn.XLOOKUP($D1304,mapping!$B$2:$B$124,mapping!$A$2:$A$124,,0)</f>
        <v>Data Analyst</v>
      </c>
      <c r="M1304" s="29" t="str">
        <f>_xlfn.XLOOKUP($C1304,mapping!$J$2:$J$5,mapping!$K$2:$K$5,,0)</f>
        <v>Full-Time</v>
      </c>
      <c r="N1304" s="29" t="str">
        <f>_xlfn.XLOOKUP($B1304,mapping!$G$2:$G$5,mapping!$H$2:$H$5,,0)</f>
        <v>Senior</v>
      </c>
      <c r="O1304" s="29" t="str">
        <f>_xlfn.XLOOKUP($J1304,mapping!$D$2:$D$56,mapping!$E$2:$E$56,,0)</f>
        <v>United States</v>
      </c>
      <c r="P1304" s="29" t="str">
        <f>_xlfn.XLOOKUP($K1304,mapping!$P$2:$P$4,mapping!$Q$2:$Q$4,,0)</f>
        <v>Medium</v>
      </c>
      <c r="Q1304" s="29" t="str">
        <f>_xlfn.XLOOKUP($I1304,mapping!$M$2:$M$4,mapping!$N$2:$N$4,,0)</f>
        <v>Remote</v>
      </c>
    </row>
    <row r="1305" spans="1:17" x14ac:dyDescent="0.25">
      <c r="A1305" s="28">
        <v>2022</v>
      </c>
      <c r="B1305" s="29" t="s">
        <v>11</v>
      </c>
      <c r="C1305" s="29" t="s">
        <v>12</v>
      </c>
      <c r="D1305" s="29" t="s">
        <v>26</v>
      </c>
      <c r="E1305" s="28">
        <v>80000</v>
      </c>
      <c r="F1305" s="29" t="s">
        <v>19</v>
      </c>
      <c r="G1305" s="28">
        <v>84053</v>
      </c>
      <c r="H1305" s="29" t="s">
        <v>122</v>
      </c>
      <c r="I1305" s="28">
        <v>100</v>
      </c>
      <c r="J1305" s="29" t="s">
        <v>122</v>
      </c>
      <c r="K1305" s="29" t="s">
        <v>16</v>
      </c>
      <c r="L1305" s="29" t="str">
        <f>_xlfn.XLOOKUP($D1305,mapping!$B$2:$B$124,mapping!$A$2:$A$124,,0)</f>
        <v>Data Engineer</v>
      </c>
      <c r="M1305" s="29" t="str">
        <f>_xlfn.XLOOKUP($C1305,mapping!$J$2:$J$5,mapping!$K$2:$K$5,,0)</f>
        <v>Full-Time</v>
      </c>
      <c r="N1305" s="29" t="str">
        <f>_xlfn.XLOOKUP($B1305,mapping!$G$2:$G$5,mapping!$H$2:$H$5,,0)</f>
        <v>Mid-Level</v>
      </c>
      <c r="O1305" s="29" t="str">
        <f>_xlfn.XLOOKUP($J1305,mapping!$D$2:$D$56,mapping!$E$2:$E$56,,0)</f>
        <v>Greece</v>
      </c>
      <c r="P1305" s="29" t="str">
        <f>_xlfn.XLOOKUP($K1305,mapping!$P$2:$P$4,mapping!$Q$2:$Q$4,,0)</f>
        <v>Medium</v>
      </c>
      <c r="Q1305" s="29" t="str">
        <f>_xlfn.XLOOKUP($I1305,mapping!$M$2:$M$4,mapping!$N$2:$N$4,,0)</f>
        <v>Remote</v>
      </c>
    </row>
    <row r="1306" spans="1:17" x14ac:dyDescent="0.25">
      <c r="A1306" s="28">
        <v>2023</v>
      </c>
      <c r="B1306" s="29" t="s">
        <v>21</v>
      </c>
      <c r="C1306" s="29" t="s">
        <v>12</v>
      </c>
      <c r="D1306" s="29" t="s">
        <v>71</v>
      </c>
      <c r="E1306" s="28">
        <v>182500</v>
      </c>
      <c r="F1306" s="29" t="s">
        <v>14</v>
      </c>
      <c r="G1306" s="28">
        <v>182500</v>
      </c>
      <c r="H1306" s="29" t="s">
        <v>17</v>
      </c>
      <c r="I1306" s="28">
        <v>100</v>
      </c>
      <c r="J1306" s="29" t="s">
        <v>17</v>
      </c>
      <c r="K1306" s="29" t="s">
        <v>16</v>
      </c>
      <c r="L1306" s="29" t="str">
        <f>_xlfn.XLOOKUP($D1306,mapping!$B$2:$B$124,mapping!$A$2:$A$124,,0)</f>
        <v>Data Scientist</v>
      </c>
      <c r="M1306" s="29" t="str">
        <f>_xlfn.XLOOKUP($C1306,mapping!$J$2:$J$5,mapping!$K$2:$K$5,,0)</f>
        <v>Full-Time</v>
      </c>
      <c r="N1306" s="29" t="str">
        <f>_xlfn.XLOOKUP($B1306,mapping!$G$2:$G$5,mapping!$H$2:$H$5,,0)</f>
        <v>Senior</v>
      </c>
      <c r="O1306" s="29" t="str">
        <f>_xlfn.XLOOKUP($J1306,mapping!$D$2:$D$56,mapping!$E$2:$E$56,,0)</f>
        <v>United States</v>
      </c>
      <c r="P1306" s="29" t="str">
        <f>_xlfn.XLOOKUP($K1306,mapping!$P$2:$P$4,mapping!$Q$2:$Q$4,,0)</f>
        <v>Medium</v>
      </c>
      <c r="Q1306" s="29" t="str">
        <f>_xlfn.XLOOKUP($I1306,mapping!$M$2:$M$4,mapping!$N$2:$N$4,,0)</f>
        <v>Remote</v>
      </c>
    </row>
    <row r="1307" spans="1:17" x14ac:dyDescent="0.25">
      <c r="A1307" s="28">
        <v>2022</v>
      </c>
      <c r="B1307" s="29" t="s">
        <v>11</v>
      </c>
      <c r="C1307" s="29" t="s">
        <v>12</v>
      </c>
      <c r="D1307" s="29" t="s">
        <v>18</v>
      </c>
      <c r="E1307" s="28">
        <v>80000</v>
      </c>
      <c r="F1307" s="29" t="s">
        <v>19</v>
      </c>
      <c r="G1307" s="28">
        <v>84053</v>
      </c>
      <c r="H1307" s="29" t="s">
        <v>121</v>
      </c>
      <c r="I1307" s="28">
        <v>100</v>
      </c>
      <c r="J1307" s="29" t="s">
        <v>36</v>
      </c>
      <c r="K1307" s="29" t="s">
        <v>16</v>
      </c>
      <c r="L1307" s="29" t="str">
        <f>_xlfn.XLOOKUP($D1307,mapping!$B$2:$B$124,mapping!$A$2:$A$124,,0)</f>
        <v>Machine Learning Engineer</v>
      </c>
      <c r="M1307" s="29" t="str">
        <f>_xlfn.XLOOKUP($C1307,mapping!$J$2:$J$5,mapping!$K$2:$K$5,,0)</f>
        <v>Full-Time</v>
      </c>
      <c r="N1307" s="29" t="str">
        <f>_xlfn.XLOOKUP($B1307,mapping!$G$2:$G$5,mapping!$H$2:$H$5,,0)</f>
        <v>Mid-Level</v>
      </c>
      <c r="O1307" s="29" t="str">
        <f>_xlfn.XLOOKUP($J1307,mapping!$D$2:$D$56,mapping!$E$2:$E$56,,0)</f>
        <v>Germany</v>
      </c>
      <c r="P1307" s="29" t="str">
        <f>_xlfn.XLOOKUP($K1307,mapping!$P$2:$P$4,mapping!$Q$2:$Q$4,,0)</f>
        <v>Medium</v>
      </c>
      <c r="Q1307" s="29" t="str">
        <f>_xlfn.XLOOKUP($I1307,mapping!$M$2:$M$4,mapping!$N$2:$N$4,,0)</f>
        <v>Remote</v>
      </c>
    </row>
    <row r="1308" spans="1:17" x14ac:dyDescent="0.25">
      <c r="A1308" s="28">
        <v>2024</v>
      </c>
      <c r="B1308" s="29" t="s">
        <v>25</v>
      </c>
      <c r="C1308" s="29" t="s">
        <v>12</v>
      </c>
      <c r="D1308" s="29" t="s">
        <v>26</v>
      </c>
      <c r="E1308" s="28">
        <v>268500</v>
      </c>
      <c r="F1308" s="29" t="s">
        <v>14</v>
      </c>
      <c r="G1308" s="28">
        <v>268500</v>
      </c>
      <c r="H1308" s="29" t="s">
        <v>45</v>
      </c>
      <c r="I1308" s="28">
        <v>0</v>
      </c>
      <c r="J1308" s="29" t="s">
        <v>45</v>
      </c>
      <c r="K1308" s="29" t="s">
        <v>16</v>
      </c>
      <c r="L1308" s="29" t="str">
        <f>_xlfn.XLOOKUP($D1308,mapping!$B$2:$B$124,mapping!$A$2:$A$124,,0)</f>
        <v>Data Engineer</v>
      </c>
      <c r="M1308" s="29" t="str">
        <f>_xlfn.XLOOKUP($C1308,mapping!$J$2:$J$5,mapping!$K$2:$K$5,,0)</f>
        <v>Full-Time</v>
      </c>
      <c r="N1308" s="29" t="str">
        <f>_xlfn.XLOOKUP($B1308,mapping!$G$2:$G$5,mapping!$H$2:$H$5,,0)</f>
        <v>Executive</v>
      </c>
      <c r="O1308" s="29" t="str">
        <f>_xlfn.XLOOKUP($J1308,mapping!$D$2:$D$56,mapping!$E$2:$E$56,,0)</f>
        <v>Canada</v>
      </c>
      <c r="P1308" s="29" t="str">
        <f>_xlfn.XLOOKUP($K1308,mapping!$P$2:$P$4,mapping!$Q$2:$Q$4,,0)</f>
        <v>Medium</v>
      </c>
      <c r="Q1308" s="29" t="str">
        <f>_xlfn.XLOOKUP($I1308,mapping!$M$2:$M$4,mapping!$N$2:$N$4,,0)</f>
        <v>On-site</v>
      </c>
    </row>
    <row r="1309" spans="1:17" x14ac:dyDescent="0.25">
      <c r="A1309" s="28">
        <v>2023</v>
      </c>
      <c r="B1309" s="29" t="s">
        <v>21</v>
      </c>
      <c r="C1309" s="29" t="s">
        <v>12</v>
      </c>
      <c r="D1309" s="29" t="s">
        <v>26</v>
      </c>
      <c r="E1309" s="28">
        <v>172800</v>
      </c>
      <c r="F1309" s="29" t="s">
        <v>14</v>
      </c>
      <c r="G1309" s="28">
        <v>172800</v>
      </c>
      <c r="H1309" s="29" t="s">
        <v>17</v>
      </c>
      <c r="I1309" s="28">
        <v>0</v>
      </c>
      <c r="J1309" s="29" t="s">
        <v>17</v>
      </c>
      <c r="K1309" s="29" t="s">
        <v>16</v>
      </c>
      <c r="L1309" s="29" t="str">
        <f>_xlfn.XLOOKUP($D1309,mapping!$B$2:$B$124,mapping!$A$2:$A$124,,0)</f>
        <v>Data Engineer</v>
      </c>
      <c r="M1309" s="29" t="str">
        <f>_xlfn.XLOOKUP($C1309,mapping!$J$2:$J$5,mapping!$K$2:$K$5,,0)</f>
        <v>Full-Time</v>
      </c>
      <c r="N1309" s="29" t="str">
        <f>_xlfn.XLOOKUP($B1309,mapping!$G$2:$G$5,mapping!$H$2:$H$5,,0)</f>
        <v>Senior</v>
      </c>
      <c r="O1309" s="29" t="str">
        <f>_xlfn.XLOOKUP($J1309,mapping!$D$2:$D$56,mapping!$E$2:$E$56,,0)</f>
        <v>United States</v>
      </c>
      <c r="P1309" s="29" t="str">
        <f>_xlfn.XLOOKUP($K1309,mapping!$P$2:$P$4,mapping!$Q$2:$Q$4,,0)</f>
        <v>Medium</v>
      </c>
      <c r="Q1309" s="29" t="str">
        <f>_xlfn.XLOOKUP($I1309,mapping!$M$2:$M$4,mapping!$N$2:$N$4,,0)</f>
        <v>On-site</v>
      </c>
    </row>
    <row r="1310" spans="1:17" x14ac:dyDescent="0.25">
      <c r="A1310" s="28">
        <v>2023</v>
      </c>
      <c r="B1310" s="29" t="s">
        <v>21</v>
      </c>
      <c r="C1310" s="29" t="s">
        <v>12</v>
      </c>
      <c r="D1310" s="29" t="s">
        <v>26</v>
      </c>
      <c r="E1310" s="28">
        <v>176000</v>
      </c>
      <c r="F1310" s="29" t="s">
        <v>14</v>
      </c>
      <c r="G1310" s="28">
        <v>176000</v>
      </c>
      <c r="H1310" s="29" t="s">
        <v>17</v>
      </c>
      <c r="I1310" s="28">
        <v>0</v>
      </c>
      <c r="J1310" s="29" t="s">
        <v>17</v>
      </c>
      <c r="K1310" s="29" t="s">
        <v>16</v>
      </c>
      <c r="L1310" s="29" t="str">
        <f>_xlfn.XLOOKUP($D1310,mapping!$B$2:$B$124,mapping!$A$2:$A$124,,0)</f>
        <v>Data Engineer</v>
      </c>
      <c r="M1310" s="29" t="str">
        <f>_xlfn.XLOOKUP($C1310,mapping!$J$2:$J$5,mapping!$K$2:$K$5,,0)</f>
        <v>Full-Time</v>
      </c>
      <c r="N1310" s="29" t="str">
        <f>_xlfn.XLOOKUP($B1310,mapping!$G$2:$G$5,mapping!$H$2:$H$5,,0)</f>
        <v>Senior</v>
      </c>
      <c r="O1310" s="29" t="str">
        <f>_xlfn.XLOOKUP($J1310,mapping!$D$2:$D$56,mapping!$E$2:$E$56,,0)</f>
        <v>United States</v>
      </c>
      <c r="P1310" s="29" t="str">
        <f>_xlfn.XLOOKUP($K1310,mapping!$P$2:$P$4,mapping!$Q$2:$Q$4,,0)</f>
        <v>Medium</v>
      </c>
      <c r="Q1310" s="29" t="str">
        <f>_xlfn.XLOOKUP($I1310,mapping!$M$2:$M$4,mapping!$N$2:$N$4,,0)</f>
        <v>On-site</v>
      </c>
    </row>
    <row r="1311" spans="1:17" x14ac:dyDescent="0.25">
      <c r="A1311" s="28">
        <v>2022</v>
      </c>
      <c r="B1311" s="29" t="s">
        <v>21</v>
      </c>
      <c r="C1311" s="29" t="s">
        <v>12</v>
      </c>
      <c r="D1311" s="29" t="s">
        <v>26</v>
      </c>
      <c r="E1311" s="28">
        <v>167500</v>
      </c>
      <c r="F1311" s="29" t="s">
        <v>14</v>
      </c>
      <c r="G1311" s="28">
        <v>167500</v>
      </c>
      <c r="H1311" s="29" t="s">
        <v>17</v>
      </c>
      <c r="I1311" s="28">
        <v>0</v>
      </c>
      <c r="J1311" s="29" t="s">
        <v>17</v>
      </c>
      <c r="K1311" s="29" t="s">
        <v>16</v>
      </c>
      <c r="L1311" s="29" t="str">
        <f>_xlfn.XLOOKUP($D1311,mapping!$B$2:$B$124,mapping!$A$2:$A$124,,0)</f>
        <v>Data Engineer</v>
      </c>
      <c r="M1311" s="29" t="str">
        <f>_xlfn.XLOOKUP($C1311,mapping!$J$2:$J$5,mapping!$K$2:$K$5,,0)</f>
        <v>Full-Time</v>
      </c>
      <c r="N1311" s="29" t="str">
        <f>_xlfn.XLOOKUP($B1311,mapping!$G$2:$G$5,mapping!$H$2:$H$5,,0)</f>
        <v>Senior</v>
      </c>
      <c r="O1311" s="29" t="str">
        <f>_xlfn.XLOOKUP($J1311,mapping!$D$2:$D$56,mapping!$E$2:$E$56,,0)</f>
        <v>United States</v>
      </c>
      <c r="P1311" s="29" t="str">
        <f>_xlfn.XLOOKUP($K1311,mapping!$P$2:$P$4,mapping!$Q$2:$Q$4,,0)</f>
        <v>Medium</v>
      </c>
      <c r="Q1311" s="29" t="str">
        <f>_xlfn.XLOOKUP($I1311,mapping!$M$2:$M$4,mapping!$N$2:$N$4,,0)</f>
        <v>On-site</v>
      </c>
    </row>
    <row r="1312" spans="1:17" x14ac:dyDescent="0.25">
      <c r="A1312" s="28">
        <v>2023</v>
      </c>
      <c r="B1312" s="29" t="s">
        <v>21</v>
      </c>
      <c r="C1312" s="29" t="s">
        <v>12</v>
      </c>
      <c r="D1312" s="29" t="s">
        <v>18</v>
      </c>
      <c r="E1312" s="28">
        <v>297300</v>
      </c>
      <c r="F1312" s="29" t="s">
        <v>14</v>
      </c>
      <c r="G1312" s="28">
        <v>297300</v>
      </c>
      <c r="H1312" s="29" t="s">
        <v>17</v>
      </c>
      <c r="I1312" s="28">
        <v>100</v>
      </c>
      <c r="J1312" s="29" t="s">
        <v>17</v>
      </c>
      <c r="K1312" s="29" t="s">
        <v>16</v>
      </c>
      <c r="L1312" s="29" t="str">
        <f>_xlfn.XLOOKUP($D1312,mapping!$B$2:$B$124,mapping!$A$2:$A$124,,0)</f>
        <v>Machine Learning Engineer</v>
      </c>
      <c r="M1312" s="29" t="str">
        <f>_xlfn.XLOOKUP($C1312,mapping!$J$2:$J$5,mapping!$K$2:$K$5,,0)</f>
        <v>Full-Time</v>
      </c>
      <c r="N1312" s="29" t="str">
        <f>_xlfn.XLOOKUP($B1312,mapping!$G$2:$G$5,mapping!$H$2:$H$5,,0)</f>
        <v>Senior</v>
      </c>
      <c r="O1312" s="29" t="str">
        <f>_xlfn.XLOOKUP($J1312,mapping!$D$2:$D$56,mapping!$E$2:$E$56,,0)</f>
        <v>United States</v>
      </c>
      <c r="P1312" s="29" t="str">
        <f>_xlfn.XLOOKUP($K1312,mapping!$P$2:$P$4,mapping!$Q$2:$Q$4,,0)</f>
        <v>Medium</v>
      </c>
      <c r="Q1312" s="29" t="str">
        <f>_xlfn.XLOOKUP($I1312,mapping!$M$2:$M$4,mapping!$N$2:$N$4,,0)</f>
        <v>Remote</v>
      </c>
    </row>
    <row r="1313" spans="1:17" x14ac:dyDescent="0.25">
      <c r="A1313" s="28">
        <v>2022</v>
      </c>
      <c r="B1313" s="29" t="s">
        <v>21</v>
      </c>
      <c r="C1313" s="29" t="s">
        <v>12</v>
      </c>
      <c r="D1313" s="29" t="s">
        <v>26</v>
      </c>
      <c r="E1313" s="28">
        <v>129300</v>
      </c>
      <c r="F1313" s="29" t="s">
        <v>14</v>
      </c>
      <c r="G1313" s="28">
        <v>129300</v>
      </c>
      <c r="H1313" s="29" t="s">
        <v>17</v>
      </c>
      <c r="I1313" s="28">
        <v>0</v>
      </c>
      <c r="J1313" s="29" t="s">
        <v>17</v>
      </c>
      <c r="K1313" s="29" t="s">
        <v>16</v>
      </c>
      <c r="L1313" s="29" t="str">
        <f>_xlfn.XLOOKUP($D1313,mapping!$B$2:$B$124,mapping!$A$2:$A$124,,0)</f>
        <v>Data Engineer</v>
      </c>
      <c r="M1313" s="29" t="str">
        <f>_xlfn.XLOOKUP($C1313,mapping!$J$2:$J$5,mapping!$K$2:$K$5,,0)</f>
        <v>Full-Time</v>
      </c>
      <c r="N1313" s="29" t="str">
        <f>_xlfn.XLOOKUP($B1313,mapping!$G$2:$G$5,mapping!$H$2:$H$5,,0)</f>
        <v>Senior</v>
      </c>
      <c r="O1313" s="29" t="str">
        <f>_xlfn.XLOOKUP($J1313,mapping!$D$2:$D$56,mapping!$E$2:$E$56,,0)</f>
        <v>United States</v>
      </c>
      <c r="P1313" s="29" t="str">
        <f>_xlfn.XLOOKUP($K1313,mapping!$P$2:$P$4,mapping!$Q$2:$Q$4,,0)</f>
        <v>Medium</v>
      </c>
      <c r="Q1313" s="29" t="str">
        <f>_xlfn.XLOOKUP($I1313,mapping!$M$2:$M$4,mapping!$N$2:$N$4,,0)</f>
        <v>On-site</v>
      </c>
    </row>
    <row r="1314" spans="1:17" x14ac:dyDescent="0.25">
      <c r="A1314" s="28">
        <v>2023</v>
      </c>
      <c r="B1314" s="29" t="s">
        <v>11</v>
      </c>
      <c r="C1314" s="29" t="s">
        <v>12</v>
      </c>
      <c r="D1314" s="29" t="s">
        <v>13</v>
      </c>
      <c r="E1314" s="28">
        <v>55000</v>
      </c>
      <c r="F1314" s="29" t="s">
        <v>27</v>
      </c>
      <c r="G1314" s="28">
        <v>67672</v>
      </c>
      <c r="H1314" s="29" t="s">
        <v>28</v>
      </c>
      <c r="I1314" s="28">
        <v>0</v>
      </c>
      <c r="J1314" s="29" t="s">
        <v>28</v>
      </c>
      <c r="K1314" s="29" t="s">
        <v>16</v>
      </c>
      <c r="L1314" s="29" t="str">
        <f>_xlfn.XLOOKUP($D1314,mapping!$B$2:$B$124,mapping!$A$2:$A$124,,0)</f>
        <v>Data Analyst</v>
      </c>
      <c r="M1314" s="29" t="str">
        <f>_xlfn.XLOOKUP($C1314,mapping!$J$2:$J$5,mapping!$K$2:$K$5,,0)</f>
        <v>Full-Time</v>
      </c>
      <c r="N1314" s="29" t="str">
        <f>_xlfn.XLOOKUP($B1314,mapping!$G$2:$G$5,mapping!$H$2:$H$5,,0)</f>
        <v>Mid-Level</v>
      </c>
      <c r="O1314" s="29" t="str">
        <f>_xlfn.XLOOKUP($J1314,mapping!$D$2:$D$56,mapping!$E$2:$E$56,,0)</f>
        <v>United Kingdom</v>
      </c>
      <c r="P1314" s="29" t="str">
        <f>_xlfn.XLOOKUP($K1314,mapping!$P$2:$P$4,mapping!$Q$2:$Q$4,,0)</f>
        <v>Medium</v>
      </c>
      <c r="Q1314" s="29" t="str">
        <f>_xlfn.XLOOKUP($I1314,mapping!$M$2:$M$4,mapping!$N$2:$N$4,,0)</f>
        <v>On-site</v>
      </c>
    </row>
    <row r="1315" spans="1:17" x14ac:dyDescent="0.25">
      <c r="A1315" s="28">
        <v>2024</v>
      </c>
      <c r="B1315" s="29" t="s">
        <v>21</v>
      </c>
      <c r="C1315" s="29" t="s">
        <v>12</v>
      </c>
      <c r="D1315" s="29" t="s">
        <v>13</v>
      </c>
      <c r="E1315" s="28">
        <v>164000</v>
      </c>
      <c r="F1315" s="29" t="s">
        <v>14</v>
      </c>
      <c r="G1315" s="28">
        <v>164000</v>
      </c>
      <c r="H1315" s="29" t="s">
        <v>17</v>
      </c>
      <c r="I1315" s="28">
        <v>0</v>
      </c>
      <c r="J1315" s="29" t="s">
        <v>17</v>
      </c>
      <c r="K1315" s="29" t="s">
        <v>16</v>
      </c>
      <c r="L1315" s="29" t="str">
        <f>_xlfn.XLOOKUP($D1315,mapping!$B$2:$B$124,mapping!$A$2:$A$124,,0)</f>
        <v>Data Analyst</v>
      </c>
      <c r="M1315" s="29" t="str">
        <f>_xlfn.XLOOKUP($C1315,mapping!$J$2:$J$5,mapping!$K$2:$K$5,,0)</f>
        <v>Full-Time</v>
      </c>
      <c r="N1315" s="29" t="str">
        <f>_xlfn.XLOOKUP($B1315,mapping!$G$2:$G$5,mapping!$H$2:$H$5,,0)</f>
        <v>Senior</v>
      </c>
      <c r="O1315" s="29" t="str">
        <f>_xlfn.XLOOKUP($J1315,mapping!$D$2:$D$56,mapping!$E$2:$E$56,,0)</f>
        <v>United States</v>
      </c>
      <c r="P1315" s="29" t="str">
        <f>_xlfn.XLOOKUP($K1315,mapping!$P$2:$P$4,mapping!$Q$2:$Q$4,,0)</f>
        <v>Medium</v>
      </c>
      <c r="Q1315" s="29" t="str">
        <f>_xlfn.XLOOKUP($I1315,mapping!$M$2:$M$4,mapping!$N$2:$N$4,,0)</f>
        <v>On-site</v>
      </c>
    </row>
    <row r="1316" spans="1:17" x14ac:dyDescent="0.25">
      <c r="A1316" s="28">
        <v>2023</v>
      </c>
      <c r="B1316" s="29" t="s">
        <v>11</v>
      </c>
      <c r="C1316" s="29" t="s">
        <v>12</v>
      </c>
      <c r="D1316" s="29" t="s">
        <v>13</v>
      </c>
      <c r="E1316" s="28">
        <v>65000</v>
      </c>
      <c r="F1316" s="29" t="s">
        <v>14</v>
      </c>
      <c r="G1316" s="28">
        <v>65000</v>
      </c>
      <c r="H1316" s="29" t="s">
        <v>17</v>
      </c>
      <c r="I1316" s="28">
        <v>100</v>
      </c>
      <c r="J1316" s="29" t="s">
        <v>17</v>
      </c>
      <c r="K1316" s="29" t="s">
        <v>16</v>
      </c>
      <c r="L1316" s="29" t="str">
        <f>_xlfn.XLOOKUP($D1316,mapping!$B$2:$B$124,mapping!$A$2:$A$124,,0)</f>
        <v>Data Analyst</v>
      </c>
      <c r="M1316" s="29" t="str">
        <f>_xlfn.XLOOKUP($C1316,mapping!$J$2:$J$5,mapping!$K$2:$K$5,,0)</f>
        <v>Full-Time</v>
      </c>
      <c r="N1316" s="29" t="str">
        <f>_xlfn.XLOOKUP($B1316,mapping!$G$2:$G$5,mapping!$H$2:$H$5,,0)</f>
        <v>Mid-Level</v>
      </c>
      <c r="O1316" s="29" t="str">
        <f>_xlfn.XLOOKUP($J1316,mapping!$D$2:$D$56,mapping!$E$2:$E$56,,0)</f>
        <v>United States</v>
      </c>
      <c r="P1316" s="29" t="str">
        <f>_xlfn.XLOOKUP($K1316,mapping!$P$2:$P$4,mapping!$Q$2:$Q$4,,0)</f>
        <v>Medium</v>
      </c>
      <c r="Q1316" s="29" t="str">
        <f>_xlfn.XLOOKUP($I1316,mapping!$M$2:$M$4,mapping!$N$2:$N$4,,0)</f>
        <v>Remote</v>
      </c>
    </row>
    <row r="1317" spans="1:17" x14ac:dyDescent="0.25">
      <c r="A1317" s="28">
        <v>2024</v>
      </c>
      <c r="B1317" s="29" t="s">
        <v>21</v>
      </c>
      <c r="C1317" s="29" t="s">
        <v>12</v>
      </c>
      <c r="D1317" s="29" t="s">
        <v>22</v>
      </c>
      <c r="E1317" s="28">
        <v>187000</v>
      </c>
      <c r="F1317" s="29" t="s">
        <v>14</v>
      </c>
      <c r="G1317" s="28">
        <v>187000</v>
      </c>
      <c r="H1317" s="29" t="s">
        <v>17</v>
      </c>
      <c r="I1317" s="28">
        <v>0</v>
      </c>
      <c r="J1317" s="29" t="s">
        <v>17</v>
      </c>
      <c r="K1317" s="29" t="s">
        <v>16</v>
      </c>
      <c r="L1317" s="29" t="str">
        <f>_xlfn.XLOOKUP($D1317,mapping!$B$2:$B$124,mapping!$A$2:$A$124,,0)</f>
        <v>Data Scientist</v>
      </c>
      <c r="M1317" s="29" t="str">
        <f>_xlfn.XLOOKUP($C1317,mapping!$J$2:$J$5,mapping!$K$2:$K$5,,0)</f>
        <v>Full-Time</v>
      </c>
      <c r="N1317" s="29" t="str">
        <f>_xlfn.XLOOKUP($B1317,mapping!$G$2:$G$5,mapping!$H$2:$H$5,,0)</f>
        <v>Senior</v>
      </c>
      <c r="O1317" s="29" t="str">
        <f>_xlfn.XLOOKUP($J1317,mapping!$D$2:$D$56,mapping!$E$2:$E$56,,0)</f>
        <v>United States</v>
      </c>
      <c r="P1317" s="29" t="str">
        <f>_xlfn.XLOOKUP($K1317,mapping!$P$2:$P$4,mapping!$Q$2:$Q$4,,0)</f>
        <v>Medium</v>
      </c>
      <c r="Q1317" s="29" t="str">
        <f>_xlfn.XLOOKUP($I1317,mapping!$M$2:$M$4,mapping!$N$2:$N$4,,0)</f>
        <v>On-site</v>
      </c>
    </row>
    <row r="1318" spans="1:17" x14ac:dyDescent="0.25">
      <c r="A1318" s="28">
        <v>2023</v>
      </c>
      <c r="B1318" s="29" t="s">
        <v>29</v>
      </c>
      <c r="C1318" s="29" t="s">
        <v>12</v>
      </c>
      <c r="D1318" s="29" t="s">
        <v>26</v>
      </c>
      <c r="E1318" s="28">
        <v>85000</v>
      </c>
      <c r="F1318" s="29" t="s">
        <v>14</v>
      </c>
      <c r="G1318" s="28">
        <v>85000</v>
      </c>
      <c r="H1318" s="29" t="s">
        <v>17</v>
      </c>
      <c r="I1318" s="28">
        <v>0</v>
      </c>
      <c r="J1318" s="29" t="s">
        <v>17</v>
      </c>
      <c r="K1318" s="29" t="s">
        <v>16</v>
      </c>
      <c r="L1318" s="29" t="str">
        <f>_xlfn.XLOOKUP($D1318,mapping!$B$2:$B$124,mapping!$A$2:$A$124,,0)</f>
        <v>Data Engineer</v>
      </c>
      <c r="M1318" s="29" t="str">
        <f>_xlfn.XLOOKUP($C1318,mapping!$J$2:$J$5,mapping!$K$2:$K$5,,0)</f>
        <v>Full-Time</v>
      </c>
      <c r="N1318" s="29" t="str">
        <f>_xlfn.XLOOKUP($B1318,mapping!$G$2:$G$5,mapping!$H$2:$H$5,,0)</f>
        <v>Junior</v>
      </c>
      <c r="O1318" s="29" t="str">
        <f>_xlfn.XLOOKUP($J1318,mapping!$D$2:$D$56,mapping!$E$2:$E$56,,0)</f>
        <v>United States</v>
      </c>
      <c r="P1318" s="29" t="str">
        <f>_xlfn.XLOOKUP($K1318,mapping!$P$2:$P$4,mapping!$Q$2:$Q$4,,0)</f>
        <v>Medium</v>
      </c>
      <c r="Q1318" s="29" t="str">
        <f>_xlfn.XLOOKUP($I1318,mapping!$M$2:$M$4,mapping!$N$2:$N$4,,0)</f>
        <v>On-site</v>
      </c>
    </row>
    <row r="1319" spans="1:17" x14ac:dyDescent="0.25">
      <c r="A1319" s="28">
        <v>2023</v>
      </c>
      <c r="B1319" s="29" t="s">
        <v>21</v>
      </c>
      <c r="C1319" s="29" t="s">
        <v>12</v>
      </c>
      <c r="D1319" s="29" t="s">
        <v>34</v>
      </c>
      <c r="E1319" s="28">
        <v>204500</v>
      </c>
      <c r="F1319" s="29" t="s">
        <v>14</v>
      </c>
      <c r="G1319" s="28">
        <v>204500</v>
      </c>
      <c r="H1319" s="29" t="s">
        <v>17</v>
      </c>
      <c r="I1319" s="28">
        <v>0</v>
      </c>
      <c r="J1319" s="29" t="s">
        <v>17</v>
      </c>
      <c r="K1319" s="29" t="s">
        <v>16</v>
      </c>
      <c r="L1319" s="29" t="str">
        <f>_xlfn.XLOOKUP($D1319,mapping!$B$2:$B$124,mapping!$A$2:$A$124,,0)</f>
        <v>Researcher</v>
      </c>
      <c r="M1319" s="29" t="str">
        <f>_xlfn.XLOOKUP($C1319,mapping!$J$2:$J$5,mapping!$K$2:$K$5,,0)</f>
        <v>Full-Time</v>
      </c>
      <c r="N1319" s="29" t="str">
        <f>_xlfn.XLOOKUP($B1319,mapping!$G$2:$G$5,mapping!$H$2:$H$5,,0)</f>
        <v>Senior</v>
      </c>
      <c r="O1319" s="29" t="str">
        <f>_xlfn.XLOOKUP($J1319,mapping!$D$2:$D$56,mapping!$E$2:$E$56,,0)</f>
        <v>United States</v>
      </c>
      <c r="P1319" s="29" t="str">
        <f>_xlfn.XLOOKUP($K1319,mapping!$P$2:$P$4,mapping!$Q$2:$Q$4,,0)</f>
        <v>Medium</v>
      </c>
      <c r="Q1319" s="29" t="str">
        <f>_xlfn.XLOOKUP($I1319,mapping!$M$2:$M$4,mapping!$N$2:$N$4,,0)</f>
        <v>On-site</v>
      </c>
    </row>
    <row r="1320" spans="1:17" x14ac:dyDescent="0.25">
      <c r="A1320" s="28">
        <v>2023</v>
      </c>
      <c r="B1320" s="29" t="s">
        <v>21</v>
      </c>
      <c r="C1320" s="29" t="s">
        <v>12</v>
      </c>
      <c r="D1320" s="29" t="s">
        <v>41</v>
      </c>
      <c r="E1320" s="28">
        <v>95325</v>
      </c>
      <c r="F1320" s="29" t="s">
        <v>14</v>
      </c>
      <c r="G1320" s="28">
        <v>95325</v>
      </c>
      <c r="H1320" s="29" t="s">
        <v>17</v>
      </c>
      <c r="I1320" s="28">
        <v>0</v>
      </c>
      <c r="J1320" s="29" t="s">
        <v>17</v>
      </c>
      <c r="K1320" s="29" t="s">
        <v>16</v>
      </c>
      <c r="L1320" s="29" t="str">
        <f>_xlfn.XLOOKUP($D1320,mapping!$B$2:$B$124,mapping!$A$2:$A$124,,0)</f>
        <v>Machine Learning Engineer</v>
      </c>
      <c r="M1320" s="29" t="str">
        <f>_xlfn.XLOOKUP($C1320,mapping!$J$2:$J$5,mapping!$K$2:$K$5,,0)</f>
        <v>Full-Time</v>
      </c>
      <c r="N1320" s="29" t="str">
        <f>_xlfn.XLOOKUP($B1320,mapping!$G$2:$G$5,mapping!$H$2:$H$5,,0)</f>
        <v>Senior</v>
      </c>
      <c r="O1320" s="29" t="str">
        <f>_xlfn.XLOOKUP($J1320,mapping!$D$2:$D$56,mapping!$E$2:$E$56,,0)</f>
        <v>United States</v>
      </c>
      <c r="P1320" s="29" t="str">
        <f>_xlfn.XLOOKUP($K1320,mapping!$P$2:$P$4,mapping!$Q$2:$Q$4,,0)</f>
        <v>Medium</v>
      </c>
      <c r="Q1320" s="29" t="str">
        <f>_xlfn.XLOOKUP($I1320,mapping!$M$2:$M$4,mapping!$N$2:$N$4,,0)</f>
        <v>On-site</v>
      </c>
    </row>
    <row r="1321" spans="1:17" x14ac:dyDescent="0.25">
      <c r="A1321" s="28">
        <v>2023</v>
      </c>
      <c r="B1321" s="29" t="s">
        <v>21</v>
      </c>
      <c r="C1321" s="29" t="s">
        <v>12</v>
      </c>
      <c r="D1321" s="29" t="s">
        <v>13</v>
      </c>
      <c r="E1321" s="28">
        <v>186600</v>
      </c>
      <c r="F1321" s="29" t="s">
        <v>14</v>
      </c>
      <c r="G1321" s="28">
        <v>186600</v>
      </c>
      <c r="H1321" s="29" t="s">
        <v>17</v>
      </c>
      <c r="I1321" s="28">
        <v>100</v>
      </c>
      <c r="J1321" s="29" t="s">
        <v>17</v>
      </c>
      <c r="K1321" s="29" t="s">
        <v>16</v>
      </c>
      <c r="L1321" s="29" t="str">
        <f>_xlfn.XLOOKUP($D1321,mapping!$B$2:$B$124,mapping!$A$2:$A$124,,0)</f>
        <v>Data Analyst</v>
      </c>
      <c r="M1321" s="29" t="str">
        <f>_xlfn.XLOOKUP($C1321,mapping!$J$2:$J$5,mapping!$K$2:$K$5,,0)</f>
        <v>Full-Time</v>
      </c>
      <c r="N1321" s="29" t="str">
        <f>_xlfn.XLOOKUP($B1321,mapping!$G$2:$G$5,mapping!$H$2:$H$5,,0)</f>
        <v>Senior</v>
      </c>
      <c r="O1321" s="29" t="str">
        <f>_xlfn.XLOOKUP($J1321,mapping!$D$2:$D$56,mapping!$E$2:$E$56,,0)</f>
        <v>United States</v>
      </c>
      <c r="P1321" s="29" t="str">
        <f>_xlfn.XLOOKUP($K1321,mapping!$P$2:$P$4,mapping!$Q$2:$Q$4,,0)</f>
        <v>Medium</v>
      </c>
      <c r="Q1321" s="29" t="str">
        <f>_xlfn.XLOOKUP($I1321,mapping!$M$2:$M$4,mapping!$N$2:$N$4,,0)</f>
        <v>Remote</v>
      </c>
    </row>
    <row r="1322" spans="1:17" x14ac:dyDescent="0.25">
      <c r="A1322" s="28">
        <v>2023</v>
      </c>
      <c r="B1322" s="29" t="s">
        <v>21</v>
      </c>
      <c r="C1322" s="29" t="s">
        <v>12</v>
      </c>
      <c r="D1322" s="29" t="s">
        <v>62</v>
      </c>
      <c r="E1322" s="28">
        <v>79600</v>
      </c>
      <c r="F1322" s="29" t="s">
        <v>14</v>
      </c>
      <c r="G1322" s="28">
        <v>79600</v>
      </c>
      <c r="H1322" s="29" t="s">
        <v>17</v>
      </c>
      <c r="I1322" s="28">
        <v>0</v>
      </c>
      <c r="J1322" s="29" t="s">
        <v>17</v>
      </c>
      <c r="K1322" s="29" t="s">
        <v>33</v>
      </c>
      <c r="L1322" s="29" t="str">
        <f>_xlfn.XLOOKUP($D1322,mapping!$B$2:$B$124,mapping!$A$2:$A$124,,0)</f>
        <v>Business Intelligence</v>
      </c>
      <c r="M1322" s="29" t="str">
        <f>_xlfn.XLOOKUP($C1322,mapping!$J$2:$J$5,mapping!$K$2:$K$5,,0)</f>
        <v>Full-Time</v>
      </c>
      <c r="N1322" s="29" t="str">
        <f>_xlfn.XLOOKUP($B1322,mapping!$G$2:$G$5,mapping!$H$2:$H$5,,0)</f>
        <v>Senior</v>
      </c>
      <c r="O1322" s="29" t="str">
        <f>_xlfn.XLOOKUP($J1322,mapping!$D$2:$D$56,mapping!$E$2:$E$56,,0)</f>
        <v>United States</v>
      </c>
      <c r="P1322" s="29" t="str">
        <f>_xlfn.XLOOKUP($K1322,mapping!$P$2:$P$4,mapping!$Q$2:$Q$4,,0)</f>
        <v>Large</v>
      </c>
      <c r="Q1322" s="29" t="str">
        <f>_xlfn.XLOOKUP($I1322,mapping!$M$2:$M$4,mapping!$N$2:$N$4,,0)</f>
        <v>On-site</v>
      </c>
    </row>
    <row r="1323" spans="1:17" x14ac:dyDescent="0.25">
      <c r="A1323" s="28">
        <v>2022</v>
      </c>
      <c r="B1323" s="29" t="s">
        <v>11</v>
      </c>
      <c r="C1323" s="29" t="s">
        <v>12</v>
      </c>
      <c r="D1323" s="29" t="s">
        <v>13</v>
      </c>
      <c r="E1323" s="28">
        <v>58000</v>
      </c>
      <c r="F1323" s="29" t="s">
        <v>14</v>
      </c>
      <c r="G1323" s="28">
        <v>58000</v>
      </c>
      <c r="H1323" s="29" t="s">
        <v>17</v>
      </c>
      <c r="I1323" s="28">
        <v>0</v>
      </c>
      <c r="J1323" s="29" t="s">
        <v>17</v>
      </c>
      <c r="K1323" s="29" t="s">
        <v>56</v>
      </c>
      <c r="L1323" s="29" t="str">
        <f>_xlfn.XLOOKUP($D1323,mapping!$B$2:$B$124,mapping!$A$2:$A$124,,0)</f>
        <v>Data Analyst</v>
      </c>
      <c r="M1323" s="29" t="str">
        <f>_xlfn.XLOOKUP($C1323,mapping!$J$2:$J$5,mapping!$K$2:$K$5,,0)</f>
        <v>Full-Time</v>
      </c>
      <c r="N1323" s="29" t="str">
        <f>_xlfn.XLOOKUP($B1323,mapping!$G$2:$G$5,mapping!$H$2:$H$5,,0)</f>
        <v>Mid-Level</v>
      </c>
      <c r="O1323" s="29" t="str">
        <f>_xlfn.XLOOKUP($J1323,mapping!$D$2:$D$56,mapping!$E$2:$E$56,,0)</f>
        <v>United States</v>
      </c>
      <c r="P1323" s="29" t="str">
        <f>_xlfn.XLOOKUP($K1323,mapping!$P$2:$P$4,mapping!$Q$2:$Q$4,,0)</f>
        <v>Small</v>
      </c>
      <c r="Q1323" s="29" t="str">
        <f>_xlfn.XLOOKUP($I1323,mapping!$M$2:$M$4,mapping!$N$2:$N$4,,0)</f>
        <v>On-site</v>
      </c>
    </row>
    <row r="1324" spans="1:17" x14ac:dyDescent="0.25">
      <c r="A1324" s="28">
        <v>2022</v>
      </c>
      <c r="B1324" s="29" t="s">
        <v>21</v>
      </c>
      <c r="C1324" s="29" t="s">
        <v>12</v>
      </c>
      <c r="D1324" s="29" t="s">
        <v>22</v>
      </c>
      <c r="E1324" s="28">
        <v>141525</v>
      </c>
      <c r="F1324" s="29" t="s">
        <v>14</v>
      </c>
      <c r="G1324" s="28">
        <v>141525</v>
      </c>
      <c r="H1324" s="29" t="s">
        <v>17</v>
      </c>
      <c r="I1324" s="28">
        <v>100</v>
      </c>
      <c r="J1324" s="29" t="s">
        <v>17</v>
      </c>
      <c r="K1324" s="29" t="s">
        <v>16</v>
      </c>
      <c r="L1324" s="29" t="str">
        <f>_xlfn.XLOOKUP($D1324,mapping!$B$2:$B$124,mapping!$A$2:$A$124,,0)</f>
        <v>Data Scientist</v>
      </c>
      <c r="M1324" s="29" t="str">
        <f>_xlfn.XLOOKUP($C1324,mapping!$J$2:$J$5,mapping!$K$2:$K$5,,0)</f>
        <v>Full-Time</v>
      </c>
      <c r="N1324" s="29" t="str">
        <f>_xlfn.XLOOKUP($B1324,mapping!$G$2:$G$5,mapping!$H$2:$H$5,,0)</f>
        <v>Senior</v>
      </c>
      <c r="O1324" s="29" t="str">
        <f>_xlfn.XLOOKUP($J1324,mapping!$D$2:$D$56,mapping!$E$2:$E$56,,0)</f>
        <v>United States</v>
      </c>
      <c r="P1324" s="29" t="str">
        <f>_xlfn.XLOOKUP($K1324,mapping!$P$2:$P$4,mapping!$Q$2:$Q$4,,0)</f>
        <v>Medium</v>
      </c>
      <c r="Q1324" s="29" t="str">
        <f>_xlfn.XLOOKUP($I1324,mapping!$M$2:$M$4,mapping!$N$2:$N$4,,0)</f>
        <v>Remote</v>
      </c>
    </row>
    <row r="1325" spans="1:17" x14ac:dyDescent="0.25">
      <c r="A1325" s="28">
        <v>2024</v>
      </c>
      <c r="B1325" s="29" t="s">
        <v>21</v>
      </c>
      <c r="C1325" s="29" t="s">
        <v>12</v>
      </c>
      <c r="D1325" s="29" t="s">
        <v>41</v>
      </c>
      <c r="E1325" s="28">
        <v>140000</v>
      </c>
      <c r="F1325" s="29" t="s">
        <v>14</v>
      </c>
      <c r="G1325" s="28">
        <v>140000</v>
      </c>
      <c r="H1325" s="29" t="s">
        <v>17</v>
      </c>
      <c r="I1325" s="28">
        <v>100</v>
      </c>
      <c r="J1325" s="29" t="s">
        <v>17</v>
      </c>
      <c r="K1325" s="29" t="s">
        <v>16</v>
      </c>
      <c r="L1325" s="29" t="str">
        <f>_xlfn.XLOOKUP($D1325,mapping!$B$2:$B$124,mapping!$A$2:$A$124,,0)</f>
        <v>Machine Learning Engineer</v>
      </c>
      <c r="M1325" s="29" t="str">
        <f>_xlfn.XLOOKUP($C1325,mapping!$J$2:$J$5,mapping!$K$2:$K$5,,0)</f>
        <v>Full-Time</v>
      </c>
      <c r="N1325" s="29" t="str">
        <f>_xlfn.XLOOKUP($B1325,mapping!$G$2:$G$5,mapping!$H$2:$H$5,,0)</f>
        <v>Senior</v>
      </c>
      <c r="O1325" s="29" t="str">
        <f>_xlfn.XLOOKUP($J1325,mapping!$D$2:$D$56,mapping!$E$2:$E$56,,0)</f>
        <v>United States</v>
      </c>
      <c r="P1325" s="29" t="str">
        <f>_xlfn.XLOOKUP($K1325,mapping!$P$2:$P$4,mapping!$Q$2:$Q$4,,0)</f>
        <v>Medium</v>
      </c>
      <c r="Q1325" s="29" t="str">
        <f>_xlfn.XLOOKUP($I1325,mapping!$M$2:$M$4,mapping!$N$2:$N$4,,0)</f>
        <v>Remote</v>
      </c>
    </row>
    <row r="1326" spans="1:17" x14ac:dyDescent="0.25">
      <c r="A1326" s="28">
        <v>2023</v>
      </c>
      <c r="B1326" s="29" t="s">
        <v>21</v>
      </c>
      <c r="C1326" s="29" t="s">
        <v>12</v>
      </c>
      <c r="D1326" s="29" t="s">
        <v>26</v>
      </c>
      <c r="E1326" s="28">
        <v>129000</v>
      </c>
      <c r="F1326" s="29" t="s">
        <v>14</v>
      </c>
      <c r="G1326" s="28">
        <v>129000</v>
      </c>
      <c r="H1326" s="29" t="s">
        <v>17</v>
      </c>
      <c r="I1326" s="28">
        <v>0</v>
      </c>
      <c r="J1326" s="29" t="s">
        <v>17</v>
      </c>
      <c r="K1326" s="29" t="s">
        <v>16</v>
      </c>
      <c r="L1326" s="29" t="str">
        <f>_xlfn.XLOOKUP($D1326,mapping!$B$2:$B$124,mapping!$A$2:$A$124,,0)</f>
        <v>Data Engineer</v>
      </c>
      <c r="M1326" s="29" t="str">
        <f>_xlfn.XLOOKUP($C1326,mapping!$J$2:$J$5,mapping!$K$2:$K$5,,0)</f>
        <v>Full-Time</v>
      </c>
      <c r="N1326" s="29" t="str">
        <f>_xlfn.XLOOKUP($B1326,mapping!$G$2:$G$5,mapping!$H$2:$H$5,,0)</f>
        <v>Senior</v>
      </c>
      <c r="O1326" s="29" t="str">
        <f>_xlfn.XLOOKUP($J1326,mapping!$D$2:$D$56,mapping!$E$2:$E$56,,0)</f>
        <v>United States</v>
      </c>
      <c r="P1326" s="29" t="str">
        <f>_xlfn.XLOOKUP($K1326,mapping!$P$2:$P$4,mapping!$Q$2:$Q$4,,0)</f>
        <v>Medium</v>
      </c>
      <c r="Q1326" s="29" t="str">
        <f>_xlfn.XLOOKUP($I1326,mapping!$M$2:$M$4,mapping!$N$2:$N$4,,0)</f>
        <v>On-site</v>
      </c>
    </row>
    <row r="1327" spans="1:17" x14ac:dyDescent="0.25">
      <c r="A1327" s="28">
        <v>2023</v>
      </c>
      <c r="B1327" s="29" t="s">
        <v>21</v>
      </c>
      <c r="C1327" s="29" t="s">
        <v>12</v>
      </c>
      <c r="D1327" s="29" t="s">
        <v>26</v>
      </c>
      <c r="E1327" s="28">
        <v>145000</v>
      </c>
      <c r="F1327" s="29" t="s">
        <v>14</v>
      </c>
      <c r="G1327" s="28">
        <v>145000</v>
      </c>
      <c r="H1327" s="29" t="s">
        <v>17</v>
      </c>
      <c r="I1327" s="28">
        <v>100</v>
      </c>
      <c r="J1327" s="29" t="s">
        <v>17</v>
      </c>
      <c r="K1327" s="29" t="s">
        <v>16</v>
      </c>
      <c r="L1327" s="29" t="str">
        <f>_xlfn.XLOOKUP($D1327,mapping!$B$2:$B$124,mapping!$A$2:$A$124,,0)</f>
        <v>Data Engineer</v>
      </c>
      <c r="M1327" s="29" t="str">
        <f>_xlfn.XLOOKUP($C1327,mapping!$J$2:$J$5,mapping!$K$2:$K$5,,0)</f>
        <v>Full-Time</v>
      </c>
      <c r="N1327" s="29" t="str">
        <f>_xlfn.XLOOKUP($B1327,mapping!$G$2:$G$5,mapping!$H$2:$H$5,,0)</f>
        <v>Senior</v>
      </c>
      <c r="O1327" s="29" t="str">
        <f>_xlfn.XLOOKUP($J1327,mapping!$D$2:$D$56,mapping!$E$2:$E$56,,0)</f>
        <v>United States</v>
      </c>
      <c r="P1327" s="29" t="str">
        <f>_xlfn.XLOOKUP($K1327,mapping!$P$2:$P$4,mapping!$Q$2:$Q$4,,0)</f>
        <v>Medium</v>
      </c>
      <c r="Q1327" s="29" t="str">
        <f>_xlfn.XLOOKUP($I1327,mapping!$M$2:$M$4,mapping!$N$2:$N$4,,0)</f>
        <v>Remote</v>
      </c>
    </row>
    <row r="1328" spans="1:17" x14ac:dyDescent="0.25">
      <c r="A1328" s="28">
        <v>2024</v>
      </c>
      <c r="B1328" s="29" t="s">
        <v>21</v>
      </c>
      <c r="C1328" s="29" t="s">
        <v>12</v>
      </c>
      <c r="D1328" s="29" t="s">
        <v>31</v>
      </c>
      <c r="E1328" s="28">
        <v>53000</v>
      </c>
      <c r="F1328" s="29" t="s">
        <v>27</v>
      </c>
      <c r="G1328" s="28">
        <v>66250</v>
      </c>
      <c r="H1328" s="29" t="s">
        <v>28</v>
      </c>
      <c r="I1328" s="28">
        <v>0</v>
      </c>
      <c r="J1328" s="29" t="s">
        <v>28</v>
      </c>
      <c r="K1328" s="29" t="s">
        <v>16</v>
      </c>
      <c r="L1328" s="29" t="str">
        <f>_xlfn.XLOOKUP($D1328,mapping!$B$2:$B$124,mapping!$A$2:$A$124,,0)</f>
        <v>Analytics Engineer</v>
      </c>
      <c r="M1328" s="29" t="str">
        <f>_xlfn.XLOOKUP($C1328,mapping!$J$2:$J$5,mapping!$K$2:$K$5,,0)</f>
        <v>Full-Time</v>
      </c>
      <c r="N1328" s="29" t="str">
        <f>_xlfn.XLOOKUP($B1328,mapping!$G$2:$G$5,mapping!$H$2:$H$5,,0)</f>
        <v>Senior</v>
      </c>
      <c r="O1328" s="29" t="str">
        <f>_xlfn.XLOOKUP($J1328,mapping!$D$2:$D$56,mapping!$E$2:$E$56,,0)</f>
        <v>United Kingdom</v>
      </c>
      <c r="P1328" s="29" t="str">
        <f>_xlfn.XLOOKUP($K1328,mapping!$P$2:$P$4,mapping!$Q$2:$Q$4,,0)</f>
        <v>Medium</v>
      </c>
      <c r="Q1328" s="29" t="str">
        <f>_xlfn.XLOOKUP($I1328,mapping!$M$2:$M$4,mapping!$N$2:$N$4,,0)</f>
        <v>On-site</v>
      </c>
    </row>
    <row r="1329" spans="1:17" x14ac:dyDescent="0.25">
      <c r="A1329" s="28">
        <v>2022</v>
      </c>
      <c r="B1329" s="29" t="s">
        <v>29</v>
      </c>
      <c r="C1329" s="29" t="s">
        <v>12</v>
      </c>
      <c r="D1329" s="29" t="s">
        <v>26</v>
      </c>
      <c r="E1329" s="28">
        <v>65000</v>
      </c>
      <c r="F1329" s="29" t="s">
        <v>14</v>
      </c>
      <c r="G1329" s="28">
        <v>65000</v>
      </c>
      <c r="H1329" s="29" t="s">
        <v>17</v>
      </c>
      <c r="I1329" s="28">
        <v>0</v>
      </c>
      <c r="J1329" s="29" t="s">
        <v>17</v>
      </c>
      <c r="K1329" s="29" t="s">
        <v>16</v>
      </c>
      <c r="L1329" s="29" t="str">
        <f>_xlfn.XLOOKUP($D1329,mapping!$B$2:$B$124,mapping!$A$2:$A$124,,0)</f>
        <v>Data Engineer</v>
      </c>
      <c r="M1329" s="29" t="str">
        <f>_xlfn.XLOOKUP($C1329,mapping!$J$2:$J$5,mapping!$K$2:$K$5,,0)</f>
        <v>Full-Time</v>
      </c>
      <c r="N1329" s="29" t="str">
        <f>_xlfn.XLOOKUP($B1329,mapping!$G$2:$G$5,mapping!$H$2:$H$5,,0)</f>
        <v>Junior</v>
      </c>
      <c r="O1329" s="29" t="str">
        <f>_xlfn.XLOOKUP($J1329,mapping!$D$2:$D$56,mapping!$E$2:$E$56,,0)</f>
        <v>United States</v>
      </c>
      <c r="P1329" s="29" t="str">
        <f>_xlfn.XLOOKUP($K1329,mapping!$P$2:$P$4,mapping!$Q$2:$Q$4,,0)</f>
        <v>Medium</v>
      </c>
      <c r="Q1329" s="29" t="str">
        <f>_xlfn.XLOOKUP($I1329,mapping!$M$2:$M$4,mapping!$N$2:$N$4,,0)</f>
        <v>On-site</v>
      </c>
    </row>
    <row r="1330" spans="1:17" x14ac:dyDescent="0.25">
      <c r="A1330" s="28">
        <v>2023</v>
      </c>
      <c r="B1330" s="29" t="s">
        <v>11</v>
      </c>
      <c r="C1330" s="29" t="s">
        <v>12</v>
      </c>
      <c r="D1330" s="29" t="s">
        <v>22</v>
      </c>
      <c r="E1330" s="28">
        <v>90000</v>
      </c>
      <c r="F1330" s="29" t="s">
        <v>14</v>
      </c>
      <c r="G1330" s="28">
        <v>90000</v>
      </c>
      <c r="H1330" s="29" t="s">
        <v>17</v>
      </c>
      <c r="I1330" s="28">
        <v>0</v>
      </c>
      <c r="J1330" s="29" t="s">
        <v>17</v>
      </c>
      <c r="K1330" s="29" t="s">
        <v>16</v>
      </c>
      <c r="L1330" s="29" t="str">
        <f>_xlfn.XLOOKUP($D1330,mapping!$B$2:$B$124,mapping!$A$2:$A$124,,0)</f>
        <v>Data Scientist</v>
      </c>
      <c r="M1330" s="29" t="str">
        <f>_xlfn.XLOOKUP($C1330,mapping!$J$2:$J$5,mapping!$K$2:$K$5,,0)</f>
        <v>Full-Time</v>
      </c>
      <c r="N1330" s="29" t="str">
        <f>_xlfn.XLOOKUP($B1330,mapping!$G$2:$G$5,mapping!$H$2:$H$5,,0)</f>
        <v>Mid-Level</v>
      </c>
      <c r="O1330" s="29" t="str">
        <f>_xlfn.XLOOKUP($J1330,mapping!$D$2:$D$56,mapping!$E$2:$E$56,,0)</f>
        <v>United States</v>
      </c>
      <c r="P1330" s="29" t="str">
        <f>_xlfn.XLOOKUP($K1330,mapping!$P$2:$P$4,mapping!$Q$2:$Q$4,,0)</f>
        <v>Medium</v>
      </c>
      <c r="Q1330" s="29" t="str">
        <f>_xlfn.XLOOKUP($I1330,mapping!$M$2:$M$4,mapping!$N$2:$N$4,,0)</f>
        <v>On-site</v>
      </c>
    </row>
    <row r="1331" spans="1:17" x14ac:dyDescent="0.25">
      <c r="A1331" s="28">
        <v>2023</v>
      </c>
      <c r="B1331" s="29" t="s">
        <v>21</v>
      </c>
      <c r="C1331" s="29" t="s">
        <v>12</v>
      </c>
      <c r="D1331" s="29" t="s">
        <v>22</v>
      </c>
      <c r="E1331" s="28">
        <v>130000</v>
      </c>
      <c r="F1331" s="29" t="s">
        <v>14</v>
      </c>
      <c r="G1331" s="28">
        <v>130000</v>
      </c>
      <c r="H1331" s="29" t="s">
        <v>17</v>
      </c>
      <c r="I1331" s="28">
        <v>0</v>
      </c>
      <c r="J1331" s="29" t="s">
        <v>17</v>
      </c>
      <c r="K1331" s="29" t="s">
        <v>16</v>
      </c>
      <c r="L1331" s="29" t="str">
        <f>_xlfn.XLOOKUP($D1331,mapping!$B$2:$B$124,mapping!$A$2:$A$124,,0)</f>
        <v>Data Scientist</v>
      </c>
      <c r="M1331" s="29" t="str">
        <f>_xlfn.XLOOKUP($C1331,mapping!$J$2:$J$5,mapping!$K$2:$K$5,,0)</f>
        <v>Full-Time</v>
      </c>
      <c r="N1331" s="29" t="str">
        <f>_xlfn.XLOOKUP($B1331,mapping!$G$2:$G$5,mapping!$H$2:$H$5,,0)</f>
        <v>Senior</v>
      </c>
      <c r="O1331" s="29" t="str">
        <f>_xlfn.XLOOKUP($J1331,mapping!$D$2:$D$56,mapping!$E$2:$E$56,,0)</f>
        <v>United States</v>
      </c>
      <c r="P1331" s="29" t="str">
        <f>_xlfn.XLOOKUP($K1331,mapping!$P$2:$P$4,mapping!$Q$2:$Q$4,,0)</f>
        <v>Medium</v>
      </c>
      <c r="Q1331" s="29" t="str">
        <f>_xlfn.XLOOKUP($I1331,mapping!$M$2:$M$4,mapping!$N$2:$N$4,,0)</f>
        <v>On-site</v>
      </c>
    </row>
    <row r="1332" spans="1:17" x14ac:dyDescent="0.25">
      <c r="A1332" s="28">
        <v>2024</v>
      </c>
      <c r="B1332" s="29" t="s">
        <v>11</v>
      </c>
      <c r="C1332" s="29" t="s">
        <v>12</v>
      </c>
      <c r="D1332" s="29" t="s">
        <v>51</v>
      </c>
      <c r="E1332" s="28">
        <v>250000</v>
      </c>
      <c r="F1332" s="29" t="s">
        <v>14</v>
      </c>
      <c r="G1332" s="28">
        <v>250000</v>
      </c>
      <c r="H1332" s="29" t="s">
        <v>17</v>
      </c>
      <c r="I1332" s="28">
        <v>0</v>
      </c>
      <c r="J1332" s="29" t="s">
        <v>17</v>
      </c>
      <c r="K1332" s="29" t="s">
        <v>16</v>
      </c>
      <c r="L1332" s="29" t="str">
        <f>_xlfn.XLOOKUP($D1332,mapping!$B$2:$B$124,mapping!$A$2:$A$124,,0)</f>
        <v>Applied Scientist</v>
      </c>
      <c r="M1332" s="29" t="str">
        <f>_xlfn.XLOOKUP($C1332,mapping!$J$2:$J$5,mapping!$K$2:$K$5,,0)</f>
        <v>Full-Time</v>
      </c>
      <c r="N1332" s="29" t="str">
        <f>_xlfn.XLOOKUP($B1332,mapping!$G$2:$G$5,mapping!$H$2:$H$5,,0)</f>
        <v>Mid-Level</v>
      </c>
      <c r="O1332" s="29" t="str">
        <f>_xlfn.XLOOKUP($J1332,mapping!$D$2:$D$56,mapping!$E$2:$E$56,,0)</f>
        <v>United States</v>
      </c>
      <c r="P1332" s="29" t="str">
        <f>_xlfn.XLOOKUP($K1332,mapping!$P$2:$P$4,mapping!$Q$2:$Q$4,,0)</f>
        <v>Medium</v>
      </c>
      <c r="Q1332" s="29" t="str">
        <f>_xlfn.XLOOKUP($I1332,mapping!$M$2:$M$4,mapping!$N$2:$N$4,,0)</f>
        <v>On-site</v>
      </c>
    </row>
    <row r="1333" spans="1:17" x14ac:dyDescent="0.25">
      <c r="A1333" s="28">
        <v>2021</v>
      </c>
      <c r="B1333" s="29" t="s">
        <v>11</v>
      </c>
      <c r="C1333" s="29" t="s">
        <v>114</v>
      </c>
      <c r="D1333" s="29" t="s">
        <v>39</v>
      </c>
      <c r="E1333" s="28">
        <v>270000</v>
      </c>
      <c r="F1333" s="29" t="s">
        <v>14</v>
      </c>
      <c r="G1333" s="28">
        <v>270000</v>
      </c>
      <c r="H1333" s="29" t="s">
        <v>17</v>
      </c>
      <c r="I1333" s="28">
        <v>100</v>
      </c>
      <c r="J1333" s="29" t="s">
        <v>17</v>
      </c>
      <c r="K1333" s="29" t="s">
        <v>33</v>
      </c>
      <c r="L1333" s="29" t="str">
        <f>_xlfn.XLOOKUP($D1333,mapping!$B$2:$B$124,mapping!$A$2:$A$124,,0)</f>
        <v>Machine Learning Engineer</v>
      </c>
      <c r="M1333" s="29" t="str">
        <f>_xlfn.XLOOKUP($C1333,mapping!$J$2:$J$5,mapping!$K$2:$K$5,,0)</f>
        <v>Contract</v>
      </c>
      <c r="N1333" s="29" t="str">
        <f>_xlfn.XLOOKUP($B1333,mapping!$G$2:$G$5,mapping!$H$2:$H$5,,0)</f>
        <v>Mid-Level</v>
      </c>
      <c r="O1333" s="29" t="str">
        <f>_xlfn.XLOOKUP($J1333,mapping!$D$2:$D$56,mapping!$E$2:$E$56,,0)</f>
        <v>United States</v>
      </c>
      <c r="P1333" s="29" t="str">
        <f>_xlfn.XLOOKUP($K1333,mapping!$P$2:$P$4,mapping!$Q$2:$Q$4,,0)</f>
        <v>Large</v>
      </c>
      <c r="Q1333" s="29" t="str">
        <f>_xlfn.XLOOKUP($I1333,mapping!$M$2:$M$4,mapping!$N$2:$N$4,,0)</f>
        <v>Remote</v>
      </c>
    </row>
    <row r="1334" spans="1:17" x14ac:dyDescent="0.25">
      <c r="A1334" s="28">
        <v>2024</v>
      </c>
      <c r="B1334" s="29" t="s">
        <v>21</v>
      </c>
      <c r="C1334" s="29" t="s">
        <v>12</v>
      </c>
      <c r="D1334" s="29" t="s">
        <v>18</v>
      </c>
      <c r="E1334" s="28">
        <v>119786</v>
      </c>
      <c r="F1334" s="29" t="s">
        <v>14</v>
      </c>
      <c r="G1334" s="28">
        <v>119786</v>
      </c>
      <c r="H1334" s="29" t="s">
        <v>45</v>
      </c>
      <c r="I1334" s="28">
        <v>100</v>
      </c>
      <c r="J1334" s="29" t="s">
        <v>45</v>
      </c>
      <c r="K1334" s="29" t="s">
        <v>16</v>
      </c>
      <c r="L1334" s="29" t="str">
        <f>_xlfn.XLOOKUP($D1334,mapping!$B$2:$B$124,mapping!$A$2:$A$124,,0)</f>
        <v>Machine Learning Engineer</v>
      </c>
      <c r="M1334" s="29" t="str">
        <f>_xlfn.XLOOKUP($C1334,mapping!$J$2:$J$5,mapping!$K$2:$K$5,,0)</f>
        <v>Full-Time</v>
      </c>
      <c r="N1334" s="29" t="str">
        <f>_xlfn.XLOOKUP($B1334,mapping!$G$2:$G$5,mapping!$H$2:$H$5,,0)</f>
        <v>Senior</v>
      </c>
      <c r="O1334" s="29" t="str">
        <f>_xlfn.XLOOKUP($J1334,mapping!$D$2:$D$56,mapping!$E$2:$E$56,,0)</f>
        <v>Canada</v>
      </c>
      <c r="P1334" s="29" t="str">
        <f>_xlfn.XLOOKUP($K1334,mapping!$P$2:$P$4,mapping!$Q$2:$Q$4,,0)</f>
        <v>Medium</v>
      </c>
      <c r="Q1334" s="29" t="str">
        <f>_xlfn.XLOOKUP($I1334,mapping!$M$2:$M$4,mapping!$N$2:$N$4,,0)</f>
        <v>Remote</v>
      </c>
    </row>
    <row r="1335" spans="1:17" x14ac:dyDescent="0.25">
      <c r="A1335" s="28">
        <v>2023</v>
      </c>
      <c r="B1335" s="29" t="s">
        <v>29</v>
      </c>
      <c r="C1335" s="29" t="s">
        <v>12</v>
      </c>
      <c r="D1335" s="29" t="s">
        <v>13</v>
      </c>
      <c r="E1335" s="28">
        <v>83000</v>
      </c>
      <c r="F1335" s="29" t="s">
        <v>14</v>
      </c>
      <c r="G1335" s="28">
        <v>83000</v>
      </c>
      <c r="H1335" s="29" t="s">
        <v>17</v>
      </c>
      <c r="I1335" s="28">
        <v>0</v>
      </c>
      <c r="J1335" s="29" t="s">
        <v>17</v>
      </c>
      <c r="K1335" s="29" t="s">
        <v>16</v>
      </c>
      <c r="L1335" s="29" t="str">
        <f>_xlfn.XLOOKUP($D1335,mapping!$B$2:$B$124,mapping!$A$2:$A$124,,0)</f>
        <v>Data Analyst</v>
      </c>
      <c r="M1335" s="29" t="str">
        <f>_xlfn.XLOOKUP($C1335,mapping!$J$2:$J$5,mapping!$K$2:$K$5,,0)</f>
        <v>Full-Time</v>
      </c>
      <c r="N1335" s="29" t="str">
        <f>_xlfn.XLOOKUP($B1335,mapping!$G$2:$G$5,mapping!$H$2:$H$5,,0)</f>
        <v>Junior</v>
      </c>
      <c r="O1335" s="29" t="str">
        <f>_xlfn.XLOOKUP($J1335,mapping!$D$2:$D$56,mapping!$E$2:$E$56,,0)</f>
        <v>United States</v>
      </c>
      <c r="P1335" s="29" t="str">
        <f>_xlfn.XLOOKUP($K1335,mapping!$P$2:$P$4,mapping!$Q$2:$Q$4,,0)</f>
        <v>Medium</v>
      </c>
      <c r="Q1335" s="29" t="str">
        <f>_xlfn.XLOOKUP($I1335,mapping!$M$2:$M$4,mapping!$N$2:$N$4,,0)</f>
        <v>On-site</v>
      </c>
    </row>
    <row r="1336" spans="1:17" x14ac:dyDescent="0.25">
      <c r="A1336" s="28">
        <v>2024</v>
      </c>
      <c r="B1336" s="29" t="s">
        <v>21</v>
      </c>
      <c r="C1336" s="29" t="s">
        <v>12</v>
      </c>
      <c r="D1336" s="29" t="s">
        <v>26</v>
      </c>
      <c r="E1336" s="28">
        <v>195000</v>
      </c>
      <c r="F1336" s="29" t="s">
        <v>14</v>
      </c>
      <c r="G1336" s="28">
        <v>195000</v>
      </c>
      <c r="H1336" s="29" t="s">
        <v>17</v>
      </c>
      <c r="I1336" s="28">
        <v>100</v>
      </c>
      <c r="J1336" s="29" t="s">
        <v>17</v>
      </c>
      <c r="K1336" s="29" t="s">
        <v>16</v>
      </c>
      <c r="L1336" s="29" t="str">
        <f>_xlfn.XLOOKUP($D1336,mapping!$B$2:$B$124,mapping!$A$2:$A$124,,0)</f>
        <v>Data Engineer</v>
      </c>
      <c r="M1336" s="29" t="str">
        <f>_xlfn.XLOOKUP($C1336,mapping!$J$2:$J$5,mapping!$K$2:$K$5,,0)</f>
        <v>Full-Time</v>
      </c>
      <c r="N1336" s="29" t="str">
        <f>_xlfn.XLOOKUP($B1336,mapping!$G$2:$G$5,mapping!$H$2:$H$5,,0)</f>
        <v>Senior</v>
      </c>
      <c r="O1336" s="29" t="str">
        <f>_xlfn.XLOOKUP($J1336,mapping!$D$2:$D$56,mapping!$E$2:$E$56,,0)</f>
        <v>United States</v>
      </c>
      <c r="P1336" s="29" t="str">
        <f>_xlfn.XLOOKUP($K1336,mapping!$P$2:$P$4,mapping!$Q$2:$Q$4,,0)</f>
        <v>Medium</v>
      </c>
      <c r="Q1336" s="29" t="str">
        <f>_xlfn.XLOOKUP($I1336,mapping!$M$2:$M$4,mapping!$N$2:$N$4,,0)</f>
        <v>Remote</v>
      </c>
    </row>
    <row r="1337" spans="1:17" x14ac:dyDescent="0.25">
      <c r="A1337" s="28">
        <v>2023</v>
      </c>
      <c r="B1337" s="29" t="s">
        <v>25</v>
      </c>
      <c r="C1337" s="29" t="s">
        <v>12</v>
      </c>
      <c r="D1337" s="29" t="s">
        <v>69</v>
      </c>
      <c r="E1337" s="28">
        <v>70000</v>
      </c>
      <c r="F1337" s="29" t="s">
        <v>14</v>
      </c>
      <c r="G1337" s="28">
        <v>70000</v>
      </c>
      <c r="H1337" s="29" t="s">
        <v>17</v>
      </c>
      <c r="I1337" s="28">
        <v>0</v>
      </c>
      <c r="J1337" s="29" t="s">
        <v>17</v>
      </c>
      <c r="K1337" s="29" t="s">
        <v>16</v>
      </c>
      <c r="L1337" s="29" t="str">
        <f>_xlfn.XLOOKUP($D1337,mapping!$B$2:$B$124,mapping!$A$2:$A$124,,0)</f>
        <v>Data Manager</v>
      </c>
      <c r="M1337" s="29" t="str">
        <f>_xlfn.XLOOKUP($C1337,mapping!$J$2:$J$5,mapping!$K$2:$K$5,,0)</f>
        <v>Full-Time</v>
      </c>
      <c r="N1337" s="29" t="str">
        <f>_xlfn.XLOOKUP($B1337,mapping!$G$2:$G$5,mapping!$H$2:$H$5,,0)</f>
        <v>Executive</v>
      </c>
      <c r="O1337" s="29" t="str">
        <f>_xlfn.XLOOKUP($J1337,mapping!$D$2:$D$56,mapping!$E$2:$E$56,,0)</f>
        <v>United States</v>
      </c>
      <c r="P1337" s="29" t="str">
        <f>_xlfn.XLOOKUP($K1337,mapping!$P$2:$P$4,mapping!$Q$2:$Q$4,,0)</f>
        <v>Medium</v>
      </c>
      <c r="Q1337" s="29" t="str">
        <f>_xlfn.XLOOKUP($I1337,mapping!$M$2:$M$4,mapping!$N$2:$N$4,,0)</f>
        <v>On-site</v>
      </c>
    </row>
    <row r="1338" spans="1:17" x14ac:dyDescent="0.25">
      <c r="A1338" s="28">
        <v>2023</v>
      </c>
      <c r="B1338" s="29" t="s">
        <v>11</v>
      </c>
      <c r="C1338" s="29" t="s">
        <v>12</v>
      </c>
      <c r="D1338" s="29" t="s">
        <v>22</v>
      </c>
      <c r="E1338" s="28">
        <v>90000</v>
      </c>
      <c r="F1338" s="29" t="s">
        <v>14</v>
      </c>
      <c r="G1338" s="28">
        <v>90000</v>
      </c>
      <c r="H1338" s="29" t="s">
        <v>17</v>
      </c>
      <c r="I1338" s="28">
        <v>100</v>
      </c>
      <c r="J1338" s="29" t="s">
        <v>17</v>
      </c>
      <c r="K1338" s="29" t="s">
        <v>16</v>
      </c>
      <c r="L1338" s="29" t="str">
        <f>_xlfn.XLOOKUP($D1338,mapping!$B$2:$B$124,mapping!$A$2:$A$124,,0)</f>
        <v>Data Scientist</v>
      </c>
      <c r="M1338" s="29" t="str">
        <f>_xlfn.XLOOKUP($C1338,mapping!$J$2:$J$5,mapping!$K$2:$K$5,,0)</f>
        <v>Full-Time</v>
      </c>
      <c r="N1338" s="29" t="str">
        <f>_xlfn.XLOOKUP($B1338,mapping!$G$2:$G$5,mapping!$H$2:$H$5,,0)</f>
        <v>Mid-Level</v>
      </c>
      <c r="O1338" s="29" t="str">
        <f>_xlfn.XLOOKUP($J1338,mapping!$D$2:$D$56,mapping!$E$2:$E$56,,0)</f>
        <v>United States</v>
      </c>
      <c r="P1338" s="29" t="str">
        <f>_xlfn.XLOOKUP($K1338,mapping!$P$2:$P$4,mapping!$Q$2:$Q$4,,0)</f>
        <v>Medium</v>
      </c>
      <c r="Q1338" s="29" t="str">
        <f>_xlfn.XLOOKUP($I1338,mapping!$M$2:$M$4,mapping!$N$2:$N$4,,0)</f>
        <v>Remote</v>
      </c>
    </row>
    <row r="1339" spans="1:17" x14ac:dyDescent="0.25">
      <c r="A1339" s="28">
        <v>2023</v>
      </c>
      <c r="B1339" s="29" t="s">
        <v>21</v>
      </c>
      <c r="C1339" s="29" t="s">
        <v>12</v>
      </c>
      <c r="D1339" s="29" t="s">
        <v>18</v>
      </c>
      <c r="E1339" s="28">
        <v>200000</v>
      </c>
      <c r="F1339" s="29" t="s">
        <v>14</v>
      </c>
      <c r="G1339" s="28">
        <v>200000</v>
      </c>
      <c r="H1339" s="29" t="s">
        <v>17</v>
      </c>
      <c r="I1339" s="28">
        <v>0</v>
      </c>
      <c r="J1339" s="29" t="s">
        <v>17</v>
      </c>
      <c r="K1339" s="29" t="s">
        <v>16</v>
      </c>
      <c r="L1339" s="29" t="str">
        <f>_xlfn.XLOOKUP($D1339,mapping!$B$2:$B$124,mapping!$A$2:$A$124,,0)</f>
        <v>Machine Learning Engineer</v>
      </c>
      <c r="M1339" s="29" t="str">
        <f>_xlfn.XLOOKUP($C1339,mapping!$J$2:$J$5,mapping!$K$2:$K$5,,0)</f>
        <v>Full-Time</v>
      </c>
      <c r="N1339" s="29" t="str">
        <f>_xlfn.XLOOKUP($B1339,mapping!$G$2:$G$5,mapping!$H$2:$H$5,,0)</f>
        <v>Senior</v>
      </c>
      <c r="O1339" s="29" t="str">
        <f>_xlfn.XLOOKUP($J1339,mapping!$D$2:$D$56,mapping!$E$2:$E$56,,0)</f>
        <v>United States</v>
      </c>
      <c r="P1339" s="29" t="str">
        <f>_xlfn.XLOOKUP($K1339,mapping!$P$2:$P$4,mapping!$Q$2:$Q$4,,0)</f>
        <v>Medium</v>
      </c>
      <c r="Q1339" s="29" t="str">
        <f>_xlfn.XLOOKUP($I1339,mapping!$M$2:$M$4,mapping!$N$2:$N$4,,0)</f>
        <v>On-site</v>
      </c>
    </row>
    <row r="1340" spans="1:17" x14ac:dyDescent="0.25">
      <c r="A1340" s="28">
        <v>2023</v>
      </c>
      <c r="B1340" s="29" t="s">
        <v>29</v>
      </c>
      <c r="C1340" s="29" t="s">
        <v>12</v>
      </c>
      <c r="D1340" s="29" t="s">
        <v>34</v>
      </c>
      <c r="E1340" s="28">
        <v>150000</v>
      </c>
      <c r="F1340" s="29" t="s">
        <v>14</v>
      </c>
      <c r="G1340" s="28">
        <v>150000</v>
      </c>
      <c r="H1340" s="29" t="s">
        <v>17</v>
      </c>
      <c r="I1340" s="28">
        <v>0</v>
      </c>
      <c r="J1340" s="29" t="s">
        <v>17</v>
      </c>
      <c r="K1340" s="29" t="s">
        <v>16</v>
      </c>
      <c r="L1340" s="29" t="str">
        <f>_xlfn.XLOOKUP($D1340,mapping!$B$2:$B$124,mapping!$A$2:$A$124,,0)</f>
        <v>Researcher</v>
      </c>
      <c r="M1340" s="29" t="str">
        <f>_xlfn.XLOOKUP($C1340,mapping!$J$2:$J$5,mapping!$K$2:$K$5,,0)</f>
        <v>Full-Time</v>
      </c>
      <c r="N1340" s="29" t="str">
        <f>_xlfn.XLOOKUP($B1340,mapping!$G$2:$G$5,mapping!$H$2:$H$5,,0)</f>
        <v>Junior</v>
      </c>
      <c r="O1340" s="29" t="str">
        <f>_xlfn.XLOOKUP($J1340,mapping!$D$2:$D$56,mapping!$E$2:$E$56,,0)</f>
        <v>United States</v>
      </c>
      <c r="P1340" s="29" t="str">
        <f>_xlfn.XLOOKUP($K1340,mapping!$P$2:$P$4,mapping!$Q$2:$Q$4,,0)</f>
        <v>Medium</v>
      </c>
      <c r="Q1340" s="29" t="str">
        <f>_xlfn.XLOOKUP($I1340,mapping!$M$2:$M$4,mapping!$N$2:$N$4,,0)</f>
        <v>On-site</v>
      </c>
    </row>
    <row r="1341" spans="1:17" x14ac:dyDescent="0.25">
      <c r="A1341" s="28">
        <v>2023</v>
      </c>
      <c r="B1341" s="29" t="s">
        <v>21</v>
      </c>
      <c r="C1341" s="29" t="s">
        <v>12</v>
      </c>
      <c r="D1341" s="29" t="s">
        <v>26</v>
      </c>
      <c r="E1341" s="28">
        <v>60000</v>
      </c>
      <c r="F1341" s="29" t="s">
        <v>14</v>
      </c>
      <c r="G1341" s="28">
        <v>60000</v>
      </c>
      <c r="H1341" s="29" t="s">
        <v>137</v>
      </c>
      <c r="I1341" s="28">
        <v>100</v>
      </c>
      <c r="J1341" s="29" t="s">
        <v>137</v>
      </c>
      <c r="K1341" s="29" t="s">
        <v>16</v>
      </c>
      <c r="L1341" s="29" t="str">
        <f>_xlfn.XLOOKUP($D1341,mapping!$B$2:$B$124,mapping!$A$2:$A$124,,0)</f>
        <v>Data Engineer</v>
      </c>
      <c r="M1341" s="29" t="str">
        <f>_xlfn.XLOOKUP($C1341,mapping!$J$2:$J$5,mapping!$K$2:$K$5,,0)</f>
        <v>Full-Time</v>
      </c>
      <c r="N1341" s="29" t="str">
        <f>_xlfn.XLOOKUP($B1341,mapping!$G$2:$G$5,mapping!$H$2:$H$5,,0)</f>
        <v>Senior</v>
      </c>
      <c r="O1341" s="29" t="str">
        <f>_xlfn.XLOOKUP($J1341,mapping!$D$2:$D$56,mapping!$E$2:$E$56,,0)</f>
        <v>Brazil</v>
      </c>
      <c r="P1341" s="29" t="str">
        <f>_xlfn.XLOOKUP($K1341,mapping!$P$2:$P$4,mapping!$Q$2:$Q$4,,0)</f>
        <v>Medium</v>
      </c>
      <c r="Q1341" s="29" t="str">
        <f>_xlfn.XLOOKUP($I1341,mapping!$M$2:$M$4,mapping!$N$2:$N$4,,0)</f>
        <v>Remote</v>
      </c>
    </row>
    <row r="1342" spans="1:17" x14ac:dyDescent="0.25">
      <c r="A1342" s="28">
        <v>2023</v>
      </c>
      <c r="B1342" s="29" t="s">
        <v>21</v>
      </c>
      <c r="C1342" s="29" t="s">
        <v>12</v>
      </c>
      <c r="D1342" s="29" t="s">
        <v>26</v>
      </c>
      <c r="E1342" s="28">
        <v>245000</v>
      </c>
      <c r="F1342" s="29" t="s">
        <v>14</v>
      </c>
      <c r="G1342" s="28">
        <v>245000</v>
      </c>
      <c r="H1342" s="29" t="s">
        <v>17</v>
      </c>
      <c r="I1342" s="28">
        <v>100</v>
      </c>
      <c r="J1342" s="29" t="s">
        <v>17</v>
      </c>
      <c r="K1342" s="29" t="s">
        <v>16</v>
      </c>
      <c r="L1342" s="29" t="str">
        <f>_xlfn.XLOOKUP($D1342,mapping!$B$2:$B$124,mapping!$A$2:$A$124,,0)</f>
        <v>Data Engineer</v>
      </c>
      <c r="M1342" s="29" t="str">
        <f>_xlfn.XLOOKUP($C1342,mapping!$J$2:$J$5,mapping!$K$2:$K$5,,0)</f>
        <v>Full-Time</v>
      </c>
      <c r="N1342" s="29" t="str">
        <f>_xlfn.XLOOKUP($B1342,mapping!$G$2:$G$5,mapping!$H$2:$H$5,,0)</f>
        <v>Senior</v>
      </c>
      <c r="O1342" s="29" t="str">
        <f>_xlfn.XLOOKUP($J1342,mapping!$D$2:$D$56,mapping!$E$2:$E$56,,0)</f>
        <v>United States</v>
      </c>
      <c r="P1342" s="29" t="str">
        <f>_xlfn.XLOOKUP($K1342,mapping!$P$2:$P$4,mapping!$Q$2:$Q$4,,0)</f>
        <v>Medium</v>
      </c>
      <c r="Q1342" s="29" t="str">
        <f>_xlfn.XLOOKUP($I1342,mapping!$M$2:$M$4,mapping!$N$2:$N$4,,0)</f>
        <v>Remote</v>
      </c>
    </row>
    <row r="1343" spans="1:17" x14ac:dyDescent="0.25">
      <c r="A1343" s="28">
        <v>2022</v>
      </c>
      <c r="B1343" s="29" t="s">
        <v>11</v>
      </c>
      <c r="C1343" s="29" t="s">
        <v>12</v>
      </c>
      <c r="D1343" s="29" t="s">
        <v>69</v>
      </c>
      <c r="E1343" s="28">
        <v>98000</v>
      </c>
      <c r="F1343" s="29" t="s">
        <v>14</v>
      </c>
      <c r="G1343" s="28">
        <v>98000</v>
      </c>
      <c r="H1343" s="29" t="s">
        <v>17</v>
      </c>
      <c r="I1343" s="28">
        <v>0</v>
      </c>
      <c r="J1343" s="29" t="s">
        <v>17</v>
      </c>
      <c r="K1343" s="29" t="s">
        <v>16</v>
      </c>
      <c r="L1343" s="29" t="str">
        <f>_xlfn.XLOOKUP($D1343,mapping!$B$2:$B$124,mapping!$A$2:$A$124,,0)</f>
        <v>Data Manager</v>
      </c>
      <c r="M1343" s="29" t="str">
        <f>_xlfn.XLOOKUP($C1343,mapping!$J$2:$J$5,mapping!$K$2:$K$5,,0)</f>
        <v>Full-Time</v>
      </c>
      <c r="N1343" s="29" t="str">
        <f>_xlfn.XLOOKUP($B1343,mapping!$G$2:$G$5,mapping!$H$2:$H$5,,0)</f>
        <v>Mid-Level</v>
      </c>
      <c r="O1343" s="29" t="str">
        <f>_xlfn.XLOOKUP($J1343,mapping!$D$2:$D$56,mapping!$E$2:$E$56,,0)</f>
        <v>United States</v>
      </c>
      <c r="P1343" s="29" t="str">
        <f>_xlfn.XLOOKUP($K1343,mapping!$P$2:$P$4,mapping!$Q$2:$Q$4,,0)</f>
        <v>Medium</v>
      </c>
      <c r="Q1343" s="29" t="str">
        <f>_xlfn.XLOOKUP($I1343,mapping!$M$2:$M$4,mapping!$N$2:$N$4,,0)</f>
        <v>On-site</v>
      </c>
    </row>
    <row r="1344" spans="1:17" x14ac:dyDescent="0.25">
      <c r="A1344" s="28">
        <v>2023</v>
      </c>
      <c r="B1344" s="29" t="s">
        <v>21</v>
      </c>
      <c r="C1344" s="29" t="s">
        <v>12</v>
      </c>
      <c r="D1344" s="29" t="s">
        <v>26</v>
      </c>
      <c r="E1344" s="28">
        <v>115000</v>
      </c>
      <c r="F1344" s="29" t="s">
        <v>14</v>
      </c>
      <c r="G1344" s="28">
        <v>115000</v>
      </c>
      <c r="H1344" s="29" t="s">
        <v>17</v>
      </c>
      <c r="I1344" s="28">
        <v>0</v>
      </c>
      <c r="J1344" s="29" t="s">
        <v>17</v>
      </c>
      <c r="K1344" s="29" t="s">
        <v>16</v>
      </c>
      <c r="L1344" s="29" t="str">
        <f>_xlfn.XLOOKUP($D1344,mapping!$B$2:$B$124,mapping!$A$2:$A$124,,0)</f>
        <v>Data Engineer</v>
      </c>
      <c r="M1344" s="29" t="str">
        <f>_xlfn.XLOOKUP($C1344,mapping!$J$2:$J$5,mapping!$K$2:$K$5,,0)</f>
        <v>Full-Time</v>
      </c>
      <c r="N1344" s="29" t="str">
        <f>_xlfn.XLOOKUP($B1344,mapping!$G$2:$G$5,mapping!$H$2:$H$5,,0)</f>
        <v>Senior</v>
      </c>
      <c r="O1344" s="29" t="str">
        <f>_xlfn.XLOOKUP($J1344,mapping!$D$2:$D$56,mapping!$E$2:$E$56,,0)</f>
        <v>United States</v>
      </c>
      <c r="P1344" s="29" t="str">
        <f>_xlfn.XLOOKUP($K1344,mapping!$P$2:$P$4,mapping!$Q$2:$Q$4,,0)</f>
        <v>Medium</v>
      </c>
      <c r="Q1344" s="29" t="str">
        <f>_xlfn.XLOOKUP($I1344,mapping!$M$2:$M$4,mapping!$N$2:$N$4,,0)</f>
        <v>On-site</v>
      </c>
    </row>
    <row r="1345" spans="1:17" x14ac:dyDescent="0.25">
      <c r="A1345" s="28">
        <v>2024</v>
      </c>
      <c r="B1345" s="29" t="s">
        <v>11</v>
      </c>
      <c r="C1345" s="29" t="s">
        <v>12</v>
      </c>
      <c r="D1345" s="29" t="s">
        <v>22</v>
      </c>
      <c r="E1345" s="28">
        <v>73100</v>
      </c>
      <c r="F1345" s="29" t="s">
        <v>14</v>
      </c>
      <c r="G1345" s="28">
        <v>73100</v>
      </c>
      <c r="H1345" s="29" t="s">
        <v>17</v>
      </c>
      <c r="I1345" s="28">
        <v>0</v>
      </c>
      <c r="J1345" s="29" t="s">
        <v>17</v>
      </c>
      <c r="K1345" s="29" t="s">
        <v>16</v>
      </c>
      <c r="L1345" s="29" t="str">
        <f>_xlfn.XLOOKUP($D1345,mapping!$B$2:$B$124,mapping!$A$2:$A$124,,0)</f>
        <v>Data Scientist</v>
      </c>
      <c r="M1345" s="29" t="str">
        <f>_xlfn.XLOOKUP($C1345,mapping!$J$2:$J$5,mapping!$K$2:$K$5,,0)</f>
        <v>Full-Time</v>
      </c>
      <c r="N1345" s="29" t="str">
        <f>_xlfn.XLOOKUP($B1345,mapping!$G$2:$G$5,mapping!$H$2:$H$5,,0)</f>
        <v>Mid-Level</v>
      </c>
      <c r="O1345" s="29" t="str">
        <f>_xlfn.XLOOKUP($J1345,mapping!$D$2:$D$56,mapping!$E$2:$E$56,,0)</f>
        <v>United States</v>
      </c>
      <c r="P1345" s="29" t="str">
        <f>_xlfn.XLOOKUP($K1345,mapping!$P$2:$P$4,mapping!$Q$2:$Q$4,,0)</f>
        <v>Medium</v>
      </c>
      <c r="Q1345" s="29" t="str">
        <f>_xlfn.XLOOKUP($I1345,mapping!$M$2:$M$4,mapping!$N$2:$N$4,,0)</f>
        <v>On-site</v>
      </c>
    </row>
    <row r="1346" spans="1:17" x14ac:dyDescent="0.25">
      <c r="A1346" s="28">
        <v>2024</v>
      </c>
      <c r="B1346" s="29" t="s">
        <v>11</v>
      </c>
      <c r="C1346" s="29" t="s">
        <v>12</v>
      </c>
      <c r="D1346" s="29" t="s">
        <v>26</v>
      </c>
      <c r="E1346" s="28">
        <v>60000</v>
      </c>
      <c r="F1346" s="29" t="s">
        <v>19</v>
      </c>
      <c r="G1346" s="28">
        <v>66666</v>
      </c>
      <c r="H1346" s="29" t="s">
        <v>36</v>
      </c>
      <c r="I1346" s="28">
        <v>0</v>
      </c>
      <c r="J1346" s="29" t="s">
        <v>36</v>
      </c>
      <c r="K1346" s="29" t="s">
        <v>33</v>
      </c>
      <c r="L1346" s="29" t="str">
        <f>_xlfn.XLOOKUP($D1346,mapping!$B$2:$B$124,mapping!$A$2:$A$124,,0)</f>
        <v>Data Engineer</v>
      </c>
      <c r="M1346" s="29" t="str">
        <f>_xlfn.XLOOKUP($C1346,mapping!$J$2:$J$5,mapping!$K$2:$K$5,,0)</f>
        <v>Full-Time</v>
      </c>
      <c r="N1346" s="29" t="str">
        <f>_xlfn.XLOOKUP($B1346,mapping!$G$2:$G$5,mapping!$H$2:$H$5,,0)</f>
        <v>Mid-Level</v>
      </c>
      <c r="O1346" s="29" t="str">
        <f>_xlfn.XLOOKUP($J1346,mapping!$D$2:$D$56,mapping!$E$2:$E$56,,0)</f>
        <v>Germany</v>
      </c>
      <c r="P1346" s="29" t="str">
        <f>_xlfn.XLOOKUP($K1346,mapping!$P$2:$P$4,mapping!$Q$2:$Q$4,,0)</f>
        <v>Large</v>
      </c>
      <c r="Q1346" s="29" t="str">
        <f>_xlfn.XLOOKUP($I1346,mapping!$M$2:$M$4,mapping!$N$2:$N$4,,0)</f>
        <v>On-site</v>
      </c>
    </row>
    <row r="1347" spans="1:17" x14ac:dyDescent="0.25">
      <c r="A1347" s="28">
        <v>2022</v>
      </c>
      <c r="B1347" s="29" t="s">
        <v>29</v>
      </c>
      <c r="C1347" s="29" t="s">
        <v>12</v>
      </c>
      <c r="D1347" s="29" t="s">
        <v>66</v>
      </c>
      <c r="E1347" s="28">
        <v>125000</v>
      </c>
      <c r="F1347" s="29" t="s">
        <v>14</v>
      </c>
      <c r="G1347" s="28">
        <v>125000</v>
      </c>
      <c r="H1347" s="29" t="s">
        <v>17</v>
      </c>
      <c r="I1347" s="28">
        <v>0</v>
      </c>
      <c r="J1347" s="29" t="s">
        <v>17</v>
      </c>
      <c r="K1347" s="29" t="s">
        <v>16</v>
      </c>
      <c r="L1347" s="29" t="str">
        <f>_xlfn.XLOOKUP($D1347,mapping!$B$2:$B$124,mapping!$A$2:$A$124,,0)</f>
        <v>Computer Vision Engineer</v>
      </c>
      <c r="M1347" s="29" t="str">
        <f>_xlfn.XLOOKUP($C1347,mapping!$J$2:$J$5,mapping!$K$2:$K$5,,0)</f>
        <v>Full-Time</v>
      </c>
      <c r="N1347" s="29" t="str">
        <f>_xlfn.XLOOKUP($B1347,mapping!$G$2:$G$5,mapping!$H$2:$H$5,,0)</f>
        <v>Junior</v>
      </c>
      <c r="O1347" s="29" t="str">
        <f>_xlfn.XLOOKUP($J1347,mapping!$D$2:$D$56,mapping!$E$2:$E$56,,0)</f>
        <v>United States</v>
      </c>
      <c r="P1347" s="29" t="str">
        <f>_xlfn.XLOOKUP($K1347,mapping!$P$2:$P$4,mapping!$Q$2:$Q$4,,0)</f>
        <v>Medium</v>
      </c>
      <c r="Q1347" s="29" t="str">
        <f>_xlfn.XLOOKUP($I1347,mapping!$M$2:$M$4,mapping!$N$2:$N$4,,0)</f>
        <v>On-site</v>
      </c>
    </row>
    <row r="1348" spans="1:17" x14ac:dyDescent="0.25">
      <c r="A1348" s="28">
        <v>2023</v>
      </c>
      <c r="B1348" s="29" t="s">
        <v>29</v>
      </c>
      <c r="C1348" s="29" t="s">
        <v>12</v>
      </c>
      <c r="D1348" s="29" t="s">
        <v>128</v>
      </c>
      <c r="E1348" s="28">
        <v>95000</v>
      </c>
      <c r="F1348" s="29" t="s">
        <v>146</v>
      </c>
      <c r="G1348" s="28">
        <v>104024</v>
      </c>
      <c r="H1348" s="29" t="s">
        <v>147</v>
      </c>
      <c r="I1348" s="28">
        <v>50</v>
      </c>
      <c r="J1348" s="29" t="s">
        <v>147</v>
      </c>
      <c r="K1348" s="29" t="s">
        <v>56</v>
      </c>
      <c r="L1348" s="29" t="str">
        <f>_xlfn.XLOOKUP($D1348,mapping!$B$2:$B$124,mapping!$A$2:$A$124,,0)</f>
        <v>Data Engineer</v>
      </c>
      <c r="M1348" s="29" t="str">
        <f>_xlfn.XLOOKUP($C1348,mapping!$J$2:$J$5,mapping!$K$2:$K$5,,0)</f>
        <v>Full-Time</v>
      </c>
      <c r="N1348" s="29" t="str">
        <f>_xlfn.XLOOKUP($B1348,mapping!$G$2:$G$5,mapping!$H$2:$H$5,,0)</f>
        <v>Junior</v>
      </c>
      <c r="O1348" s="29" t="str">
        <f>_xlfn.XLOOKUP($J1348,mapping!$D$2:$D$56,mapping!$E$2:$E$56,,0)</f>
        <v>Switzerland</v>
      </c>
      <c r="P1348" s="29" t="str">
        <f>_xlfn.XLOOKUP($K1348,mapping!$P$2:$P$4,mapping!$Q$2:$Q$4,,0)</f>
        <v>Small</v>
      </c>
      <c r="Q1348" s="29" t="str">
        <f>_xlfn.XLOOKUP($I1348,mapping!$M$2:$M$4,mapping!$N$2:$N$4,,0)</f>
        <v>Hybrid</v>
      </c>
    </row>
    <row r="1349" spans="1:17" x14ac:dyDescent="0.25">
      <c r="A1349" s="28">
        <v>2023</v>
      </c>
      <c r="B1349" s="29" t="s">
        <v>11</v>
      </c>
      <c r="C1349" s="29" t="s">
        <v>12</v>
      </c>
      <c r="D1349" s="29" t="s">
        <v>26</v>
      </c>
      <c r="E1349" s="28">
        <v>57700</v>
      </c>
      <c r="F1349" s="29" t="s">
        <v>14</v>
      </c>
      <c r="G1349" s="28">
        <v>57700</v>
      </c>
      <c r="H1349" s="29" t="s">
        <v>17</v>
      </c>
      <c r="I1349" s="28">
        <v>0</v>
      </c>
      <c r="J1349" s="29" t="s">
        <v>17</v>
      </c>
      <c r="K1349" s="29" t="s">
        <v>16</v>
      </c>
      <c r="L1349" s="29" t="str">
        <f>_xlfn.XLOOKUP($D1349,mapping!$B$2:$B$124,mapping!$A$2:$A$124,,0)</f>
        <v>Data Engineer</v>
      </c>
      <c r="M1349" s="29" t="str">
        <f>_xlfn.XLOOKUP($C1349,mapping!$J$2:$J$5,mapping!$K$2:$K$5,,0)</f>
        <v>Full-Time</v>
      </c>
      <c r="N1349" s="29" t="str">
        <f>_xlfn.XLOOKUP($B1349,mapping!$G$2:$G$5,mapping!$H$2:$H$5,,0)</f>
        <v>Mid-Level</v>
      </c>
      <c r="O1349" s="29" t="str">
        <f>_xlfn.XLOOKUP($J1349,mapping!$D$2:$D$56,mapping!$E$2:$E$56,,0)</f>
        <v>United States</v>
      </c>
      <c r="P1349" s="29" t="str">
        <f>_xlfn.XLOOKUP($K1349,mapping!$P$2:$P$4,mapping!$Q$2:$Q$4,,0)</f>
        <v>Medium</v>
      </c>
      <c r="Q1349" s="29" t="str">
        <f>_xlfn.XLOOKUP($I1349,mapping!$M$2:$M$4,mapping!$N$2:$N$4,,0)</f>
        <v>On-site</v>
      </c>
    </row>
    <row r="1350" spans="1:17" x14ac:dyDescent="0.25">
      <c r="A1350" s="28">
        <v>2024</v>
      </c>
      <c r="B1350" s="29" t="s">
        <v>21</v>
      </c>
      <c r="C1350" s="29" t="s">
        <v>12</v>
      </c>
      <c r="D1350" s="29" t="s">
        <v>22</v>
      </c>
      <c r="E1350" s="28">
        <v>135000</v>
      </c>
      <c r="F1350" s="29" t="s">
        <v>14</v>
      </c>
      <c r="G1350" s="28">
        <v>135000</v>
      </c>
      <c r="H1350" s="29" t="s">
        <v>17</v>
      </c>
      <c r="I1350" s="28">
        <v>100</v>
      </c>
      <c r="J1350" s="29" t="s">
        <v>17</v>
      </c>
      <c r="K1350" s="29" t="s">
        <v>16</v>
      </c>
      <c r="L1350" s="29" t="str">
        <f>_xlfn.XLOOKUP($D1350,mapping!$B$2:$B$124,mapping!$A$2:$A$124,,0)</f>
        <v>Data Scientist</v>
      </c>
      <c r="M1350" s="29" t="str">
        <f>_xlfn.XLOOKUP($C1350,mapping!$J$2:$J$5,mapping!$K$2:$K$5,,0)</f>
        <v>Full-Time</v>
      </c>
      <c r="N1350" s="29" t="str">
        <f>_xlfn.XLOOKUP($B1350,mapping!$G$2:$G$5,mapping!$H$2:$H$5,,0)</f>
        <v>Senior</v>
      </c>
      <c r="O1350" s="29" t="str">
        <f>_xlfn.XLOOKUP($J1350,mapping!$D$2:$D$56,mapping!$E$2:$E$56,,0)</f>
        <v>United States</v>
      </c>
      <c r="P1350" s="29" t="str">
        <f>_xlfn.XLOOKUP($K1350,mapping!$P$2:$P$4,mapping!$Q$2:$Q$4,,0)</f>
        <v>Medium</v>
      </c>
      <c r="Q1350" s="29" t="str">
        <f>_xlfn.XLOOKUP($I1350,mapping!$M$2:$M$4,mapping!$N$2:$N$4,,0)</f>
        <v>Remote</v>
      </c>
    </row>
    <row r="1351" spans="1:17" x14ac:dyDescent="0.25">
      <c r="A1351" s="28">
        <v>2023</v>
      </c>
      <c r="B1351" s="29" t="s">
        <v>21</v>
      </c>
      <c r="C1351" s="29" t="s">
        <v>12</v>
      </c>
      <c r="D1351" s="29" t="s">
        <v>22</v>
      </c>
      <c r="E1351" s="28">
        <v>73100</v>
      </c>
      <c r="F1351" s="29" t="s">
        <v>14</v>
      </c>
      <c r="G1351" s="28">
        <v>73100</v>
      </c>
      <c r="H1351" s="29" t="s">
        <v>17</v>
      </c>
      <c r="I1351" s="28">
        <v>0</v>
      </c>
      <c r="J1351" s="29" t="s">
        <v>17</v>
      </c>
      <c r="K1351" s="29" t="s">
        <v>16</v>
      </c>
      <c r="L1351" s="29" t="str">
        <f>_xlfn.XLOOKUP($D1351,mapping!$B$2:$B$124,mapping!$A$2:$A$124,,0)</f>
        <v>Data Scientist</v>
      </c>
      <c r="M1351" s="29" t="str">
        <f>_xlfn.XLOOKUP($C1351,mapping!$J$2:$J$5,mapping!$K$2:$K$5,,0)</f>
        <v>Full-Time</v>
      </c>
      <c r="N1351" s="29" t="str">
        <f>_xlfn.XLOOKUP($B1351,mapping!$G$2:$G$5,mapping!$H$2:$H$5,,0)</f>
        <v>Senior</v>
      </c>
      <c r="O1351" s="29" t="str">
        <f>_xlfn.XLOOKUP($J1351,mapping!$D$2:$D$56,mapping!$E$2:$E$56,,0)</f>
        <v>United States</v>
      </c>
      <c r="P1351" s="29" t="str">
        <f>_xlfn.XLOOKUP($K1351,mapping!$P$2:$P$4,mapping!$Q$2:$Q$4,,0)</f>
        <v>Medium</v>
      </c>
      <c r="Q1351" s="29" t="str">
        <f>_xlfn.XLOOKUP($I1351,mapping!$M$2:$M$4,mapping!$N$2:$N$4,,0)</f>
        <v>On-site</v>
      </c>
    </row>
    <row r="1352" spans="1:17" x14ac:dyDescent="0.25">
      <c r="A1352" s="28">
        <v>2023</v>
      </c>
      <c r="B1352" s="29" t="s">
        <v>21</v>
      </c>
      <c r="C1352" s="29" t="s">
        <v>12</v>
      </c>
      <c r="D1352" s="29" t="s">
        <v>30</v>
      </c>
      <c r="E1352" s="28">
        <v>221000</v>
      </c>
      <c r="F1352" s="29" t="s">
        <v>14</v>
      </c>
      <c r="G1352" s="28">
        <v>221000</v>
      </c>
      <c r="H1352" s="29" t="s">
        <v>17</v>
      </c>
      <c r="I1352" s="28">
        <v>0</v>
      </c>
      <c r="J1352" s="29" t="s">
        <v>17</v>
      </c>
      <c r="K1352" s="29" t="s">
        <v>16</v>
      </c>
      <c r="L1352" s="29" t="str">
        <f>_xlfn.XLOOKUP($D1352,mapping!$B$2:$B$124,mapping!$A$2:$A$124,,0)</f>
        <v>Machine Learning Engineer</v>
      </c>
      <c r="M1352" s="29" t="str">
        <f>_xlfn.XLOOKUP($C1352,mapping!$J$2:$J$5,mapping!$K$2:$K$5,,0)</f>
        <v>Full-Time</v>
      </c>
      <c r="N1352" s="29" t="str">
        <f>_xlfn.XLOOKUP($B1352,mapping!$G$2:$G$5,mapping!$H$2:$H$5,,0)</f>
        <v>Senior</v>
      </c>
      <c r="O1352" s="29" t="str">
        <f>_xlfn.XLOOKUP($J1352,mapping!$D$2:$D$56,mapping!$E$2:$E$56,,0)</f>
        <v>United States</v>
      </c>
      <c r="P1352" s="29" t="str">
        <f>_xlfn.XLOOKUP($K1352,mapping!$P$2:$P$4,mapping!$Q$2:$Q$4,,0)</f>
        <v>Medium</v>
      </c>
      <c r="Q1352" s="29" t="str">
        <f>_xlfn.XLOOKUP($I1352,mapping!$M$2:$M$4,mapping!$N$2:$N$4,,0)</f>
        <v>On-site</v>
      </c>
    </row>
    <row r="1353" spans="1:17" x14ac:dyDescent="0.25">
      <c r="A1353" s="28">
        <v>2022</v>
      </c>
      <c r="B1353" s="29" t="s">
        <v>21</v>
      </c>
      <c r="C1353" s="29" t="s">
        <v>12</v>
      </c>
      <c r="D1353" s="29" t="s">
        <v>26</v>
      </c>
      <c r="E1353" s="28">
        <v>188100</v>
      </c>
      <c r="F1353" s="29" t="s">
        <v>14</v>
      </c>
      <c r="G1353" s="28">
        <v>188100</v>
      </c>
      <c r="H1353" s="29" t="s">
        <v>17</v>
      </c>
      <c r="I1353" s="28">
        <v>0</v>
      </c>
      <c r="J1353" s="29" t="s">
        <v>17</v>
      </c>
      <c r="K1353" s="29" t="s">
        <v>16</v>
      </c>
      <c r="L1353" s="29" t="str">
        <f>_xlfn.XLOOKUP($D1353,mapping!$B$2:$B$124,mapping!$A$2:$A$124,,0)</f>
        <v>Data Engineer</v>
      </c>
      <c r="M1353" s="29" t="str">
        <f>_xlfn.XLOOKUP($C1353,mapping!$J$2:$J$5,mapping!$K$2:$K$5,,0)</f>
        <v>Full-Time</v>
      </c>
      <c r="N1353" s="29" t="str">
        <f>_xlfn.XLOOKUP($B1353,mapping!$G$2:$G$5,mapping!$H$2:$H$5,,0)</f>
        <v>Senior</v>
      </c>
      <c r="O1353" s="29" t="str">
        <f>_xlfn.XLOOKUP($J1353,mapping!$D$2:$D$56,mapping!$E$2:$E$56,,0)</f>
        <v>United States</v>
      </c>
      <c r="P1353" s="29" t="str">
        <f>_xlfn.XLOOKUP($K1353,mapping!$P$2:$P$4,mapping!$Q$2:$Q$4,,0)</f>
        <v>Medium</v>
      </c>
      <c r="Q1353" s="29" t="str">
        <f>_xlfn.XLOOKUP($I1353,mapping!$M$2:$M$4,mapping!$N$2:$N$4,,0)</f>
        <v>On-site</v>
      </c>
    </row>
    <row r="1354" spans="1:17" x14ac:dyDescent="0.25">
      <c r="A1354" s="28">
        <v>2023</v>
      </c>
      <c r="B1354" s="29" t="s">
        <v>11</v>
      </c>
      <c r="C1354" s="29" t="s">
        <v>12</v>
      </c>
      <c r="D1354" s="29" t="s">
        <v>22</v>
      </c>
      <c r="E1354" s="28">
        <v>115360</v>
      </c>
      <c r="F1354" s="29" t="s">
        <v>14</v>
      </c>
      <c r="G1354" s="28">
        <v>115360</v>
      </c>
      <c r="H1354" s="29" t="s">
        <v>17</v>
      </c>
      <c r="I1354" s="28">
        <v>100</v>
      </c>
      <c r="J1354" s="29" t="s">
        <v>17</v>
      </c>
      <c r="K1354" s="29" t="s">
        <v>16</v>
      </c>
      <c r="L1354" s="29" t="str">
        <f>_xlfn.XLOOKUP($D1354,mapping!$B$2:$B$124,mapping!$A$2:$A$124,,0)</f>
        <v>Data Scientist</v>
      </c>
      <c r="M1354" s="29" t="str">
        <f>_xlfn.XLOOKUP($C1354,mapping!$J$2:$J$5,mapping!$K$2:$K$5,,0)</f>
        <v>Full-Time</v>
      </c>
      <c r="N1354" s="29" t="str">
        <f>_xlfn.XLOOKUP($B1354,mapping!$G$2:$G$5,mapping!$H$2:$H$5,,0)</f>
        <v>Mid-Level</v>
      </c>
      <c r="O1354" s="29" t="str">
        <f>_xlfn.XLOOKUP($J1354,mapping!$D$2:$D$56,mapping!$E$2:$E$56,,0)</f>
        <v>United States</v>
      </c>
      <c r="P1354" s="29" t="str">
        <f>_xlfn.XLOOKUP($K1354,mapping!$P$2:$P$4,mapping!$Q$2:$Q$4,,0)</f>
        <v>Medium</v>
      </c>
      <c r="Q1354" s="29" t="str">
        <f>_xlfn.XLOOKUP($I1354,mapping!$M$2:$M$4,mapping!$N$2:$N$4,,0)</f>
        <v>Remote</v>
      </c>
    </row>
    <row r="1355" spans="1:17" x14ac:dyDescent="0.25">
      <c r="A1355" s="28">
        <v>2023</v>
      </c>
      <c r="B1355" s="29" t="s">
        <v>29</v>
      </c>
      <c r="C1355" s="29" t="s">
        <v>12</v>
      </c>
      <c r="D1355" s="29" t="s">
        <v>13</v>
      </c>
      <c r="E1355" s="28">
        <v>55000</v>
      </c>
      <c r="F1355" s="29" t="s">
        <v>27</v>
      </c>
      <c r="G1355" s="28">
        <v>67672</v>
      </c>
      <c r="H1355" s="29" t="s">
        <v>28</v>
      </c>
      <c r="I1355" s="28">
        <v>0</v>
      </c>
      <c r="J1355" s="29" t="s">
        <v>28</v>
      </c>
      <c r="K1355" s="29" t="s">
        <v>16</v>
      </c>
      <c r="L1355" s="29" t="str">
        <f>_xlfn.XLOOKUP($D1355,mapping!$B$2:$B$124,mapping!$A$2:$A$124,,0)</f>
        <v>Data Analyst</v>
      </c>
      <c r="M1355" s="29" t="str">
        <f>_xlfn.XLOOKUP($C1355,mapping!$J$2:$J$5,mapping!$K$2:$K$5,,0)</f>
        <v>Full-Time</v>
      </c>
      <c r="N1355" s="29" t="str">
        <f>_xlfn.XLOOKUP($B1355,mapping!$G$2:$G$5,mapping!$H$2:$H$5,,0)</f>
        <v>Junior</v>
      </c>
      <c r="O1355" s="29" t="str">
        <f>_xlfn.XLOOKUP($J1355,mapping!$D$2:$D$56,mapping!$E$2:$E$56,,0)</f>
        <v>United Kingdom</v>
      </c>
      <c r="P1355" s="29" t="str">
        <f>_xlfn.XLOOKUP($K1355,mapping!$P$2:$P$4,mapping!$Q$2:$Q$4,,0)</f>
        <v>Medium</v>
      </c>
      <c r="Q1355" s="29" t="str">
        <f>_xlfn.XLOOKUP($I1355,mapping!$M$2:$M$4,mapping!$N$2:$N$4,,0)</f>
        <v>On-site</v>
      </c>
    </row>
    <row r="1356" spans="1:17" x14ac:dyDescent="0.25">
      <c r="A1356" s="28">
        <v>2023</v>
      </c>
      <c r="B1356" s="29" t="s">
        <v>21</v>
      </c>
      <c r="C1356" s="29" t="s">
        <v>12</v>
      </c>
      <c r="D1356" s="29" t="s">
        <v>13</v>
      </c>
      <c r="E1356" s="28">
        <v>192500</v>
      </c>
      <c r="F1356" s="29" t="s">
        <v>14</v>
      </c>
      <c r="G1356" s="28">
        <v>192500</v>
      </c>
      <c r="H1356" s="29" t="s">
        <v>17</v>
      </c>
      <c r="I1356" s="28">
        <v>100</v>
      </c>
      <c r="J1356" s="29" t="s">
        <v>17</v>
      </c>
      <c r="K1356" s="29" t="s">
        <v>16</v>
      </c>
      <c r="L1356" s="29" t="str">
        <f>_xlfn.XLOOKUP($D1356,mapping!$B$2:$B$124,mapping!$A$2:$A$124,,0)</f>
        <v>Data Analyst</v>
      </c>
      <c r="M1356" s="29" t="str">
        <f>_xlfn.XLOOKUP($C1356,mapping!$J$2:$J$5,mapping!$K$2:$K$5,,0)</f>
        <v>Full-Time</v>
      </c>
      <c r="N1356" s="29" t="str">
        <f>_xlfn.XLOOKUP($B1356,mapping!$G$2:$G$5,mapping!$H$2:$H$5,,0)</f>
        <v>Senior</v>
      </c>
      <c r="O1356" s="29" t="str">
        <f>_xlfn.XLOOKUP($J1356,mapping!$D$2:$D$56,mapping!$E$2:$E$56,,0)</f>
        <v>United States</v>
      </c>
      <c r="P1356" s="29" t="str">
        <f>_xlfn.XLOOKUP($K1356,mapping!$P$2:$P$4,mapping!$Q$2:$Q$4,,0)</f>
        <v>Medium</v>
      </c>
      <c r="Q1356" s="29" t="str">
        <f>_xlfn.XLOOKUP($I1356,mapping!$M$2:$M$4,mapping!$N$2:$N$4,,0)</f>
        <v>Remote</v>
      </c>
    </row>
    <row r="1357" spans="1:17" x14ac:dyDescent="0.25">
      <c r="A1357" s="28">
        <v>2024</v>
      </c>
      <c r="B1357" s="29" t="s">
        <v>29</v>
      </c>
      <c r="C1357" s="29" t="s">
        <v>12</v>
      </c>
      <c r="D1357" s="29" t="s">
        <v>13</v>
      </c>
      <c r="E1357" s="28">
        <v>71000</v>
      </c>
      <c r="F1357" s="29" t="s">
        <v>14</v>
      </c>
      <c r="G1357" s="28">
        <v>71000</v>
      </c>
      <c r="H1357" s="29" t="s">
        <v>17</v>
      </c>
      <c r="I1357" s="28">
        <v>0</v>
      </c>
      <c r="J1357" s="29" t="s">
        <v>17</v>
      </c>
      <c r="K1357" s="29" t="s">
        <v>16</v>
      </c>
      <c r="L1357" s="29" t="str">
        <f>_xlfn.XLOOKUP($D1357,mapping!$B$2:$B$124,mapping!$A$2:$A$124,,0)</f>
        <v>Data Analyst</v>
      </c>
      <c r="M1357" s="29" t="str">
        <f>_xlfn.XLOOKUP($C1357,mapping!$J$2:$J$5,mapping!$K$2:$K$5,,0)</f>
        <v>Full-Time</v>
      </c>
      <c r="N1357" s="29" t="str">
        <f>_xlfn.XLOOKUP($B1357,mapping!$G$2:$G$5,mapping!$H$2:$H$5,,0)</f>
        <v>Junior</v>
      </c>
      <c r="O1357" s="29" t="str">
        <f>_xlfn.XLOOKUP($J1357,mapping!$D$2:$D$56,mapping!$E$2:$E$56,,0)</f>
        <v>United States</v>
      </c>
      <c r="P1357" s="29" t="str">
        <f>_xlfn.XLOOKUP($K1357,mapping!$P$2:$P$4,mapping!$Q$2:$Q$4,,0)</f>
        <v>Medium</v>
      </c>
      <c r="Q1357" s="29" t="str">
        <f>_xlfn.XLOOKUP($I1357,mapping!$M$2:$M$4,mapping!$N$2:$N$4,,0)</f>
        <v>On-site</v>
      </c>
    </row>
    <row r="1358" spans="1:17" x14ac:dyDescent="0.25">
      <c r="A1358" s="28">
        <v>2023</v>
      </c>
      <c r="B1358" s="29" t="s">
        <v>21</v>
      </c>
      <c r="C1358" s="29" t="s">
        <v>12</v>
      </c>
      <c r="D1358" s="29" t="s">
        <v>62</v>
      </c>
      <c r="E1358" s="28">
        <v>110200</v>
      </c>
      <c r="F1358" s="29" t="s">
        <v>14</v>
      </c>
      <c r="G1358" s="28">
        <v>110200</v>
      </c>
      <c r="H1358" s="29" t="s">
        <v>17</v>
      </c>
      <c r="I1358" s="28">
        <v>100</v>
      </c>
      <c r="J1358" s="29" t="s">
        <v>17</v>
      </c>
      <c r="K1358" s="29" t="s">
        <v>16</v>
      </c>
      <c r="L1358" s="29" t="str">
        <f>_xlfn.XLOOKUP($D1358,mapping!$B$2:$B$124,mapping!$A$2:$A$124,,0)</f>
        <v>Business Intelligence</v>
      </c>
      <c r="M1358" s="29" t="str">
        <f>_xlfn.XLOOKUP($C1358,mapping!$J$2:$J$5,mapping!$K$2:$K$5,,0)</f>
        <v>Full-Time</v>
      </c>
      <c r="N1358" s="29" t="str">
        <f>_xlfn.XLOOKUP($B1358,mapping!$G$2:$G$5,mapping!$H$2:$H$5,,0)</f>
        <v>Senior</v>
      </c>
      <c r="O1358" s="29" t="str">
        <f>_xlfn.XLOOKUP($J1358,mapping!$D$2:$D$56,mapping!$E$2:$E$56,,0)</f>
        <v>United States</v>
      </c>
      <c r="P1358" s="29" t="str">
        <f>_xlfn.XLOOKUP($K1358,mapping!$P$2:$P$4,mapping!$Q$2:$Q$4,,0)</f>
        <v>Medium</v>
      </c>
      <c r="Q1358" s="29" t="str">
        <f>_xlfn.XLOOKUP($I1358,mapping!$M$2:$M$4,mapping!$N$2:$N$4,,0)</f>
        <v>Remote</v>
      </c>
    </row>
    <row r="1359" spans="1:17" x14ac:dyDescent="0.25">
      <c r="A1359" s="28">
        <v>2024</v>
      </c>
      <c r="B1359" s="29" t="s">
        <v>21</v>
      </c>
      <c r="C1359" s="29" t="s">
        <v>12</v>
      </c>
      <c r="D1359" s="29" t="s">
        <v>34</v>
      </c>
      <c r="E1359" s="28">
        <v>303050</v>
      </c>
      <c r="F1359" s="29" t="s">
        <v>14</v>
      </c>
      <c r="G1359" s="28">
        <v>303050</v>
      </c>
      <c r="H1359" s="29" t="s">
        <v>17</v>
      </c>
      <c r="I1359" s="28">
        <v>0</v>
      </c>
      <c r="J1359" s="29" t="s">
        <v>17</v>
      </c>
      <c r="K1359" s="29" t="s">
        <v>16</v>
      </c>
      <c r="L1359" s="29" t="str">
        <f>_xlfn.XLOOKUP($D1359,mapping!$B$2:$B$124,mapping!$A$2:$A$124,,0)</f>
        <v>Researcher</v>
      </c>
      <c r="M1359" s="29" t="str">
        <f>_xlfn.XLOOKUP($C1359,mapping!$J$2:$J$5,mapping!$K$2:$K$5,,0)</f>
        <v>Full-Time</v>
      </c>
      <c r="N1359" s="29" t="str">
        <f>_xlfn.XLOOKUP($B1359,mapping!$G$2:$G$5,mapping!$H$2:$H$5,,0)</f>
        <v>Senior</v>
      </c>
      <c r="O1359" s="29" t="str">
        <f>_xlfn.XLOOKUP($J1359,mapping!$D$2:$D$56,mapping!$E$2:$E$56,,0)</f>
        <v>United States</v>
      </c>
      <c r="P1359" s="29" t="str">
        <f>_xlfn.XLOOKUP($K1359,mapping!$P$2:$P$4,mapping!$Q$2:$Q$4,,0)</f>
        <v>Medium</v>
      </c>
      <c r="Q1359" s="29" t="str">
        <f>_xlfn.XLOOKUP($I1359,mapping!$M$2:$M$4,mapping!$N$2:$N$4,,0)</f>
        <v>On-site</v>
      </c>
    </row>
    <row r="1360" spans="1:17" x14ac:dyDescent="0.25">
      <c r="A1360" s="28">
        <v>2023</v>
      </c>
      <c r="B1360" s="29" t="s">
        <v>11</v>
      </c>
      <c r="C1360" s="29" t="s">
        <v>12</v>
      </c>
      <c r="D1360" s="29" t="s">
        <v>69</v>
      </c>
      <c r="E1360" s="28">
        <v>63000</v>
      </c>
      <c r="F1360" s="29" t="s">
        <v>14</v>
      </c>
      <c r="G1360" s="28">
        <v>63000</v>
      </c>
      <c r="H1360" s="29" t="s">
        <v>17</v>
      </c>
      <c r="I1360" s="28">
        <v>0</v>
      </c>
      <c r="J1360" s="29" t="s">
        <v>17</v>
      </c>
      <c r="K1360" s="29" t="s">
        <v>33</v>
      </c>
      <c r="L1360" s="29" t="str">
        <f>_xlfn.XLOOKUP($D1360,mapping!$B$2:$B$124,mapping!$A$2:$A$124,,0)</f>
        <v>Data Manager</v>
      </c>
      <c r="M1360" s="29" t="str">
        <f>_xlfn.XLOOKUP($C1360,mapping!$J$2:$J$5,mapping!$K$2:$K$5,,0)</f>
        <v>Full-Time</v>
      </c>
      <c r="N1360" s="29" t="str">
        <f>_xlfn.XLOOKUP($B1360,mapping!$G$2:$G$5,mapping!$H$2:$H$5,,0)</f>
        <v>Mid-Level</v>
      </c>
      <c r="O1360" s="29" t="str">
        <f>_xlfn.XLOOKUP($J1360,mapping!$D$2:$D$56,mapping!$E$2:$E$56,,0)</f>
        <v>United States</v>
      </c>
      <c r="P1360" s="29" t="str">
        <f>_xlfn.XLOOKUP($K1360,mapping!$P$2:$P$4,mapping!$Q$2:$Q$4,,0)</f>
        <v>Large</v>
      </c>
      <c r="Q1360" s="29" t="str">
        <f>_xlfn.XLOOKUP($I1360,mapping!$M$2:$M$4,mapping!$N$2:$N$4,,0)</f>
        <v>On-site</v>
      </c>
    </row>
    <row r="1361" spans="1:17" x14ac:dyDescent="0.25">
      <c r="A1361" s="28">
        <v>2023</v>
      </c>
      <c r="B1361" s="29" t="s">
        <v>21</v>
      </c>
      <c r="C1361" s="29" t="s">
        <v>12</v>
      </c>
      <c r="D1361" s="29" t="s">
        <v>26</v>
      </c>
      <c r="E1361" s="28">
        <v>123000</v>
      </c>
      <c r="F1361" s="29" t="s">
        <v>14</v>
      </c>
      <c r="G1361" s="28">
        <v>123000</v>
      </c>
      <c r="H1361" s="29" t="s">
        <v>17</v>
      </c>
      <c r="I1361" s="28">
        <v>0</v>
      </c>
      <c r="J1361" s="29" t="s">
        <v>17</v>
      </c>
      <c r="K1361" s="29" t="s">
        <v>16</v>
      </c>
      <c r="L1361" s="29" t="str">
        <f>_xlfn.XLOOKUP($D1361,mapping!$B$2:$B$124,mapping!$A$2:$A$124,,0)</f>
        <v>Data Engineer</v>
      </c>
      <c r="M1361" s="29" t="str">
        <f>_xlfn.XLOOKUP($C1361,mapping!$J$2:$J$5,mapping!$K$2:$K$5,,0)</f>
        <v>Full-Time</v>
      </c>
      <c r="N1361" s="29" t="str">
        <f>_xlfn.XLOOKUP($B1361,mapping!$G$2:$G$5,mapping!$H$2:$H$5,,0)</f>
        <v>Senior</v>
      </c>
      <c r="O1361" s="29" t="str">
        <f>_xlfn.XLOOKUP($J1361,mapping!$D$2:$D$56,mapping!$E$2:$E$56,,0)</f>
        <v>United States</v>
      </c>
      <c r="P1361" s="29" t="str">
        <f>_xlfn.XLOOKUP($K1361,mapping!$P$2:$P$4,mapping!$Q$2:$Q$4,,0)</f>
        <v>Medium</v>
      </c>
      <c r="Q1361" s="29" t="str">
        <f>_xlfn.XLOOKUP($I1361,mapping!$M$2:$M$4,mapping!$N$2:$N$4,,0)</f>
        <v>On-site</v>
      </c>
    </row>
    <row r="1362" spans="1:17" x14ac:dyDescent="0.25">
      <c r="A1362" s="28">
        <v>2021</v>
      </c>
      <c r="B1362" s="29" t="s">
        <v>11</v>
      </c>
      <c r="C1362" s="29" t="s">
        <v>12</v>
      </c>
      <c r="D1362" s="29" t="s">
        <v>22</v>
      </c>
      <c r="E1362" s="28">
        <v>52000</v>
      </c>
      <c r="F1362" s="29" t="s">
        <v>19</v>
      </c>
      <c r="G1362" s="28">
        <v>61467</v>
      </c>
      <c r="H1362" s="29" t="s">
        <v>36</v>
      </c>
      <c r="I1362" s="28">
        <v>50</v>
      </c>
      <c r="J1362" s="29" t="s">
        <v>148</v>
      </c>
      <c r="K1362" s="29" t="s">
        <v>16</v>
      </c>
      <c r="L1362" s="29" t="str">
        <f>_xlfn.XLOOKUP($D1362,mapping!$B$2:$B$124,mapping!$A$2:$A$124,,0)</f>
        <v>Data Scientist</v>
      </c>
      <c r="M1362" s="29" t="str">
        <f>_xlfn.XLOOKUP($C1362,mapping!$J$2:$J$5,mapping!$K$2:$K$5,,0)</f>
        <v>Full-Time</v>
      </c>
      <c r="N1362" s="29" t="str">
        <f>_xlfn.XLOOKUP($B1362,mapping!$G$2:$G$5,mapping!$H$2:$H$5,,0)</f>
        <v>Mid-Level</v>
      </c>
      <c r="O1362" s="29" t="str">
        <f>_xlfn.XLOOKUP($J1362,mapping!$D$2:$D$56,mapping!$E$2:$E$56,,0)</f>
        <v>Austria</v>
      </c>
      <c r="P1362" s="29" t="str">
        <f>_xlfn.XLOOKUP($K1362,mapping!$P$2:$P$4,mapping!$Q$2:$Q$4,,0)</f>
        <v>Medium</v>
      </c>
      <c r="Q1362" s="29" t="str">
        <f>_xlfn.XLOOKUP($I1362,mapping!$M$2:$M$4,mapping!$N$2:$N$4,,0)</f>
        <v>Hybrid</v>
      </c>
    </row>
    <row r="1363" spans="1:17" x14ac:dyDescent="0.25">
      <c r="A1363" s="28">
        <v>2023</v>
      </c>
      <c r="B1363" s="29" t="s">
        <v>21</v>
      </c>
      <c r="C1363" s="29" t="s">
        <v>12</v>
      </c>
      <c r="D1363" s="29" t="s">
        <v>62</v>
      </c>
      <c r="E1363" s="28">
        <v>155000</v>
      </c>
      <c r="F1363" s="29" t="s">
        <v>14</v>
      </c>
      <c r="G1363" s="28">
        <v>155000</v>
      </c>
      <c r="H1363" s="29" t="s">
        <v>17</v>
      </c>
      <c r="I1363" s="28">
        <v>100</v>
      </c>
      <c r="J1363" s="29" t="s">
        <v>17</v>
      </c>
      <c r="K1363" s="29" t="s">
        <v>16</v>
      </c>
      <c r="L1363" s="29" t="str">
        <f>_xlfn.XLOOKUP($D1363,mapping!$B$2:$B$124,mapping!$A$2:$A$124,,0)</f>
        <v>Business Intelligence</v>
      </c>
      <c r="M1363" s="29" t="str">
        <f>_xlfn.XLOOKUP($C1363,mapping!$J$2:$J$5,mapping!$K$2:$K$5,,0)</f>
        <v>Full-Time</v>
      </c>
      <c r="N1363" s="29" t="str">
        <f>_xlfn.XLOOKUP($B1363,mapping!$G$2:$G$5,mapping!$H$2:$H$5,,0)</f>
        <v>Senior</v>
      </c>
      <c r="O1363" s="29" t="str">
        <f>_xlfn.XLOOKUP($J1363,mapping!$D$2:$D$56,mapping!$E$2:$E$56,,0)</f>
        <v>United States</v>
      </c>
      <c r="P1363" s="29" t="str">
        <f>_xlfn.XLOOKUP($K1363,mapping!$P$2:$P$4,mapping!$Q$2:$Q$4,,0)</f>
        <v>Medium</v>
      </c>
      <c r="Q1363" s="29" t="str">
        <f>_xlfn.XLOOKUP($I1363,mapping!$M$2:$M$4,mapping!$N$2:$N$4,,0)</f>
        <v>Remote</v>
      </c>
    </row>
    <row r="1364" spans="1:17" x14ac:dyDescent="0.25">
      <c r="A1364" s="28">
        <v>2023</v>
      </c>
      <c r="B1364" s="29" t="s">
        <v>21</v>
      </c>
      <c r="C1364" s="29" t="s">
        <v>12</v>
      </c>
      <c r="D1364" s="29" t="s">
        <v>26</v>
      </c>
      <c r="E1364" s="28">
        <v>145000</v>
      </c>
      <c r="F1364" s="29" t="s">
        <v>14</v>
      </c>
      <c r="G1364" s="28">
        <v>145000</v>
      </c>
      <c r="H1364" s="29" t="s">
        <v>45</v>
      </c>
      <c r="I1364" s="28">
        <v>100</v>
      </c>
      <c r="J1364" s="29" t="s">
        <v>45</v>
      </c>
      <c r="K1364" s="29" t="s">
        <v>16</v>
      </c>
      <c r="L1364" s="29" t="str">
        <f>_xlfn.XLOOKUP($D1364,mapping!$B$2:$B$124,mapping!$A$2:$A$124,,0)</f>
        <v>Data Engineer</v>
      </c>
      <c r="M1364" s="29" t="str">
        <f>_xlfn.XLOOKUP($C1364,mapping!$J$2:$J$5,mapping!$K$2:$K$5,,0)</f>
        <v>Full-Time</v>
      </c>
      <c r="N1364" s="29" t="str">
        <f>_xlfn.XLOOKUP($B1364,mapping!$G$2:$G$5,mapping!$H$2:$H$5,,0)</f>
        <v>Senior</v>
      </c>
      <c r="O1364" s="29" t="str">
        <f>_xlfn.XLOOKUP($J1364,mapping!$D$2:$D$56,mapping!$E$2:$E$56,,0)</f>
        <v>Canada</v>
      </c>
      <c r="P1364" s="29" t="str">
        <f>_xlfn.XLOOKUP($K1364,mapping!$P$2:$P$4,mapping!$Q$2:$Q$4,,0)</f>
        <v>Medium</v>
      </c>
      <c r="Q1364" s="29" t="str">
        <f>_xlfn.XLOOKUP($I1364,mapping!$M$2:$M$4,mapping!$N$2:$N$4,,0)</f>
        <v>Remote</v>
      </c>
    </row>
    <row r="1365" spans="1:17" x14ac:dyDescent="0.25">
      <c r="A1365" s="28">
        <v>2023</v>
      </c>
      <c r="B1365" s="29" t="s">
        <v>21</v>
      </c>
      <c r="C1365" s="29" t="s">
        <v>12</v>
      </c>
      <c r="D1365" s="29" t="s">
        <v>69</v>
      </c>
      <c r="E1365" s="28">
        <v>145000</v>
      </c>
      <c r="F1365" s="29" t="s">
        <v>14</v>
      </c>
      <c r="G1365" s="28">
        <v>145000</v>
      </c>
      <c r="H1365" s="29" t="s">
        <v>17</v>
      </c>
      <c r="I1365" s="28">
        <v>0</v>
      </c>
      <c r="J1365" s="29" t="s">
        <v>17</v>
      </c>
      <c r="K1365" s="29" t="s">
        <v>16</v>
      </c>
      <c r="L1365" s="29" t="str">
        <f>_xlfn.XLOOKUP($D1365,mapping!$B$2:$B$124,mapping!$A$2:$A$124,,0)</f>
        <v>Data Manager</v>
      </c>
      <c r="M1365" s="29" t="str">
        <f>_xlfn.XLOOKUP($C1365,mapping!$J$2:$J$5,mapping!$K$2:$K$5,,0)</f>
        <v>Full-Time</v>
      </c>
      <c r="N1365" s="29" t="str">
        <f>_xlfn.XLOOKUP($B1365,mapping!$G$2:$G$5,mapping!$H$2:$H$5,,0)</f>
        <v>Senior</v>
      </c>
      <c r="O1365" s="29" t="str">
        <f>_xlfn.XLOOKUP($J1365,mapping!$D$2:$D$56,mapping!$E$2:$E$56,,0)</f>
        <v>United States</v>
      </c>
      <c r="P1365" s="29" t="str">
        <f>_xlfn.XLOOKUP($K1365,mapping!$P$2:$P$4,mapping!$Q$2:$Q$4,,0)</f>
        <v>Medium</v>
      </c>
      <c r="Q1365" s="29" t="str">
        <f>_xlfn.XLOOKUP($I1365,mapping!$M$2:$M$4,mapping!$N$2:$N$4,,0)</f>
        <v>On-site</v>
      </c>
    </row>
    <row r="1366" spans="1:17" x14ac:dyDescent="0.25">
      <c r="A1366" s="28">
        <v>2023</v>
      </c>
      <c r="B1366" s="29" t="s">
        <v>21</v>
      </c>
      <c r="C1366" s="29" t="s">
        <v>12</v>
      </c>
      <c r="D1366" s="29" t="s">
        <v>31</v>
      </c>
      <c r="E1366" s="28">
        <v>221300</v>
      </c>
      <c r="F1366" s="29" t="s">
        <v>14</v>
      </c>
      <c r="G1366" s="28">
        <v>221300</v>
      </c>
      <c r="H1366" s="29" t="s">
        <v>17</v>
      </c>
      <c r="I1366" s="28">
        <v>100</v>
      </c>
      <c r="J1366" s="29" t="s">
        <v>17</v>
      </c>
      <c r="K1366" s="29" t="s">
        <v>16</v>
      </c>
      <c r="L1366" s="29" t="str">
        <f>_xlfn.XLOOKUP($D1366,mapping!$B$2:$B$124,mapping!$A$2:$A$124,,0)</f>
        <v>Analytics Engineer</v>
      </c>
      <c r="M1366" s="29" t="str">
        <f>_xlfn.XLOOKUP($C1366,mapping!$J$2:$J$5,mapping!$K$2:$K$5,,0)</f>
        <v>Full-Time</v>
      </c>
      <c r="N1366" s="29" t="str">
        <f>_xlfn.XLOOKUP($B1366,mapping!$G$2:$G$5,mapping!$H$2:$H$5,,0)</f>
        <v>Senior</v>
      </c>
      <c r="O1366" s="29" t="str">
        <f>_xlfn.XLOOKUP($J1366,mapping!$D$2:$D$56,mapping!$E$2:$E$56,,0)</f>
        <v>United States</v>
      </c>
      <c r="P1366" s="29" t="str">
        <f>_xlfn.XLOOKUP($K1366,mapping!$P$2:$P$4,mapping!$Q$2:$Q$4,,0)</f>
        <v>Medium</v>
      </c>
      <c r="Q1366" s="29" t="str">
        <f>_xlfn.XLOOKUP($I1366,mapping!$M$2:$M$4,mapping!$N$2:$N$4,,0)</f>
        <v>Remote</v>
      </c>
    </row>
    <row r="1367" spans="1:17" x14ac:dyDescent="0.25">
      <c r="A1367" s="28">
        <v>2024</v>
      </c>
      <c r="B1367" s="29" t="s">
        <v>11</v>
      </c>
      <c r="C1367" s="29" t="s">
        <v>12</v>
      </c>
      <c r="D1367" s="29" t="s">
        <v>26</v>
      </c>
      <c r="E1367" s="28">
        <v>58300</v>
      </c>
      <c r="F1367" s="29" t="s">
        <v>14</v>
      </c>
      <c r="G1367" s="28">
        <v>58300</v>
      </c>
      <c r="H1367" s="29" t="s">
        <v>17</v>
      </c>
      <c r="I1367" s="28">
        <v>0</v>
      </c>
      <c r="J1367" s="29" t="s">
        <v>17</v>
      </c>
      <c r="K1367" s="29" t="s">
        <v>16</v>
      </c>
      <c r="L1367" s="29" t="str">
        <f>_xlfn.XLOOKUP($D1367,mapping!$B$2:$B$124,mapping!$A$2:$A$124,,0)</f>
        <v>Data Engineer</v>
      </c>
      <c r="M1367" s="29" t="str">
        <f>_xlfn.XLOOKUP($C1367,mapping!$J$2:$J$5,mapping!$K$2:$K$5,,0)</f>
        <v>Full-Time</v>
      </c>
      <c r="N1367" s="29" t="str">
        <f>_xlfn.XLOOKUP($B1367,mapping!$G$2:$G$5,mapping!$H$2:$H$5,,0)</f>
        <v>Mid-Level</v>
      </c>
      <c r="O1367" s="29" t="str">
        <f>_xlfn.XLOOKUP($J1367,mapping!$D$2:$D$56,mapping!$E$2:$E$56,,0)</f>
        <v>United States</v>
      </c>
      <c r="P1367" s="29" t="str">
        <f>_xlfn.XLOOKUP($K1367,mapping!$P$2:$P$4,mapping!$Q$2:$Q$4,,0)</f>
        <v>Medium</v>
      </c>
      <c r="Q1367" s="29" t="str">
        <f>_xlfn.XLOOKUP($I1367,mapping!$M$2:$M$4,mapping!$N$2:$N$4,,0)</f>
        <v>On-site</v>
      </c>
    </row>
    <row r="1368" spans="1:17" x14ac:dyDescent="0.25">
      <c r="A1368" s="28">
        <v>2022</v>
      </c>
      <c r="B1368" s="29" t="s">
        <v>21</v>
      </c>
      <c r="C1368" s="29" t="s">
        <v>12</v>
      </c>
      <c r="D1368" s="29" t="s">
        <v>63</v>
      </c>
      <c r="E1368" s="28">
        <v>235000</v>
      </c>
      <c r="F1368" s="29" t="s">
        <v>14</v>
      </c>
      <c r="G1368" s="28">
        <v>235000</v>
      </c>
      <c r="H1368" s="29" t="s">
        <v>17</v>
      </c>
      <c r="I1368" s="28">
        <v>100</v>
      </c>
      <c r="J1368" s="29" t="s">
        <v>17</v>
      </c>
      <c r="K1368" s="29" t="s">
        <v>16</v>
      </c>
      <c r="L1368" s="29" t="str">
        <f>_xlfn.XLOOKUP($D1368,mapping!$B$2:$B$124,mapping!$A$2:$A$124,,0)</f>
        <v>Data Architect</v>
      </c>
      <c r="M1368" s="29" t="str">
        <f>_xlfn.XLOOKUP($C1368,mapping!$J$2:$J$5,mapping!$K$2:$K$5,,0)</f>
        <v>Full-Time</v>
      </c>
      <c r="N1368" s="29" t="str">
        <f>_xlfn.XLOOKUP($B1368,mapping!$G$2:$G$5,mapping!$H$2:$H$5,,0)</f>
        <v>Senior</v>
      </c>
      <c r="O1368" s="29" t="str">
        <f>_xlfn.XLOOKUP($J1368,mapping!$D$2:$D$56,mapping!$E$2:$E$56,,0)</f>
        <v>United States</v>
      </c>
      <c r="P1368" s="29" t="str">
        <f>_xlfn.XLOOKUP($K1368,mapping!$P$2:$P$4,mapping!$Q$2:$Q$4,,0)</f>
        <v>Medium</v>
      </c>
      <c r="Q1368" s="29" t="str">
        <f>_xlfn.XLOOKUP($I1368,mapping!$M$2:$M$4,mapping!$N$2:$N$4,,0)</f>
        <v>Remote</v>
      </c>
    </row>
    <row r="1369" spans="1:17" x14ac:dyDescent="0.25">
      <c r="A1369" s="28">
        <v>2023</v>
      </c>
      <c r="B1369" s="29" t="s">
        <v>21</v>
      </c>
      <c r="C1369" s="29" t="s">
        <v>12</v>
      </c>
      <c r="D1369" s="29" t="s">
        <v>26</v>
      </c>
      <c r="E1369" s="28">
        <v>132300</v>
      </c>
      <c r="F1369" s="29" t="s">
        <v>14</v>
      </c>
      <c r="G1369" s="28">
        <v>132300</v>
      </c>
      <c r="H1369" s="29" t="s">
        <v>17</v>
      </c>
      <c r="I1369" s="28">
        <v>0</v>
      </c>
      <c r="J1369" s="29" t="s">
        <v>17</v>
      </c>
      <c r="K1369" s="29" t="s">
        <v>16</v>
      </c>
      <c r="L1369" s="29" t="str">
        <f>_xlfn.XLOOKUP($D1369,mapping!$B$2:$B$124,mapping!$A$2:$A$124,,0)</f>
        <v>Data Engineer</v>
      </c>
      <c r="M1369" s="29" t="str">
        <f>_xlfn.XLOOKUP($C1369,mapping!$J$2:$J$5,mapping!$K$2:$K$5,,0)</f>
        <v>Full-Time</v>
      </c>
      <c r="N1369" s="29" t="str">
        <f>_xlfn.XLOOKUP($B1369,mapping!$G$2:$G$5,mapping!$H$2:$H$5,,0)</f>
        <v>Senior</v>
      </c>
      <c r="O1369" s="29" t="str">
        <f>_xlfn.XLOOKUP($J1369,mapping!$D$2:$D$56,mapping!$E$2:$E$56,,0)</f>
        <v>United States</v>
      </c>
      <c r="P1369" s="29" t="str">
        <f>_xlfn.XLOOKUP($K1369,mapping!$P$2:$P$4,mapping!$Q$2:$Q$4,,0)</f>
        <v>Medium</v>
      </c>
      <c r="Q1369" s="29" t="str">
        <f>_xlfn.XLOOKUP($I1369,mapping!$M$2:$M$4,mapping!$N$2:$N$4,,0)</f>
        <v>On-site</v>
      </c>
    </row>
    <row r="1370" spans="1:17" x14ac:dyDescent="0.25">
      <c r="A1370" s="28">
        <v>2024</v>
      </c>
      <c r="B1370" s="29" t="s">
        <v>11</v>
      </c>
      <c r="C1370" s="29" t="s">
        <v>12</v>
      </c>
      <c r="D1370" s="29" t="s">
        <v>149</v>
      </c>
      <c r="E1370" s="28">
        <v>100000</v>
      </c>
      <c r="F1370" s="29" t="s">
        <v>14</v>
      </c>
      <c r="G1370" s="28">
        <v>100000</v>
      </c>
      <c r="H1370" s="29" t="s">
        <v>17</v>
      </c>
      <c r="I1370" s="28">
        <v>0</v>
      </c>
      <c r="J1370" s="29" t="s">
        <v>17</v>
      </c>
      <c r="K1370" s="29" t="s">
        <v>16</v>
      </c>
      <c r="L1370" s="29" t="str">
        <f>_xlfn.XLOOKUP($D1370,mapping!$B$2:$B$124,mapping!$A$2:$A$124,,0)</f>
        <v>Data Engineer</v>
      </c>
      <c r="M1370" s="29" t="str">
        <f>_xlfn.XLOOKUP($C1370,mapping!$J$2:$J$5,mapping!$K$2:$K$5,,0)</f>
        <v>Full-Time</v>
      </c>
      <c r="N1370" s="29" t="str">
        <f>_xlfn.XLOOKUP($B1370,mapping!$G$2:$G$5,mapping!$H$2:$H$5,,0)</f>
        <v>Mid-Level</v>
      </c>
      <c r="O1370" s="29" t="str">
        <f>_xlfn.XLOOKUP($J1370,mapping!$D$2:$D$56,mapping!$E$2:$E$56,,0)</f>
        <v>United States</v>
      </c>
      <c r="P1370" s="29" t="str">
        <f>_xlfn.XLOOKUP($K1370,mapping!$P$2:$P$4,mapping!$Q$2:$Q$4,,0)</f>
        <v>Medium</v>
      </c>
      <c r="Q1370" s="29" t="str">
        <f>_xlfn.XLOOKUP($I1370,mapping!$M$2:$M$4,mapping!$N$2:$N$4,,0)</f>
        <v>On-site</v>
      </c>
    </row>
    <row r="1371" spans="1:17" x14ac:dyDescent="0.25">
      <c r="A1371" s="28">
        <v>2024</v>
      </c>
      <c r="B1371" s="29" t="s">
        <v>11</v>
      </c>
      <c r="C1371" s="29" t="s">
        <v>12</v>
      </c>
      <c r="D1371" s="29" t="s">
        <v>18</v>
      </c>
      <c r="E1371" s="28">
        <v>84000</v>
      </c>
      <c r="F1371" s="29" t="s">
        <v>19</v>
      </c>
      <c r="G1371" s="28">
        <v>93333</v>
      </c>
      <c r="H1371" s="29" t="s">
        <v>36</v>
      </c>
      <c r="I1371" s="28">
        <v>100</v>
      </c>
      <c r="J1371" s="29" t="s">
        <v>36</v>
      </c>
      <c r="K1371" s="29" t="s">
        <v>16</v>
      </c>
      <c r="L1371" s="29" t="str">
        <f>_xlfn.XLOOKUP($D1371,mapping!$B$2:$B$124,mapping!$A$2:$A$124,,0)</f>
        <v>Machine Learning Engineer</v>
      </c>
      <c r="M1371" s="29" t="str">
        <f>_xlfn.XLOOKUP($C1371,mapping!$J$2:$J$5,mapping!$K$2:$K$5,,0)</f>
        <v>Full-Time</v>
      </c>
      <c r="N1371" s="29" t="str">
        <f>_xlfn.XLOOKUP($B1371,mapping!$G$2:$G$5,mapping!$H$2:$H$5,,0)</f>
        <v>Mid-Level</v>
      </c>
      <c r="O1371" s="29" t="str">
        <f>_xlfn.XLOOKUP($J1371,mapping!$D$2:$D$56,mapping!$E$2:$E$56,,0)</f>
        <v>Germany</v>
      </c>
      <c r="P1371" s="29" t="str">
        <f>_xlfn.XLOOKUP($K1371,mapping!$P$2:$P$4,mapping!$Q$2:$Q$4,,0)</f>
        <v>Medium</v>
      </c>
      <c r="Q1371" s="29" t="str">
        <f>_xlfn.XLOOKUP($I1371,mapping!$M$2:$M$4,mapping!$N$2:$N$4,,0)</f>
        <v>Remote</v>
      </c>
    </row>
    <row r="1372" spans="1:17" x14ac:dyDescent="0.25">
      <c r="A1372" s="28">
        <v>2023</v>
      </c>
      <c r="B1372" s="29" t="s">
        <v>11</v>
      </c>
      <c r="C1372" s="29" t="s">
        <v>12</v>
      </c>
      <c r="D1372" s="29" t="s">
        <v>69</v>
      </c>
      <c r="E1372" s="28">
        <v>115500</v>
      </c>
      <c r="F1372" s="29" t="s">
        <v>14</v>
      </c>
      <c r="G1372" s="28">
        <v>115500</v>
      </c>
      <c r="H1372" s="29" t="s">
        <v>17</v>
      </c>
      <c r="I1372" s="28">
        <v>0</v>
      </c>
      <c r="J1372" s="29" t="s">
        <v>17</v>
      </c>
      <c r="K1372" s="29" t="s">
        <v>16</v>
      </c>
      <c r="L1372" s="29" t="str">
        <f>_xlfn.XLOOKUP($D1372,mapping!$B$2:$B$124,mapping!$A$2:$A$124,,0)</f>
        <v>Data Manager</v>
      </c>
      <c r="M1372" s="29" t="str">
        <f>_xlfn.XLOOKUP($C1372,mapping!$J$2:$J$5,mapping!$K$2:$K$5,,0)</f>
        <v>Full-Time</v>
      </c>
      <c r="N1372" s="29" t="str">
        <f>_xlfn.XLOOKUP($B1372,mapping!$G$2:$G$5,mapping!$H$2:$H$5,,0)</f>
        <v>Mid-Level</v>
      </c>
      <c r="O1372" s="29" t="str">
        <f>_xlfn.XLOOKUP($J1372,mapping!$D$2:$D$56,mapping!$E$2:$E$56,,0)</f>
        <v>United States</v>
      </c>
      <c r="P1372" s="29" t="str">
        <f>_xlfn.XLOOKUP($K1372,mapping!$P$2:$P$4,mapping!$Q$2:$Q$4,,0)</f>
        <v>Medium</v>
      </c>
      <c r="Q1372" s="29" t="str">
        <f>_xlfn.XLOOKUP($I1372,mapping!$M$2:$M$4,mapping!$N$2:$N$4,,0)</f>
        <v>On-site</v>
      </c>
    </row>
    <row r="1373" spans="1:17" x14ac:dyDescent="0.25">
      <c r="A1373" s="28">
        <v>2024</v>
      </c>
      <c r="B1373" s="29" t="s">
        <v>21</v>
      </c>
      <c r="C1373" s="29" t="s">
        <v>12</v>
      </c>
      <c r="D1373" s="29" t="s">
        <v>18</v>
      </c>
      <c r="E1373" s="28">
        <v>210000</v>
      </c>
      <c r="F1373" s="29" t="s">
        <v>14</v>
      </c>
      <c r="G1373" s="28">
        <v>210000</v>
      </c>
      <c r="H1373" s="29" t="s">
        <v>17</v>
      </c>
      <c r="I1373" s="28">
        <v>0</v>
      </c>
      <c r="J1373" s="29" t="s">
        <v>17</v>
      </c>
      <c r="K1373" s="29" t="s">
        <v>16</v>
      </c>
      <c r="L1373" s="29" t="str">
        <f>_xlfn.XLOOKUP($D1373,mapping!$B$2:$B$124,mapping!$A$2:$A$124,,0)</f>
        <v>Machine Learning Engineer</v>
      </c>
      <c r="M1373" s="29" t="str">
        <f>_xlfn.XLOOKUP($C1373,mapping!$J$2:$J$5,mapping!$K$2:$K$5,,0)</f>
        <v>Full-Time</v>
      </c>
      <c r="N1373" s="29" t="str">
        <f>_xlfn.XLOOKUP($B1373,mapping!$G$2:$G$5,mapping!$H$2:$H$5,,0)</f>
        <v>Senior</v>
      </c>
      <c r="O1373" s="29" t="str">
        <f>_xlfn.XLOOKUP($J1373,mapping!$D$2:$D$56,mapping!$E$2:$E$56,,0)</f>
        <v>United States</v>
      </c>
      <c r="P1373" s="29" t="str">
        <f>_xlfn.XLOOKUP($K1373,mapping!$P$2:$P$4,mapping!$Q$2:$Q$4,,0)</f>
        <v>Medium</v>
      </c>
      <c r="Q1373" s="29" t="str">
        <f>_xlfn.XLOOKUP($I1373,mapping!$M$2:$M$4,mapping!$N$2:$N$4,,0)</f>
        <v>On-site</v>
      </c>
    </row>
    <row r="1374" spans="1:17" x14ac:dyDescent="0.25">
      <c r="A1374" s="28">
        <v>2023</v>
      </c>
      <c r="B1374" s="29" t="s">
        <v>21</v>
      </c>
      <c r="C1374" s="29" t="s">
        <v>12</v>
      </c>
      <c r="D1374" s="29" t="s">
        <v>22</v>
      </c>
      <c r="E1374" s="28">
        <v>161000</v>
      </c>
      <c r="F1374" s="29" t="s">
        <v>14</v>
      </c>
      <c r="G1374" s="28">
        <v>161000</v>
      </c>
      <c r="H1374" s="29" t="s">
        <v>17</v>
      </c>
      <c r="I1374" s="28">
        <v>0</v>
      </c>
      <c r="J1374" s="29" t="s">
        <v>17</v>
      </c>
      <c r="K1374" s="29" t="s">
        <v>16</v>
      </c>
      <c r="L1374" s="29" t="str">
        <f>_xlfn.XLOOKUP($D1374,mapping!$B$2:$B$124,mapping!$A$2:$A$124,,0)</f>
        <v>Data Scientist</v>
      </c>
      <c r="M1374" s="29" t="str">
        <f>_xlfn.XLOOKUP($C1374,mapping!$J$2:$J$5,mapping!$K$2:$K$5,,0)</f>
        <v>Full-Time</v>
      </c>
      <c r="N1374" s="29" t="str">
        <f>_xlfn.XLOOKUP($B1374,mapping!$G$2:$G$5,mapping!$H$2:$H$5,,0)</f>
        <v>Senior</v>
      </c>
      <c r="O1374" s="29" t="str">
        <f>_xlfn.XLOOKUP($J1374,mapping!$D$2:$D$56,mapping!$E$2:$E$56,,0)</f>
        <v>United States</v>
      </c>
      <c r="P1374" s="29" t="str">
        <f>_xlfn.XLOOKUP($K1374,mapping!$P$2:$P$4,mapping!$Q$2:$Q$4,,0)</f>
        <v>Medium</v>
      </c>
      <c r="Q1374" s="29" t="str">
        <f>_xlfn.XLOOKUP($I1374,mapping!$M$2:$M$4,mapping!$N$2:$N$4,,0)</f>
        <v>On-site</v>
      </c>
    </row>
    <row r="1375" spans="1:17" x14ac:dyDescent="0.25">
      <c r="A1375" s="28">
        <v>2022</v>
      </c>
      <c r="B1375" s="29" t="s">
        <v>21</v>
      </c>
      <c r="C1375" s="29" t="s">
        <v>12</v>
      </c>
      <c r="D1375" s="29" t="s">
        <v>150</v>
      </c>
      <c r="E1375" s="28">
        <v>100000</v>
      </c>
      <c r="F1375" s="29" t="s">
        <v>14</v>
      </c>
      <c r="G1375" s="28">
        <v>100000</v>
      </c>
      <c r="H1375" s="29" t="s">
        <v>17</v>
      </c>
      <c r="I1375" s="28">
        <v>100</v>
      </c>
      <c r="J1375" s="29" t="s">
        <v>17</v>
      </c>
      <c r="K1375" s="29" t="s">
        <v>33</v>
      </c>
      <c r="L1375" s="29" t="str">
        <f>_xlfn.XLOOKUP($D1375,mapping!$B$2:$B$124,mapping!$A$2:$A$124,,0)</f>
        <v>Data Analyst</v>
      </c>
      <c r="M1375" s="29" t="str">
        <f>_xlfn.XLOOKUP($C1375,mapping!$J$2:$J$5,mapping!$K$2:$K$5,,0)</f>
        <v>Full-Time</v>
      </c>
      <c r="N1375" s="29" t="str">
        <f>_xlfn.XLOOKUP($B1375,mapping!$G$2:$G$5,mapping!$H$2:$H$5,,0)</f>
        <v>Senior</v>
      </c>
      <c r="O1375" s="29" t="str">
        <f>_xlfn.XLOOKUP($J1375,mapping!$D$2:$D$56,mapping!$E$2:$E$56,,0)</f>
        <v>United States</v>
      </c>
      <c r="P1375" s="29" t="str">
        <f>_xlfn.XLOOKUP($K1375,mapping!$P$2:$P$4,mapping!$Q$2:$Q$4,,0)</f>
        <v>Large</v>
      </c>
      <c r="Q1375" s="29" t="str">
        <f>_xlfn.XLOOKUP($I1375,mapping!$M$2:$M$4,mapping!$N$2:$N$4,,0)</f>
        <v>Remote</v>
      </c>
    </row>
    <row r="1376" spans="1:17" x14ac:dyDescent="0.25">
      <c r="A1376" s="28">
        <v>2024</v>
      </c>
      <c r="B1376" s="29" t="s">
        <v>29</v>
      </c>
      <c r="C1376" s="29" t="s">
        <v>12</v>
      </c>
      <c r="D1376" s="29" t="s">
        <v>13</v>
      </c>
      <c r="E1376" s="28">
        <v>120000</v>
      </c>
      <c r="F1376" s="29" t="s">
        <v>14</v>
      </c>
      <c r="G1376" s="28">
        <v>120000</v>
      </c>
      <c r="H1376" s="29" t="s">
        <v>17</v>
      </c>
      <c r="I1376" s="28">
        <v>100</v>
      </c>
      <c r="J1376" s="29" t="s">
        <v>17</v>
      </c>
      <c r="K1376" s="29" t="s">
        <v>16</v>
      </c>
      <c r="L1376" s="29" t="str">
        <f>_xlfn.XLOOKUP($D1376,mapping!$B$2:$B$124,mapping!$A$2:$A$124,,0)</f>
        <v>Data Analyst</v>
      </c>
      <c r="M1376" s="29" t="str">
        <f>_xlfn.XLOOKUP($C1376,mapping!$J$2:$J$5,mapping!$K$2:$K$5,,0)</f>
        <v>Full-Time</v>
      </c>
      <c r="N1376" s="29" t="str">
        <f>_xlfn.XLOOKUP($B1376,mapping!$G$2:$G$5,mapping!$H$2:$H$5,,0)</f>
        <v>Junior</v>
      </c>
      <c r="O1376" s="29" t="str">
        <f>_xlfn.XLOOKUP($J1376,mapping!$D$2:$D$56,mapping!$E$2:$E$56,,0)</f>
        <v>United States</v>
      </c>
      <c r="P1376" s="29" t="str">
        <f>_xlfn.XLOOKUP($K1376,mapping!$P$2:$P$4,mapping!$Q$2:$Q$4,,0)</f>
        <v>Medium</v>
      </c>
      <c r="Q1376" s="29" t="str">
        <f>_xlfn.XLOOKUP($I1376,mapping!$M$2:$M$4,mapping!$N$2:$N$4,,0)</f>
        <v>Remote</v>
      </c>
    </row>
    <row r="1377" spans="1:17" x14ac:dyDescent="0.25">
      <c r="A1377" s="28">
        <v>2023</v>
      </c>
      <c r="B1377" s="29" t="s">
        <v>21</v>
      </c>
      <c r="C1377" s="29" t="s">
        <v>12</v>
      </c>
      <c r="D1377" s="29" t="s">
        <v>26</v>
      </c>
      <c r="E1377" s="28">
        <v>133300</v>
      </c>
      <c r="F1377" s="29" t="s">
        <v>14</v>
      </c>
      <c r="G1377" s="28">
        <v>133300</v>
      </c>
      <c r="H1377" s="29" t="s">
        <v>17</v>
      </c>
      <c r="I1377" s="28">
        <v>0</v>
      </c>
      <c r="J1377" s="29" t="s">
        <v>17</v>
      </c>
      <c r="K1377" s="29" t="s">
        <v>16</v>
      </c>
      <c r="L1377" s="29" t="str">
        <f>_xlfn.XLOOKUP($D1377,mapping!$B$2:$B$124,mapping!$A$2:$A$124,,0)</f>
        <v>Data Engineer</v>
      </c>
      <c r="M1377" s="29" t="str">
        <f>_xlfn.XLOOKUP($C1377,mapping!$J$2:$J$5,mapping!$K$2:$K$5,,0)</f>
        <v>Full-Time</v>
      </c>
      <c r="N1377" s="29" t="str">
        <f>_xlfn.XLOOKUP($B1377,mapping!$G$2:$G$5,mapping!$H$2:$H$5,,0)</f>
        <v>Senior</v>
      </c>
      <c r="O1377" s="29" t="str">
        <f>_xlfn.XLOOKUP($J1377,mapping!$D$2:$D$56,mapping!$E$2:$E$56,,0)</f>
        <v>United States</v>
      </c>
      <c r="P1377" s="29" t="str">
        <f>_xlfn.XLOOKUP($K1377,mapping!$P$2:$P$4,mapping!$Q$2:$Q$4,,0)</f>
        <v>Medium</v>
      </c>
      <c r="Q1377" s="29" t="str">
        <f>_xlfn.XLOOKUP($I1377,mapping!$M$2:$M$4,mapping!$N$2:$N$4,,0)</f>
        <v>On-site</v>
      </c>
    </row>
    <row r="1378" spans="1:17" x14ac:dyDescent="0.25">
      <c r="A1378" s="28">
        <v>2024</v>
      </c>
      <c r="B1378" s="29" t="s">
        <v>21</v>
      </c>
      <c r="C1378" s="29" t="s">
        <v>12</v>
      </c>
      <c r="D1378" s="29" t="s">
        <v>18</v>
      </c>
      <c r="E1378" s="28">
        <v>142000</v>
      </c>
      <c r="F1378" s="29" t="s">
        <v>14</v>
      </c>
      <c r="G1378" s="28">
        <v>142000</v>
      </c>
      <c r="H1378" s="29" t="s">
        <v>17</v>
      </c>
      <c r="I1378" s="28">
        <v>0</v>
      </c>
      <c r="J1378" s="29" t="s">
        <v>17</v>
      </c>
      <c r="K1378" s="29" t="s">
        <v>16</v>
      </c>
      <c r="L1378" s="29" t="str">
        <f>_xlfn.XLOOKUP($D1378,mapping!$B$2:$B$124,mapping!$A$2:$A$124,,0)</f>
        <v>Machine Learning Engineer</v>
      </c>
      <c r="M1378" s="29" t="str">
        <f>_xlfn.XLOOKUP($C1378,mapping!$J$2:$J$5,mapping!$K$2:$K$5,,0)</f>
        <v>Full-Time</v>
      </c>
      <c r="N1378" s="29" t="str">
        <f>_xlfn.XLOOKUP($B1378,mapping!$G$2:$G$5,mapping!$H$2:$H$5,,0)</f>
        <v>Senior</v>
      </c>
      <c r="O1378" s="29" t="str">
        <f>_xlfn.XLOOKUP($J1378,mapping!$D$2:$D$56,mapping!$E$2:$E$56,,0)</f>
        <v>United States</v>
      </c>
      <c r="P1378" s="29" t="str">
        <f>_xlfn.XLOOKUP($K1378,mapping!$P$2:$P$4,mapping!$Q$2:$Q$4,,0)</f>
        <v>Medium</v>
      </c>
      <c r="Q1378" s="29" t="str">
        <f>_xlfn.XLOOKUP($I1378,mapping!$M$2:$M$4,mapping!$N$2:$N$4,,0)</f>
        <v>On-site</v>
      </c>
    </row>
    <row r="1379" spans="1:17" x14ac:dyDescent="0.25">
      <c r="A1379" s="28">
        <v>2024</v>
      </c>
      <c r="B1379" s="29" t="s">
        <v>21</v>
      </c>
      <c r="C1379" s="29" t="s">
        <v>12</v>
      </c>
      <c r="D1379" s="29" t="s">
        <v>26</v>
      </c>
      <c r="E1379" s="28">
        <v>316900</v>
      </c>
      <c r="F1379" s="29" t="s">
        <v>14</v>
      </c>
      <c r="G1379" s="28">
        <v>316900</v>
      </c>
      <c r="H1379" s="29" t="s">
        <v>17</v>
      </c>
      <c r="I1379" s="28">
        <v>0</v>
      </c>
      <c r="J1379" s="29" t="s">
        <v>17</v>
      </c>
      <c r="K1379" s="29" t="s">
        <v>16</v>
      </c>
      <c r="L1379" s="29" t="str">
        <f>_xlfn.XLOOKUP($D1379,mapping!$B$2:$B$124,mapping!$A$2:$A$124,,0)</f>
        <v>Data Engineer</v>
      </c>
      <c r="M1379" s="29" t="str">
        <f>_xlfn.XLOOKUP($C1379,mapping!$J$2:$J$5,mapping!$K$2:$K$5,,0)</f>
        <v>Full-Time</v>
      </c>
      <c r="N1379" s="29" t="str">
        <f>_xlfn.XLOOKUP($B1379,mapping!$G$2:$G$5,mapping!$H$2:$H$5,,0)</f>
        <v>Senior</v>
      </c>
      <c r="O1379" s="29" t="str">
        <f>_xlfn.XLOOKUP($J1379,mapping!$D$2:$D$56,mapping!$E$2:$E$56,,0)</f>
        <v>United States</v>
      </c>
      <c r="P1379" s="29" t="str">
        <f>_xlfn.XLOOKUP($K1379,mapping!$P$2:$P$4,mapping!$Q$2:$Q$4,,0)</f>
        <v>Medium</v>
      </c>
      <c r="Q1379" s="29" t="str">
        <f>_xlfn.XLOOKUP($I1379,mapping!$M$2:$M$4,mapping!$N$2:$N$4,,0)</f>
        <v>On-site</v>
      </c>
    </row>
    <row r="1380" spans="1:17" x14ac:dyDescent="0.25">
      <c r="A1380" s="28">
        <v>2024</v>
      </c>
      <c r="B1380" s="29" t="s">
        <v>29</v>
      </c>
      <c r="C1380" s="29" t="s">
        <v>12</v>
      </c>
      <c r="D1380" s="29" t="s">
        <v>57</v>
      </c>
      <c r="E1380" s="28">
        <v>132000</v>
      </c>
      <c r="F1380" s="29" t="s">
        <v>14</v>
      </c>
      <c r="G1380" s="28">
        <v>132000</v>
      </c>
      <c r="H1380" s="29" t="s">
        <v>17</v>
      </c>
      <c r="I1380" s="28">
        <v>0</v>
      </c>
      <c r="J1380" s="29" t="s">
        <v>17</v>
      </c>
      <c r="K1380" s="29" t="s">
        <v>16</v>
      </c>
      <c r="L1380" s="29" t="str">
        <f>_xlfn.XLOOKUP($D1380,mapping!$B$2:$B$124,mapping!$A$2:$A$124,,0)</f>
        <v>Data Scientist</v>
      </c>
      <c r="M1380" s="29" t="str">
        <f>_xlfn.XLOOKUP($C1380,mapping!$J$2:$J$5,mapping!$K$2:$K$5,,0)</f>
        <v>Full-Time</v>
      </c>
      <c r="N1380" s="29" t="str">
        <f>_xlfn.XLOOKUP($B1380,mapping!$G$2:$G$5,mapping!$H$2:$H$5,,0)</f>
        <v>Junior</v>
      </c>
      <c r="O1380" s="29" t="str">
        <f>_xlfn.XLOOKUP($J1380,mapping!$D$2:$D$56,mapping!$E$2:$E$56,,0)</f>
        <v>United States</v>
      </c>
      <c r="P1380" s="29" t="str">
        <f>_xlfn.XLOOKUP($K1380,mapping!$P$2:$P$4,mapping!$Q$2:$Q$4,,0)</f>
        <v>Medium</v>
      </c>
      <c r="Q1380" s="29" t="str">
        <f>_xlfn.XLOOKUP($I1380,mapping!$M$2:$M$4,mapping!$N$2:$N$4,,0)</f>
        <v>On-site</v>
      </c>
    </row>
    <row r="1381" spans="1:17" x14ac:dyDescent="0.25">
      <c r="A1381" s="28">
        <v>2022</v>
      </c>
      <c r="B1381" s="29" t="s">
        <v>11</v>
      </c>
      <c r="C1381" s="29" t="s">
        <v>12</v>
      </c>
      <c r="D1381" s="29" t="s">
        <v>81</v>
      </c>
      <c r="E1381" s="28">
        <v>155000</v>
      </c>
      <c r="F1381" s="29" t="s">
        <v>14</v>
      </c>
      <c r="G1381" s="28">
        <v>155000</v>
      </c>
      <c r="H1381" s="29" t="s">
        <v>17</v>
      </c>
      <c r="I1381" s="28">
        <v>0</v>
      </c>
      <c r="J1381" s="29" t="s">
        <v>17</v>
      </c>
      <c r="K1381" s="29" t="s">
        <v>16</v>
      </c>
      <c r="L1381" s="29" t="str">
        <f>_xlfn.XLOOKUP($D1381,mapping!$B$2:$B$124,mapping!$A$2:$A$124,,0)</f>
        <v>Data Manager</v>
      </c>
      <c r="M1381" s="29" t="str">
        <f>_xlfn.XLOOKUP($C1381,mapping!$J$2:$J$5,mapping!$K$2:$K$5,,0)</f>
        <v>Full-Time</v>
      </c>
      <c r="N1381" s="29" t="str">
        <f>_xlfn.XLOOKUP($B1381,mapping!$G$2:$G$5,mapping!$H$2:$H$5,,0)</f>
        <v>Mid-Level</v>
      </c>
      <c r="O1381" s="29" t="str">
        <f>_xlfn.XLOOKUP($J1381,mapping!$D$2:$D$56,mapping!$E$2:$E$56,,0)</f>
        <v>United States</v>
      </c>
      <c r="P1381" s="29" t="str">
        <f>_xlfn.XLOOKUP($K1381,mapping!$P$2:$P$4,mapping!$Q$2:$Q$4,,0)</f>
        <v>Medium</v>
      </c>
      <c r="Q1381" s="29" t="str">
        <f>_xlfn.XLOOKUP($I1381,mapping!$M$2:$M$4,mapping!$N$2:$N$4,,0)</f>
        <v>On-site</v>
      </c>
    </row>
    <row r="1382" spans="1:17" x14ac:dyDescent="0.25">
      <c r="A1382" s="28">
        <v>2024</v>
      </c>
      <c r="B1382" s="29" t="s">
        <v>21</v>
      </c>
      <c r="C1382" s="29" t="s">
        <v>12</v>
      </c>
      <c r="D1382" s="29" t="s">
        <v>22</v>
      </c>
      <c r="E1382" s="28">
        <v>84500</v>
      </c>
      <c r="F1382" s="29" t="s">
        <v>14</v>
      </c>
      <c r="G1382" s="28">
        <v>84500</v>
      </c>
      <c r="H1382" s="29" t="s">
        <v>17</v>
      </c>
      <c r="I1382" s="28">
        <v>0</v>
      </c>
      <c r="J1382" s="29" t="s">
        <v>17</v>
      </c>
      <c r="K1382" s="29" t="s">
        <v>16</v>
      </c>
      <c r="L1382" s="29" t="str">
        <f>_xlfn.XLOOKUP($D1382,mapping!$B$2:$B$124,mapping!$A$2:$A$124,,0)</f>
        <v>Data Scientist</v>
      </c>
      <c r="M1382" s="29" t="str">
        <f>_xlfn.XLOOKUP($C1382,mapping!$J$2:$J$5,mapping!$K$2:$K$5,,0)</f>
        <v>Full-Time</v>
      </c>
      <c r="N1382" s="29" t="str">
        <f>_xlfn.XLOOKUP($B1382,mapping!$G$2:$G$5,mapping!$H$2:$H$5,,0)</f>
        <v>Senior</v>
      </c>
      <c r="O1382" s="29" t="str">
        <f>_xlfn.XLOOKUP($J1382,mapping!$D$2:$D$56,mapping!$E$2:$E$56,,0)</f>
        <v>United States</v>
      </c>
      <c r="P1382" s="29" t="str">
        <f>_xlfn.XLOOKUP($K1382,mapping!$P$2:$P$4,mapping!$Q$2:$Q$4,,0)</f>
        <v>Medium</v>
      </c>
      <c r="Q1382" s="29" t="str">
        <f>_xlfn.XLOOKUP($I1382,mapping!$M$2:$M$4,mapping!$N$2:$N$4,,0)</f>
        <v>On-site</v>
      </c>
    </row>
    <row r="1383" spans="1:17" x14ac:dyDescent="0.25">
      <c r="A1383" s="28">
        <v>2023</v>
      </c>
      <c r="B1383" s="29" t="s">
        <v>21</v>
      </c>
      <c r="C1383" s="29" t="s">
        <v>12</v>
      </c>
      <c r="D1383" s="29" t="s">
        <v>22</v>
      </c>
      <c r="E1383" s="28">
        <v>181500</v>
      </c>
      <c r="F1383" s="29" t="s">
        <v>14</v>
      </c>
      <c r="G1383" s="28">
        <v>181500</v>
      </c>
      <c r="H1383" s="29" t="s">
        <v>17</v>
      </c>
      <c r="I1383" s="28">
        <v>0</v>
      </c>
      <c r="J1383" s="29" t="s">
        <v>17</v>
      </c>
      <c r="K1383" s="29" t="s">
        <v>16</v>
      </c>
      <c r="L1383" s="29" t="str">
        <f>_xlfn.XLOOKUP($D1383,mapping!$B$2:$B$124,mapping!$A$2:$A$124,,0)</f>
        <v>Data Scientist</v>
      </c>
      <c r="M1383" s="29" t="str">
        <f>_xlfn.XLOOKUP($C1383,mapping!$J$2:$J$5,mapping!$K$2:$K$5,,0)</f>
        <v>Full-Time</v>
      </c>
      <c r="N1383" s="29" t="str">
        <f>_xlfn.XLOOKUP($B1383,mapping!$G$2:$G$5,mapping!$H$2:$H$5,,0)</f>
        <v>Senior</v>
      </c>
      <c r="O1383" s="29" t="str">
        <f>_xlfn.XLOOKUP($J1383,mapping!$D$2:$D$56,mapping!$E$2:$E$56,,0)</f>
        <v>United States</v>
      </c>
      <c r="P1383" s="29" t="str">
        <f>_xlfn.XLOOKUP($K1383,mapping!$P$2:$P$4,mapping!$Q$2:$Q$4,,0)</f>
        <v>Medium</v>
      </c>
      <c r="Q1383" s="29" t="str">
        <f>_xlfn.XLOOKUP($I1383,mapping!$M$2:$M$4,mapping!$N$2:$N$4,,0)</f>
        <v>On-site</v>
      </c>
    </row>
    <row r="1384" spans="1:17" x14ac:dyDescent="0.25">
      <c r="A1384" s="28">
        <v>2023</v>
      </c>
      <c r="B1384" s="29" t="s">
        <v>11</v>
      </c>
      <c r="C1384" s="29" t="s">
        <v>12</v>
      </c>
      <c r="D1384" s="29" t="s">
        <v>13</v>
      </c>
      <c r="E1384" s="28">
        <v>150000</v>
      </c>
      <c r="F1384" s="29" t="s">
        <v>14</v>
      </c>
      <c r="G1384" s="28">
        <v>150000</v>
      </c>
      <c r="H1384" s="29" t="s">
        <v>17</v>
      </c>
      <c r="I1384" s="28">
        <v>0</v>
      </c>
      <c r="J1384" s="29" t="s">
        <v>17</v>
      </c>
      <c r="K1384" s="29" t="s">
        <v>16</v>
      </c>
      <c r="L1384" s="29" t="str">
        <f>_xlfn.XLOOKUP($D1384,mapping!$B$2:$B$124,mapping!$A$2:$A$124,,0)</f>
        <v>Data Analyst</v>
      </c>
      <c r="M1384" s="29" t="str">
        <f>_xlfn.XLOOKUP($C1384,mapping!$J$2:$J$5,mapping!$K$2:$K$5,,0)</f>
        <v>Full-Time</v>
      </c>
      <c r="N1384" s="29" t="str">
        <f>_xlfn.XLOOKUP($B1384,mapping!$G$2:$G$5,mapping!$H$2:$H$5,,0)</f>
        <v>Mid-Level</v>
      </c>
      <c r="O1384" s="29" t="str">
        <f>_xlfn.XLOOKUP($J1384,mapping!$D$2:$D$56,mapping!$E$2:$E$56,,0)</f>
        <v>United States</v>
      </c>
      <c r="P1384" s="29" t="str">
        <f>_xlfn.XLOOKUP($K1384,mapping!$P$2:$P$4,mapping!$Q$2:$Q$4,,0)</f>
        <v>Medium</v>
      </c>
      <c r="Q1384" s="29" t="str">
        <f>_xlfn.XLOOKUP($I1384,mapping!$M$2:$M$4,mapping!$N$2:$N$4,,0)</f>
        <v>On-site</v>
      </c>
    </row>
    <row r="1385" spans="1:17" x14ac:dyDescent="0.25">
      <c r="A1385" s="28">
        <v>2024</v>
      </c>
      <c r="B1385" s="29" t="s">
        <v>21</v>
      </c>
      <c r="C1385" s="29" t="s">
        <v>12</v>
      </c>
      <c r="D1385" s="29" t="s">
        <v>26</v>
      </c>
      <c r="E1385" s="28">
        <v>150000</v>
      </c>
      <c r="F1385" s="29" t="s">
        <v>14</v>
      </c>
      <c r="G1385" s="28">
        <v>150000</v>
      </c>
      <c r="H1385" s="29" t="s">
        <v>17</v>
      </c>
      <c r="I1385" s="28">
        <v>100</v>
      </c>
      <c r="J1385" s="29" t="s">
        <v>17</v>
      </c>
      <c r="K1385" s="29" t="s">
        <v>16</v>
      </c>
      <c r="L1385" s="29" t="str">
        <f>_xlfn.XLOOKUP($D1385,mapping!$B$2:$B$124,mapping!$A$2:$A$124,,0)</f>
        <v>Data Engineer</v>
      </c>
      <c r="M1385" s="29" t="str">
        <f>_xlfn.XLOOKUP($C1385,mapping!$J$2:$J$5,mapping!$K$2:$K$5,,0)</f>
        <v>Full-Time</v>
      </c>
      <c r="N1385" s="29" t="str">
        <f>_xlfn.XLOOKUP($B1385,mapping!$G$2:$G$5,mapping!$H$2:$H$5,,0)</f>
        <v>Senior</v>
      </c>
      <c r="O1385" s="29" t="str">
        <f>_xlfn.XLOOKUP($J1385,mapping!$D$2:$D$56,mapping!$E$2:$E$56,,0)</f>
        <v>United States</v>
      </c>
      <c r="P1385" s="29" t="str">
        <f>_xlfn.XLOOKUP($K1385,mapping!$P$2:$P$4,mapping!$Q$2:$Q$4,,0)</f>
        <v>Medium</v>
      </c>
      <c r="Q1385" s="29" t="str">
        <f>_xlfn.XLOOKUP($I1385,mapping!$M$2:$M$4,mapping!$N$2:$N$4,,0)</f>
        <v>Remote</v>
      </c>
    </row>
    <row r="1386" spans="1:17" x14ac:dyDescent="0.25">
      <c r="A1386" s="28">
        <v>2023</v>
      </c>
      <c r="B1386" s="29" t="s">
        <v>21</v>
      </c>
      <c r="C1386" s="29" t="s">
        <v>12</v>
      </c>
      <c r="D1386" s="29" t="s">
        <v>62</v>
      </c>
      <c r="E1386" s="28">
        <v>79600</v>
      </c>
      <c r="F1386" s="29" t="s">
        <v>14</v>
      </c>
      <c r="G1386" s="28">
        <v>79600</v>
      </c>
      <c r="H1386" s="29" t="s">
        <v>17</v>
      </c>
      <c r="I1386" s="28">
        <v>0</v>
      </c>
      <c r="J1386" s="29" t="s">
        <v>17</v>
      </c>
      <c r="K1386" s="29" t="s">
        <v>33</v>
      </c>
      <c r="L1386" s="29" t="str">
        <f>_xlfn.XLOOKUP($D1386,mapping!$B$2:$B$124,mapping!$A$2:$A$124,,0)</f>
        <v>Business Intelligence</v>
      </c>
      <c r="M1386" s="29" t="str">
        <f>_xlfn.XLOOKUP($C1386,mapping!$J$2:$J$5,mapping!$K$2:$K$5,,0)</f>
        <v>Full-Time</v>
      </c>
      <c r="N1386" s="29" t="str">
        <f>_xlfn.XLOOKUP($B1386,mapping!$G$2:$G$5,mapping!$H$2:$H$5,,0)</f>
        <v>Senior</v>
      </c>
      <c r="O1386" s="29" t="str">
        <f>_xlfn.XLOOKUP($J1386,mapping!$D$2:$D$56,mapping!$E$2:$E$56,,0)</f>
        <v>United States</v>
      </c>
      <c r="P1386" s="29" t="str">
        <f>_xlfn.XLOOKUP($K1386,mapping!$P$2:$P$4,mapping!$Q$2:$Q$4,,0)</f>
        <v>Large</v>
      </c>
      <c r="Q1386" s="29" t="str">
        <f>_xlfn.XLOOKUP($I1386,mapping!$M$2:$M$4,mapping!$N$2:$N$4,,0)</f>
        <v>On-site</v>
      </c>
    </row>
    <row r="1387" spans="1:17" x14ac:dyDescent="0.25">
      <c r="A1387" s="28">
        <v>2023</v>
      </c>
      <c r="B1387" s="29" t="s">
        <v>21</v>
      </c>
      <c r="C1387" s="29" t="s">
        <v>12</v>
      </c>
      <c r="D1387" s="29" t="s">
        <v>69</v>
      </c>
      <c r="E1387" s="28">
        <v>120000</v>
      </c>
      <c r="F1387" s="29" t="s">
        <v>14</v>
      </c>
      <c r="G1387" s="28">
        <v>120000</v>
      </c>
      <c r="H1387" s="29" t="s">
        <v>17</v>
      </c>
      <c r="I1387" s="28">
        <v>0</v>
      </c>
      <c r="J1387" s="29" t="s">
        <v>17</v>
      </c>
      <c r="K1387" s="29" t="s">
        <v>16</v>
      </c>
      <c r="L1387" s="29" t="str">
        <f>_xlfn.XLOOKUP($D1387,mapping!$B$2:$B$124,mapping!$A$2:$A$124,,0)</f>
        <v>Data Manager</v>
      </c>
      <c r="M1387" s="29" t="str">
        <f>_xlfn.XLOOKUP($C1387,mapping!$J$2:$J$5,mapping!$K$2:$K$5,,0)</f>
        <v>Full-Time</v>
      </c>
      <c r="N1387" s="29" t="str">
        <f>_xlfn.XLOOKUP($B1387,mapping!$G$2:$G$5,mapping!$H$2:$H$5,,0)</f>
        <v>Senior</v>
      </c>
      <c r="O1387" s="29" t="str">
        <f>_xlfn.XLOOKUP($J1387,mapping!$D$2:$D$56,mapping!$E$2:$E$56,,0)</f>
        <v>United States</v>
      </c>
      <c r="P1387" s="29" t="str">
        <f>_xlfn.XLOOKUP($K1387,mapping!$P$2:$P$4,mapping!$Q$2:$Q$4,,0)</f>
        <v>Medium</v>
      </c>
      <c r="Q1387" s="29" t="str">
        <f>_xlfn.XLOOKUP($I1387,mapping!$M$2:$M$4,mapping!$N$2:$N$4,,0)</f>
        <v>On-site</v>
      </c>
    </row>
    <row r="1388" spans="1:17" x14ac:dyDescent="0.25">
      <c r="A1388" s="28">
        <v>2024</v>
      </c>
      <c r="B1388" s="29" t="s">
        <v>29</v>
      </c>
      <c r="C1388" s="29" t="s">
        <v>12</v>
      </c>
      <c r="D1388" s="29" t="s">
        <v>13</v>
      </c>
      <c r="E1388" s="28">
        <v>57300</v>
      </c>
      <c r="F1388" s="29" t="s">
        <v>14</v>
      </c>
      <c r="G1388" s="28">
        <v>57300</v>
      </c>
      <c r="H1388" s="29" t="s">
        <v>17</v>
      </c>
      <c r="I1388" s="28">
        <v>0</v>
      </c>
      <c r="J1388" s="29" t="s">
        <v>17</v>
      </c>
      <c r="K1388" s="29" t="s">
        <v>16</v>
      </c>
      <c r="L1388" s="29" t="str">
        <f>_xlfn.XLOOKUP($D1388,mapping!$B$2:$B$124,mapping!$A$2:$A$124,,0)</f>
        <v>Data Analyst</v>
      </c>
      <c r="M1388" s="29" t="str">
        <f>_xlfn.XLOOKUP($C1388,mapping!$J$2:$J$5,mapping!$K$2:$K$5,,0)</f>
        <v>Full-Time</v>
      </c>
      <c r="N1388" s="29" t="str">
        <f>_xlfn.XLOOKUP($B1388,mapping!$G$2:$G$5,mapping!$H$2:$H$5,,0)</f>
        <v>Junior</v>
      </c>
      <c r="O1388" s="29" t="str">
        <f>_xlfn.XLOOKUP($J1388,mapping!$D$2:$D$56,mapping!$E$2:$E$56,,0)</f>
        <v>United States</v>
      </c>
      <c r="P1388" s="29" t="str">
        <f>_xlfn.XLOOKUP($K1388,mapping!$P$2:$P$4,mapping!$Q$2:$Q$4,,0)</f>
        <v>Medium</v>
      </c>
      <c r="Q1388" s="29" t="str">
        <f>_xlfn.XLOOKUP($I1388,mapping!$M$2:$M$4,mapping!$N$2:$N$4,,0)</f>
        <v>On-site</v>
      </c>
    </row>
    <row r="1389" spans="1:17" x14ac:dyDescent="0.25">
      <c r="A1389" s="28">
        <v>2023</v>
      </c>
      <c r="B1389" s="29" t="s">
        <v>21</v>
      </c>
      <c r="C1389" s="29" t="s">
        <v>12</v>
      </c>
      <c r="D1389" s="29" t="s">
        <v>26</v>
      </c>
      <c r="E1389" s="28">
        <v>175000</v>
      </c>
      <c r="F1389" s="29" t="s">
        <v>14</v>
      </c>
      <c r="G1389" s="28">
        <v>175000</v>
      </c>
      <c r="H1389" s="29" t="s">
        <v>17</v>
      </c>
      <c r="I1389" s="28">
        <v>0</v>
      </c>
      <c r="J1389" s="29" t="s">
        <v>17</v>
      </c>
      <c r="K1389" s="29" t="s">
        <v>16</v>
      </c>
      <c r="L1389" s="29" t="str">
        <f>_xlfn.XLOOKUP($D1389,mapping!$B$2:$B$124,mapping!$A$2:$A$124,,0)</f>
        <v>Data Engineer</v>
      </c>
      <c r="M1389" s="29" t="str">
        <f>_xlfn.XLOOKUP($C1389,mapping!$J$2:$J$5,mapping!$K$2:$K$5,,0)</f>
        <v>Full-Time</v>
      </c>
      <c r="N1389" s="29" t="str">
        <f>_xlfn.XLOOKUP($B1389,mapping!$G$2:$G$5,mapping!$H$2:$H$5,,0)</f>
        <v>Senior</v>
      </c>
      <c r="O1389" s="29" t="str">
        <f>_xlfn.XLOOKUP($J1389,mapping!$D$2:$D$56,mapping!$E$2:$E$56,,0)</f>
        <v>United States</v>
      </c>
      <c r="P1389" s="29" t="str">
        <f>_xlfn.XLOOKUP($K1389,mapping!$P$2:$P$4,mapping!$Q$2:$Q$4,,0)</f>
        <v>Medium</v>
      </c>
      <c r="Q1389" s="29" t="str">
        <f>_xlfn.XLOOKUP($I1389,mapping!$M$2:$M$4,mapping!$N$2:$N$4,,0)</f>
        <v>On-site</v>
      </c>
    </row>
    <row r="1390" spans="1:17" x14ac:dyDescent="0.25">
      <c r="A1390" s="28">
        <v>2023</v>
      </c>
      <c r="B1390" s="29" t="s">
        <v>21</v>
      </c>
      <c r="C1390" s="29" t="s">
        <v>12</v>
      </c>
      <c r="D1390" s="29" t="s">
        <v>22</v>
      </c>
      <c r="E1390" s="28">
        <v>105000</v>
      </c>
      <c r="F1390" s="29" t="s">
        <v>14</v>
      </c>
      <c r="G1390" s="28">
        <v>105000</v>
      </c>
      <c r="H1390" s="29" t="s">
        <v>17</v>
      </c>
      <c r="I1390" s="28">
        <v>0</v>
      </c>
      <c r="J1390" s="29" t="s">
        <v>17</v>
      </c>
      <c r="K1390" s="29" t="s">
        <v>16</v>
      </c>
      <c r="L1390" s="29" t="str">
        <f>_xlfn.XLOOKUP($D1390,mapping!$B$2:$B$124,mapping!$A$2:$A$124,,0)</f>
        <v>Data Scientist</v>
      </c>
      <c r="M1390" s="29" t="str">
        <f>_xlfn.XLOOKUP($C1390,mapping!$J$2:$J$5,mapping!$K$2:$K$5,,0)</f>
        <v>Full-Time</v>
      </c>
      <c r="N1390" s="29" t="str">
        <f>_xlfn.XLOOKUP($B1390,mapping!$G$2:$G$5,mapping!$H$2:$H$5,,0)</f>
        <v>Senior</v>
      </c>
      <c r="O1390" s="29" t="str">
        <f>_xlfn.XLOOKUP($J1390,mapping!$D$2:$D$56,mapping!$E$2:$E$56,,0)</f>
        <v>United States</v>
      </c>
      <c r="P1390" s="29" t="str">
        <f>_xlfn.XLOOKUP($K1390,mapping!$P$2:$P$4,mapping!$Q$2:$Q$4,,0)</f>
        <v>Medium</v>
      </c>
      <c r="Q1390" s="29" t="str">
        <f>_xlfn.XLOOKUP($I1390,mapping!$M$2:$M$4,mapping!$N$2:$N$4,,0)</f>
        <v>On-site</v>
      </c>
    </row>
    <row r="1391" spans="1:17" x14ac:dyDescent="0.25">
      <c r="A1391" s="28">
        <v>2023</v>
      </c>
      <c r="B1391" s="29" t="s">
        <v>21</v>
      </c>
      <c r="C1391" s="29" t="s">
        <v>12</v>
      </c>
      <c r="D1391" s="29" t="s">
        <v>22</v>
      </c>
      <c r="E1391" s="28">
        <v>223800</v>
      </c>
      <c r="F1391" s="29" t="s">
        <v>14</v>
      </c>
      <c r="G1391" s="28">
        <v>223800</v>
      </c>
      <c r="H1391" s="29" t="s">
        <v>17</v>
      </c>
      <c r="I1391" s="28">
        <v>0</v>
      </c>
      <c r="J1391" s="29" t="s">
        <v>17</v>
      </c>
      <c r="K1391" s="29" t="s">
        <v>16</v>
      </c>
      <c r="L1391" s="29" t="str">
        <f>_xlfn.XLOOKUP($D1391,mapping!$B$2:$B$124,mapping!$A$2:$A$124,,0)</f>
        <v>Data Scientist</v>
      </c>
      <c r="M1391" s="29" t="str">
        <f>_xlfn.XLOOKUP($C1391,mapping!$J$2:$J$5,mapping!$K$2:$K$5,,0)</f>
        <v>Full-Time</v>
      </c>
      <c r="N1391" s="29" t="str">
        <f>_xlfn.XLOOKUP($B1391,mapping!$G$2:$G$5,mapping!$H$2:$H$5,,0)</f>
        <v>Senior</v>
      </c>
      <c r="O1391" s="29" t="str">
        <f>_xlfn.XLOOKUP($J1391,mapping!$D$2:$D$56,mapping!$E$2:$E$56,,0)</f>
        <v>United States</v>
      </c>
      <c r="P1391" s="29" t="str">
        <f>_xlfn.XLOOKUP($K1391,mapping!$P$2:$P$4,mapping!$Q$2:$Q$4,,0)</f>
        <v>Medium</v>
      </c>
      <c r="Q1391" s="29" t="str">
        <f>_xlfn.XLOOKUP($I1391,mapping!$M$2:$M$4,mapping!$N$2:$N$4,,0)</f>
        <v>On-site</v>
      </c>
    </row>
    <row r="1392" spans="1:17" x14ac:dyDescent="0.25">
      <c r="A1392" s="28">
        <v>2020</v>
      </c>
      <c r="B1392" s="29" t="s">
        <v>11</v>
      </c>
      <c r="C1392" s="29" t="s">
        <v>12</v>
      </c>
      <c r="D1392" s="29" t="s">
        <v>22</v>
      </c>
      <c r="E1392" s="28">
        <v>3000000</v>
      </c>
      <c r="F1392" s="29" t="s">
        <v>37</v>
      </c>
      <c r="G1392" s="28">
        <v>40481</v>
      </c>
      <c r="H1392" s="29" t="s">
        <v>38</v>
      </c>
      <c r="I1392" s="28">
        <v>0</v>
      </c>
      <c r="J1392" s="29" t="s">
        <v>38</v>
      </c>
      <c r="K1392" s="29" t="s">
        <v>33</v>
      </c>
      <c r="L1392" s="29" t="str">
        <f>_xlfn.XLOOKUP($D1392,mapping!$B$2:$B$124,mapping!$A$2:$A$124,,0)</f>
        <v>Data Scientist</v>
      </c>
      <c r="M1392" s="29" t="str">
        <f>_xlfn.XLOOKUP($C1392,mapping!$J$2:$J$5,mapping!$K$2:$K$5,,0)</f>
        <v>Full-Time</v>
      </c>
      <c r="N1392" s="29" t="str">
        <f>_xlfn.XLOOKUP($B1392,mapping!$G$2:$G$5,mapping!$H$2:$H$5,,0)</f>
        <v>Mid-Level</v>
      </c>
      <c r="O1392" s="29" t="str">
        <f>_xlfn.XLOOKUP($J1392,mapping!$D$2:$D$56,mapping!$E$2:$E$56,,0)</f>
        <v>India</v>
      </c>
      <c r="P1392" s="29" t="str">
        <f>_xlfn.XLOOKUP($K1392,mapping!$P$2:$P$4,mapping!$Q$2:$Q$4,,0)</f>
        <v>Large</v>
      </c>
      <c r="Q1392" s="29" t="str">
        <f>_xlfn.XLOOKUP($I1392,mapping!$M$2:$M$4,mapping!$N$2:$N$4,,0)</f>
        <v>On-site</v>
      </c>
    </row>
    <row r="1393" spans="1:17" x14ac:dyDescent="0.25">
      <c r="A1393" s="28">
        <v>2023</v>
      </c>
      <c r="B1393" s="29" t="s">
        <v>11</v>
      </c>
      <c r="C1393" s="29" t="s">
        <v>12</v>
      </c>
      <c r="D1393" s="29" t="s">
        <v>22</v>
      </c>
      <c r="E1393" s="28">
        <v>70000</v>
      </c>
      <c r="F1393" s="29" t="s">
        <v>27</v>
      </c>
      <c r="G1393" s="28">
        <v>86128</v>
      </c>
      <c r="H1393" s="29" t="s">
        <v>28</v>
      </c>
      <c r="I1393" s="28">
        <v>0</v>
      </c>
      <c r="J1393" s="29" t="s">
        <v>28</v>
      </c>
      <c r="K1393" s="29" t="s">
        <v>16</v>
      </c>
      <c r="L1393" s="29" t="str">
        <f>_xlfn.XLOOKUP($D1393,mapping!$B$2:$B$124,mapping!$A$2:$A$124,,0)</f>
        <v>Data Scientist</v>
      </c>
      <c r="M1393" s="29" t="str">
        <f>_xlfn.XLOOKUP($C1393,mapping!$J$2:$J$5,mapping!$K$2:$K$5,,0)</f>
        <v>Full-Time</v>
      </c>
      <c r="N1393" s="29" t="str">
        <f>_xlfn.XLOOKUP($B1393,mapping!$G$2:$G$5,mapping!$H$2:$H$5,,0)</f>
        <v>Mid-Level</v>
      </c>
      <c r="O1393" s="29" t="str">
        <f>_xlfn.XLOOKUP($J1393,mapping!$D$2:$D$56,mapping!$E$2:$E$56,,0)</f>
        <v>United Kingdom</v>
      </c>
      <c r="P1393" s="29" t="str">
        <f>_xlfn.XLOOKUP($K1393,mapping!$P$2:$P$4,mapping!$Q$2:$Q$4,,0)</f>
        <v>Medium</v>
      </c>
      <c r="Q1393" s="29" t="str">
        <f>_xlfn.XLOOKUP($I1393,mapping!$M$2:$M$4,mapping!$N$2:$N$4,,0)</f>
        <v>On-site</v>
      </c>
    </row>
    <row r="1394" spans="1:17" x14ac:dyDescent="0.25">
      <c r="A1394" s="28">
        <v>2023</v>
      </c>
      <c r="B1394" s="29" t="s">
        <v>29</v>
      </c>
      <c r="C1394" s="29" t="s">
        <v>12</v>
      </c>
      <c r="D1394" s="29" t="s">
        <v>26</v>
      </c>
      <c r="E1394" s="28">
        <v>38000</v>
      </c>
      <c r="F1394" s="29" t="s">
        <v>19</v>
      </c>
      <c r="G1394" s="28">
        <v>41027</v>
      </c>
      <c r="H1394" s="29" t="s">
        <v>42</v>
      </c>
      <c r="I1394" s="28">
        <v>100</v>
      </c>
      <c r="J1394" s="29" t="s">
        <v>42</v>
      </c>
      <c r="K1394" s="29" t="s">
        <v>33</v>
      </c>
      <c r="L1394" s="29" t="str">
        <f>_xlfn.XLOOKUP($D1394,mapping!$B$2:$B$124,mapping!$A$2:$A$124,,0)</f>
        <v>Data Engineer</v>
      </c>
      <c r="M1394" s="29" t="str">
        <f>_xlfn.XLOOKUP($C1394,mapping!$J$2:$J$5,mapping!$K$2:$K$5,,0)</f>
        <v>Full-Time</v>
      </c>
      <c r="N1394" s="29" t="str">
        <f>_xlfn.XLOOKUP($B1394,mapping!$G$2:$G$5,mapping!$H$2:$H$5,,0)</f>
        <v>Junior</v>
      </c>
      <c r="O1394" s="29" t="str">
        <f>_xlfn.XLOOKUP($J1394,mapping!$D$2:$D$56,mapping!$E$2:$E$56,,0)</f>
        <v>Spain</v>
      </c>
      <c r="P1394" s="29" t="str">
        <f>_xlfn.XLOOKUP($K1394,mapping!$P$2:$P$4,mapping!$Q$2:$Q$4,,0)</f>
        <v>Large</v>
      </c>
      <c r="Q1394" s="29" t="str">
        <f>_xlfn.XLOOKUP($I1394,mapping!$M$2:$M$4,mapping!$N$2:$N$4,,0)</f>
        <v>Remote</v>
      </c>
    </row>
    <row r="1395" spans="1:17" x14ac:dyDescent="0.25">
      <c r="A1395" s="28">
        <v>2022</v>
      </c>
      <c r="B1395" s="29" t="s">
        <v>21</v>
      </c>
      <c r="C1395" s="29" t="s">
        <v>12</v>
      </c>
      <c r="D1395" s="29" t="s">
        <v>26</v>
      </c>
      <c r="E1395" s="28">
        <v>178800</v>
      </c>
      <c r="F1395" s="29" t="s">
        <v>14</v>
      </c>
      <c r="G1395" s="28">
        <v>178800</v>
      </c>
      <c r="H1395" s="29" t="s">
        <v>17</v>
      </c>
      <c r="I1395" s="28">
        <v>100</v>
      </c>
      <c r="J1395" s="29" t="s">
        <v>17</v>
      </c>
      <c r="K1395" s="29" t="s">
        <v>33</v>
      </c>
      <c r="L1395" s="29" t="str">
        <f>_xlfn.XLOOKUP($D1395,mapping!$B$2:$B$124,mapping!$A$2:$A$124,,0)</f>
        <v>Data Engineer</v>
      </c>
      <c r="M1395" s="29" t="str">
        <f>_xlfn.XLOOKUP($C1395,mapping!$J$2:$J$5,mapping!$K$2:$K$5,,0)</f>
        <v>Full-Time</v>
      </c>
      <c r="N1395" s="29" t="str">
        <f>_xlfn.XLOOKUP($B1395,mapping!$G$2:$G$5,mapping!$H$2:$H$5,,0)</f>
        <v>Senior</v>
      </c>
      <c r="O1395" s="29" t="str">
        <f>_xlfn.XLOOKUP($J1395,mapping!$D$2:$D$56,mapping!$E$2:$E$56,,0)</f>
        <v>United States</v>
      </c>
      <c r="P1395" s="29" t="str">
        <f>_xlfn.XLOOKUP($K1395,mapping!$P$2:$P$4,mapping!$Q$2:$Q$4,,0)</f>
        <v>Large</v>
      </c>
      <c r="Q1395" s="29" t="str">
        <f>_xlfn.XLOOKUP($I1395,mapping!$M$2:$M$4,mapping!$N$2:$N$4,,0)</f>
        <v>Remote</v>
      </c>
    </row>
    <row r="1396" spans="1:17" x14ac:dyDescent="0.25">
      <c r="A1396" s="28">
        <v>2023</v>
      </c>
      <c r="B1396" s="29" t="s">
        <v>21</v>
      </c>
      <c r="C1396" s="29" t="s">
        <v>12</v>
      </c>
      <c r="D1396" s="29" t="s">
        <v>18</v>
      </c>
      <c r="E1396" s="28">
        <v>142200</v>
      </c>
      <c r="F1396" s="29" t="s">
        <v>14</v>
      </c>
      <c r="G1396" s="28">
        <v>142200</v>
      </c>
      <c r="H1396" s="29" t="s">
        <v>17</v>
      </c>
      <c r="I1396" s="28">
        <v>0</v>
      </c>
      <c r="J1396" s="29" t="s">
        <v>17</v>
      </c>
      <c r="K1396" s="29" t="s">
        <v>16</v>
      </c>
      <c r="L1396" s="29" t="str">
        <f>_xlfn.XLOOKUP($D1396,mapping!$B$2:$B$124,mapping!$A$2:$A$124,,0)</f>
        <v>Machine Learning Engineer</v>
      </c>
      <c r="M1396" s="29" t="str">
        <f>_xlfn.XLOOKUP($C1396,mapping!$J$2:$J$5,mapping!$K$2:$K$5,,0)</f>
        <v>Full-Time</v>
      </c>
      <c r="N1396" s="29" t="str">
        <f>_xlfn.XLOOKUP($B1396,mapping!$G$2:$G$5,mapping!$H$2:$H$5,,0)</f>
        <v>Senior</v>
      </c>
      <c r="O1396" s="29" t="str">
        <f>_xlfn.XLOOKUP($J1396,mapping!$D$2:$D$56,mapping!$E$2:$E$56,,0)</f>
        <v>United States</v>
      </c>
      <c r="P1396" s="29" t="str">
        <f>_xlfn.XLOOKUP($K1396,mapping!$P$2:$P$4,mapping!$Q$2:$Q$4,,0)</f>
        <v>Medium</v>
      </c>
      <c r="Q1396" s="29" t="str">
        <f>_xlfn.XLOOKUP($I1396,mapping!$M$2:$M$4,mapping!$N$2:$N$4,,0)</f>
        <v>On-site</v>
      </c>
    </row>
    <row r="1397" spans="1:17" x14ac:dyDescent="0.25">
      <c r="A1397" s="28">
        <v>2022</v>
      </c>
      <c r="B1397" s="29" t="s">
        <v>21</v>
      </c>
      <c r="C1397" s="29" t="s">
        <v>12</v>
      </c>
      <c r="D1397" s="29" t="s">
        <v>26</v>
      </c>
      <c r="E1397" s="28">
        <v>210000</v>
      </c>
      <c r="F1397" s="29" t="s">
        <v>14</v>
      </c>
      <c r="G1397" s="28">
        <v>210000</v>
      </c>
      <c r="H1397" s="29" t="s">
        <v>17</v>
      </c>
      <c r="I1397" s="28">
        <v>100</v>
      </c>
      <c r="J1397" s="29" t="s">
        <v>17</v>
      </c>
      <c r="K1397" s="29" t="s">
        <v>16</v>
      </c>
      <c r="L1397" s="29" t="str">
        <f>_xlfn.XLOOKUP($D1397,mapping!$B$2:$B$124,mapping!$A$2:$A$124,,0)</f>
        <v>Data Engineer</v>
      </c>
      <c r="M1397" s="29" t="str">
        <f>_xlfn.XLOOKUP($C1397,mapping!$J$2:$J$5,mapping!$K$2:$K$5,,0)</f>
        <v>Full-Time</v>
      </c>
      <c r="N1397" s="29" t="str">
        <f>_xlfn.XLOOKUP($B1397,mapping!$G$2:$G$5,mapping!$H$2:$H$5,,0)</f>
        <v>Senior</v>
      </c>
      <c r="O1397" s="29" t="str">
        <f>_xlfn.XLOOKUP($J1397,mapping!$D$2:$D$56,mapping!$E$2:$E$56,,0)</f>
        <v>United States</v>
      </c>
      <c r="P1397" s="29" t="str">
        <f>_xlfn.XLOOKUP($K1397,mapping!$P$2:$P$4,mapping!$Q$2:$Q$4,,0)</f>
        <v>Medium</v>
      </c>
      <c r="Q1397" s="29" t="str">
        <f>_xlfn.XLOOKUP($I1397,mapping!$M$2:$M$4,mapping!$N$2:$N$4,,0)</f>
        <v>Remote</v>
      </c>
    </row>
    <row r="1398" spans="1:17" x14ac:dyDescent="0.25">
      <c r="A1398" s="28">
        <v>2023</v>
      </c>
      <c r="B1398" s="29" t="s">
        <v>21</v>
      </c>
      <c r="C1398" s="29" t="s">
        <v>12</v>
      </c>
      <c r="D1398" s="29" t="s">
        <v>69</v>
      </c>
      <c r="E1398" s="28">
        <v>80000</v>
      </c>
      <c r="F1398" s="29" t="s">
        <v>14</v>
      </c>
      <c r="G1398" s="28">
        <v>80000</v>
      </c>
      <c r="H1398" s="29" t="s">
        <v>17</v>
      </c>
      <c r="I1398" s="28">
        <v>0</v>
      </c>
      <c r="J1398" s="29" t="s">
        <v>17</v>
      </c>
      <c r="K1398" s="29" t="s">
        <v>16</v>
      </c>
      <c r="L1398" s="29" t="str">
        <f>_xlfn.XLOOKUP($D1398,mapping!$B$2:$B$124,mapping!$A$2:$A$124,,0)</f>
        <v>Data Manager</v>
      </c>
      <c r="M1398" s="29" t="str">
        <f>_xlfn.XLOOKUP($C1398,mapping!$J$2:$J$5,mapping!$K$2:$K$5,,0)</f>
        <v>Full-Time</v>
      </c>
      <c r="N1398" s="29" t="str">
        <f>_xlfn.XLOOKUP($B1398,mapping!$G$2:$G$5,mapping!$H$2:$H$5,,0)</f>
        <v>Senior</v>
      </c>
      <c r="O1398" s="29" t="str">
        <f>_xlfn.XLOOKUP($J1398,mapping!$D$2:$D$56,mapping!$E$2:$E$56,,0)</f>
        <v>United States</v>
      </c>
      <c r="P1398" s="29" t="str">
        <f>_xlfn.XLOOKUP($K1398,mapping!$P$2:$P$4,mapping!$Q$2:$Q$4,,0)</f>
        <v>Medium</v>
      </c>
      <c r="Q1398" s="29" t="str">
        <f>_xlfn.XLOOKUP($I1398,mapping!$M$2:$M$4,mapping!$N$2:$N$4,,0)</f>
        <v>On-site</v>
      </c>
    </row>
    <row r="1399" spans="1:17" x14ac:dyDescent="0.25">
      <c r="A1399" s="28">
        <v>2023</v>
      </c>
      <c r="B1399" s="29" t="s">
        <v>21</v>
      </c>
      <c r="C1399" s="29" t="s">
        <v>12</v>
      </c>
      <c r="D1399" s="29" t="s">
        <v>22</v>
      </c>
      <c r="E1399" s="28">
        <v>192000</v>
      </c>
      <c r="F1399" s="29" t="s">
        <v>14</v>
      </c>
      <c r="G1399" s="28">
        <v>192000</v>
      </c>
      <c r="H1399" s="29" t="s">
        <v>17</v>
      </c>
      <c r="I1399" s="28">
        <v>0</v>
      </c>
      <c r="J1399" s="29" t="s">
        <v>17</v>
      </c>
      <c r="K1399" s="29" t="s">
        <v>16</v>
      </c>
      <c r="L1399" s="29" t="str">
        <f>_xlfn.XLOOKUP($D1399,mapping!$B$2:$B$124,mapping!$A$2:$A$124,,0)</f>
        <v>Data Scientist</v>
      </c>
      <c r="M1399" s="29" t="str">
        <f>_xlfn.XLOOKUP($C1399,mapping!$J$2:$J$5,mapping!$K$2:$K$5,,0)</f>
        <v>Full-Time</v>
      </c>
      <c r="N1399" s="29" t="str">
        <f>_xlfn.XLOOKUP($B1399,mapping!$G$2:$G$5,mapping!$H$2:$H$5,,0)</f>
        <v>Senior</v>
      </c>
      <c r="O1399" s="29" t="str">
        <f>_xlfn.XLOOKUP($J1399,mapping!$D$2:$D$56,mapping!$E$2:$E$56,,0)</f>
        <v>United States</v>
      </c>
      <c r="P1399" s="29" t="str">
        <f>_xlfn.XLOOKUP($K1399,mapping!$P$2:$P$4,mapping!$Q$2:$Q$4,,0)</f>
        <v>Medium</v>
      </c>
      <c r="Q1399" s="29" t="str">
        <f>_xlfn.XLOOKUP($I1399,mapping!$M$2:$M$4,mapping!$N$2:$N$4,,0)</f>
        <v>On-site</v>
      </c>
    </row>
    <row r="1400" spans="1:17" x14ac:dyDescent="0.25">
      <c r="A1400" s="28">
        <v>2023</v>
      </c>
      <c r="B1400" s="29" t="s">
        <v>21</v>
      </c>
      <c r="C1400" s="29" t="s">
        <v>12</v>
      </c>
      <c r="D1400" s="29" t="s">
        <v>58</v>
      </c>
      <c r="E1400" s="28">
        <v>191765</v>
      </c>
      <c r="F1400" s="29" t="s">
        <v>14</v>
      </c>
      <c r="G1400" s="28">
        <v>191765</v>
      </c>
      <c r="H1400" s="29" t="s">
        <v>17</v>
      </c>
      <c r="I1400" s="28">
        <v>0</v>
      </c>
      <c r="J1400" s="29" t="s">
        <v>17</v>
      </c>
      <c r="K1400" s="29" t="s">
        <v>16</v>
      </c>
      <c r="L1400" s="29" t="str">
        <f>_xlfn.XLOOKUP($D1400,mapping!$B$2:$B$124,mapping!$A$2:$A$124,,0)</f>
        <v>Data Manager</v>
      </c>
      <c r="M1400" s="29" t="str">
        <f>_xlfn.XLOOKUP($C1400,mapping!$J$2:$J$5,mapping!$K$2:$K$5,,0)</f>
        <v>Full-Time</v>
      </c>
      <c r="N1400" s="29" t="str">
        <f>_xlfn.XLOOKUP($B1400,mapping!$G$2:$G$5,mapping!$H$2:$H$5,,0)</f>
        <v>Senior</v>
      </c>
      <c r="O1400" s="29" t="str">
        <f>_xlfn.XLOOKUP($J1400,mapping!$D$2:$D$56,mapping!$E$2:$E$56,,0)</f>
        <v>United States</v>
      </c>
      <c r="P1400" s="29" t="str">
        <f>_xlfn.XLOOKUP($K1400,mapping!$P$2:$P$4,mapping!$Q$2:$Q$4,,0)</f>
        <v>Medium</v>
      </c>
      <c r="Q1400" s="29" t="str">
        <f>_xlfn.XLOOKUP($I1400,mapping!$M$2:$M$4,mapping!$N$2:$N$4,,0)</f>
        <v>On-site</v>
      </c>
    </row>
    <row r="1401" spans="1:17" x14ac:dyDescent="0.25">
      <c r="A1401" s="28">
        <v>2024</v>
      </c>
      <c r="B1401" s="29" t="s">
        <v>21</v>
      </c>
      <c r="C1401" s="29" t="s">
        <v>12</v>
      </c>
      <c r="D1401" s="29" t="s">
        <v>26</v>
      </c>
      <c r="E1401" s="28">
        <v>260000</v>
      </c>
      <c r="F1401" s="29" t="s">
        <v>14</v>
      </c>
      <c r="G1401" s="28">
        <v>260000</v>
      </c>
      <c r="H1401" s="29" t="s">
        <v>17</v>
      </c>
      <c r="I1401" s="28">
        <v>0</v>
      </c>
      <c r="J1401" s="29" t="s">
        <v>17</v>
      </c>
      <c r="K1401" s="29" t="s">
        <v>16</v>
      </c>
      <c r="L1401" s="29" t="str">
        <f>_xlfn.XLOOKUP($D1401,mapping!$B$2:$B$124,mapping!$A$2:$A$124,,0)</f>
        <v>Data Engineer</v>
      </c>
      <c r="M1401" s="29" t="str">
        <f>_xlfn.XLOOKUP($C1401,mapping!$J$2:$J$5,mapping!$K$2:$K$5,,0)</f>
        <v>Full-Time</v>
      </c>
      <c r="N1401" s="29" t="str">
        <f>_xlfn.XLOOKUP($B1401,mapping!$G$2:$G$5,mapping!$H$2:$H$5,,0)</f>
        <v>Senior</v>
      </c>
      <c r="O1401" s="29" t="str">
        <f>_xlfn.XLOOKUP($J1401,mapping!$D$2:$D$56,mapping!$E$2:$E$56,,0)</f>
        <v>United States</v>
      </c>
      <c r="P1401" s="29" t="str">
        <f>_xlfn.XLOOKUP($K1401,mapping!$P$2:$P$4,mapping!$Q$2:$Q$4,,0)</f>
        <v>Medium</v>
      </c>
      <c r="Q1401" s="29" t="str">
        <f>_xlfn.XLOOKUP($I1401,mapping!$M$2:$M$4,mapping!$N$2:$N$4,,0)</f>
        <v>On-site</v>
      </c>
    </row>
    <row r="1402" spans="1:17" x14ac:dyDescent="0.25">
      <c r="A1402" s="28">
        <v>2023</v>
      </c>
      <c r="B1402" s="29" t="s">
        <v>29</v>
      </c>
      <c r="C1402" s="29" t="s">
        <v>12</v>
      </c>
      <c r="D1402" s="29" t="s">
        <v>34</v>
      </c>
      <c r="E1402" s="28">
        <v>167200</v>
      </c>
      <c r="F1402" s="29" t="s">
        <v>14</v>
      </c>
      <c r="G1402" s="28">
        <v>167200</v>
      </c>
      <c r="H1402" s="29" t="s">
        <v>17</v>
      </c>
      <c r="I1402" s="28">
        <v>0</v>
      </c>
      <c r="J1402" s="29" t="s">
        <v>17</v>
      </c>
      <c r="K1402" s="29" t="s">
        <v>16</v>
      </c>
      <c r="L1402" s="29" t="str">
        <f>_xlfn.XLOOKUP($D1402,mapping!$B$2:$B$124,mapping!$A$2:$A$124,,0)</f>
        <v>Researcher</v>
      </c>
      <c r="M1402" s="29" t="str">
        <f>_xlfn.XLOOKUP($C1402,mapping!$J$2:$J$5,mapping!$K$2:$K$5,,0)</f>
        <v>Full-Time</v>
      </c>
      <c r="N1402" s="29" t="str">
        <f>_xlfn.XLOOKUP($B1402,mapping!$G$2:$G$5,mapping!$H$2:$H$5,,0)</f>
        <v>Junior</v>
      </c>
      <c r="O1402" s="29" t="str">
        <f>_xlfn.XLOOKUP($J1402,mapping!$D$2:$D$56,mapping!$E$2:$E$56,,0)</f>
        <v>United States</v>
      </c>
      <c r="P1402" s="29" t="str">
        <f>_xlfn.XLOOKUP($K1402,mapping!$P$2:$P$4,mapping!$Q$2:$Q$4,,0)</f>
        <v>Medium</v>
      </c>
      <c r="Q1402" s="29" t="str">
        <f>_xlfn.XLOOKUP($I1402,mapping!$M$2:$M$4,mapping!$N$2:$N$4,,0)</f>
        <v>On-site</v>
      </c>
    </row>
    <row r="1403" spans="1:17" x14ac:dyDescent="0.25">
      <c r="A1403" s="28">
        <v>2023</v>
      </c>
      <c r="B1403" s="29" t="s">
        <v>21</v>
      </c>
      <c r="C1403" s="29" t="s">
        <v>12</v>
      </c>
      <c r="D1403" s="29" t="s">
        <v>23</v>
      </c>
      <c r="E1403" s="28">
        <v>80000</v>
      </c>
      <c r="F1403" s="29" t="s">
        <v>14</v>
      </c>
      <c r="G1403" s="28">
        <v>80000</v>
      </c>
      <c r="H1403" s="29" t="s">
        <v>17</v>
      </c>
      <c r="I1403" s="28">
        <v>0</v>
      </c>
      <c r="J1403" s="29" t="s">
        <v>17</v>
      </c>
      <c r="K1403" s="29" t="s">
        <v>16</v>
      </c>
      <c r="L1403" s="29" t="str">
        <f>_xlfn.XLOOKUP($D1403,mapping!$B$2:$B$124,mapping!$A$2:$A$124,,0)</f>
        <v>Researcher</v>
      </c>
      <c r="M1403" s="29" t="str">
        <f>_xlfn.XLOOKUP($C1403,mapping!$J$2:$J$5,mapping!$K$2:$K$5,,0)</f>
        <v>Full-Time</v>
      </c>
      <c r="N1403" s="29" t="str">
        <f>_xlfn.XLOOKUP($B1403,mapping!$G$2:$G$5,mapping!$H$2:$H$5,,0)</f>
        <v>Senior</v>
      </c>
      <c r="O1403" s="29" t="str">
        <f>_xlfn.XLOOKUP($J1403,mapping!$D$2:$D$56,mapping!$E$2:$E$56,,0)</f>
        <v>United States</v>
      </c>
      <c r="P1403" s="29" t="str">
        <f>_xlfn.XLOOKUP($K1403,mapping!$P$2:$P$4,mapping!$Q$2:$Q$4,,0)</f>
        <v>Medium</v>
      </c>
      <c r="Q1403" s="29" t="str">
        <f>_xlfn.XLOOKUP($I1403,mapping!$M$2:$M$4,mapping!$N$2:$N$4,,0)</f>
        <v>On-site</v>
      </c>
    </row>
    <row r="1404" spans="1:17" x14ac:dyDescent="0.25">
      <c r="A1404" s="28">
        <v>2023</v>
      </c>
      <c r="B1404" s="29" t="s">
        <v>21</v>
      </c>
      <c r="C1404" s="29" t="s">
        <v>12</v>
      </c>
      <c r="D1404" s="29" t="s">
        <v>18</v>
      </c>
      <c r="E1404" s="28">
        <v>208450</v>
      </c>
      <c r="F1404" s="29" t="s">
        <v>14</v>
      </c>
      <c r="G1404" s="28">
        <v>208450</v>
      </c>
      <c r="H1404" s="29" t="s">
        <v>17</v>
      </c>
      <c r="I1404" s="28">
        <v>0</v>
      </c>
      <c r="J1404" s="29" t="s">
        <v>17</v>
      </c>
      <c r="K1404" s="29" t="s">
        <v>16</v>
      </c>
      <c r="L1404" s="29" t="str">
        <f>_xlfn.XLOOKUP($D1404,mapping!$B$2:$B$124,mapping!$A$2:$A$124,,0)</f>
        <v>Machine Learning Engineer</v>
      </c>
      <c r="M1404" s="29" t="str">
        <f>_xlfn.XLOOKUP($C1404,mapping!$J$2:$J$5,mapping!$K$2:$K$5,,0)</f>
        <v>Full-Time</v>
      </c>
      <c r="N1404" s="29" t="str">
        <f>_xlfn.XLOOKUP($B1404,mapping!$G$2:$G$5,mapping!$H$2:$H$5,,0)</f>
        <v>Senior</v>
      </c>
      <c r="O1404" s="29" t="str">
        <f>_xlfn.XLOOKUP($J1404,mapping!$D$2:$D$56,mapping!$E$2:$E$56,,0)</f>
        <v>United States</v>
      </c>
      <c r="P1404" s="29" t="str">
        <f>_xlfn.XLOOKUP($K1404,mapping!$P$2:$P$4,mapping!$Q$2:$Q$4,,0)</f>
        <v>Medium</v>
      </c>
      <c r="Q1404" s="29" t="str">
        <f>_xlfn.XLOOKUP($I1404,mapping!$M$2:$M$4,mapping!$N$2:$N$4,,0)</f>
        <v>On-site</v>
      </c>
    </row>
    <row r="1405" spans="1:17" x14ac:dyDescent="0.25">
      <c r="A1405" s="28">
        <v>2022</v>
      </c>
      <c r="B1405" s="29" t="s">
        <v>21</v>
      </c>
      <c r="C1405" s="29" t="s">
        <v>12</v>
      </c>
      <c r="D1405" s="29" t="s">
        <v>39</v>
      </c>
      <c r="E1405" s="28">
        <v>243000</v>
      </c>
      <c r="F1405" s="29" t="s">
        <v>14</v>
      </c>
      <c r="G1405" s="28">
        <v>243000</v>
      </c>
      <c r="H1405" s="29" t="s">
        <v>17</v>
      </c>
      <c r="I1405" s="28">
        <v>100</v>
      </c>
      <c r="J1405" s="29" t="s">
        <v>17</v>
      </c>
      <c r="K1405" s="29" t="s">
        <v>16</v>
      </c>
      <c r="L1405" s="29" t="str">
        <f>_xlfn.XLOOKUP($D1405,mapping!$B$2:$B$124,mapping!$A$2:$A$124,,0)</f>
        <v>Machine Learning Engineer</v>
      </c>
      <c r="M1405" s="29" t="str">
        <f>_xlfn.XLOOKUP($C1405,mapping!$J$2:$J$5,mapping!$K$2:$K$5,,0)</f>
        <v>Full-Time</v>
      </c>
      <c r="N1405" s="29" t="str">
        <f>_xlfn.XLOOKUP($B1405,mapping!$G$2:$G$5,mapping!$H$2:$H$5,,0)</f>
        <v>Senior</v>
      </c>
      <c r="O1405" s="29" t="str">
        <f>_xlfn.XLOOKUP($J1405,mapping!$D$2:$D$56,mapping!$E$2:$E$56,,0)</f>
        <v>United States</v>
      </c>
      <c r="P1405" s="29" t="str">
        <f>_xlfn.XLOOKUP($K1405,mapping!$P$2:$P$4,mapping!$Q$2:$Q$4,,0)</f>
        <v>Medium</v>
      </c>
      <c r="Q1405" s="29" t="str">
        <f>_xlfn.XLOOKUP($I1405,mapping!$M$2:$M$4,mapping!$N$2:$N$4,,0)</f>
        <v>Remote</v>
      </c>
    </row>
    <row r="1406" spans="1:17" x14ac:dyDescent="0.25">
      <c r="A1406" s="28">
        <v>2023</v>
      </c>
      <c r="B1406" s="29" t="s">
        <v>25</v>
      </c>
      <c r="C1406" s="29" t="s">
        <v>12</v>
      </c>
      <c r="D1406" s="29" t="s">
        <v>76</v>
      </c>
      <c r="E1406" s="28">
        <v>115000</v>
      </c>
      <c r="F1406" s="29" t="s">
        <v>14</v>
      </c>
      <c r="G1406" s="28">
        <v>115000</v>
      </c>
      <c r="H1406" s="29" t="s">
        <v>137</v>
      </c>
      <c r="I1406" s="28">
        <v>100</v>
      </c>
      <c r="J1406" s="29" t="s">
        <v>137</v>
      </c>
      <c r="K1406" s="29" t="s">
        <v>16</v>
      </c>
      <c r="L1406" s="29" t="str">
        <f>_xlfn.XLOOKUP($D1406,mapping!$B$2:$B$124,mapping!$A$2:$A$124,,0)</f>
        <v>Data Manager</v>
      </c>
      <c r="M1406" s="29" t="str">
        <f>_xlfn.XLOOKUP($C1406,mapping!$J$2:$J$5,mapping!$K$2:$K$5,,0)</f>
        <v>Full-Time</v>
      </c>
      <c r="N1406" s="29" t="str">
        <f>_xlfn.XLOOKUP($B1406,mapping!$G$2:$G$5,mapping!$H$2:$H$5,,0)</f>
        <v>Executive</v>
      </c>
      <c r="O1406" s="29" t="str">
        <f>_xlfn.XLOOKUP($J1406,mapping!$D$2:$D$56,mapping!$E$2:$E$56,,0)</f>
        <v>Brazil</v>
      </c>
      <c r="P1406" s="29" t="str">
        <f>_xlfn.XLOOKUP($K1406,mapping!$P$2:$P$4,mapping!$Q$2:$Q$4,,0)</f>
        <v>Medium</v>
      </c>
      <c r="Q1406" s="29" t="str">
        <f>_xlfn.XLOOKUP($I1406,mapping!$M$2:$M$4,mapping!$N$2:$N$4,,0)</f>
        <v>Remote</v>
      </c>
    </row>
    <row r="1407" spans="1:17" x14ac:dyDescent="0.25">
      <c r="A1407" s="28">
        <v>2024</v>
      </c>
      <c r="B1407" s="29" t="s">
        <v>11</v>
      </c>
      <c r="C1407" s="29" t="s">
        <v>12</v>
      </c>
      <c r="D1407" s="29" t="s">
        <v>81</v>
      </c>
      <c r="E1407" s="28">
        <v>178250</v>
      </c>
      <c r="F1407" s="29" t="s">
        <v>14</v>
      </c>
      <c r="G1407" s="28">
        <v>178250</v>
      </c>
      <c r="H1407" s="29" t="s">
        <v>17</v>
      </c>
      <c r="I1407" s="28">
        <v>100</v>
      </c>
      <c r="J1407" s="29" t="s">
        <v>17</v>
      </c>
      <c r="K1407" s="29" t="s">
        <v>16</v>
      </c>
      <c r="L1407" s="29" t="str">
        <f>_xlfn.XLOOKUP($D1407,mapping!$B$2:$B$124,mapping!$A$2:$A$124,,0)</f>
        <v>Data Manager</v>
      </c>
      <c r="M1407" s="29" t="str">
        <f>_xlfn.XLOOKUP($C1407,mapping!$J$2:$J$5,mapping!$K$2:$K$5,,0)</f>
        <v>Full-Time</v>
      </c>
      <c r="N1407" s="29" t="str">
        <f>_xlfn.XLOOKUP($B1407,mapping!$G$2:$G$5,mapping!$H$2:$H$5,,0)</f>
        <v>Mid-Level</v>
      </c>
      <c r="O1407" s="29" t="str">
        <f>_xlfn.XLOOKUP($J1407,mapping!$D$2:$D$56,mapping!$E$2:$E$56,,0)</f>
        <v>United States</v>
      </c>
      <c r="P1407" s="29" t="str">
        <f>_xlfn.XLOOKUP($K1407,mapping!$P$2:$P$4,mapping!$Q$2:$Q$4,,0)</f>
        <v>Medium</v>
      </c>
      <c r="Q1407" s="29" t="str">
        <f>_xlfn.XLOOKUP($I1407,mapping!$M$2:$M$4,mapping!$N$2:$N$4,,0)</f>
        <v>Remote</v>
      </c>
    </row>
    <row r="1408" spans="1:17" x14ac:dyDescent="0.25">
      <c r="A1408" s="28">
        <v>2023</v>
      </c>
      <c r="B1408" s="29" t="s">
        <v>11</v>
      </c>
      <c r="C1408" s="29" t="s">
        <v>12</v>
      </c>
      <c r="D1408" s="29" t="s">
        <v>26</v>
      </c>
      <c r="E1408" s="28">
        <v>105000</v>
      </c>
      <c r="F1408" s="29" t="s">
        <v>14</v>
      </c>
      <c r="G1408" s="28">
        <v>105000</v>
      </c>
      <c r="H1408" s="29" t="s">
        <v>17</v>
      </c>
      <c r="I1408" s="28">
        <v>0</v>
      </c>
      <c r="J1408" s="29" t="s">
        <v>17</v>
      </c>
      <c r="K1408" s="29" t="s">
        <v>16</v>
      </c>
      <c r="L1408" s="29" t="str">
        <f>_xlfn.XLOOKUP($D1408,mapping!$B$2:$B$124,mapping!$A$2:$A$124,,0)</f>
        <v>Data Engineer</v>
      </c>
      <c r="M1408" s="29" t="str">
        <f>_xlfn.XLOOKUP($C1408,mapping!$J$2:$J$5,mapping!$K$2:$K$5,,0)</f>
        <v>Full-Time</v>
      </c>
      <c r="N1408" s="29" t="str">
        <f>_xlfn.XLOOKUP($B1408,mapping!$G$2:$G$5,mapping!$H$2:$H$5,,0)</f>
        <v>Mid-Level</v>
      </c>
      <c r="O1408" s="29" t="str">
        <f>_xlfn.XLOOKUP($J1408,mapping!$D$2:$D$56,mapping!$E$2:$E$56,,0)</f>
        <v>United States</v>
      </c>
      <c r="P1408" s="29" t="str">
        <f>_xlfn.XLOOKUP($K1408,mapping!$P$2:$P$4,mapping!$Q$2:$Q$4,,0)</f>
        <v>Medium</v>
      </c>
      <c r="Q1408" s="29" t="str">
        <f>_xlfn.XLOOKUP($I1408,mapping!$M$2:$M$4,mapping!$N$2:$N$4,,0)</f>
        <v>On-site</v>
      </c>
    </row>
    <row r="1409" spans="1:17" x14ac:dyDescent="0.25">
      <c r="A1409" s="28">
        <v>2022</v>
      </c>
      <c r="B1409" s="29" t="s">
        <v>21</v>
      </c>
      <c r="C1409" s="29" t="s">
        <v>12</v>
      </c>
      <c r="D1409" s="29" t="s">
        <v>13</v>
      </c>
      <c r="E1409" s="28">
        <v>120000</v>
      </c>
      <c r="F1409" s="29" t="s">
        <v>14</v>
      </c>
      <c r="G1409" s="28">
        <v>120000</v>
      </c>
      <c r="H1409" s="29" t="s">
        <v>17</v>
      </c>
      <c r="I1409" s="28">
        <v>0</v>
      </c>
      <c r="J1409" s="29" t="s">
        <v>17</v>
      </c>
      <c r="K1409" s="29" t="s">
        <v>16</v>
      </c>
      <c r="L1409" s="29" t="str">
        <f>_xlfn.XLOOKUP($D1409,mapping!$B$2:$B$124,mapping!$A$2:$A$124,,0)</f>
        <v>Data Analyst</v>
      </c>
      <c r="M1409" s="29" t="str">
        <f>_xlfn.XLOOKUP($C1409,mapping!$J$2:$J$5,mapping!$K$2:$K$5,,0)</f>
        <v>Full-Time</v>
      </c>
      <c r="N1409" s="29" t="str">
        <f>_xlfn.XLOOKUP($B1409,mapping!$G$2:$G$5,mapping!$H$2:$H$5,,0)</f>
        <v>Senior</v>
      </c>
      <c r="O1409" s="29" t="str">
        <f>_xlfn.XLOOKUP($J1409,mapping!$D$2:$D$56,mapping!$E$2:$E$56,,0)</f>
        <v>United States</v>
      </c>
      <c r="P1409" s="29" t="str">
        <f>_xlfn.XLOOKUP($K1409,mapping!$P$2:$P$4,mapping!$Q$2:$Q$4,,0)</f>
        <v>Medium</v>
      </c>
      <c r="Q1409" s="29" t="str">
        <f>_xlfn.XLOOKUP($I1409,mapping!$M$2:$M$4,mapping!$N$2:$N$4,,0)</f>
        <v>On-site</v>
      </c>
    </row>
    <row r="1410" spans="1:17" x14ac:dyDescent="0.25">
      <c r="A1410" s="28">
        <v>2022</v>
      </c>
      <c r="B1410" s="29" t="s">
        <v>11</v>
      </c>
      <c r="C1410" s="29" t="s">
        <v>12</v>
      </c>
      <c r="D1410" s="29" t="s">
        <v>26</v>
      </c>
      <c r="E1410" s="28">
        <v>187000</v>
      </c>
      <c r="F1410" s="29" t="s">
        <v>14</v>
      </c>
      <c r="G1410" s="28">
        <v>187000</v>
      </c>
      <c r="H1410" s="29" t="s">
        <v>17</v>
      </c>
      <c r="I1410" s="28">
        <v>100</v>
      </c>
      <c r="J1410" s="29" t="s">
        <v>17</v>
      </c>
      <c r="K1410" s="29" t="s">
        <v>16</v>
      </c>
      <c r="L1410" s="29" t="str">
        <f>_xlfn.XLOOKUP($D1410,mapping!$B$2:$B$124,mapping!$A$2:$A$124,,0)</f>
        <v>Data Engineer</v>
      </c>
      <c r="M1410" s="29" t="str">
        <f>_xlfn.XLOOKUP($C1410,mapping!$J$2:$J$5,mapping!$K$2:$K$5,,0)</f>
        <v>Full-Time</v>
      </c>
      <c r="N1410" s="29" t="str">
        <f>_xlfn.XLOOKUP($B1410,mapping!$G$2:$G$5,mapping!$H$2:$H$5,,0)</f>
        <v>Mid-Level</v>
      </c>
      <c r="O1410" s="29" t="str">
        <f>_xlfn.XLOOKUP($J1410,mapping!$D$2:$D$56,mapping!$E$2:$E$56,,0)</f>
        <v>United States</v>
      </c>
      <c r="P1410" s="29" t="str">
        <f>_xlfn.XLOOKUP($K1410,mapping!$P$2:$P$4,mapping!$Q$2:$Q$4,,0)</f>
        <v>Medium</v>
      </c>
      <c r="Q1410" s="29" t="str">
        <f>_xlfn.XLOOKUP($I1410,mapping!$M$2:$M$4,mapping!$N$2:$N$4,,0)</f>
        <v>Remote</v>
      </c>
    </row>
    <row r="1411" spans="1:17" x14ac:dyDescent="0.25">
      <c r="A1411" s="28">
        <v>2024</v>
      </c>
      <c r="B1411" s="29" t="s">
        <v>29</v>
      </c>
      <c r="C1411" s="29" t="s">
        <v>12</v>
      </c>
      <c r="D1411" s="29" t="s">
        <v>43</v>
      </c>
      <c r="E1411" s="28">
        <v>150000</v>
      </c>
      <c r="F1411" s="29" t="s">
        <v>14</v>
      </c>
      <c r="G1411" s="28">
        <v>150000</v>
      </c>
      <c r="H1411" s="29" t="s">
        <v>17</v>
      </c>
      <c r="I1411" s="28">
        <v>0</v>
      </c>
      <c r="J1411" s="29" t="s">
        <v>17</v>
      </c>
      <c r="K1411" s="29" t="s">
        <v>16</v>
      </c>
      <c r="L1411" s="29" t="str">
        <f>_xlfn.XLOOKUP($D1411,mapping!$B$2:$B$124,mapping!$A$2:$A$124,,0)</f>
        <v>Researcher</v>
      </c>
      <c r="M1411" s="29" t="str">
        <f>_xlfn.XLOOKUP($C1411,mapping!$J$2:$J$5,mapping!$K$2:$K$5,,0)</f>
        <v>Full-Time</v>
      </c>
      <c r="N1411" s="29" t="str">
        <f>_xlfn.XLOOKUP($B1411,mapping!$G$2:$G$5,mapping!$H$2:$H$5,,0)</f>
        <v>Junior</v>
      </c>
      <c r="O1411" s="29" t="str">
        <f>_xlfn.XLOOKUP($J1411,mapping!$D$2:$D$56,mapping!$E$2:$E$56,,0)</f>
        <v>United States</v>
      </c>
      <c r="P1411" s="29" t="str">
        <f>_xlfn.XLOOKUP($K1411,mapping!$P$2:$P$4,mapping!$Q$2:$Q$4,,0)</f>
        <v>Medium</v>
      </c>
      <c r="Q1411" s="29" t="str">
        <f>_xlfn.XLOOKUP($I1411,mapping!$M$2:$M$4,mapping!$N$2:$N$4,,0)</f>
        <v>On-site</v>
      </c>
    </row>
    <row r="1412" spans="1:17" x14ac:dyDescent="0.25">
      <c r="A1412" s="28">
        <v>2023</v>
      </c>
      <c r="B1412" s="29" t="s">
        <v>11</v>
      </c>
      <c r="C1412" s="29" t="s">
        <v>12</v>
      </c>
      <c r="D1412" s="29" t="s">
        <v>26</v>
      </c>
      <c r="E1412" s="28">
        <v>214300</v>
      </c>
      <c r="F1412" s="29" t="s">
        <v>14</v>
      </c>
      <c r="G1412" s="28">
        <v>214300</v>
      </c>
      <c r="H1412" s="29" t="s">
        <v>17</v>
      </c>
      <c r="I1412" s="28">
        <v>0</v>
      </c>
      <c r="J1412" s="29" t="s">
        <v>17</v>
      </c>
      <c r="K1412" s="29" t="s">
        <v>16</v>
      </c>
      <c r="L1412" s="29" t="str">
        <f>_xlfn.XLOOKUP($D1412,mapping!$B$2:$B$124,mapping!$A$2:$A$124,,0)</f>
        <v>Data Engineer</v>
      </c>
      <c r="M1412" s="29" t="str">
        <f>_xlfn.XLOOKUP($C1412,mapping!$J$2:$J$5,mapping!$K$2:$K$5,,0)</f>
        <v>Full-Time</v>
      </c>
      <c r="N1412" s="29" t="str">
        <f>_xlfn.XLOOKUP($B1412,mapping!$G$2:$G$5,mapping!$H$2:$H$5,,0)</f>
        <v>Mid-Level</v>
      </c>
      <c r="O1412" s="29" t="str">
        <f>_xlfn.XLOOKUP($J1412,mapping!$D$2:$D$56,mapping!$E$2:$E$56,,0)</f>
        <v>United States</v>
      </c>
      <c r="P1412" s="29" t="str">
        <f>_xlfn.XLOOKUP($K1412,mapping!$P$2:$P$4,mapping!$Q$2:$Q$4,,0)</f>
        <v>Medium</v>
      </c>
      <c r="Q1412" s="29" t="str">
        <f>_xlfn.XLOOKUP($I1412,mapping!$M$2:$M$4,mapping!$N$2:$N$4,,0)</f>
        <v>On-site</v>
      </c>
    </row>
    <row r="1413" spans="1:17" x14ac:dyDescent="0.25">
      <c r="A1413" s="28">
        <v>2023</v>
      </c>
      <c r="B1413" s="29" t="s">
        <v>11</v>
      </c>
      <c r="C1413" s="29" t="s">
        <v>12</v>
      </c>
      <c r="D1413" s="29" t="s">
        <v>18</v>
      </c>
      <c r="E1413" s="28">
        <v>220000</v>
      </c>
      <c r="F1413" s="29" t="s">
        <v>14</v>
      </c>
      <c r="G1413" s="28">
        <v>220000</v>
      </c>
      <c r="H1413" s="29" t="s">
        <v>17</v>
      </c>
      <c r="I1413" s="28">
        <v>0</v>
      </c>
      <c r="J1413" s="29" t="s">
        <v>17</v>
      </c>
      <c r="K1413" s="29" t="s">
        <v>16</v>
      </c>
      <c r="L1413" s="29" t="str">
        <f>_xlfn.XLOOKUP($D1413,mapping!$B$2:$B$124,mapping!$A$2:$A$124,,0)</f>
        <v>Machine Learning Engineer</v>
      </c>
      <c r="M1413" s="29" t="str">
        <f>_xlfn.XLOOKUP($C1413,mapping!$J$2:$J$5,mapping!$K$2:$K$5,,0)</f>
        <v>Full-Time</v>
      </c>
      <c r="N1413" s="29" t="str">
        <f>_xlfn.XLOOKUP($B1413,mapping!$G$2:$G$5,mapping!$H$2:$H$5,,0)</f>
        <v>Mid-Level</v>
      </c>
      <c r="O1413" s="29" t="str">
        <f>_xlfn.XLOOKUP($J1413,mapping!$D$2:$D$56,mapping!$E$2:$E$56,,0)</f>
        <v>United States</v>
      </c>
      <c r="P1413" s="29" t="str">
        <f>_xlfn.XLOOKUP($K1413,mapping!$P$2:$P$4,mapping!$Q$2:$Q$4,,0)</f>
        <v>Medium</v>
      </c>
      <c r="Q1413" s="29" t="str">
        <f>_xlfn.XLOOKUP($I1413,mapping!$M$2:$M$4,mapping!$N$2:$N$4,,0)</f>
        <v>On-site</v>
      </c>
    </row>
    <row r="1414" spans="1:17" x14ac:dyDescent="0.25">
      <c r="A1414" s="28">
        <v>2023</v>
      </c>
      <c r="B1414" s="29" t="s">
        <v>11</v>
      </c>
      <c r="C1414" s="29" t="s">
        <v>12</v>
      </c>
      <c r="D1414" s="29" t="s">
        <v>91</v>
      </c>
      <c r="E1414" s="28">
        <v>70000</v>
      </c>
      <c r="F1414" s="29" t="s">
        <v>14</v>
      </c>
      <c r="G1414" s="28">
        <v>70000</v>
      </c>
      <c r="H1414" s="29" t="s">
        <v>83</v>
      </c>
      <c r="I1414" s="28">
        <v>100</v>
      </c>
      <c r="J1414" s="29" t="s">
        <v>17</v>
      </c>
      <c r="K1414" s="29" t="s">
        <v>16</v>
      </c>
      <c r="L1414" s="29" t="str">
        <f>_xlfn.XLOOKUP($D1414,mapping!$B$2:$B$124,mapping!$A$2:$A$124,,0)</f>
        <v>Business Intelligence</v>
      </c>
      <c r="M1414" s="29" t="str">
        <f>_xlfn.XLOOKUP($C1414,mapping!$J$2:$J$5,mapping!$K$2:$K$5,,0)</f>
        <v>Full-Time</v>
      </c>
      <c r="N1414" s="29" t="str">
        <f>_xlfn.XLOOKUP($B1414,mapping!$G$2:$G$5,mapping!$H$2:$H$5,,0)</f>
        <v>Mid-Level</v>
      </c>
      <c r="O1414" s="29" t="str">
        <f>_xlfn.XLOOKUP($J1414,mapping!$D$2:$D$56,mapping!$E$2:$E$56,,0)</f>
        <v>United States</v>
      </c>
      <c r="P1414" s="29" t="str">
        <f>_xlfn.XLOOKUP($K1414,mapping!$P$2:$P$4,mapping!$Q$2:$Q$4,,0)</f>
        <v>Medium</v>
      </c>
      <c r="Q1414" s="29" t="str">
        <f>_xlfn.XLOOKUP($I1414,mapping!$M$2:$M$4,mapping!$N$2:$N$4,,0)</f>
        <v>Remote</v>
      </c>
    </row>
    <row r="1415" spans="1:17" x14ac:dyDescent="0.25">
      <c r="A1415" s="28">
        <v>2021</v>
      </c>
      <c r="B1415" s="29" t="s">
        <v>21</v>
      </c>
      <c r="C1415" s="29" t="s">
        <v>12</v>
      </c>
      <c r="D1415" s="29" t="s">
        <v>151</v>
      </c>
      <c r="E1415" s="28">
        <v>55000</v>
      </c>
      <c r="F1415" s="29" t="s">
        <v>14</v>
      </c>
      <c r="G1415" s="28">
        <v>55000</v>
      </c>
      <c r="H1415" s="29" t="s">
        <v>42</v>
      </c>
      <c r="I1415" s="28">
        <v>100</v>
      </c>
      <c r="J1415" s="29" t="s">
        <v>42</v>
      </c>
      <c r="K1415" s="29" t="s">
        <v>33</v>
      </c>
      <c r="L1415" s="29" t="str">
        <f>_xlfn.XLOOKUP($D1415,mapping!$B$2:$B$124,mapping!$A$2:$A$124,,0)</f>
        <v>Machine Learning Engineer</v>
      </c>
      <c r="M1415" s="29" t="str">
        <f>_xlfn.XLOOKUP($C1415,mapping!$J$2:$J$5,mapping!$K$2:$K$5,,0)</f>
        <v>Full-Time</v>
      </c>
      <c r="N1415" s="29" t="str">
        <f>_xlfn.XLOOKUP($B1415,mapping!$G$2:$G$5,mapping!$H$2:$H$5,,0)</f>
        <v>Senior</v>
      </c>
      <c r="O1415" s="29" t="str">
        <f>_xlfn.XLOOKUP($J1415,mapping!$D$2:$D$56,mapping!$E$2:$E$56,,0)</f>
        <v>Spain</v>
      </c>
      <c r="P1415" s="29" t="str">
        <f>_xlfn.XLOOKUP($K1415,mapping!$P$2:$P$4,mapping!$Q$2:$Q$4,,0)</f>
        <v>Large</v>
      </c>
      <c r="Q1415" s="29" t="str">
        <f>_xlfn.XLOOKUP($I1415,mapping!$M$2:$M$4,mapping!$N$2:$N$4,,0)</f>
        <v>Remote</v>
      </c>
    </row>
    <row r="1416" spans="1:17" x14ac:dyDescent="0.25">
      <c r="A1416" s="28">
        <v>2022</v>
      </c>
      <c r="B1416" s="29" t="s">
        <v>21</v>
      </c>
      <c r="C1416" s="29" t="s">
        <v>12</v>
      </c>
      <c r="D1416" s="29" t="s">
        <v>22</v>
      </c>
      <c r="E1416" s="28">
        <v>140000</v>
      </c>
      <c r="F1416" s="29" t="s">
        <v>14</v>
      </c>
      <c r="G1416" s="28">
        <v>140000</v>
      </c>
      <c r="H1416" s="29" t="s">
        <v>17</v>
      </c>
      <c r="I1416" s="28">
        <v>0</v>
      </c>
      <c r="J1416" s="29" t="s">
        <v>17</v>
      </c>
      <c r="K1416" s="29" t="s">
        <v>16</v>
      </c>
      <c r="L1416" s="29" t="str">
        <f>_xlfn.XLOOKUP($D1416,mapping!$B$2:$B$124,mapping!$A$2:$A$124,,0)</f>
        <v>Data Scientist</v>
      </c>
      <c r="M1416" s="29" t="str">
        <f>_xlfn.XLOOKUP($C1416,mapping!$J$2:$J$5,mapping!$K$2:$K$5,,0)</f>
        <v>Full-Time</v>
      </c>
      <c r="N1416" s="29" t="str">
        <f>_xlfn.XLOOKUP($B1416,mapping!$G$2:$G$5,mapping!$H$2:$H$5,,0)</f>
        <v>Senior</v>
      </c>
      <c r="O1416" s="29" t="str">
        <f>_xlfn.XLOOKUP($J1416,mapping!$D$2:$D$56,mapping!$E$2:$E$56,,0)</f>
        <v>United States</v>
      </c>
      <c r="P1416" s="29" t="str">
        <f>_xlfn.XLOOKUP($K1416,mapping!$P$2:$P$4,mapping!$Q$2:$Q$4,,0)</f>
        <v>Medium</v>
      </c>
      <c r="Q1416" s="29" t="str">
        <f>_xlfn.XLOOKUP($I1416,mapping!$M$2:$M$4,mapping!$N$2:$N$4,,0)</f>
        <v>On-site</v>
      </c>
    </row>
    <row r="1417" spans="1:17" x14ac:dyDescent="0.25">
      <c r="A1417" s="28">
        <v>2023</v>
      </c>
      <c r="B1417" s="29" t="s">
        <v>21</v>
      </c>
      <c r="C1417" s="29" t="s">
        <v>12</v>
      </c>
      <c r="D1417" s="29" t="s">
        <v>39</v>
      </c>
      <c r="E1417" s="28">
        <v>291500</v>
      </c>
      <c r="F1417" s="29" t="s">
        <v>14</v>
      </c>
      <c r="G1417" s="28">
        <v>291500</v>
      </c>
      <c r="H1417" s="29" t="s">
        <v>17</v>
      </c>
      <c r="I1417" s="28">
        <v>0</v>
      </c>
      <c r="J1417" s="29" t="s">
        <v>17</v>
      </c>
      <c r="K1417" s="29" t="s">
        <v>16</v>
      </c>
      <c r="L1417" s="29" t="str">
        <f>_xlfn.XLOOKUP($D1417,mapping!$B$2:$B$124,mapping!$A$2:$A$124,,0)</f>
        <v>Machine Learning Engineer</v>
      </c>
      <c r="M1417" s="29" t="str">
        <f>_xlfn.XLOOKUP($C1417,mapping!$J$2:$J$5,mapping!$K$2:$K$5,,0)</f>
        <v>Full-Time</v>
      </c>
      <c r="N1417" s="29" t="str">
        <f>_xlfn.XLOOKUP($B1417,mapping!$G$2:$G$5,mapping!$H$2:$H$5,,0)</f>
        <v>Senior</v>
      </c>
      <c r="O1417" s="29" t="str">
        <f>_xlfn.XLOOKUP($J1417,mapping!$D$2:$D$56,mapping!$E$2:$E$56,,0)</f>
        <v>United States</v>
      </c>
      <c r="P1417" s="29" t="str">
        <f>_xlfn.XLOOKUP($K1417,mapping!$P$2:$P$4,mapping!$Q$2:$Q$4,,0)</f>
        <v>Medium</v>
      </c>
      <c r="Q1417" s="29" t="str">
        <f>_xlfn.XLOOKUP($I1417,mapping!$M$2:$M$4,mapping!$N$2:$N$4,,0)</f>
        <v>On-site</v>
      </c>
    </row>
    <row r="1418" spans="1:17" x14ac:dyDescent="0.25">
      <c r="A1418" s="28">
        <v>2023</v>
      </c>
      <c r="B1418" s="29" t="s">
        <v>11</v>
      </c>
      <c r="C1418" s="29" t="s">
        <v>12</v>
      </c>
      <c r="D1418" s="29" t="s">
        <v>26</v>
      </c>
      <c r="E1418" s="28">
        <v>185900</v>
      </c>
      <c r="F1418" s="29" t="s">
        <v>14</v>
      </c>
      <c r="G1418" s="28">
        <v>185900</v>
      </c>
      <c r="H1418" s="29" t="s">
        <v>17</v>
      </c>
      <c r="I1418" s="28">
        <v>0</v>
      </c>
      <c r="J1418" s="29" t="s">
        <v>17</v>
      </c>
      <c r="K1418" s="29" t="s">
        <v>16</v>
      </c>
      <c r="L1418" s="29" t="str">
        <f>_xlfn.XLOOKUP($D1418,mapping!$B$2:$B$124,mapping!$A$2:$A$124,,0)</f>
        <v>Data Engineer</v>
      </c>
      <c r="M1418" s="29" t="str">
        <f>_xlfn.XLOOKUP($C1418,mapping!$J$2:$J$5,mapping!$K$2:$K$5,,0)</f>
        <v>Full-Time</v>
      </c>
      <c r="N1418" s="29" t="str">
        <f>_xlfn.XLOOKUP($B1418,mapping!$G$2:$G$5,mapping!$H$2:$H$5,,0)</f>
        <v>Mid-Level</v>
      </c>
      <c r="O1418" s="29" t="str">
        <f>_xlfn.XLOOKUP($J1418,mapping!$D$2:$D$56,mapping!$E$2:$E$56,,0)</f>
        <v>United States</v>
      </c>
      <c r="P1418" s="29" t="str">
        <f>_xlfn.XLOOKUP($K1418,mapping!$P$2:$P$4,mapping!$Q$2:$Q$4,,0)</f>
        <v>Medium</v>
      </c>
      <c r="Q1418" s="29" t="str">
        <f>_xlfn.XLOOKUP($I1418,mapping!$M$2:$M$4,mapping!$N$2:$N$4,,0)</f>
        <v>On-site</v>
      </c>
    </row>
    <row r="1419" spans="1:17" x14ac:dyDescent="0.25">
      <c r="A1419" s="28">
        <v>2023</v>
      </c>
      <c r="B1419" s="29" t="s">
        <v>21</v>
      </c>
      <c r="C1419" s="29" t="s">
        <v>12</v>
      </c>
      <c r="D1419" s="29" t="s">
        <v>13</v>
      </c>
      <c r="E1419" s="28">
        <v>138900</v>
      </c>
      <c r="F1419" s="29" t="s">
        <v>14</v>
      </c>
      <c r="G1419" s="28">
        <v>138900</v>
      </c>
      <c r="H1419" s="29" t="s">
        <v>17</v>
      </c>
      <c r="I1419" s="28">
        <v>0</v>
      </c>
      <c r="J1419" s="29" t="s">
        <v>17</v>
      </c>
      <c r="K1419" s="29" t="s">
        <v>16</v>
      </c>
      <c r="L1419" s="29" t="str">
        <f>_xlfn.XLOOKUP($D1419,mapping!$B$2:$B$124,mapping!$A$2:$A$124,,0)</f>
        <v>Data Analyst</v>
      </c>
      <c r="M1419" s="29" t="str">
        <f>_xlfn.XLOOKUP($C1419,mapping!$J$2:$J$5,mapping!$K$2:$K$5,,0)</f>
        <v>Full-Time</v>
      </c>
      <c r="N1419" s="29" t="str">
        <f>_xlfn.XLOOKUP($B1419,mapping!$G$2:$G$5,mapping!$H$2:$H$5,,0)</f>
        <v>Senior</v>
      </c>
      <c r="O1419" s="29" t="str">
        <f>_xlfn.XLOOKUP($J1419,mapping!$D$2:$D$56,mapping!$E$2:$E$56,,0)</f>
        <v>United States</v>
      </c>
      <c r="P1419" s="29" t="str">
        <f>_xlfn.XLOOKUP($K1419,mapping!$P$2:$P$4,mapping!$Q$2:$Q$4,,0)</f>
        <v>Medium</v>
      </c>
      <c r="Q1419" s="29" t="str">
        <f>_xlfn.XLOOKUP($I1419,mapping!$M$2:$M$4,mapping!$N$2:$N$4,,0)</f>
        <v>On-site</v>
      </c>
    </row>
    <row r="1420" spans="1:17" x14ac:dyDescent="0.25">
      <c r="A1420" s="28">
        <v>2024</v>
      </c>
      <c r="B1420" s="29" t="s">
        <v>11</v>
      </c>
      <c r="C1420" s="29" t="s">
        <v>12</v>
      </c>
      <c r="D1420" s="29" t="s">
        <v>22</v>
      </c>
      <c r="E1420" s="28">
        <v>145580</v>
      </c>
      <c r="F1420" s="29" t="s">
        <v>14</v>
      </c>
      <c r="G1420" s="28">
        <v>145580</v>
      </c>
      <c r="H1420" s="29" t="s">
        <v>17</v>
      </c>
      <c r="I1420" s="28">
        <v>100</v>
      </c>
      <c r="J1420" s="29" t="s">
        <v>17</v>
      </c>
      <c r="K1420" s="29" t="s">
        <v>16</v>
      </c>
      <c r="L1420" s="29" t="str">
        <f>_xlfn.XLOOKUP($D1420,mapping!$B$2:$B$124,mapping!$A$2:$A$124,,0)</f>
        <v>Data Scientist</v>
      </c>
      <c r="M1420" s="29" t="str">
        <f>_xlfn.XLOOKUP($C1420,mapping!$J$2:$J$5,mapping!$K$2:$K$5,,0)</f>
        <v>Full-Time</v>
      </c>
      <c r="N1420" s="29" t="str">
        <f>_xlfn.XLOOKUP($B1420,mapping!$G$2:$G$5,mapping!$H$2:$H$5,,0)</f>
        <v>Mid-Level</v>
      </c>
      <c r="O1420" s="29" t="str">
        <f>_xlfn.XLOOKUP($J1420,mapping!$D$2:$D$56,mapping!$E$2:$E$56,,0)</f>
        <v>United States</v>
      </c>
      <c r="P1420" s="29" t="str">
        <f>_xlfn.XLOOKUP($K1420,mapping!$P$2:$P$4,mapping!$Q$2:$Q$4,,0)</f>
        <v>Medium</v>
      </c>
      <c r="Q1420" s="29" t="str">
        <f>_xlfn.XLOOKUP($I1420,mapping!$M$2:$M$4,mapping!$N$2:$N$4,,0)</f>
        <v>Remote</v>
      </c>
    </row>
    <row r="1421" spans="1:17" x14ac:dyDescent="0.25">
      <c r="A1421" s="28">
        <v>2023</v>
      </c>
      <c r="B1421" s="29" t="s">
        <v>21</v>
      </c>
      <c r="C1421" s="29" t="s">
        <v>12</v>
      </c>
      <c r="D1421" s="29" t="s">
        <v>60</v>
      </c>
      <c r="E1421" s="28">
        <v>57000</v>
      </c>
      <c r="F1421" s="29" t="s">
        <v>19</v>
      </c>
      <c r="G1421" s="28">
        <v>61541</v>
      </c>
      <c r="H1421" s="29" t="s">
        <v>61</v>
      </c>
      <c r="I1421" s="28">
        <v>100</v>
      </c>
      <c r="J1421" s="29" t="s">
        <v>61</v>
      </c>
      <c r="K1421" s="29" t="s">
        <v>16</v>
      </c>
      <c r="L1421" s="29" t="str">
        <f>_xlfn.XLOOKUP($D1421,mapping!$B$2:$B$124,mapping!$A$2:$A$124,,0)</f>
        <v>Machine Learning Engineer</v>
      </c>
      <c r="M1421" s="29" t="str">
        <f>_xlfn.XLOOKUP($C1421,mapping!$J$2:$J$5,mapping!$K$2:$K$5,,0)</f>
        <v>Full-Time</v>
      </c>
      <c r="N1421" s="29" t="str">
        <f>_xlfn.XLOOKUP($B1421,mapping!$G$2:$G$5,mapping!$H$2:$H$5,,0)</f>
        <v>Senior</v>
      </c>
      <c r="O1421" s="29" t="str">
        <f>_xlfn.XLOOKUP($J1421,mapping!$D$2:$D$56,mapping!$E$2:$E$56,,0)</f>
        <v>Italy</v>
      </c>
      <c r="P1421" s="29" t="str">
        <f>_xlfn.XLOOKUP($K1421,mapping!$P$2:$P$4,mapping!$Q$2:$Q$4,,0)</f>
        <v>Medium</v>
      </c>
      <c r="Q1421" s="29" t="str">
        <f>_xlfn.XLOOKUP($I1421,mapping!$M$2:$M$4,mapping!$N$2:$N$4,,0)</f>
        <v>Remote</v>
      </c>
    </row>
    <row r="1422" spans="1:17" x14ac:dyDescent="0.25">
      <c r="A1422" s="28">
        <v>2024</v>
      </c>
      <c r="B1422" s="29" t="s">
        <v>11</v>
      </c>
      <c r="C1422" s="29" t="s">
        <v>12</v>
      </c>
      <c r="D1422" s="29" t="s">
        <v>26</v>
      </c>
      <c r="E1422" s="28">
        <v>58400</v>
      </c>
      <c r="F1422" s="29" t="s">
        <v>14</v>
      </c>
      <c r="G1422" s="28">
        <v>58400</v>
      </c>
      <c r="H1422" s="29" t="s">
        <v>17</v>
      </c>
      <c r="I1422" s="28">
        <v>0</v>
      </c>
      <c r="J1422" s="29" t="s">
        <v>17</v>
      </c>
      <c r="K1422" s="29" t="s">
        <v>16</v>
      </c>
      <c r="L1422" s="29" t="str">
        <f>_xlfn.XLOOKUP($D1422,mapping!$B$2:$B$124,mapping!$A$2:$A$124,,0)</f>
        <v>Data Engineer</v>
      </c>
      <c r="M1422" s="29" t="str">
        <f>_xlfn.XLOOKUP($C1422,mapping!$J$2:$J$5,mapping!$K$2:$K$5,,0)</f>
        <v>Full-Time</v>
      </c>
      <c r="N1422" s="29" t="str">
        <f>_xlfn.XLOOKUP($B1422,mapping!$G$2:$G$5,mapping!$H$2:$H$5,,0)</f>
        <v>Mid-Level</v>
      </c>
      <c r="O1422" s="29" t="str">
        <f>_xlfn.XLOOKUP($J1422,mapping!$D$2:$D$56,mapping!$E$2:$E$56,,0)</f>
        <v>United States</v>
      </c>
      <c r="P1422" s="29" t="str">
        <f>_xlfn.XLOOKUP($K1422,mapping!$P$2:$P$4,mapping!$Q$2:$Q$4,,0)</f>
        <v>Medium</v>
      </c>
      <c r="Q1422" s="29" t="str">
        <f>_xlfn.XLOOKUP($I1422,mapping!$M$2:$M$4,mapping!$N$2:$N$4,,0)</f>
        <v>On-site</v>
      </c>
    </row>
    <row r="1423" spans="1:17" x14ac:dyDescent="0.25">
      <c r="A1423" s="28">
        <v>2023</v>
      </c>
      <c r="B1423" s="29" t="s">
        <v>21</v>
      </c>
      <c r="C1423" s="29" t="s">
        <v>12</v>
      </c>
      <c r="D1423" s="29" t="s">
        <v>23</v>
      </c>
      <c r="E1423" s="28">
        <v>176000</v>
      </c>
      <c r="F1423" s="29" t="s">
        <v>14</v>
      </c>
      <c r="G1423" s="28">
        <v>176000</v>
      </c>
      <c r="H1423" s="29" t="s">
        <v>17</v>
      </c>
      <c r="I1423" s="28">
        <v>100</v>
      </c>
      <c r="J1423" s="29" t="s">
        <v>17</v>
      </c>
      <c r="K1423" s="29" t="s">
        <v>16</v>
      </c>
      <c r="L1423" s="29" t="str">
        <f>_xlfn.XLOOKUP($D1423,mapping!$B$2:$B$124,mapping!$A$2:$A$124,,0)</f>
        <v>Researcher</v>
      </c>
      <c r="M1423" s="29" t="str">
        <f>_xlfn.XLOOKUP($C1423,mapping!$J$2:$J$5,mapping!$K$2:$K$5,,0)</f>
        <v>Full-Time</v>
      </c>
      <c r="N1423" s="29" t="str">
        <f>_xlfn.XLOOKUP($B1423,mapping!$G$2:$G$5,mapping!$H$2:$H$5,,0)</f>
        <v>Senior</v>
      </c>
      <c r="O1423" s="29" t="str">
        <f>_xlfn.XLOOKUP($J1423,mapping!$D$2:$D$56,mapping!$E$2:$E$56,,0)</f>
        <v>United States</v>
      </c>
      <c r="P1423" s="29" t="str">
        <f>_xlfn.XLOOKUP($K1423,mapping!$P$2:$P$4,mapping!$Q$2:$Q$4,,0)</f>
        <v>Medium</v>
      </c>
      <c r="Q1423" s="29" t="str">
        <f>_xlfn.XLOOKUP($I1423,mapping!$M$2:$M$4,mapping!$N$2:$N$4,,0)</f>
        <v>Remote</v>
      </c>
    </row>
    <row r="1424" spans="1:17" x14ac:dyDescent="0.25">
      <c r="A1424" s="28">
        <v>2022</v>
      </c>
      <c r="B1424" s="29" t="s">
        <v>21</v>
      </c>
      <c r="C1424" s="29" t="s">
        <v>12</v>
      </c>
      <c r="D1424" s="29" t="s">
        <v>18</v>
      </c>
      <c r="E1424" s="28">
        <v>189650</v>
      </c>
      <c r="F1424" s="29" t="s">
        <v>14</v>
      </c>
      <c r="G1424" s="28">
        <v>189650</v>
      </c>
      <c r="H1424" s="29" t="s">
        <v>17</v>
      </c>
      <c r="I1424" s="28">
        <v>0</v>
      </c>
      <c r="J1424" s="29" t="s">
        <v>17</v>
      </c>
      <c r="K1424" s="29" t="s">
        <v>16</v>
      </c>
      <c r="L1424" s="29" t="str">
        <f>_xlfn.XLOOKUP($D1424,mapping!$B$2:$B$124,mapping!$A$2:$A$124,,0)</f>
        <v>Machine Learning Engineer</v>
      </c>
      <c r="M1424" s="29" t="str">
        <f>_xlfn.XLOOKUP($C1424,mapping!$J$2:$J$5,mapping!$K$2:$K$5,,0)</f>
        <v>Full-Time</v>
      </c>
      <c r="N1424" s="29" t="str">
        <f>_xlfn.XLOOKUP($B1424,mapping!$G$2:$G$5,mapping!$H$2:$H$5,,0)</f>
        <v>Senior</v>
      </c>
      <c r="O1424" s="29" t="str">
        <f>_xlfn.XLOOKUP($J1424,mapping!$D$2:$D$56,mapping!$E$2:$E$56,,0)</f>
        <v>United States</v>
      </c>
      <c r="P1424" s="29" t="str">
        <f>_xlfn.XLOOKUP($K1424,mapping!$P$2:$P$4,mapping!$Q$2:$Q$4,,0)</f>
        <v>Medium</v>
      </c>
      <c r="Q1424" s="29" t="str">
        <f>_xlfn.XLOOKUP($I1424,mapping!$M$2:$M$4,mapping!$N$2:$N$4,,0)</f>
        <v>On-site</v>
      </c>
    </row>
    <row r="1425" spans="1:17" x14ac:dyDescent="0.25">
      <c r="A1425" s="28">
        <v>2022</v>
      </c>
      <c r="B1425" s="29" t="s">
        <v>21</v>
      </c>
      <c r="C1425" s="29" t="s">
        <v>12</v>
      </c>
      <c r="D1425" s="29" t="s">
        <v>13</v>
      </c>
      <c r="E1425" s="28">
        <v>110925</v>
      </c>
      <c r="F1425" s="29" t="s">
        <v>14</v>
      </c>
      <c r="G1425" s="28">
        <v>110925</v>
      </c>
      <c r="H1425" s="29" t="s">
        <v>17</v>
      </c>
      <c r="I1425" s="28">
        <v>100</v>
      </c>
      <c r="J1425" s="29" t="s">
        <v>17</v>
      </c>
      <c r="K1425" s="29" t="s">
        <v>16</v>
      </c>
      <c r="L1425" s="29" t="str">
        <f>_xlfn.XLOOKUP($D1425,mapping!$B$2:$B$124,mapping!$A$2:$A$124,,0)</f>
        <v>Data Analyst</v>
      </c>
      <c r="M1425" s="29" t="str">
        <f>_xlfn.XLOOKUP($C1425,mapping!$J$2:$J$5,mapping!$K$2:$K$5,,0)</f>
        <v>Full-Time</v>
      </c>
      <c r="N1425" s="29" t="str">
        <f>_xlfn.XLOOKUP($B1425,mapping!$G$2:$G$5,mapping!$H$2:$H$5,,0)</f>
        <v>Senior</v>
      </c>
      <c r="O1425" s="29" t="str">
        <f>_xlfn.XLOOKUP($J1425,mapping!$D$2:$D$56,mapping!$E$2:$E$56,,0)</f>
        <v>United States</v>
      </c>
      <c r="P1425" s="29" t="str">
        <f>_xlfn.XLOOKUP($K1425,mapping!$P$2:$P$4,mapping!$Q$2:$Q$4,,0)</f>
        <v>Medium</v>
      </c>
      <c r="Q1425" s="29" t="str">
        <f>_xlfn.XLOOKUP($I1425,mapping!$M$2:$M$4,mapping!$N$2:$N$4,,0)</f>
        <v>Remote</v>
      </c>
    </row>
    <row r="1426" spans="1:17" x14ac:dyDescent="0.25">
      <c r="A1426" s="28">
        <v>2023</v>
      </c>
      <c r="B1426" s="29" t="s">
        <v>11</v>
      </c>
      <c r="C1426" s="29" t="s">
        <v>12</v>
      </c>
      <c r="D1426" s="29" t="s">
        <v>13</v>
      </c>
      <c r="E1426" s="28">
        <v>61200</v>
      </c>
      <c r="F1426" s="29" t="s">
        <v>14</v>
      </c>
      <c r="G1426" s="28">
        <v>61200</v>
      </c>
      <c r="H1426" s="29" t="s">
        <v>17</v>
      </c>
      <c r="I1426" s="28">
        <v>0</v>
      </c>
      <c r="J1426" s="29" t="s">
        <v>17</v>
      </c>
      <c r="K1426" s="29" t="s">
        <v>16</v>
      </c>
      <c r="L1426" s="29" t="str">
        <f>_xlfn.XLOOKUP($D1426,mapping!$B$2:$B$124,mapping!$A$2:$A$124,,0)</f>
        <v>Data Analyst</v>
      </c>
      <c r="M1426" s="29" t="str">
        <f>_xlfn.XLOOKUP($C1426,mapping!$J$2:$J$5,mapping!$K$2:$K$5,,0)</f>
        <v>Full-Time</v>
      </c>
      <c r="N1426" s="29" t="str">
        <f>_xlfn.XLOOKUP($B1426,mapping!$G$2:$G$5,mapping!$H$2:$H$5,,0)</f>
        <v>Mid-Level</v>
      </c>
      <c r="O1426" s="29" t="str">
        <f>_xlfn.XLOOKUP($J1426,mapping!$D$2:$D$56,mapping!$E$2:$E$56,,0)</f>
        <v>United States</v>
      </c>
      <c r="P1426" s="29" t="str">
        <f>_xlfn.XLOOKUP($K1426,mapping!$P$2:$P$4,mapping!$Q$2:$Q$4,,0)</f>
        <v>Medium</v>
      </c>
      <c r="Q1426" s="29" t="str">
        <f>_xlfn.XLOOKUP($I1426,mapping!$M$2:$M$4,mapping!$N$2:$N$4,,0)</f>
        <v>On-site</v>
      </c>
    </row>
    <row r="1427" spans="1:17" x14ac:dyDescent="0.25">
      <c r="A1427" s="28">
        <v>2023</v>
      </c>
      <c r="B1427" s="29" t="s">
        <v>21</v>
      </c>
      <c r="C1427" s="29" t="s">
        <v>12</v>
      </c>
      <c r="D1427" s="29" t="s">
        <v>22</v>
      </c>
      <c r="E1427" s="28">
        <v>129300</v>
      </c>
      <c r="F1427" s="29" t="s">
        <v>14</v>
      </c>
      <c r="G1427" s="28">
        <v>129300</v>
      </c>
      <c r="H1427" s="29" t="s">
        <v>17</v>
      </c>
      <c r="I1427" s="28">
        <v>0</v>
      </c>
      <c r="J1427" s="29" t="s">
        <v>17</v>
      </c>
      <c r="K1427" s="29" t="s">
        <v>16</v>
      </c>
      <c r="L1427" s="29" t="str">
        <f>_xlfn.XLOOKUP($D1427,mapping!$B$2:$B$124,mapping!$A$2:$A$124,,0)</f>
        <v>Data Scientist</v>
      </c>
      <c r="M1427" s="29" t="str">
        <f>_xlfn.XLOOKUP($C1427,mapping!$J$2:$J$5,mapping!$K$2:$K$5,,0)</f>
        <v>Full-Time</v>
      </c>
      <c r="N1427" s="29" t="str">
        <f>_xlfn.XLOOKUP($B1427,mapping!$G$2:$G$5,mapping!$H$2:$H$5,,0)</f>
        <v>Senior</v>
      </c>
      <c r="O1427" s="29" t="str">
        <f>_xlfn.XLOOKUP($J1427,mapping!$D$2:$D$56,mapping!$E$2:$E$56,,0)</f>
        <v>United States</v>
      </c>
      <c r="P1427" s="29" t="str">
        <f>_xlfn.XLOOKUP($K1427,mapping!$P$2:$P$4,mapping!$Q$2:$Q$4,,0)</f>
        <v>Medium</v>
      </c>
      <c r="Q1427" s="29" t="str">
        <f>_xlfn.XLOOKUP($I1427,mapping!$M$2:$M$4,mapping!$N$2:$N$4,,0)</f>
        <v>On-site</v>
      </c>
    </row>
    <row r="1428" spans="1:17" x14ac:dyDescent="0.25">
      <c r="A1428" s="28">
        <v>2023</v>
      </c>
      <c r="B1428" s="29" t="s">
        <v>21</v>
      </c>
      <c r="C1428" s="29" t="s">
        <v>12</v>
      </c>
      <c r="D1428" s="29" t="s">
        <v>22</v>
      </c>
      <c r="E1428" s="28">
        <v>120160</v>
      </c>
      <c r="F1428" s="29" t="s">
        <v>14</v>
      </c>
      <c r="G1428" s="28">
        <v>120160</v>
      </c>
      <c r="H1428" s="29" t="s">
        <v>17</v>
      </c>
      <c r="I1428" s="28">
        <v>100</v>
      </c>
      <c r="J1428" s="29" t="s">
        <v>17</v>
      </c>
      <c r="K1428" s="29" t="s">
        <v>16</v>
      </c>
      <c r="L1428" s="29" t="str">
        <f>_xlfn.XLOOKUP($D1428,mapping!$B$2:$B$124,mapping!$A$2:$A$124,,0)</f>
        <v>Data Scientist</v>
      </c>
      <c r="M1428" s="29" t="str">
        <f>_xlfn.XLOOKUP($C1428,mapping!$J$2:$J$5,mapping!$K$2:$K$5,,0)</f>
        <v>Full-Time</v>
      </c>
      <c r="N1428" s="29" t="str">
        <f>_xlfn.XLOOKUP($B1428,mapping!$G$2:$G$5,mapping!$H$2:$H$5,,0)</f>
        <v>Senior</v>
      </c>
      <c r="O1428" s="29" t="str">
        <f>_xlfn.XLOOKUP($J1428,mapping!$D$2:$D$56,mapping!$E$2:$E$56,,0)</f>
        <v>United States</v>
      </c>
      <c r="P1428" s="29" t="str">
        <f>_xlfn.XLOOKUP($K1428,mapping!$P$2:$P$4,mapping!$Q$2:$Q$4,,0)</f>
        <v>Medium</v>
      </c>
      <c r="Q1428" s="29" t="str">
        <f>_xlfn.XLOOKUP($I1428,mapping!$M$2:$M$4,mapping!$N$2:$N$4,,0)</f>
        <v>Remote</v>
      </c>
    </row>
    <row r="1429" spans="1:17" x14ac:dyDescent="0.25">
      <c r="A1429" s="28">
        <v>2024</v>
      </c>
      <c r="B1429" s="29" t="s">
        <v>21</v>
      </c>
      <c r="C1429" s="29" t="s">
        <v>12</v>
      </c>
      <c r="D1429" s="29" t="s">
        <v>62</v>
      </c>
      <c r="E1429" s="28">
        <v>106300</v>
      </c>
      <c r="F1429" s="29" t="s">
        <v>14</v>
      </c>
      <c r="G1429" s="28">
        <v>106300</v>
      </c>
      <c r="H1429" s="29" t="s">
        <v>17</v>
      </c>
      <c r="I1429" s="28">
        <v>0</v>
      </c>
      <c r="J1429" s="29" t="s">
        <v>17</v>
      </c>
      <c r="K1429" s="29" t="s">
        <v>16</v>
      </c>
      <c r="L1429" s="29" t="str">
        <f>_xlfn.XLOOKUP($D1429,mapping!$B$2:$B$124,mapping!$A$2:$A$124,,0)</f>
        <v>Business Intelligence</v>
      </c>
      <c r="M1429" s="29" t="str">
        <f>_xlfn.XLOOKUP($C1429,mapping!$J$2:$J$5,mapping!$K$2:$K$5,,0)</f>
        <v>Full-Time</v>
      </c>
      <c r="N1429" s="29" t="str">
        <f>_xlfn.XLOOKUP($B1429,mapping!$G$2:$G$5,mapping!$H$2:$H$5,,0)</f>
        <v>Senior</v>
      </c>
      <c r="O1429" s="29" t="str">
        <f>_xlfn.XLOOKUP($J1429,mapping!$D$2:$D$56,mapping!$E$2:$E$56,,0)</f>
        <v>United States</v>
      </c>
      <c r="P1429" s="29" t="str">
        <f>_xlfn.XLOOKUP($K1429,mapping!$P$2:$P$4,mapping!$Q$2:$Q$4,,0)</f>
        <v>Medium</v>
      </c>
      <c r="Q1429" s="29" t="str">
        <f>_xlfn.XLOOKUP($I1429,mapping!$M$2:$M$4,mapping!$N$2:$N$4,,0)</f>
        <v>On-site</v>
      </c>
    </row>
    <row r="1430" spans="1:17" x14ac:dyDescent="0.25">
      <c r="A1430" s="28">
        <v>2023</v>
      </c>
      <c r="B1430" s="29" t="s">
        <v>21</v>
      </c>
      <c r="C1430" s="29" t="s">
        <v>12</v>
      </c>
      <c r="D1430" s="29" t="s">
        <v>72</v>
      </c>
      <c r="E1430" s="28">
        <v>90000</v>
      </c>
      <c r="F1430" s="29" t="s">
        <v>14</v>
      </c>
      <c r="G1430" s="28">
        <v>90000</v>
      </c>
      <c r="H1430" s="29" t="s">
        <v>45</v>
      </c>
      <c r="I1430" s="28">
        <v>0</v>
      </c>
      <c r="J1430" s="29" t="s">
        <v>45</v>
      </c>
      <c r="K1430" s="29" t="s">
        <v>16</v>
      </c>
      <c r="L1430" s="29" t="str">
        <f>_xlfn.XLOOKUP($D1430,mapping!$B$2:$B$124,mapping!$A$2:$A$124,,0)</f>
        <v>Data Manager</v>
      </c>
      <c r="M1430" s="29" t="str">
        <f>_xlfn.XLOOKUP($C1430,mapping!$J$2:$J$5,mapping!$K$2:$K$5,,0)</f>
        <v>Full-Time</v>
      </c>
      <c r="N1430" s="29" t="str">
        <f>_xlfn.XLOOKUP($B1430,mapping!$G$2:$G$5,mapping!$H$2:$H$5,,0)</f>
        <v>Senior</v>
      </c>
      <c r="O1430" s="29" t="str">
        <f>_xlfn.XLOOKUP($J1430,mapping!$D$2:$D$56,mapping!$E$2:$E$56,,0)</f>
        <v>Canada</v>
      </c>
      <c r="P1430" s="29" t="str">
        <f>_xlfn.XLOOKUP($K1430,mapping!$P$2:$P$4,mapping!$Q$2:$Q$4,,0)</f>
        <v>Medium</v>
      </c>
      <c r="Q1430" s="29" t="str">
        <f>_xlfn.XLOOKUP($I1430,mapping!$M$2:$M$4,mapping!$N$2:$N$4,,0)</f>
        <v>On-site</v>
      </c>
    </row>
    <row r="1431" spans="1:17" x14ac:dyDescent="0.25">
      <c r="A1431" s="28">
        <v>2023</v>
      </c>
      <c r="B1431" s="29" t="s">
        <v>21</v>
      </c>
      <c r="C1431" s="29" t="s">
        <v>12</v>
      </c>
      <c r="D1431" s="29" t="s">
        <v>62</v>
      </c>
      <c r="E1431" s="28">
        <v>175000</v>
      </c>
      <c r="F1431" s="29" t="s">
        <v>14</v>
      </c>
      <c r="G1431" s="28">
        <v>175000</v>
      </c>
      <c r="H1431" s="29" t="s">
        <v>17</v>
      </c>
      <c r="I1431" s="28">
        <v>0</v>
      </c>
      <c r="J1431" s="29" t="s">
        <v>17</v>
      </c>
      <c r="K1431" s="29" t="s">
        <v>16</v>
      </c>
      <c r="L1431" s="29" t="str">
        <f>_xlfn.XLOOKUP($D1431,mapping!$B$2:$B$124,mapping!$A$2:$A$124,,0)</f>
        <v>Business Intelligence</v>
      </c>
      <c r="M1431" s="29" t="str">
        <f>_xlfn.XLOOKUP($C1431,mapping!$J$2:$J$5,mapping!$K$2:$K$5,,0)</f>
        <v>Full-Time</v>
      </c>
      <c r="N1431" s="29" t="str">
        <f>_xlfn.XLOOKUP($B1431,mapping!$G$2:$G$5,mapping!$H$2:$H$5,,0)</f>
        <v>Senior</v>
      </c>
      <c r="O1431" s="29" t="str">
        <f>_xlfn.XLOOKUP($J1431,mapping!$D$2:$D$56,mapping!$E$2:$E$56,,0)</f>
        <v>United States</v>
      </c>
      <c r="P1431" s="29" t="str">
        <f>_xlfn.XLOOKUP($K1431,mapping!$P$2:$P$4,mapping!$Q$2:$Q$4,,0)</f>
        <v>Medium</v>
      </c>
      <c r="Q1431" s="29" t="str">
        <f>_xlfn.XLOOKUP($I1431,mapping!$M$2:$M$4,mapping!$N$2:$N$4,,0)</f>
        <v>On-site</v>
      </c>
    </row>
    <row r="1432" spans="1:17" x14ac:dyDescent="0.25">
      <c r="A1432" s="28">
        <v>2023</v>
      </c>
      <c r="B1432" s="29" t="s">
        <v>21</v>
      </c>
      <c r="C1432" s="29" t="s">
        <v>12</v>
      </c>
      <c r="D1432" s="29" t="s">
        <v>26</v>
      </c>
      <c r="E1432" s="28">
        <v>185000</v>
      </c>
      <c r="F1432" s="29" t="s">
        <v>14</v>
      </c>
      <c r="G1432" s="28">
        <v>185000</v>
      </c>
      <c r="H1432" s="29" t="s">
        <v>17</v>
      </c>
      <c r="I1432" s="28">
        <v>0</v>
      </c>
      <c r="J1432" s="29" t="s">
        <v>17</v>
      </c>
      <c r="K1432" s="29" t="s">
        <v>16</v>
      </c>
      <c r="L1432" s="29" t="str">
        <f>_xlfn.XLOOKUP($D1432,mapping!$B$2:$B$124,mapping!$A$2:$A$124,,0)</f>
        <v>Data Engineer</v>
      </c>
      <c r="M1432" s="29" t="str">
        <f>_xlfn.XLOOKUP($C1432,mapping!$J$2:$J$5,mapping!$K$2:$K$5,,0)</f>
        <v>Full-Time</v>
      </c>
      <c r="N1432" s="29" t="str">
        <f>_xlfn.XLOOKUP($B1432,mapping!$G$2:$G$5,mapping!$H$2:$H$5,,0)</f>
        <v>Senior</v>
      </c>
      <c r="O1432" s="29" t="str">
        <f>_xlfn.XLOOKUP($J1432,mapping!$D$2:$D$56,mapping!$E$2:$E$56,,0)</f>
        <v>United States</v>
      </c>
      <c r="P1432" s="29" t="str">
        <f>_xlfn.XLOOKUP($K1432,mapping!$P$2:$P$4,mapping!$Q$2:$Q$4,,0)</f>
        <v>Medium</v>
      </c>
      <c r="Q1432" s="29" t="str">
        <f>_xlfn.XLOOKUP($I1432,mapping!$M$2:$M$4,mapping!$N$2:$N$4,,0)</f>
        <v>On-site</v>
      </c>
    </row>
    <row r="1433" spans="1:17" x14ac:dyDescent="0.25">
      <c r="A1433" s="28">
        <v>2024</v>
      </c>
      <c r="B1433" s="29" t="s">
        <v>11</v>
      </c>
      <c r="C1433" s="29" t="s">
        <v>12</v>
      </c>
      <c r="D1433" s="29" t="s">
        <v>18</v>
      </c>
      <c r="E1433" s="28">
        <v>96411</v>
      </c>
      <c r="F1433" s="29" t="s">
        <v>14</v>
      </c>
      <c r="G1433" s="28">
        <v>96411</v>
      </c>
      <c r="H1433" s="29" t="s">
        <v>17</v>
      </c>
      <c r="I1433" s="28">
        <v>100</v>
      </c>
      <c r="J1433" s="29" t="s">
        <v>17</v>
      </c>
      <c r="K1433" s="29" t="s">
        <v>16</v>
      </c>
      <c r="L1433" s="29" t="str">
        <f>_xlfn.XLOOKUP($D1433,mapping!$B$2:$B$124,mapping!$A$2:$A$124,,0)</f>
        <v>Machine Learning Engineer</v>
      </c>
      <c r="M1433" s="29" t="str">
        <f>_xlfn.XLOOKUP($C1433,mapping!$J$2:$J$5,mapping!$K$2:$K$5,,0)</f>
        <v>Full-Time</v>
      </c>
      <c r="N1433" s="29" t="str">
        <f>_xlfn.XLOOKUP($B1433,mapping!$G$2:$G$5,mapping!$H$2:$H$5,,0)</f>
        <v>Mid-Level</v>
      </c>
      <c r="O1433" s="29" t="str">
        <f>_xlfn.XLOOKUP($J1433,mapping!$D$2:$D$56,mapping!$E$2:$E$56,,0)</f>
        <v>United States</v>
      </c>
      <c r="P1433" s="29" t="str">
        <f>_xlfn.XLOOKUP($K1433,mapping!$P$2:$P$4,mapping!$Q$2:$Q$4,,0)</f>
        <v>Medium</v>
      </c>
      <c r="Q1433" s="29" t="str">
        <f>_xlfn.XLOOKUP($I1433,mapping!$M$2:$M$4,mapping!$N$2:$N$4,,0)</f>
        <v>Remote</v>
      </c>
    </row>
    <row r="1434" spans="1:17" x14ac:dyDescent="0.25">
      <c r="A1434" s="28">
        <v>2022</v>
      </c>
      <c r="B1434" s="29" t="s">
        <v>29</v>
      </c>
      <c r="C1434" s="29" t="s">
        <v>12</v>
      </c>
      <c r="D1434" s="29" t="s">
        <v>22</v>
      </c>
      <c r="E1434" s="28">
        <v>40000</v>
      </c>
      <c r="F1434" s="29" t="s">
        <v>14</v>
      </c>
      <c r="G1434" s="28">
        <v>40000</v>
      </c>
      <c r="H1434" s="29" t="s">
        <v>118</v>
      </c>
      <c r="I1434" s="28">
        <v>100</v>
      </c>
      <c r="J1434" s="29" t="s">
        <v>152</v>
      </c>
      <c r="K1434" s="29" t="s">
        <v>33</v>
      </c>
      <c r="L1434" s="29" t="str">
        <f>_xlfn.XLOOKUP($D1434,mapping!$B$2:$B$124,mapping!$A$2:$A$124,,0)</f>
        <v>Data Scientist</v>
      </c>
      <c r="M1434" s="29" t="str">
        <f>_xlfn.XLOOKUP($C1434,mapping!$J$2:$J$5,mapping!$K$2:$K$5,,0)</f>
        <v>Full-Time</v>
      </c>
      <c r="N1434" s="29" t="str">
        <f>_xlfn.XLOOKUP($B1434,mapping!$G$2:$G$5,mapping!$H$2:$H$5,,0)</f>
        <v>Junior</v>
      </c>
      <c r="O1434" s="29" t="str">
        <f>_xlfn.XLOOKUP($J1434,mapping!$D$2:$D$56,mapping!$E$2:$E$56,,0)</f>
        <v>Malaysia</v>
      </c>
      <c r="P1434" s="29" t="str">
        <f>_xlfn.XLOOKUP($K1434,mapping!$P$2:$P$4,mapping!$Q$2:$Q$4,,0)</f>
        <v>Large</v>
      </c>
      <c r="Q1434" s="29" t="str">
        <f>_xlfn.XLOOKUP($I1434,mapping!$M$2:$M$4,mapping!$N$2:$N$4,,0)</f>
        <v>Remote</v>
      </c>
    </row>
    <row r="1435" spans="1:17" x14ac:dyDescent="0.25">
      <c r="A1435" s="28">
        <v>2024</v>
      </c>
      <c r="B1435" s="29" t="s">
        <v>29</v>
      </c>
      <c r="C1435" s="29" t="s">
        <v>12</v>
      </c>
      <c r="D1435" s="29" t="s">
        <v>13</v>
      </c>
      <c r="E1435" s="28">
        <v>90000</v>
      </c>
      <c r="F1435" s="29" t="s">
        <v>14</v>
      </c>
      <c r="G1435" s="28">
        <v>90000</v>
      </c>
      <c r="H1435" s="29" t="s">
        <v>17</v>
      </c>
      <c r="I1435" s="28">
        <v>100</v>
      </c>
      <c r="J1435" s="29" t="s">
        <v>17</v>
      </c>
      <c r="K1435" s="29" t="s">
        <v>16</v>
      </c>
      <c r="L1435" s="29" t="str">
        <f>_xlfn.XLOOKUP($D1435,mapping!$B$2:$B$124,mapping!$A$2:$A$124,,0)</f>
        <v>Data Analyst</v>
      </c>
      <c r="M1435" s="29" t="str">
        <f>_xlfn.XLOOKUP($C1435,mapping!$J$2:$J$5,mapping!$K$2:$K$5,,0)</f>
        <v>Full-Time</v>
      </c>
      <c r="N1435" s="29" t="str">
        <f>_xlfn.XLOOKUP($B1435,mapping!$G$2:$G$5,mapping!$H$2:$H$5,,0)</f>
        <v>Junior</v>
      </c>
      <c r="O1435" s="29" t="str">
        <f>_xlfn.XLOOKUP($J1435,mapping!$D$2:$D$56,mapping!$E$2:$E$56,,0)</f>
        <v>United States</v>
      </c>
      <c r="P1435" s="29" t="str">
        <f>_xlfn.XLOOKUP($K1435,mapping!$P$2:$P$4,mapping!$Q$2:$Q$4,,0)</f>
        <v>Medium</v>
      </c>
      <c r="Q1435" s="29" t="str">
        <f>_xlfn.XLOOKUP($I1435,mapping!$M$2:$M$4,mapping!$N$2:$N$4,,0)</f>
        <v>Remote</v>
      </c>
    </row>
    <row r="1436" spans="1:17" x14ac:dyDescent="0.25">
      <c r="A1436" s="28">
        <v>2023</v>
      </c>
      <c r="B1436" s="29" t="s">
        <v>21</v>
      </c>
      <c r="C1436" s="29" t="s">
        <v>12</v>
      </c>
      <c r="D1436" s="29" t="s">
        <v>34</v>
      </c>
      <c r="E1436" s="28">
        <v>151800</v>
      </c>
      <c r="F1436" s="29" t="s">
        <v>14</v>
      </c>
      <c r="G1436" s="28">
        <v>151800</v>
      </c>
      <c r="H1436" s="29" t="s">
        <v>17</v>
      </c>
      <c r="I1436" s="28">
        <v>0</v>
      </c>
      <c r="J1436" s="29" t="s">
        <v>17</v>
      </c>
      <c r="K1436" s="29" t="s">
        <v>16</v>
      </c>
      <c r="L1436" s="29" t="str">
        <f>_xlfn.XLOOKUP($D1436,mapping!$B$2:$B$124,mapping!$A$2:$A$124,,0)</f>
        <v>Researcher</v>
      </c>
      <c r="M1436" s="29" t="str">
        <f>_xlfn.XLOOKUP($C1436,mapping!$J$2:$J$5,mapping!$K$2:$K$5,,0)</f>
        <v>Full-Time</v>
      </c>
      <c r="N1436" s="29" t="str">
        <f>_xlfn.XLOOKUP($B1436,mapping!$G$2:$G$5,mapping!$H$2:$H$5,,0)</f>
        <v>Senior</v>
      </c>
      <c r="O1436" s="29" t="str">
        <f>_xlfn.XLOOKUP($J1436,mapping!$D$2:$D$56,mapping!$E$2:$E$56,,0)</f>
        <v>United States</v>
      </c>
      <c r="P1436" s="29" t="str">
        <f>_xlfn.XLOOKUP($K1436,mapping!$P$2:$P$4,mapping!$Q$2:$Q$4,,0)</f>
        <v>Medium</v>
      </c>
      <c r="Q1436" s="29" t="str">
        <f>_xlfn.XLOOKUP($I1436,mapping!$M$2:$M$4,mapping!$N$2:$N$4,,0)</f>
        <v>On-site</v>
      </c>
    </row>
    <row r="1437" spans="1:17" x14ac:dyDescent="0.25">
      <c r="A1437" s="28">
        <v>2023</v>
      </c>
      <c r="B1437" s="29" t="s">
        <v>21</v>
      </c>
      <c r="C1437" s="29" t="s">
        <v>12</v>
      </c>
      <c r="D1437" s="29" t="s">
        <v>26</v>
      </c>
      <c r="E1437" s="28">
        <v>95000</v>
      </c>
      <c r="F1437" s="29" t="s">
        <v>14</v>
      </c>
      <c r="G1437" s="28">
        <v>95000</v>
      </c>
      <c r="H1437" s="29" t="s">
        <v>17</v>
      </c>
      <c r="I1437" s="28">
        <v>100</v>
      </c>
      <c r="J1437" s="29" t="s">
        <v>17</v>
      </c>
      <c r="K1437" s="29" t="s">
        <v>16</v>
      </c>
      <c r="L1437" s="29" t="str">
        <f>_xlfn.XLOOKUP($D1437,mapping!$B$2:$B$124,mapping!$A$2:$A$124,,0)</f>
        <v>Data Engineer</v>
      </c>
      <c r="M1437" s="29" t="str">
        <f>_xlfn.XLOOKUP($C1437,mapping!$J$2:$J$5,mapping!$K$2:$K$5,,0)</f>
        <v>Full-Time</v>
      </c>
      <c r="N1437" s="29" t="str">
        <f>_xlfn.XLOOKUP($B1437,mapping!$G$2:$G$5,mapping!$H$2:$H$5,,0)</f>
        <v>Senior</v>
      </c>
      <c r="O1437" s="29" t="str">
        <f>_xlfn.XLOOKUP($J1437,mapping!$D$2:$D$56,mapping!$E$2:$E$56,,0)</f>
        <v>United States</v>
      </c>
      <c r="P1437" s="29" t="str">
        <f>_xlfn.XLOOKUP($K1437,mapping!$P$2:$P$4,mapping!$Q$2:$Q$4,,0)</f>
        <v>Medium</v>
      </c>
      <c r="Q1437" s="29" t="str">
        <f>_xlfn.XLOOKUP($I1437,mapping!$M$2:$M$4,mapping!$N$2:$N$4,,0)</f>
        <v>Remote</v>
      </c>
    </row>
    <row r="1438" spans="1:17" x14ac:dyDescent="0.25">
      <c r="A1438" s="28">
        <v>2024</v>
      </c>
      <c r="B1438" s="29" t="s">
        <v>21</v>
      </c>
      <c r="C1438" s="29" t="s">
        <v>12</v>
      </c>
      <c r="D1438" s="29" t="s">
        <v>26</v>
      </c>
      <c r="E1438" s="28">
        <v>52000</v>
      </c>
      <c r="F1438" s="29" t="s">
        <v>27</v>
      </c>
      <c r="G1438" s="28">
        <v>65000</v>
      </c>
      <c r="H1438" s="29" t="s">
        <v>28</v>
      </c>
      <c r="I1438" s="28">
        <v>100</v>
      </c>
      <c r="J1438" s="29" t="s">
        <v>28</v>
      </c>
      <c r="K1438" s="29" t="s">
        <v>16</v>
      </c>
      <c r="L1438" s="29" t="str">
        <f>_xlfn.XLOOKUP($D1438,mapping!$B$2:$B$124,mapping!$A$2:$A$124,,0)</f>
        <v>Data Engineer</v>
      </c>
      <c r="M1438" s="29" t="str">
        <f>_xlfn.XLOOKUP($C1438,mapping!$J$2:$J$5,mapping!$K$2:$K$5,,0)</f>
        <v>Full-Time</v>
      </c>
      <c r="N1438" s="29" t="str">
        <f>_xlfn.XLOOKUP($B1438,mapping!$G$2:$G$5,mapping!$H$2:$H$5,,0)</f>
        <v>Senior</v>
      </c>
      <c r="O1438" s="29" t="str">
        <f>_xlfn.XLOOKUP($J1438,mapping!$D$2:$D$56,mapping!$E$2:$E$56,,0)</f>
        <v>United Kingdom</v>
      </c>
      <c r="P1438" s="29" t="str">
        <f>_xlfn.XLOOKUP($K1438,mapping!$P$2:$P$4,mapping!$Q$2:$Q$4,,0)</f>
        <v>Medium</v>
      </c>
      <c r="Q1438" s="29" t="str">
        <f>_xlfn.XLOOKUP($I1438,mapping!$M$2:$M$4,mapping!$N$2:$N$4,,0)</f>
        <v>Remote</v>
      </c>
    </row>
    <row r="1439" spans="1:17" x14ac:dyDescent="0.25">
      <c r="A1439" s="28">
        <v>2022</v>
      </c>
      <c r="B1439" s="29" t="s">
        <v>21</v>
      </c>
      <c r="C1439" s="29" t="s">
        <v>12</v>
      </c>
      <c r="D1439" s="29" t="s">
        <v>22</v>
      </c>
      <c r="E1439" s="28">
        <v>150000</v>
      </c>
      <c r="F1439" s="29" t="s">
        <v>14</v>
      </c>
      <c r="G1439" s="28">
        <v>150000</v>
      </c>
      <c r="H1439" s="29" t="s">
        <v>17</v>
      </c>
      <c r="I1439" s="28">
        <v>100</v>
      </c>
      <c r="J1439" s="29" t="s">
        <v>17</v>
      </c>
      <c r="K1439" s="29" t="s">
        <v>16</v>
      </c>
      <c r="L1439" s="29" t="str">
        <f>_xlfn.XLOOKUP($D1439,mapping!$B$2:$B$124,mapping!$A$2:$A$124,,0)</f>
        <v>Data Scientist</v>
      </c>
      <c r="M1439" s="29" t="str">
        <f>_xlfn.XLOOKUP($C1439,mapping!$J$2:$J$5,mapping!$K$2:$K$5,,0)</f>
        <v>Full-Time</v>
      </c>
      <c r="N1439" s="29" t="str">
        <f>_xlfn.XLOOKUP($B1439,mapping!$G$2:$G$5,mapping!$H$2:$H$5,,0)</f>
        <v>Senior</v>
      </c>
      <c r="O1439" s="29" t="str">
        <f>_xlfn.XLOOKUP($J1439,mapping!$D$2:$D$56,mapping!$E$2:$E$56,,0)</f>
        <v>United States</v>
      </c>
      <c r="P1439" s="29" t="str">
        <f>_xlfn.XLOOKUP($K1439,mapping!$P$2:$P$4,mapping!$Q$2:$Q$4,,0)</f>
        <v>Medium</v>
      </c>
      <c r="Q1439" s="29" t="str">
        <f>_xlfn.XLOOKUP($I1439,mapping!$M$2:$M$4,mapping!$N$2:$N$4,,0)</f>
        <v>Remote</v>
      </c>
    </row>
    <row r="1440" spans="1:17" x14ac:dyDescent="0.25">
      <c r="A1440" s="28">
        <v>2023</v>
      </c>
      <c r="B1440" s="29" t="s">
        <v>11</v>
      </c>
      <c r="C1440" s="29" t="s">
        <v>12</v>
      </c>
      <c r="D1440" s="29" t="s">
        <v>26</v>
      </c>
      <c r="E1440" s="28">
        <v>180000</v>
      </c>
      <c r="F1440" s="29" t="s">
        <v>14</v>
      </c>
      <c r="G1440" s="28">
        <v>180000</v>
      </c>
      <c r="H1440" s="29" t="s">
        <v>17</v>
      </c>
      <c r="I1440" s="28">
        <v>100</v>
      </c>
      <c r="J1440" s="29" t="s">
        <v>17</v>
      </c>
      <c r="K1440" s="29" t="s">
        <v>16</v>
      </c>
      <c r="L1440" s="29" t="str">
        <f>_xlfn.XLOOKUP($D1440,mapping!$B$2:$B$124,mapping!$A$2:$A$124,,0)</f>
        <v>Data Engineer</v>
      </c>
      <c r="M1440" s="29" t="str">
        <f>_xlfn.XLOOKUP($C1440,mapping!$J$2:$J$5,mapping!$K$2:$K$5,,0)</f>
        <v>Full-Time</v>
      </c>
      <c r="N1440" s="29" t="str">
        <f>_xlfn.XLOOKUP($B1440,mapping!$G$2:$G$5,mapping!$H$2:$H$5,,0)</f>
        <v>Mid-Level</v>
      </c>
      <c r="O1440" s="29" t="str">
        <f>_xlfn.XLOOKUP($J1440,mapping!$D$2:$D$56,mapping!$E$2:$E$56,,0)</f>
        <v>United States</v>
      </c>
      <c r="P1440" s="29" t="str">
        <f>_xlfn.XLOOKUP($K1440,mapping!$P$2:$P$4,mapping!$Q$2:$Q$4,,0)</f>
        <v>Medium</v>
      </c>
      <c r="Q1440" s="29" t="str">
        <f>_xlfn.XLOOKUP($I1440,mapping!$M$2:$M$4,mapping!$N$2:$N$4,,0)</f>
        <v>Remote</v>
      </c>
    </row>
    <row r="1441" spans="1:17" x14ac:dyDescent="0.25">
      <c r="A1441" s="28">
        <v>2023</v>
      </c>
      <c r="B1441" s="29" t="s">
        <v>21</v>
      </c>
      <c r="C1441" s="29" t="s">
        <v>12</v>
      </c>
      <c r="D1441" s="29" t="s">
        <v>13</v>
      </c>
      <c r="E1441" s="28">
        <v>100000</v>
      </c>
      <c r="F1441" s="29" t="s">
        <v>27</v>
      </c>
      <c r="G1441" s="28">
        <v>123040</v>
      </c>
      <c r="H1441" s="29" t="s">
        <v>28</v>
      </c>
      <c r="I1441" s="28">
        <v>0</v>
      </c>
      <c r="J1441" s="29" t="s">
        <v>28</v>
      </c>
      <c r="K1441" s="29" t="s">
        <v>16</v>
      </c>
      <c r="L1441" s="29" t="str">
        <f>_xlfn.XLOOKUP($D1441,mapping!$B$2:$B$124,mapping!$A$2:$A$124,,0)</f>
        <v>Data Analyst</v>
      </c>
      <c r="M1441" s="29" t="str">
        <f>_xlfn.XLOOKUP($C1441,mapping!$J$2:$J$5,mapping!$K$2:$K$5,,0)</f>
        <v>Full-Time</v>
      </c>
      <c r="N1441" s="29" t="str">
        <f>_xlfn.XLOOKUP($B1441,mapping!$G$2:$G$5,mapping!$H$2:$H$5,,0)</f>
        <v>Senior</v>
      </c>
      <c r="O1441" s="29" t="str">
        <f>_xlfn.XLOOKUP($J1441,mapping!$D$2:$D$56,mapping!$E$2:$E$56,,0)</f>
        <v>United Kingdom</v>
      </c>
      <c r="P1441" s="29" t="str">
        <f>_xlfn.XLOOKUP($K1441,mapping!$P$2:$P$4,mapping!$Q$2:$Q$4,,0)</f>
        <v>Medium</v>
      </c>
      <c r="Q1441" s="29" t="str">
        <f>_xlfn.XLOOKUP($I1441,mapping!$M$2:$M$4,mapping!$N$2:$N$4,,0)</f>
        <v>On-site</v>
      </c>
    </row>
    <row r="1442" spans="1:17" x14ac:dyDescent="0.25">
      <c r="A1442" s="28">
        <v>2023</v>
      </c>
      <c r="B1442" s="29" t="s">
        <v>21</v>
      </c>
      <c r="C1442" s="29" t="s">
        <v>12</v>
      </c>
      <c r="D1442" s="29" t="s">
        <v>13</v>
      </c>
      <c r="E1442" s="28">
        <v>95000</v>
      </c>
      <c r="F1442" s="29" t="s">
        <v>14</v>
      </c>
      <c r="G1442" s="28">
        <v>95000</v>
      </c>
      <c r="H1442" s="29" t="s">
        <v>17</v>
      </c>
      <c r="I1442" s="28">
        <v>100</v>
      </c>
      <c r="J1442" s="29" t="s">
        <v>17</v>
      </c>
      <c r="K1442" s="29" t="s">
        <v>16</v>
      </c>
      <c r="L1442" s="29" t="str">
        <f>_xlfn.XLOOKUP($D1442,mapping!$B$2:$B$124,mapping!$A$2:$A$124,,0)</f>
        <v>Data Analyst</v>
      </c>
      <c r="M1442" s="29" t="str">
        <f>_xlfn.XLOOKUP($C1442,mapping!$J$2:$J$5,mapping!$K$2:$K$5,,0)</f>
        <v>Full-Time</v>
      </c>
      <c r="N1442" s="29" t="str">
        <f>_xlfn.XLOOKUP($B1442,mapping!$G$2:$G$5,mapping!$H$2:$H$5,,0)</f>
        <v>Senior</v>
      </c>
      <c r="O1442" s="29" t="str">
        <f>_xlfn.XLOOKUP($J1442,mapping!$D$2:$D$56,mapping!$E$2:$E$56,,0)</f>
        <v>United States</v>
      </c>
      <c r="P1442" s="29" t="str">
        <f>_xlfn.XLOOKUP($K1442,mapping!$P$2:$P$4,mapping!$Q$2:$Q$4,,0)</f>
        <v>Medium</v>
      </c>
      <c r="Q1442" s="29" t="str">
        <f>_xlfn.XLOOKUP($I1442,mapping!$M$2:$M$4,mapping!$N$2:$N$4,,0)</f>
        <v>Remote</v>
      </c>
    </row>
    <row r="1443" spans="1:17" x14ac:dyDescent="0.25">
      <c r="A1443" s="28">
        <v>2024</v>
      </c>
      <c r="B1443" s="29" t="s">
        <v>21</v>
      </c>
      <c r="C1443" s="29" t="s">
        <v>12</v>
      </c>
      <c r="D1443" s="29" t="s">
        <v>26</v>
      </c>
      <c r="E1443" s="28">
        <v>274965</v>
      </c>
      <c r="F1443" s="29" t="s">
        <v>94</v>
      </c>
      <c r="G1443" s="28">
        <v>211511</v>
      </c>
      <c r="H1443" s="29" t="s">
        <v>45</v>
      </c>
      <c r="I1443" s="28">
        <v>0</v>
      </c>
      <c r="J1443" s="29" t="s">
        <v>45</v>
      </c>
      <c r="K1443" s="29" t="s">
        <v>16</v>
      </c>
      <c r="L1443" s="29" t="str">
        <f>_xlfn.XLOOKUP($D1443,mapping!$B$2:$B$124,mapping!$A$2:$A$124,,0)</f>
        <v>Data Engineer</v>
      </c>
      <c r="M1443" s="29" t="str">
        <f>_xlfn.XLOOKUP($C1443,mapping!$J$2:$J$5,mapping!$K$2:$K$5,,0)</f>
        <v>Full-Time</v>
      </c>
      <c r="N1443" s="29" t="str">
        <f>_xlfn.XLOOKUP($B1443,mapping!$G$2:$G$5,mapping!$H$2:$H$5,,0)</f>
        <v>Senior</v>
      </c>
      <c r="O1443" s="29" t="str">
        <f>_xlfn.XLOOKUP($J1443,mapping!$D$2:$D$56,mapping!$E$2:$E$56,,0)</f>
        <v>Canada</v>
      </c>
      <c r="P1443" s="29" t="str">
        <f>_xlfn.XLOOKUP($K1443,mapping!$P$2:$P$4,mapping!$Q$2:$Q$4,,0)</f>
        <v>Medium</v>
      </c>
      <c r="Q1443" s="29" t="str">
        <f>_xlfn.XLOOKUP($I1443,mapping!$M$2:$M$4,mapping!$N$2:$N$4,,0)</f>
        <v>On-site</v>
      </c>
    </row>
    <row r="1444" spans="1:17" x14ac:dyDescent="0.25">
      <c r="A1444" s="28">
        <v>2023</v>
      </c>
      <c r="B1444" s="29" t="s">
        <v>11</v>
      </c>
      <c r="C1444" s="29" t="s">
        <v>12</v>
      </c>
      <c r="D1444" s="29" t="s">
        <v>13</v>
      </c>
      <c r="E1444" s="28">
        <v>250000</v>
      </c>
      <c r="F1444" s="29" t="s">
        <v>14</v>
      </c>
      <c r="G1444" s="28">
        <v>250000</v>
      </c>
      <c r="H1444" s="29" t="s">
        <v>17</v>
      </c>
      <c r="I1444" s="28">
        <v>0</v>
      </c>
      <c r="J1444" s="29" t="s">
        <v>17</v>
      </c>
      <c r="K1444" s="29" t="s">
        <v>16</v>
      </c>
      <c r="L1444" s="29" t="str">
        <f>_xlfn.XLOOKUP($D1444,mapping!$B$2:$B$124,mapping!$A$2:$A$124,,0)</f>
        <v>Data Analyst</v>
      </c>
      <c r="M1444" s="29" t="str">
        <f>_xlfn.XLOOKUP($C1444,mapping!$J$2:$J$5,mapping!$K$2:$K$5,,0)</f>
        <v>Full-Time</v>
      </c>
      <c r="N1444" s="29" t="str">
        <f>_xlfn.XLOOKUP($B1444,mapping!$G$2:$G$5,mapping!$H$2:$H$5,,0)</f>
        <v>Mid-Level</v>
      </c>
      <c r="O1444" s="29" t="str">
        <f>_xlfn.XLOOKUP($J1444,mapping!$D$2:$D$56,mapping!$E$2:$E$56,,0)</f>
        <v>United States</v>
      </c>
      <c r="P1444" s="29" t="str">
        <f>_xlfn.XLOOKUP($K1444,mapping!$P$2:$P$4,mapping!$Q$2:$Q$4,,0)</f>
        <v>Medium</v>
      </c>
      <c r="Q1444" s="29" t="str">
        <f>_xlfn.XLOOKUP($I1444,mapping!$M$2:$M$4,mapping!$N$2:$N$4,,0)</f>
        <v>On-site</v>
      </c>
    </row>
    <row r="1445" spans="1:17" x14ac:dyDescent="0.25">
      <c r="A1445" s="28">
        <v>2023</v>
      </c>
      <c r="B1445" s="29" t="s">
        <v>21</v>
      </c>
      <c r="C1445" s="29" t="s">
        <v>12</v>
      </c>
      <c r="D1445" s="29" t="s">
        <v>23</v>
      </c>
      <c r="E1445" s="28">
        <v>152000</v>
      </c>
      <c r="F1445" s="29" t="s">
        <v>14</v>
      </c>
      <c r="G1445" s="28">
        <v>152000</v>
      </c>
      <c r="H1445" s="29" t="s">
        <v>17</v>
      </c>
      <c r="I1445" s="28">
        <v>0</v>
      </c>
      <c r="J1445" s="29" t="s">
        <v>17</v>
      </c>
      <c r="K1445" s="29" t="s">
        <v>16</v>
      </c>
      <c r="L1445" s="29" t="str">
        <f>_xlfn.XLOOKUP($D1445,mapping!$B$2:$B$124,mapping!$A$2:$A$124,,0)</f>
        <v>Researcher</v>
      </c>
      <c r="M1445" s="29" t="str">
        <f>_xlfn.XLOOKUP($C1445,mapping!$J$2:$J$5,mapping!$K$2:$K$5,,0)</f>
        <v>Full-Time</v>
      </c>
      <c r="N1445" s="29" t="str">
        <f>_xlfn.XLOOKUP($B1445,mapping!$G$2:$G$5,mapping!$H$2:$H$5,,0)</f>
        <v>Senior</v>
      </c>
      <c r="O1445" s="29" t="str">
        <f>_xlfn.XLOOKUP($J1445,mapping!$D$2:$D$56,mapping!$E$2:$E$56,,0)</f>
        <v>United States</v>
      </c>
      <c r="P1445" s="29" t="str">
        <f>_xlfn.XLOOKUP($K1445,mapping!$P$2:$P$4,mapping!$Q$2:$Q$4,,0)</f>
        <v>Medium</v>
      </c>
      <c r="Q1445" s="29" t="str">
        <f>_xlfn.XLOOKUP($I1445,mapping!$M$2:$M$4,mapping!$N$2:$N$4,,0)</f>
        <v>On-site</v>
      </c>
    </row>
    <row r="1446" spans="1:17" x14ac:dyDescent="0.25">
      <c r="A1446" s="28">
        <v>2023</v>
      </c>
      <c r="B1446" s="29" t="s">
        <v>21</v>
      </c>
      <c r="C1446" s="29" t="s">
        <v>12</v>
      </c>
      <c r="D1446" s="29" t="s">
        <v>13</v>
      </c>
      <c r="E1446" s="28">
        <v>75000</v>
      </c>
      <c r="F1446" s="29" t="s">
        <v>14</v>
      </c>
      <c r="G1446" s="28">
        <v>75000</v>
      </c>
      <c r="H1446" s="29" t="s">
        <v>17</v>
      </c>
      <c r="I1446" s="28">
        <v>100</v>
      </c>
      <c r="J1446" s="29" t="s">
        <v>17</v>
      </c>
      <c r="K1446" s="29" t="s">
        <v>16</v>
      </c>
      <c r="L1446" s="29" t="str">
        <f>_xlfn.XLOOKUP($D1446,mapping!$B$2:$B$124,mapping!$A$2:$A$124,,0)</f>
        <v>Data Analyst</v>
      </c>
      <c r="M1446" s="29" t="str">
        <f>_xlfn.XLOOKUP($C1446,mapping!$J$2:$J$5,mapping!$K$2:$K$5,,0)</f>
        <v>Full-Time</v>
      </c>
      <c r="N1446" s="29" t="str">
        <f>_xlfn.XLOOKUP($B1446,mapping!$G$2:$G$5,mapping!$H$2:$H$5,,0)</f>
        <v>Senior</v>
      </c>
      <c r="O1446" s="29" t="str">
        <f>_xlfn.XLOOKUP($J1446,mapping!$D$2:$D$56,mapping!$E$2:$E$56,,0)</f>
        <v>United States</v>
      </c>
      <c r="P1446" s="29" t="str">
        <f>_xlfn.XLOOKUP($K1446,mapping!$P$2:$P$4,mapping!$Q$2:$Q$4,,0)</f>
        <v>Medium</v>
      </c>
      <c r="Q1446" s="29" t="str">
        <f>_xlfn.XLOOKUP($I1446,mapping!$M$2:$M$4,mapping!$N$2:$N$4,,0)</f>
        <v>Remote</v>
      </c>
    </row>
    <row r="1447" spans="1:17" x14ac:dyDescent="0.25">
      <c r="A1447" s="28">
        <v>2023</v>
      </c>
      <c r="B1447" s="29" t="s">
        <v>21</v>
      </c>
      <c r="C1447" s="29" t="s">
        <v>12</v>
      </c>
      <c r="D1447" s="29" t="s">
        <v>18</v>
      </c>
      <c r="E1447" s="28">
        <v>324000</v>
      </c>
      <c r="F1447" s="29" t="s">
        <v>14</v>
      </c>
      <c r="G1447" s="28">
        <v>324000</v>
      </c>
      <c r="H1447" s="29" t="s">
        <v>17</v>
      </c>
      <c r="I1447" s="28">
        <v>0</v>
      </c>
      <c r="J1447" s="29" t="s">
        <v>17</v>
      </c>
      <c r="K1447" s="29" t="s">
        <v>16</v>
      </c>
      <c r="L1447" s="29" t="str">
        <f>_xlfn.XLOOKUP($D1447,mapping!$B$2:$B$124,mapping!$A$2:$A$124,,0)</f>
        <v>Machine Learning Engineer</v>
      </c>
      <c r="M1447" s="29" t="str">
        <f>_xlfn.XLOOKUP($C1447,mapping!$J$2:$J$5,mapping!$K$2:$K$5,,0)</f>
        <v>Full-Time</v>
      </c>
      <c r="N1447" s="29" t="str">
        <f>_xlfn.XLOOKUP($B1447,mapping!$G$2:$G$5,mapping!$H$2:$H$5,,0)</f>
        <v>Senior</v>
      </c>
      <c r="O1447" s="29" t="str">
        <f>_xlfn.XLOOKUP($J1447,mapping!$D$2:$D$56,mapping!$E$2:$E$56,,0)</f>
        <v>United States</v>
      </c>
      <c r="P1447" s="29" t="str">
        <f>_xlfn.XLOOKUP($K1447,mapping!$P$2:$P$4,mapping!$Q$2:$Q$4,,0)</f>
        <v>Medium</v>
      </c>
      <c r="Q1447" s="29" t="str">
        <f>_xlfn.XLOOKUP($I1447,mapping!$M$2:$M$4,mapping!$N$2:$N$4,,0)</f>
        <v>On-site</v>
      </c>
    </row>
    <row r="1448" spans="1:17" x14ac:dyDescent="0.25">
      <c r="A1448" s="28">
        <v>2023</v>
      </c>
      <c r="B1448" s="29" t="s">
        <v>21</v>
      </c>
      <c r="C1448" s="29" t="s">
        <v>12</v>
      </c>
      <c r="D1448" s="29" t="s">
        <v>18</v>
      </c>
      <c r="E1448" s="28">
        <v>250000</v>
      </c>
      <c r="F1448" s="29" t="s">
        <v>14</v>
      </c>
      <c r="G1448" s="28">
        <v>250000</v>
      </c>
      <c r="H1448" s="29" t="s">
        <v>17</v>
      </c>
      <c r="I1448" s="28">
        <v>100</v>
      </c>
      <c r="J1448" s="29" t="s">
        <v>17</v>
      </c>
      <c r="K1448" s="29" t="s">
        <v>16</v>
      </c>
      <c r="L1448" s="29" t="str">
        <f>_xlfn.XLOOKUP($D1448,mapping!$B$2:$B$124,mapping!$A$2:$A$124,,0)</f>
        <v>Machine Learning Engineer</v>
      </c>
      <c r="M1448" s="29" t="str">
        <f>_xlfn.XLOOKUP($C1448,mapping!$J$2:$J$5,mapping!$K$2:$K$5,,0)</f>
        <v>Full-Time</v>
      </c>
      <c r="N1448" s="29" t="str">
        <f>_xlfn.XLOOKUP($B1448,mapping!$G$2:$G$5,mapping!$H$2:$H$5,,0)</f>
        <v>Senior</v>
      </c>
      <c r="O1448" s="29" t="str">
        <f>_xlfn.XLOOKUP($J1448,mapping!$D$2:$D$56,mapping!$E$2:$E$56,,0)</f>
        <v>United States</v>
      </c>
      <c r="P1448" s="29" t="str">
        <f>_xlfn.XLOOKUP($K1448,mapping!$P$2:$P$4,mapping!$Q$2:$Q$4,,0)</f>
        <v>Medium</v>
      </c>
      <c r="Q1448" s="29" t="str">
        <f>_xlfn.XLOOKUP($I1448,mapping!$M$2:$M$4,mapping!$N$2:$N$4,,0)</f>
        <v>Remote</v>
      </c>
    </row>
    <row r="1449" spans="1:17" x14ac:dyDescent="0.25">
      <c r="A1449" s="28">
        <v>2023</v>
      </c>
      <c r="B1449" s="29" t="s">
        <v>11</v>
      </c>
      <c r="C1449" s="29" t="s">
        <v>12</v>
      </c>
      <c r="D1449" s="29" t="s">
        <v>26</v>
      </c>
      <c r="E1449" s="28">
        <v>65000</v>
      </c>
      <c r="F1449" s="29" t="s">
        <v>19</v>
      </c>
      <c r="G1449" s="28">
        <v>70179</v>
      </c>
      <c r="H1449" s="29" t="s">
        <v>121</v>
      </c>
      <c r="I1449" s="28">
        <v>100</v>
      </c>
      <c r="J1449" s="29" t="s">
        <v>121</v>
      </c>
      <c r="K1449" s="29" t="s">
        <v>16</v>
      </c>
      <c r="L1449" s="29" t="str">
        <f>_xlfn.XLOOKUP($D1449,mapping!$B$2:$B$124,mapping!$A$2:$A$124,,0)</f>
        <v>Data Engineer</v>
      </c>
      <c r="M1449" s="29" t="str">
        <f>_xlfn.XLOOKUP($C1449,mapping!$J$2:$J$5,mapping!$K$2:$K$5,,0)</f>
        <v>Full-Time</v>
      </c>
      <c r="N1449" s="29" t="str">
        <f>_xlfn.XLOOKUP($B1449,mapping!$G$2:$G$5,mapping!$H$2:$H$5,,0)</f>
        <v>Mid-Level</v>
      </c>
      <c r="O1449" s="29" t="str">
        <f>_xlfn.XLOOKUP($J1449,mapping!$D$2:$D$56,mapping!$E$2:$E$56,,0)</f>
        <v>France</v>
      </c>
      <c r="P1449" s="29" t="str">
        <f>_xlfn.XLOOKUP($K1449,mapping!$P$2:$P$4,mapping!$Q$2:$Q$4,,0)</f>
        <v>Medium</v>
      </c>
      <c r="Q1449" s="29" t="str">
        <f>_xlfn.XLOOKUP($I1449,mapping!$M$2:$M$4,mapping!$N$2:$N$4,,0)</f>
        <v>Remote</v>
      </c>
    </row>
    <row r="1450" spans="1:17" x14ac:dyDescent="0.25">
      <c r="A1450" s="28">
        <v>2023</v>
      </c>
      <c r="B1450" s="29" t="s">
        <v>21</v>
      </c>
      <c r="C1450" s="29" t="s">
        <v>12</v>
      </c>
      <c r="D1450" s="29" t="s">
        <v>18</v>
      </c>
      <c r="E1450" s="28">
        <v>267720</v>
      </c>
      <c r="F1450" s="29" t="s">
        <v>14</v>
      </c>
      <c r="G1450" s="28">
        <v>267720</v>
      </c>
      <c r="H1450" s="29" t="s">
        <v>17</v>
      </c>
      <c r="I1450" s="28">
        <v>0</v>
      </c>
      <c r="J1450" s="29" t="s">
        <v>17</v>
      </c>
      <c r="K1450" s="29" t="s">
        <v>16</v>
      </c>
      <c r="L1450" s="29" t="str">
        <f>_xlfn.XLOOKUP($D1450,mapping!$B$2:$B$124,mapping!$A$2:$A$124,,0)</f>
        <v>Machine Learning Engineer</v>
      </c>
      <c r="M1450" s="29" t="str">
        <f>_xlfn.XLOOKUP($C1450,mapping!$J$2:$J$5,mapping!$K$2:$K$5,,0)</f>
        <v>Full-Time</v>
      </c>
      <c r="N1450" s="29" t="str">
        <f>_xlfn.XLOOKUP($B1450,mapping!$G$2:$G$5,mapping!$H$2:$H$5,,0)</f>
        <v>Senior</v>
      </c>
      <c r="O1450" s="29" t="str">
        <f>_xlfn.XLOOKUP($J1450,mapping!$D$2:$D$56,mapping!$E$2:$E$56,,0)</f>
        <v>United States</v>
      </c>
      <c r="P1450" s="29" t="str">
        <f>_xlfn.XLOOKUP($K1450,mapping!$P$2:$P$4,mapping!$Q$2:$Q$4,,0)</f>
        <v>Medium</v>
      </c>
      <c r="Q1450" s="29" t="str">
        <f>_xlfn.XLOOKUP($I1450,mapping!$M$2:$M$4,mapping!$N$2:$N$4,,0)</f>
        <v>On-site</v>
      </c>
    </row>
    <row r="1451" spans="1:17" x14ac:dyDescent="0.25">
      <c r="A1451" s="28">
        <v>2023</v>
      </c>
      <c r="B1451" s="29" t="s">
        <v>21</v>
      </c>
      <c r="C1451" s="29" t="s">
        <v>12</v>
      </c>
      <c r="D1451" s="29" t="s">
        <v>26</v>
      </c>
      <c r="E1451" s="28">
        <v>140000</v>
      </c>
      <c r="F1451" s="29" t="s">
        <v>14</v>
      </c>
      <c r="G1451" s="28">
        <v>140000</v>
      </c>
      <c r="H1451" s="29" t="s">
        <v>17</v>
      </c>
      <c r="I1451" s="28">
        <v>0</v>
      </c>
      <c r="J1451" s="29" t="s">
        <v>17</v>
      </c>
      <c r="K1451" s="29" t="s">
        <v>16</v>
      </c>
      <c r="L1451" s="29" t="str">
        <f>_xlfn.XLOOKUP($D1451,mapping!$B$2:$B$124,mapping!$A$2:$A$124,,0)</f>
        <v>Data Engineer</v>
      </c>
      <c r="M1451" s="29" t="str">
        <f>_xlfn.XLOOKUP($C1451,mapping!$J$2:$J$5,mapping!$K$2:$K$5,,0)</f>
        <v>Full-Time</v>
      </c>
      <c r="N1451" s="29" t="str">
        <f>_xlfn.XLOOKUP($B1451,mapping!$G$2:$G$5,mapping!$H$2:$H$5,,0)</f>
        <v>Senior</v>
      </c>
      <c r="O1451" s="29" t="str">
        <f>_xlfn.XLOOKUP($J1451,mapping!$D$2:$D$56,mapping!$E$2:$E$56,,0)</f>
        <v>United States</v>
      </c>
      <c r="P1451" s="29" t="str">
        <f>_xlfn.XLOOKUP($K1451,mapping!$P$2:$P$4,mapping!$Q$2:$Q$4,,0)</f>
        <v>Medium</v>
      </c>
      <c r="Q1451" s="29" t="str">
        <f>_xlfn.XLOOKUP($I1451,mapping!$M$2:$M$4,mapping!$N$2:$N$4,,0)</f>
        <v>On-site</v>
      </c>
    </row>
    <row r="1452" spans="1:17" x14ac:dyDescent="0.25">
      <c r="A1452" s="28">
        <v>2023</v>
      </c>
      <c r="B1452" s="29" t="s">
        <v>21</v>
      </c>
      <c r="C1452" s="29" t="s">
        <v>12</v>
      </c>
      <c r="D1452" s="29" t="s">
        <v>13</v>
      </c>
      <c r="E1452" s="28">
        <v>118000</v>
      </c>
      <c r="F1452" s="29" t="s">
        <v>14</v>
      </c>
      <c r="G1452" s="28">
        <v>118000</v>
      </c>
      <c r="H1452" s="29" t="s">
        <v>17</v>
      </c>
      <c r="I1452" s="28">
        <v>100</v>
      </c>
      <c r="J1452" s="29" t="s">
        <v>17</v>
      </c>
      <c r="K1452" s="29" t="s">
        <v>16</v>
      </c>
      <c r="L1452" s="29" t="str">
        <f>_xlfn.XLOOKUP($D1452,mapping!$B$2:$B$124,mapping!$A$2:$A$124,,0)</f>
        <v>Data Analyst</v>
      </c>
      <c r="M1452" s="29" t="str">
        <f>_xlfn.XLOOKUP($C1452,mapping!$J$2:$J$5,mapping!$K$2:$K$5,,0)</f>
        <v>Full-Time</v>
      </c>
      <c r="N1452" s="29" t="str">
        <f>_xlfn.XLOOKUP($B1452,mapping!$G$2:$G$5,mapping!$H$2:$H$5,,0)</f>
        <v>Senior</v>
      </c>
      <c r="O1452" s="29" t="str">
        <f>_xlfn.XLOOKUP($J1452,mapping!$D$2:$D$56,mapping!$E$2:$E$56,,0)</f>
        <v>United States</v>
      </c>
      <c r="P1452" s="29" t="str">
        <f>_xlfn.XLOOKUP($K1452,mapping!$P$2:$P$4,mapping!$Q$2:$Q$4,,0)</f>
        <v>Medium</v>
      </c>
      <c r="Q1452" s="29" t="str">
        <f>_xlfn.XLOOKUP($I1452,mapping!$M$2:$M$4,mapping!$N$2:$N$4,,0)</f>
        <v>Remote</v>
      </c>
    </row>
    <row r="1453" spans="1:17" x14ac:dyDescent="0.25">
      <c r="A1453" s="28">
        <v>2023</v>
      </c>
      <c r="B1453" s="29" t="s">
        <v>21</v>
      </c>
      <c r="C1453" s="29" t="s">
        <v>12</v>
      </c>
      <c r="D1453" s="29" t="s">
        <v>13</v>
      </c>
      <c r="E1453" s="28">
        <v>102000</v>
      </c>
      <c r="F1453" s="29" t="s">
        <v>14</v>
      </c>
      <c r="G1453" s="28">
        <v>102000</v>
      </c>
      <c r="H1453" s="29" t="s">
        <v>17</v>
      </c>
      <c r="I1453" s="28">
        <v>100</v>
      </c>
      <c r="J1453" s="29" t="s">
        <v>17</v>
      </c>
      <c r="K1453" s="29" t="s">
        <v>16</v>
      </c>
      <c r="L1453" s="29" t="str">
        <f>_xlfn.XLOOKUP($D1453,mapping!$B$2:$B$124,mapping!$A$2:$A$124,,0)</f>
        <v>Data Analyst</v>
      </c>
      <c r="M1453" s="29" t="str">
        <f>_xlfn.XLOOKUP($C1453,mapping!$J$2:$J$5,mapping!$K$2:$K$5,,0)</f>
        <v>Full-Time</v>
      </c>
      <c r="N1453" s="29" t="str">
        <f>_xlfn.XLOOKUP($B1453,mapping!$G$2:$G$5,mapping!$H$2:$H$5,,0)</f>
        <v>Senior</v>
      </c>
      <c r="O1453" s="29" t="str">
        <f>_xlfn.XLOOKUP($J1453,mapping!$D$2:$D$56,mapping!$E$2:$E$56,,0)</f>
        <v>United States</v>
      </c>
      <c r="P1453" s="29" t="str">
        <f>_xlfn.XLOOKUP($K1453,mapping!$P$2:$P$4,mapping!$Q$2:$Q$4,,0)</f>
        <v>Medium</v>
      </c>
      <c r="Q1453" s="29" t="str">
        <f>_xlfn.XLOOKUP($I1453,mapping!$M$2:$M$4,mapping!$N$2:$N$4,,0)</f>
        <v>Remote</v>
      </c>
    </row>
    <row r="1454" spans="1:17" x14ac:dyDescent="0.25">
      <c r="A1454" s="28">
        <v>2021</v>
      </c>
      <c r="B1454" s="29" t="s">
        <v>11</v>
      </c>
      <c r="C1454" s="29" t="s">
        <v>12</v>
      </c>
      <c r="D1454" s="29" t="s">
        <v>34</v>
      </c>
      <c r="E1454" s="28">
        <v>48000</v>
      </c>
      <c r="F1454" s="29" t="s">
        <v>19</v>
      </c>
      <c r="G1454" s="28">
        <v>56738</v>
      </c>
      <c r="H1454" s="29" t="s">
        <v>121</v>
      </c>
      <c r="I1454" s="28">
        <v>50</v>
      </c>
      <c r="J1454" s="29" t="s">
        <v>121</v>
      </c>
      <c r="K1454" s="29" t="s">
        <v>56</v>
      </c>
      <c r="L1454" s="29" t="str">
        <f>_xlfn.XLOOKUP($D1454,mapping!$B$2:$B$124,mapping!$A$2:$A$124,,0)</f>
        <v>Researcher</v>
      </c>
      <c r="M1454" s="29" t="str">
        <f>_xlfn.XLOOKUP($C1454,mapping!$J$2:$J$5,mapping!$K$2:$K$5,,0)</f>
        <v>Full-Time</v>
      </c>
      <c r="N1454" s="29" t="str">
        <f>_xlfn.XLOOKUP($B1454,mapping!$G$2:$G$5,mapping!$H$2:$H$5,,0)</f>
        <v>Mid-Level</v>
      </c>
      <c r="O1454" s="29" t="str">
        <f>_xlfn.XLOOKUP($J1454,mapping!$D$2:$D$56,mapping!$E$2:$E$56,,0)</f>
        <v>France</v>
      </c>
      <c r="P1454" s="29" t="str">
        <f>_xlfn.XLOOKUP($K1454,mapping!$P$2:$P$4,mapping!$Q$2:$Q$4,,0)</f>
        <v>Small</v>
      </c>
      <c r="Q1454" s="29" t="str">
        <f>_xlfn.XLOOKUP($I1454,mapping!$M$2:$M$4,mapping!$N$2:$N$4,,0)</f>
        <v>Hybrid</v>
      </c>
    </row>
    <row r="1455" spans="1:17" x14ac:dyDescent="0.25">
      <c r="A1455" s="28">
        <v>2023</v>
      </c>
      <c r="B1455" s="29" t="s">
        <v>21</v>
      </c>
      <c r="C1455" s="29" t="s">
        <v>12</v>
      </c>
      <c r="D1455" s="29" t="s">
        <v>13</v>
      </c>
      <c r="E1455" s="28">
        <v>112000</v>
      </c>
      <c r="F1455" s="29" t="s">
        <v>14</v>
      </c>
      <c r="G1455" s="28">
        <v>112000</v>
      </c>
      <c r="H1455" s="29" t="s">
        <v>17</v>
      </c>
      <c r="I1455" s="28">
        <v>100</v>
      </c>
      <c r="J1455" s="29" t="s">
        <v>17</v>
      </c>
      <c r="K1455" s="29" t="s">
        <v>16</v>
      </c>
      <c r="L1455" s="29" t="str">
        <f>_xlfn.XLOOKUP($D1455,mapping!$B$2:$B$124,mapping!$A$2:$A$124,,0)</f>
        <v>Data Analyst</v>
      </c>
      <c r="M1455" s="29" t="str">
        <f>_xlfn.XLOOKUP($C1455,mapping!$J$2:$J$5,mapping!$K$2:$K$5,,0)</f>
        <v>Full-Time</v>
      </c>
      <c r="N1455" s="29" t="str">
        <f>_xlfn.XLOOKUP($B1455,mapping!$G$2:$G$5,mapping!$H$2:$H$5,,0)</f>
        <v>Senior</v>
      </c>
      <c r="O1455" s="29" t="str">
        <f>_xlfn.XLOOKUP($J1455,mapping!$D$2:$D$56,mapping!$E$2:$E$56,,0)</f>
        <v>United States</v>
      </c>
      <c r="P1455" s="29" t="str">
        <f>_xlfn.XLOOKUP($K1455,mapping!$P$2:$P$4,mapping!$Q$2:$Q$4,,0)</f>
        <v>Medium</v>
      </c>
      <c r="Q1455" s="29" t="str">
        <f>_xlfn.XLOOKUP($I1455,mapping!$M$2:$M$4,mapping!$N$2:$N$4,,0)</f>
        <v>Remote</v>
      </c>
    </row>
    <row r="1456" spans="1:17" x14ac:dyDescent="0.25">
      <c r="A1456" s="28">
        <v>2023</v>
      </c>
      <c r="B1456" s="29" t="s">
        <v>21</v>
      </c>
      <c r="C1456" s="29" t="s">
        <v>12</v>
      </c>
      <c r="D1456" s="29" t="s">
        <v>26</v>
      </c>
      <c r="E1456" s="28">
        <v>125000</v>
      </c>
      <c r="F1456" s="29" t="s">
        <v>14</v>
      </c>
      <c r="G1456" s="28">
        <v>125000</v>
      </c>
      <c r="H1456" s="29" t="s">
        <v>17</v>
      </c>
      <c r="I1456" s="28">
        <v>0</v>
      </c>
      <c r="J1456" s="29" t="s">
        <v>17</v>
      </c>
      <c r="K1456" s="29" t="s">
        <v>16</v>
      </c>
      <c r="L1456" s="29" t="str">
        <f>_xlfn.XLOOKUP($D1456,mapping!$B$2:$B$124,mapping!$A$2:$A$124,,0)</f>
        <v>Data Engineer</v>
      </c>
      <c r="M1456" s="29" t="str">
        <f>_xlfn.XLOOKUP($C1456,mapping!$J$2:$J$5,mapping!$K$2:$K$5,,0)</f>
        <v>Full-Time</v>
      </c>
      <c r="N1456" s="29" t="str">
        <f>_xlfn.XLOOKUP($B1456,mapping!$G$2:$G$5,mapping!$H$2:$H$5,,0)</f>
        <v>Senior</v>
      </c>
      <c r="O1456" s="29" t="str">
        <f>_xlfn.XLOOKUP($J1456,mapping!$D$2:$D$56,mapping!$E$2:$E$56,,0)</f>
        <v>United States</v>
      </c>
      <c r="P1456" s="29" t="str">
        <f>_xlfn.XLOOKUP($K1456,mapping!$P$2:$P$4,mapping!$Q$2:$Q$4,,0)</f>
        <v>Medium</v>
      </c>
      <c r="Q1456" s="29" t="str">
        <f>_xlfn.XLOOKUP($I1456,mapping!$M$2:$M$4,mapping!$N$2:$N$4,,0)</f>
        <v>On-site</v>
      </c>
    </row>
    <row r="1457" spans="1:17" x14ac:dyDescent="0.25">
      <c r="A1457" s="28">
        <v>2024</v>
      </c>
      <c r="B1457" s="29" t="s">
        <v>21</v>
      </c>
      <c r="C1457" s="29" t="s">
        <v>12</v>
      </c>
      <c r="D1457" s="29" t="s">
        <v>57</v>
      </c>
      <c r="E1457" s="28">
        <v>267900</v>
      </c>
      <c r="F1457" s="29" t="s">
        <v>14</v>
      </c>
      <c r="G1457" s="28">
        <v>267900</v>
      </c>
      <c r="H1457" s="29" t="s">
        <v>17</v>
      </c>
      <c r="I1457" s="28">
        <v>0</v>
      </c>
      <c r="J1457" s="29" t="s">
        <v>17</v>
      </c>
      <c r="K1457" s="29" t="s">
        <v>16</v>
      </c>
      <c r="L1457" s="29" t="str">
        <f>_xlfn.XLOOKUP($D1457,mapping!$B$2:$B$124,mapping!$A$2:$A$124,,0)</f>
        <v>Data Scientist</v>
      </c>
      <c r="M1457" s="29" t="str">
        <f>_xlfn.XLOOKUP($C1457,mapping!$J$2:$J$5,mapping!$K$2:$K$5,,0)</f>
        <v>Full-Time</v>
      </c>
      <c r="N1457" s="29" t="str">
        <f>_xlfn.XLOOKUP($B1457,mapping!$G$2:$G$5,mapping!$H$2:$H$5,,0)</f>
        <v>Senior</v>
      </c>
      <c r="O1457" s="29" t="str">
        <f>_xlfn.XLOOKUP($J1457,mapping!$D$2:$D$56,mapping!$E$2:$E$56,,0)</f>
        <v>United States</v>
      </c>
      <c r="P1457" s="29" t="str">
        <f>_xlfn.XLOOKUP($K1457,mapping!$P$2:$P$4,mapping!$Q$2:$Q$4,,0)</f>
        <v>Medium</v>
      </c>
      <c r="Q1457" s="29" t="str">
        <f>_xlfn.XLOOKUP($I1457,mapping!$M$2:$M$4,mapping!$N$2:$N$4,,0)</f>
        <v>On-site</v>
      </c>
    </row>
    <row r="1458" spans="1:17" x14ac:dyDescent="0.25">
      <c r="A1458" s="28">
        <v>2024</v>
      </c>
      <c r="B1458" s="29" t="s">
        <v>11</v>
      </c>
      <c r="C1458" s="29" t="s">
        <v>12</v>
      </c>
      <c r="D1458" s="29" t="s">
        <v>18</v>
      </c>
      <c r="E1458" s="28">
        <v>210100</v>
      </c>
      <c r="F1458" s="29" t="s">
        <v>14</v>
      </c>
      <c r="G1458" s="28">
        <v>210100</v>
      </c>
      <c r="H1458" s="29" t="s">
        <v>17</v>
      </c>
      <c r="I1458" s="28">
        <v>0</v>
      </c>
      <c r="J1458" s="29" t="s">
        <v>17</v>
      </c>
      <c r="K1458" s="29" t="s">
        <v>16</v>
      </c>
      <c r="L1458" s="29" t="str">
        <f>_xlfn.XLOOKUP($D1458,mapping!$B$2:$B$124,mapping!$A$2:$A$124,,0)</f>
        <v>Machine Learning Engineer</v>
      </c>
      <c r="M1458" s="29" t="str">
        <f>_xlfn.XLOOKUP($C1458,mapping!$J$2:$J$5,mapping!$K$2:$K$5,,0)</f>
        <v>Full-Time</v>
      </c>
      <c r="N1458" s="29" t="str">
        <f>_xlfn.XLOOKUP($B1458,mapping!$G$2:$G$5,mapping!$H$2:$H$5,,0)</f>
        <v>Mid-Level</v>
      </c>
      <c r="O1458" s="29" t="str">
        <f>_xlfn.XLOOKUP($J1458,mapping!$D$2:$D$56,mapping!$E$2:$E$56,,0)</f>
        <v>United States</v>
      </c>
      <c r="P1458" s="29" t="str">
        <f>_xlfn.XLOOKUP($K1458,mapping!$P$2:$P$4,mapping!$Q$2:$Q$4,,0)</f>
        <v>Medium</v>
      </c>
      <c r="Q1458" s="29" t="str">
        <f>_xlfn.XLOOKUP($I1458,mapping!$M$2:$M$4,mapping!$N$2:$N$4,,0)</f>
        <v>On-site</v>
      </c>
    </row>
    <row r="1459" spans="1:17" x14ac:dyDescent="0.25">
      <c r="A1459" s="28">
        <v>2023</v>
      </c>
      <c r="B1459" s="29" t="s">
        <v>21</v>
      </c>
      <c r="C1459" s="29" t="s">
        <v>12</v>
      </c>
      <c r="D1459" s="29" t="s">
        <v>51</v>
      </c>
      <c r="E1459" s="28">
        <v>136000</v>
      </c>
      <c r="F1459" s="29" t="s">
        <v>14</v>
      </c>
      <c r="G1459" s="28">
        <v>136000</v>
      </c>
      <c r="H1459" s="29" t="s">
        <v>17</v>
      </c>
      <c r="I1459" s="28">
        <v>0</v>
      </c>
      <c r="J1459" s="29" t="s">
        <v>17</v>
      </c>
      <c r="K1459" s="29" t="s">
        <v>33</v>
      </c>
      <c r="L1459" s="29" t="str">
        <f>_xlfn.XLOOKUP($D1459,mapping!$B$2:$B$124,mapping!$A$2:$A$124,,0)</f>
        <v>Applied Scientist</v>
      </c>
      <c r="M1459" s="29" t="str">
        <f>_xlfn.XLOOKUP($C1459,mapping!$J$2:$J$5,mapping!$K$2:$K$5,,0)</f>
        <v>Full-Time</v>
      </c>
      <c r="N1459" s="29" t="str">
        <f>_xlfn.XLOOKUP($B1459,mapping!$G$2:$G$5,mapping!$H$2:$H$5,,0)</f>
        <v>Senior</v>
      </c>
      <c r="O1459" s="29" t="str">
        <f>_xlfn.XLOOKUP($J1459,mapping!$D$2:$D$56,mapping!$E$2:$E$56,,0)</f>
        <v>United States</v>
      </c>
      <c r="P1459" s="29" t="str">
        <f>_xlfn.XLOOKUP($K1459,mapping!$P$2:$P$4,mapping!$Q$2:$Q$4,,0)</f>
        <v>Large</v>
      </c>
      <c r="Q1459" s="29" t="str">
        <f>_xlfn.XLOOKUP($I1459,mapping!$M$2:$M$4,mapping!$N$2:$N$4,,0)</f>
        <v>On-site</v>
      </c>
    </row>
    <row r="1460" spans="1:17" x14ac:dyDescent="0.25">
      <c r="A1460" s="28">
        <v>2024</v>
      </c>
      <c r="B1460" s="29" t="s">
        <v>21</v>
      </c>
      <c r="C1460" s="29" t="s">
        <v>12</v>
      </c>
      <c r="D1460" s="29" t="s">
        <v>62</v>
      </c>
      <c r="E1460" s="28">
        <v>130000</v>
      </c>
      <c r="F1460" s="29" t="s">
        <v>14</v>
      </c>
      <c r="G1460" s="28">
        <v>130000</v>
      </c>
      <c r="H1460" s="29" t="s">
        <v>17</v>
      </c>
      <c r="I1460" s="28">
        <v>0</v>
      </c>
      <c r="J1460" s="29" t="s">
        <v>17</v>
      </c>
      <c r="K1460" s="29" t="s">
        <v>16</v>
      </c>
      <c r="L1460" s="29" t="str">
        <f>_xlfn.XLOOKUP($D1460,mapping!$B$2:$B$124,mapping!$A$2:$A$124,,0)</f>
        <v>Business Intelligence</v>
      </c>
      <c r="M1460" s="29" t="str">
        <f>_xlfn.XLOOKUP($C1460,mapping!$J$2:$J$5,mapping!$K$2:$K$5,,0)</f>
        <v>Full-Time</v>
      </c>
      <c r="N1460" s="29" t="str">
        <f>_xlfn.XLOOKUP($B1460,mapping!$G$2:$G$5,mapping!$H$2:$H$5,,0)</f>
        <v>Senior</v>
      </c>
      <c r="O1460" s="29" t="str">
        <f>_xlfn.XLOOKUP($J1460,mapping!$D$2:$D$56,mapping!$E$2:$E$56,,0)</f>
        <v>United States</v>
      </c>
      <c r="P1460" s="29" t="str">
        <f>_xlfn.XLOOKUP($K1460,mapping!$P$2:$P$4,mapping!$Q$2:$Q$4,,0)</f>
        <v>Medium</v>
      </c>
      <c r="Q1460" s="29" t="str">
        <f>_xlfn.XLOOKUP($I1460,mapping!$M$2:$M$4,mapping!$N$2:$N$4,,0)</f>
        <v>On-site</v>
      </c>
    </row>
    <row r="1461" spans="1:17" x14ac:dyDescent="0.25">
      <c r="A1461" s="28">
        <v>2023</v>
      </c>
      <c r="B1461" s="29" t="s">
        <v>11</v>
      </c>
      <c r="C1461" s="29" t="s">
        <v>12</v>
      </c>
      <c r="D1461" s="29" t="s">
        <v>22</v>
      </c>
      <c r="E1461" s="28">
        <v>95490</v>
      </c>
      <c r="F1461" s="29" t="s">
        <v>14</v>
      </c>
      <c r="G1461" s="28">
        <v>95490</v>
      </c>
      <c r="H1461" s="29" t="s">
        <v>17</v>
      </c>
      <c r="I1461" s="28">
        <v>0</v>
      </c>
      <c r="J1461" s="29" t="s">
        <v>17</v>
      </c>
      <c r="K1461" s="29" t="s">
        <v>16</v>
      </c>
      <c r="L1461" s="29" t="str">
        <f>_xlfn.XLOOKUP($D1461,mapping!$B$2:$B$124,mapping!$A$2:$A$124,,0)</f>
        <v>Data Scientist</v>
      </c>
      <c r="M1461" s="29" t="str">
        <f>_xlfn.XLOOKUP($C1461,mapping!$J$2:$J$5,mapping!$K$2:$K$5,,0)</f>
        <v>Full-Time</v>
      </c>
      <c r="N1461" s="29" t="str">
        <f>_xlfn.XLOOKUP($B1461,mapping!$G$2:$G$5,mapping!$H$2:$H$5,,0)</f>
        <v>Mid-Level</v>
      </c>
      <c r="O1461" s="29" t="str">
        <f>_xlfn.XLOOKUP($J1461,mapping!$D$2:$D$56,mapping!$E$2:$E$56,,0)</f>
        <v>United States</v>
      </c>
      <c r="P1461" s="29" t="str">
        <f>_xlfn.XLOOKUP($K1461,mapping!$P$2:$P$4,mapping!$Q$2:$Q$4,,0)</f>
        <v>Medium</v>
      </c>
      <c r="Q1461" s="29" t="str">
        <f>_xlfn.XLOOKUP($I1461,mapping!$M$2:$M$4,mapping!$N$2:$N$4,,0)</f>
        <v>On-site</v>
      </c>
    </row>
    <row r="1462" spans="1:17" x14ac:dyDescent="0.25">
      <c r="A1462" s="28">
        <v>2023</v>
      </c>
      <c r="B1462" s="29" t="s">
        <v>29</v>
      </c>
      <c r="C1462" s="29" t="s">
        <v>12</v>
      </c>
      <c r="D1462" s="29" t="s">
        <v>26</v>
      </c>
      <c r="E1462" s="28">
        <v>90000</v>
      </c>
      <c r="F1462" s="29" t="s">
        <v>14</v>
      </c>
      <c r="G1462" s="28">
        <v>90000</v>
      </c>
      <c r="H1462" s="29" t="s">
        <v>17</v>
      </c>
      <c r="I1462" s="28">
        <v>50</v>
      </c>
      <c r="J1462" s="29" t="s">
        <v>45</v>
      </c>
      <c r="K1462" s="29" t="s">
        <v>33</v>
      </c>
      <c r="L1462" s="29" t="str">
        <f>_xlfn.XLOOKUP($D1462,mapping!$B$2:$B$124,mapping!$A$2:$A$124,,0)</f>
        <v>Data Engineer</v>
      </c>
      <c r="M1462" s="29" t="str">
        <f>_xlfn.XLOOKUP($C1462,mapping!$J$2:$J$5,mapping!$K$2:$K$5,,0)</f>
        <v>Full-Time</v>
      </c>
      <c r="N1462" s="29" t="str">
        <f>_xlfn.XLOOKUP($B1462,mapping!$G$2:$G$5,mapping!$H$2:$H$5,,0)</f>
        <v>Junior</v>
      </c>
      <c r="O1462" s="29" t="str">
        <f>_xlfn.XLOOKUP($J1462,mapping!$D$2:$D$56,mapping!$E$2:$E$56,,0)</f>
        <v>Canada</v>
      </c>
      <c r="P1462" s="29" t="str">
        <f>_xlfn.XLOOKUP($K1462,mapping!$P$2:$P$4,mapping!$Q$2:$Q$4,,0)</f>
        <v>Large</v>
      </c>
      <c r="Q1462" s="29" t="str">
        <f>_xlfn.XLOOKUP($I1462,mapping!$M$2:$M$4,mapping!$N$2:$N$4,,0)</f>
        <v>Hybrid</v>
      </c>
    </row>
    <row r="1463" spans="1:17" x14ac:dyDescent="0.25">
      <c r="A1463" s="28">
        <v>2022</v>
      </c>
      <c r="B1463" s="29" t="s">
        <v>21</v>
      </c>
      <c r="C1463" s="29" t="s">
        <v>12</v>
      </c>
      <c r="D1463" s="29" t="s">
        <v>13</v>
      </c>
      <c r="E1463" s="28">
        <v>120600</v>
      </c>
      <c r="F1463" s="29" t="s">
        <v>14</v>
      </c>
      <c r="G1463" s="28">
        <v>120600</v>
      </c>
      <c r="H1463" s="29" t="s">
        <v>17</v>
      </c>
      <c r="I1463" s="28">
        <v>100</v>
      </c>
      <c r="J1463" s="29" t="s">
        <v>17</v>
      </c>
      <c r="K1463" s="29" t="s">
        <v>16</v>
      </c>
      <c r="L1463" s="29" t="str">
        <f>_xlfn.XLOOKUP($D1463,mapping!$B$2:$B$124,mapping!$A$2:$A$124,,0)</f>
        <v>Data Analyst</v>
      </c>
      <c r="M1463" s="29" t="str">
        <f>_xlfn.XLOOKUP($C1463,mapping!$J$2:$J$5,mapping!$K$2:$K$5,,0)</f>
        <v>Full-Time</v>
      </c>
      <c r="N1463" s="29" t="str">
        <f>_xlfn.XLOOKUP($B1463,mapping!$G$2:$G$5,mapping!$H$2:$H$5,,0)</f>
        <v>Senior</v>
      </c>
      <c r="O1463" s="29" t="str">
        <f>_xlfn.XLOOKUP($J1463,mapping!$D$2:$D$56,mapping!$E$2:$E$56,,0)</f>
        <v>United States</v>
      </c>
      <c r="P1463" s="29" t="str">
        <f>_xlfn.XLOOKUP($K1463,mapping!$P$2:$P$4,mapping!$Q$2:$Q$4,,0)</f>
        <v>Medium</v>
      </c>
      <c r="Q1463" s="29" t="str">
        <f>_xlfn.XLOOKUP($I1463,mapping!$M$2:$M$4,mapping!$N$2:$N$4,,0)</f>
        <v>Remote</v>
      </c>
    </row>
    <row r="1464" spans="1:17" x14ac:dyDescent="0.25">
      <c r="A1464" s="28">
        <v>2022</v>
      </c>
      <c r="B1464" s="29" t="s">
        <v>29</v>
      </c>
      <c r="C1464" s="29" t="s">
        <v>12</v>
      </c>
      <c r="D1464" s="29" t="s">
        <v>91</v>
      </c>
      <c r="E1464" s="28">
        <v>58000</v>
      </c>
      <c r="F1464" s="29" t="s">
        <v>19</v>
      </c>
      <c r="G1464" s="28">
        <v>60938</v>
      </c>
      <c r="H1464" s="29" t="s">
        <v>36</v>
      </c>
      <c r="I1464" s="28">
        <v>0</v>
      </c>
      <c r="J1464" s="29" t="s">
        <v>36</v>
      </c>
      <c r="K1464" s="29" t="s">
        <v>33</v>
      </c>
      <c r="L1464" s="29" t="str">
        <f>_xlfn.XLOOKUP($D1464,mapping!$B$2:$B$124,mapping!$A$2:$A$124,,0)</f>
        <v>Business Intelligence</v>
      </c>
      <c r="M1464" s="29" t="str">
        <f>_xlfn.XLOOKUP($C1464,mapping!$J$2:$J$5,mapping!$K$2:$K$5,,0)</f>
        <v>Full-Time</v>
      </c>
      <c r="N1464" s="29" t="str">
        <f>_xlfn.XLOOKUP($B1464,mapping!$G$2:$G$5,mapping!$H$2:$H$5,,0)</f>
        <v>Junior</v>
      </c>
      <c r="O1464" s="29" t="str">
        <f>_xlfn.XLOOKUP($J1464,mapping!$D$2:$D$56,mapping!$E$2:$E$56,,0)</f>
        <v>Germany</v>
      </c>
      <c r="P1464" s="29" t="str">
        <f>_xlfn.XLOOKUP($K1464,mapping!$P$2:$P$4,mapping!$Q$2:$Q$4,,0)</f>
        <v>Large</v>
      </c>
      <c r="Q1464" s="29" t="str">
        <f>_xlfn.XLOOKUP($I1464,mapping!$M$2:$M$4,mapping!$N$2:$N$4,,0)</f>
        <v>On-site</v>
      </c>
    </row>
    <row r="1465" spans="1:17" x14ac:dyDescent="0.25">
      <c r="A1465" s="28">
        <v>2022</v>
      </c>
      <c r="B1465" s="29" t="s">
        <v>21</v>
      </c>
      <c r="C1465" s="29" t="s">
        <v>12</v>
      </c>
      <c r="D1465" s="29" t="s">
        <v>22</v>
      </c>
      <c r="E1465" s="28">
        <v>260000</v>
      </c>
      <c r="F1465" s="29" t="s">
        <v>14</v>
      </c>
      <c r="G1465" s="28">
        <v>260000</v>
      </c>
      <c r="H1465" s="29" t="s">
        <v>17</v>
      </c>
      <c r="I1465" s="28">
        <v>100</v>
      </c>
      <c r="J1465" s="29" t="s">
        <v>17</v>
      </c>
      <c r="K1465" s="29" t="s">
        <v>16</v>
      </c>
      <c r="L1465" s="29" t="str">
        <f>_xlfn.XLOOKUP($D1465,mapping!$B$2:$B$124,mapping!$A$2:$A$124,,0)</f>
        <v>Data Scientist</v>
      </c>
      <c r="M1465" s="29" t="str">
        <f>_xlfn.XLOOKUP($C1465,mapping!$J$2:$J$5,mapping!$K$2:$K$5,,0)</f>
        <v>Full-Time</v>
      </c>
      <c r="N1465" s="29" t="str">
        <f>_xlfn.XLOOKUP($B1465,mapping!$G$2:$G$5,mapping!$H$2:$H$5,,0)</f>
        <v>Senior</v>
      </c>
      <c r="O1465" s="29" t="str">
        <f>_xlfn.XLOOKUP($J1465,mapping!$D$2:$D$56,mapping!$E$2:$E$56,,0)</f>
        <v>United States</v>
      </c>
      <c r="P1465" s="29" t="str">
        <f>_xlfn.XLOOKUP($K1465,mapping!$P$2:$P$4,mapping!$Q$2:$Q$4,,0)</f>
        <v>Medium</v>
      </c>
      <c r="Q1465" s="29" t="str">
        <f>_xlfn.XLOOKUP($I1465,mapping!$M$2:$M$4,mapping!$N$2:$N$4,,0)</f>
        <v>Remote</v>
      </c>
    </row>
    <row r="1466" spans="1:17" x14ac:dyDescent="0.25">
      <c r="A1466" s="28">
        <v>2024</v>
      </c>
      <c r="B1466" s="29" t="s">
        <v>11</v>
      </c>
      <c r="C1466" s="29" t="s">
        <v>12</v>
      </c>
      <c r="D1466" s="29" t="s">
        <v>22</v>
      </c>
      <c r="E1466" s="28">
        <v>144200</v>
      </c>
      <c r="F1466" s="29" t="s">
        <v>14</v>
      </c>
      <c r="G1466" s="28">
        <v>144200</v>
      </c>
      <c r="H1466" s="29" t="s">
        <v>17</v>
      </c>
      <c r="I1466" s="28">
        <v>100</v>
      </c>
      <c r="J1466" s="29" t="s">
        <v>17</v>
      </c>
      <c r="K1466" s="29" t="s">
        <v>16</v>
      </c>
      <c r="L1466" s="29" t="str">
        <f>_xlfn.XLOOKUP($D1466,mapping!$B$2:$B$124,mapping!$A$2:$A$124,,0)</f>
        <v>Data Scientist</v>
      </c>
      <c r="M1466" s="29" t="str">
        <f>_xlfn.XLOOKUP($C1466,mapping!$J$2:$J$5,mapping!$K$2:$K$5,,0)</f>
        <v>Full-Time</v>
      </c>
      <c r="N1466" s="29" t="str">
        <f>_xlfn.XLOOKUP($B1466,mapping!$G$2:$G$5,mapping!$H$2:$H$5,,0)</f>
        <v>Mid-Level</v>
      </c>
      <c r="O1466" s="29" t="str">
        <f>_xlfn.XLOOKUP($J1466,mapping!$D$2:$D$56,mapping!$E$2:$E$56,,0)</f>
        <v>United States</v>
      </c>
      <c r="P1466" s="29" t="str">
        <f>_xlfn.XLOOKUP($K1466,mapping!$P$2:$P$4,mapping!$Q$2:$Q$4,,0)</f>
        <v>Medium</v>
      </c>
      <c r="Q1466" s="29" t="str">
        <f>_xlfn.XLOOKUP($I1466,mapping!$M$2:$M$4,mapping!$N$2:$N$4,,0)</f>
        <v>Remote</v>
      </c>
    </row>
    <row r="1467" spans="1:17" x14ac:dyDescent="0.25">
      <c r="A1467" s="28">
        <v>2023</v>
      </c>
      <c r="B1467" s="29" t="s">
        <v>21</v>
      </c>
      <c r="C1467" s="29" t="s">
        <v>12</v>
      </c>
      <c r="D1467" s="29" t="s">
        <v>26</v>
      </c>
      <c r="E1467" s="28">
        <v>171500</v>
      </c>
      <c r="F1467" s="29" t="s">
        <v>14</v>
      </c>
      <c r="G1467" s="28">
        <v>171500</v>
      </c>
      <c r="H1467" s="29" t="s">
        <v>17</v>
      </c>
      <c r="I1467" s="28">
        <v>0</v>
      </c>
      <c r="J1467" s="29" t="s">
        <v>17</v>
      </c>
      <c r="K1467" s="29" t="s">
        <v>16</v>
      </c>
      <c r="L1467" s="29" t="str">
        <f>_xlfn.XLOOKUP($D1467,mapping!$B$2:$B$124,mapping!$A$2:$A$124,,0)</f>
        <v>Data Engineer</v>
      </c>
      <c r="M1467" s="29" t="str">
        <f>_xlfn.XLOOKUP($C1467,mapping!$J$2:$J$5,mapping!$K$2:$K$5,,0)</f>
        <v>Full-Time</v>
      </c>
      <c r="N1467" s="29" t="str">
        <f>_xlfn.XLOOKUP($B1467,mapping!$G$2:$G$5,mapping!$H$2:$H$5,,0)</f>
        <v>Senior</v>
      </c>
      <c r="O1467" s="29" t="str">
        <f>_xlfn.XLOOKUP($J1467,mapping!$D$2:$D$56,mapping!$E$2:$E$56,,0)</f>
        <v>United States</v>
      </c>
      <c r="P1467" s="29" t="str">
        <f>_xlfn.XLOOKUP($K1467,mapping!$P$2:$P$4,mapping!$Q$2:$Q$4,,0)</f>
        <v>Medium</v>
      </c>
      <c r="Q1467" s="29" t="str">
        <f>_xlfn.XLOOKUP($I1467,mapping!$M$2:$M$4,mapping!$N$2:$N$4,,0)</f>
        <v>On-site</v>
      </c>
    </row>
    <row r="1468" spans="1:17" x14ac:dyDescent="0.25">
      <c r="A1468" s="28">
        <v>2023</v>
      </c>
      <c r="B1468" s="29" t="s">
        <v>11</v>
      </c>
      <c r="C1468" s="29" t="s">
        <v>12</v>
      </c>
      <c r="D1468" s="29" t="s">
        <v>62</v>
      </c>
      <c r="E1468" s="28">
        <v>79600</v>
      </c>
      <c r="F1468" s="29" t="s">
        <v>14</v>
      </c>
      <c r="G1468" s="28">
        <v>79600</v>
      </c>
      <c r="H1468" s="29" t="s">
        <v>17</v>
      </c>
      <c r="I1468" s="28">
        <v>0</v>
      </c>
      <c r="J1468" s="29" t="s">
        <v>17</v>
      </c>
      <c r="K1468" s="29" t="s">
        <v>33</v>
      </c>
      <c r="L1468" s="29" t="str">
        <f>_xlfn.XLOOKUP($D1468,mapping!$B$2:$B$124,mapping!$A$2:$A$124,,0)</f>
        <v>Business Intelligence</v>
      </c>
      <c r="M1468" s="29" t="str">
        <f>_xlfn.XLOOKUP($C1468,mapping!$J$2:$J$5,mapping!$K$2:$K$5,,0)</f>
        <v>Full-Time</v>
      </c>
      <c r="N1468" s="29" t="str">
        <f>_xlfn.XLOOKUP($B1468,mapping!$G$2:$G$5,mapping!$H$2:$H$5,,0)</f>
        <v>Mid-Level</v>
      </c>
      <c r="O1468" s="29" t="str">
        <f>_xlfn.XLOOKUP($J1468,mapping!$D$2:$D$56,mapping!$E$2:$E$56,,0)</f>
        <v>United States</v>
      </c>
      <c r="P1468" s="29" t="str">
        <f>_xlfn.XLOOKUP($K1468,mapping!$P$2:$P$4,mapping!$Q$2:$Q$4,,0)</f>
        <v>Large</v>
      </c>
      <c r="Q1468" s="29" t="str">
        <f>_xlfn.XLOOKUP($I1468,mapping!$M$2:$M$4,mapping!$N$2:$N$4,,0)</f>
        <v>On-site</v>
      </c>
    </row>
    <row r="1469" spans="1:17" x14ac:dyDescent="0.25">
      <c r="A1469" s="28">
        <v>2023</v>
      </c>
      <c r="B1469" s="29" t="s">
        <v>21</v>
      </c>
      <c r="C1469" s="29" t="s">
        <v>12</v>
      </c>
      <c r="D1469" s="29" t="s">
        <v>18</v>
      </c>
      <c r="E1469" s="28">
        <v>226600</v>
      </c>
      <c r="F1469" s="29" t="s">
        <v>14</v>
      </c>
      <c r="G1469" s="28">
        <v>226600</v>
      </c>
      <c r="H1469" s="29" t="s">
        <v>17</v>
      </c>
      <c r="I1469" s="28">
        <v>0</v>
      </c>
      <c r="J1469" s="29" t="s">
        <v>17</v>
      </c>
      <c r="K1469" s="29" t="s">
        <v>16</v>
      </c>
      <c r="L1469" s="29" t="str">
        <f>_xlfn.XLOOKUP($D1469,mapping!$B$2:$B$124,mapping!$A$2:$A$124,,0)</f>
        <v>Machine Learning Engineer</v>
      </c>
      <c r="M1469" s="29" t="str">
        <f>_xlfn.XLOOKUP($C1469,mapping!$J$2:$J$5,mapping!$K$2:$K$5,,0)</f>
        <v>Full-Time</v>
      </c>
      <c r="N1469" s="29" t="str">
        <f>_xlfn.XLOOKUP($B1469,mapping!$G$2:$G$5,mapping!$H$2:$H$5,,0)</f>
        <v>Senior</v>
      </c>
      <c r="O1469" s="29" t="str">
        <f>_xlfn.XLOOKUP($J1469,mapping!$D$2:$D$56,mapping!$E$2:$E$56,,0)</f>
        <v>United States</v>
      </c>
      <c r="P1469" s="29" t="str">
        <f>_xlfn.XLOOKUP($K1469,mapping!$P$2:$P$4,mapping!$Q$2:$Q$4,,0)</f>
        <v>Medium</v>
      </c>
      <c r="Q1469" s="29" t="str">
        <f>_xlfn.XLOOKUP($I1469,mapping!$M$2:$M$4,mapping!$N$2:$N$4,,0)</f>
        <v>On-site</v>
      </c>
    </row>
    <row r="1470" spans="1:17" x14ac:dyDescent="0.25">
      <c r="A1470" s="28">
        <v>2023</v>
      </c>
      <c r="B1470" s="29" t="s">
        <v>21</v>
      </c>
      <c r="C1470" s="29" t="s">
        <v>12</v>
      </c>
      <c r="D1470" s="29" t="s">
        <v>13</v>
      </c>
      <c r="E1470" s="28">
        <v>51962</v>
      </c>
      <c r="F1470" s="29" t="s">
        <v>14</v>
      </c>
      <c r="G1470" s="28">
        <v>51962</v>
      </c>
      <c r="H1470" s="29" t="s">
        <v>17</v>
      </c>
      <c r="I1470" s="28">
        <v>0</v>
      </c>
      <c r="J1470" s="29" t="s">
        <v>17</v>
      </c>
      <c r="K1470" s="29" t="s">
        <v>16</v>
      </c>
      <c r="L1470" s="29" t="str">
        <f>_xlfn.XLOOKUP($D1470,mapping!$B$2:$B$124,mapping!$A$2:$A$124,,0)</f>
        <v>Data Analyst</v>
      </c>
      <c r="M1470" s="29" t="str">
        <f>_xlfn.XLOOKUP($C1470,mapping!$J$2:$J$5,mapping!$K$2:$K$5,,0)</f>
        <v>Full-Time</v>
      </c>
      <c r="N1470" s="29" t="str">
        <f>_xlfn.XLOOKUP($B1470,mapping!$G$2:$G$5,mapping!$H$2:$H$5,,0)</f>
        <v>Senior</v>
      </c>
      <c r="O1470" s="29" t="str">
        <f>_xlfn.XLOOKUP($J1470,mapping!$D$2:$D$56,mapping!$E$2:$E$56,,0)</f>
        <v>United States</v>
      </c>
      <c r="P1470" s="29" t="str">
        <f>_xlfn.XLOOKUP($K1470,mapping!$P$2:$P$4,mapping!$Q$2:$Q$4,,0)</f>
        <v>Medium</v>
      </c>
      <c r="Q1470" s="29" t="str">
        <f>_xlfn.XLOOKUP($I1470,mapping!$M$2:$M$4,mapping!$N$2:$N$4,,0)</f>
        <v>On-site</v>
      </c>
    </row>
    <row r="1471" spans="1:17" x14ac:dyDescent="0.25">
      <c r="A1471" s="28">
        <v>2023</v>
      </c>
      <c r="B1471" s="29" t="s">
        <v>21</v>
      </c>
      <c r="C1471" s="29" t="s">
        <v>12</v>
      </c>
      <c r="D1471" s="29" t="s">
        <v>13</v>
      </c>
      <c r="E1471" s="28">
        <v>95000</v>
      </c>
      <c r="F1471" s="29" t="s">
        <v>14</v>
      </c>
      <c r="G1471" s="28">
        <v>95000</v>
      </c>
      <c r="H1471" s="29" t="s">
        <v>17</v>
      </c>
      <c r="I1471" s="28">
        <v>0</v>
      </c>
      <c r="J1471" s="29" t="s">
        <v>17</v>
      </c>
      <c r="K1471" s="29" t="s">
        <v>16</v>
      </c>
      <c r="L1471" s="29" t="str">
        <f>_xlfn.XLOOKUP($D1471,mapping!$B$2:$B$124,mapping!$A$2:$A$124,,0)</f>
        <v>Data Analyst</v>
      </c>
      <c r="M1471" s="29" t="str">
        <f>_xlfn.XLOOKUP($C1471,mapping!$J$2:$J$5,mapping!$K$2:$K$5,,0)</f>
        <v>Full-Time</v>
      </c>
      <c r="N1471" s="29" t="str">
        <f>_xlfn.XLOOKUP($B1471,mapping!$G$2:$G$5,mapping!$H$2:$H$5,,0)</f>
        <v>Senior</v>
      </c>
      <c r="O1471" s="29" t="str">
        <f>_xlfn.XLOOKUP($J1471,mapping!$D$2:$D$56,mapping!$E$2:$E$56,,0)</f>
        <v>United States</v>
      </c>
      <c r="P1471" s="29" t="str">
        <f>_xlfn.XLOOKUP($K1471,mapping!$P$2:$P$4,mapping!$Q$2:$Q$4,,0)</f>
        <v>Medium</v>
      </c>
      <c r="Q1471" s="29" t="str">
        <f>_xlfn.XLOOKUP($I1471,mapping!$M$2:$M$4,mapping!$N$2:$N$4,,0)</f>
        <v>On-site</v>
      </c>
    </row>
    <row r="1472" spans="1:17" x14ac:dyDescent="0.25">
      <c r="A1472" s="28">
        <v>2023</v>
      </c>
      <c r="B1472" s="29" t="s">
        <v>21</v>
      </c>
      <c r="C1472" s="29" t="s">
        <v>12</v>
      </c>
      <c r="D1472" s="29" t="s">
        <v>26</v>
      </c>
      <c r="E1472" s="28">
        <v>185000</v>
      </c>
      <c r="F1472" s="29" t="s">
        <v>14</v>
      </c>
      <c r="G1472" s="28">
        <v>185000</v>
      </c>
      <c r="H1472" s="29" t="s">
        <v>17</v>
      </c>
      <c r="I1472" s="28">
        <v>100</v>
      </c>
      <c r="J1472" s="29" t="s">
        <v>17</v>
      </c>
      <c r="K1472" s="29" t="s">
        <v>16</v>
      </c>
      <c r="L1472" s="29" t="str">
        <f>_xlfn.XLOOKUP($D1472,mapping!$B$2:$B$124,mapping!$A$2:$A$124,,0)</f>
        <v>Data Engineer</v>
      </c>
      <c r="M1472" s="29" t="str">
        <f>_xlfn.XLOOKUP($C1472,mapping!$J$2:$J$5,mapping!$K$2:$K$5,,0)</f>
        <v>Full-Time</v>
      </c>
      <c r="N1472" s="29" t="str">
        <f>_xlfn.XLOOKUP($B1472,mapping!$G$2:$G$5,mapping!$H$2:$H$5,,0)</f>
        <v>Senior</v>
      </c>
      <c r="O1472" s="29" t="str">
        <f>_xlfn.XLOOKUP($J1472,mapping!$D$2:$D$56,mapping!$E$2:$E$56,,0)</f>
        <v>United States</v>
      </c>
      <c r="P1472" s="29" t="str">
        <f>_xlfn.XLOOKUP($K1472,mapping!$P$2:$P$4,mapping!$Q$2:$Q$4,,0)</f>
        <v>Medium</v>
      </c>
      <c r="Q1472" s="29" t="str">
        <f>_xlfn.XLOOKUP($I1472,mapping!$M$2:$M$4,mapping!$N$2:$N$4,,0)</f>
        <v>Remote</v>
      </c>
    </row>
    <row r="1473" spans="1:17" x14ac:dyDescent="0.25">
      <c r="A1473" s="28">
        <v>2023</v>
      </c>
      <c r="B1473" s="29" t="s">
        <v>21</v>
      </c>
      <c r="C1473" s="29" t="s">
        <v>12</v>
      </c>
      <c r="D1473" s="29" t="s">
        <v>26</v>
      </c>
      <c r="E1473" s="28">
        <v>131000</v>
      </c>
      <c r="F1473" s="29" t="s">
        <v>14</v>
      </c>
      <c r="G1473" s="28">
        <v>131000</v>
      </c>
      <c r="H1473" s="29" t="s">
        <v>17</v>
      </c>
      <c r="I1473" s="28">
        <v>0</v>
      </c>
      <c r="J1473" s="29" t="s">
        <v>17</v>
      </c>
      <c r="K1473" s="29" t="s">
        <v>16</v>
      </c>
      <c r="L1473" s="29" t="str">
        <f>_xlfn.XLOOKUP($D1473,mapping!$B$2:$B$124,mapping!$A$2:$A$124,,0)</f>
        <v>Data Engineer</v>
      </c>
      <c r="M1473" s="29" t="str">
        <f>_xlfn.XLOOKUP($C1473,mapping!$J$2:$J$5,mapping!$K$2:$K$5,,0)</f>
        <v>Full-Time</v>
      </c>
      <c r="N1473" s="29" t="str">
        <f>_xlfn.XLOOKUP($B1473,mapping!$G$2:$G$5,mapping!$H$2:$H$5,,0)</f>
        <v>Senior</v>
      </c>
      <c r="O1473" s="29" t="str">
        <f>_xlfn.XLOOKUP($J1473,mapping!$D$2:$D$56,mapping!$E$2:$E$56,,0)</f>
        <v>United States</v>
      </c>
      <c r="P1473" s="29" t="str">
        <f>_xlfn.XLOOKUP($K1473,mapping!$P$2:$P$4,mapping!$Q$2:$Q$4,,0)</f>
        <v>Medium</v>
      </c>
      <c r="Q1473" s="29" t="str">
        <f>_xlfn.XLOOKUP($I1473,mapping!$M$2:$M$4,mapping!$N$2:$N$4,,0)</f>
        <v>On-site</v>
      </c>
    </row>
    <row r="1474" spans="1:17" x14ac:dyDescent="0.25">
      <c r="A1474" s="28">
        <v>2022</v>
      </c>
      <c r="B1474" s="29" t="s">
        <v>29</v>
      </c>
      <c r="C1474" s="29" t="s">
        <v>12</v>
      </c>
      <c r="D1474" s="29" t="s">
        <v>97</v>
      </c>
      <c r="E1474" s="28">
        <v>100000</v>
      </c>
      <c r="F1474" s="29" t="s">
        <v>14</v>
      </c>
      <c r="G1474" s="28">
        <v>100000</v>
      </c>
      <c r="H1474" s="29" t="s">
        <v>17</v>
      </c>
      <c r="I1474" s="28">
        <v>100</v>
      </c>
      <c r="J1474" s="29" t="s">
        <v>17</v>
      </c>
      <c r="K1474" s="29" t="s">
        <v>16</v>
      </c>
      <c r="L1474" s="29" t="str">
        <f>_xlfn.XLOOKUP($D1474,mapping!$B$2:$B$124,mapping!$A$2:$A$124,,0)</f>
        <v>Data Analyst</v>
      </c>
      <c r="M1474" s="29" t="str">
        <f>_xlfn.XLOOKUP($C1474,mapping!$J$2:$J$5,mapping!$K$2:$K$5,,0)</f>
        <v>Full-Time</v>
      </c>
      <c r="N1474" s="29" t="str">
        <f>_xlfn.XLOOKUP($B1474,mapping!$G$2:$G$5,mapping!$H$2:$H$5,,0)</f>
        <v>Junior</v>
      </c>
      <c r="O1474" s="29" t="str">
        <f>_xlfn.XLOOKUP($J1474,mapping!$D$2:$D$56,mapping!$E$2:$E$56,,0)</f>
        <v>United States</v>
      </c>
      <c r="P1474" s="29" t="str">
        <f>_xlfn.XLOOKUP($K1474,mapping!$P$2:$P$4,mapping!$Q$2:$Q$4,,0)</f>
        <v>Medium</v>
      </c>
      <c r="Q1474" s="29" t="str">
        <f>_xlfn.XLOOKUP($I1474,mapping!$M$2:$M$4,mapping!$N$2:$N$4,,0)</f>
        <v>Remote</v>
      </c>
    </row>
    <row r="1475" spans="1:17" x14ac:dyDescent="0.25">
      <c r="A1475" s="28">
        <v>2023</v>
      </c>
      <c r="B1475" s="29" t="s">
        <v>21</v>
      </c>
      <c r="C1475" s="29" t="s">
        <v>12</v>
      </c>
      <c r="D1475" s="29" t="s">
        <v>13</v>
      </c>
      <c r="E1475" s="28">
        <v>126500</v>
      </c>
      <c r="F1475" s="29" t="s">
        <v>14</v>
      </c>
      <c r="G1475" s="28">
        <v>126500</v>
      </c>
      <c r="H1475" s="29" t="s">
        <v>17</v>
      </c>
      <c r="I1475" s="28">
        <v>0</v>
      </c>
      <c r="J1475" s="29" t="s">
        <v>17</v>
      </c>
      <c r="K1475" s="29" t="s">
        <v>16</v>
      </c>
      <c r="L1475" s="29" t="str">
        <f>_xlfn.XLOOKUP($D1475,mapping!$B$2:$B$124,mapping!$A$2:$A$124,,0)</f>
        <v>Data Analyst</v>
      </c>
      <c r="M1475" s="29" t="str">
        <f>_xlfn.XLOOKUP($C1475,mapping!$J$2:$J$5,mapping!$K$2:$K$5,,0)</f>
        <v>Full-Time</v>
      </c>
      <c r="N1475" s="29" t="str">
        <f>_xlfn.XLOOKUP($B1475,mapping!$G$2:$G$5,mapping!$H$2:$H$5,,0)</f>
        <v>Senior</v>
      </c>
      <c r="O1475" s="29" t="str">
        <f>_xlfn.XLOOKUP($J1475,mapping!$D$2:$D$56,mapping!$E$2:$E$56,,0)</f>
        <v>United States</v>
      </c>
      <c r="P1475" s="29" t="str">
        <f>_xlfn.XLOOKUP($K1475,mapping!$P$2:$P$4,mapping!$Q$2:$Q$4,,0)</f>
        <v>Medium</v>
      </c>
      <c r="Q1475" s="29" t="str">
        <f>_xlfn.XLOOKUP($I1475,mapping!$M$2:$M$4,mapping!$N$2:$N$4,,0)</f>
        <v>On-site</v>
      </c>
    </row>
    <row r="1476" spans="1:17" x14ac:dyDescent="0.25">
      <c r="A1476" s="28">
        <v>2024</v>
      </c>
      <c r="B1476" s="29" t="s">
        <v>21</v>
      </c>
      <c r="C1476" s="29" t="s">
        <v>12</v>
      </c>
      <c r="D1476" s="29" t="s">
        <v>51</v>
      </c>
      <c r="E1476" s="28">
        <v>136000</v>
      </c>
      <c r="F1476" s="29" t="s">
        <v>14</v>
      </c>
      <c r="G1476" s="28">
        <v>136000</v>
      </c>
      <c r="H1476" s="29" t="s">
        <v>17</v>
      </c>
      <c r="I1476" s="28">
        <v>0</v>
      </c>
      <c r="J1476" s="29" t="s">
        <v>17</v>
      </c>
      <c r="K1476" s="29" t="s">
        <v>33</v>
      </c>
      <c r="L1476" s="29" t="str">
        <f>_xlfn.XLOOKUP($D1476,mapping!$B$2:$B$124,mapping!$A$2:$A$124,,0)</f>
        <v>Applied Scientist</v>
      </c>
      <c r="M1476" s="29" t="str">
        <f>_xlfn.XLOOKUP($C1476,mapping!$J$2:$J$5,mapping!$K$2:$K$5,,0)</f>
        <v>Full-Time</v>
      </c>
      <c r="N1476" s="29" t="str">
        <f>_xlfn.XLOOKUP($B1476,mapping!$G$2:$G$5,mapping!$H$2:$H$5,,0)</f>
        <v>Senior</v>
      </c>
      <c r="O1476" s="29" t="str">
        <f>_xlfn.XLOOKUP($J1476,mapping!$D$2:$D$56,mapping!$E$2:$E$56,,0)</f>
        <v>United States</v>
      </c>
      <c r="P1476" s="29" t="str">
        <f>_xlfn.XLOOKUP($K1476,mapping!$P$2:$P$4,mapping!$Q$2:$Q$4,,0)</f>
        <v>Large</v>
      </c>
      <c r="Q1476" s="29" t="str">
        <f>_xlfn.XLOOKUP($I1476,mapping!$M$2:$M$4,mapping!$N$2:$N$4,,0)</f>
        <v>On-site</v>
      </c>
    </row>
    <row r="1477" spans="1:17" x14ac:dyDescent="0.25">
      <c r="A1477" s="28">
        <v>2024</v>
      </c>
      <c r="B1477" s="29" t="s">
        <v>11</v>
      </c>
      <c r="C1477" s="29" t="s">
        <v>12</v>
      </c>
      <c r="D1477" s="29" t="s">
        <v>22</v>
      </c>
      <c r="E1477" s="28">
        <v>111600</v>
      </c>
      <c r="F1477" s="29" t="s">
        <v>14</v>
      </c>
      <c r="G1477" s="28">
        <v>111600</v>
      </c>
      <c r="H1477" s="29" t="s">
        <v>17</v>
      </c>
      <c r="I1477" s="28">
        <v>0</v>
      </c>
      <c r="J1477" s="29" t="s">
        <v>17</v>
      </c>
      <c r="K1477" s="29" t="s">
        <v>33</v>
      </c>
      <c r="L1477" s="29" t="str">
        <f>_xlfn.XLOOKUP($D1477,mapping!$B$2:$B$124,mapping!$A$2:$A$124,,0)</f>
        <v>Data Scientist</v>
      </c>
      <c r="M1477" s="29" t="str">
        <f>_xlfn.XLOOKUP($C1477,mapping!$J$2:$J$5,mapping!$K$2:$K$5,,0)</f>
        <v>Full-Time</v>
      </c>
      <c r="N1477" s="29" t="str">
        <f>_xlfn.XLOOKUP($B1477,mapping!$G$2:$G$5,mapping!$H$2:$H$5,,0)</f>
        <v>Mid-Level</v>
      </c>
      <c r="O1477" s="29" t="str">
        <f>_xlfn.XLOOKUP($J1477,mapping!$D$2:$D$56,mapping!$E$2:$E$56,,0)</f>
        <v>United States</v>
      </c>
      <c r="P1477" s="29" t="str">
        <f>_xlfn.XLOOKUP($K1477,mapping!$P$2:$P$4,mapping!$Q$2:$Q$4,,0)</f>
        <v>Large</v>
      </c>
      <c r="Q1477" s="29" t="str">
        <f>_xlfn.XLOOKUP($I1477,mapping!$M$2:$M$4,mapping!$N$2:$N$4,,0)</f>
        <v>On-site</v>
      </c>
    </row>
    <row r="1478" spans="1:17" x14ac:dyDescent="0.25">
      <c r="A1478" s="28">
        <v>2024</v>
      </c>
      <c r="B1478" s="29" t="s">
        <v>29</v>
      </c>
      <c r="C1478" s="29" t="s">
        <v>12</v>
      </c>
      <c r="D1478" s="29" t="s">
        <v>13</v>
      </c>
      <c r="E1478" s="28">
        <v>83300</v>
      </c>
      <c r="F1478" s="29" t="s">
        <v>14</v>
      </c>
      <c r="G1478" s="28">
        <v>83300</v>
      </c>
      <c r="H1478" s="29" t="s">
        <v>17</v>
      </c>
      <c r="I1478" s="28">
        <v>0</v>
      </c>
      <c r="J1478" s="29" t="s">
        <v>17</v>
      </c>
      <c r="K1478" s="29" t="s">
        <v>16</v>
      </c>
      <c r="L1478" s="29" t="str">
        <f>_xlfn.XLOOKUP($D1478,mapping!$B$2:$B$124,mapping!$A$2:$A$124,,0)</f>
        <v>Data Analyst</v>
      </c>
      <c r="M1478" s="29" t="str">
        <f>_xlfn.XLOOKUP($C1478,mapping!$J$2:$J$5,mapping!$K$2:$K$5,,0)</f>
        <v>Full-Time</v>
      </c>
      <c r="N1478" s="29" t="str">
        <f>_xlfn.XLOOKUP($B1478,mapping!$G$2:$G$5,mapping!$H$2:$H$5,,0)</f>
        <v>Junior</v>
      </c>
      <c r="O1478" s="29" t="str">
        <f>_xlfn.XLOOKUP($J1478,mapping!$D$2:$D$56,mapping!$E$2:$E$56,,0)</f>
        <v>United States</v>
      </c>
      <c r="P1478" s="29" t="str">
        <f>_xlfn.XLOOKUP($K1478,mapping!$P$2:$P$4,mapping!$Q$2:$Q$4,,0)</f>
        <v>Medium</v>
      </c>
      <c r="Q1478" s="29" t="str">
        <f>_xlfn.XLOOKUP($I1478,mapping!$M$2:$M$4,mapping!$N$2:$N$4,,0)</f>
        <v>On-site</v>
      </c>
    </row>
    <row r="1479" spans="1:17" x14ac:dyDescent="0.25">
      <c r="A1479" s="28">
        <v>2024</v>
      </c>
      <c r="B1479" s="29" t="s">
        <v>21</v>
      </c>
      <c r="C1479" s="29" t="s">
        <v>12</v>
      </c>
      <c r="D1479" s="29" t="s">
        <v>26</v>
      </c>
      <c r="E1479" s="28">
        <v>94000</v>
      </c>
      <c r="F1479" s="29" t="s">
        <v>14</v>
      </c>
      <c r="G1479" s="28">
        <v>94000</v>
      </c>
      <c r="H1479" s="29" t="s">
        <v>17</v>
      </c>
      <c r="I1479" s="28">
        <v>0</v>
      </c>
      <c r="J1479" s="29" t="s">
        <v>17</v>
      </c>
      <c r="K1479" s="29" t="s">
        <v>16</v>
      </c>
      <c r="L1479" s="29" t="str">
        <f>_xlfn.XLOOKUP($D1479,mapping!$B$2:$B$124,mapping!$A$2:$A$124,,0)</f>
        <v>Data Engineer</v>
      </c>
      <c r="M1479" s="29" t="str">
        <f>_xlfn.XLOOKUP($C1479,mapping!$J$2:$J$5,mapping!$K$2:$K$5,,0)</f>
        <v>Full-Time</v>
      </c>
      <c r="N1479" s="29" t="str">
        <f>_xlfn.XLOOKUP($B1479,mapping!$G$2:$G$5,mapping!$H$2:$H$5,,0)</f>
        <v>Senior</v>
      </c>
      <c r="O1479" s="29" t="str">
        <f>_xlfn.XLOOKUP($J1479,mapping!$D$2:$D$56,mapping!$E$2:$E$56,,0)</f>
        <v>United States</v>
      </c>
      <c r="P1479" s="29" t="str">
        <f>_xlfn.XLOOKUP($K1479,mapping!$P$2:$P$4,mapping!$Q$2:$Q$4,,0)</f>
        <v>Medium</v>
      </c>
      <c r="Q1479" s="29" t="str">
        <f>_xlfn.XLOOKUP($I1479,mapping!$M$2:$M$4,mapping!$N$2:$N$4,,0)</f>
        <v>On-site</v>
      </c>
    </row>
    <row r="1480" spans="1:17" x14ac:dyDescent="0.25">
      <c r="A1480" s="28">
        <v>2024</v>
      </c>
      <c r="B1480" s="29" t="s">
        <v>21</v>
      </c>
      <c r="C1480" s="29" t="s">
        <v>12</v>
      </c>
      <c r="D1480" s="29" t="s">
        <v>31</v>
      </c>
      <c r="E1480" s="28">
        <v>140000</v>
      </c>
      <c r="F1480" s="29" t="s">
        <v>14</v>
      </c>
      <c r="G1480" s="28">
        <v>140000</v>
      </c>
      <c r="H1480" s="29" t="s">
        <v>17</v>
      </c>
      <c r="I1480" s="28">
        <v>100</v>
      </c>
      <c r="J1480" s="29" t="s">
        <v>17</v>
      </c>
      <c r="K1480" s="29" t="s">
        <v>16</v>
      </c>
      <c r="L1480" s="29" t="str">
        <f>_xlfn.XLOOKUP($D1480,mapping!$B$2:$B$124,mapping!$A$2:$A$124,,0)</f>
        <v>Analytics Engineer</v>
      </c>
      <c r="M1480" s="29" t="str">
        <f>_xlfn.XLOOKUP($C1480,mapping!$J$2:$J$5,mapping!$K$2:$K$5,,0)</f>
        <v>Full-Time</v>
      </c>
      <c r="N1480" s="29" t="str">
        <f>_xlfn.XLOOKUP($B1480,mapping!$G$2:$G$5,mapping!$H$2:$H$5,,0)</f>
        <v>Senior</v>
      </c>
      <c r="O1480" s="29" t="str">
        <f>_xlfn.XLOOKUP($J1480,mapping!$D$2:$D$56,mapping!$E$2:$E$56,,0)</f>
        <v>United States</v>
      </c>
      <c r="P1480" s="29" t="str">
        <f>_xlfn.XLOOKUP($K1480,mapping!$P$2:$P$4,mapping!$Q$2:$Q$4,,0)</f>
        <v>Medium</v>
      </c>
      <c r="Q1480" s="29" t="str">
        <f>_xlfn.XLOOKUP($I1480,mapping!$M$2:$M$4,mapping!$N$2:$N$4,,0)</f>
        <v>Remote</v>
      </c>
    </row>
    <row r="1481" spans="1:17" x14ac:dyDescent="0.25">
      <c r="A1481" s="28">
        <v>2023</v>
      </c>
      <c r="B1481" s="29" t="s">
        <v>21</v>
      </c>
      <c r="C1481" s="29" t="s">
        <v>12</v>
      </c>
      <c r="D1481" s="29" t="s">
        <v>18</v>
      </c>
      <c r="E1481" s="28">
        <v>300000</v>
      </c>
      <c r="F1481" s="29" t="s">
        <v>14</v>
      </c>
      <c r="G1481" s="28">
        <v>300000</v>
      </c>
      <c r="H1481" s="29" t="s">
        <v>17</v>
      </c>
      <c r="I1481" s="28">
        <v>0</v>
      </c>
      <c r="J1481" s="29" t="s">
        <v>17</v>
      </c>
      <c r="K1481" s="29" t="s">
        <v>16</v>
      </c>
      <c r="L1481" s="29" t="str">
        <f>_xlfn.XLOOKUP($D1481,mapping!$B$2:$B$124,mapping!$A$2:$A$124,,0)</f>
        <v>Machine Learning Engineer</v>
      </c>
      <c r="M1481" s="29" t="str">
        <f>_xlfn.XLOOKUP($C1481,mapping!$J$2:$J$5,mapping!$K$2:$K$5,,0)</f>
        <v>Full-Time</v>
      </c>
      <c r="N1481" s="29" t="str">
        <f>_xlfn.XLOOKUP($B1481,mapping!$G$2:$G$5,mapping!$H$2:$H$5,,0)</f>
        <v>Senior</v>
      </c>
      <c r="O1481" s="29" t="str">
        <f>_xlfn.XLOOKUP($J1481,mapping!$D$2:$D$56,mapping!$E$2:$E$56,,0)</f>
        <v>United States</v>
      </c>
      <c r="P1481" s="29" t="str">
        <f>_xlfn.XLOOKUP($K1481,mapping!$P$2:$P$4,mapping!$Q$2:$Q$4,,0)</f>
        <v>Medium</v>
      </c>
      <c r="Q1481" s="29" t="str">
        <f>_xlfn.XLOOKUP($I1481,mapping!$M$2:$M$4,mapping!$N$2:$N$4,,0)</f>
        <v>On-site</v>
      </c>
    </row>
    <row r="1482" spans="1:17" x14ac:dyDescent="0.25">
      <c r="A1482" s="28">
        <v>2024</v>
      </c>
      <c r="B1482" s="29" t="s">
        <v>11</v>
      </c>
      <c r="C1482" s="29" t="s">
        <v>12</v>
      </c>
      <c r="D1482" s="29" t="s">
        <v>22</v>
      </c>
      <c r="E1482" s="28">
        <v>90700</v>
      </c>
      <c r="F1482" s="29" t="s">
        <v>14</v>
      </c>
      <c r="G1482" s="28">
        <v>90700</v>
      </c>
      <c r="H1482" s="29" t="s">
        <v>17</v>
      </c>
      <c r="I1482" s="28">
        <v>0</v>
      </c>
      <c r="J1482" s="29" t="s">
        <v>17</v>
      </c>
      <c r="K1482" s="29" t="s">
        <v>16</v>
      </c>
      <c r="L1482" s="29" t="str">
        <f>_xlfn.XLOOKUP($D1482,mapping!$B$2:$B$124,mapping!$A$2:$A$124,,0)</f>
        <v>Data Scientist</v>
      </c>
      <c r="M1482" s="29" t="str">
        <f>_xlfn.XLOOKUP($C1482,mapping!$J$2:$J$5,mapping!$K$2:$K$5,,0)</f>
        <v>Full-Time</v>
      </c>
      <c r="N1482" s="29" t="str">
        <f>_xlfn.XLOOKUP($B1482,mapping!$G$2:$G$5,mapping!$H$2:$H$5,,0)</f>
        <v>Mid-Level</v>
      </c>
      <c r="O1482" s="29" t="str">
        <f>_xlfn.XLOOKUP($J1482,mapping!$D$2:$D$56,mapping!$E$2:$E$56,,0)</f>
        <v>United States</v>
      </c>
      <c r="P1482" s="29" t="str">
        <f>_xlfn.XLOOKUP($K1482,mapping!$P$2:$P$4,mapping!$Q$2:$Q$4,,0)</f>
        <v>Medium</v>
      </c>
      <c r="Q1482" s="29" t="str">
        <f>_xlfn.XLOOKUP($I1482,mapping!$M$2:$M$4,mapping!$N$2:$N$4,,0)</f>
        <v>On-site</v>
      </c>
    </row>
    <row r="1483" spans="1:17" x14ac:dyDescent="0.25">
      <c r="A1483" s="28">
        <v>2024</v>
      </c>
      <c r="B1483" s="29" t="s">
        <v>21</v>
      </c>
      <c r="C1483" s="29" t="s">
        <v>12</v>
      </c>
      <c r="D1483" s="29" t="s">
        <v>18</v>
      </c>
      <c r="E1483" s="28">
        <v>283780</v>
      </c>
      <c r="F1483" s="29" t="s">
        <v>14</v>
      </c>
      <c r="G1483" s="28">
        <v>283780</v>
      </c>
      <c r="H1483" s="29" t="s">
        <v>17</v>
      </c>
      <c r="I1483" s="28">
        <v>0</v>
      </c>
      <c r="J1483" s="29" t="s">
        <v>17</v>
      </c>
      <c r="K1483" s="29" t="s">
        <v>16</v>
      </c>
      <c r="L1483" s="29" t="str">
        <f>_xlfn.XLOOKUP($D1483,mapping!$B$2:$B$124,mapping!$A$2:$A$124,,0)</f>
        <v>Machine Learning Engineer</v>
      </c>
      <c r="M1483" s="29" t="str">
        <f>_xlfn.XLOOKUP($C1483,mapping!$J$2:$J$5,mapping!$K$2:$K$5,,0)</f>
        <v>Full-Time</v>
      </c>
      <c r="N1483" s="29" t="str">
        <f>_xlfn.XLOOKUP($B1483,mapping!$G$2:$G$5,mapping!$H$2:$H$5,,0)</f>
        <v>Senior</v>
      </c>
      <c r="O1483" s="29" t="str">
        <f>_xlfn.XLOOKUP($J1483,mapping!$D$2:$D$56,mapping!$E$2:$E$56,,0)</f>
        <v>United States</v>
      </c>
      <c r="P1483" s="29" t="str">
        <f>_xlfn.XLOOKUP($K1483,mapping!$P$2:$P$4,mapping!$Q$2:$Q$4,,0)</f>
        <v>Medium</v>
      </c>
      <c r="Q1483" s="29" t="str">
        <f>_xlfn.XLOOKUP($I1483,mapping!$M$2:$M$4,mapping!$N$2:$N$4,,0)</f>
        <v>On-site</v>
      </c>
    </row>
    <row r="1484" spans="1:17" x14ac:dyDescent="0.25">
      <c r="A1484" s="28">
        <v>2023</v>
      </c>
      <c r="B1484" s="29" t="s">
        <v>21</v>
      </c>
      <c r="C1484" s="29" t="s">
        <v>12</v>
      </c>
      <c r="D1484" s="29" t="s">
        <v>13</v>
      </c>
      <c r="E1484" s="28">
        <v>180400</v>
      </c>
      <c r="F1484" s="29" t="s">
        <v>14</v>
      </c>
      <c r="G1484" s="28">
        <v>180400</v>
      </c>
      <c r="H1484" s="29" t="s">
        <v>17</v>
      </c>
      <c r="I1484" s="28">
        <v>0</v>
      </c>
      <c r="J1484" s="29" t="s">
        <v>17</v>
      </c>
      <c r="K1484" s="29" t="s">
        <v>16</v>
      </c>
      <c r="L1484" s="29" t="str">
        <f>_xlfn.XLOOKUP($D1484,mapping!$B$2:$B$124,mapping!$A$2:$A$124,,0)</f>
        <v>Data Analyst</v>
      </c>
      <c r="M1484" s="29" t="str">
        <f>_xlfn.XLOOKUP($C1484,mapping!$J$2:$J$5,mapping!$K$2:$K$5,,0)</f>
        <v>Full-Time</v>
      </c>
      <c r="N1484" s="29" t="str">
        <f>_xlfn.XLOOKUP($B1484,mapping!$G$2:$G$5,mapping!$H$2:$H$5,,0)</f>
        <v>Senior</v>
      </c>
      <c r="O1484" s="29" t="str">
        <f>_xlfn.XLOOKUP($J1484,mapping!$D$2:$D$56,mapping!$E$2:$E$56,,0)</f>
        <v>United States</v>
      </c>
      <c r="P1484" s="29" t="str">
        <f>_xlfn.XLOOKUP($K1484,mapping!$P$2:$P$4,mapping!$Q$2:$Q$4,,0)</f>
        <v>Medium</v>
      </c>
      <c r="Q1484" s="29" t="str">
        <f>_xlfn.XLOOKUP($I1484,mapping!$M$2:$M$4,mapping!$N$2:$N$4,,0)</f>
        <v>On-site</v>
      </c>
    </row>
    <row r="1485" spans="1:17" x14ac:dyDescent="0.25">
      <c r="A1485" s="28">
        <v>2023</v>
      </c>
      <c r="B1485" s="29" t="s">
        <v>11</v>
      </c>
      <c r="C1485" s="29" t="s">
        <v>12</v>
      </c>
      <c r="D1485" s="29" t="s">
        <v>26</v>
      </c>
      <c r="E1485" s="28">
        <v>105700</v>
      </c>
      <c r="F1485" s="29" t="s">
        <v>14</v>
      </c>
      <c r="G1485" s="28">
        <v>105700</v>
      </c>
      <c r="H1485" s="29" t="s">
        <v>17</v>
      </c>
      <c r="I1485" s="28">
        <v>0</v>
      </c>
      <c r="J1485" s="29" t="s">
        <v>17</v>
      </c>
      <c r="K1485" s="29" t="s">
        <v>33</v>
      </c>
      <c r="L1485" s="29" t="str">
        <f>_xlfn.XLOOKUP($D1485,mapping!$B$2:$B$124,mapping!$A$2:$A$124,,0)</f>
        <v>Data Engineer</v>
      </c>
      <c r="M1485" s="29" t="str">
        <f>_xlfn.XLOOKUP($C1485,mapping!$J$2:$J$5,mapping!$K$2:$K$5,,0)</f>
        <v>Full-Time</v>
      </c>
      <c r="N1485" s="29" t="str">
        <f>_xlfn.XLOOKUP($B1485,mapping!$G$2:$G$5,mapping!$H$2:$H$5,,0)</f>
        <v>Mid-Level</v>
      </c>
      <c r="O1485" s="29" t="str">
        <f>_xlfn.XLOOKUP($J1485,mapping!$D$2:$D$56,mapping!$E$2:$E$56,,0)</f>
        <v>United States</v>
      </c>
      <c r="P1485" s="29" t="str">
        <f>_xlfn.XLOOKUP($K1485,mapping!$P$2:$P$4,mapping!$Q$2:$Q$4,,0)</f>
        <v>Large</v>
      </c>
      <c r="Q1485" s="29" t="str">
        <f>_xlfn.XLOOKUP($I1485,mapping!$M$2:$M$4,mapping!$N$2:$N$4,,0)</f>
        <v>On-site</v>
      </c>
    </row>
    <row r="1486" spans="1:17" x14ac:dyDescent="0.25">
      <c r="A1486" s="28">
        <v>2023</v>
      </c>
      <c r="B1486" s="29" t="s">
        <v>21</v>
      </c>
      <c r="C1486" s="29" t="s">
        <v>12</v>
      </c>
      <c r="D1486" s="29" t="s">
        <v>22</v>
      </c>
      <c r="E1486" s="28">
        <v>59000</v>
      </c>
      <c r="F1486" s="29" t="s">
        <v>19</v>
      </c>
      <c r="G1486" s="28">
        <v>63701</v>
      </c>
      <c r="H1486" s="29" t="s">
        <v>153</v>
      </c>
      <c r="I1486" s="28">
        <v>50</v>
      </c>
      <c r="J1486" s="29" t="s">
        <v>145</v>
      </c>
      <c r="K1486" s="29" t="s">
        <v>33</v>
      </c>
      <c r="L1486" s="29" t="str">
        <f>_xlfn.XLOOKUP($D1486,mapping!$B$2:$B$124,mapping!$A$2:$A$124,,0)</f>
        <v>Data Scientist</v>
      </c>
      <c r="M1486" s="29" t="str">
        <f>_xlfn.XLOOKUP($C1486,mapping!$J$2:$J$5,mapping!$K$2:$K$5,,0)</f>
        <v>Full-Time</v>
      </c>
      <c r="N1486" s="29" t="str">
        <f>_xlfn.XLOOKUP($B1486,mapping!$G$2:$G$5,mapping!$H$2:$H$5,,0)</f>
        <v>Senior</v>
      </c>
      <c r="O1486" s="29" t="str">
        <f>_xlfn.XLOOKUP($J1486,mapping!$D$2:$D$56,mapping!$E$2:$E$56,,0)</f>
        <v>Estonia</v>
      </c>
      <c r="P1486" s="29" t="str">
        <f>_xlfn.XLOOKUP($K1486,mapping!$P$2:$P$4,mapping!$Q$2:$Q$4,,0)</f>
        <v>Large</v>
      </c>
      <c r="Q1486" s="29" t="str">
        <f>_xlfn.XLOOKUP($I1486,mapping!$M$2:$M$4,mapping!$N$2:$N$4,,0)</f>
        <v>Hybrid</v>
      </c>
    </row>
    <row r="1487" spans="1:17" x14ac:dyDescent="0.25">
      <c r="A1487" s="28">
        <v>2023</v>
      </c>
      <c r="B1487" s="29" t="s">
        <v>21</v>
      </c>
      <c r="C1487" s="29" t="s">
        <v>12</v>
      </c>
      <c r="D1487" s="29" t="s">
        <v>39</v>
      </c>
      <c r="E1487" s="28">
        <v>150000</v>
      </c>
      <c r="F1487" s="29" t="s">
        <v>14</v>
      </c>
      <c r="G1487" s="28">
        <v>150000</v>
      </c>
      <c r="H1487" s="29" t="s">
        <v>17</v>
      </c>
      <c r="I1487" s="28">
        <v>0</v>
      </c>
      <c r="J1487" s="29" t="s">
        <v>17</v>
      </c>
      <c r="K1487" s="29" t="s">
        <v>16</v>
      </c>
      <c r="L1487" s="29" t="str">
        <f>_xlfn.XLOOKUP($D1487,mapping!$B$2:$B$124,mapping!$A$2:$A$124,,0)</f>
        <v>Machine Learning Engineer</v>
      </c>
      <c r="M1487" s="29" t="str">
        <f>_xlfn.XLOOKUP($C1487,mapping!$J$2:$J$5,mapping!$K$2:$K$5,,0)</f>
        <v>Full-Time</v>
      </c>
      <c r="N1487" s="29" t="str">
        <f>_xlfn.XLOOKUP($B1487,mapping!$G$2:$G$5,mapping!$H$2:$H$5,,0)</f>
        <v>Senior</v>
      </c>
      <c r="O1487" s="29" t="str">
        <f>_xlfn.XLOOKUP($J1487,mapping!$D$2:$D$56,mapping!$E$2:$E$56,,0)</f>
        <v>United States</v>
      </c>
      <c r="P1487" s="29" t="str">
        <f>_xlfn.XLOOKUP($K1487,mapping!$P$2:$P$4,mapping!$Q$2:$Q$4,,0)</f>
        <v>Medium</v>
      </c>
      <c r="Q1487" s="29" t="str">
        <f>_xlfn.XLOOKUP($I1487,mapping!$M$2:$M$4,mapping!$N$2:$N$4,,0)</f>
        <v>On-site</v>
      </c>
    </row>
    <row r="1488" spans="1:17" x14ac:dyDescent="0.25">
      <c r="A1488" s="28">
        <v>2023</v>
      </c>
      <c r="B1488" s="29" t="s">
        <v>11</v>
      </c>
      <c r="C1488" s="29" t="s">
        <v>12</v>
      </c>
      <c r="D1488" s="29" t="s">
        <v>26</v>
      </c>
      <c r="E1488" s="28">
        <v>130000</v>
      </c>
      <c r="F1488" s="29" t="s">
        <v>14</v>
      </c>
      <c r="G1488" s="28">
        <v>130000</v>
      </c>
      <c r="H1488" s="29" t="s">
        <v>17</v>
      </c>
      <c r="I1488" s="28">
        <v>0</v>
      </c>
      <c r="J1488" s="29" t="s">
        <v>17</v>
      </c>
      <c r="K1488" s="29" t="s">
        <v>16</v>
      </c>
      <c r="L1488" s="29" t="str">
        <f>_xlfn.XLOOKUP($D1488,mapping!$B$2:$B$124,mapping!$A$2:$A$124,,0)</f>
        <v>Data Engineer</v>
      </c>
      <c r="M1488" s="29" t="str">
        <f>_xlfn.XLOOKUP($C1488,mapping!$J$2:$J$5,mapping!$K$2:$K$5,,0)</f>
        <v>Full-Time</v>
      </c>
      <c r="N1488" s="29" t="str">
        <f>_xlfn.XLOOKUP($B1488,mapping!$G$2:$G$5,mapping!$H$2:$H$5,,0)</f>
        <v>Mid-Level</v>
      </c>
      <c r="O1488" s="29" t="str">
        <f>_xlfn.XLOOKUP($J1488,mapping!$D$2:$D$56,mapping!$E$2:$E$56,,0)</f>
        <v>United States</v>
      </c>
      <c r="P1488" s="29" t="str">
        <f>_xlfn.XLOOKUP($K1488,mapping!$P$2:$P$4,mapping!$Q$2:$Q$4,,0)</f>
        <v>Medium</v>
      </c>
      <c r="Q1488" s="29" t="str">
        <f>_xlfn.XLOOKUP($I1488,mapping!$M$2:$M$4,mapping!$N$2:$N$4,,0)</f>
        <v>On-site</v>
      </c>
    </row>
    <row r="1489" spans="1:17" x14ac:dyDescent="0.25">
      <c r="A1489" s="28">
        <v>2023</v>
      </c>
      <c r="B1489" s="29" t="s">
        <v>11</v>
      </c>
      <c r="C1489" s="29" t="s">
        <v>12</v>
      </c>
      <c r="D1489" s="29" t="s">
        <v>13</v>
      </c>
      <c r="E1489" s="28">
        <v>57800</v>
      </c>
      <c r="F1489" s="29" t="s">
        <v>14</v>
      </c>
      <c r="G1489" s="28">
        <v>57800</v>
      </c>
      <c r="H1489" s="29" t="s">
        <v>17</v>
      </c>
      <c r="I1489" s="28">
        <v>100</v>
      </c>
      <c r="J1489" s="29" t="s">
        <v>17</v>
      </c>
      <c r="K1489" s="29" t="s">
        <v>16</v>
      </c>
      <c r="L1489" s="29" t="str">
        <f>_xlfn.XLOOKUP($D1489,mapping!$B$2:$B$124,mapping!$A$2:$A$124,,0)</f>
        <v>Data Analyst</v>
      </c>
      <c r="M1489" s="29" t="str">
        <f>_xlfn.XLOOKUP($C1489,mapping!$J$2:$J$5,mapping!$K$2:$K$5,,0)</f>
        <v>Full-Time</v>
      </c>
      <c r="N1489" s="29" t="str">
        <f>_xlfn.XLOOKUP($B1489,mapping!$G$2:$G$5,mapping!$H$2:$H$5,,0)</f>
        <v>Mid-Level</v>
      </c>
      <c r="O1489" s="29" t="str">
        <f>_xlfn.XLOOKUP($J1489,mapping!$D$2:$D$56,mapping!$E$2:$E$56,,0)</f>
        <v>United States</v>
      </c>
      <c r="P1489" s="29" t="str">
        <f>_xlfn.XLOOKUP($K1489,mapping!$P$2:$P$4,mapping!$Q$2:$Q$4,,0)</f>
        <v>Medium</v>
      </c>
      <c r="Q1489" s="29" t="str">
        <f>_xlfn.XLOOKUP($I1489,mapping!$M$2:$M$4,mapping!$N$2:$N$4,,0)</f>
        <v>Remote</v>
      </c>
    </row>
    <row r="1490" spans="1:17" x14ac:dyDescent="0.25">
      <c r="A1490" s="28">
        <v>2024</v>
      </c>
      <c r="B1490" s="29" t="s">
        <v>21</v>
      </c>
      <c r="C1490" s="29" t="s">
        <v>12</v>
      </c>
      <c r="D1490" s="29" t="s">
        <v>22</v>
      </c>
      <c r="E1490" s="28">
        <v>72500</v>
      </c>
      <c r="F1490" s="29" t="s">
        <v>14</v>
      </c>
      <c r="G1490" s="28">
        <v>72500</v>
      </c>
      <c r="H1490" s="29" t="s">
        <v>17</v>
      </c>
      <c r="I1490" s="28">
        <v>0</v>
      </c>
      <c r="J1490" s="29" t="s">
        <v>17</v>
      </c>
      <c r="K1490" s="29" t="s">
        <v>16</v>
      </c>
      <c r="L1490" s="29" t="str">
        <f>_xlfn.XLOOKUP($D1490,mapping!$B$2:$B$124,mapping!$A$2:$A$124,,0)</f>
        <v>Data Scientist</v>
      </c>
      <c r="M1490" s="29" t="str">
        <f>_xlfn.XLOOKUP($C1490,mapping!$J$2:$J$5,mapping!$K$2:$K$5,,0)</f>
        <v>Full-Time</v>
      </c>
      <c r="N1490" s="29" t="str">
        <f>_xlfn.XLOOKUP($B1490,mapping!$G$2:$G$5,mapping!$H$2:$H$5,,0)</f>
        <v>Senior</v>
      </c>
      <c r="O1490" s="29" t="str">
        <f>_xlfn.XLOOKUP($J1490,mapping!$D$2:$D$56,mapping!$E$2:$E$56,,0)</f>
        <v>United States</v>
      </c>
      <c r="P1490" s="29" t="str">
        <f>_xlfn.XLOOKUP($K1490,mapping!$P$2:$P$4,mapping!$Q$2:$Q$4,,0)</f>
        <v>Medium</v>
      </c>
      <c r="Q1490" s="29" t="str">
        <f>_xlfn.XLOOKUP($I1490,mapping!$M$2:$M$4,mapping!$N$2:$N$4,,0)</f>
        <v>On-site</v>
      </c>
    </row>
    <row r="1491" spans="1:17" x14ac:dyDescent="0.25">
      <c r="A1491" s="28">
        <v>2023</v>
      </c>
      <c r="B1491" s="29" t="s">
        <v>21</v>
      </c>
      <c r="C1491" s="29" t="s">
        <v>12</v>
      </c>
      <c r="D1491" s="29" t="s">
        <v>31</v>
      </c>
      <c r="E1491" s="28">
        <v>116000</v>
      </c>
      <c r="F1491" s="29" t="s">
        <v>14</v>
      </c>
      <c r="G1491" s="28">
        <v>116000</v>
      </c>
      <c r="H1491" s="29" t="s">
        <v>17</v>
      </c>
      <c r="I1491" s="28">
        <v>100</v>
      </c>
      <c r="J1491" s="29" t="s">
        <v>17</v>
      </c>
      <c r="K1491" s="29" t="s">
        <v>16</v>
      </c>
      <c r="L1491" s="29" t="str">
        <f>_xlfn.XLOOKUP($D1491,mapping!$B$2:$B$124,mapping!$A$2:$A$124,,0)</f>
        <v>Analytics Engineer</v>
      </c>
      <c r="M1491" s="29" t="str">
        <f>_xlfn.XLOOKUP($C1491,mapping!$J$2:$J$5,mapping!$K$2:$K$5,,0)</f>
        <v>Full-Time</v>
      </c>
      <c r="N1491" s="29" t="str">
        <f>_xlfn.XLOOKUP($B1491,mapping!$G$2:$G$5,mapping!$H$2:$H$5,,0)</f>
        <v>Senior</v>
      </c>
      <c r="O1491" s="29" t="str">
        <f>_xlfn.XLOOKUP($J1491,mapping!$D$2:$D$56,mapping!$E$2:$E$56,,0)</f>
        <v>United States</v>
      </c>
      <c r="P1491" s="29" t="str">
        <f>_xlfn.XLOOKUP($K1491,mapping!$P$2:$P$4,mapping!$Q$2:$Q$4,,0)</f>
        <v>Medium</v>
      </c>
      <c r="Q1491" s="29" t="str">
        <f>_xlfn.XLOOKUP($I1491,mapping!$M$2:$M$4,mapping!$N$2:$N$4,,0)</f>
        <v>Remote</v>
      </c>
    </row>
    <row r="1492" spans="1:17" x14ac:dyDescent="0.25">
      <c r="A1492" s="28">
        <v>2023</v>
      </c>
      <c r="B1492" s="29" t="s">
        <v>21</v>
      </c>
      <c r="C1492" s="29" t="s">
        <v>12</v>
      </c>
      <c r="D1492" s="29" t="s">
        <v>51</v>
      </c>
      <c r="E1492" s="28">
        <v>309400</v>
      </c>
      <c r="F1492" s="29" t="s">
        <v>14</v>
      </c>
      <c r="G1492" s="28">
        <v>309400</v>
      </c>
      <c r="H1492" s="29" t="s">
        <v>17</v>
      </c>
      <c r="I1492" s="28">
        <v>0</v>
      </c>
      <c r="J1492" s="29" t="s">
        <v>17</v>
      </c>
      <c r="K1492" s="29" t="s">
        <v>33</v>
      </c>
      <c r="L1492" s="29" t="str">
        <f>_xlfn.XLOOKUP($D1492,mapping!$B$2:$B$124,mapping!$A$2:$A$124,,0)</f>
        <v>Applied Scientist</v>
      </c>
      <c r="M1492" s="29" t="str">
        <f>_xlfn.XLOOKUP($C1492,mapping!$J$2:$J$5,mapping!$K$2:$K$5,,0)</f>
        <v>Full-Time</v>
      </c>
      <c r="N1492" s="29" t="str">
        <f>_xlfn.XLOOKUP($B1492,mapping!$G$2:$G$5,mapping!$H$2:$H$5,,0)</f>
        <v>Senior</v>
      </c>
      <c r="O1492" s="29" t="str">
        <f>_xlfn.XLOOKUP($J1492,mapping!$D$2:$D$56,mapping!$E$2:$E$56,,0)</f>
        <v>United States</v>
      </c>
      <c r="P1492" s="29" t="str">
        <f>_xlfn.XLOOKUP($K1492,mapping!$P$2:$P$4,mapping!$Q$2:$Q$4,,0)</f>
        <v>Large</v>
      </c>
      <c r="Q1492" s="29" t="str">
        <f>_xlfn.XLOOKUP($I1492,mapping!$M$2:$M$4,mapping!$N$2:$N$4,,0)</f>
        <v>On-site</v>
      </c>
    </row>
    <row r="1493" spans="1:17" x14ac:dyDescent="0.25">
      <c r="A1493" s="28">
        <v>2023</v>
      </c>
      <c r="B1493" s="29" t="s">
        <v>21</v>
      </c>
      <c r="C1493" s="29" t="s">
        <v>12</v>
      </c>
      <c r="D1493" s="29" t="s">
        <v>26</v>
      </c>
      <c r="E1493" s="28">
        <v>81500</v>
      </c>
      <c r="F1493" s="29" t="s">
        <v>14</v>
      </c>
      <c r="G1493" s="28">
        <v>81500</v>
      </c>
      <c r="H1493" s="29" t="s">
        <v>17</v>
      </c>
      <c r="I1493" s="28">
        <v>0</v>
      </c>
      <c r="J1493" s="29" t="s">
        <v>17</v>
      </c>
      <c r="K1493" s="29" t="s">
        <v>16</v>
      </c>
      <c r="L1493" s="29" t="str">
        <f>_xlfn.XLOOKUP($D1493,mapping!$B$2:$B$124,mapping!$A$2:$A$124,,0)</f>
        <v>Data Engineer</v>
      </c>
      <c r="M1493" s="29" t="str">
        <f>_xlfn.XLOOKUP($C1493,mapping!$J$2:$J$5,mapping!$K$2:$K$5,,0)</f>
        <v>Full-Time</v>
      </c>
      <c r="N1493" s="29" t="str">
        <f>_xlfn.XLOOKUP($B1493,mapping!$G$2:$G$5,mapping!$H$2:$H$5,,0)</f>
        <v>Senior</v>
      </c>
      <c r="O1493" s="29" t="str">
        <f>_xlfn.XLOOKUP($J1493,mapping!$D$2:$D$56,mapping!$E$2:$E$56,,0)</f>
        <v>United States</v>
      </c>
      <c r="P1493" s="29" t="str">
        <f>_xlfn.XLOOKUP($K1493,mapping!$P$2:$P$4,mapping!$Q$2:$Q$4,,0)</f>
        <v>Medium</v>
      </c>
      <c r="Q1493" s="29" t="str">
        <f>_xlfn.XLOOKUP($I1493,mapping!$M$2:$M$4,mapping!$N$2:$N$4,,0)</f>
        <v>On-site</v>
      </c>
    </row>
    <row r="1494" spans="1:17" x14ac:dyDescent="0.25">
      <c r="A1494" s="28">
        <v>2023</v>
      </c>
      <c r="B1494" s="29" t="s">
        <v>25</v>
      </c>
      <c r="C1494" s="29" t="s">
        <v>12</v>
      </c>
      <c r="D1494" s="29" t="s">
        <v>76</v>
      </c>
      <c r="E1494" s="28">
        <v>90000</v>
      </c>
      <c r="F1494" s="29" t="s">
        <v>27</v>
      </c>
      <c r="G1494" s="28">
        <v>110736</v>
      </c>
      <c r="H1494" s="29" t="s">
        <v>28</v>
      </c>
      <c r="I1494" s="28">
        <v>100</v>
      </c>
      <c r="J1494" s="29" t="s">
        <v>28</v>
      </c>
      <c r="K1494" s="29" t="s">
        <v>16</v>
      </c>
      <c r="L1494" s="29" t="str">
        <f>_xlfn.XLOOKUP($D1494,mapping!$B$2:$B$124,mapping!$A$2:$A$124,,0)</f>
        <v>Data Manager</v>
      </c>
      <c r="M1494" s="29" t="str">
        <f>_xlfn.XLOOKUP($C1494,mapping!$J$2:$J$5,mapping!$K$2:$K$5,,0)</f>
        <v>Full-Time</v>
      </c>
      <c r="N1494" s="29" t="str">
        <f>_xlfn.XLOOKUP($B1494,mapping!$G$2:$G$5,mapping!$H$2:$H$5,,0)</f>
        <v>Executive</v>
      </c>
      <c r="O1494" s="29" t="str">
        <f>_xlfn.XLOOKUP($J1494,mapping!$D$2:$D$56,mapping!$E$2:$E$56,,0)</f>
        <v>United Kingdom</v>
      </c>
      <c r="P1494" s="29" t="str">
        <f>_xlfn.XLOOKUP($K1494,mapping!$P$2:$P$4,mapping!$Q$2:$Q$4,,0)</f>
        <v>Medium</v>
      </c>
      <c r="Q1494" s="29" t="str">
        <f>_xlfn.XLOOKUP($I1494,mapping!$M$2:$M$4,mapping!$N$2:$N$4,,0)</f>
        <v>Remote</v>
      </c>
    </row>
    <row r="1495" spans="1:17" x14ac:dyDescent="0.25">
      <c r="A1495" s="28">
        <v>2024</v>
      </c>
      <c r="B1495" s="29" t="s">
        <v>21</v>
      </c>
      <c r="C1495" s="29" t="s">
        <v>12</v>
      </c>
      <c r="D1495" s="29" t="s">
        <v>41</v>
      </c>
      <c r="E1495" s="28">
        <v>170000</v>
      </c>
      <c r="F1495" s="29" t="s">
        <v>14</v>
      </c>
      <c r="G1495" s="28">
        <v>170000</v>
      </c>
      <c r="H1495" s="29" t="s">
        <v>17</v>
      </c>
      <c r="I1495" s="28">
        <v>100</v>
      </c>
      <c r="J1495" s="29" t="s">
        <v>17</v>
      </c>
      <c r="K1495" s="29" t="s">
        <v>16</v>
      </c>
      <c r="L1495" s="29" t="str">
        <f>_xlfn.XLOOKUP($D1495,mapping!$B$2:$B$124,mapping!$A$2:$A$124,,0)</f>
        <v>Machine Learning Engineer</v>
      </c>
      <c r="M1495" s="29" t="str">
        <f>_xlfn.XLOOKUP($C1495,mapping!$J$2:$J$5,mapping!$K$2:$K$5,,0)</f>
        <v>Full-Time</v>
      </c>
      <c r="N1495" s="29" t="str">
        <f>_xlfn.XLOOKUP($B1495,mapping!$G$2:$G$5,mapping!$H$2:$H$5,,0)</f>
        <v>Senior</v>
      </c>
      <c r="O1495" s="29" t="str">
        <f>_xlfn.XLOOKUP($J1495,mapping!$D$2:$D$56,mapping!$E$2:$E$56,,0)</f>
        <v>United States</v>
      </c>
      <c r="P1495" s="29" t="str">
        <f>_xlfn.XLOOKUP($K1495,mapping!$P$2:$P$4,mapping!$Q$2:$Q$4,,0)</f>
        <v>Medium</v>
      </c>
      <c r="Q1495" s="29" t="str">
        <f>_xlfn.XLOOKUP($I1495,mapping!$M$2:$M$4,mapping!$N$2:$N$4,,0)</f>
        <v>Remote</v>
      </c>
    </row>
    <row r="1496" spans="1:17" x14ac:dyDescent="0.25">
      <c r="A1496" s="28">
        <v>2023</v>
      </c>
      <c r="B1496" s="29" t="s">
        <v>21</v>
      </c>
      <c r="C1496" s="29" t="s">
        <v>12</v>
      </c>
      <c r="D1496" s="29" t="s">
        <v>13</v>
      </c>
      <c r="E1496" s="28">
        <v>86600</v>
      </c>
      <c r="F1496" s="29" t="s">
        <v>14</v>
      </c>
      <c r="G1496" s="28">
        <v>86600</v>
      </c>
      <c r="H1496" s="29" t="s">
        <v>17</v>
      </c>
      <c r="I1496" s="28">
        <v>100</v>
      </c>
      <c r="J1496" s="29" t="s">
        <v>17</v>
      </c>
      <c r="K1496" s="29" t="s">
        <v>16</v>
      </c>
      <c r="L1496" s="29" t="str">
        <f>_xlfn.XLOOKUP($D1496,mapping!$B$2:$B$124,mapping!$A$2:$A$124,,0)</f>
        <v>Data Analyst</v>
      </c>
      <c r="M1496" s="29" t="str">
        <f>_xlfn.XLOOKUP($C1496,mapping!$J$2:$J$5,mapping!$K$2:$K$5,,0)</f>
        <v>Full-Time</v>
      </c>
      <c r="N1496" s="29" t="str">
        <f>_xlfn.XLOOKUP($B1496,mapping!$G$2:$G$5,mapping!$H$2:$H$5,,0)</f>
        <v>Senior</v>
      </c>
      <c r="O1496" s="29" t="str">
        <f>_xlfn.XLOOKUP($J1496,mapping!$D$2:$D$56,mapping!$E$2:$E$56,,0)</f>
        <v>United States</v>
      </c>
      <c r="P1496" s="29" t="str">
        <f>_xlfn.XLOOKUP($K1496,mapping!$P$2:$P$4,mapping!$Q$2:$Q$4,,0)</f>
        <v>Medium</v>
      </c>
      <c r="Q1496" s="29" t="str">
        <f>_xlfn.XLOOKUP($I1496,mapping!$M$2:$M$4,mapping!$N$2:$N$4,,0)</f>
        <v>Remote</v>
      </c>
    </row>
    <row r="1497" spans="1:17" x14ac:dyDescent="0.25">
      <c r="A1497" s="28">
        <v>2024</v>
      </c>
      <c r="B1497" s="29" t="s">
        <v>21</v>
      </c>
      <c r="C1497" s="29" t="s">
        <v>12</v>
      </c>
      <c r="D1497" s="29" t="s">
        <v>22</v>
      </c>
      <c r="E1497" s="28">
        <v>94400</v>
      </c>
      <c r="F1497" s="29" t="s">
        <v>14</v>
      </c>
      <c r="G1497" s="28">
        <v>94400</v>
      </c>
      <c r="H1497" s="29" t="s">
        <v>17</v>
      </c>
      <c r="I1497" s="28">
        <v>100</v>
      </c>
      <c r="J1497" s="29" t="s">
        <v>17</v>
      </c>
      <c r="K1497" s="29" t="s">
        <v>16</v>
      </c>
      <c r="L1497" s="29" t="str">
        <f>_xlfn.XLOOKUP($D1497,mapping!$B$2:$B$124,mapping!$A$2:$A$124,,0)</f>
        <v>Data Scientist</v>
      </c>
      <c r="M1497" s="29" t="str">
        <f>_xlfn.XLOOKUP($C1497,mapping!$J$2:$J$5,mapping!$K$2:$K$5,,0)</f>
        <v>Full-Time</v>
      </c>
      <c r="N1497" s="29" t="str">
        <f>_xlfn.XLOOKUP($B1497,mapping!$G$2:$G$5,mapping!$H$2:$H$5,,0)</f>
        <v>Senior</v>
      </c>
      <c r="O1497" s="29" t="str">
        <f>_xlfn.XLOOKUP($J1497,mapping!$D$2:$D$56,mapping!$E$2:$E$56,,0)</f>
        <v>United States</v>
      </c>
      <c r="P1497" s="29" t="str">
        <f>_xlfn.XLOOKUP($K1497,mapping!$P$2:$P$4,mapping!$Q$2:$Q$4,,0)</f>
        <v>Medium</v>
      </c>
      <c r="Q1497" s="29" t="str">
        <f>_xlfn.XLOOKUP($I1497,mapping!$M$2:$M$4,mapping!$N$2:$N$4,,0)</f>
        <v>Remote</v>
      </c>
    </row>
    <row r="1498" spans="1:17" x14ac:dyDescent="0.25">
      <c r="A1498" s="28">
        <v>2023</v>
      </c>
      <c r="B1498" s="29" t="s">
        <v>21</v>
      </c>
      <c r="C1498" s="29" t="s">
        <v>12</v>
      </c>
      <c r="D1498" s="29" t="s">
        <v>41</v>
      </c>
      <c r="E1498" s="28">
        <v>150000</v>
      </c>
      <c r="F1498" s="29" t="s">
        <v>14</v>
      </c>
      <c r="G1498" s="28">
        <v>150000</v>
      </c>
      <c r="H1498" s="29" t="s">
        <v>17</v>
      </c>
      <c r="I1498" s="28">
        <v>100</v>
      </c>
      <c r="J1498" s="29" t="s">
        <v>17</v>
      </c>
      <c r="K1498" s="29" t="s">
        <v>16</v>
      </c>
      <c r="L1498" s="29" t="str">
        <f>_xlfn.XLOOKUP($D1498,mapping!$B$2:$B$124,mapping!$A$2:$A$124,,0)</f>
        <v>Machine Learning Engineer</v>
      </c>
      <c r="M1498" s="29" t="str">
        <f>_xlfn.XLOOKUP($C1498,mapping!$J$2:$J$5,mapping!$K$2:$K$5,,0)</f>
        <v>Full-Time</v>
      </c>
      <c r="N1498" s="29" t="str">
        <f>_xlfn.XLOOKUP($B1498,mapping!$G$2:$G$5,mapping!$H$2:$H$5,,0)</f>
        <v>Senior</v>
      </c>
      <c r="O1498" s="29" t="str">
        <f>_xlfn.XLOOKUP($J1498,mapping!$D$2:$D$56,mapping!$E$2:$E$56,,0)</f>
        <v>United States</v>
      </c>
      <c r="P1498" s="29" t="str">
        <f>_xlfn.XLOOKUP($K1498,mapping!$P$2:$P$4,mapping!$Q$2:$Q$4,,0)</f>
        <v>Medium</v>
      </c>
      <c r="Q1498" s="29" t="str">
        <f>_xlfn.XLOOKUP($I1498,mapping!$M$2:$M$4,mapping!$N$2:$N$4,,0)</f>
        <v>Remote</v>
      </c>
    </row>
    <row r="1499" spans="1:17" x14ac:dyDescent="0.25">
      <c r="A1499" s="28">
        <v>2023</v>
      </c>
      <c r="B1499" s="29" t="s">
        <v>11</v>
      </c>
      <c r="C1499" s="29" t="s">
        <v>12</v>
      </c>
      <c r="D1499" s="29" t="s">
        <v>26</v>
      </c>
      <c r="E1499" s="28">
        <v>120000</v>
      </c>
      <c r="F1499" s="29" t="s">
        <v>14</v>
      </c>
      <c r="G1499" s="28">
        <v>120000</v>
      </c>
      <c r="H1499" s="29" t="s">
        <v>17</v>
      </c>
      <c r="I1499" s="28">
        <v>100</v>
      </c>
      <c r="J1499" s="29" t="s">
        <v>17</v>
      </c>
      <c r="K1499" s="29" t="s">
        <v>16</v>
      </c>
      <c r="L1499" s="29" t="str">
        <f>_xlfn.XLOOKUP($D1499,mapping!$B$2:$B$124,mapping!$A$2:$A$124,,0)</f>
        <v>Data Engineer</v>
      </c>
      <c r="M1499" s="29" t="str">
        <f>_xlfn.XLOOKUP($C1499,mapping!$J$2:$J$5,mapping!$K$2:$K$5,,0)</f>
        <v>Full-Time</v>
      </c>
      <c r="N1499" s="29" t="str">
        <f>_xlfn.XLOOKUP($B1499,mapping!$G$2:$G$5,mapping!$H$2:$H$5,,0)</f>
        <v>Mid-Level</v>
      </c>
      <c r="O1499" s="29" t="str">
        <f>_xlfn.XLOOKUP($J1499,mapping!$D$2:$D$56,mapping!$E$2:$E$56,,0)</f>
        <v>United States</v>
      </c>
      <c r="P1499" s="29" t="str">
        <f>_xlfn.XLOOKUP($K1499,mapping!$P$2:$P$4,mapping!$Q$2:$Q$4,,0)</f>
        <v>Medium</v>
      </c>
      <c r="Q1499" s="29" t="str">
        <f>_xlfn.XLOOKUP($I1499,mapping!$M$2:$M$4,mapping!$N$2:$N$4,,0)</f>
        <v>Remote</v>
      </c>
    </row>
    <row r="1500" spans="1:17" x14ac:dyDescent="0.25">
      <c r="A1500" s="28">
        <v>2024</v>
      </c>
      <c r="B1500" s="29" t="s">
        <v>21</v>
      </c>
      <c r="C1500" s="29" t="s">
        <v>12</v>
      </c>
      <c r="D1500" s="29" t="s">
        <v>26</v>
      </c>
      <c r="E1500" s="28">
        <v>100000</v>
      </c>
      <c r="F1500" s="29" t="s">
        <v>14</v>
      </c>
      <c r="G1500" s="28">
        <v>100000</v>
      </c>
      <c r="H1500" s="29" t="s">
        <v>17</v>
      </c>
      <c r="I1500" s="28">
        <v>100</v>
      </c>
      <c r="J1500" s="29" t="s">
        <v>17</v>
      </c>
      <c r="K1500" s="29" t="s">
        <v>16</v>
      </c>
      <c r="L1500" s="29" t="str">
        <f>_xlfn.XLOOKUP($D1500,mapping!$B$2:$B$124,mapping!$A$2:$A$124,,0)</f>
        <v>Data Engineer</v>
      </c>
      <c r="M1500" s="29" t="str">
        <f>_xlfn.XLOOKUP($C1500,mapping!$J$2:$J$5,mapping!$K$2:$K$5,,0)</f>
        <v>Full-Time</v>
      </c>
      <c r="N1500" s="29" t="str">
        <f>_xlfn.XLOOKUP($B1500,mapping!$G$2:$G$5,mapping!$H$2:$H$5,,0)</f>
        <v>Senior</v>
      </c>
      <c r="O1500" s="29" t="str">
        <f>_xlfn.XLOOKUP($J1500,mapping!$D$2:$D$56,mapping!$E$2:$E$56,,0)</f>
        <v>United States</v>
      </c>
      <c r="P1500" s="29" t="str">
        <f>_xlfn.XLOOKUP($K1500,mapping!$P$2:$P$4,mapping!$Q$2:$Q$4,,0)</f>
        <v>Medium</v>
      </c>
      <c r="Q1500" s="29" t="str">
        <f>_xlfn.XLOOKUP($I1500,mapping!$M$2:$M$4,mapping!$N$2:$N$4,,0)</f>
        <v>Remote</v>
      </c>
    </row>
    <row r="1501" spans="1:17" x14ac:dyDescent="0.25">
      <c r="A1501" s="28">
        <v>2024</v>
      </c>
      <c r="B1501" s="29" t="s">
        <v>11</v>
      </c>
      <c r="C1501" s="29" t="s">
        <v>12</v>
      </c>
      <c r="D1501" s="29" t="s">
        <v>13</v>
      </c>
      <c r="E1501" s="28">
        <v>77000</v>
      </c>
      <c r="F1501" s="29" t="s">
        <v>14</v>
      </c>
      <c r="G1501" s="28">
        <v>77000</v>
      </c>
      <c r="H1501" s="29" t="s">
        <v>17</v>
      </c>
      <c r="I1501" s="28">
        <v>0</v>
      </c>
      <c r="J1501" s="29" t="s">
        <v>17</v>
      </c>
      <c r="K1501" s="29" t="s">
        <v>16</v>
      </c>
      <c r="L1501" s="29" t="str">
        <f>_xlfn.XLOOKUP($D1501,mapping!$B$2:$B$124,mapping!$A$2:$A$124,,0)</f>
        <v>Data Analyst</v>
      </c>
      <c r="M1501" s="29" t="str">
        <f>_xlfn.XLOOKUP($C1501,mapping!$J$2:$J$5,mapping!$K$2:$K$5,,0)</f>
        <v>Full-Time</v>
      </c>
      <c r="N1501" s="29" t="str">
        <f>_xlfn.XLOOKUP($B1501,mapping!$G$2:$G$5,mapping!$H$2:$H$5,,0)</f>
        <v>Mid-Level</v>
      </c>
      <c r="O1501" s="29" t="str">
        <f>_xlfn.XLOOKUP($J1501,mapping!$D$2:$D$56,mapping!$E$2:$E$56,,0)</f>
        <v>United States</v>
      </c>
      <c r="P1501" s="29" t="str">
        <f>_xlfn.XLOOKUP($K1501,mapping!$P$2:$P$4,mapping!$Q$2:$Q$4,,0)</f>
        <v>Medium</v>
      </c>
      <c r="Q1501" s="29" t="str">
        <f>_xlfn.XLOOKUP($I1501,mapping!$M$2:$M$4,mapping!$N$2:$N$4,,0)</f>
        <v>On-site</v>
      </c>
    </row>
    <row r="1502" spans="1:17" x14ac:dyDescent="0.25">
      <c r="A1502" s="28">
        <v>2023</v>
      </c>
      <c r="B1502" s="29" t="s">
        <v>21</v>
      </c>
      <c r="C1502" s="29" t="s">
        <v>12</v>
      </c>
      <c r="D1502" s="29" t="s">
        <v>22</v>
      </c>
      <c r="E1502" s="28">
        <v>287500</v>
      </c>
      <c r="F1502" s="29" t="s">
        <v>14</v>
      </c>
      <c r="G1502" s="28">
        <v>287500</v>
      </c>
      <c r="H1502" s="29" t="s">
        <v>17</v>
      </c>
      <c r="I1502" s="28">
        <v>0</v>
      </c>
      <c r="J1502" s="29" t="s">
        <v>17</v>
      </c>
      <c r="K1502" s="29" t="s">
        <v>16</v>
      </c>
      <c r="L1502" s="29" t="str">
        <f>_xlfn.XLOOKUP($D1502,mapping!$B$2:$B$124,mapping!$A$2:$A$124,,0)</f>
        <v>Data Scientist</v>
      </c>
      <c r="M1502" s="29" t="str">
        <f>_xlfn.XLOOKUP($C1502,mapping!$J$2:$J$5,mapping!$K$2:$K$5,,0)</f>
        <v>Full-Time</v>
      </c>
      <c r="N1502" s="29" t="str">
        <f>_xlfn.XLOOKUP($B1502,mapping!$G$2:$G$5,mapping!$H$2:$H$5,,0)</f>
        <v>Senior</v>
      </c>
      <c r="O1502" s="29" t="str">
        <f>_xlfn.XLOOKUP($J1502,mapping!$D$2:$D$56,mapping!$E$2:$E$56,,0)</f>
        <v>United States</v>
      </c>
      <c r="P1502" s="29" t="str">
        <f>_xlfn.XLOOKUP($K1502,mapping!$P$2:$P$4,mapping!$Q$2:$Q$4,,0)</f>
        <v>Medium</v>
      </c>
      <c r="Q1502" s="29" t="str">
        <f>_xlfn.XLOOKUP($I1502,mapping!$M$2:$M$4,mapping!$N$2:$N$4,,0)</f>
        <v>On-site</v>
      </c>
    </row>
    <row r="1503" spans="1:17" x14ac:dyDescent="0.25">
      <c r="A1503" s="28">
        <v>2024</v>
      </c>
      <c r="B1503" s="29" t="s">
        <v>11</v>
      </c>
      <c r="C1503" s="29" t="s">
        <v>12</v>
      </c>
      <c r="D1503" s="29" t="s">
        <v>22</v>
      </c>
      <c r="E1503" s="28">
        <v>188500</v>
      </c>
      <c r="F1503" s="29" t="s">
        <v>14</v>
      </c>
      <c r="G1503" s="28">
        <v>188500</v>
      </c>
      <c r="H1503" s="29" t="s">
        <v>17</v>
      </c>
      <c r="I1503" s="28">
        <v>0</v>
      </c>
      <c r="J1503" s="29" t="s">
        <v>17</v>
      </c>
      <c r="K1503" s="29" t="s">
        <v>16</v>
      </c>
      <c r="L1503" s="29" t="str">
        <f>_xlfn.XLOOKUP($D1503,mapping!$B$2:$B$124,mapping!$A$2:$A$124,,0)</f>
        <v>Data Scientist</v>
      </c>
      <c r="M1503" s="29" t="str">
        <f>_xlfn.XLOOKUP($C1503,mapping!$J$2:$J$5,mapping!$K$2:$K$5,,0)</f>
        <v>Full-Time</v>
      </c>
      <c r="N1503" s="29" t="str">
        <f>_xlfn.XLOOKUP($B1503,mapping!$G$2:$G$5,mapping!$H$2:$H$5,,0)</f>
        <v>Mid-Level</v>
      </c>
      <c r="O1503" s="29" t="str">
        <f>_xlfn.XLOOKUP($J1503,mapping!$D$2:$D$56,mapping!$E$2:$E$56,,0)</f>
        <v>United States</v>
      </c>
      <c r="P1503" s="29" t="str">
        <f>_xlfn.XLOOKUP($K1503,mapping!$P$2:$P$4,mapping!$Q$2:$Q$4,,0)</f>
        <v>Medium</v>
      </c>
      <c r="Q1503" s="29" t="str">
        <f>_xlfn.XLOOKUP($I1503,mapping!$M$2:$M$4,mapping!$N$2:$N$4,,0)</f>
        <v>On-site</v>
      </c>
    </row>
    <row r="1504" spans="1:17" x14ac:dyDescent="0.25">
      <c r="A1504" s="28">
        <v>2023</v>
      </c>
      <c r="B1504" s="29" t="s">
        <v>11</v>
      </c>
      <c r="C1504" s="29" t="s">
        <v>12</v>
      </c>
      <c r="D1504" s="29" t="s">
        <v>69</v>
      </c>
      <c r="E1504" s="28">
        <v>65000</v>
      </c>
      <c r="F1504" s="29" t="s">
        <v>14</v>
      </c>
      <c r="G1504" s="28">
        <v>65000</v>
      </c>
      <c r="H1504" s="29" t="s">
        <v>17</v>
      </c>
      <c r="I1504" s="28">
        <v>100</v>
      </c>
      <c r="J1504" s="29" t="s">
        <v>17</v>
      </c>
      <c r="K1504" s="29" t="s">
        <v>16</v>
      </c>
      <c r="L1504" s="29" t="str">
        <f>_xlfn.XLOOKUP($D1504,mapping!$B$2:$B$124,mapping!$A$2:$A$124,,0)</f>
        <v>Data Manager</v>
      </c>
      <c r="M1504" s="29" t="str">
        <f>_xlfn.XLOOKUP($C1504,mapping!$J$2:$J$5,mapping!$K$2:$K$5,,0)</f>
        <v>Full-Time</v>
      </c>
      <c r="N1504" s="29" t="str">
        <f>_xlfn.XLOOKUP($B1504,mapping!$G$2:$G$5,mapping!$H$2:$H$5,,0)</f>
        <v>Mid-Level</v>
      </c>
      <c r="O1504" s="29" t="str">
        <f>_xlfn.XLOOKUP($J1504,mapping!$D$2:$D$56,mapping!$E$2:$E$56,,0)</f>
        <v>United States</v>
      </c>
      <c r="P1504" s="29" t="str">
        <f>_xlfn.XLOOKUP($K1504,mapping!$P$2:$P$4,mapping!$Q$2:$Q$4,,0)</f>
        <v>Medium</v>
      </c>
      <c r="Q1504" s="29" t="str">
        <f>_xlfn.XLOOKUP($I1504,mapping!$M$2:$M$4,mapping!$N$2:$N$4,,0)</f>
        <v>Remote</v>
      </c>
    </row>
    <row r="1505" spans="1:17" x14ac:dyDescent="0.25">
      <c r="A1505" s="28">
        <v>2024</v>
      </c>
      <c r="B1505" s="29" t="s">
        <v>21</v>
      </c>
      <c r="C1505" s="29" t="s">
        <v>12</v>
      </c>
      <c r="D1505" s="29" t="s">
        <v>23</v>
      </c>
      <c r="E1505" s="28">
        <v>600000</v>
      </c>
      <c r="F1505" s="29" t="s">
        <v>14</v>
      </c>
      <c r="G1505" s="28">
        <v>600000</v>
      </c>
      <c r="H1505" s="29" t="s">
        <v>17</v>
      </c>
      <c r="I1505" s="28">
        <v>0</v>
      </c>
      <c r="J1505" s="29" t="s">
        <v>17</v>
      </c>
      <c r="K1505" s="29" t="s">
        <v>16</v>
      </c>
      <c r="L1505" s="29" t="str">
        <f>_xlfn.XLOOKUP($D1505,mapping!$B$2:$B$124,mapping!$A$2:$A$124,,0)</f>
        <v>Researcher</v>
      </c>
      <c r="M1505" s="29" t="str">
        <f>_xlfn.XLOOKUP($C1505,mapping!$J$2:$J$5,mapping!$K$2:$K$5,,0)</f>
        <v>Full-Time</v>
      </c>
      <c r="N1505" s="29" t="str">
        <f>_xlfn.XLOOKUP($B1505,mapping!$G$2:$G$5,mapping!$H$2:$H$5,,0)</f>
        <v>Senior</v>
      </c>
      <c r="O1505" s="29" t="str">
        <f>_xlfn.XLOOKUP($J1505,mapping!$D$2:$D$56,mapping!$E$2:$E$56,,0)</f>
        <v>United States</v>
      </c>
      <c r="P1505" s="29" t="str">
        <f>_xlfn.XLOOKUP($K1505,mapping!$P$2:$P$4,mapping!$Q$2:$Q$4,,0)</f>
        <v>Medium</v>
      </c>
      <c r="Q1505" s="29" t="str">
        <f>_xlfn.XLOOKUP($I1505,mapping!$M$2:$M$4,mapping!$N$2:$N$4,,0)</f>
        <v>On-site</v>
      </c>
    </row>
    <row r="1506" spans="1:17" x14ac:dyDescent="0.25">
      <c r="A1506" s="28">
        <v>2024</v>
      </c>
      <c r="B1506" s="29" t="s">
        <v>21</v>
      </c>
      <c r="C1506" s="29" t="s">
        <v>12</v>
      </c>
      <c r="D1506" s="29" t="s">
        <v>51</v>
      </c>
      <c r="E1506" s="28">
        <v>260000</v>
      </c>
      <c r="F1506" s="29" t="s">
        <v>14</v>
      </c>
      <c r="G1506" s="28">
        <v>260000</v>
      </c>
      <c r="H1506" s="29" t="s">
        <v>17</v>
      </c>
      <c r="I1506" s="28">
        <v>0</v>
      </c>
      <c r="J1506" s="29" t="s">
        <v>17</v>
      </c>
      <c r="K1506" s="29" t="s">
        <v>33</v>
      </c>
      <c r="L1506" s="29" t="str">
        <f>_xlfn.XLOOKUP($D1506,mapping!$B$2:$B$124,mapping!$A$2:$A$124,,0)</f>
        <v>Applied Scientist</v>
      </c>
      <c r="M1506" s="29" t="str">
        <f>_xlfn.XLOOKUP($C1506,mapping!$J$2:$J$5,mapping!$K$2:$K$5,,0)</f>
        <v>Full-Time</v>
      </c>
      <c r="N1506" s="29" t="str">
        <f>_xlfn.XLOOKUP($B1506,mapping!$G$2:$G$5,mapping!$H$2:$H$5,,0)</f>
        <v>Senior</v>
      </c>
      <c r="O1506" s="29" t="str">
        <f>_xlfn.XLOOKUP($J1506,mapping!$D$2:$D$56,mapping!$E$2:$E$56,,0)</f>
        <v>United States</v>
      </c>
      <c r="P1506" s="29" t="str">
        <f>_xlfn.XLOOKUP($K1506,mapping!$P$2:$P$4,mapping!$Q$2:$Q$4,,0)</f>
        <v>Large</v>
      </c>
      <c r="Q1506" s="29" t="str">
        <f>_xlfn.XLOOKUP($I1506,mapping!$M$2:$M$4,mapping!$N$2:$N$4,,0)</f>
        <v>On-site</v>
      </c>
    </row>
    <row r="1507" spans="1:17" x14ac:dyDescent="0.25">
      <c r="A1507" s="28">
        <v>2024</v>
      </c>
      <c r="B1507" s="29" t="s">
        <v>21</v>
      </c>
      <c r="C1507" s="29" t="s">
        <v>12</v>
      </c>
      <c r="D1507" s="29" t="s">
        <v>26</v>
      </c>
      <c r="E1507" s="28">
        <v>190000</v>
      </c>
      <c r="F1507" s="29" t="s">
        <v>14</v>
      </c>
      <c r="G1507" s="28">
        <v>190000</v>
      </c>
      <c r="H1507" s="29" t="s">
        <v>17</v>
      </c>
      <c r="I1507" s="28">
        <v>100</v>
      </c>
      <c r="J1507" s="29" t="s">
        <v>17</v>
      </c>
      <c r="K1507" s="29" t="s">
        <v>16</v>
      </c>
      <c r="L1507" s="29" t="str">
        <f>_xlfn.XLOOKUP($D1507,mapping!$B$2:$B$124,mapping!$A$2:$A$124,,0)</f>
        <v>Data Engineer</v>
      </c>
      <c r="M1507" s="29" t="str">
        <f>_xlfn.XLOOKUP($C1507,mapping!$J$2:$J$5,mapping!$K$2:$K$5,,0)</f>
        <v>Full-Time</v>
      </c>
      <c r="N1507" s="29" t="str">
        <f>_xlfn.XLOOKUP($B1507,mapping!$G$2:$G$5,mapping!$H$2:$H$5,,0)</f>
        <v>Senior</v>
      </c>
      <c r="O1507" s="29" t="str">
        <f>_xlfn.XLOOKUP($J1507,mapping!$D$2:$D$56,mapping!$E$2:$E$56,,0)</f>
        <v>United States</v>
      </c>
      <c r="P1507" s="29" t="str">
        <f>_xlfn.XLOOKUP($K1507,mapping!$P$2:$P$4,mapping!$Q$2:$Q$4,,0)</f>
        <v>Medium</v>
      </c>
      <c r="Q1507" s="29" t="str">
        <f>_xlfn.XLOOKUP($I1507,mapping!$M$2:$M$4,mapping!$N$2:$N$4,,0)</f>
        <v>Remote</v>
      </c>
    </row>
    <row r="1508" spans="1:17" x14ac:dyDescent="0.25">
      <c r="A1508" s="28">
        <v>2024</v>
      </c>
      <c r="B1508" s="29" t="s">
        <v>21</v>
      </c>
      <c r="C1508" s="29" t="s">
        <v>12</v>
      </c>
      <c r="D1508" s="29" t="s">
        <v>41</v>
      </c>
      <c r="E1508" s="28">
        <v>85000</v>
      </c>
      <c r="F1508" s="29" t="s">
        <v>14</v>
      </c>
      <c r="G1508" s="28">
        <v>85000</v>
      </c>
      <c r="H1508" s="29" t="s">
        <v>17</v>
      </c>
      <c r="I1508" s="28">
        <v>100</v>
      </c>
      <c r="J1508" s="29" t="s">
        <v>17</v>
      </c>
      <c r="K1508" s="29" t="s">
        <v>16</v>
      </c>
      <c r="L1508" s="29" t="str">
        <f>_xlfn.XLOOKUP($D1508,mapping!$B$2:$B$124,mapping!$A$2:$A$124,,0)</f>
        <v>Machine Learning Engineer</v>
      </c>
      <c r="M1508" s="29" t="str">
        <f>_xlfn.XLOOKUP($C1508,mapping!$J$2:$J$5,mapping!$K$2:$K$5,,0)</f>
        <v>Full-Time</v>
      </c>
      <c r="N1508" s="29" t="str">
        <f>_xlfn.XLOOKUP($B1508,mapping!$G$2:$G$5,mapping!$H$2:$H$5,,0)</f>
        <v>Senior</v>
      </c>
      <c r="O1508" s="29" t="str">
        <f>_xlfn.XLOOKUP($J1508,mapping!$D$2:$D$56,mapping!$E$2:$E$56,,0)</f>
        <v>United States</v>
      </c>
      <c r="P1508" s="29" t="str">
        <f>_xlfn.XLOOKUP($K1508,mapping!$P$2:$P$4,mapping!$Q$2:$Q$4,,0)</f>
        <v>Medium</v>
      </c>
      <c r="Q1508" s="29" t="str">
        <f>_xlfn.XLOOKUP($I1508,mapping!$M$2:$M$4,mapping!$N$2:$N$4,,0)</f>
        <v>Remote</v>
      </c>
    </row>
    <row r="1509" spans="1:17" x14ac:dyDescent="0.25">
      <c r="A1509" s="28">
        <v>2023</v>
      </c>
      <c r="B1509" s="29" t="s">
        <v>21</v>
      </c>
      <c r="C1509" s="29" t="s">
        <v>12</v>
      </c>
      <c r="D1509" s="29" t="s">
        <v>26</v>
      </c>
      <c r="E1509" s="28">
        <v>288000</v>
      </c>
      <c r="F1509" s="29" t="s">
        <v>14</v>
      </c>
      <c r="G1509" s="28">
        <v>288000</v>
      </c>
      <c r="H1509" s="29" t="s">
        <v>17</v>
      </c>
      <c r="I1509" s="28">
        <v>100</v>
      </c>
      <c r="J1509" s="29" t="s">
        <v>17</v>
      </c>
      <c r="K1509" s="29" t="s">
        <v>16</v>
      </c>
      <c r="L1509" s="29" t="str">
        <f>_xlfn.XLOOKUP($D1509,mapping!$B$2:$B$124,mapping!$A$2:$A$124,,0)</f>
        <v>Data Engineer</v>
      </c>
      <c r="M1509" s="29" t="str">
        <f>_xlfn.XLOOKUP($C1509,mapping!$J$2:$J$5,mapping!$K$2:$K$5,,0)</f>
        <v>Full-Time</v>
      </c>
      <c r="N1509" s="29" t="str">
        <f>_xlfn.XLOOKUP($B1509,mapping!$G$2:$G$5,mapping!$H$2:$H$5,,0)</f>
        <v>Senior</v>
      </c>
      <c r="O1509" s="29" t="str">
        <f>_xlfn.XLOOKUP($J1509,mapping!$D$2:$D$56,mapping!$E$2:$E$56,,0)</f>
        <v>United States</v>
      </c>
      <c r="P1509" s="29" t="str">
        <f>_xlfn.XLOOKUP($K1509,mapping!$P$2:$P$4,mapping!$Q$2:$Q$4,,0)</f>
        <v>Medium</v>
      </c>
      <c r="Q1509" s="29" t="str">
        <f>_xlfn.XLOOKUP($I1509,mapping!$M$2:$M$4,mapping!$N$2:$N$4,,0)</f>
        <v>Remote</v>
      </c>
    </row>
    <row r="1510" spans="1:17" x14ac:dyDescent="0.25">
      <c r="A1510" s="28">
        <v>2024</v>
      </c>
      <c r="B1510" s="29" t="s">
        <v>29</v>
      </c>
      <c r="C1510" s="29" t="s">
        <v>12</v>
      </c>
      <c r="D1510" s="29" t="s">
        <v>57</v>
      </c>
      <c r="E1510" s="28">
        <v>37120</v>
      </c>
      <c r="F1510" s="29" t="s">
        <v>14</v>
      </c>
      <c r="G1510" s="28">
        <v>37120</v>
      </c>
      <c r="H1510" s="29" t="s">
        <v>17</v>
      </c>
      <c r="I1510" s="28">
        <v>0</v>
      </c>
      <c r="J1510" s="29" t="s">
        <v>17</v>
      </c>
      <c r="K1510" s="29" t="s">
        <v>16</v>
      </c>
      <c r="L1510" s="29" t="str">
        <f>_xlfn.XLOOKUP($D1510,mapping!$B$2:$B$124,mapping!$A$2:$A$124,,0)</f>
        <v>Data Scientist</v>
      </c>
      <c r="M1510" s="29" t="str">
        <f>_xlfn.XLOOKUP($C1510,mapping!$J$2:$J$5,mapping!$K$2:$K$5,,0)</f>
        <v>Full-Time</v>
      </c>
      <c r="N1510" s="29" t="str">
        <f>_xlfn.XLOOKUP($B1510,mapping!$G$2:$G$5,mapping!$H$2:$H$5,,0)</f>
        <v>Junior</v>
      </c>
      <c r="O1510" s="29" t="str">
        <f>_xlfn.XLOOKUP($J1510,mapping!$D$2:$D$56,mapping!$E$2:$E$56,,0)</f>
        <v>United States</v>
      </c>
      <c r="P1510" s="29" t="str">
        <f>_xlfn.XLOOKUP($K1510,mapping!$P$2:$P$4,mapping!$Q$2:$Q$4,,0)</f>
        <v>Medium</v>
      </c>
      <c r="Q1510" s="29" t="str">
        <f>_xlfn.XLOOKUP($I1510,mapping!$M$2:$M$4,mapping!$N$2:$N$4,,0)</f>
        <v>On-site</v>
      </c>
    </row>
    <row r="1511" spans="1:17" x14ac:dyDescent="0.25">
      <c r="A1511" s="28">
        <v>2023</v>
      </c>
      <c r="B1511" s="29" t="s">
        <v>11</v>
      </c>
      <c r="C1511" s="29" t="s">
        <v>12</v>
      </c>
      <c r="D1511" s="29" t="s">
        <v>26</v>
      </c>
      <c r="E1511" s="28">
        <v>70000</v>
      </c>
      <c r="F1511" s="29" t="s">
        <v>14</v>
      </c>
      <c r="G1511" s="28">
        <v>70000</v>
      </c>
      <c r="H1511" s="29" t="s">
        <v>17</v>
      </c>
      <c r="I1511" s="28">
        <v>100</v>
      </c>
      <c r="J1511" s="29" t="s">
        <v>17</v>
      </c>
      <c r="K1511" s="29" t="s">
        <v>16</v>
      </c>
      <c r="L1511" s="29" t="str">
        <f>_xlfn.XLOOKUP($D1511,mapping!$B$2:$B$124,mapping!$A$2:$A$124,,0)</f>
        <v>Data Engineer</v>
      </c>
      <c r="M1511" s="29" t="str">
        <f>_xlfn.XLOOKUP($C1511,mapping!$J$2:$J$5,mapping!$K$2:$K$5,,0)</f>
        <v>Full-Time</v>
      </c>
      <c r="N1511" s="29" t="str">
        <f>_xlfn.XLOOKUP($B1511,mapping!$G$2:$G$5,mapping!$H$2:$H$5,,0)</f>
        <v>Mid-Level</v>
      </c>
      <c r="O1511" s="29" t="str">
        <f>_xlfn.XLOOKUP($J1511,mapping!$D$2:$D$56,mapping!$E$2:$E$56,,0)</f>
        <v>United States</v>
      </c>
      <c r="P1511" s="29" t="str">
        <f>_xlfn.XLOOKUP($K1511,mapping!$P$2:$P$4,mapping!$Q$2:$Q$4,,0)</f>
        <v>Medium</v>
      </c>
      <c r="Q1511" s="29" t="str">
        <f>_xlfn.XLOOKUP($I1511,mapping!$M$2:$M$4,mapping!$N$2:$N$4,,0)</f>
        <v>Remote</v>
      </c>
    </row>
    <row r="1512" spans="1:17" x14ac:dyDescent="0.25">
      <c r="A1512" s="28">
        <v>2023</v>
      </c>
      <c r="B1512" s="29" t="s">
        <v>21</v>
      </c>
      <c r="C1512" s="29" t="s">
        <v>12</v>
      </c>
      <c r="D1512" s="29" t="s">
        <v>18</v>
      </c>
      <c r="E1512" s="28">
        <v>98500</v>
      </c>
      <c r="F1512" s="29" t="s">
        <v>14</v>
      </c>
      <c r="G1512" s="28">
        <v>98500</v>
      </c>
      <c r="H1512" s="29" t="s">
        <v>17</v>
      </c>
      <c r="I1512" s="28">
        <v>0</v>
      </c>
      <c r="J1512" s="29" t="s">
        <v>17</v>
      </c>
      <c r="K1512" s="29" t="s">
        <v>16</v>
      </c>
      <c r="L1512" s="29" t="str">
        <f>_xlfn.XLOOKUP($D1512,mapping!$B$2:$B$124,mapping!$A$2:$A$124,,0)</f>
        <v>Machine Learning Engineer</v>
      </c>
      <c r="M1512" s="29" t="str">
        <f>_xlfn.XLOOKUP($C1512,mapping!$J$2:$J$5,mapping!$K$2:$K$5,,0)</f>
        <v>Full-Time</v>
      </c>
      <c r="N1512" s="29" t="str">
        <f>_xlfn.XLOOKUP($B1512,mapping!$G$2:$G$5,mapping!$H$2:$H$5,,0)</f>
        <v>Senior</v>
      </c>
      <c r="O1512" s="29" t="str">
        <f>_xlfn.XLOOKUP($J1512,mapping!$D$2:$D$56,mapping!$E$2:$E$56,,0)</f>
        <v>United States</v>
      </c>
      <c r="P1512" s="29" t="str">
        <f>_xlfn.XLOOKUP($K1512,mapping!$P$2:$P$4,mapping!$Q$2:$Q$4,,0)</f>
        <v>Medium</v>
      </c>
      <c r="Q1512" s="29" t="str">
        <f>_xlfn.XLOOKUP($I1512,mapping!$M$2:$M$4,mapping!$N$2:$N$4,,0)</f>
        <v>On-site</v>
      </c>
    </row>
    <row r="1513" spans="1:17" x14ac:dyDescent="0.25">
      <c r="A1513" s="28">
        <v>2024</v>
      </c>
      <c r="B1513" s="29" t="s">
        <v>21</v>
      </c>
      <c r="C1513" s="29" t="s">
        <v>12</v>
      </c>
      <c r="D1513" s="29" t="s">
        <v>22</v>
      </c>
      <c r="E1513" s="28">
        <v>180000</v>
      </c>
      <c r="F1513" s="29" t="s">
        <v>14</v>
      </c>
      <c r="G1513" s="28">
        <v>180000</v>
      </c>
      <c r="H1513" s="29" t="s">
        <v>17</v>
      </c>
      <c r="I1513" s="28">
        <v>0</v>
      </c>
      <c r="J1513" s="29" t="s">
        <v>17</v>
      </c>
      <c r="K1513" s="29" t="s">
        <v>16</v>
      </c>
      <c r="L1513" s="29" t="str">
        <f>_xlfn.XLOOKUP($D1513,mapping!$B$2:$B$124,mapping!$A$2:$A$124,,0)</f>
        <v>Data Scientist</v>
      </c>
      <c r="M1513" s="29" t="str">
        <f>_xlfn.XLOOKUP($C1513,mapping!$J$2:$J$5,mapping!$K$2:$K$5,,0)</f>
        <v>Full-Time</v>
      </c>
      <c r="N1513" s="29" t="str">
        <f>_xlfn.XLOOKUP($B1513,mapping!$G$2:$G$5,mapping!$H$2:$H$5,,0)</f>
        <v>Senior</v>
      </c>
      <c r="O1513" s="29" t="str">
        <f>_xlfn.XLOOKUP($J1513,mapping!$D$2:$D$56,mapping!$E$2:$E$56,,0)</f>
        <v>United States</v>
      </c>
      <c r="P1513" s="29" t="str">
        <f>_xlfn.XLOOKUP($K1513,mapping!$P$2:$P$4,mapping!$Q$2:$Q$4,,0)</f>
        <v>Medium</v>
      </c>
      <c r="Q1513" s="29" t="str">
        <f>_xlfn.XLOOKUP($I1513,mapping!$M$2:$M$4,mapping!$N$2:$N$4,,0)</f>
        <v>On-site</v>
      </c>
    </row>
    <row r="1514" spans="1:17" x14ac:dyDescent="0.25">
      <c r="A1514" s="28">
        <v>2024</v>
      </c>
      <c r="B1514" s="29" t="s">
        <v>11</v>
      </c>
      <c r="C1514" s="29" t="s">
        <v>12</v>
      </c>
      <c r="D1514" s="29" t="s">
        <v>52</v>
      </c>
      <c r="E1514" s="28">
        <v>154800</v>
      </c>
      <c r="F1514" s="29" t="s">
        <v>14</v>
      </c>
      <c r="G1514" s="28">
        <v>154800</v>
      </c>
      <c r="H1514" s="29" t="s">
        <v>17</v>
      </c>
      <c r="I1514" s="28">
        <v>0</v>
      </c>
      <c r="J1514" s="29" t="s">
        <v>17</v>
      </c>
      <c r="K1514" s="29" t="s">
        <v>16</v>
      </c>
      <c r="L1514" s="29" t="str">
        <f>_xlfn.XLOOKUP($D1514,mapping!$B$2:$B$124,mapping!$A$2:$A$124,,0)</f>
        <v>Business Intelligence</v>
      </c>
      <c r="M1514" s="29" t="str">
        <f>_xlfn.XLOOKUP($C1514,mapping!$J$2:$J$5,mapping!$K$2:$K$5,,0)</f>
        <v>Full-Time</v>
      </c>
      <c r="N1514" s="29" t="str">
        <f>_xlfn.XLOOKUP($B1514,mapping!$G$2:$G$5,mapping!$H$2:$H$5,,0)</f>
        <v>Mid-Level</v>
      </c>
      <c r="O1514" s="29" t="str">
        <f>_xlfn.XLOOKUP($J1514,mapping!$D$2:$D$56,mapping!$E$2:$E$56,,0)</f>
        <v>United States</v>
      </c>
      <c r="P1514" s="29" t="str">
        <f>_xlfn.XLOOKUP($K1514,mapping!$P$2:$P$4,mapping!$Q$2:$Q$4,,0)</f>
        <v>Medium</v>
      </c>
      <c r="Q1514" s="29" t="str">
        <f>_xlfn.XLOOKUP($I1514,mapping!$M$2:$M$4,mapping!$N$2:$N$4,,0)</f>
        <v>On-site</v>
      </c>
    </row>
    <row r="1515" spans="1:17" x14ac:dyDescent="0.25">
      <c r="A1515" s="28">
        <v>2023</v>
      </c>
      <c r="B1515" s="29" t="s">
        <v>21</v>
      </c>
      <c r="C1515" s="29" t="s">
        <v>12</v>
      </c>
      <c r="D1515" s="29" t="s">
        <v>22</v>
      </c>
      <c r="E1515" s="28">
        <v>316000</v>
      </c>
      <c r="F1515" s="29" t="s">
        <v>14</v>
      </c>
      <c r="G1515" s="28">
        <v>316000</v>
      </c>
      <c r="H1515" s="29" t="s">
        <v>17</v>
      </c>
      <c r="I1515" s="28">
        <v>0</v>
      </c>
      <c r="J1515" s="29" t="s">
        <v>17</v>
      </c>
      <c r="K1515" s="29" t="s">
        <v>16</v>
      </c>
      <c r="L1515" s="29" t="str">
        <f>_xlfn.XLOOKUP($D1515,mapping!$B$2:$B$124,mapping!$A$2:$A$124,,0)</f>
        <v>Data Scientist</v>
      </c>
      <c r="M1515" s="29" t="str">
        <f>_xlfn.XLOOKUP($C1515,mapping!$J$2:$J$5,mapping!$K$2:$K$5,,0)</f>
        <v>Full-Time</v>
      </c>
      <c r="N1515" s="29" t="str">
        <f>_xlfn.XLOOKUP($B1515,mapping!$G$2:$G$5,mapping!$H$2:$H$5,,0)</f>
        <v>Senior</v>
      </c>
      <c r="O1515" s="29" t="str">
        <f>_xlfn.XLOOKUP($J1515,mapping!$D$2:$D$56,mapping!$E$2:$E$56,,0)</f>
        <v>United States</v>
      </c>
      <c r="P1515" s="29" t="str">
        <f>_xlfn.XLOOKUP($K1515,mapping!$P$2:$P$4,mapping!$Q$2:$Q$4,,0)</f>
        <v>Medium</v>
      </c>
      <c r="Q1515" s="29" t="str">
        <f>_xlfn.XLOOKUP($I1515,mapping!$M$2:$M$4,mapping!$N$2:$N$4,,0)</f>
        <v>On-site</v>
      </c>
    </row>
    <row r="1516" spans="1:17" x14ac:dyDescent="0.25">
      <c r="A1516" s="28">
        <v>2023</v>
      </c>
      <c r="B1516" s="29" t="s">
        <v>21</v>
      </c>
      <c r="C1516" s="29" t="s">
        <v>12</v>
      </c>
      <c r="D1516" s="29" t="s">
        <v>18</v>
      </c>
      <c r="E1516" s="28">
        <v>142200</v>
      </c>
      <c r="F1516" s="29" t="s">
        <v>14</v>
      </c>
      <c r="G1516" s="28">
        <v>142200</v>
      </c>
      <c r="H1516" s="29" t="s">
        <v>17</v>
      </c>
      <c r="I1516" s="28">
        <v>0</v>
      </c>
      <c r="J1516" s="29" t="s">
        <v>17</v>
      </c>
      <c r="K1516" s="29" t="s">
        <v>16</v>
      </c>
      <c r="L1516" s="29" t="str">
        <f>_xlfn.XLOOKUP($D1516,mapping!$B$2:$B$124,mapping!$A$2:$A$124,,0)</f>
        <v>Machine Learning Engineer</v>
      </c>
      <c r="M1516" s="29" t="str">
        <f>_xlfn.XLOOKUP($C1516,mapping!$J$2:$J$5,mapping!$K$2:$K$5,,0)</f>
        <v>Full-Time</v>
      </c>
      <c r="N1516" s="29" t="str">
        <f>_xlfn.XLOOKUP($B1516,mapping!$G$2:$G$5,mapping!$H$2:$H$5,,0)</f>
        <v>Senior</v>
      </c>
      <c r="O1516" s="29" t="str">
        <f>_xlfn.XLOOKUP($J1516,mapping!$D$2:$D$56,mapping!$E$2:$E$56,,0)</f>
        <v>United States</v>
      </c>
      <c r="P1516" s="29" t="str">
        <f>_xlfn.XLOOKUP($K1516,mapping!$P$2:$P$4,mapping!$Q$2:$Q$4,,0)</f>
        <v>Medium</v>
      </c>
      <c r="Q1516" s="29" t="str">
        <f>_xlfn.XLOOKUP($I1516,mapping!$M$2:$M$4,mapping!$N$2:$N$4,,0)</f>
        <v>On-site</v>
      </c>
    </row>
    <row r="1517" spans="1:17" x14ac:dyDescent="0.25">
      <c r="A1517" s="28">
        <v>2023</v>
      </c>
      <c r="B1517" s="29" t="s">
        <v>21</v>
      </c>
      <c r="C1517" s="29" t="s">
        <v>12</v>
      </c>
      <c r="D1517" s="29" t="s">
        <v>26</v>
      </c>
      <c r="E1517" s="28">
        <v>132192</v>
      </c>
      <c r="F1517" s="29" t="s">
        <v>14</v>
      </c>
      <c r="G1517" s="28">
        <v>132192</v>
      </c>
      <c r="H1517" s="29" t="s">
        <v>17</v>
      </c>
      <c r="I1517" s="28">
        <v>100</v>
      </c>
      <c r="J1517" s="29" t="s">
        <v>17</v>
      </c>
      <c r="K1517" s="29" t="s">
        <v>16</v>
      </c>
      <c r="L1517" s="29" t="str">
        <f>_xlfn.XLOOKUP($D1517,mapping!$B$2:$B$124,mapping!$A$2:$A$124,,0)</f>
        <v>Data Engineer</v>
      </c>
      <c r="M1517" s="29" t="str">
        <f>_xlfn.XLOOKUP($C1517,mapping!$J$2:$J$5,mapping!$K$2:$K$5,,0)</f>
        <v>Full-Time</v>
      </c>
      <c r="N1517" s="29" t="str">
        <f>_xlfn.XLOOKUP($B1517,mapping!$G$2:$G$5,mapping!$H$2:$H$5,,0)</f>
        <v>Senior</v>
      </c>
      <c r="O1517" s="29" t="str">
        <f>_xlfn.XLOOKUP($J1517,mapping!$D$2:$D$56,mapping!$E$2:$E$56,,0)</f>
        <v>United States</v>
      </c>
      <c r="P1517" s="29" t="str">
        <f>_xlfn.XLOOKUP($K1517,mapping!$P$2:$P$4,mapping!$Q$2:$Q$4,,0)</f>
        <v>Medium</v>
      </c>
      <c r="Q1517" s="29" t="str">
        <f>_xlfn.XLOOKUP($I1517,mapping!$M$2:$M$4,mapping!$N$2:$N$4,,0)</f>
        <v>Remote</v>
      </c>
    </row>
    <row r="1518" spans="1:17" x14ac:dyDescent="0.25">
      <c r="A1518" s="28">
        <v>2023</v>
      </c>
      <c r="B1518" s="29" t="s">
        <v>21</v>
      </c>
      <c r="C1518" s="29" t="s">
        <v>12</v>
      </c>
      <c r="D1518" s="29" t="s">
        <v>26</v>
      </c>
      <c r="E1518" s="28">
        <v>190000</v>
      </c>
      <c r="F1518" s="29" t="s">
        <v>14</v>
      </c>
      <c r="G1518" s="28">
        <v>190000</v>
      </c>
      <c r="H1518" s="29" t="s">
        <v>17</v>
      </c>
      <c r="I1518" s="28">
        <v>0</v>
      </c>
      <c r="J1518" s="29" t="s">
        <v>17</v>
      </c>
      <c r="K1518" s="29" t="s">
        <v>16</v>
      </c>
      <c r="L1518" s="29" t="str">
        <f>_xlfn.XLOOKUP($D1518,mapping!$B$2:$B$124,mapping!$A$2:$A$124,,0)</f>
        <v>Data Engineer</v>
      </c>
      <c r="M1518" s="29" t="str">
        <f>_xlfn.XLOOKUP($C1518,mapping!$J$2:$J$5,mapping!$K$2:$K$5,,0)</f>
        <v>Full-Time</v>
      </c>
      <c r="N1518" s="29" t="str">
        <f>_xlfn.XLOOKUP($B1518,mapping!$G$2:$G$5,mapping!$H$2:$H$5,,0)</f>
        <v>Senior</v>
      </c>
      <c r="O1518" s="29" t="str">
        <f>_xlfn.XLOOKUP($J1518,mapping!$D$2:$D$56,mapping!$E$2:$E$56,,0)</f>
        <v>United States</v>
      </c>
      <c r="P1518" s="29" t="str">
        <f>_xlfn.XLOOKUP($K1518,mapping!$P$2:$P$4,mapping!$Q$2:$Q$4,,0)</f>
        <v>Medium</v>
      </c>
      <c r="Q1518" s="29" t="str">
        <f>_xlfn.XLOOKUP($I1518,mapping!$M$2:$M$4,mapping!$N$2:$N$4,,0)</f>
        <v>On-site</v>
      </c>
    </row>
    <row r="1519" spans="1:17" x14ac:dyDescent="0.25">
      <c r="A1519" s="28">
        <v>2022</v>
      </c>
      <c r="B1519" s="29" t="s">
        <v>21</v>
      </c>
      <c r="C1519" s="29" t="s">
        <v>12</v>
      </c>
      <c r="D1519" s="29" t="s">
        <v>154</v>
      </c>
      <c r="E1519" s="28">
        <v>190000</v>
      </c>
      <c r="F1519" s="29" t="s">
        <v>14</v>
      </c>
      <c r="G1519" s="28">
        <v>190000</v>
      </c>
      <c r="H1519" s="29" t="s">
        <v>17</v>
      </c>
      <c r="I1519" s="28">
        <v>100</v>
      </c>
      <c r="J1519" s="29" t="s">
        <v>17</v>
      </c>
      <c r="K1519" s="29" t="s">
        <v>16</v>
      </c>
      <c r="L1519" s="29" t="str">
        <f>_xlfn.XLOOKUP($D1519,mapping!$B$2:$B$124,mapping!$A$2:$A$124,,0)</f>
        <v>Cloud Engineer</v>
      </c>
      <c r="M1519" s="29" t="str">
        <f>_xlfn.XLOOKUP($C1519,mapping!$J$2:$J$5,mapping!$K$2:$K$5,,0)</f>
        <v>Full-Time</v>
      </c>
      <c r="N1519" s="29" t="str">
        <f>_xlfn.XLOOKUP($B1519,mapping!$G$2:$G$5,mapping!$H$2:$H$5,,0)</f>
        <v>Senior</v>
      </c>
      <c r="O1519" s="29" t="str">
        <f>_xlfn.XLOOKUP($J1519,mapping!$D$2:$D$56,mapping!$E$2:$E$56,,0)</f>
        <v>United States</v>
      </c>
      <c r="P1519" s="29" t="str">
        <f>_xlfn.XLOOKUP($K1519,mapping!$P$2:$P$4,mapping!$Q$2:$Q$4,,0)</f>
        <v>Medium</v>
      </c>
      <c r="Q1519" s="29" t="str">
        <f>_xlfn.XLOOKUP($I1519,mapping!$M$2:$M$4,mapping!$N$2:$N$4,,0)</f>
        <v>Remote</v>
      </c>
    </row>
    <row r="1520" spans="1:17" x14ac:dyDescent="0.25">
      <c r="A1520" s="28">
        <v>2023</v>
      </c>
      <c r="B1520" s="29" t="s">
        <v>21</v>
      </c>
      <c r="C1520" s="29" t="s">
        <v>12</v>
      </c>
      <c r="D1520" s="29" t="s">
        <v>18</v>
      </c>
      <c r="E1520" s="28">
        <v>205000</v>
      </c>
      <c r="F1520" s="29" t="s">
        <v>14</v>
      </c>
      <c r="G1520" s="28">
        <v>205000</v>
      </c>
      <c r="H1520" s="29" t="s">
        <v>17</v>
      </c>
      <c r="I1520" s="28">
        <v>0</v>
      </c>
      <c r="J1520" s="29" t="s">
        <v>17</v>
      </c>
      <c r="K1520" s="29" t="s">
        <v>16</v>
      </c>
      <c r="L1520" s="29" t="str">
        <f>_xlfn.XLOOKUP($D1520,mapping!$B$2:$B$124,mapping!$A$2:$A$124,,0)</f>
        <v>Machine Learning Engineer</v>
      </c>
      <c r="M1520" s="29" t="str">
        <f>_xlfn.XLOOKUP($C1520,mapping!$J$2:$J$5,mapping!$K$2:$K$5,,0)</f>
        <v>Full-Time</v>
      </c>
      <c r="N1520" s="29" t="str">
        <f>_xlfn.XLOOKUP($B1520,mapping!$G$2:$G$5,mapping!$H$2:$H$5,,0)</f>
        <v>Senior</v>
      </c>
      <c r="O1520" s="29" t="str">
        <f>_xlfn.XLOOKUP($J1520,mapping!$D$2:$D$56,mapping!$E$2:$E$56,,0)</f>
        <v>United States</v>
      </c>
      <c r="P1520" s="29" t="str">
        <f>_xlfn.XLOOKUP($K1520,mapping!$P$2:$P$4,mapping!$Q$2:$Q$4,,0)</f>
        <v>Medium</v>
      </c>
      <c r="Q1520" s="29" t="str">
        <f>_xlfn.XLOOKUP($I1520,mapping!$M$2:$M$4,mapping!$N$2:$N$4,,0)</f>
        <v>On-site</v>
      </c>
    </row>
    <row r="1521" spans="1:17" x14ac:dyDescent="0.25">
      <c r="A1521" s="28">
        <v>2023</v>
      </c>
      <c r="B1521" s="29" t="s">
        <v>21</v>
      </c>
      <c r="C1521" s="29" t="s">
        <v>12</v>
      </c>
      <c r="D1521" s="29" t="s">
        <v>51</v>
      </c>
      <c r="E1521" s="28">
        <v>118500</v>
      </c>
      <c r="F1521" s="29" t="s">
        <v>14</v>
      </c>
      <c r="G1521" s="28">
        <v>118500</v>
      </c>
      <c r="H1521" s="29" t="s">
        <v>17</v>
      </c>
      <c r="I1521" s="28">
        <v>0</v>
      </c>
      <c r="J1521" s="29" t="s">
        <v>17</v>
      </c>
      <c r="K1521" s="29" t="s">
        <v>16</v>
      </c>
      <c r="L1521" s="29" t="str">
        <f>_xlfn.XLOOKUP($D1521,mapping!$B$2:$B$124,mapping!$A$2:$A$124,,0)</f>
        <v>Applied Scientist</v>
      </c>
      <c r="M1521" s="29" t="str">
        <f>_xlfn.XLOOKUP($C1521,mapping!$J$2:$J$5,mapping!$K$2:$K$5,,0)</f>
        <v>Full-Time</v>
      </c>
      <c r="N1521" s="29" t="str">
        <f>_xlfn.XLOOKUP($B1521,mapping!$G$2:$G$5,mapping!$H$2:$H$5,,0)</f>
        <v>Senior</v>
      </c>
      <c r="O1521" s="29" t="str">
        <f>_xlfn.XLOOKUP($J1521,mapping!$D$2:$D$56,mapping!$E$2:$E$56,,0)</f>
        <v>United States</v>
      </c>
      <c r="P1521" s="29" t="str">
        <f>_xlfn.XLOOKUP($K1521,mapping!$P$2:$P$4,mapping!$Q$2:$Q$4,,0)</f>
        <v>Medium</v>
      </c>
      <c r="Q1521" s="29" t="str">
        <f>_xlfn.XLOOKUP($I1521,mapping!$M$2:$M$4,mapping!$N$2:$N$4,,0)</f>
        <v>On-site</v>
      </c>
    </row>
    <row r="1522" spans="1:17" x14ac:dyDescent="0.25">
      <c r="A1522" s="28">
        <v>2023</v>
      </c>
      <c r="B1522" s="29" t="s">
        <v>29</v>
      </c>
      <c r="C1522" s="29" t="s">
        <v>12</v>
      </c>
      <c r="D1522" s="29" t="s">
        <v>155</v>
      </c>
      <c r="E1522" s="28">
        <v>130000</v>
      </c>
      <c r="F1522" s="29" t="s">
        <v>14</v>
      </c>
      <c r="G1522" s="28">
        <v>130000</v>
      </c>
      <c r="H1522" s="29" t="s">
        <v>21</v>
      </c>
      <c r="I1522" s="28">
        <v>100</v>
      </c>
      <c r="J1522" s="29" t="s">
        <v>21</v>
      </c>
      <c r="K1522" s="29" t="s">
        <v>56</v>
      </c>
      <c r="L1522" s="29" t="str">
        <f>_xlfn.XLOOKUP($D1522,mapping!$B$2:$B$124,mapping!$A$2:$A$124,,0)</f>
        <v>Data Engineer</v>
      </c>
      <c r="M1522" s="29" t="str">
        <f>_xlfn.XLOOKUP($C1522,mapping!$J$2:$J$5,mapping!$K$2:$K$5,,0)</f>
        <v>Full-Time</v>
      </c>
      <c r="N1522" s="29" t="str">
        <f>_xlfn.XLOOKUP($B1522,mapping!$G$2:$G$5,mapping!$H$2:$H$5,,0)</f>
        <v>Junior</v>
      </c>
      <c r="O1522" s="29" t="str">
        <f>_xlfn.XLOOKUP($J1522,mapping!$D$2:$D$56,mapping!$E$2:$E$56,,0)</f>
        <v>Sweden</v>
      </c>
      <c r="P1522" s="29" t="str">
        <f>_xlfn.XLOOKUP($K1522,mapping!$P$2:$P$4,mapping!$Q$2:$Q$4,,0)</f>
        <v>Small</v>
      </c>
      <c r="Q1522" s="29" t="str">
        <f>_xlfn.XLOOKUP($I1522,mapping!$M$2:$M$4,mapping!$N$2:$N$4,,0)</f>
        <v>Remote</v>
      </c>
    </row>
    <row r="1523" spans="1:17" x14ac:dyDescent="0.25">
      <c r="A1523" s="28">
        <v>2023</v>
      </c>
      <c r="B1523" s="29" t="s">
        <v>21</v>
      </c>
      <c r="C1523" s="29" t="s">
        <v>12</v>
      </c>
      <c r="D1523" s="29" t="s">
        <v>13</v>
      </c>
      <c r="E1523" s="28">
        <v>75000</v>
      </c>
      <c r="F1523" s="29" t="s">
        <v>27</v>
      </c>
      <c r="G1523" s="28">
        <v>92280</v>
      </c>
      <c r="H1523" s="29" t="s">
        <v>28</v>
      </c>
      <c r="I1523" s="28">
        <v>0</v>
      </c>
      <c r="J1523" s="29" t="s">
        <v>28</v>
      </c>
      <c r="K1523" s="29" t="s">
        <v>16</v>
      </c>
      <c r="L1523" s="29" t="str">
        <f>_xlfn.XLOOKUP($D1523,mapping!$B$2:$B$124,mapping!$A$2:$A$124,,0)</f>
        <v>Data Analyst</v>
      </c>
      <c r="M1523" s="29" t="str">
        <f>_xlfn.XLOOKUP($C1523,mapping!$J$2:$J$5,mapping!$K$2:$K$5,,0)</f>
        <v>Full-Time</v>
      </c>
      <c r="N1523" s="29" t="str">
        <f>_xlfn.XLOOKUP($B1523,mapping!$G$2:$G$5,mapping!$H$2:$H$5,,0)</f>
        <v>Senior</v>
      </c>
      <c r="O1523" s="29" t="str">
        <f>_xlfn.XLOOKUP($J1523,mapping!$D$2:$D$56,mapping!$E$2:$E$56,,0)</f>
        <v>United Kingdom</v>
      </c>
      <c r="P1523" s="29" t="str">
        <f>_xlfn.XLOOKUP($K1523,mapping!$P$2:$P$4,mapping!$Q$2:$Q$4,,0)</f>
        <v>Medium</v>
      </c>
      <c r="Q1523" s="29" t="str">
        <f>_xlfn.XLOOKUP($I1523,mapping!$M$2:$M$4,mapping!$N$2:$N$4,,0)</f>
        <v>On-site</v>
      </c>
    </row>
    <row r="1524" spans="1:17" x14ac:dyDescent="0.25">
      <c r="A1524" s="28">
        <v>2023</v>
      </c>
      <c r="B1524" s="29" t="s">
        <v>11</v>
      </c>
      <c r="C1524" s="29" t="s">
        <v>12</v>
      </c>
      <c r="D1524" s="29" t="s">
        <v>13</v>
      </c>
      <c r="E1524" s="28">
        <v>128000</v>
      </c>
      <c r="F1524" s="29" t="s">
        <v>14</v>
      </c>
      <c r="G1524" s="28">
        <v>128000</v>
      </c>
      <c r="H1524" s="29" t="s">
        <v>17</v>
      </c>
      <c r="I1524" s="28">
        <v>0</v>
      </c>
      <c r="J1524" s="29" t="s">
        <v>17</v>
      </c>
      <c r="K1524" s="29" t="s">
        <v>16</v>
      </c>
      <c r="L1524" s="29" t="str">
        <f>_xlfn.XLOOKUP($D1524,mapping!$B$2:$B$124,mapping!$A$2:$A$124,,0)</f>
        <v>Data Analyst</v>
      </c>
      <c r="M1524" s="29" t="str">
        <f>_xlfn.XLOOKUP($C1524,mapping!$J$2:$J$5,mapping!$K$2:$K$5,,0)</f>
        <v>Full-Time</v>
      </c>
      <c r="N1524" s="29" t="str">
        <f>_xlfn.XLOOKUP($B1524,mapping!$G$2:$G$5,mapping!$H$2:$H$5,,0)</f>
        <v>Mid-Level</v>
      </c>
      <c r="O1524" s="29" t="str">
        <f>_xlfn.XLOOKUP($J1524,mapping!$D$2:$D$56,mapping!$E$2:$E$56,,0)</f>
        <v>United States</v>
      </c>
      <c r="P1524" s="29" t="str">
        <f>_xlfn.XLOOKUP($K1524,mapping!$P$2:$P$4,mapping!$Q$2:$Q$4,,0)</f>
        <v>Medium</v>
      </c>
      <c r="Q1524" s="29" t="str">
        <f>_xlfn.XLOOKUP($I1524,mapping!$M$2:$M$4,mapping!$N$2:$N$4,,0)</f>
        <v>On-site</v>
      </c>
    </row>
    <row r="1525" spans="1:17" x14ac:dyDescent="0.25">
      <c r="A1525" s="28">
        <v>2024</v>
      </c>
      <c r="B1525" s="29" t="s">
        <v>11</v>
      </c>
      <c r="C1525" s="29" t="s">
        <v>12</v>
      </c>
      <c r="D1525" s="29" t="s">
        <v>22</v>
      </c>
      <c r="E1525" s="28">
        <v>243800</v>
      </c>
      <c r="F1525" s="29" t="s">
        <v>14</v>
      </c>
      <c r="G1525" s="28">
        <v>243800</v>
      </c>
      <c r="H1525" s="29" t="s">
        <v>17</v>
      </c>
      <c r="I1525" s="28">
        <v>100</v>
      </c>
      <c r="J1525" s="29" t="s">
        <v>17</v>
      </c>
      <c r="K1525" s="29" t="s">
        <v>16</v>
      </c>
      <c r="L1525" s="29" t="str">
        <f>_xlfn.XLOOKUP($D1525,mapping!$B$2:$B$124,mapping!$A$2:$A$124,,0)</f>
        <v>Data Scientist</v>
      </c>
      <c r="M1525" s="29" t="str">
        <f>_xlfn.XLOOKUP($C1525,mapping!$J$2:$J$5,mapping!$K$2:$K$5,,0)</f>
        <v>Full-Time</v>
      </c>
      <c r="N1525" s="29" t="str">
        <f>_xlfn.XLOOKUP($B1525,mapping!$G$2:$G$5,mapping!$H$2:$H$5,,0)</f>
        <v>Mid-Level</v>
      </c>
      <c r="O1525" s="29" t="str">
        <f>_xlfn.XLOOKUP($J1525,mapping!$D$2:$D$56,mapping!$E$2:$E$56,,0)</f>
        <v>United States</v>
      </c>
      <c r="P1525" s="29" t="str">
        <f>_xlfn.XLOOKUP($K1525,mapping!$P$2:$P$4,mapping!$Q$2:$Q$4,,0)</f>
        <v>Medium</v>
      </c>
      <c r="Q1525" s="29" t="str">
        <f>_xlfn.XLOOKUP($I1525,mapping!$M$2:$M$4,mapping!$N$2:$N$4,,0)</f>
        <v>Remote</v>
      </c>
    </row>
    <row r="1526" spans="1:17" x14ac:dyDescent="0.25">
      <c r="A1526" s="28">
        <v>2023</v>
      </c>
      <c r="B1526" s="29" t="s">
        <v>11</v>
      </c>
      <c r="C1526" s="29" t="s">
        <v>12</v>
      </c>
      <c r="D1526" s="29" t="s">
        <v>13</v>
      </c>
      <c r="E1526" s="28">
        <v>50000</v>
      </c>
      <c r="F1526" s="29" t="s">
        <v>27</v>
      </c>
      <c r="G1526" s="28">
        <v>61520</v>
      </c>
      <c r="H1526" s="29" t="s">
        <v>28</v>
      </c>
      <c r="I1526" s="28">
        <v>0</v>
      </c>
      <c r="J1526" s="29" t="s">
        <v>28</v>
      </c>
      <c r="K1526" s="29" t="s">
        <v>16</v>
      </c>
      <c r="L1526" s="29" t="str">
        <f>_xlfn.XLOOKUP($D1526,mapping!$B$2:$B$124,mapping!$A$2:$A$124,,0)</f>
        <v>Data Analyst</v>
      </c>
      <c r="M1526" s="29" t="str">
        <f>_xlfn.XLOOKUP($C1526,mapping!$J$2:$J$5,mapping!$K$2:$K$5,,0)</f>
        <v>Full-Time</v>
      </c>
      <c r="N1526" s="29" t="str">
        <f>_xlfn.XLOOKUP($B1526,mapping!$G$2:$G$5,mapping!$H$2:$H$5,,0)</f>
        <v>Mid-Level</v>
      </c>
      <c r="O1526" s="29" t="str">
        <f>_xlfn.XLOOKUP($J1526,mapping!$D$2:$D$56,mapping!$E$2:$E$56,,0)</f>
        <v>United Kingdom</v>
      </c>
      <c r="P1526" s="29" t="str">
        <f>_xlfn.XLOOKUP($K1526,mapping!$P$2:$P$4,mapping!$Q$2:$Q$4,,0)</f>
        <v>Medium</v>
      </c>
      <c r="Q1526" s="29" t="str">
        <f>_xlfn.XLOOKUP($I1526,mapping!$M$2:$M$4,mapping!$N$2:$N$4,,0)</f>
        <v>On-site</v>
      </c>
    </row>
    <row r="1527" spans="1:17" x14ac:dyDescent="0.25">
      <c r="A1527" s="28">
        <v>2023</v>
      </c>
      <c r="B1527" s="29" t="s">
        <v>21</v>
      </c>
      <c r="C1527" s="29" t="s">
        <v>12</v>
      </c>
      <c r="D1527" s="29" t="s">
        <v>26</v>
      </c>
      <c r="E1527" s="28">
        <v>57826</v>
      </c>
      <c r="F1527" s="29" t="s">
        <v>19</v>
      </c>
      <c r="G1527" s="28">
        <v>62433</v>
      </c>
      <c r="H1527" s="29" t="s">
        <v>61</v>
      </c>
      <c r="I1527" s="28">
        <v>100</v>
      </c>
      <c r="J1527" s="29" t="s">
        <v>61</v>
      </c>
      <c r="K1527" s="29" t="s">
        <v>16</v>
      </c>
      <c r="L1527" s="29" t="str">
        <f>_xlfn.XLOOKUP($D1527,mapping!$B$2:$B$124,mapping!$A$2:$A$124,,0)</f>
        <v>Data Engineer</v>
      </c>
      <c r="M1527" s="29" t="str">
        <f>_xlfn.XLOOKUP($C1527,mapping!$J$2:$J$5,mapping!$K$2:$K$5,,0)</f>
        <v>Full-Time</v>
      </c>
      <c r="N1527" s="29" t="str">
        <f>_xlfn.XLOOKUP($B1527,mapping!$G$2:$G$5,mapping!$H$2:$H$5,,0)</f>
        <v>Senior</v>
      </c>
      <c r="O1527" s="29" t="str">
        <f>_xlfn.XLOOKUP($J1527,mapping!$D$2:$D$56,mapping!$E$2:$E$56,,0)</f>
        <v>Italy</v>
      </c>
      <c r="P1527" s="29" t="str">
        <f>_xlfn.XLOOKUP($K1527,mapping!$P$2:$P$4,mapping!$Q$2:$Q$4,,0)</f>
        <v>Medium</v>
      </c>
      <c r="Q1527" s="29" t="str">
        <f>_xlfn.XLOOKUP($I1527,mapping!$M$2:$M$4,mapping!$N$2:$N$4,,0)</f>
        <v>Remote</v>
      </c>
    </row>
    <row r="1528" spans="1:17" x14ac:dyDescent="0.25">
      <c r="A1528" s="28">
        <v>2023</v>
      </c>
      <c r="B1528" s="29" t="s">
        <v>21</v>
      </c>
      <c r="C1528" s="29" t="s">
        <v>12</v>
      </c>
      <c r="D1528" s="29" t="s">
        <v>22</v>
      </c>
      <c r="E1528" s="28">
        <v>120000</v>
      </c>
      <c r="F1528" s="29" t="s">
        <v>14</v>
      </c>
      <c r="G1528" s="28">
        <v>120000</v>
      </c>
      <c r="H1528" s="29" t="s">
        <v>17</v>
      </c>
      <c r="I1528" s="28">
        <v>0</v>
      </c>
      <c r="J1528" s="29" t="s">
        <v>17</v>
      </c>
      <c r="K1528" s="29" t="s">
        <v>16</v>
      </c>
      <c r="L1528" s="29" t="str">
        <f>_xlfn.XLOOKUP($D1528,mapping!$B$2:$B$124,mapping!$A$2:$A$124,,0)</f>
        <v>Data Scientist</v>
      </c>
      <c r="M1528" s="29" t="str">
        <f>_xlfn.XLOOKUP($C1528,mapping!$J$2:$J$5,mapping!$K$2:$K$5,,0)</f>
        <v>Full-Time</v>
      </c>
      <c r="N1528" s="29" t="str">
        <f>_xlfn.XLOOKUP($B1528,mapping!$G$2:$G$5,mapping!$H$2:$H$5,,0)</f>
        <v>Senior</v>
      </c>
      <c r="O1528" s="29" t="str">
        <f>_xlfn.XLOOKUP($J1528,mapping!$D$2:$D$56,mapping!$E$2:$E$56,,0)</f>
        <v>United States</v>
      </c>
      <c r="P1528" s="29" t="str">
        <f>_xlfn.XLOOKUP($K1528,mapping!$P$2:$P$4,mapping!$Q$2:$Q$4,,0)</f>
        <v>Medium</v>
      </c>
      <c r="Q1528" s="29" t="str">
        <f>_xlfn.XLOOKUP($I1528,mapping!$M$2:$M$4,mapping!$N$2:$N$4,,0)</f>
        <v>On-site</v>
      </c>
    </row>
    <row r="1529" spans="1:17" x14ac:dyDescent="0.25">
      <c r="A1529" s="28">
        <v>2023</v>
      </c>
      <c r="B1529" s="29" t="s">
        <v>21</v>
      </c>
      <c r="C1529" s="29" t="s">
        <v>12</v>
      </c>
      <c r="D1529" s="29" t="s">
        <v>26</v>
      </c>
      <c r="E1529" s="28">
        <v>178600</v>
      </c>
      <c r="F1529" s="29" t="s">
        <v>14</v>
      </c>
      <c r="G1529" s="28">
        <v>178600</v>
      </c>
      <c r="H1529" s="29" t="s">
        <v>17</v>
      </c>
      <c r="I1529" s="28">
        <v>0</v>
      </c>
      <c r="J1529" s="29" t="s">
        <v>17</v>
      </c>
      <c r="K1529" s="29" t="s">
        <v>16</v>
      </c>
      <c r="L1529" s="29" t="str">
        <f>_xlfn.XLOOKUP($D1529,mapping!$B$2:$B$124,mapping!$A$2:$A$124,,0)</f>
        <v>Data Engineer</v>
      </c>
      <c r="M1529" s="29" t="str">
        <f>_xlfn.XLOOKUP($C1529,mapping!$J$2:$J$5,mapping!$K$2:$K$5,,0)</f>
        <v>Full-Time</v>
      </c>
      <c r="N1529" s="29" t="str">
        <f>_xlfn.XLOOKUP($B1529,mapping!$G$2:$G$5,mapping!$H$2:$H$5,,0)</f>
        <v>Senior</v>
      </c>
      <c r="O1529" s="29" t="str">
        <f>_xlfn.XLOOKUP($J1529,mapping!$D$2:$D$56,mapping!$E$2:$E$56,,0)</f>
        <v>United States</v>
      </c>
      <c r="P1529" s="29" t="str">
        <f>_xlfn.XLOOKUP($K1529,mapping!$P$2:$P$4,mapping!$Q$2:$Q$4,,0)</f>
        <v>Medium</v>
      </c>
      <c r="Q1529" s="29" t="str">
        <f>_xlfn.XLOOKUP($I1529,mapping!$M$2:$M$4,mapping!$N$2:$N$4,,0)</f>
        <v>On-site</v>
      </c>
    </row>
    <row r="1530" spans="1:17" x14ac:dyDescent="0.25">
      <c r="A1530" s="28">
        <v>2023</v>
      </c>
      <c r="B1530" s="29" t="s">
        <v>21</v>
      </c>
      <c r="C1530" s="29" t="s">
        <v>12</v>
      </c>
      <c r="D1530" s="29" t="s">
        <v>26</v>
      </c>
      <c r="E1530" s="28">
        <v>75000</v>
      </c>
      <c r="F1530" s="29" t="s">
        <v>14</v>
      </c>
      <c r="G1530" s="28">
        <v>75000</v>
      </c>
      <c r="H1530" s="29" t="s">
        <v>17</v>
      </c>
      <c r="I1530" s="28">
        <v>0</v>
      </c>
      <c r="J1530" s="29" t="s">
        <v>17</v>
      </c>
      <c r="K1530" s="29" t="s">
        <v>16</v>
      </c>
      <c r="L1530" s="29" t="str">
        <f>_xlfn.XLOOKUP($D1530,mapping!$B$2:$B$124,mapping!$A$2:$A$124,,0)</f>
        <v>Data Engineer</v>
      </c>
      <c r="M1530" s="29" t="str">
        <f>_xlfn.XLOOKUP($C1530,mapping!$J$2:$J$5,mapping!$K$2:$K$5,,0)</f>
        <v>Full-Time</v>
      </c>
      <c r="N1530" s="29" t="str">
        <f>_xlfn.XLOOKUP($B1530,mapping!$G$2:$G$5,mapping!$H$2:$H$5,,0)</f>
        <v>Senior</v>
      </c>
      <c r="O1530" s="29" t="str">
        <f>_xlfn.XLOOKUP($J1530,mapping!$D$2:$D$56,mapping!$E$2:$E$56,,0)</f>
        <v>United States</v>
      </c>
      <c r="P1530" s="29" t="str">
        <f>_xlfn.XLOOKUP($K1530,mapping!$P$2:$P$4,mapping!$Q$2:$Q$4,,0)</f>
        <v>Medium</v>
      </c>
      <c r="Q1530" s="29" t="str">
        <f>_xlfn.XLOOKUP($I1530,mapping!$M$2:$M$4,mapping!$N$2:$N$4,,0)</f>
        <v>On-site</v>
      </c>
    </row>
    <row r="1531" spans="1:17" x14ac:dyDescent="0.25">
      <c r="A1531" s="28">
        <v>2023</v>
      </c>
      <c r="B1531" s="29" t="s">
        <v>21</v>
      </c>
      <c r="C1531" s="29" t="s">
        <v>12</v>
      </c>
      <c r="D1531" s="29" t="s">
        <v>13</v>
      </c>
      <c r="E1531" s="28">
        <v>120000</v>
      </c>
      <c r="F1531" s="29" t="s">
        <v>14</v>
      </c>
      <c r="G1531" s="28">
        <v>120000</v>
      </c>
      <c r="H1531" s="29" t="s">
        <v>17</v>
      </c>
      <c r="I1531" s="28">
        <v>100</v>
      </c>
      <c r="J1531" s="29" t="s">
        <v>17</v>
      </c>
      <c r="K1531" s="29" t="s">
        <v>16</v>
      </c>
      <c r="L1531" s="29" t="str">
        <f>_xlfn.XLOOKUP($D1531,mapping!$B$2:$B$124,mapping!$A$2:$A$124,,0)</f>
        <v>Data Analyst</v>
      </c>
      <c r="M1531" s="29" t="str">
        <f>_xlfn.XLOOKUP($C1531,mapping!$J$2:$J$5,mapping!$K$2:$K$5,,0)</f>
        <v>Full-Time</v>
      </c>
      <c r="N1531" s="29" t="str">
        <f>_xlfn.XLOOKUP($B1531,mapping!$G$2:$G$5,mapping!$H$2:$H$5,,0)</f>
        <v>Senior</v>
      </c>
      <c r="O1531" s="29" t="str">
        <f>_xlfn.XLOOKUP($J1531,mapping!$D$2:$D$56,mapping!$E$2:$E$56,,0)</f>
        <v>United States</v>
      </c>
      <c r="P1531" s="29" t="str">
        <f>_xlfn.XLOOKUP($K1531,mapping!$P$2:$P$4,mapping!$Q$2:$Q$4,,0)</f>
        <v>Medium</v>
      </c>
      <c r="Q1531" s="29" t="str">
        <f>_xlfn.XLOOKUP($I1531,mapping!$M$2:$M$4,mapping!$N$2:$N$4,,0)</f>
        <v>Remote</v>
      </c>
    </row>
    <row r="1532" spans="1:17" x14ac:dyDescent="0.25">
      <c r="A1532" s="28">
        <v>2024</v>
      </c>
      <c r="B1532" s="29" t="s">
        <v>21</v>
      </c>
      <c r="C1532" s="29" t="s">
        <v>12</v>
      </c>
      <c r="D1532" s="29" t="s">
        <v>13</v>
      </c>
      <c r="E1532" s="28">
        <v>80000</v>
      </c>
      <c r="F1532" s="29" t="s">
        <v>14</v>
      </c>
      <c r="G1532" s="28">
        <v>80000</v>
      </c>
      <c r="H1532" s="29" t="s">
        <v>17</v>
      </c>
      <c r="I1532" s="28">
        <v>0</v>
      </c>
      <c r="J1532" s="29" t="s">
        <v>17</v>
      </c>
      <c r="K1532" s="29" t="s">
        <v>16</v>
      </c>
      <c r="L1532" s="29" t="str">
        <f>_xlfn.XLOOKUP($D1532,mapping!$B$2:$B$124,mapping!$A$2:$A$124,,0)</f>
        <v>Data Analyst</v>
      </c>
      <c r="M1532" s="29" t="str">
        <f>_xlfn.XLOOKUP($C1532,mapping!$J$2:$J$5,mapping!$K$2:$K$5,,0)</f>
        <v>Full-Time</v>
      </c>
      <c r="N1532" s="29" t="str">
        <f>_xlfn.XLOOKUP($B1532,mapping!$G$2:$G$5,mapping!$H$2:$H$5,,0)</f>
        <v>Senior</v>
      </c>
      <c r="O1532" s="29" t="str">
        <f>_xlfn.XLOOKUP($J1532,mapping!$D$2:$D$56,mapping!$E$2:$E$56,,0)</f>
        <v>United States</v>
      </c>
      <c r="P1532" s="29" t="str">
        <f>_xlfn.XLOOKUP($K1532,mapping!$P$2:$P$4,mapping!$Q$2:$Q$4,,0)</f>
        <v>Medium</v>
      </c>
      <c r="Q1532" s="29" t="str">
        <f>_xlfn.XLOOKUP($I1532,mapping!$M$2:$M$4,mapping!$N$2:$N$4,,0)</f>
        <v>On-site</v>
      </c>
    </row>
    <row r="1533" spans="1:17" x14ac:dyDescent="0.25">
      <c r="A1533" s="28">
        <v>2022</v>
      </c>
      <c r="B1533" s="29" t="s">
        <v>11</v>
      </c>
      <c r="C1533" s="29" t="s">
        <v>12</v>
      </c>
      <c r="D1533" s="29" t="s">
        <v>26</v>
      </c>
      <c r="E1533" s="28">
        <v>60000</v>
      </c>
      <c r="F1533" s="29" t="s">
        <v>19</v>
      </c>
      <c r="G1533" s="28">
        <v>63040</v>
      </c>
      <c r="H1533" s="29" t="s">
        <v>42</v>
      </c>
      <c r="I1533" s="28">
        <v>100</v>
      </c>
      <c r="J1533" s="29" t="s">
        <v>42</v>
      </c>
      <c r="K1533" s="29" t="s">
        <v>16</v>
      </c>
      <c r="L1533" s="29" t="str">
        <f>_xlfn.XLOOKUP($D1533,mapping!$B$2:$B$124,mapping!$A$2:$A$124,,0)</f>
        <v>Data Engineer</v>
      </c>
      <c r="M1533" s="29" t="str">
        <f>_xlfn.XLOOKUP($C1533,mapping!$J$2:$J$5,mapping!$K$2:$K$5,,0)</f>
        <v>Full-Time</v>
      </c>
      <c r="N1533" s="29" t="str">
        <f>_xlfn.XLOOKUP($B1533,mapping!$G$2:$G$5,mapping!$H$2:$H$5,,0)</f>
        <v>Mid-Level</v>
      </c>
      <c r="O1533" s="29" t="str">
        <f>_xlfn.XLOOKUP($J1533,mapping!$D$2:$D$56,mapping!$E$2:$E$56,,0)</f>
        <v>Spain</v>
      </c>
      <c r="P1533" s="29" t="str">
        <f>_xlfn.XLOOKUP($K1533,mapping!$P$2:$P$4,mapping!$Q$2:$Q$4,,0)</f>
        <v>Medium</v>
      </c>
      <c r="Q1533" s="29" t="str">
        <f>_xlfn.XLOOKUP($I1533,mapping!$M$2:$M$4,mapping!$N$2:$N$4,,0)</f>
        <v>Remote</v>
      </c>
    </row>
    <row r="1534" spans="1:17" x14ac:dyDescent="0.25">
      <c r="A1534" s="28">
        <v>2024</v>
      </c>
      <c r="B1534" s="29" t="s">
        <v>11</v>
      </c>
      <c r="C1534" s="29" t="s">
        <v>12</v>
      </c>
      <c r="D1534" s="29" t="s">
        <v>22</v>
      </c>
      <c r="E1534" s="28">
        <v>125000</v>
      </c>
      <c r="F1534" s="29" t="s">
        <v>14</v>
      </c>
      <c r="G1534" s="28">
        <v>125000</v>
      </c>
      <c r="H1534" s="29" t="s">
        <v>17</v>
      </c>
      <c r="I1534" s="28">
        <v>0</v>
      </c>
      <c r="J1534" s="29" t="s">
        <v>17</v>
      </c>
      <c r="K1534" s="29" t="s">
        <v>16</v>
      </c>
      <c r="L1534" s="29" t="str">
        <f>_xlfn.XLOOKUP($D1534,mapping!$B$2:$B$124,mapping!$A$2:$A$124,,0)</f>
        <v>Data Scientist</v>
      </c>
      <c r="M1534" s="29" t="str">
        <f>_xlfn.XLOOKUP($C1534,mapping!$J$2:$J$5,mapping!$K$2:$K$5,,0)</f>
        <v>Full-Time</v>
      </c>
      <c r="N1534" s="29" t="str">
        <f>_xlfn.XLOOKUP($B1534,mapping!$G$2:$G$5,mapping!$H$2:$H$5,,0)</f>
        <v>Mid-Level</v>
      </c>
      <c r="O1534" s="29" t="str">
        <f>_xlfn.XLOOKUP($J1534,mapping!$D$2:$D$56,mapping!$E$2:$E$56,,0)</f>
        <v>United States</v>
      </c>
      <c r="P1534" s="29" t="str">
        <f>_xlfn.XLOOKUP($K1534,mapping!$P$2:$P$4,mapping!$Q$2:$Q$4,,0)</f>
        <v>Medium</v>
      </c>
      <c r="Q1534" s="29" t="str">
        <f>_xlfn.XLOOKUP($I1534,mapping!$M$2:$M$4,mapping!$N$2:$N$4,,0)</f>
        <v>On-site</v>
      </c>
    </row>
    <row r="1535" spans="1:17" x14ac:dyDescent="0.25">
      <c r="A1535" s="28">
        <v>2023</v>
      </c>
      <c r="B1535" s="29" t="s">
        <v>21</v>
      </c>
      <c r="C1535" s="29" t="s">
        <v>12</v>
      </c>
      <c r="D1535" s="29" t="s">
        <v>22</v>
      </c>
      <c r="E1535" s="28">
        <v>203920</v>
      </c>
      <c r="F1535" s="29" t="s">
        <v>14</v>
      </c>
      <c r="G1535" s="28">
        <v>203920</v>
      </c>
      <c r="H1535" s="29" t="s">
        <v>17</v>
      </c>
      <c r="I1535" s="28">
        <v>0</v>
      </c>
      <c r="J1535" s="29" t="s">
        <v>17</v>
      </c>
      <c r="K1535" s="29" t="s">
        <v>16</v>
      </c>
      <c r="L1535" s="29" t="str">
        <f>_xlfn.XLOOKUP($D1535,mapping!$B$2:$B$124,mapping!$A$2:$A$124,,0)</f>
        <v>Data Scientist</v>
      </c>
      <c r="M1535" s="29" t="str">
        <f>_xlfn.XLOOKUP($C1535,mapping!$J$2:$J$5,mapping!$K$2:$K$5,,0)</f>
        <v>Full-Time</v>
      </c>
      <c r="N1535" s="29" t="str">
        <f>_xlfn.XLOOKUP($B1535,mapping!$G$2:$G$5,mapping!$H$2:$H$5,,0)</f>
        <v>Senior</v>
      </c>
      <c r="O1535" s="29" t="str">
        <f>_xlfn.XLOOKUP($J1535,mapping!$D$2:$D$56,mapping!$E$2:$E$56,,0)</f>
        <v>United States</v>
      </c>
      <c r="P1535" s="29" t="str">
        <f>_xlfn.XLOOKUP($K1535,mapping!$P$2:$P$4,mapping!$Q$2:$Q$4,,0)</f>
        <v>Medium</v>
      </c>
      <c r="Q1535" s="29" t="str">
        <f>_xlfn.XLOOKUP($I1535,mapping!$M$2:$M$4,mapping!$N$2:$N$4,,0)</f>
        <v>On-site</v>
      </c>
    </row>
    <row r="1536" spans="1:17" x14ac:dyDescent="0.25">
      <c r="A1536" s="28">
        <v>2023</v>
      </c>
      <c r="B1536" s="29" t="s">
        <v>21</v>
      </c>
      <c r="C1536" s="29" t="s">
        <v>12</v>
      </c>
      <c r="D1536" s="29" t="s">
        <v>26</v>
      </c>
      <c r="E1536" s="28">
        <v>87570</v>
      </c>
      <c r="F1536" s="29" t="s">
        <v>14</v>
      </c>
      <c r="G1536" s="28">
        <v>87570</v>
      </c>
      <c r="H1536" s="29" t="s">
        <v>17</v>
      </c>
      <c r="I1536" s="28">
        <v>0</v>
      </c>
      <c r="J1536" s="29" t="s">
        <v>17</v>
      </c>
      <c r="K1536" s="29" t="s">
        <v>16</v>
      </c>
      <c r="L1536" s="29" t="str">
        <f>_xlfn.XLOOKUP($D1536,mapping!$B$2:$B$124,mapping!$A$2:$A$124,,0)</f>
        <v>Data Engineer</v>
      </c>
      <c r="M1536" s="29" t="str">
        <f>_xlfn.XLOOKUP($C1536,mapping!$J$2:$J$5,mapping!$K$2:$K$5,,0)</f>
        <v>Full-Time</v>
      </c>
      <c r="N1536" s="29" t="str">
        <f>_xlfn.XLOOKUP($B1536,mapping!$G$2:$G$5,mapping!$H$2:$H$5,,0)</f>
        <v>Senior</v>
      </c>
      <c r="O1536" s="29" t="str">
        <f>_xlfn.XLOOKUP($J1536,mapping!$D$2:$D$56,mapping!$E$2:$E$56,,0)</f>
        <v>United States</v>
      </c>
      <c r="P1536" s="29" t="str">
        <f>_xlfn.XLOOKUP($K1536,mapping!$P$2:$P$4,mapping!$Q$2:$Q$4,,0)</f>
        <v>Medium</v>
      </c>
      <c r="Q1536" s="29" t="str">
        <f>_xlfn.XLOOKUP($I1536,mapping!$M$2:$M$4,mapping!$N$2:$N$4,,0)</f>
        <v>On-site</v>
      </c>
    </row>
    <row r="1537" spans="1:17" x14ac:dyDescent="0.25">
      <c r="A1537" s="28">
        <v>2023</v>
      </c>
      <c r="B1537" s="29" t="s">
        <v>21</v>
      </c>
      <c r="C1537" s="29" t="s">
        <v>12</v>
      </c>
      <c r="D1537" s="29" t="s">
        <v>22</v>
      </c>
      <c r="E1537" s="28">
        <v>150000</v>
      </c>
      <c r="F1537" s="29" t="s">
        <v>14</v>
      </c>
      <c r="G1537" s="28">
        <v>150000</v>
      </c>
      <c r="H1537" s="29" t="s">
        <v>17</v>
      </c>
      <c r="I1537" s="28">
        <v>0</v>
      </c>
      <c r="J1537" s="29" t="s">
        <v>17</v>
      </c>
      <c r="K1537" s="29" t="s">
        <v>16</v>
      </c>
      <c r="L1537" s="29" t="str">
        <f>_xlfn.XLOOKUP($D1537,mapping!$B$2:$B$124,mapping!$A$2:$A$124,,0)</f>
        <v>Data Scientist</v>
      </c>
      <c r="M1537" s="29" t="str">
        <f>_xlfn.XLOOKUP($C1537,mapping!$J$2:$J$5,mapping!$K$2:$K$5,,0)</f>
        <v>Full-Time</v>
      </c>
      <c r="N1537" s="29" t="str">
        <f>_xlfn.XLOOKUP($B1537,mapping!$G$2:$G$5,mapping!$H$2:$H$5,,0)</f>
        <v>Senior</v>
      </c>
      <c r="O1537" s="29" t="str">
        <f>_xlfn.XLOOKUP($J1537,mapping!$D$2:$D$56,mapping!$E$2:$E$56,,0)</f>
        <v>United States</v>
      </c>
      <c r="P1537" s="29" t="str">
        <f>_xlfn.XLOOKUP($K1537,mapping!$P$2:$P$4,mapping!$Q$2:$Q$4,,0)</f>
        <v>Medium</v>
      </c>
      <c r="Q1537" s="29" t="str">
        <f>_xlfn.XLOOKUP($I1537,mapping!$M$2:$M$4,mapping!$N$2:$N$4,,0)</f>
        <v>On-site</v>
      </c>
    </row>
    <row r="1538" spans="1:17" x14ac:dyDescent="0.25">
      <c r="A1538" s="28">
        <v>2024</v>
      </c>
      <c r="B1538" s="29" t="s">
        <v>29</v>
      </c>
      <c r="C1538" s="29" t="s">
        <v>12</v>
      </c>
      <c r="D1538" s="29" t="s">
        <v>22</v>
      </c>
      <c r="E1538" s="28">
        <v>47840</v>
      </c>
      <c r="F1538" s="29" t="s">
        <v>14</v>
      </c>
      <c r="G1538" s="28">
        <v>47840</v>
      </c>
      <c r="H1538" s="29" t="s">
        <v>17</v>
      </c>
      <c r="I1538" s="28">
        <v>0</v>
      </c>
      <c r="J1538" s="29" t="s">
        <v>17</v>
      </c>
      <c r="K1538" s="29" t="s">
        <v>16</v>
      </c>
      <c r="L1538" s="29" t="str">
        <f>_xlfn.XLOOKUP($D1538,mapping!$B$2:$B$124,mapping!$A$2:$A$124,,0)</f>
        <v>Data Scientist</v>
      </c>
      <c r="M1538" s="29" t="str">
        <f>_xlfn.XLOOKUP($C1538,mapping!$J$2:$J$5,mapping!$K$2:$K$5,,0)</f>
        <v>Full-Time</v>
      </c>
      <c r="N1538" s="29" t="str">
        <f>_xlfn.XLOOKUP($B1538,mapping!$G$2:$G$5,mapping!$H$2:$H$5,,0)</f>
        <v>Junior</v>
      </c>
      <c r="O1538" s="29" t="str">
        <f>_xlfn.XLOOKUP($J1538,mapping!$D$2:$D$56,mapping!$E$2:$E$56,,0)</f>
        <v>United States</v>
      </c>
      <c r="P1538" s="29" t="str">
        <f>_xlfn.XLOOKUP($K1538,mapping!$P$2:$P$4,mapping!$Q$2:$Q$4,,0)</f>
        <v>Medium</v>
      </c>
      <c r="Q1538" s="29" t="str">
        <f>_xlfn.XLOOKUP($I1538,mapping!$M$2:$M$4,mapping!$N$2:$N$4,,0)</f>
        <v>On-site</v>
      </c>
    </row>
    <row r="1539" spans="1:17" x14ac:dyDescent="0.25">
      <c r="A1539" s="28">
        <v>2024</v>
      </c>
      <c r="B1539" s="29" t="s">
        <v>21</v>
      </c>
      <c r="C1539" s="29" t="s">
        <v>12</v>
      </c>
      <c r="D1539" s="29" t="s">
        <v>22</v>
      </c>
      <c r="E1539" s="28">
        <v>231000</v>
      </c>
      <c r="F1539" s="29" t="s">
        <v>14</v>
      </c>
      <c r="G1539" s="28">
        <v>231000</v>
      </c>
      <c r="H1539" s="29" t="s">
        <v>17</v>
      </c>
      <c r="I1539" s="28">
        <v>100</v>
      </c>
      <c r="J1539" s="29" t="s">
        <v>17</v>
      </c>
      <c r="K1539" s="29" t="s">
        <v>16</v>
      </c>
      <c r="L1539" s="29" t="str">
        <f>_xlfn.XLOOKUP($D1539,mapping!$B$2:$B$124,mapping!$A$2:$A$124,,0)</f>
        <v>Data Scientist</v>
      </c>
      <c r="M1539" s="29" t="str">
        <f>_xlfn.XLOOKUP($C1539,mapping!$J$2:$J$5,mapping!$K$2:$K$5,,0)</f>
        <v>Full-Time</v>
      </c>
      <c r="N1539" s="29" t="str">
        <f>_xlfn.XLOOKUP($B1539,mapping!$G$2:$G$5,mapping!$H$2:$H$5,,0)</f>
        <v>Senior</v>
      </c>
      <c r="O1539" s="29" t="str">
        <f>_xlfn.XLOOKUP($J1539,mapping!$D$2:$D$56,mapping!$E$2:$E$56,,0)</f>
        <v>United States</v>
      </c>
      <c r="P1539" s="29" t="str">
        <f>_xlfn.XLOOKUP($K1539,mapping!$P$2:$P$4,mapping!$Q$2:$Q$4,,0)</f>
        <v>Medium</v>
      </c>
      <c r="Q1539" s="29" t="str">
        <f>_xlfn.XLOOKUP($I1539,mapping!$M$2:$M$4,mapping!$N$2:$N$4,,0)</f>
        <v>Remote</v>
      </c>
    </row>
    <row r="1540" spans="1:17" x14ac:dyDescent="0.25">
      <c r="A1540" s="28">
        <v>2023</v>
      </c>
      <c r="B1540" s="29" t="s">
        <v>25</v>
      </c>
      <c r="C1540" s="29" t="s">
        <v>12</v>
      </c>
      <c r="D1540" s="29" t="s">
        <v>132</v>
      </c>
      <c r="E1540" s="28">
        <v>375500</v>
      </c>
      <c r="F1540" s="29" t="s">
        <v>14</v>
      </c>
      <c r="G1540" s="28">
        <v>375500</v>
      </c>
      <c r="H1540" s="29" t="s">
        <v>17</v>
      </c>
      <c r="I1540" s="28">
        <v>100</v>
      </c>
      <c r="J1540" s="29" t="s">
        <v>17</v>
      </c>
      <c r="K1540" s="29" t="s">
        <v>16</v>
      </c>
      <c r="L1540" s="29" t="str">
        <f>_xlfn.XLOOKUP($D1540,mapping!$B$2:$B$124,mapping!$A$2:$A$124,,0)</f>
        <v>Data Manager</v>
      </c>
      <c r="M1540" s="29" t="str">
        <f>_xlfn.XLOOKUP($C1540,mapping!$J$2:$J$5,mapping!$K$2:$K$5,,0)</f>
        <v>Full-Time</v>
      </c>
      <c r="N1540" s="29" t="str">
        <f>_xlfn.XLOOKUP($B1540,mapping!$G$2:$G$5,mapping!$H$2:$H$5,,0)</f>
        <v>Executive</v>
      </c>
      <c r="O1540" s="29" t="str">
        <f>_xlfn.XLOOKUP($J1540,mapping!$D$2:$D$56,mapping!$E$2:$E$56,,0)</f>
        <v>United States</v>
      </c>
      <c r="P1540" s="29" t="str">
        <f>_xlfn.XLOOKUP($K1540,mapping!$P$2:$P$4,mapping!$Q$2:$Q$4,,0)</f>
        <v>Medium</v>
      </c>
      <c r="Q1540" s="29" t="str">
        <f>_xlfn.XLOOKUP($I1540,mapping!$M$2:$M$4,mapping!$N$2:$N$4,,0)</f>
        <v>Remote</v>
      </c>
    </row>
    <row r="1541" spans="1:17" x14ac:dyDescent="0.25">
      <c r="A1541" s="28">
        <v>2023</v>
      </c>
      <c r="B1541" s="29" t="s">
        <v>11</v>
      </c>
      <c r="C1541" s="29" t="s">
        <v>12</v>
      </c>
      <c r="D1541" s="29" t="s">
        <v>107</v>
      </c>
      <c r="E1541" s="28">
        <v>90000</v>
      </c>
      <c r="F1541" s="29" t="s">
        <v>14</v>
      </c>
      <c r="G1541" s="28">
        <v>90000</v>
      </c>
      <c r="H1541" s="29" t="s">
        <v>17</v>
      </c>
      <c r="I1541" s="28">
        <v>0</v>
      </c>
      <c r="J1541" s="29" t="s">
        <v>17</v>
      </c>
      <c r="K1541" s="29" t="s">
        <v>16</v>
      </c>
      <c r="L1541" s="29" t="str">
        <f>_xlfn.XLOOKUP($D1541,mapping!$B$2:$B$124,mapping!$A$2:$A$124,,0)</f>
        <v>Data Scientist</v>
      </c>
      <c r="M1541" s="29" t="str">
        <f>_xlfn.XLOOKUP($C1541,mapping!$J$2:$J$5,mapping!$K$2:$K$5,,0)</f>
        <v>Full-Time</v>
      </c>
      <c r="N1541" s="29" t="str">
        <f>_xlfn.XLOOKUP($B1541,mapping!$G$2:$G$5,mapping!$H$2:$H$5,,0)</f>
        <v>Mid-Level</v>
      </c>
      <c r="O1541" s="29" t="str">
        <f>_xlfn.XLOOKUP($J1541,mapping!$D$2:$D$56,mapping!$E$2:$E$56,,0)</f>
        <v>United States</v>
      </c>
      <c r="P1541" s="29" t="str">
        <f>_xlfn.XLOOKUP($K1541,mapping!$P$2:$P$4,mapping!$Q$2:$Q$4,,0)</f>
        <v>Medium</v>
      </c>
      <c r="Q1541" s="29" t="str">
        <f>_xlfn.XLOOKUP($I1541,mapping!$M$2:$M$4,mapping!$N$2:$N$4,,0)</f>
        <v>On-site</v>
      </c>
    </row>
    <row r="1542" spans="1:17" x14ac:dyDescent="0.25">
      <c r="A1542" s="28">
        <v>2023</v>
      </c>
      <c r="B1542" s="29" t="s">
        <v>21</v>
      </c>
      <c r="C1542" s="29" t="s">
        <v>12</v>
      </c>
      <c r="D1542" s="29" t="s">
        <v>18</v>
      </c>
      <c r="E1542" s="28">
        <v>164000</v>
      </c>
      <c r="F1542" s="29" t="s">
        <v>14</v>
      </c>
      <c r="G1542" s="28">
        <v>164000</v>
      </c>
      <c r="H1542" s="29" t="s">
        <v>17</v>
      </c>
      <c r="I1542" s="28">
        <v>100</v>
      </c>
      <c r="J1542" s="29" t="s">
        <v>17</v>
      </c>
      <c r="K1542" s="29" t="s">
        <v>16</v>
      </c>
      <c r="L1542" s="29" t="str">
        <f>_xlfn.XLOOKUP($D1542,mapping!$B$2:$B$124,mapping!$A$2:$A$124,,0)</f>
        <v>Machine Learning Engineer</v>
      </c>
      <c r="M1542" s="29" t="str">
        <f>_xlfn.XLOOKUP($C1542,mapping!$J$2:$J$5,mapping!$K$2:$K$5,,0)</f>
        <v>Full-Time</v>
      </c>
      <c r="N1542" s="29" t="str">
        <f>_xlfn.XLOOKUP($B1542,mapping!$G$2:$G$5,mapping!$H$2:$H$5,,0)</f>
        <v>Senior</v>
      </c>
      <c r="O1542" s="29" t="str">
        <f>_xlfn.XLOOKUP($J1542,mapping!$D$2:$D$56,mapping!$E$2:$E$56,,0)</f>
        <v>United States</v>
      </c>
      <c r="P1542" s="29" t="str">
        <f>_xlfn.XLOOKUP($K1542,mapping!$P$2:$P$4,mapping!$Q$2:$Q$4,,0)</f>
        <v>Medium</v>
      </c>
      <c r="Q1542" s="29" t="str">
        <f>_xlfn.XLOOKUP($I1542,mapping!$M$2:$M$4,mapping!$N$2:$N$4,,0)</f>
        <v>Remote</v>
      </c>
    </row>
    <row r="1543" spans="1:17" x14ac:dyDescent="0.25">
      <c r="A1543" s="28">
        <v>2023</v>
      </c>
      <c r="B1543" s="29" t="s">
        <v>21</v>
      </c>
      <c r="C1543" s="29" t="s">
        <v>12</v>
      </c>
      <c r="D1543" s="29" t="s">
        <v>18</v>
      </c>
      <c r="E1543" s="28">
        <v>324000</v>
      </c>
      <c r="F1543" s="29" t="s">
        <v>14</v>
      </c>
      <c r="G1543" s="28">
        <v>324000</v>
      </c>
      <c r="H1543" s="29" t="s">
        <v>17</v>
      </c>
      <c r="I1543" s="28">
        <v>0</v>
      </c>
      <c r="J1543" s="29" t="s">
        <v>17</v>
      </c>
      <c r="K1543" s="29" t="s">
        <v>16</v>
      </c>
      <c r="L1543" s="29" t="str">
        <f>_xlfn.XLOOKUP($D1543,mapping!$B$2:$B$124,mapping!$A$2:$A$124,,0)</f>
        <v>Machine Learning Engineer</v>
      </c>
      <c r="M1543" s="29" t="str">
        <f>_xlfn.XLOOKUP($C1543,mapping!$J$2:$J$5,mapping!$K$2:$K$5,,0)</f>
        <v>Full-Time</v>
      </c>
      <c r="N1543" s="29" t="str">
        <f>_xlfn.XLOOKUP($B1543,mapping!$G$2:$G$5,mapping!$H$2:$H$5,,0)</f>
        <v>Senior</v>
      </c>
      <c r="O1543" s="29" t="str">
        <f>_xlfn.XLOOKUP($J1543,mapping!$D$2:$D$56,mapping!$E$2:$E$56,,0)</f>
        <v>United States</v>
      </c>
      <c r="P1543" s="29" t="str">
        <f>_xlfn.XLOOKUP($K1543,mapping!$P$2:$P$4,mapping!$Q$2:$Q$4,,0)</f>
        <v>Medium</v>
      </c>
      <c r="Q1543" s="29" t="str">
        <f>_xlfn.XLOOKUP($I1543,mapping!$M$2:$M$4,mapping!$N$2:$N$4,,0)</f>
        <v>On-site</v>
      </c>
    </row>
    <row r="1544" spans="1:17" x14ac:dyDescent="0.25">
      <c r="A1544" s="28">
        <v>2023</v>
      </c>
      <c r="B1544" s="29" t="s">
        <v>21</v>
      </c>
      <c r="C1544" s="29" t="s">
        <v>12</v>
      </c>
      <c r="D1544" s="29" t="s">
        <v>18</v>
      </c>
      <c r="E1544" s="28">
        <v>275000</v>
      </c>
      <c r="F1544" s="29" t="s">
        <v>14</v>
      </c>
      <c r="G1544" s="28">
        <v>275000</v>
      </c>
      <c r="H1544" s="29" t="s">
        <v>17</v>
      </c>
      <c r="I1544" s="28">
        <v>0</v>
      </c>
      <c r="J1544" s="29" t="s">
        <v>17</v>
      </c>
      <c r="K1544" s="29" t="s">
        <v>16</v>
      </c>
      <c r="L1544" s="29" t="str">
        <f>_xlfn.XLOOKUP($D1544,mapping!$B$2:$B$124,mapping!$A$2:$A$124,,0)</f>
        <v>Machine Learning Engineer</v>
      </c>
      <c r="M1544" s="29" t="str">
        <f>_xlfn.XLOOKUP($C1544,mapping!$J$2:$J$5,mapping!$K$2:$K$5,,0)</f>
        <v>Full-Time</v>
      </c>
      <c r="N1544" s="29" t="str">
        <f>_xlfn.XLOOKUP($B1544,mapping!$G$2:$G$5,mapping!$H$2:$H$5,,0)</f>
        <v>Senior</v>
      </c>
      <c r="O1544" s="29" t="str">
        <f>_xlfn.XLOOKUP($J1544,mapping!$D$2:$D$56,mapping!$E$2:$E$56,,0)</f>
        <v>United States</v>
      </c>
      <c r="P1544" s="29" t="str">
        <f>_xlfn.XLOOKUP($K1544,mapping!$P$2:$P$4,mapping!$Q$2:$Q$4,,0)</f>
        <v>Medium</v>
      </c>
      <c r="Q1544" s="29" t="str">
        <f>_xlfn.XLOOKUP($I1544,mapping!$M$2:$M$4,mapping!$N$2:$N$4,,0)</f>
        <v>On-site</v>
      </c>
    </row>
    <row r="1545" spans="1:17" x14ac:dyDescent="0.25">
      <c r="A1545" s="28">
        <v>2024</v>
      </c>
      <c r="B1545" s="29" t="s">
        <v>29</v>
      </c>
      <c r="C1545" s="29" t="s">
        <v>12</v>
      </c>
      <c r="D1545" s="29" t="s">
        <v>40</v>
      </c>
      <c r="E1545" s="28">
        <v>92000</v>
      </c>
      <c r="F1545" s="29" t="s">
        <v>14</v>
      </c>
      <c r="G1545" s="28">
        <v>92000</v>
      </c>
      <c r="H1545" s="29" t="s">
        <v>15</v>
      </c>
      <c r="I1545" s="28">
        <v>0</v>
      </c>
      <c r="J1545" s="29" t="s">
        <v>15</v>
      </c>
      <c r="K1545" s="29" t="s">
        <v>16</v>
      </c>
      <c r="L1545" s="29" t="str">
        <f>_xlfn.XLOOKUP($D1545,mapping!$B$2:$B$124,mapping!$A$2:$A$124,,0)</f>
        <v>Business Intelligence</v>
      </c>
      <c r="M1545" s="29" t="str">
        <f>_xlfn.XLOOKUP($C1545,mapping!$J$2:$J$5,mapping!$K$2:$K$5,,0)</f>
        <v>Full-Time</v>
      </c>
      <c r="N1545" s="29" t="str">
        <f>_xlfn.XLOOKUP($B1545,mapping!$G$2:$G$5,mapping!$H$2:$H$5,,0)</f>
        <v>Junior</v>
      </c>
      <c r="O1545" s="29" t="str">
        <f>_xlfn.XLOOKUP($J1545,mapping!$D$2:$D$56,mapping!$E$2:$E$56,,0)</f>
        <v>Australia</v>
      </c>
      <c r="P1545" s="29" t="str">
        <f>_xlfn.XLOOKUP($K1545,mapping!$P$2:$P$4,mapping!$Q$2:$Q$4,,0)</f>
        <v>Medium</v>
      </c>
      <c r="Q1545" s="29" t="str">
        <f>_xlfn.XLOOKUP($I1545,mapping!$M$2:$M$4,mapping!$N$2:$N$4,,0)</f>
        <v>On-site</v>
      </c>
    </row>
    <row r="1546" spans="1:17" x14ac:dyDescent="0.25">
      <c r="A1546" s="28">
        <v>2023</v>
      </c>
      <c r="B1546" s="29" t="s">
        <v>21</v>
      </c>
      <c r="C1546" s="29" t="s">
        <v>12</v>
      </c>
      <c r="D1546" s="29" t="s">
        <v>23</v>
      </c>
      <c r="E1546" s="28">
        <v>157250</v>
      </c>
      <c r="F1546" s="29" t="s">
        <v>14</v>
      </c>
      <c r="G1546" s="28">
        <v>157250</v>
      </c>
      <c r="H1546" s="29" t="s">
        <v>17</v>
      </c>
      <c r="I1546" s="28">
        <v>100</v>
      </c>
      <c r="J1546" s="29" t="s">
        <v>17</v>
      </c>
      <c r="K1546" s="29" t="s">
        <v>16</v>
      </c>
      <c r="L1546" s="29" t="str">
        <f>_xlfn.XLOOKUP($D1546,mapping!$B$2:$B$124,mapping!$A$2:$A$124,,0)</f>
        <v>Researcher</v>
      </c>
      <c r="M1546" s="29" t="str">
        <f>_xlfn.XLOOKUP($C1546,mapping!$J$2:$J$5,mapping!$K$2:$K$5,,0)</f>
        <v>Full-Time</v>
      </c>
      <c r="N1546" s="29" t="str">
        <f>_xlfn.XLOOKUP($B1546,mapping!$G$2:$G$5,mapping!$H$2:$H$5,,0)</f>
        <v>Senior</v>
      </c>
      <c r="O1546" s="29" t="str">
        <f>_xlfn.XLOOKUP($J1546,mapping!$D$2:$D$56,mapping!$E$2:$E$56,,0)</f>
        <v>United States</v>
      </c>
      <c r="P1546" s="29" t="str">
        <f>_xlfn.XLOOKUP($K1546,mapping!$P$2:$P$4,mapping!$Q$2:$Q$4,,0)</f>
        <v>Medium</v>
      </c>
      <c r="Q1546" s="29" t="str">
        <f>_xlfn.XLOOKUP($I1546,mapping!$M$2:$M$4,mapping!$N$2:$N$4,,0)</f>
        <v>Remote</v>
      </c>
    </row>
    <row r="1547" spans="1:17" x14ac:dyDescent="0.25">
      <c r="A1547" s="28">
        <v>2022</v>
      </c>
      <c r="B1547" s="29" t="s">
        <v>21</v>
      </c>
      <c r="C1547" s="29" t="s">
        <v>12</v>
      </c>
      <c r="D1547" s="29" t="s">
        <v>59</v>
      </c>
      <c r="E1547" s="28">
        <v>148700</v>
      </c>
      <c r="F1547" s="29" t="s">
        <v>14</v>
      </c>
      <c r="G1547" s="28">
        <v>148700</v>
      </c>
      <c r="H1547" s="29" t="s">
        <v>17</v>
      </c>
      <c r="I1547" s="28">
        <v>100</v>
      </c>
      <c r="J1547" s="29" t="s">
        <v>17</v>
      </c>
      <c r="K1547" s="29" t="s">
        <v>33</v>
      </c>
      <c r="L1547" s="29" t="str">
        <f>_xlfn.XLOOKUP($D1547,mapping!$B$2:$B$124,mapping!$A$2:$A$124,,0)</f>
        <v>Data Specialist</v>
      </c>
      <c r="M1547" s="29" t="str">
        <f>_xlfn.XLOOKUP($C1547,mapping!$J$2:$J$5,mapping!$K$2:$K$5,,0)</f>
        <v>Full-Time</v>
      </c>
      <c r="N1547" s="29" t="str">
        <f>_xlfn.XLOOKUP($B1547,mapping!$G$2:$G$5,mapping!$H$2:$H$5,,0)</f>
        <v>Senior</v>
      </c>
      <c r="O1547" s="29" t="str">
        <f>_xlfn.XLOOKUP($J1547,mapping!$D$2:$D$56,mapping!$E$2:$E$56,,0)</f>
        <v>United States</v>
      </c>
      <c r="P1547" s="29" t="str">
        <f>_xlfn.XLOOKUP($K1547,mapping!$P$2:$P$4,mapping!$Q$2:$Q$4,,0)</f>
        <v>Large</v>
      </c>
      <c r="Q1547" s="29" t="str">
        <f>_xlfn.XLOOKUP($I1547,mapping!$M$2:$M$4,mapping!$N$2:$N$4,,0)</f>
        <v>Remote</v>
      </c>
    </row>
    <row r="1548" spans="1:17" x14ac:dyDescent="0.25">
      <c r="A1548" s="28">
        <v>2024</v>
      </c>
      <c r="B1548" s="29" t="s">
        <v>11</v>
      </c>
      <c r="C1548" s="29" t="s">
        <v>12</v>
      </c>
      <c r="D1548" s="29" t="s">
        <v>107</v>
      </c>
      <c r="E1548" s="28">
        <v>160000</v>
      </c>
      <c r="F1548" s="29" t="s">
        <v>14</v>
      </c>
      <c r="G1548" s="28">
        <v>160000</v>
      </c>
      <c r="H1548" s="29" t="s">
        <v>17</v>
      </c>
      <c r="I1548" s="28">
        <v>100</v>
      </c>
      <c r="J1548" s="29" t="s">
        <v>17</v>
      </c>
      <c r="K1548" s="29" t="s">
        <v>16</v>
      </c>
      <c r="L1548" s="29" t="str">
        <f>_xlfn.XLOOKUP($D1548,mapping!$B$2:$B$124,mapping!$A$2:$A$124,,0)</f>
        <v>Data Scientist</v>
      </c>
      <c r="M1548" s="29" t="str">
        <f>_xlfn.XLOOKUP($C1548,mapping!$J$2:$J$5,mapping!$K$2:$K$5,,0)</f>
        <v>Full-Time</v>
      </c>
      <c r="N1548" s="29" t="str">
        <f>_xlfn.XLOOKUP($B1548,mapping!$G$2:$G$5,mapping!$H$2:$H$5,,0)</f>
        <v>Mid-Level</v>
      </c>
      <c r="O1548" s="29" t="str">
        <f>_xlfn.XLOOKUP($J1548,mapping!$D$2:$D$56,mapping!$E$2:$E$56,,0)</f>
        <v>United States</v>
      </c>
      <c r="P1548" s="29" t="str">
        <f>_xlfn.XLOOKUP($K1548,mapping!$P$2:$P$4,mapping!$Q$2:$Q$4,,0)</f>
        <v>Medium</v>
      </c>
      <c r="Q1548" s="29" t="str">
        <f>_xlfn.XLOOKUP($I1548,mapping!$M$2:$M$4,mapping!$N$2:$N$4,,0)</f>
        <v>Remote</v>
      </c>
    </row>
    <row r="1549" spans="1:17" x14ac:dyDescent="0.25">
      <c r="A1549" s="28">
        <v>2023</v>
      </c>
      <c r="B1549" s="29" t="s">
        <v>11</v>
      </c>
      <c r="C1549" s="29" t="s">
        <v>12</v>
      </c>
      <c r="D1549" s="29" t="s">
        <v>23</v>
      </c>
      <c r="E1549" s="28">
        <v>155000</v>
      </c>
      <c r="F1549" s="29" t="s">
        <v>14</v>
      </c>
      <c r="G1549" s="28">
        <v>155000</v>
      </c>
      <c r="H1549" s="29" t="s">
        <v>17</v>
      </c>
      <c r="I1549" s="28">
        <v>0</v>
      </c>
      <c r="J1549" s="29" t="s">
        <v>17</v>
      </c>
      <c r="K1549" s="29" t="s">
        <v>16</v>
      </c>
      <c r="L1549" s="29" t="str">
        <f>_xlfn.XLOOKUP($D1549,mapping!$B$2:$B$124,mapping!$A$2:$A$124,,0)</f>
        <v>Researcher</v>
      </c>
      <c r="M1549" s="29" t="str">
        <f>_xlfn.XLOOKUP($C1549,mapping!$J$2:$J$5,mapping!$K$2:$K$5,,0)</f>
        <v>Full-Time</v>
      </c>
      <c r="N1549" s="29" t="str">
        <f>_xlfn.XLOOKUP($B1549,mapping!$G$2:$G$5,mapping!$H$2:$H$5,,0)</f>
        <v>Mid-Level</v>
      </c>
      <c r="O1549" s="29" t="str">
        <f>_xlfn.XLOOKUP($J1549,mapping!$D$2:$D$56,mapping!$E$2:$E$56,,0)</f>
        <v>United States</v>
      </c>
      <c r="P1549" s="29" t="str">
        <f>_xlfn.XLOOKUP($K1549,mapping!$P$2:$P$4,mapping!$Q$2:$Q$4,,0)</f>
        <v>Medium</v>
      </c>
      <c r="Q1549" s="29" t="str">
        <f>_xlfn.XLOOKUP($I1549,mapping!$M$2:$M$4,mapping!$N$2:$N$4,,0)</f>
        <v>On-site</v>
      </c>
    </row>
    <row r="1550" spans="1:17" x14ac:dyDescent="0.25">
      <c r="A1550" s="28">
        <v>2024</v>
      </c>
      <c r="B1550" s="29" t="s">
        <v>11</v>
      </c>
      <c r="C1550" s="29" t="s">
        <v>12</v>
      </c>
      <c r="D1550" s="29" t="s">
        <v>26</v>
      </c>
      <c r="E1550" s="28">
        <v>102000</v>
      </c>
      <c r="F1550" s="29" t="s">
        <v>14</v>
      </c>
      <c r="G1550" s="28">
        <v>102000</v>
      </c>
      <c r="H1550" s="29" t="s">
        <v>17</v>
      </c>
      <c r="I1550" s="28">
        <v>0</v>
      </c>
      <c r="J1550" s="29" t="s">
        <v>17</v>
      </c>
      <c r="K1550" s="29" t="s">
        <v>16</v>
      </c>
      <c r="L1550" s="29" t="str">
        <f>_xlfn.XLOOKUP($D1550,mapping!$B$2:$B$124,mapping!$A$2:$A$124,,0)</f>
        <v>Data Engineer</v>
      </c>
      <c r="M1550" s="29" t="str">
        <f>_xlfn.XLOOKUP($C1550,mapping!$J$2:$J$5,mapping!$K$2:$K$5,,0)</f>
        <v>Full-Time</v>
      </c>
      <c r="N1550" s="29" t="str">
        <f>_xlfn.XLOOKUP($B1550,mapping!$G$2:$G$5,mapping!$H$2:$H$5,,0)</f>
        <v>Mid-Level</v>
      </c>
      <c r="O1550" s="29" t="str">
        <f>_xlfn.XLOOKUP($J1550,mapping!$D$2:$D$56,mapping!$E$2:$E$56,,0)</f>
        <v>United States</v>
      </c>
      <c r="P1550" s="29" t="str">
        <f>_xlfn.XLOOKUP($K1550,mapping!$P$2:$P$4,mapping!$Q$2:$Q$4,,0)</f>
        <v>Medium</v>
      </c>
      <c r="Q1550" s="29" t="str">
        <f>_xlfn.XLOOKUP($I1550,mapping!$M$2:$M$4,mapping!$N$2:$N$4,,0)</f>
        <v>On-site</v>
      </c>
    </row>
    <row r="1551" spans="1:17" x14ac:dyDescent="0.25">
      <c r="A1551" s="28">
        <v>2023</v>
      </c>
      <c r="B1551" s="29" t="s">
        <v>11</v>
      </c>
      <c r="C1551" s="29" t="s">
        <v>12</v>
      </c>
      <c r="D1551" s="29" t="s">
        <v>18</v>
      </c>
      <c r="E1551" s="28">
        <v>200000</v>
      </c>
      <c r="F1551" s="29" t="s">
        <v>14</v>
      </c>
      <c r="G1551" s="28">
        <v>200000</v>
      </c>
      <c r="H1551" s="29" t="s">
        <v>17</v>
      </c>
      <c r="I1551" s="28">
        <v>0</v>
      </c>
      <c r="J1551" s="29" t="s">
        <v>17</v>
      </c>
      <c r="K1551" s="29" t="s">
        <v>16</v>
      </c>
      <c r="L1551" s="29" t="str">
        <f>_xlfn.XLOOKUP($D1551,mapping!$B$2:$B$124,mapping!$A$2:$A$124,,0)</f>
        <v>Machine Learning Engineer</v>
      </c>
      <c r="M1551" s="29" t="str">
        <f>_xlfn.XLOOKUP($C1551,mapping!$J$2:$J$5,mapping!$K$2:$K$5,,0)</f>
        <v>Full-Time</v>
      </c>
      <c r="N1551" s="29" t="str">
        <f>_xlfn.XLOOKUP($B1551,mapping!$G$2:$G$5,mapping!$H$2:$H$5,,0)</f>
        <v>Mid-Level</v>
      </c>
      <c r="O1551" s="29" t="str">
        <f>_xlfn.XLOOKUP($J1551,mapping!$D$2:$D$56,mapping!$E$2:$E$56,,0)</f>
        <v>United States</v>
      </c>
      <c r="P1551" s="29" t="str">
        <f>_xlfn.XLOOKUP($K1551,mapping!$P$2:$P$4,mapping!$Q$2:$Q$4,,0)</f>
        <v>Medium</v>
      </c>
      <c r="Q1551" s="29" t="str">
        <f>_xlfn.XLOOKUP($I1551,mapping!$M$2:$M$4,mapping!$N$2:$N$4,,0)</f>
        <v>On-site</v>
      </c>
    </row>
    <row r="1552" spans="1:17" x14ac:dyDescent="0.25">
      <c r="A1552" s="28">
        <v>2023</v>
      </c>
      <c r="B1552" s="29" t="s">
        <v>21</v>
      </c>
      <c r="C1552" s="29" t="s">
        <v>12</v>
      </c>
      <c r="D1552" s="29" t="s">
        <v>13</v>
      </c>
      <c r="E1552" s="28">
        <v>75000</v>
      </c>
      <c r="F1552" s="29" t="s">
        <v>14</v>
      </c>
      <c r="G1552" s="28">
        <v>75000</v>
      </c>
      <c r="H1552" s="29" t="s">
        <v>17</v>
      </c>
      <c r="I1552" s="28">
        <v>100</v>
      </c>
      <c r="J1552" s="29" t="s">
        <v>17</v>
      </c>
      <c r="K1552" s="29" t="s">
        <v>16</v>
      </c>
      <c r="L1552" s="29" t="str">
        <f>_xlfn.XLOOKUP($D1552,mapping!$B$2:$B$124,mapping!$A$2:$A$124,,0)</f>
        <v>Data Analyst</v>
      </c>
      <c r="M1552" s="29" t="str">
        <f>_xlfn.XLOOKUP($C1552,mapping!$J$2:$J$5,mapping!$K$2:$K$5,,0)</f>
        <v>Full-Time</v>
      </c>
      <c r="N1552" s="29" t="str">
        <f>_xlfn.XLOOKUP($B1552,mapping!$G$2:$G$5,mapping!$H$2:$H$5,,0)</f>
        <v>Senior</v>
      </c>
      <c r="O1552" s="29" t="str">
        <f>_xlfn.XLOOKUP($J1552,mapping!$D$2:$D$56,mapping!$E$2:$E$56,,0)</f>
        <v>United States</v>
      </c>
      <c r="P1552" s="29" t="str">
        <f>_xlfn.XLOOKUP($K1552,mapping!$P$2:$P$4,mapping!$Q$2:$Q$4,,0)</f>
        <v>Medium</v>
      </c>
      <c r="Q1552" s="29" t="str">
        <f>_xlfn.XLOOKUP($I1552,mapping!$M$2:$M$4,mapping!$N$2:$N$4,,0)</f>
        <v>Remote</v>
      </c>
    </row>
    <row r="1553" spans="1:17" x14ac:dyDescent="0.25">
      <c r="A1553" s="28">
        <v>2022</v>
      </c>
      <c r="B1553" s="29" t="s">
        <v>11</v>
      </c>
      <c r="C1553" s="29" t="s">
        <v>114</v>
      </c>
      <c r="D1553" s="29" t="s">
        <v>113</v>
      </c>
      <c r="E1553" s="28">
        <v>93000</v>
      </c>
      <c r="F1553" s="29" t="s">
        <v>19</v>
      </c>
      <c r="G1553" s="28">
        <v>97712</v>
      </c>
      <c r="H1553" s="29" t="s">
        <v>61</v>
      </c>
      <c r="I1553" s="28">
        <v>100</v>
      </c>
      <c r="J1553" s="29" t="s">
        <v>44</v>
      </c>
      <c r="K1553" s="29" t="s">
        <v>33</v>
      </c>
      <c r="L1553" s="29" t="str">
        <f>_xlfn.XLOOKUP($D1553,mapping!$B$2:$B$124,mapping!$A$2:$A$124,,0)</f>
        <v>Machine Learning Engineer</v>
      </c>
      <c r="M1553" s="29" t="str">
        <f>_xlfn.XLOOKUP($C1553,mapping!$J$2:$J$5,mapping!$K$2:$K$5,,0)</f>
        <v>Contract</v>
      </c>
      <c r="N1553" s="29" t="str">
        <f>_xlfn.XLOOKUP($B1553,mapping!$G$2:$G$5,mapping!$H$2:$H$5,,0)</f>
        <v>Mid-Level</v>
      </c>
      <c r="O1553" s="29" t="str">
        <f>_xlfn.XLOOKUP($J1553,mapping!$D$2:$D$56,mapping!$E$2:$E$56,,0)</f>
        <v>Netherlands</v>
      </c>
      <c r="P1553" s="29" t="str">
        <f>_xlfn.XLOOKUP($K1553,mapping!$P$2:$P$4,mapping!$Q$2:$Q$4,,0)</f>
        <v>Large</v>
      </c>
      <c r="Q1553" s="29" t="str">
        <f>_xlfn.XLOOKUP($I1553,mapping!$M$2:$M$4,mapping!$N$2:$N$4,,0)</f>
        <v>Remote</v>
      </c>
    </row>
    <row r="1554" spans="1:17" x14ac:dyDescent="0.25">
      <c r="A1554" s="28">
        <v>2023</v>
      </c>
      <c r="B1554" s="29" t="s">
        <v>21</v>
      </c>
      <c r="C1554" s="29" t="s">
        <v>12</v>
      </c>
      <c r="D1554" s="29" t="s">
        <v>22</v>
      </c>
      <c r="E1554" s="28">
        <v>197000</v>
      </c>
      <c r="F1554" s="29" t="s">
        <v>14</v>
      </c>
      <c r="G1554" s="28">
        <v>197000</v>
      </c>
      <c r="H1554" s="29" t="s">
        <v>17</v>
      </c>
      <c r="I1554" s="28">
        <v>100</v>
      </c>
      <c r="J1554" s="29" t="s">
        <v>17</v>
      </c>
      <c r="K1554" s="29" t="s">
        <v>16</v>
      </c>
      <c r="L1554" s="29" t="str">
        <f>_xlfn.XLOOKUP($D1554,mapping!$B$2:$B$124,mapping!$A$2:$A$124,,0)</f>
        <v>Data Scientist</v>
      </c>
      <c r="M1554" s="29" t="str">
        <f>_xlfn.XLOOKUP($C1554,mapping!$J$2:$J$5,mapping!$K$2:$K$5,,0)</f>
        <v>Full-Time</v>
      </c>
      <c r="N1554" s="29" t="str">
        <f>_xlfn.XLOOKUP($B1554,mapping!$G$2:$G$5,mapping!$H$2:$H$5,,0)</f>
        <v>Senior</v>
      </c>
      <c r="O1554" s="29" t="str">
        <f>_xlfn.XLOOKUP($J1554,mapping!$D$2:$D$56,mapping!$E$2:$E$56,,0)</f>
        <v>United States</v>
      </c>
      <c r="P1554" s="29" t="str">
        <f>_xlfn.XLOOKUP($K1554,mapping!$P$2:$P$4,mapping!$Q$2:$Q$4,,0)</f>
        <v>Medium</v>
      </c>
      <c r="Q1554" s="29" t="str">
        <f>_xlfn.XLOOKUP($I1554,mapping!$M$2:$M$4,mapping!$N$2:$N$4,,0)</f>
        <v>Remote</v>
      </c>
    </row>
    <row r="1555" spans="1:17" x14ac:dyDescent="0.25">
      <c r="A1555" s="28">
        <v>2024</v>
      </c>
      <c r="B1555" s="29" t="s">
        <v>21</v>
      </c>
      <c r="C1555" s="29" t="s">
        <v>12</v>
      </c>
      <c r="D1555" s="29" t="s">
        <v>22</v>
      </c>
      <c r="E1555" s="28">
        <v>106605</v>
      </c>
      <c r="F1555" s="29" t="s">
        <v>14</v>
      </c>
      <c r="G1555" s="28">
        <v>106605</v>
      </c>
      <c r="H1555" s="29" t="s">
        <v>17</v>
      </c>
      <c r="I1555" s="28">
        <v>0</v>
      </c>
      <c r="J1555" s="29" t="s">
        <v>17</v>
      </c>
      <c r="K1555" s="29" t="s">
        <v>16</v>
      </c>
      <c r="L1555" s="29" t="str">
        <f>_xlfn.XLOOKUP($D1555,mapping!$B$2:$B$124,mapping!$A$2:$A$124,,0)</f>
        <v>Data Scientist</v>
      </c>
      <c r="M1555" s="29" t="str">
        <f>_xlfn.XLOOKUP($C1555,mapping!$J$2:$J$5,mapping!$K$2:$K$5,,0)</f>
        <v>Full-Time</v>
      </c>
      <c r="N1555" s="29" t="str">
        <f>_xlfn.XLOOKUP($B1555,mapping!$G$2:$G$5,mapping!$H$2:$H$5,,0)</f>
        <v>Senior</v>
      </c>
      <c r="O1555" s="29" t="str">
        <f>_xlfn.XLOOKUP($J1555,mapping!$D$2:$D$56,mapping!$E$2:$E$56,,0)</f>
        <v>United States</v>
      </c>
      <c r="P1555" s="29" t="str">
        <f>_xlfn.XLOOKUP($K1555,mapping!$P$2:$P$4,mapping!$Q$2:$Q$4,,0)</f>
        <v>Medium</v>
      </c>
      <c r="Q1555" s="29" t="str">
        <f>_xlfn.XLOOKUP($I1555,mapping!$M$2:$M$4,mapping!$N$2:$N$4,,0)</f>
        <v>On-site</v>
      </c>
    </row>
    <row r="1556" spans="1:17" x14ac:dyDescent="0.25">
      <c r="A1556" s="28">
        <v>2024</v>
      </c>
      <c r="B1556" s="29" t="s">
        <v>11</v>
      </c>
      <c r="C1556" s="29" t="s">
        <v>12</v>
      </c>
      <c r="D1556" s="29" t="s">
        <v>22</v>
      </c>
      <c r="E1556" s="28">
        <v>171240</v>
      </c>
      <c r="F1556" s="29" t="s">
        <v>14</v>
      </c>
      <c r="G1556" s="28">
        <v>171240</v>
      </c>
      <c r="H1556" s="29" t="s">
        <v>17</v>
      </c>
      <c r="I1556" s="28">
        <v>0</v>
      </c>
      <c r="J1556" s="29" t="s">
        <v>17</v>
      </c>
      <c r="K1556" s="29" t="s">
        <v>16</v>
      </c>
      <c r="L1556" s="29" t="str">
        <f>_xlfn.XLOOKUP($D1556,mapping!$B$2:$B$124,mapping!$A$2:$A$124,,0)</f>
        <v>Data Scientist</v>
      </c>
      <c r="M1556" s="29" t="str">
        <f>_xlfn.XLOOKUP($C1556,mapping!$J$2:$J$5,mapping!$K$2:$K$5,,0)</f>
        <v>Full-Time</v>
      </c>
      <c r="N1556" s="29" t="str">
        <f>_xlfn.XLOOKUP($B1556,mapping!$G$2:$G$5,mapping!$H$2:$H$5,,0)</f>
        <v>Mid-Level</v>
      </c>
      <c r="O1556" s="29" t="str">
        <f>_xlfn.XLOOKUP($J1556,mapping!$D$2:$D$56,mapping!$E$2:$E$56,,0)</f>
        <v>United States</v>
      </c>
      <c r="P1556" s="29" t="str">
        <f>_xlfn.XLOOKUP($K1556,mapping!$P$2:$P$4,mapping!$Q$2:$Q$4,,0)</f>
        <v>Medium</v>
      </c>
      <c r="Q1556" s="29" t="str">
        <f>_xlfn.XLOOKUP($I1556,mapping!$M$2:$M$4,mapping!$N$2:$N$4,,0)</f>
        <v>On-site</v>
      </c>
    </row>
    <row r="1557" spans="1:17" x14ac:dyDescent="0.25">
      <c r="A1557" s="28">
        <v>2022</v>
      </c>
      <c r="B1557" s="29" t="s">
        <v>21</v>
      </c>
      <c r="C1557" s="29" t="s">
        <v>12</v>
      </c>
      <c r="D1557" s="29" t="s">
        <v>26</v>
      </c>
      <c r="E1557" s="28">
        <v>175000</v>
      </c>
      <c r="F1557" s="29" t="s">
        <v>14</v>
      </c>
      <c r="G1557" s="28">
        <v>175000</v>
      </c>
      <c r="H1557" s="29" t="s">
        <v>17</v>
      </c>
      <c r="I1557" s="28">
        <v>0</v>
      </c>
      <c r="J1557" s="29" t="s">
        <v>17</v>
      </c>
      <c r="K1557" s="29" t="s">
        <v>16</v>
      </c>
      <c r="L1557" s="29" t="str">
        <f>_xlfn.XLOOKUP($D1557,mapping!$B$2:$B$124,mapping!$A$2:$A$124,,0)</f>
        <v>Data Engineer</v>
      </c>
      <c r="M1557" s="29" t="str">
        <f>_xlfn.XLOOKUP($C1557,mapping!$J$2:$J$5,mapping!$K$2:$K$5,,0)</f>
        <v>Full-Time</v>
      </c>
      <c r="N1557" s="29" t="str">
        <f>_xlfn.XLOOKUP($B1557,mapping!$G$2:$G$5,mapping!$H$2:$H$5,,0)</f>
        <v>Senior</v>
      </c>
      <c r="O1557" s="29" t="str">
        <f>_xlfn.XLOOKUP($J1557,mapping!$D$2:$D$56,mapping!$E$2:$E$56,,0)</f>
        <v>United States</v>
      </c>
      <c r="P1557" s="29" t="str">
        <f>_xlfn.XLOOKUP($K1557,mapping!$P$2:$P$4,mapping!$Q$2:$Q$4,,0)</f>
        <v>Medium</v>
      </c>
      <c r="Q1557" s="29" t="str">
        <f>_xlfn.XLOOKUP($I1557,mapping!$M$2:$M$4,mapping!$N$2:$N$4,,0)</f>
        <v>On-site</v>
      </c>
    </row>
    <row r="1558" spans="1:17" x14ac:dyDescent="0.25">
      <c r="A1558" s="28">
        <v>2023</v>
      </c>
      <c r="B1558" s="29" t="s">
        <v>11</v>
      </c>
      <c r="C1558" s="29" t="s">
        <v>12</v>
      </c>
      <c r="D1558" s="29" t="s">
        <v>18</v>
      </c>
      <c r="E1558" s="28">
        <v>125000</v>
      </c>
      <c r="F1558" s="29" t="s">
        <v>14</v>
      </c>
      <c r="G1558" s="28">
        <v>125000</v>
      </c>
      <c r="H1558" s="29" t="s">
        <v>17</v>
      </c>
      <c r="I1558" s="28">
        <v>100</v>
      </c>
      <c r="J1558" s="29" t="s">
        <v>17</v>
      </c>
      <c r="K1558" s="29" t="s">
        <v>16</v>
      </c>
      <c r="L1558" s="29" t="str">
        <f>_xlfn.XLOOKUP($D1558,mapping!$B$2:$B$124,mapping!$A$2:$A$124,,0)</f>
        <v>Machine Learning Engineer</v>
      </c>
      <c r="M1558" s="29" t="str">
        <f>_xlfn.XLOOKUP($C1558,mapping!$J$2:$J$5,mapping!$K$2:$K$5,,0)</f>
        <v>Full-Time</v>
      </c>
      <c r="N1558" s="29" t="str">
        <f>_xlfn.XLOOKUP($B1558,mapping!$G$2:$G$5,mapping!$H$2:$H$5,,0)</f>
        <v>Mid-Level</v>
      </c>
      <c r="O1558" s="29" t="str">
        <f>_xlfn.XLOOKUP($J1558,mapping!$D$2:$D$56,mapping!$E$2:$E$56,,0)</f>
        <v>United States</v>
      </c>
      <c r="P1558" s="29" t="str">
        <f>_xlfn.XLOOKUP($K1558,mapping!$P$2:$P$4,mapping!$Q$2:$Q$4,,0)</f>
        <v>Medium</v>
      </c>
      <c r="Q1558" s="29" t="str">
        <f>_xlfn.XLOOKUP($I1558,mapping!$M$2:$M$4,mapping!$N$2:$N$4,,0)</f>
        <v>Remote</v>
      </c>
    </row>
    <row r="1559" spans="1:17" x14ac:dyDescent="0.25">
      <c r="A1559" s="28">
        <v>2024</v>
      </c>
      <c r="B1559" s="29" t="s">
        <v>11</v>
      </c>
      <c r="C1559" s="29" t="s">
        <v>12</v>
      </c>
      <c r="D1559" s="29" t="s">
        <v>69</v>
      </c>
      <c r="E1559" s="28">
        <v>71500</v>
      </c>
      <c r="F1559" s="29" t="s">
        <v>14</v>
      </c>
      <c r="G1559" s="28">
        <v>71500</v>
      </c>
      <c r="H1559" s="29" t="s">
        <v>17</v>
      </c>
      <c r="I1559" s="28">
        <v>100</v>
      </c>
      <c r="J1559" s="29" t="s">
        <v>17</v>
      </c>
      <c r="K1559" s="29" t="s">
        <v>16</v>
      </c>
      <c r="L1559" s="29" t="str">
        <f>_xlfn.XLOOKUP($D1559,mapping!$B$2:$B$124,mapping!$A$2:$A$124,,0)</f>
        <v>Data Manager</v>
      </c>
      <c r="M1559" s="29" t="str">
        <f>_xlfn.XLOOKUP($C1559,mapping!$J$2:$J$5,mapping!$K$2:$K$5,,0)</f>
        <v>Full-Time</v>
      </c>
      <c r="N1559" s="29" t="str">
        <f>_xlfn.XLOOKUP($B1559,mapping!$G$2:$G$5,mapping!$H$2:$H$5,,0)</f>
        <v>Mid-Level</v>
      </c>
      <c r="O1559" s="29" t="str">
        <f>_xlfn.XLOOKUP($J1559,mapping!$D$2:$D$56,mapping!$E$2:$E$56,,0)</f>
        <v>United States</v>
      </c>
      <c r="P1559" s="29" t="str">
        <f>_xlfn.XLOOKUP($K1559,mapping!$P$2:$P$4,mapping!$Q$2:$Q$4,,0)</f>
        <v>Medium</v>
      </c>
      <c r="Q1559" s="29" t="str">
        <f>_xlfn.XLOOKUP($I1559,mapping!$M$2:$M$4,mapping!$N$2:$N$4,,0)</f>
        <v>Remote</v>
      </c>
    </row>
    <row r="1560" spans="1:17" x14ac:dyDescent="0.25">
      <c r="A1560" s="28">
        <v>2023</v>
      </c>
      <c r="B1560" s="29" t="s">
        <v>29</v>
      </c>
      <c r="C1560" s="29" t="s">
        <v>12</v>
      </c>
      <c r="D1560" s="29" t="s">
        <v>26</v>
      </c>
      <c r="E1560" s="28">
        <v>35000</v>
      </c>
      <c r="F1560" s="29" t="s">
        <v>27</v>
      </c>
      <c r="G1560" s="28">
        <v>43064</v>
      </c>
      <c r="H1560" s="29" t="s">
        <v>28</v>
      </c>
      <c r="I1560" s="28">
        <v>100</v>
      </c>
      <c r="J1560" s="29" t="s">
        <v>28</v>
      </c>
      <c r="K1560" s="29" t="s">
        <v>16</v>
      </c>
      <c r="L1560" s="29" t="str">
        <f>_xlfn.XLOOKUP($D1560,mapping!$B$2:$B$124,mapping!$A$2:$A$124,,0)</f>
        <v>Data Engineer</v>
      </c>
      <c r="M1560" s="29" t="str">
        <f>_xlfn.XLOOKUP($C1560,mapping!$J$2:$J$5,mapping!$K$2:$K$5,,0)</f>
        <v>Full-Time</v>
      </c>
      <c r="N1560" s="29" t="str">
        <f>_xlfn.XLOOKUP($B1560,mapping!$G$2:$G$5,mapping!$H$2:$H$5,,0)</f>
        <v>Junior</v>
      </c>
      <c r="O1560" s="29" t="str">
        <f>_xlfn.XLOOKUP($J1560,mapping!$D$2:$D$56,mapping!$E$2:$E$56,,0)</f>
        <v>United Kingdom</v>
      </c>
      <c r="P1560" s="29" t="str">
        <f>_xlfn.XLOOKUP($K1560,mapping!$P$2:$P$4,mapping!$Q$2:$Q$4,,0)</f>
        <v>Medium</v>
      </c>
      <c r="Q1560" s="29" t="str">
        <f>_xlfn.XLOOKUP($I1560,mapping!$M$2:$M$4,mapping!$N$2:$N$4,,0)</f>
        <v>Remote</v>
      </c>
    </row>
    <row r="1561" spans="1:17" x14ac:dyDescent="0.25">
      <c r="A1561" s="28">
        <v>2022</v>
      </c>
      <c r="B1561" s="29" t="s">
        <v>11</v>
      </c>
      <c r="C1561" s="29" t="s">
        <v>12</v>
      </c>
      <c r="D1561" s="29" t="s">
        <v>156</v>
      </c>
      <c r="E1561" s="28">
        <v>100000</v>
      </c>
      <c r="F1561" s="29" t="s">
        <v>94</v>
      </c>
      <c r="G1561" s="28">
        <v>76814</v>
      </c>
      <c r="H1561" s="29" t="s">
        <v>45</v>
      </c>
      <c r="I1561" s="28">
        <v>100</v>
      </c>
      <c r="J1561" s="29" t="s">
        <v>45</v>
      </c>
      <c r="K1561" s="29" t="s">
        <v>16</v>
      </c>
      <c r="L1561" s="29" t="str">
        <f>_xlfn.XLOOKUP($D1561,mapping!$B$2:$B$124,mapping!$A$2:$A$124,,0)</f>
        <v>Machine Learning Engineer</v>
      </c>
      <c r="M1561" s="29" t="str">
        <f>_xlfn.XLOOKUP($C1561,mapping!$J$2:$J$5,mapping!$K$2:$K$5,,0)</f>
        <v>Full-Time</v>
      </c>
      <c r="N1561" s="29" t="str">
        <f>_xlfn.XLOOKUP($B1561,mapping!$G$2:$G$5,mapping!$H$2:$H$5,,0)</f>
        <v>Mid-Level</v>
      </c>
      <c r="O1561" s="29" t="str">
        <f>_xlfn.XLOOKUP($J1561,mapping!$D$2:$D$56,mapping!$E$2:$E$56,,0)</f>
        <v>Canada</v>
      </c>
      <c r="P1561" s="29" t="str">
        <f>_xlfn.XLOOKUP($K1561,mapping!$P$2:$P$4,mapping!$Q$2:$Q$4,,0)</f>
        <v>Medium</v>
      </c>
      <c r="Q1561" s="29" t="str">
        <f>_xlfn.XLOOKUP($I1561,mapping!$M$2:$M$4,mapping!$N$2:$N$4,,0)</f>
        <v>Remote</v>
      </c>
    </row>
    <row r="1562" spans="1:17" x14ac:dyDescent="0.25">
      <c r="A1562" s="28">
        <v>2024</v>
      </c>
      <c r="B1562" s="29" t="s">
        <v>21</v>
      </c>
      <c r="C1562" s="29" t="s">
        <v>12</v>
      </c>
      <c r="D1562" s="29" t="s">
        <v>18</v>
      </c>
      <c r="E1562" s="28">
        <v>212500</v>
      </c>
      <c r="F1562" s="29" t="s">
        <v>14</v>
      </c>
      <c r="G1562" s="28">
        <v>212500</v>
      </c>
      <c r="H1562" s="29" t="s">
        <v>17</v>
      </c>
      <c r="I1562" s="28">
        <v>0</v>
      </c>
      <c r="J1562" s="29" t="s">
        <v>17</v>
      </c>
      <c r="K1562" s="29" t="s">
        <v>16</v>
      </c>
      <c r="L1562" s="29" t="str">
        <f>_xlfn.XLOOKUP($D1562,mapping!$B$2:$B$124,mapping!$A$2:$A$124,,0)</f>
        <v>Machine Learning Engineer</v>
      </c>
      <c r="M1562" s="29" t="str">
        <f>_xlfn.XLOOKUP($C1562,mapping!$J$2:$J$5,mapping!$K$2:$K$5,,0)</f>
        <v>Full-Time</v>
      </c>
      <c r="N1562" s="29" t="str">
        <f>_xlfn.XLOOKUP($B1562,mapping!$G$2:$G$5,mapping!$H$2:$H$5,,0)</f>
        <v>Senior</v>
      </c>
      <c r="O1562" s="29" t="str">
        <f>_xlfn.XLOOKUP($J1562,mapping!$D$2:$D$56,mapping!$E$2:$E$56,,0)</f>
        <v>United States</v>
      </c>
      <c r="P1562" s="29" t="str">
        <f>_xlfn.XLOOKUP($K1562,mapping!$P$2:$P$4,mapping!$Q$2:$Q$4,,0)</f>
        <v>Medium</v>
      </c>
      <c r="Q1562" s="29" t="str">
        <f>_xlfn.XLOOKUP($I1562,mapping!$M$2:$M$4,mapping!$N$2:$N$4,,0)</f>
        <v>On-site</v>
      </c>
    </row>
    <row r="1563" spans="1:17" x14ac:dyDescent="0.25">
      <c r="A1563" s="28">
        <v>2023</v>
      </c>
      <c r="B1563" s="29" t="s">
        <v>11</v>
      </c>
      <c r="C1563" s="29" t="s">
        <v>12</v>
      </c>
      <c r="D1563" s="29" t="s">
        <v>26</v>
      </c>
      <c r="E1563" s="28">
        <v>120000</v>
      </c>
      <c r="F1563" s="29" t="s">
        <v>14</v>
      </c>
      <c r="G1563" s="28">
        <v>120000</v>
      </c>
      <c r="H1563" s="29" t="s">
        <v>17</v>
      </c>
      <c r="I1563" s="28">
        <v>0</v>
      </c>
      <c r="J1563" s="29" t="s">
        <v>17</v>
      </c>
      <c r="K1563" s="29" t="s">
        <v>16</v>
      </c>
      <c r="L1563" s="29" t="str">
        <f>_xlfn.XLOOKUP($D1563,mapping!$B$2:$B$124,mapping!$A$2:$A$124,,0)</f>
        <v>Data Engineer</v>
      </c>
      <c r="M1563" s="29" t="str">
        <f>_xlfn.XLOOKUP($C1563,mapping!$J$2:$J$5,mapping!$K$2:$K$5,,0)</f>
        <v>Full-Time</v>
      </c>
      <c r="N1563" s="29" t="str">
        <f>_xlfn.XLOOKUP($B1563,mapping!$G$2:$G$5,mapping!$H$2:$H$5,,0)</f>
        <v>Mid-Level</v>
      </c>
      <c r="O1563" s="29" t="str">
        <f>_xlfn.XLOOKUP($J1563,mapping!$D$2:$D$56,mapping!$E$2:$E$56,,0)</f>
        <v>United States</v>
      </c>
      <c r="P1563" s="29" t="str">
        <f>_xlfn.XLOOKUP($K1563,mapping!$P$2:$P$4,mapping!$Q$2:$Q$4,,0)</f>
        <v>Medium</v>
      </c>
      <c r="Q1563" s="29" t="str">
        <f>_xlfn.XLOOKUP($I1563,mapping!$M$2:$M$4,mapping!$N$2:$N$4,,0)</f>
        <v>On-site</v>
      </c>
    </row>
    <row r="1564" spans="1:17" x14ac:dyDescent="0.25">
      <c r="A1564" s="28">
        <v>2023</v>
      </c>
      <c r="B1564" s="29" t="s">
        <v>21</v>
      </c>
      <c r="C1564" s="29" t="s">
        <v>12</v>
      </c>
      <c r="D1564" s="29" t="s">
        <v>34</v>
      </c>
      <c r="E1564" s="28">
        <v>273400</v>
      </c>
      <c r="F1564" s="29" t="s">
        <v>14</v>
      </c>
      <c r="G1564" s="28">
        <v>273400</v>
      </c>
      <c r="H1564" s="29" t="s">
        <v>17</v>
      </c>
      <c r="I1564" s="28">
        <v>0</v>
      </c>
      <c r="J1564" s="29" t="s">
        <v>17</v>
      </c>
      <c r="K1564" s="29" t="s">
        <v>16</v>
      </c>
      <c r="L1564" s="29" t="str">
        <f>_xlfn.XLOOKUP($D1564,mapping!$B$2:$B$124,mapping!$A$2:$A$124,,0)</f>
        <v>Researcher</v>
      </c>
      <c r="M1564" s="29" t="str">
        <f>_xlfn.XLOOKUP($C1564,mapping!$J$2:$J$5,mapping!$K$2:$K$5,,0)</f>
        <v>Full-Time</v>
      </c>
      <c r="N1564" s="29" t="str">
        <f>_xlfn.XLOOKUP($B1564,mapping!$G$2:$G$5,mapping!$H$2:$H$5,,0)</f>
        <v>Senior</v>
      </c>
      <c r="O1564" s="29" t="str">
        <f>_xlfn.XLOOKUP($J1564,mapping!$D$2:$D$56,mapping!$E$2:$E$56,,0)</f>
        <v>United States</v>
      </c>
      <c r="P1564" s="29" t="str">
        <f>_xlfn.XLOOKUP($K1564,mapping!$P$2:$P$4,mapping!$Q$2:$Q$4,,0)</f>
        <v>Medium</v>
      </c>
      <c r="Q1564" s="29" t="str">
        <f>_xlfn.XLOOKUP($I1564,mapping!$M$2:$M$4,mapping!$N$2:$N$4,,0)</f>
        <v>On-site</v>
      </c>
    </row>
    <row r="1565" spans="1:17" x14ac:dyDescent="0.25">
      <c r="A1565" s="28">
        <v>2023</v>
      </c>
      <c r="B1565" s="29" t="s">
        <v>21</v>
      </c>
      <c r="C1565" s="29" t="s">
        <v>12</v>
      </c>
      <c r="D1565" s="29" t="s">
        <v>22</v>
      </c>
      <c r="E1565" s="28">
        <v>275500</v>
      </c>
      <c r="F1565" s="29" t="s">
        <v>14</v>
      </c>
      <c r="G1565" s="28">
        <v>275500</v>
      </c>
      <c r="H1565" s="29" t="s">
        <v>17</v>
      </c>
      <c r="I1565" s="28">
        <v>0</v>
      </c>
      <c r="J1565" s="29" t="s">
        <v>17</v>
      </c>
      <c r="K1565" s="29" t="s">
        <v>16</v>
      </c>
      <c r="L1565" s="29" t="str">
        <f>_xlfn.XLOOKUP($D1565,mapping!$B$2:$B$124,mapping!$A$2:$A$124,,0)</f>
        <v>Data Scientist</v>
      </c>
      <c r="M1565" s="29" t="str">
        <f>_xlfn.XLOOKUP($C1565,mapping!$J$2:$J$5,mapping!$K$2:$K$5,,0)</f>
        <v>Full-Time</v>
      </c>
      <c r="N1565" s="29" t="str">
        <f>_xlfn.XLOOKUP($B1565,mapping!$G$2:$G$5,mapping!$H$2:$H$5,,0)</f>
        <v>Senior</v>
      </c>
      <c r="O1565" s="29" t="str">
        <f>_xlfn.XLOOKUP($J1565,mapping!$D$2:$D$56,mapping!$E$2:$E$56,,0)</f>
        <v>United States</v>
      </c>
      <c r="P1565" s="29" t="str">
        <f>_xlfn.XLOOKUP($K1565,mapping!$P$2:$P$4,mapping!$Q$2:$Q$4,,0)</f>
        <v>Medium</v>
      </c>
      <c r="Q1565" s="29" t="str">
        <f>_xlfn.XLOOKUP($I1565,mapping!$M$2:$M$4,mapping!$N$2:$N$4,,0)</f>
        <v>On-site</v>
      </c>
    </row>
    <row r="1566" spans="1:17" x14ac:dyDescent="0.25">
      <c r="A1566" s="28">
        <v>2023</v>
      </c>
      <c r="B1566" s="29" t="s">
        <v>11</v>
      </c>
      <c r="C1566" s="29" t="s">
        <v>12</v>
      </c>
      <c r="D1566" s="29" t="s">
        <v>31</v>
      </c>
      <c r="E1566" s="28">
        <v>100000</v>
      </c>
      <c r="F1566" s="29" t="s">
        <v>14</v>
      </c>
      <c r="G1566" s="28">
        <v>100000</v>
      </c>
      <c r="H1566" s="29" t="s">
        <v>17</v>
      </c>
      <c r="I1566" s="28">
        <v>0</v>
      </c>
      <c r="J1566" s="29" t="s">
        <v>17</v>
      </c>
      <c r="K1566" s="29" t="s">
        <v>16</v>
      </c>
      <c r="L1566" s="29" t="str">
        <f>_xlfn.XLOOKUP($D1566,mapping!$B$2:$B$124,mapping!$A$2:$A$124,,0)</f>
        <v>Analytics Engineer</v>
      </c>
      <c r="M1566" s="29" t="str">
        <f>_xlfn.XLOOKUP($C1566,mapping!$J$2:$J$5,mapping!$K$2:$K$5,,0)</f>
        <v>Full-Time</v>
      </c>
      <c r="N1566" s="29" t="str">
        <f>_xlfn.XLOOKUP($B1566,mapping!$G$2:$G$5,mapping!$H$2:$H$5,,0)</f>
        <v>Mid-Level</v>
      </c>
      <c r="O1566" s="29" t="str">
        <f>_xlfn.XLOOKUP($J1566,mapping!$D$2:$D$56,mapping!$E$2:$E$56,,0)</f>
        <v>United States</v>
      </c>
      <c r="P1566" s="29" t="str">
        <f>_xlfn.XLOOKUP($K1566,mapping!$P$2:$P$4,mapping!$Q$2:$Q$4,,0)</f>
        <v>Medium</v>
      </c>
      <c r="Q1566" s="29" t="str">
        <f>_xlfn.XLOOKUP($I1566,mapping!$M$2:$M$4,mapping!$N$2:$N$4,,0)</f>
        <v>On-site</v>
      </c>
    </row>
    <row r="1567" spans="1:17" x14ac:dyDescent="0.25">
      <c r="A1567" s="28">
        <v>2023</v>
      </c>
      <c r="B1567" s="29" t="s">
        <v>11</v>
      </c>
      <c r="C1567" s="29" t="s">
        <v>12</v>
      </c>
      <c r="D1567" s="29" t="s">
        <v>13</v>
      </c>
      <c r="E1567" s="28">
        <v>111000</v>
      </c>
      <c r="F1567" s="29" t="s">
        <v>14</v>
      </c>
      <c r="G1567" s="28">
        <v>111000</v>
      </c>
      <c r="H1567" s="29" t="s">
        <v>17</v>
      </c>
      <c r="I1567" s="28">
        <v>0</v>
      </c>
      <c r="J1567" s="29" t="s">
        <v>17</v>
      </c>
      <c r="K1567" s="29" t="s">
        <v>16</v>
      </c>
      <c r="L1567" s="29" t="str">
        <f>_xlfn.XLOOKUP($D1567,mapping!$B$2:$B$124,mapping!$A$2:$A$124,,0)</f>
        <v>Data Analyst</v>
      </c>
      <c r="M1567" s="29" t="str">
        <f>_xlfn.XLOOKUP($C1567,mapping!$J$2:$J$5,mapping!$K$2:$K$5,,0)</f>
        <v>Full-Time</v>
      </c>
      <c r="N1567" s="29" t="str">
        <f>_xlfn.XLOOKUP($B1567,mapping!$G$2:$G$5,mapping!$H$2:$H$5,,0)</f>
        <v>Mid-Level</v>
      </c>
      <c r="O1567" s="29" t="str">
        <f>_xlfn.XLOOKUP($J1567,mapping!$D$2:$D$56,mapping!$E$2:$E$56,,0)</f>
        <v>United States</v>
      </c>
      <c r="P1567" s="29" t="str">
        <f>_xlfn.XLOOKUP($K1567,mapping!$P$2:$P$4,mapping!$Q$2:$Q$4,,0)</f>
        <v>Medium</v>
      </c>
      <c r="Q1567" s="29" t="str">
        <f>_xlfn.XLOOKUP($I1567,mapping!$M$2:$M$4,mapping!$N$2:$N$4,,0)</f>
        <v>On-site</v>
      </c>
    </row>
    <row r="1568" spans="1:17" x14ac:dyDescent="0.25">
      <c r="A1568" s="28">
        <v>2022</v>
      </c>
      <c r="B1568" s="29" t="s">
        <v>21</v>
      </c>
      <c r="C1568" s="29" t="s">
        <v>12</v>
      </c>
      <c r="D1568" s="29" t="s">
        <v>13</v>
      </c>
      <c r="E1568" s="28">
        <v>90320</v>
      </c>
      <c r="F1568" s="29" t="s">
        <v>14</v>
      </c>
      <c r="G1568" s="28">
        <v>90320</v>
      </c>
      <c r="H1568" s="29" t="s">
        <v>17</v>
      </c>
      <c r="I1568" s="28">
        <v>100</v>
      </c>
      <c r="J1568" s="29" t="s">
        <v>17</v>
      </c>
      <c r="K1568" s="29" t="s">
        <v>16</v>
      </c>
      <c r="L1568" s="29" t="str">
        <f>_xlfn.XLOOKUP($D1568,mapping!$B$2:$B$124,mapping!$A$2:$A$124,,0)</f>
        <v>Data Analyst</v>
      </c>
      <c r="M1568" s="29" t="str">
        <f>_xlfn.XLOOKUP($C1568,mapping!$J$2:$J$5,mapping!$K$2:$K$5,,0)</f>
        <v>Full-Time</v>
      </c>
      <c r="N1568" s="29" t="str">
        <f>_xlfn.XLOOKUP($B1568,mapping!$G$2:$G$5,mapping!$H$2:$H$5,,0)</f>
        <v>Senior</v>
      </c>
      <c r="O1568" s="29" t="str">
        <f>_xlfn.XLOOKUP($J1568,mapping!$D$2:$D$56,mapping!$E$2:$E$56,,0)</f>
        <v>United States</v>
      </c>
      <c r="P1568" s="29" t="str">
        <f>_xlfn.XLOOKUP($K1568,mapping!$P$2:$P$4,mapping!$Q$2:$Q$4,,0)</f>
        <v>Medium</v>
      </c>
      <c r="Q1568" s="29" t="str">
        <f>_xlfn.XLOOKUP($I1568,mapping!$M$2:$M$4,mapping!$N$2:$N$4,,0)</f>
        <v>Remote</v>
      </c>
    </row>
    <row r="1569" spans="1:17" x14ac:dyDescent="0.25">
      <c r="A1569" s="28">
        <v>2023</v>
      </c>
      <c r="B1569" s="29" t="s">
        <v>25</v>
      </c>
      <c r="C1569" s="29" t="s">
        <v>12</v>
      </c>
      <c r="D1569" s="29" t="s">
        <v>157</v>
      </c>
      <c r="E1569" s="28">
        <v>230000</v>
      </c>
      <c r="F1569" s="29" t="s">
        <v>14</v>
      </c>
      <c r="G1569" s="28">
        <v>230000</v>
      </c>
      <c r="H1569" s="29" t="s">
        <v>17</v>
      </c>
      <c r="I1569" s="28">
        <v>0</v>
      </c>
      <c r="J1569" s="29" t="s">
        <v>17</v>
      </c>
      <c r="K1569" s="29" t="s">
        <v>16</v>
      </c>
      <c r="L1569" s="29" t="str">
        <f>_xlfn.XLOOKUP($D1569,mapping!$B$2:$B$124,mapping!$A$2:$A$124,,0)</f>
        <v>Data Specialist</v>
      </c>
      <c r="M1569" s="29" t="str">
        <f>_xlfn.XLOOKUP($C1569,mapping!$J$2:$J$5,mapping!$K$2:$K$5,,0)</f>
        <v>Full-Time</v>
      </c>
      <c r="N1569" s="29" t="str">
        <f>_xlfn.XLOOKUP($B1569,mapping!$G$2:$G$5,mapping!$H$2:$H$5,,0)</f>
        <v>Executive</v>
      </c>
      <c r="O1569" s="29" t="str">
        <f>_xlfn.XLOOKUP($J1569,mapping!$D$2:$D$56,mapping!$E$2:$E$56,,0)</f>
        <v>United States</v>
      </c>
      <c r="P1569" s="29" t="str">
        <f>_xlfn.XLOOKUP($K1569,mapping!$P$2:$P$4,mapping!$Q$2:$Q$4,,0)</f>
        <v>Medium</v>
      </c>
      <c r="Q1569" s="29" t="str">
        <f>_xlfn.XLOOKUP($I1569,mapping!$M$2:$M$4,mapping!$N$2:$N$4,,0)</f>
        <v>On-site</v>
      </c>
    </row>
    <row r="1570" spans="1:17" x14ac:dyDescent="0.25">
      <c r="A1570" s="28">
        <v>2023</v>
      </c>
      <c r="B1570" s="29" t="s">
        <v>11</v>
      </c>
      <c r="C1570" s="29" t="s">
        <v>12</v>
      </c>
      <c r="D1570" s="29" t="s">
        <v>62</v>
      </c>
      <c r="E1570" s="28">
        <v>34160</v>
      </c>
      <c r="F1570" s="29" t="s">
        <v>27</v>
      </c>
      <c r="G1570" s="28">
        <v>42030</v>
      </c>
      <c r="H1570" s="29" t="s">
        <v>28</v>
      </c>
      <c r="I1570" s="28">
        <v>0</v>
      </c>
      <c r="J1570" s="29" t="s">
        <v>28</v>
      </c>
      <c r="K1570" s="29" t="s">
        <v>16</v>
      </c>
      <c r="L1570" s="29" t="str">
        <f>_xlfn.XLOOKUP($D1570,mapping!$B$2:$B$124,mapping!$A$2:$A$124,,0)</f>
        <v>Business Intelligence</v>
      </c>
      <c r="M1570" s="29" t="str">
        <f>_xlfn.XLOOKUP($C1570,mapping!$J$2:$J$5,mapping!$K$2:$K$5,,0)</f>
        <v>Full-Time</v>
      </c>
      <c r="N1570" s="29" t="str">
        <f>_xlfn.XLOOKUP($B1570,mapping!$G$2:$G$5,mapping!$H$2:$H$5,,0)</f>
        <v>Mid-Level</v>
      </c>
      <c r="O1570" s="29" t="str">
        <f>_xlfn.XLOOKUP($J1570,mapping!$D$2:$D$56,mapping!$E$2:$E$56,,0)</f>
        <v>United Kingdom</v>
      </c>
      <c r="P1570" s="29" t="str">
        <f>_xlfn.XLOOKUP($K1570,mapping!$P$2:$P$4,mapping!$Q$2:$Q$4,,0)</f>
        <v>Medium</v>
      </c>
      <c r="Q1570" s="29" t="str">
        <f>_xlfn.XLOOKUP($I1570,mapping!$M$2:$M$4,mapping!$N$2:$N$4,,0)</f>
        <v>On-site</v>
      </c>
    </row>
    <row r="1571" spans="1:17" x14ac:dyDescent="0.25">
      <c r="A1571" s="28">
        <v>2023</v>
      </c>
      <c r="B1571" s="29" t="s">
        <v>11</v>
      </c>
      <c r="C1571" s="29" t="s">
        <v>12</v>
      </c>
      <c r="D1571" s="29" t="s">
        <v>86</v>
      </c>
      <c r="E1571" s="28">
        <v>140000</v>
      </c>
      <c r="F1571" s="29" t="s">
        <v>14</v>
      </c>
      <c r="G1571" s="28">
        <v>140000</v>
      </c>
      <c r="H1571" s="29" t="s">
        <v>17</v>
      </c>
      <c r="I1571" s="28">
        <v>100</v>
      </c>
      <c r="J1571" s="29" t="s">
        <v>17</v>
      </c>
      <c r="K1571" s="29" t="s">
        <v>16</v>
      </c>
      <c r="L1571" s="29" t="str">
        <f>_xlfn.XLOOKUP($D1571,mapping!$B$2:$B$124,mapping!$A$2:$A$124,,0)</f>
        <v>Business Intelligence</v>
      </c>
      <c r="M1571" s="29" t="str">
        <f>_xlfn.XLOOKUP($C1571,mapping!$J$2:$J$5,mapping!$K$2:$K$5,,0)</f>
        <v>Full-Time</v>
      </c>
      <c r="N1571" s="29" t="str">
        <f>_xlfn.XLOOKUP($B1571,mapping!$G$2:$G$5,mapping!$H$2:$H$5,,0)</f>
        <v>Mid-Level</v>
      </c>
      <c r="O1571" s="29" t="str">
        <f>_xlfn.XLOOKUP($J1571,mapping!$D$2:$D$56,mapping!$E$2:$E$56,,0)</f>
        <v>United States</v>
      </c>
      <c r="P1571" s="29" t="str">
        <f>_xlfn.XLOOKUP($K1571,mapping!$P$2:$P$4,mapping!$Q$2:$Q$4,,0)</f>
        <v>Medium</v>
      </c>
      <c r="Q1571" s="29" t="str">
        <f>_xlfn.XLOOKUP($I1571,mapping!$M$2:$M$4,mapping!$N$2:$N$4,,0)</f>
        <v>Remote</v>
      </c>
    </row>
    <row r="1572" spans="1:17" x14ac:dyDescent="0.25">
      <c r="A1572" s="28">
        <v>2022</v>
      </c>
      <c r="B1572" s="29" t="s">
        <v>11</v>
      </c>
      <c r="C1572" s="29" t="s">
        <v>12</v>
      </c>
      <c r="D1572" s="29" t="s">
        <v>130</v>
      </c>
      <c r="E1572" s="28">
        <v>124000</v>
      </c>
      <c r="F1572" s="29" t="s">
        <v>14</v>
      </c>
      <c r="G1572" s="28">
        <v>124000</v>
      </c>
      <c r="H1572" s="29" t="s">
        <v>17</v>
      </c>
      <c r="I1572" s="28">
        <v>100</v>
      </c>
      <c r="J1572" s="29" t="s">
        <v>17</v>
      </c>
      <c r="K1572" s="29" t="s">
        <v>16</v>
      </c>
      <c r="L1572" s="29" t="str">
        <f>_xlfn.XLOOKUP($D1572,mapping!$B$2:$B$124,mapping!$A$2:$A$124,,0)</f>
        <v>Data Engineer</v>
      </c>
      <c r="M1572" s="29" t="str">
        <f>_xlfn.XLOOKUP($C1572,mapping!$J$2:$J$5,mapping!$K$2:$K$5,,0)</f>
        <v>Full-Time</v>
      </c>
      <c r="N1572" s="29" t="str">
        <f>_xlfn.XLOOKUP($B1572,mapping!$G$2:$G$5,mapping!$H$2:$H$5,,0)</f>
        <v>Mid-Level</v>
      </c>
      <c r="O1572" s="29" t="str">
        <f>_xlfn.XLOOKUP($J1572,mapping!$D$2:$D$56,mapping!$E$2:$E$56,,0)</f>
        <v>United States</v>
      </c>
      <c r="P1572" s="29" t="str">
        <f>_xlfn.XLOOKUP($K1572,mapping!$P$2:$P$4,mapping!$Q$2:$Q$4,,0)</f>
        <v>Medium</v>
      </c>
      <c r="Q1572" s="29" t="str">
        <f>_xlfn.XLOOKUP($I1572,mapping!$M$2:$M$4,mapping!$N$2:$N$4,,0)</f>
        <v>Remote</v>
      </c>
    </row>
    <row r="1573" spans="1:17" x14ac:dyDescent="0.25">
      <c r="A1573" s="28">
        <v>2022</v>
      </c>
      <c r="B1573" s="29" t="s">
        <v>21</v>
      </c>
      <c r="C1573" s="29" t="s">
        <v>12</v>
      </c>
      <c r="D1573" s="29" t="s">
        <v>26</v>
      </c>
      <c r="E1573" s="28">
        <v>95000</v>
      </c>
      <c r="F1573" s="29" t="s">
        <v>14</v>
      </c>
      <c r="G1573" s="28">
        <v>95000</v>
      </c>
      <c r="H1573" s="29" t="s">
        <v>17</v>
      </c>
      <c r="I1573" s="28">
        <v>0</v>
      </c>
      <c r="J1573" s="29" t="s">
        <v>17</v>
      </c>
      <c r="K1573" s="29" t="s">
        <v>16</v>
      </c>
      <c r="L1573" s="29" t="str">
        <f>_xlfn.XLOOKUP($D1573,mapping!$B$2:$B$124,mapping!$A$2:$A$124,,0)</f>
        <v>Data Engineer</v>
      </c>
      <c r="M1573" s="29" t="str">
        <f>_xlfn.XLOOKUP($C1573,mapping!$J$2:$J$5,mapping!$K$2:$K$5,,0)</f>
        <v>Full-Time</v>
      </c>
      <c r="N1573" s="29" t="str">
        <f>_xlfn.XLOOKUP($B1573,mapping!$G$2:$G$5,mapping!$H$2:$H$5,,0)</f>
        <v>Senior</v>
      </c>
      <c r="O1573" s="29" t="str">
        <f>_xlfn.XLOOKUP($J1573,mapping!$D$2:$D$56,mapping!$E$2:$E$56,,0)</f>
        <v>United States</v>
      </c>
      <c r="P1573" s="29" t="str">
        <f>_xlfn.XLOOKUP($K1573,mapping!$P$2:$P$4,mapping!$Q$2:$Q$4,,0)</f>
        <v>Medium</v>
      </c>
      <c r="Q1573" s="29" t="str">
        <f>_xlfn.XLOOKUP($I1573,mapping!$M$2:$M$4,mapping!$N$2:$N$4,,0)</f>
        <v>On-site</v>
      </c>
    </row>
    <row r="1574" spans="1:17" x14ac:dyDescent="0.25">
      <c r="A1574" s="28">
        <v>2024</v>
      </c>
      <c r="B1574" s="29" t="s">
        <v>21</v>
      </c>
      <c r="C1574" s="29" t="s">
        <v>12</v>
      </c>
      <c r="D1574" s="29" t="s">
        <v>13</v>
      </c>
      <c r="E1574" s="28">
        <v>102000</v>
      </c>
      <c r="F1574" s="29" t="s">
        <v>14</v>
      </c>
      <c r="G1574" s="28">
        <v>102000</v>
      </c>
      <c r="H1574" s="29" t="s">
        <v>17</v>
      </c>
      <c r="I1574" s="28">
        <v>0</v>
      </c>
      <c r="J1574" s="29" t="s">
        <v>17</v>
      </c>
      <c r="K1574" s="29" t="s">
        <v>16</v>
      </c>
      <c r="L1574" s="29" t="str">
        <f>_xlfn.XLOOKUP($D1574,mapping!$B$2:$B$124,mapping!$A$2:$A$124,,0)</f>
        <v>Data Analyst</v>
      </c>
      <c r="M1574" s="29" t="str">
        <f>_xlfn.XLOOKUP($C1574,mapping!$J$2:$J$5,mapping!$K$2:$K$5,,0)</f>
        <v>Full-Time</v>
      </c>
      <c r="N1574" s="29" t="str">
        <f>_xlfn.XLOOKUP($B1574,mapping!$G$2:$G$5,mapping!$H$2:$H$5,,0)</f>
        <v>Senior</v>
      </c>
      <c r="O1574" s="29" t="str">
        <f>_xlfn.XLOOKUP($J1574,mapping!$D$2:$D$56,mapping!$E$2:$E$56,,0)</f>
        <v>United States</v>
      </c>
      <c r="P1574" s="29" t="str">
        <f>_xlfn.XLOOKUP($K1574,mapping!$P$2:$P$4,mapping!$Q$2:$Q$4,,0)</f>
        <v>Medium</v>
      </c>
      <c r="Q1574" s="29" t="str">
        <f>_xlfn.XLOOKUP($I1574,mapping!$M$2:$M$4,mapping!$N$2:$N$4,,0)</f>
        <v>On-site</v>
      </c>
    </row>
    <row r="1575" spans="1:17" x14ac:dyDescent="0.25">
      <c r="A1575" s="28">
        <v>2023</v>
      </c>
      <c r="B1575" s="29" t="s">
        <v>21</v>
      </c>
      <c r="C1575" s="29" t="s">
        <v>12</v>
      </c>
      <c r="D1575" s="29" t="s">
        <v>26</v>
      </c>
      <c r="E1575" s="28">
        <v>224500</v>
      </c>
      <c r="F1575" s="29" t="s">
        <v>14</v>
      </c>
      <c r="G1575" s="28">
        <v>224500</v>
      </c>
      <c r="H1575" s="29" t="s">
        <v>17</v>
      </c>
      <c r="I1575" s="28">
        <v>0</v>
      </c>
      <c r="J1575" s="29" t="s">
        <v>17</v>
      </c>
      <c r="K1575" s="29" t="s">
        <v>16</v>
      </c>
      <c r="L1575" s="29" t="str">
        <f>_xlfn.XLOOKUP($D1575,mapping!$B$2:$B$124,mapping!$A$2:$A$124,,0)</f>
        <v>Data Engineer</v>
      </c>
      <c r="M1575" s="29" t="str">
        <f>_xlfn.XLOOKUP($C1575,mapping!$J$2:$J$5,mapping!$K$2:$K$5,,0)</f>
        <v>Full-Time</v>
      </c>
      <c r="N1575" s="29" t="str">
        <f>_xlfn.XLOOKUP($B1575,mapping!$G$2:$G$5,mapping!$H$2:$H$5,,0)</f>
        <v>Senior</v>
      </c>
      <c r="O1575" s="29" t="str">
        <f>_xlfn.XLOOKUP($J1575,mapping!$D$2:$D$56,mapping!$E$2:$E$56,,0)</f>
        <v>United States</v>
      </c>
      <c r="P1575" s="29" t="str">
        <f>_xlfn.XLOOKUP($K1575,mapping!$P$2:$P$4,mapping!$Q$2:$Q$4,,0)</f>
        <v>Medium</v>
      </c>
      <c r="Q1575" s="29" t="str">
        <f>_xlfn.XLOOKUP($I1575,mapping!$M$2:$M$4,mapping!$N$2:$N$4,,0)</f>
        <v>On-site</v>
      </c>
    </row>
    <row r="1576" spans="1:17" x14ac:dyDescent="0.25">
      <c r="A1576" s="28">
        <v>2024</v>
      </c>
      <c r="B1576" s="29" t="s">
        <v>21</v>
      </c>
      <c r="C1576" s="29" t="s">
        <v>12</v>
      </c>
      <c r="D1576" s="29" t="s">
        <v>22</v>
      </c>
      <c r="E1576" s="28">
        <v>150000</v>
      </c>
      <c r="F1576" s="29" t="s">
        <v>14</v>
      </c>
      <c r="G1576" s="28">
        <v>150000</v>
      </c>
      <c r="H1576" s="29" t="s">
        <v>17</v>
      </c>
      <c r="I1576" s="28">
        <v>100</v>
      </c>
      <c r="J1576" s="29" t="s">
        <v>17</v>
      </c>
      <c r="K1576" s="29" t="s">
        <v>16</v>
      </c>
      <c r="L1576" s="29" t="str">
        <f>_xlfn.XLOOKUP($D1576,mapping!$B$2:$B$124,mapping!$A$2:$A$124,,0)</f>
        <v>Data Scientist</v>
      </c>
      <c r="M1576" s="29" t="str">
        <f>_xlfn.XLOOKUP($C1576,mapping!$J$2:$J$5,mapping!$K$2:$K$5,,0)</f>
        <v>Full-Time</v>
      </c>
      <c r="N1576" s="29" t="str">
        <f>_xlfn.XLOOKUP($B1576,mapping!$G$2:$G$5,mapping!$H$2:$H$5,,0)</f>
        <v>Senior</v>
      </c>
      <c r="O1576" s="29" t="str">
        <f>_xlfn.XLOOKUP($J1576,mapping!$D$2:$D$56,mapping!$E$2:$E$56,,0)</f>
        <v>United States</v>
      </c>
      <c r="P1576" s="29" t="str">
        <f>_xlfn.XLOOKUP($K1576,mapping!$P$2:$P$4,mapping!$Q$2:$Q$4,,0)</f>
        <v>Medium</v>
      </c>
      <c r="Q1576" s="29" t="str">
        <f>_xlfn.XLOOKUP($I1576,mapping!$M$2:$M$4,mapping!$N$2:$N$4,,0)</f>
        <v>Remote</v>
      </c>
    </row>
    <row r="1577" spans="1:17" x14ac:dyDescent="0.25">
      <c r="A1577" s="28">
        <v>2024</v>
      </c>
      <c r="B1577" s="29" t="s">
        <v>21</v>
      </c>
      <c r="C1577" s="29" t="s">
        <v>12</v>
      </c>
      <c r="D1577" s="29" t="s">
        <v>31</v>
      </c>
      <c r="E1577" s="28">
        <v>145000</v>
      </c>
      <c r="F1577" s="29" t="s">
        <v>14</v>
      </c>
      <c r="G1577" s="28">
        <v>145000</v>
      </c>
      <c r="H1577" s="29" t="s">
        <v>17</v>
      </c>
      <c r="I1577" s="28">
        <v>100</v>
      </c>
      <c r="J1577" s="29" t="s">
        <v>17</v>
      </c>
      <c r="K1577" s="29" t="s">
        <v>16</v>
      </c>
      <c r="L1577" s="29" t="str">
        <f>_xlfn.XLOOKUP($D1577,mapping!$B$2:$B$124,mapping!$A$2:$A$124,,0)</f>
        <v>Analytics Engineer</v>
      </c>
      <c r="M1577" s="29" t="str">
        <f>_xlfn.XLOOKUP($C1577,mapping!$J$2:$J$5,mapping!$K$2:$K$5,,0)</f>
        <v>Full-Time</v>
      </c>
      <c r="N1577" s="29" t="str">
        <f>_xlfn.XLOOKUP($B1577,mapping!$G$2:$G$5,mapping!$H$2:$H$5,,0)</f>
        <v>Senior</v>
      </c>
      <c r="O1577" s="29" t="str">
        <f>_xlfn.XLOOKUP($J1577,mapping!$D$2:$D$56,mapping!$E$2:$E$56,,0)</f>
        <v>United States</v>
      </c>
      <c r="P1577" s="29" t="str">
        <f>_xlfn.XLOOKUP($K1577,mapping!$P$2:$P$4,mapping!$Q$2:$Q$4,,0)</f>
        <v>Medium</v>
      </c>
      <c r="Q1577" s="29" t="str">
        <f>_xlfn.XLOOKUP($I1577,mapping!$M$2:$M$4,mapping!$N$2:$N$4,,0)</f>
        <v>Remote</v>
      </c>
    </row>
    <row r="1578" spans="1:17" x14ac:dyDescent="0.25">
      <c r="A1578" s="28">
        <v>2023</v>
      </c>
      <c r="B1578" s="29" t="s">
        <v>29</v>
      </c>
      <c r="C1578" s="29" t="s">
        <v>12</v>
      </c>
      <c r="D1578" s="29" t="s">
        <v>13</v>
      </c>
      <c r="E1578" s="28">
        <v>80000</v>
      </c>
      <c r="F1578" s="29" t="s">
        <v>14</v>
      </c>
      <c r="G1578" s="28">
        <v>80000</v>
      </c>
      <c r="H1578" s="29" t="s">
        <v>17</v>
      </c>
      <c r="I1578" s="28">
        <v>0</v>
      </c>
      <c r="J1578" s="29" t="s">
        <v>17</v>
      </c>
      <c r="K1578" s="29" t="s">
        <v>16</v>
      </c>
      <c r="L1578" s="29" t="str">
        <f>_xlfn.XLOOKUP($D1578,mapping!$B$2:$B$124,mapping!$A$2:$A$124,,0)</f>
        <v>Data Analyst</v>
      </c>
      <c r="M1578" s="29" t="str">
        <f>_xlfn.XLOOKUP($C1578,mapping!$J$2:$J$5,mapping!$K$2:$K$5,,0)</f>
        <v>Full-Time</v>
      </c>
      <c r="N1578" s="29" t="str">
        <f>_xlfn.XLOOKUP($B1578,mapping!$G$2:$G$5,mapping!$H$2:$H$5,,0)</f>
        <v>Junior</v>
      </c>
      <c r="O1578" s="29" t="str">
        <f>_xlfn.XLOOKUP($J1578,mapping!$D$2:$D$56,mapping!$E$2:$E$56,,0)</f>
        <v>United States</v>
      </c>
      <c r="P1578" s="29" t="str">
        <f>_xlfn.XLOOKUP($K1578,mapping!$P$2:$P$4,mapping!$Q$2:$Q$4,,0)</f>
        <v>Medium</v>
      </c>
      <c r="Q1578" s="29" t="str">
        <f>_xlfn.XLOOKUP($I1578,mapping!$M$2:$M$4,mapping!$N$2:$N$4,,0)</f>
        <v>On-site</v>
      </c>
    </row>
    <row r="1579" spans="1:17" x14ac:dyDescent="0.25">
      <c r="A1579" s="28">
        <v>2023</v>
      </c>
      <c r="B1579" s="29" t="s">
        <v>21</v>
      </c>
      <c r="C1579" s="29" t="s">
        <v>12</v>
      </c>
      <c r="D1579" s="29" t="s">
        <v>26</v>
      </c>
      <c r="E1579" s="28">
        <v>126800</v>
      </c>
      <c r="F1579" s="29" t="s">
        <v>14</v>
      </c>
      <c r="G1579" s="28">
        <v>126800</v>
      </c>
      <c r="H1579" s="29" t="s">
        <v>17</v>
      </c>
      <c r="I1579" s="28">
        <v>100</v>
      </c>
      <c r="J1579" s="29" t="s">
        <v>17</v>
      </c>
      <c r="K1579" s="29" t="s">
        <v>16</v>
      </c>
      <c r="L1579" s="29" t="str">
        <f>_xlfn.XLOOKUP($D1579,mapping!$B$2:$B$124,mapping!$A$2:$A$124,,0)</f>
        <v>Data Engineer</v>
      </c>
      <c r="M1579" s="29" t="str">
        <f>_xlfn.XLOOKUP($C1579,mapping!$J$2:$J$5,mapping!$K$2:$K$5,,0)</f>
        <v>Full-Time</v>
      </c>
      <c r="N1579" s="29" t="str">
        <f>_xlfn.XLOOKUP($B1579,mapping!$G$2:$G$5,mapping!$H$2:$H$5,,0)</f>
        <v>Senior</v>
      </c>
      <c r="O1579" s="29" t="str">
        <f>_xlfn.XLOOKUP($J1579,mapping!$D$2:$D$56,mapping!$E$2:$E$56,,0)</f>
        <v>United States</v>
      </c>
      <c r="P1579" s="29" t="str">
        <f>_xlfn.XLOOKUP($K1579,mapping!$P$2:$P$4,mapping!$Q$2:$Q$4,,0)</f>
        <v>Medium</v>
      </c>
      <c r="Q1579" s="29" t="str">
        <f>_xlfn.XLOOKUP($I1579,mapping!$M$2:$M$4,mapping!$N$2:$N$4,,0)</f>
        <v>Remote</v>
      </c>
    </row>
    <row r="1580" spans="1:17" x14ac:dyDescent="0.25">
      <c r="A1580" s="28">
        <v>2024</v>
      </c>
      <c r="B1580" s="29" t="s">
        <v>21</v>
      </c>
      <c r="C1580" s="29" t="s">
        <v>12</v>
      </c>
      <c r="D1580" s="29" t="s">
        <v>106</v>
      </c>
      <c r="E1580" s="28">
        <v>173000</v>
      </c>
      <c r="F1580" s="29" t="s">
        <v>14</v>
      </c>
      <c r="G1580" s="28">
        <v>173000</v>
      </c>
      <c r="H1580" s="29" t="s">
        <v>17</v>
      </c>
      <c r="I1580" s="28">
        <v>0</v>
      </c>
      <c r="J1580" s="29" t="s">
        <v>17</v>
      </c>
      <c r="K1580" s="29" t="s">
        <v>16</v>
      </c>
      <c r="L1580" s="29" t="str">
        <f>_xlfn.XLOOKUP($D1580,mapping!$B$2:$B$124,mapping!$A$2:$A$124,,0)</f>
        <v>Machine Learning Engineer</v>
      </c>
      <c r="M1580" s="29" t="str">
        <f>_xlfn.XLOOKUP($C1580,mapping!$J$2:$J$5,mapping!$K$2:$K$5,,0)</f>
        <v>Full-Time</v>
      </c>
      <c r="N1580" s="29" t="str">
        <f>_xlfn.XLOOKUP($B1580,mapping!$G$2:$G$5,mapping!$H$2:$H$5,,0)</f>
        <v>Senior</v>
      </c>
      <c r="O1580" s="29" t="str">
        <f>_xlfn.XLOOKUP($J1580,mapping!$D$2:$D$56,mapping!$E$2:$E$56,,0)</f>
        <v>United States</v>
      </c>
      <c r="P1580" s="29" t="str">
        <f>_xlfn.XLOOKUP($K1580,mapping!$P$2:$P$4,mapping!$Q$2:$Q$4,,0)</f>
        <v>Medium</v>
      </c>
      <c r="Q1580" s="29" t="str">
        <f>_xlfn.XLOOKUP($I1580,mapping!$M$2:$M$4,mapping!$N$2:$N$4,,0)</f>
        <v>On-site</v>
      </c>
    </row>
    <row r="1581" spans="1:17" x14ac:dyDescent="0.25">
      <c r="A1581" s="28">
        <v>2023</v>
      </c>
      <c r="B1581" s="29" t="s">
        <v>21</v>
      </c>
      <c r="C1581" s="29" t="s">
        <v>12</v>
      </c>
      <c r="D1581" s="29" t="s">
        <v>26</v>
      </c>
      <c r="E1581" s="28">
        <v>170000</v>
      </c>
      <c r="F1581" s="29" t="s">
        <v>14</v>
      </c>
      <c r="G1581" s="28">
        <v>170000</v>
      </c>
      <c r="H1581" s="29" t="s">
        <v>17</v>
      </c>
      <c r="I1581" s="28">
        <v>0</v>
      </c>
      <c r="J1581" s="29" t="s">
        <v>17</v>
      </c>
      <c r="K1581" s="29" t="s">
        <v>16</v>
      </c>
      <c r="L1581" s="29" t="str">
        <f>_xlfn.XLOOKUP($D1581,mapping!$B$2:$B$124,mapping!$A$2:$A$124,,0)</f>
        <v>Data Engineer</v>
      </c>
      <c r="M1581" s="29" t="str">
        <f>_xlfn.XLOOKUP($C1581,mapping!$J$2:$J$5,mapping!$K$2:$K$5,,0)</f>
        <v>Full-Time</v>
      </c>
      <c r="N1581" s="29" t="str">
        <f>_xlfn.XLOOKUP($B1581,mapping!$G$2:$G$5,mapping!$H$2:$H$5,,0)</f>
        <v>Senior</v>
      </c>
      <c r="O1581" s="29" t="str">
        <f>_xlfn.XLOOKUP($J1581,mapping!$D$2:$D$56,mapping!$E$2:$E$56,,0)</f>
        <v>United States</v>
      </c>
      <c r="P1581" s="29" t="str">
        <f>_xlfn.XLOOKUP($K1581,mapping!$P$2:$P$4,mapping!$Q$2:$Q$4,,0)</f>
        <v>Medium</v>
      </c>
      <c r="Q1581" s="29" t="str">
        <f>_xlfn.XLOOKUP($I1581,mapping!$M$2:$M$4,mapping!$N$2:$N$4,,0)</f>
        <v>On-site</v>
      </c>
    </row>
    <row r="1582" spans="1:17" x14ac:dyDescent="0.25">
      <c r="A1582" s="28">
        <v>2023</v>
      </c>
      <c r="B1582" s="29" t="s">
        <v>21</v>
      </c>
      <c r="C1582" s="29" t="s">
        <v>12</v>
      </c>
      <c r="D1582" s="29" t="s">
        <v>63</v>
      </c>
      <c r="E1582" s="28">
        <v>67200</v>
      </c>
      <c r="F1582" s="29" t="s">
        <v>14</v>
      </c>
      <c r="G1582" s="28">
        <v>67200</v>
      </c>
      <c r="H1582" s="29" t="s">
        <v>17</v>
      </c>
      <c r="I1582" s="28">
        <v>0</v>
      </c>
      <c r="J1582" s="29" t="s">
        <v>17</v>
      </c>
      <c r="K1582" s="29" t="s">
        <v>16</v>
      </c>
      <c r="L1582" s="29" t="str">
        <f>_xlfn.XLOOKUP($D1582,mapping!$B$2:$B$124,mapping!$A$2:$A$124,,0)</f>
        <v>Data Architect</v>
      </c>
      <c r="M1582" s="29" t="str">
        <f>_xlfn.XLOOKUP($C1582,mapping!$J$2:$J$5,mapping!$K$2:$K$5,,0)</f>
        <v>Full-Time</v>
      </c>
      <c r="N1582" s="29" t="str">
        <f>_xlfn.XLOOKUP($B1582,mapping!$G$2:$G$5,mapping!$H$2:$H$5,,0)</f>
        <v>Senior</v>
      </c>
      <c r="O1582" s="29" t="str">
        <f>_xlfn.XLOOKUP($J1582,mapping!$D$2:$D$56,mapping!$E$2:$E$56,,0)</f>
        <v>United States</v>
      </c>
      <c r="P1582" s="29" t="str">
        <f>_xlfn.XLOOKUP($K1582,mapping!$P$2:$P$4,mapping!$Q$2:$Q$4,,0)</f>
        <v>Medium</v>
      </c>
      <c r="Q1582" s="29" t="str">
        <f>_xlfn.XLOOKUP($I1582,mapping!$M$2:$M$4,mapping!$N$2:$N$4,,0)</f>
        <v>On-site</v>
      </c>
    </row>
    <row r="1583" spans="1:17" x14ac:dyDescent="0.25">
      <c r="A1583" s="28">
        <v>2023</v>
      </c>
      <c r="B1583" s="29" t="s">
        <v>21</v>
      </c>
      <c r="C1583" s="29" t="s">
        <v>12</v>
      </c>
      <c r="D1583" s="29" t="s">
        <v>26</v>
      </c>
      <c r="E1583" s="28">
        <v>180000</v>
      </c>
      <c r="F1583" s="29" t="s">
        <v>14</v>
      </c>
      <c r="G1583" s="28">
        <v>180000</v>
      </c>
      <c r="H1583" s="29" t="s">
        <v>17</v>
      </c>
      <c r="I1583" s="28">
        <v>0</v>
      </c>
      <c r="J1583" s="29" t="s">
        <v>17</v>
      </c>
      <c r="K1583" s="29" t="s">
        <v>16</v>
      </c>
      <c r="L1583" s="29" t="str">
        <f>_xlfn.XLOOKUP($D1583,mapping!$B$2:$B$124,mapping!$A$2:$A$124,,0)</f>
        <v>Data Engineer</v>
      </c>
      <c r="M1583" s="29" t="str">
        <f>_xlfn.XLOOKUP($C1583,mapping!$J$2:$J$5,mapping!$K$2:$K$5,,0)</f>
        <v>Full-Time</v>
      </c>
      <c r="N1583" s="29" t="str">
        <f>_xlfn.XLOOKUP($B1583,mapping!$G$2:$G$5,mapping!$H$2:$H$5,,0)</f>
        <v>Senior</v>
      </c>
      <c r="O1583" s="29" t="str">
        <f>_xlfn.XLOOKUP($J1583,mapping!$D$2:$D$56,mapping!$E$2:$E$56,,0)</f>
        <v>United States</v>
      </c>
      <c r="P1583" s="29" t="str">
        <f>_xlfn.XLOOKUP($K1583,mapping!$P$2:$P$4,mapping!$Q$2:$Q$4,,0)</f>
        <v>Medium</v>
      </c>
      <c r="Q1583" s="29" t="str">
        <f>_xlfn.XLOOKUP($I1583,mapping!$M$2:$M$4,mapping!$N$2:$N$4,,0)</f>
        <v>On-site</v>
      </c>
    </row>
    <row r="1584" spans="1:17" x14ac:dyDescent="0.25">
      <c r="A1584" s="28">
        <v>2024</v>
      </c>
      <c r="B1584" s="29" t="s">
        <v>25</v>
      </c>
      <c r="C1584" s="29" t="s">
        <v>12</v>
      </c>
      <c r="D1584" s="29" t="s">
        <v>13</v>
      </c>
      <c r="E1584" s="28">
        <v>55000</v>
      </c>
      <c r="F1584" s="29" t="s">
        <v>27</v>
      </c>
      <c r="G1584" s="28">
        <v>68750</v>
      </c>
      <c r="H1584" s="29" t="s">
        <v>28</v>
      </c>
      <c r="I1584" s="28">
        <v>0</v>
      </c>
      <c r="J1584" s="29" t="s">
        <v>28</v>
      </c>
      <c r="K1584" s="29" t="s">
        <v>16</v>
      </c>
      <c r="L1584" s="29" t="str">
        <f>_xlfn.XLOOKUP($D1584,mapping!$B$2:$B$124,mapping!$A$2:$A$124,,0)</f>
        <v>Data Analyst</v>
      </c>
      <c r="M1584" s="29" t="str">
        <f>_xlfn.XLOOKUP($C1584,mapping!$J$2:$J$5,mapping!$K$2:$K$5,,0)</f>
        <v>Full-Time</v>
      </c>
      <c r="N1584" s="29" t="str">
        <f>_xlfn.XLOOKUP($B1584,mapping!$G$2:$G$5,mapping!$H$2:$H$5,,0)</f>
        <v>Executive</v>
      </c>
      <c r="O1584" s="29" t="str">
        <f>_xlfn.XLOOKUP($J1584,mapping!$D$2:$D$56,mapping!$E$2:$E$56,,0)</f>
        <v>United Kingdom</v>
      </c>
      <c r="P1584" s="29" t="str">
        <f>_xlfn.XLOOKUP($K1584,mapping!$P$2:$P$4,mapping!$Q$2:$Q$4,,0)</f>
        <v>Medium</v>
      </c>
      <c r="Q1584" s="29" t="str">
        <f>_xlfn.XLOOKUP($I1584,mapping!$M$2:$M$4,mapping!$N$2:$N$4,,0)</f>
        <v>On-site</v>
      </c>
    </row>
    <row r="1585" spans="1:17" x14ac:dyDescent="0.25">
      <c r="A1585" s="28">
        <v>2023</v>
      </c>
      <c r="B1585" s="29" t="s">
        <v>21</v>
      </c>
      <c r="C1585" s="29" t="s">
        <v>12</v>
      </c>
      <c r="D1585" s="29" t="s">
        <v>13</v>
      </c>
      <c r="E1585" s="28">
        <v>133300</v>
      </c>
      <c r="F1585" s="29" t="s">
        <v>14</v>
      </c>
      <c r="G1585" s="28">
        <v>133300</v>
      </c>
      <c r="H1585" s="29" t="s">
        <v>17</v>
      </c>
      <c r="I1585" s="28">
        <v>100</v>
      </c>
      <c r="J1585" s="29" t="s">
        <v>17</v>
      </c>
      <c r="K1585" s="29" t="s">
        <v>16</v>
      </c>
      <c r="L1585" s="29" t="str">
        <f>_xlfn.XLOOKUP($D1585,mapping!$B$2:$B$124,mapping!$A$2:$A$124,,0)</f>
        <v>Data Analyst</v>
      </c>
      <c r="M1585" s="29" t="str">
        <f>_xlfn.XLOOKUP($C1585,mapping!$J$2:$J$5,mapping!$K$2:$K$5,,0)</f>
        <v>Full-Time</v>
      </c>
      <c r="N1585" s="29" t="str">
        <f>_xlfn.XLOOKUP($B1585,mapping!$G$2:$G$5,mapping!$H$2:$H$5,,0)</f>
        <v>Senior</v>
      </c>
      <c r="O1585" s="29" t="str">
        <f>_xlfn.XLOOKUP($J1585,mapping!$D$2:$D$56,mapping!$E$2:$E$56,,0)</f>
        <v>United States</v>
      </c>
      <c r="P1585" s="29" t="str">
        <f>_xlfn.XLOOKUP($K1585,mapping!$P$2:$P$4,mapping!$Q$2:$Q$4,,0)</f>
        <v>Medium</v>
      </c>
      <c r="Q1585" s="29" t="str">
        <f>_xlfn.XLOOKUP($I1585,mapping!$M$2:$M$4,mapping!$N$2:$N$4,,0)</f>
        <v>Remote</v>
      </c>
    </row>
    <row r="1586" spans="1:17" x14ac:dyDescent="0.25">
      <c r="A1586" s="28">
        <v>2023</v>
      </c>
      <c r="B1586" s="29" t="s">
        <v>21</v>
      </c>
      <c r="C1586" s="29" t="s">
        <v>12</v>
      </c>
      <c r="D1586" s="29" t="s">
        <v>22</v>
      </c>
      <c r="E1586" s="28">
        <v>160000</v>
      </c>
      <c r="F1586" s="29" t="s">
        <v>14</v>
      </c>
      <c r="G1586" s="28">
        <v>160000</v>
      </c>
      <c r="H1586" s="29" t="s">
        <v>17</v>
      </c>
      <c r="I1586" s="28">
        <v>100</v>
      </c>
      <c r="J1586" s="29" t="s">
        <v>17</v>
      </c>
      <c r="K1586" s="29" t="s">
        <v>16</v>
      </c>
      <c r="L1586" s="29" t="str">
        <f>_xlfn.XLOOKUP($D1586,mapping!$B$2:$B$124,mapping!$A$2:$A$124,,0)</f>
        <v>Data Scientist</v>
      </c>
      <c r="M1586" s="29" t="str">
        <f>_xlfn.XLOOKUP($C1586,mapping!$J$2:$J$5,mapping!$K$2:$K$5,,0)</f>
        <v>Full-Time</v>
      </c>
      <c r="N1586" s="29" t="str">
        <f>_xlfn.XLOOKUP($B1586,mapping!$G$2:$G$5,mapping!$H$2:$H$5,,0)</f>
        <v>Senior</v>
      </c>
      <c r="O1586" s="29" t="str">
        <f>_xlfn.XLOOKUP($J1586,mapping!$D$2:$D$56,mapping!$E$2:$E$56,,0)</f>
        <v>United States</v>
      </c>
      <c r="P1586" s="29" t="str">
        <f>_xlfn.XLOOKUP($K1586,mapping!$P$2:$P$4,mapping!$Q$2:$Q$4,,0)</f>
        <v>Medium</v>
      </c>
      <c r="Q1586" s="29" t="str">
        <f>_xlfn.XLOOKUP($I1586,mapping!$M$2:$M$4,mapping!$N$2:$N$4,,0)</f>
        <v>Remote</v>
      </c>
    </row>
    <row r="1587" spans="1:17" x14ac:dyDescent="0.25">
      <c r="A1587" s="28">
        <v>2023</v>
      </c>
      <c r="B1587" s="29" t="s">
        <v>21</v>
      </c>
      <c r="C1587" s="29" t="s">
        <v>12</v>
      </c>
      <c r="D1587" s="29" t="s">
        <v>18</v>
      </c>
      <c r="E1587" s="28">
        <v>142200</v>
      </c>
      <c r="F1587" s="29" t="s">
        <v>14</v>
      </c>
      <c r="G1587" s="28">
        <v>142200</v>
      </c>
      <c r="H1587" s="29" t="s">
        <v>17</v>
      </c>
      <c r="I1587" s="28">
        <v>0</v>
      </c>
      <c r="J1587" s="29" t="s">
        <v>17</v>
      </c>
      <c r="K1587" s="29" t="s">
        <v>16</v>
      </c>
      <c r="L1587" s="29" t="str">
        <f>_xlfn.XLOOKUP($D1587,mapping!$B$2:$B$124,mapping!$A$2:$A$124,,0)</f>
        <v>Machine Learning Engineer</v>
      </c>
      <c r="M1587" s="29" t="str">
        <f>_xlfn.XLOOKUP($C1587,mapping!$J$2:$J$5,mapping!$K$2:$K$5,,0)</f>
        <v>Full-Time</v>
      </c>
      <c r="N1587" s="29" t="str">
        <f>_xlfn.XLOOKUP($B1587,mapping!$G$2:$G$5,mapping!$H$2:$H$5,,0)</f>
        <v>Senior</v>
      </c>
      <c r="O1587" s="29" t="str">
        <f>_xlfn.XLOOKUP($J1587,mapping!$D$2:$D$56,mapping!$E$2:$E$56,,0)</f>
        <v>United States</v>
      </c>
      <c r="P1587" s="29" t="str">
        <f>_xlfn.XLOOKUP($K1587,mapping!$P$2:$P$4,mapping!$Q$2:$Q$4,,0)</f>
        <v>Medium</v>
      </c>
      <c r="Q1587" s="29" t="str">
        <f>_xlfn.XLOOKUP($I1587,mapping!$M$2:$M$4,mapping!$N$2:$N$4,,0)</f>
        <v>On-site</v>
      </c>
    </row>
    <row r="1588" spans="1:17" x14ac:dyDescent="0.25">
      <c r="A1588" s="28">
        <v>2024</v>
      </c>
      <c r="B1588" s="29" t="s">
        <v>29</v>
      </c>
      <c r="C1588" s="29" t="s">
        <v>12</v>
      </c>
      <c r="D1588" s="29" t="s">
        <v>13</v>
      </c>
      <c r="E1588" s="28">
        <v>90000</v>
      </c>
      <c r="F1588" s="29" t="s">
        <v>14</v>
      </c>
      <c r="G1588" s="28">
        <v>90000</v>
      </c>
      <c r="H1588" s="29" t="s">
        <v>17</v>
      </c>
      <c r="I1588" s="28">
        <v>0</v>
      </c>
      <c r="J1588" s="29" t="s">
        <v>17</v>
      </c>
      <c r="K1588" s="29" t="s">
        <v>16</v>
      </c>
      <c r="L1588" s="29" t="str">
        <f>_xlfn.XLOOKUP($D1588,mapping!$B$2:$B$124,mapping!$A$2:$A$124,,0)</f>
        <v>Data Analyst</v>
      </c>
      <c r="M1588" s="29" t="str">
        <f>_xlfn.XLOOKUP($C1588,mapping!$J$2:$J$5,mapping!$K$2:$K$5,,0)</f>
        <v>Full-Time</v>
      </c>
      <c r="N1588" s="29" t="str">
        <f>_xlfn.XLOOKUP($B1588,mapping!$G$2:$G$5,mapping!$H$2:$H$5,,0)</f>
        <v>Junior</v>
      </c>
      <c r="O1588" s="29" t="str">
        <f>_xlfn.XLOOKUP($J1588,mapping!$D$2:$D$56,mapping!$E$2:$E$56,,0)</f>
        <v>United States</v>
      </c>
      <c r="P1588" s="29" t="str">
        <f>_xlfn.XLOOKUP($K1588,mapping!$P$2:$P$4,mapping!$Q$2:$Q$4,,0)</f>
        <v>Medium</v>
      </c>
      <c r="Q1588" s="29" t="str">
        <f>_xlfn.XLOOKUP($I1588,mapping!$M$2:$M$4,mapping!$N$2:$N$4,,0)</f>
        <v>On-site</v>
      </c>
    </row>
    <row r="1589" spans="1:17" x14ac:dyDescent="0.25">
      <c r="A1589" s="28">
        <v>2023</v>
      </c>
      <c r="B1589" s="29" t="s">
        <v>21</v>
      </c>
      <c r="C1589" s="29" t="s">
        <v>12</v>
      </c>
      <c r="D1589" s="29" t="s">
        <v>22</v>
      </c>
      <c r="E1589" s="28">
        <v>146000</v>
      </c>
      <c r="F1589" s="29" t="s">
        <v>14</v>
      </c>
      <c r="G1589" s="28">
        <v>146000</v>
      </c>
      <c r="H1589" s="29" t="s">
        <v>17</v>
      </c>
      <c r="I1589" s="28">
        <v>0</v>
      </c>
      <c r="J1589" s="29" t="s">
        <v>17</v>
      </c>
      <c r="K1589" s="29" t="s">
        <v>16</v>
      </c>
      <c r="L1589" s="29" t="str">
        <f>_xlfn.XLOOKUP($D1589,mapping!$B$2:$B$124,mapping!$A$2:$A$124,,0)</f>
        <v>Data Scientist</v>
      </c>
      <c r="M1589" s="29" t="str">
        <f>_xlfn.XLOOKUP($C1589,mapping!$J$2:$J$5,mapping!$K$2:$K$5,,0)</f>
        <v>Full-Time</v>
      </c>
      <c r="N1589" s="29" t="str">
        <f>_xlfn.XLOOKUP($B1589,mapping!$G$2:$G$5,mapping!$H$2:$H$5,,0)</f>
        <v>Senior</v>
      </c>
      <c r="O1589" s="29" t="str">
        <f>_xlfn.XLOOKUP($J1589,mapping!$D$2:$D$56,mapping!$E$2:$E$56,,0)</f>
        <v>United States</v>
      </c>
      <c r="P1589" s="29" t="str">
        <f>_xlfn.XLOOKUP($K1589,mapping!$P$2:$P$4,mapping!$Q$2:$Q$4,,0)</f>
        <v>Medium</v>
      </c>
      <c r="Q1589" s="29" t="str">
        <f>_xlfn.XLOOKUP($I1589,mapping!$M$2:$M$4,mapping!$N$2:$N$4,,0)</f>
        <v>On-site</v>
      </c>
    </row>
    <row r="1590" spans="1:17" x14ac:dyDescent="0.25">
      <c r="A1590" s="28">
        <v>2023</v>
      </c>
      <c r="B1590" s="29" t="s">
        <v>11</v>
      </c>
      <c r="C1590" s="29" t="s">
        <v>12</v>
      </c>
      <c r="D1590" s="29" t="s">
        <v>63</v>
      </c>
      <c r="E1590" s="28">
        <v>90000</v>
      </c>
      <c r="F1590" s="29" t="s">
        <v>14</v>
      </c>
      <c r="G1590" s="28">
        <v>90000</v>
      </c>
      <c r="H1590" s="29" t="s">
        <v>17</v>
      </c>
      <c r="I1590" s="28">
        <v>100</v>
      </c>
      <c r="J1590" s="29" t="s">
        <v>17</v>
      </c>
      <c r="K1590" s="29" t="s">
        <v>16</v>
      </c>
      <c r="L1590" s="29" t="str">
        <f>_xlfn.XLOOKUP($D1590,mapping!$B$2:$B$124,mapping!$A$2:$A$124,,0)</f>
        <v>Data Architect</v>
      </c>
      <c r="M1590" s="29" t="str">
        <f>_xlfn.XLOOKUP($C1590,mapping!$J$2:$J$5,mapping!$K$2:$K$5,,0)</f>
        <v>Full-Time</v>
      </c>
      <c r="N1590" s="29" t="str">
        <f>_xlfn.XLOOKUP($B1590,mapping!$G$2:$G$5,mapping!$H$2:$H$5,,0)</f>
        <v>Mid-Level</v>
      </c>
      <c r="O1590" s="29" t="str">
        <f>_xlfn.XLOOKUP($J1590,mapping!$D$2:$D$56,mapping!$E$2:$E$56,,0)</f>
        <v>United States</v>
      </c>
      <c r="P1590" s="29" t="str">
        <f>_xlfn.XLOOKUP($K1590,mapping!$P$2:$P$4,mapping!$Q$2:$Q$4,,0)</f>
        <v>Medium</v>
      </c>
      <c r="Q1590" s="29" t="str">
        <f>_xlfn.XLOOKUP($I1590,mapping!$M$2:$M$4,mapping!$N$2:$N$4,,0)</f>
        <v>Remote</v>
      </c>
    </row>
    <row r="1591" spans="1:17" x14ac:dyDescent="0.25">
      <c r="A1591" s="28">
        <v>2024</v>
      </c>
      <c r="B1591" s="29" t="s">
        <v>21</v>
      </c>
      <c r="C1591" s="29" t="s">
        <v>12</v>
      </c>
      <c r="D1591" s="29" t="s">
        <v>18</v>
      </c>
      <c r="E1591" s="28">
        <v>172200</v>
      </c>
      <c r="F1591" s="29" t="s">
        <v>14</v>
      </c>
      <c r="G1591" s="28">
        <v>172200</v>
      </c>
      <c r="H1591" s="29" t="s">
        <v>17</v>
      </c>
      <c r="I1591" s="28">
        <v>0</v>
      </c>
      <c r="J1591" s="29" t="s">
        <v>17</v>
      </c>
      <c r="K1591" s="29" t="s">
        <v>16</v>
      </c>
      <c r="L1591" s="29" t="str">
        <f>_xlfn.XLOOKUP($D1591,mapping!$B$2:$B$124,mapping!$A$2:$A$124,,0)</f>
        <v>Machine Learning Engineer</v>
      </c>
      <c r="M1591" s="29" t="str">
        <f>_xlfn.XLOOKUP($C1591,mapping!$J$2:$J$5,mapping!$K$2:$K$5,,0)</f>
        <v>Full-Time</v>
      </c>
      <c r="N1591" s="29" t="str">
        <f>_xlfn.XLOOKUP($B1591,mapping!$G$2:$G$5,mapping!$H$2:$H$5,,0)</f>
        <v>Senior</v>
      </c>
      <c r="O1591" s="29" t="str">
        <f>_xlfn.XLOOKUP($J1591,mapping!$D$2:$D$56,mapping!$E$2:$E$56,,0)</f>
        <v>United States</v>
      </c>
      <c r="P1591" s="29" t="str">
        <f>_xlfn.XLOOKUP($K1591,mapping!$P$2:$P$4,mapping!$Q$2:$Q$4,,0)</f>
        <v>Medium</v>
      </c>
      <c r="Q1591" s="29" t="str">
        <f>_xlfn.XLOOKUP($I1591,mapping!$M$2:$M$4,mapping!$N$2:$N$4,,0)</f>
        <v>On-site</v>
      </c>
    </row>
    <row r="1592" spans="1:17" x14ac:dyDescent="0.25">
      <c r="A1592" s="28">
        <v>2023</v>
      </c>
      <c r="B1592" s="29" t="s">
        <v>11</v>
      </c>
      <c r="C1592" s="29" t="s">
        <v>12</v>
      </c>
      <c r="D1592" s="29" t="s">
        <v>158</v>
      </c>
      <c r="E1592" s="28">
        <v>130000</v>
      </c>
      <c r="F1592" s="29" t="s">
        <v>14</v>
      </c>
      <c r="G1592" s="28">
        <v>130000</v>
      </c>
      <c r="H1592" s="29" t="s">
        <v>17</v>
      </c>
      <c r="I1592" s="28">
        <v>100</v>
      </c>
      <c r="J1592" s="29" t="s">
        <v>17</v>
      </c>
      <c r="K1592" s="29" t="s">
        <v>33</v>
      </c>
      <c r="L1592" s="29" t="str">
        <f>_xlfn.XLOOKUP($D1592,mapping!$B$2:$B$124,mapping!$A$2:$A$124,,0)</f>
        <v>Data Analyst</v>
      </c>
      <c r="M1592" s="29" t="str">
        <f>_xlfn.XLOOKUP($C1592,mapping!$J$2:$J$5,mapping!$K$2:$K$5,,0)</f>
        <v>Full-Time</v>
      </c>
      <c r="N1592" s="29" t="str">
        <f>_xlfn.XLOOKUP($B1592,mapping!$G$2:$G$5,mapping!$H$2:$H$5,,0)</f>
        <v>Mid-Level</v>
      </c>
      <c r="O1592" s="29" t="str">
        <f>_xlfn.XLOOKUP($J1592,mapping!$D$2:$D$56,mapping!$E$2:$E$56,,0)</f>
        <v>United States</v>
      </c>
      <c r="P1592" s="29" t="str">
        <f>_xlfn.XLOOKUP($K1592,mapping!$P$2:$P$4,mapping!$Q$2:$Q$4,,0)</f>
        <v>Large</v>
      </c>
      <c r="Q1592" s="29" t="str">
        <f>_xlfn.XLOOKUP($I1592,mapping!$M$2:$M$4,mapping!$N$2:$N$4,,0)</f>
        <v>Remote</v>
      </c>
    </row>
    <row r="1593" spans="1:17" x14ac:dyDescent="0.25">
      <c r="A1593" s="28">
        <v>2022</v>
      </c>
      <c r="B1593" s="29" t="s">
        <v>21</v>
      </c>
      <c r="C1593" s="29" t="s">
        <v>12</v>
      </c>
      <c r="D1593" s="29" t="s">
        <v>22</v>
      </c>
      <c r="E1593" s="28">
        <v>179400</v>
      </c>
      <c r="F1593" s="29" t="s">
        <v>14</v>
      </c>
      <c r="G1593" s="28">
        <v>179400</v>
      </c>
      <c r="H1593" s="29" t="s">
        <v>17</v>
      </c>
      <c r="I1593" s="28">
        <v>100</v>
      </c>
      <c r="J1593" s="29" t="s">
        <v>17</v>
      </c>
      <c r="K1593" s="29" t="s">
        <v>16</v>
      </c>
      <c r="L1593" s="29" t="str">
        <f>_xlfn.XLOOKUP($D1593,mapping!$B$2:$B$124,mapping!$A$2:$A$124,,0)</f>
        <v>Data Scientist</v>
      </c>
      <c r="M1593" s="29" t="str">
        <f>_xlfn.XLOOKUP($C1593,mapping!$J$2:$J$5,mapping!$K$2:$K$5,,0)</f>
        <v>Full-Time</v>
      </c>
      <c r="N1593" s="29" t="str">
        <f>_xlfn.XLOOKUP($B1593,mapping!$G$2:$G$5,mapping!$H$2:$H$5,,0)</f>
        <v>Senior</v>
      </c>
      <c r="O1593" s="29" t="str">
        <f>_xlfn.XLOOKUP($J1593,mapping!$D$2:$D$56,mapping!$E$2:$E$56,,0)</f>
        <v>United States</v>
      </c>
      <c r="P1593" s="29" t="str">
        <f>_xlfn.XLOOKUP($K1593,mapping!$P$2:$P$4,mapping!$Q$2:$Q$4,,0)</f>
        <v>Medium</v>
      </c>
      <c r="Q1593" s="29" t="str">
        <f>_xlfn.XLOOKUP($I1593,mapping!$M$2:$M$4,mapping!$N$2:$N$4,,0)</f>
        <v>Remote</v>
      </c>
    </row>
    <row r="1594" spans="1:17" x14ac:dyDescent="0.25">
      <c r="A1594" s="28">
        <v>2022</v>
      </c>
      <c r="B1594" s="29" t="s">
        <v>21</v>
      </c>
      <c r="C1594" s="29" t="s">
        <v>12</v>
      </c>
      <c r="D1594" s="29" t="s">
        <v>26</v>
      </c>
      <c r="E1594" s="28">
        <v>154600</v>
      </c>
      <c r="F1594" s="29" t="s">
        <v>14</v>
      </c>
      <c r="G1594" s="28">
        <v>154600</v>
      </c>
      <c r="H1594" s="29" t="s">
        <v>17</v>
      </c>
      <c r="I1594" s="28">
        <v>100</v>
      </c>
      <c r="J1594" s="29" t="s">
        <v>17</v>
      </c>
      <c r="K1594" s="29" t="s">
        <v>33</v>
      </c>
      <c r="L1594" s="29" t="str">
        <f>_xlfn.XLOOKUP($D1594,mapping!$B$2:$B$124,mapping!$A$2:$A$124,,0)</f>
        <v>Data Engineer</v>
      </c>
      <c r="M1594" s="29" t="str">
        <f>_xlfn.XLOOKUP($C1594,mapping!$J$2:$J$5,mapping!$K$2:$K$5,,0)</f>
        <v>Full-Time</v>
      </c>
      <c r="N1594" s="29" t="str">
        <f>_xlfn.XLOOKUP($B1594,mapping!$G$2:$G$5,mapping!$H$2:$H$5,,0)</f>
        <v>Senior</v>
      </c>
      <c r="O1594" s="29" t="str">
        <f>_xlfn.XLOOKUP($J1594,mapping!$D$2:$D$56,mapping!$E$2:$E$56,,0)</f>
        <v>United States</v>
      </c>
      <c r="P1594" s="29" t="str">
        <f>_xlfn.XLOOKUP($K1594,mapping!$P$2:$P$4,mapping!$Q$2:$Q$4,,0)</f>
        <v>Large</v>
      </c>
      <c r="Q1594" s="29" t="str">
        <f>_xlfn.XLOOKUP($I1594,mapping!$M$2:$M$4,mapping!$N$2:$N$4,,0)</f>
        <v>Remote</v>
      </c>
    </row>
    <row r="1595" spans="1:17" x14ac:dyDescent="0.25">
      <c r="A1595" s="28">
        <v>2024</v>
      </c>
      <c r="B1595" s="29" t="s">
        <v>21</v>
      </c>
      <c r="C1595" s="29" t="s">
        <v>12</v>
      </c>
      <c r="D1595" s="29" t="s">
        <v>34</v>
      </c>
      <c r="E1595" s="28">
        <v>159300</v>
      </c>
      <c r="F1595" s="29" t="s">
        <v>14</v>
      </c>
      <c r="G1595" s="28">
        <v>159300</v>
      </c>
      <c r="H1595" s="29" t="s">
        <v>17</v>
      </c>
      <c r="I1595" s="28">
        <v>0</v>
      </c>
      <c r="J1595" s="29" t="s">
        <v>17</v>
      </c>
      <c r="K1595" s="29" t="s">
        <v>16</v>
      </c>
      <c r="L1595" s="29" t="str">
        <f>_xlfn.XLOOKUP($D1595,mapping!$B$2:$B$124,mapping!$A$2:$A$124,,0)</f>
        <v>Researcher</v>
      </c>
      <c r="M1595" s="29" t="str">
        <f>_xlfn.XLOOKUP($C1595,mapping!$J$2:$J$5,mapping!$K$2:$K$5,,0)</f>
        <v>Full-Time</v>
      </c>
      <c r="N1595" s="29" t="str">
        <f>_xlfn.XLOOKUP($B1595,mapping!$G$2:$G$5,mapping!$H$2:$H$5,,0)</f>
        <v>Senior</v>
      </c>
      <c r="O1595" s="29" t="str">
        <f>_xlfn.XLOOKUP($J1595,mapping!$D$2:$D$56,mapping!$E$2:$E$56,,0)</f>
        <v>United States</v>
      </c>
      <c r="P1595" s="29" t="str">
        <f>_xlfn.XLOOKUP($K1595,mapping!$P$2:$P$4,mapping!$Q$2:$Q$4,,0)</f>
        <v>Medium</v>
      </c>
      <c r="Q1595" s="29" t="str">
        <f>_xlfn.XLOOKUP($I1595,mapping!$M$2:$M$4,mapping!$N$2:$N$4,,0)</f>
        <v>On-site</v>
      </c>
    </row>
    <row r="1596" spans="1:17" x14ac:dyDescent="0.25">
      <c r="A1596" s="28">
        <v>2022</v>
      </c>
      <c r="B1596" s="29" t="s">
        <v>29</v>
      </c>
      <c r="C1596" s="29" t="s">
        <v>12</v>
      </c>
      <c r="D1596" s="29" t="s">
        <v>18</v>
      </c>
      <c r="E1596" s="28">
        <v>45000</v>
      </c>
      <c r="F1596" s="29" t="s">
        <v>27</v>
      </c>
      <c r="G1596" s="28">
        <v>55410</v>
      </c>
      <c r="H1596" s="29" t="s">
        <v>28</v>
      </c>
      <c r="I1596" s="28">
        <v>100</v>
      </c>
      <c r="J1596" s="29" t="s">
        <v>28</v>
      </c>
      <c r="K1596" s="29" t="s">
        <v>56</v>
      </c>
      <c r="L1596" s="29" t="str">
        <f>_xlfn.XLOOKUP($D1596,mapping!$B$2:$B$124,mapping!$A$2:$A$124,,0)</f>
        <v>Machine Learning Engineer</v>
      </c>
      <c r="M1596" s="29" t="str">
        <f>_xlfn.XLOOKUP($C1596,mapping!$J$2:$J$5,mapping!$K$2:$K$5,,0)</f>
        <v>Full-Time</v>
      </c>
      <c r="N1596" s="29" t="str">
        <f>_xlfn.XLOOKUP($B1596,mapping!$G$2:$G$5,mapping!$H$2:$H$5,,0)</f>
        <v>Junior</v>
      </c>
      <c r="O1596" s="29" t="str">
        <f>_xlfn.XLOOKUP($J1596,mapping!$D$2:$D$56,mapping!$E$2:$E$56,,0)</f>
        <v>United Kingdom</v>
      </c>
      <c r="P1596" s="29" t="str">
        <f>_xlfn.XLOOKUP($K1596,mapping!$P$2:$P$4,mapping!$Q$2:$Q$4,,0)</f>
        <v>Small</v>
      </c>
      <c r="Q1596" s="29" t="str">
        <f>_xlfn.XLOOKUP($I1596,mapping!$M$2:$M$4,mapping!$N$2:$N$4,,0)</f>
        <v>Remote</v>
      </c>
    </row>
    <row r="1597" spans="1:17" x14ac:dyDescent="0.25">
      <c r="A1597" s="28">
        <v>2023</v>
      </c>
      <c r="B1597" s="29" t="s">
        <v>21</v>
      </c>
      <c r="C1597" s="29" t="s">
        <v>12</v>
      </c>
      <c r="D1597" s="29" t="s">
        <v>13</v>
      </c>
      <c r="E1597" s="28">
        <v>112000</v>
      </c>
      <c r="F1597" s="29" t="s">
        <v>14</v>
      </c>
      <c r="G1597" s="28">
        <v>112000</v>
      </c>
      <c r="H1597" s="29" t="s">
        <v>17</v>
      </c>
      <c r="I1597" s="28">
        <v>100</v>
      </c>
      <c r="J1597" s="29" t="s">
        <v>17</v>
      </c>
      <c r="K1597" s="29" t="s">
        <v>16</v>
      </c>
      <c r="L1597" s="29" t="str">
        <f>_xlfn.XLOOKUP($D1597,mapping!$B$2:$B$124,mapping!$A$2:$A$124,,0)</f>
        <v>Data Analyst</v>
      </c>
      <c r="M1597" s="29" t="str">
        <f>_xlfn.XLOOKUP($C1597,mapping!$J$2:$J$5,mapping!$K$2:$K$5,,0)</f>
        <v>Full-Time</v>
      </c>
      <c r="N1597" s="29" t="str">
        <f>_xlfn.XLOOKUP($B1597,mapping!$G$2:$G$5,mapping!$H$2:$H$5,,0)</f>
        <v>Senior</v>
      </c>
      <c r="O1597" s="29" t="str">
        <f>_xlfn.XLOOKUP($J1597,mapping!$D$2:$D$56,mapping!$E$2:$E$56,,0)</f>
        <v>United States</v>
      </c>
      <c r="P1597" s="29" t="str">
        <f>_xlfn.XLOOKUP($K1597,mapping!$P$2:$P$4,mapping!$Q$2:$Q$4,,0)</f>
        <v>Medium</v>
      </c>
      <c r="Q1597" s="29" t="str">
        <f>_xlfn.XLOOKUP($I1597,mapping!$M$2:$M$4,mapping!$N$2:$N$4,,0)</f>
        <v>Remote</v>
      </c>
    </row>
    <row r="1598" spans="1:17" x14ac:dyDescent="0.25">
      <c r="A1598" s="28">
        <v>2023</v>
      </c>
      <c r="B1598" s="29" t="s">
        <v>21</v>
      </c>
      <c r="C1598" s="29" t="s">
        <v>12</v>
      </c>
      <c r="D1598" s="29" t="s">
        <v>22</v>
      </c>
      <c r="E1598" s="28">
        <v>142200</v>
      </c>
      <c r="F1598" s="29" t="s">
        <v>14</v>
      </c>
      <c r="G1598" s="28">
        <v>142200</v>
      </c>
      <c r="H1598" s="29" t="s">
        <v>17</v>
      </c>
      <c r="I1598" s="28">
        <v>0</v>
      </c>
      <c r="J1598" s="29" t="s">
        <v>17</v>
      </c>
      <c r="K1598" s="29" t="s">
        <v>16</v>
      </c>
      <c r="L1598" s="29" t="str">
        <f>_xlfn.XLOOKUP($D1598,mapping!$B$2:$B$124,mapping!$A$2:$A$124,,0)</f>
        <v>Data Scientist</v>
      </c>
      <c r="M1598" s="29" t="str">
        <f>_xlfn.XLOOKUP($C1598,mapping!$J$2:$J$5,mapping!$K$2:$K$5,,0)</f>
        <v>Full-Time</v>
      </c>
      <c r="N1598" s="29" t="str">
        <f>_xlfn.XLOOKUP($B1598,mapping!$G$2:$G$5,mapping!$H$2:$H$5,,0)</f>
        <v>Senior</v>
      </c>
      <c r="O1598" s="29" t="str">
        <f>_xlfn.XLOOKUP($J1598,mapping!$D$2:$D$56,mapping!$E$2:$E$56,,0)</f>
        <v>United States</v>
      </c>
      <c r="P1598" s="29" t="str">
        <f>_xlfn.XLOOKUP($K1598,mapping!$P$2:$P$4,mapping!$Q$2:$Q$4,,0)</f>
        <v>Medium</v>
      </c>
      <c r="Q1598" s="29" t="str">
        <f>_xlfn.XLOOKUP($I1598,mapping!$M$2:$M$4,mapping!$N$2:$N$4,,0)</f>
        <v>On-site</v>
      </c>
    </row>
    <row r="1599" spans="1:17" x14ac:dyDescent="0.25">
      <c r="A1599" s="28">
        <v>2023</v>
      </c>
      <c r="B1599" s="29" t="s">
        <v>21</v>
      </c>
      <c r="C1599" s="29" t="s">
        <v>12</v>
      </c>
      <c r="D1599" s="29" t="s">
        <v>13</v>
      </c>
      <c r="E1599" s="28">
        <v>145000</v>
      </c>
      <c r="F1599" s="29" t="s">
        <v>14</v>
      </c>
      <c r="G1599" s="28">
        <v>145000</v>
      </c>
      <c r="H1599" s="29" t="s">
        <v>17</v>
      </c>
      <c r="I1599" s="28">
        <v>0</v>
      </c>
      <c r="J1599" s="29" t="s">
        <v>17</v>
      </c>
      <c r="K1599" s="29" t="s">
        <v>16</v>
      </c>
      <c r="L1599" s="29" t="str">
        <f>_xlfn.XLOOKUP($D1599,mapping!$B$2:$B$124,mapping!$A$2:$A$124,,0)</f>
        <v>Data Analyst</v>
      </c>
      <c r="M1599" s="29" t="str">
        <f>_xlfn.XLOOKUP($C1599,mapping!$J$2:$J$5,mapping!$K$2:$K$5,,0)</f>
        <v>Full-Time</v>
      </c>
      <c r="N1599" s="29" t="str">
        <f>_xlfn.XLOOKUP($B1599,mapping!$G$2:$G$5,mapping!$H$2:$H$5,,0)</f>
        <v>Senior</v>
      </c>
      <c r="O1599" s="29" t="str">
        <f>_xlfn.XLOOKUP($J1599,mapping!$D$2:$D$56,mapping!$E$2:$E$56,,0)</f>
        <v>United States</v>
      </c>
      <c r="P1599" s="29" t="str">
        <f>_xlfn.XLOOKUP($K1599,mapping!$P$2:$P$4,mapping!$Q$2:$Q$4,,0)</f>
        <v>Medium</v>
      </c>
      <c r="Q1599" s="29" t="str">
        <f>_xlfn.XLOOKUP($I1599,mapping!$M$2:$M$4,mapping!$N$2:$N$4,,0)</f>
        <v>On-site</v>
      </c>
    </row>
    <row r="1600" spans="1:17" x14ac:dyDescent="0.25">
      <c r="A1600" s="28">
        <v>2023</v>
      </c>
      <c r="B1600" s="29" t="s">
        <v>21</v>
      </c>
      <c r="C1600" s="29" t="s">
        <v>12</v>
      </c>
      <c r="D1600" s="29" t="s">
        <v>13</v>
      </c>
      <c r="E1600" s="28">
        <v>128000</v>
      </c>
      <c r="F1600" s="29" t="s">
        <v>14</v>
      </c>
      <c r="G1600" s="28">
        <v>128000</v>
      </c>
      <c r="H1600" s="29" t="s">
        <v>17</v>
      </c>
      <c r="I1600" s="28">
        <v>0</v>
      </c>
      <c r="J1600" s="29" t="s">
        <v>17</v>
      </c>
      <c r="K1600" s="29" t="s">
        <v>16</v>
      </c>
      <c r="L1600" s="29" t="str">
        <f>_xlfn.XLOOKUP($D1600,mapping!$B$2:$B$124,mapping!$A$2:$A$124,,0)</f>
        <v>Data Analyst</v>
      </c>
      <c r="M1600" s="29" t="str">
        <f>_xlfn.XLOOKUP($C1600,mapping!$J$2:$J$5,mapping!$K$2:$K$5,,0)</f>
        <v>Full-Time</v>
      </c>
      <c r="N1600" s="29" t="str">
        <f>_xlfn.XLOOKUP($B1600,mapping!$G$2:$G$5,mapping!$H$2:$H$5,,0)</f>
        <v>Senior</v>
      </c>
      <c r="O1600" s="29" t="str">
        <f>_xlfn.XLOOKUP($J1600,mapping!$D$2:$D$56,mapping!$E$2:$E$56,,0)</f>
        <v>United States</v>
      </c>
      <c r="P1600" s="29" t="str">
        <f>_xlfn.XLOOKUP($K1600,mapping!$P$2:$P$4,mapping!$Q$2:$Q$4,,0)</f>
        <v>Medium</v>
      </c>
      <c r="Q1600" s="29" t="str">
        <f>_xlfn.XLOOKUP($I1600,mapping!$M$2:$M$4,mapping!$N$2:$N$4,,0)</f>
        <v>On-site</v>
      </c>
    </row>
    <row r="1601" spans="1:17" x14ac:dyDescent="0.25">
      <c r="A1601" s="28">
        <v>2023</v>
      </c>
      <c r="B1601" s="29" t="s">
        <v>21</v>
      </c>
      <c r="C1601" s="29" t="s">
        <v>12</v>
      </c>
      <c r="D1601" s="29" t="s">
        <v>13</v>
      </c>
      <c r="E1601" s="28">
        <v>113600</v>
      </c>
      <c r="F1601" s="29" t="s">
        <v>14</v>
      </c>
      <c r="G1601" s="28">
        <v>113600</v>
      </c>
      <c r="H1601" s="29" t="s">
        <v>17</v>
      </c>
      <c r="I1601" s="28">
        <v>0</v>
      </c>
      <c r="J1601" s="29" t="s">
        <v>17</v>
      </c>
      <c r="K1601" s="29" t="s">
        <v>16</v>
      </c>
      <c r="L1601" s="29" t="str">
        <f>_xlfn.XLOOKUP($D1601,mapping!$B$2:$B$124,mapping!$A$2:$A$124,,0)</f>
        <v>Data Analyst</v>
      </c>
      <c r="M1601" s="29" t="str">
        <f>_xlfn.XLOOKUP($C1601,mapping!$J$2:$J$5,mapping!$K$2:$K$5,,0)</f>
        <v>Full-Time</v>
      </c>
      <c r="N1601" s="29" t="str">
        <f>_xlfn.XLOOKUP($B1601,mapping!$G$2:$G$5,mapping!$H$2:$H$5,,0)</f>
        <v>Senior</v>
      </c>
      <c r="O1601" s="29" t="str">
        <f>_xlfn.XLOOKUP($J1601,mapping!$D$2:$D$56,mapping!$E$2:$E$56,,0)</f>
        <v>United States</v>
      </c>
      <c r="P1601" s="29" t="str">
        <f>_xlfn.XLOOKUP($K1601,mapping!$P$2:$P$4,mapping!$Q$2:$Q$4,,0)</f>
        <v>Medium</v>
      </c>
      <c r="Q1601" s="29" t="str">
        <f>_xlfn.XLOOKUP($I1601,mapping!$M$2:$M$4,mapping!$N$2:$N$4,,0)</f>
        <v>On-site</v>
      </c>
    </row>
    <row r="1602" spans="1:17" x14ac:dyDescent="0.25">
      <c r="A1602" s="28">
        <v>2024</v>
      </c>
      <c r="B1602" s="29" t="s">
        <v>21</v>
      </c>
      <c r="C1602" s="29" t="s">
        <v>12</v>
      </c>
      <c r="D1602" s="29" t="s">
        <v>22</v>
      </c>
      <c r="E1602" s="28">
        <v>93400</v>
      </c>
      <c r="F1602" s="29" t="s">
        <v>14</v>
      </c>
      <c r="G1602" s="28">
        <v>93400</v>
      </c>
      <c r="H1602" s="29" t="s">
        <v>17</v>
      </c>
      <c r="I1602" s="28">
        <v>0</v>
      </c>
      <c r="J1602" s="29" t="s">
        <v>17</v>
      </c>
      <c r="K1602" s="29" t="s">
        <v>16</v>
      </c>
      <c r="L1602" s="29" t="str">
        <f>_xlfn.XLOOKUP($D1602,mapping!$B$2:$B$124,mapping!$A$2:$A$124,,0)</f>
        <v>Data Scientist</v>
      </c>
      <c r="M1602" s="29" t="str">
        <f>_xlfn.XLOOKUP($C1602,mapping!$J$2:$J$5,mapping!$K$2:$K$5,,0)</f>
        <v>Full-Time</v>
      </c>
      <c r="N1602" s="29" t="str">
        <f>_xlfn.XLOOKUP($B1602,mapping!$G$2:$G$5,mapping!$H$2:$H$5,,0)</f>
        <v>Senior</v>
      </c>
      <c r="O1602" s="29" t="str">
        <f>_xlfn.XLOOKUP($J1602,mapping!$D$2:$D$56,mapping!$E$2:$E$56,,0)</f>
        <v>United States</v>
      </c>
      <c r="P1602" s="29" t="str">
        <f>_xlfn.XLOOKUP($K1602,mapping!$P$2:$P$4,mapping!$Q$2:$Q$4,,0)</f>
        <v>Medium</v>
      </c>
      <c r="Q1602" s="29" t="str">
        <f>_xlfn.XLOOKUP($I1602,mapping!$M$2:$M$4,mapping!$N$2:$N$4,,0)</f>
        <v>On-site</v>
      </c>
    </row>
    <row r="1603" spans="1:17" x14ac:dyDescent="0.25">
      <c r="A1603" s="28">
        <v>2024</v>
      </c>
      <c r="B1603" s="29" t="s">
        <v>21</v>
      </c>
      <c r="C1603" s="29" t="s">
        <v>12</v>
      </c>
      <c r="D1603" s="29" t="s">
        <v>22</v>
      </c>
      <c r="E1603" s="28">
        <v>165000</v>
      </c>
      <c r="F1603" s="29" t="s">
        <v>14</v>
      </c>
      <c r="G1603" s="28">
        <v>165000</v>
      </c>
      <c r="H1603" s="29" t="s">
        <v>17</v>
      </c>
      <c r="I1603" s="28">
        <v>0</v>
      </c>
      <c r="J1603" s="29" t="s">
        <v>17</v>
      </c>
      <c r="K1603" s="29" t="s">
        <v>16</v>
      </c>
      <c r="L1603" s="29" t="str">
        <f>_xlfn.XLOOKUP($D1603,mapping!$B$2:$B$124,mapping!$A$2:$A$124,,0)</f>
        <v>Data Scientist</v>
      </c>
      <c r="M1603" s="29" t="str">
        <f>_xlfn.XLOOKUP($C1603,mapping!$J$2:$J$5,mapping!$K$2:$K$5,,0)</f>
        <v>Full-Time</v>
      </c>
      <c r="N1603" s="29" t="str">
        <f>_xlfn.XLOOKUP($B1603,mapping!$G$2:$G$5,mapping!$H$2:$H$5,,0)</f>
        <v>Senior</v>
      </c>
      <c r="O1603" s="29" t="str">
        <f>_xlfn.XLOOKUP($J1603,mapping!$D$2:$D$56,mapping!$E$2:$E$56,,0)</f>
        <v>United States</v>
      </c>
      <c r="P1603" s="29" t="str">
        <f>_xlfn.XLOOKUP($K1603,mapping!$P$2:$P$4,mapping!$Q$2:$Q$4,,0)</f>
        <v>Medium</v>
      </c>
      <c r="Q1603" s="29" t="str">
        <f>_xlfn.XLOOKUP($I1603,mapping!$M$2:$M$4,mapping!$N$2:$N$4,,0)</f>
        <v>On-site</v>
      </c>
    </row>
    <row r="1604" spans="1:17" x14ac:dyDescent="0.25">
      <c r="A1604" s="28">
        <v>2023</v>
      </c>
      <c r="B1604" s="29" t="s">
        <v>21</v>
      </c>
      <c r="C1604" s="29" t="s">
        <v>12</v>
      </c>
      <c r="D1604" s="29" t="s">
        <v>67</v>
      </c>
      <c r="E1604" s="28">
        <v>156400</v>
      </c>
      <c r="F1604" s="29" t="s">
        <v>14</v>
      </c>
      <c r="G1604" s="28">
        <v>156400</v>
      </c>
      <c r="H1604" s="29" t="s">
        <v>17</v>
      </c>
      <c r="I1604" s="28">
        <v>0</v>
      </c>
      <c r="J1604" s="29" t="s">
        <v>17</v>
      </c>
      <c r="K1604" s="29" t="s">
        <v>16</v>
      </c>
      <c r="L1604" s="29" t="str">
        <f>_xlfn.XLOOKUP($D1604,mapping!$B$2:$B$124,mapping!$A$2:$A$124,,0)</f>
        <v>Data Specialist</v>
      </c>
      <c r="M1604" s="29" t="str">
        <f>_xlfn.XLOOKUP($C1604,mapping!$J$2:$J$5,mapping!$K$2:$K$5,,0)</f>
        <v>Full-Time</v>
      </c>
      <c r="N1604" s="29" t="str">
        <f>_xlfn.XLOOKUP($B1604,mapping!$G$2:$G$5,mapping!$H$2:$H$5,,0)</f>
        <v>Senior</v>
      </c>
      <c r="O1604" s="29" t="str">
        <f>_xlfn.XLOOKUP($J1604,mapping!$D$2:$D$56,mapping!$E$2:$E$56,,0)</f>
        <v>United States</v>
      </c>
      <c r="P1604" s="29" t="str">
        <f>_xlfn.XLOOKUP($K1604,mapping!$P$2:$P$4,mapping!$Q$2:$Q$4,,0)</f>
        <v>Medium</v>
      </c>
      <c r="Q1604" s="29" t="str">
        <f>_xlfn.XLOOKUP($I1604,mapping!$M$2:$M$4,mapping!$N$2:$N$4,,0)</f>
        <v>On-site</v>
      </c>
    </row>
    <row r="1605" spans="1:17" x14ac:dyDescent="0.25">
      <c r="A1605" s="28">
        <v>2024</v>
      </c>
      <c r="B1605" s="29" t="s">
        <v>11</v>
      </c>
      <c r="C1605" s="29" t="s">
        <v>12</v>
      </c>
      <c r="D1605" s="29" t="s">
        <v>22</v>
      </c>
      <c r="E1605" s="28">
        <v>150000</v>
      </c>
      <c r="F1605" s="29" t="s">
        <v>14</v>
      </c>
      <c r="G1605" s="28">
        <v>150000</v>
      </c>
      <c r="H1605" s="29" t="s">
        <v>17</v>
      </c>
      <c r="I1605" s="28">
        <v>100</v>
      </c>
      <c r="J1605" s="29" t="s">
        <v>17</v>
      </c>
      <c r="K1605" s="29" t="s">
        <v>16</v>
      </c>
      <c r="L1605" s="29" t="str">
        <f>_xlfn.XLOOKUP($D1605,mapping!$B$2:$B$124,mapping!$A$2:$A$124,,0)</f>
        <v>Data Scientist</v>
      </c>
      <c r="M1605" s="29" t="str">
        <f>_xlfn.XLOOKUP($C1605,mapping!$J$2:$J$5,mapping!$K$2:$K$5,,0)</f>
        <v>Full-Time</v>
      </c>
      <c r="N1605" s="29" t="str">
        <f>_xlfn.XLOOKUP($B1605,mapping!$G$2:$G$5,mapping!$H$2:$H$5,,0)</f>
        <v>Mid-Level</v>
      </c>
      <c r="O1605" s="29" t="str">
        <f>_xlfn.XLOOKUP($J1605,mapping!$D$2:$D$56,mapping!$E$2:$E$56,,0)</f>
        <v>United States</v>
      </c>
      <c r="P1605" s="29" t="str">
        <f>_xlfn.XLOOKUP($K1605,mapping!$P$2:$P$4,mapping!$Q$2:$Q$4,,0)</f>
        <v>Medium</v>
      </c>
      <c r="Q1605" s="29" t="str">
        <f>_xlfn.XLOOKUP($I1605,mapping!$M$2:$M$4,mapping!$N$2:$N$4,,0)</f>
        <v>Remote</v>
      </c>
    </row>
    <row r="1606" spans="1:17" x14ac:dyDescent="0.25">
      <c r="A1606" s="28">
        <v>2024</v>
      </c>
      <c r="B1606" s="29" t="s">
        <v>21</v>
      </c>
      <c r="C1606" s="29" t="s">
        <v>12</v>
      </c>
      <c r="D1606" s="29" t="s">
        <v>26</v>
      </c>
      <c r="E1606" s="28">
        <v>165000</v>
      </c>
      <c r="F1606" s="29" t="s">
        <v>14</v>
      </c>
      <c r="G1606" s="28">
        <v>165000</v>
      </c>
      <c r="H1606" s="29" t="s">
        <v>17</v>
      </c>
      <c r="I1606" s="28">
        <v>100</v>
      </c>
      <c r="J1606" s="29" t="s">
        <v>17</v>
      </c>
      <c r="K1606" s="29" t="s">
        <v>16</v>
      </c>
      <c r="L1606" s="29" t="str">
        <f>_xlfn.XLOOKUP($D1606,mapping!$B$2:$B$124,mapping!$A$2:$A$124,,0)</f>
        <v>Data Engineer</v>
      </c>
      <c r="M1606" s="29" t="str">
        <f>_xlfn.XLOOKUP($C1606,mapping!$J$2:$J$5,mapping!$K$2:$K$5,,0)</f>
        <v>Full-Time</v>
      </c>
      <c r="N1606" s="29" t="str">
        <f>_xlfn.XLOOKUP($B1606,mapping!$G$2:$G$5,mapping!$H$2:$H$5,,0)</f>
        <v>Senior</v>
      </c>
      <c r="O1606" s="29" t="str">
        <f>_xlfn.XLOOKUP($J1606,mapping!$D$2:$D$56,mapping!$E$2:$E$56,,0)</f>
        <v>United States</v>
      </c>
      <c r="P1606" s="29" t="str">
        <f>_xlfn.XLOOKUP($K1606,mapping!$P$2:$P$4,mapping!$Q$2:$Q$4,,0)</f>
        <v>Medium</v>
      </c>
      <c r="Q1606" s="29" t="str">
        <f>_xlfn.XLOOKUP($I1606,mapping!$M$2:$M$4,mapping!$N$2:$N$4,,0)</f>
        <v>Remote</v>
      </c>
    </row>
    <row r="1607" spans="1:17" x14ac:dyDescent="0.25">
      <c r="A1607" s="28">
        <v>2023</v>
      </c>
      <c r="B1607" s="29" t="s">
        <v>21</v>
      </c>
      <c r="C1607" s="29" t="s">
        <v>12</v>
      </c>
      <c r="D1607" s="29" t="s">
        <v>40</v>
      </c>
      <c r="E1607" s="28">
        <v>124400</v>
      </c>
      <c r="F1607" s="29" t="s">
        <v>14</v>
      </c>
      <c r="G1607" s="28">
        <v>124400</v>
      </c>
      <c r="H1607" s="29" t="s">
        <v>17</v>
      </c>
      <c r="I1607" s="28">
        <v>100</v>
      </c>
      <c r="J1607" s="29" t="s">
        <v>17</v>
      </c>
      <c r="K1607" s="29" t="s">
        <v>16</v>
      </c>
      <c r="L1607" s="29" t="str">
        <f>_xlfn.XLOOKUP($D1607,mapping!$B$2:$B$124,mapping!$A$2:$A$124,,0)</f>
        <v>Business Intelligence</v>
      </c>
      <c r="M1607" s="29" t="str">
        <f>_xlfn.XLOOKUP($C1607,mapping!$J$2:$J$5,mapping!$K$2:$K$5,,0)</f>
        <v>Full-Time</v>
      </c>
      <c r="N1607" s="29" t="str">
        <f>_xlfn.XLOOKUP($B1607,mapping!$G$2:$G$5,mapping!$H$2:$H$5,,0)</f>
        <v>Senior</v>
      </c>
      <c r="O1607" s="29" t="str">
        <f>_xlfn.XLOOKUP($J1607,mapping!$D$2:$D$56,mapping!$E$2:$E$56,,0)</f>
        <v>United States</v>
      </c>
      <c r="P1607" s="29" t="str">
        <f>_xlfn.XLOOKUP($K1607,mapping!$P$2:$P$4,mapping!$Q$2:$Q$4,,0)</f>
        <v>Medium</v>
      </c>
      <c r="Q1607" s="29" t="str">
        <f>_xlfn.XLOOKUP($I1607,mapping!$M$2:$M$4,mapping!$N$2:$N$4,,0)</f>
        <v>Remote</v>
      </c>
    </row>
    <row r="1608" spans="1:17" x14ac:dyDescent="0.25">
      <c r="A1608" s="28">
        <v>2024</v>
      </c>
      <c r="B1608" s="29" t="s">
        <v>11</v>
      </c>
      <c r="C1608" s="29" t="s">
        <v>12</v>
      </c>
      <c r="D1608" s="29" t="s">
        <v>62</v>
      </c>
      <c r="E1608" s="28">
        <v>89500</v>
      </c>
      <c r="F1608" s="29" t="s">
        <v>14</v>
      </c>
      <c r="G1608" s="28">
        <v>89500</v>
      </c>
      <c r="H1608" s="29" t="s">
        <v>17</v>
      </c>
      <c r="I1608" s="28">
        <v>100</v>
      </c>
      <c r="J1608" s="29" t="s">
        <v>17</v>
      </c>
      <c r="K1608" s="29" t="s">
        <v>16</v>
      </c>
      <c r="L1608" s="29" t="str">
        <f>_xlfn.XLOOKUP($D1608,mapping!$B$2:$B$124,mapping!$A$2:$A$124,,0)</f>
        <v>Business Intelligence</v>
      </c>
      <c r="M1608" s="29" t="str">
        <f>_xlfn.XLOOKUP($C1608,mapping!$J$2:$J$5,mapping!$K$2:$K$5,,0)</f>
        <v>Full-Time</v>
      </c>
      <c r="N1608" s="29" t="str">
        <f>_xlfn.XLOOKUP($B1608,mapping!$G$2:$G$5,mapping!$H$2:$H$5,,0)</f>
        <v>Mid-Level</v>
      </c>
      <c r="O1608" s="29" t="str">
        <f>_xlfn.XLOOKUP($J1608,mapping!$D$2:$D$56,mapping!$E$2:$E$56,,0)</f>
        <v>United States</v>
      </c>
      <c r="P1608" s="29" t="str">
        <f>_xlfn.XLOOKUP($K1608,mapping!$P$2:$P$4,mapping!$Q$2:$Q$4,,0)</f>
        <v>Medium</v>
      </c>
      <c r="Q1608" s="29" t="str">
        <f>_xlfn.XLOOKUP($I1608,mapping!$M$2:$M$4,mapping!$N$2:$N$4,,0)</f>
        <v>Remote</v>
      </c>
    </row>
    <row r="1609" spans="1:17" x14ac:dyDescent="0.25">
      <c r="A1609" s="28">
        <v>2023</v>
      </c>
      <c r="B1609" s="29" t="s">
        <v>21</v>
      </c>
      <c r="C1609" s="29" t="s">
        <v>12</v>
      </c>
      <c r="D1609" s="29" t="s">
        <v>35</v>
      </c>
      <c r="E1609" s="28">
        <v>130800</v>
      </c>
      <c r="F1609" s="29" t="s">
        <v>14</v>
      </c>
      <c r="G1609" s="28">
        <v>130800</v>
      </c>
      <c r="H1609" s="29" t="s">
        <v>17</v>
      </c>
      <c r="I1609" s="28">
        <v>100</v>
      </c>
      <c r="J1609" s="29" t="s">
        <v>17</v>
      </c>
      <c r="K1609" s="29" t="s">
        <v>16</v>
      </c>
      <c r="L1609" s="29" t="str">
        <f>_xlfn.XLOOKUP($D1609,mapping!$B$2:$B$124,mapping!$A$2:$A$124,,0)</f>
        <v>Business Intelligence</v>
      </c>
      <c r="M1609" s="29" t="str">
        <f>_xlfn.XLOOKUP($C1609,mapping!$J$2:$J$5,mapping!$K$2:$K$5,,0)</f>
        <v>Full-Time</v>
      </c>
      <c r="N1609" s="29" t="str">
        <f>_xlfn.XLOOKUP($B1609,mapping!$G$2:$G$5,mapping!$H$2:$H$5,,0)</f>
        <v>Senior</v>
      </c>
      <c r="O1609" s="29" t="str">
        <f>_xlfn.XLOOKUP($J1609,mapping!$D$2:$D$56,mapping!$E$2:$E$56,,0)</f>
        <v>United States</v>
      </c>
      <c r="P1609" s="29" t="str">
        <f>_xlfn.XLOOKUP($K1609,mapping!$P$2:$P$4,mapping!$Q$2:$Q$4,,0)</f>
        <v>Medium</v>
      </c>
      <c r="Q1609" s="29" t="str">
        <f>_xlfn.XLOOKUP($I1609,mapping!$M$2:$M$4,mapping!$N$2:$N$4,,0)</f>
        <v>Remote</v>
      </c>
    </row>
    <row r="1610" spans="1:17" x14ac:dyDescent="0.25">
      <c r="A1610" s="28">
        <v>2024</v>
      </c>
      <c r="B1610" s="29" t="s">
        <v>21</v>
      </c>
      <c r="C1610" s="29" t="s">
        <v>12</v>
      </c>
      <c r="D1610" s="29" t="s">
        <v>66</v>
      </c>
      <c r="E1610" s="28">
        <v>183000</v>
      </c>
      <c r="F1610" s="29" t="s">
        <v>14</v>
      </c>
      <c r="G1610" s="28">
        <v>183000</v>
      </c>
      <c r="H1610" s="29" t="s">
        <v>17</v>
      </c>
      <c r="I1610" s="28">
        <v>100</v>
      </c>
      <c r="J1610" s="29" t="s">
        <v>17</v>
      </c>
      <c r="K1610" s="29" t="s">
        <v>16</v>
      </c>
      <c r="L1610" s="29" t="str">
        <f>_xlfn.XLOOKUP($D1610,mapping!$B$2:$B$124,mapping!$A$2:$A$124,,0)</f>
        <v>Computer Vision Engineer</v>
      </c>
      <c r="M1610" s="29" t="str">
        <f>_xlfn.XLOOKUP($C1610,mapping!$J$2:$J$5,mapping!$K$2:$K$5,,0)</f>
        <v>Full-Time</v>
      </c>
      <c r="N1610" s="29" t="str">
        <f>_xlfn.XLOOKUP($B1610,mapping!$G$2:$G$5,mapping!$H$2:$H$5,,0)</f>
        <v>Senior</v>
      </c>
      <c r="O1610" s="29" t="str">
        <f>_xlfn.XLOOKUP($J1610,mapping!$D$2:$D$56,mapping!$E$2:$E$56,,0)</f>
        <v>United States</v>
      </c>
      <c r="P1610" s="29" t="str">
        <f>_xlfn.XLOOKUP($K1610,mapping!$P$2:$P$4,mapping!$Q$2:$Q$4,,0)</f>
        <v>Medium</v>
      </c>
      <c r="Q1610" s="29" t="str">
        <f>_xlfn.XLOOKUP($I1610,mapping!$M$2:$M$4,mapping!$N$2:$N$4,,0)</f>
        <v>Remote</v>
      </c>
    </row>
    <row r="1611" spans="1:17" x14ac:dyDescent="0.25">
      <c r="A1611" s="28">
        <v>2022</v>
      </c>
      <c r="B1611" s="29" t="s">
        <v>21</v>
      </c>
      <c r="C1611" s="29" t="s">
        <v>12</v>
      </c>
      <c r="D1611" s="29" t="s">
        <v>26</v>
      </c>
      <c r="E1611" s="28">
        <v>126000</v>
      </c>
      <c r="F1611" s="29" t="s">
        <v>14</v>
      </c>
      <c r="G1611" s="28">
        <v>126000</v>
      </c>
      <c r="H1611" s="29" t="s">
        <v>17</v>
      </c>
      <c r="I1611" s="28">
        <v>100</v>
      </c>
      <c r="J1611" s="29" t="s">
        <v>17</v>
      </c>
      <c r="K1611" s="29" t="s">
        <v>16</v>
      </c>
      <c r="L1611" s="29" t="str">
        <f>_xlfn.XLOOKUP($D1611,mapping!$B$2:$B$124,mapping!$A$2:$A$124,,0)</f>
        <v>Data Engineer</v>
      </c>
      <c r="M1611" s="29" t="str">
        <f>_xlfn.XLOOKUP($C1611,mapping!$J$2:$J$5,mapping!$K$2:$K$5,,0)</f>
        <v>Full-Time</v>
      </c>
      <c r="N1611" s="29" t="str">
        <f>_xlfn.XLOOKUP($B1611,mapping!$G$2:$G$5,mapping!$H$2:$H$5,,0)</f>
        <v>Senior</v>
      </c>
      <c r="O1611" s="29" t="str">
        <f>_xlfn.XLOOKUP($J1611,mapping!$D$2:$D$56,mapping!$E$2:$E$56,,0)</f>
        <v>United States</v>
      </c>
      <c r="P1611" s="29" t="str">
        <f>_xlfn.XLOOKUP($K1611,mapping!$P$2:$P$4,mapping!$Q$2:$Q$4,,0)</f>
        <v>Medium</v>
      </c>
      <c r="Q1611" s="29" t="str">
        <f>_xlfn.XLOOKUP($I1611,mapping!$M$2:$M$4,mapping!$N$2:$N$4,,0)</f>
        <v>Remote</v>
      </c>
    </row>
    <row r="1612" spans="1:17" x14ac:dyDescent="0.25">
      <c r="A1612" s="28">
        <v>2023</v>
      </c>
      <c r="B1612" s="29" t="s">
        <v>21</v>
      </c>
      <c r="C1612" s="29" t="s">
        <v>12</v>
      </c>
      <c r="D1612" s="29" t="s">
        <v>18</v>
      </c>
      <c r="E1612" s="28">
        <v>172200</v>
      </c>
      <c r="F1612" s="29" t="s">
        <v>14</v>
      </c>
      <c r="G1612" s="28">
        <v>172200</v>
      </c>
      <c r="H1612" s="29" t="s">
        <v>17</v>
      </c>
      <c r="I1612" s="28">
        <v>0</v>
      </c>
      <c r="J1612" s="29" t="s">
        <v>17</v>
      </c>
      <c r="K1612" s="29" t="s">
        <v>16</v>
      </c>
      <c r="L1612" s="29" t="str">
        <f>_xlfn.XLOOKUP($D1612,mapping!$B$2:$B$124,mapping!$A$2:$A$124,,0)</f>
        <v>Machine Learning Engineer</v>
      </c>
      <c r="M1612" s="29" t="str">
        <f>_xlfn.XLOOKUP($C1612,mapping!$J$2:$J$5,mapping!$K$2:$K$5,,0)</f>
        <v>Full-Time</v>
      </c>
      <c r="N1612" s="29" t="str">
        <f>_xlfn.XLOOKUP($B1612,mapping!$G$2:$G$5,mapping!$H$2:$H$5,,0)</f>
        <v>Senior</v>
      </c>
      <c r="O1612" s="29" t="str">
        <f>_xlfn.XLOOKUP($J1612,mapping!$D$2:$D$56,mapping!$E$2:$E$56,,0)</f>
        <v>United States</v>
      </c>
      <c r="P1612" s="29" t="str">
        <f>_xlfn.XLOOKUP($K1612,mapping!$P$2:$P$4,mapping!$Q$2:$Q$4,,0)</f>
        <v>Medium</v>
      </c>
      <c r="Q1612" s="29" t="str">
        <f>_xlfn.XLOOKUP($I1612,mapping!$M$2:$M$4,mapping!$N$2:$N$4,,0)</f>
        <v>On-site</v>
      </c>
    </row>
    <row r="1613" spans="1:17" x14ac:dyDescent="0.25">
      <c r="A1613" s="28">
        <v>2023</v>
      </c>
      <c r="B1613" s="29" t="s">
        <v>29</v>
      </c>
      <c r="C1613" s="29" t="s">
        <v>12</v>
      </c>
      <c r="D1613" s="29" t="s">
        <v>13</v>
      </c>
      <c r="E1613" s="28">
        <v>58400</v>
      </c>
      <c r="F1613" s="29" t="s">
        <v>14</v>
      </c>
      <c r="G1613" s="28">
        <v>58400</v>
      </c>
      <c r="H1613" s="29" t="s">
        <v>17</v>
      </c>
      <c r="I1613" s="28">
        <v>0</v>
      </c>
      <c r="J1613" s="29" t="s">
        <v>17</v>
      </c>
      <c r="K1613" s="29" t="s">
        <v>16</v>
      </c>
      <c r="L1613" s="29" t="str">
        <f>_xlfn.XLOOKUP($D1613,mapping!$B$2:$B$124,mapping!$A$2:$A$124,,0)</f>
        <v>Data Analyst</v>
      </c>
      <c r="M1613" s="29" t="str">
        <f>_xlfn.XLOOKUP($C1613,mapping!$J$2:$J$5,mapping!$K$2:$K$5,,0)</f>
        <v>Full-Time</v>
      </c>
      <c r="N1613" s="29" t="str">
        <f>_xlfn.XLOOKUP($B1613,mapping!$G$2:$G$5,mapping!$H$2:$H$5,,0)</f>
        <v>Junior</v>
      </c>
      <c r="O1613" s="29" t="str">
        <f>_xlfn.XLOOKUP($J1613,mapping!$D$2:$D$56,mapping!$E$2:$E$56,,0)</f>
        <v>United States</v>
      </c>
      <c r="P1613" s="29" t="str">
        <f>_xlfn.XLOOKUP($K1613,mapping!$P$2:$P$4,mapping!$Q$2:$Q$4,,0)</f>
        <v>Medium</v>
      </c>
      <c r="Q1613" s="29" t="str">
        <f>_xlfn.XLOOKUP($I1613,mapping!$M$2:$M$4,mapping!$N$2:$N$4,,0)</f>
        <v>On-site</v>
      </c>
    </row>
    <row r="1614" spans="1:17" x14ac:dyDescent="0.25">
      <c r="A1614" s="28">
        <v>2023</v>
      </c>
      <c r="B1614" s="29" t="s">
        <v>21</v>
      </c>
      <c r="C1614" s="29" t="s">
        <v>12</v>
      </c>
      <c r="D1614" s="29" t="s">
        <v>18</v>
      </c>
      <c r="E1614" s="28">
        <v>247500</v>
      </c>
      <c r="F1614" s="29" t="s">
        <v>14</v>
      </c>
      <c r="G1614" s="28">
        <v>247500</v>
      </c>
      <c r="H1614" s="29" t="s">
        <v>17</v>
      </c>
      <c r="I1614" s="28">
        <v>0</v>
      </c>
      <c r="J1614" s="29" t="s">
        <v>17</v>
      </c>
      <c r="K1614" s="29" t="s">
        <v>16</v>
      </c>
      <c r="L1614" s="29" t="str">
        <f>_xlfn.XLOOKUP($D1614,mapping!$B$2:$B$124,mapping!$A$2:$A$124,,0)</f>
        <v>Machine Learning Engineer</v>
      </c>
      <c r="M1614" s="29" t="str">
        <f>_xlfn.XLOOKUP($C1614,mapping!$J$2:$J$5,mapping!$K$2:$K$5,,0)</f>
        <v>Full-Time</v>
      </c>
      <c r="N1614" s="29" t="str">
        <f>_xlfn.XLOOKUP($B1614,mapping!$G$2:$G$5,mapping!$H$2:$H$5,,0)</f>
        <v>Senior</v>
      </c>
      <c r="O1614" s="29" t="str">
        <f>_xlfn.XLOOKUP($J1614,mapping!$D$2:$D$56,mapping!$E$2:$E$56,,0)</f>
        <v>United States</v>
      </c>
      <c r="P1614" s="29" t="str">
        <f>_xlfn.XLOOKUP($K1614,mapping!$P$2:$P$4,mapping!$Q$2:$Q$4,,0)</f>
        <v>Medium</v>
      </c>
      <c r="Q1614" s="29" t="str">
        <f>_xlfn.XLOOKUP($I1614,mapping!$M$2:$M$4,mapping!$N$2:$N$4,,0)</f>
        <v>On-site</v>
      </c>
    </row>
    <row r="1615" spans="1:17" x14ac:dyDescent="0.25">
      <c r="A1615" s="28">
        <v>2023</v>
      </c>
      <c r="B1615" s="29" t="s">
        <v>11</v>
      </c>
      <c r="C1615" s="29" t="s">
        <v>12</v>
      </c>
      <c r="D1615" s="29" t="s">
        <v>71</v>
      </c>
      <c r="E1615" s="28">
        <v>204500</v>
      </c>
      <c r="F1615" s="29" t="s">
        <v>14</v>
      </c>
      <c r="G1615" s="28">
        <v>204500</v>
      </c>
      <c r="H1615" s="29" t="s">
        <v>17</v>
      </c>
      <c r="I1615" s="28">
        <v>0</v>
      </c>
      <c r="J1615" s="29" t="s">
        <v>17</v>
      </c>
      <c r="K1615" s="29" t="s">
        <v>16</v>
      </c>
      <c r="L1615" s="29" t="str">
        <f>_xlfn.XLOOKUP($D1615,mapping!$B$2:$B$124,mapping!$A$2:$A$124,,0)</f>
        <v>Data Scientist</v>
      </c>
      <c r="M1615" s="29" t="str">
        <f>_xlfn.XLOOKUP($C1615,mapping!$J$2:$J$5,mapping!$K$2:$K$5,,0)</f>
        <v>Full-Time</v>
      </c>
      <c r="N1615" s="29" t="str">
        <f>_xlfn.XLOOKUP($B1615,mapping!$G$2:$G$5,mapping!$H$2:$H$5,,0)</f>
        <v>Mid-Level</v>
      </c>
      <c r="O1615" s="29" t="str">
        <f>_xlfn.XLOOKUP($J1615,mapping!$D$2:$D$56,mapping!$E$2:$E$56,,0)</f>
        <v>United States</v>
      </c>
      <c r="P1615" s="29" t="str">
        <f>_xlfn.XLOOKUP($K1615,mapping!$P$2:$P$4,mapping!$Q$2:$Q$4,,0)</f>
        <v>Medium</v>
      </c>
      <c r="Q1615" s="29" t="str">
        <f>_xlfn.XLOOKUP($I1615,mapping!$M$2:$M$4,mapping!$N$2:$N$4,,0)</f>
        <v>On-site</v>
      </c>
    </row>
    <row r="1616" spans="1:17" x14ac:dyDescent="0.25">
      <c r="A1616" s="28">
        <v>2022</v>
      </c>
      <c r="B1616" s="29" t="s">
        <v>21</v>
      </c>
      <c r="C1616" s="29" t="s">
        <v>12</v>
      </c>
      <c r="D1616" s="29" t="s">
        <v>22</v>
      </c>
      <c r="E1616" s="28">
        <v>191475</v>
      </c>
      <c r="F1616" s="29" t="s">
        <v>14</v>
      </c>
      <c r="G1616" s="28">
        <v>191475</v>
      </c>
      <c r="H1616" s="29" t="s">
        <v>17</v>
      </c>
      <c r="I1616" s="28">
        <v>100</v>
      </c>
      <c r="J1616" s="29" t="s">
        <v>17</v>
      </c>
      <c r="K1616" s="29" t="s">
        <v>16</v>
      </c>
      <c r="L1616" s="29" t="str">
        <f>_xlfn.XLOOKUP($D1616,mapping!$B$2:$B$124,mapping!$A$2:$A$124,,0)</f>
        <v>Data Scientist</v>
      </c>
      <c r="M1616" s="29" t="str">
        <f>_xlfn.XLOOKUP($C1616,mapping!$J$2:$J$5,mapping!$K$2:$K$5,,0)</f>
        <v>Full-Time</v>
      </c>
      <c r="N1616" s="29" t="str">
        <f>_xlfn.XLOOKUP($B1616,mapping!$G$2:$G$5,mapping!$H$2:$H$5,,0)</f>
        <v>Senior</v>
      </c>
      <c r="O1616" s="29" t="str">
        <f>_xlfn.XLOOKUP($J1616,mapping!$D$2:$D$56,mapping!$E$2:$E$56,,0)</f>
        <v>United States</v>
      </c>
      <c r="P1616" s="29" t="str">
        <f>_xlfn.XLOOKUP($K1616,mapping!$P$2:$P$4,mapping!$Q$2:$Q$4,,0)</f>
        <v>Medium</v>
      </c>
      <c r="Q1616" s="29" t="str">
        <f>_xlfn.XLOOKUP($I1616,mapping!$M$2:$M$4,mapping!$N$2:$N$4,,0)</f>
        <v>Remote</v>
      </c>
    </row>
    <row r="1617" spans="1:17" x14ac:dyDescent="0.25">
      <c r="A1617" s="28">
        <v>2024</v>
      </c>
      <c r="B1617" s="29" t="s">
        <v>29</v>
      </c>
      <c r="C1617" s="29" t="s">
        <v>12</v>
      </c>
      <c r="D1617" s="29" t="s">
        <v>13</v>
      </c>
      <c r="E1617" s="28">
        <v>100000</v>
      </c>
      <c r="F1617" s="29" t="s">
        <v>14</v>
      </c>
      <c r="G1617" s="28">
        <v>100000</v>
      </c>
      <c r="H1617" s="29" t="s">
        <v>17</v>
      </c>
      <c r="I1617" s="28">
        <v>0</v>
      </c>
      <c r="J1617" s="29" t="s">
        <v>17</v>
      </c>
      <c r="K1617" s="29" t="s">
        <v>16</v>
      </c>
      <c r="L1617" s="29" t="str">
        <f>_xlfn.XLOOKUP($D1617,mapping!$B$2:$B$124,mapping!$A$2:$A$124,,0)</f>
        <v>Data Analyst</v>
      </c>
      <c r="M1617" s="29" t="str">
        <f>_xlfn.XLOOKUP($C1617,mapping!$J$2:$J$5,mapping!$K$2:$K$5,,0)</f>
        <v>Full-Time</v>
      </c>
      <c r="N1617" s="29" t="str">
        <f>_xlfn.XLOOKUP($B1617,mapping!$G$2:$G$5,mapping!$H$2:$H$5,,0)</f>
        <v>Junior</v>
      </c>
      <c r="O1617" s="29" t="str">
        <f>_xlfn.XLOOKUP($J1617,mapping!$D$2:$D$56,mapping!$E$2:$E$56,,0)</f>
        <v>United States</v>
      </c>
      <c r="P1617" s="29" t="str">
        <f>_xlfn.XLOOKUP($K1617,mapping!$P$2:$P$4,mapping!$Q$2:$Q$4,,0)</f>
        <v>Medium</v>
      </c>
      <c r="Q1617" s="29" t="str">
        <f>_xlfn.XLOOKUP($I1617,mapping!$M$2:$M$4,mapping!$N$2:$N$4,,0)</f>
        <v>On-site</v>
      </c>
    </row>
    <row r="1618" spans="1:17" x14ac:dyDescent="0.25">
      <c r="A1618" s="28">
        <v>2023</v>
      </c>
      <c r="B1618" s="29" t="s">
        <v>11</v>
      </c>
      <c r="C1618" s="29" t="s">
        <v>12</v>
      </c>
      <c r="D1618" s="29" t="s">
        <v>13</v>
      </c>
      <c r="E1618" s="28">
        <v>110000</v>
      </c>
      <c r="F1618" s="29" t="s">
        <v>14</v>
      </c>
      <c r="G1618" s="28">
        <v>110000</v>
      </c>
      <c r="H1618" s="29" t="s">
        <v>17</v>
      </c>
      <c r="I1618" s="28">
        <v>100</v>
      </c>
      <c r="J1618" s="29" t="s">
        <v>17</v>
      </c>
      <c r="K1618" s="29" t="s">
        <v>16</v>
      </c>
      <c r="L1618" s="29" t="str">
        <f>_xlfn.XLOOKUP($D1618,mapping!$B$2:$B$124,mapping!$A$2:$A$124,,0)</f>
        <v>Data Analyst</v>
      </c>
      <c r="M1618" s="29" t="str">
        <f>_xlfn.XLOOKUP($C1618,mapping!$J$2:$J$5,mapping!$K$2:$K$5,,0)</f>
        <v>Full-Time</v>
      </c>
      <c r="N1618" s="29" t="str">
        <f>_xlfn.XLOOKUP($B1618,mapping!$G$2:$G$5,mapping!$H$2:$H$5,,0)</f>
        <v>Mid-Level</v>
      </c>
      <c r="O1618" s="29" t="str">
        <f>_xlfn.XLOOKUP($J1618,mapping!$D$2:$D$56,mapping!$E$2:$E$56,,0)</f>
        <v>United States</v>
      </c>
      <c r="P1618" s="29" t="str">
        <f>_xlfn.XLOOKUP($K1618,mapping!$P$2:$P$4,mapping!$Q$2:$Q$4,,0)</f>
        <v>Medium</v>
      </c>
      <c r="Q1618" s="29" t="str">
        <f>_xlfn.XLOOKUP($I1618,mapping!$M$2:$M$4,mapping!$N$2:$N$4,,0)</f>
        <v>Remote</v>
      </c>
    </row>
    <row r="1619" spans="1:17" x14ac:dyDescent="0.25">
      <c r="A1619" s="28">
        <v>2024</v>
      </c>
      <c r="B1619" s="29" t="s">
        <v>11</v>
      </c>
      <c r="C1619" s="29" t="s">
        <v>12</v>
      </c>
      <c r="D1619" s="29" t="s">
        <v>26</v>
      </c>
      <c r="E1619" s="28">
        <v>150000</v>
      </c>
      <c r="F1619" s="29" t="s">
        <v>14</v>
      </c>
      <c r="G1619" s="28">
        <v>150000</v>
      </c>
      <c r="H1619" s="29" t="s">
        <v>17</v>
      </c>
      <c r="I1619" s="28">
        <v>0</v>
      </c>
      <c r="J1619" s="29" t="s">
        <v>17</v>
      </c>
      <c r="K1619" s="29" t="s">
        <v>16</v>
      </c>
      <c r="L1619" s="29" t="str">
        <f>_xlfn.XLOOKUP($D1619,mapping!$B$2:$B$124,mapping!$A$2:$A$124,,0)</f>
        <v>Data Engineer</v>
      </c>
      <c r="M1619" s="29" t="str">
        <f>_xlfn.XLOOKUP($C1619,mapping!$J$2:$J$5,mapping!$K$2:$K$5,,0)</f>
        <v>Full-Time</v>
      </c>
      <c r="N1619" s="29" t="str">
        <f>_xlfn.XLOOKUP($B1619,mapping!$G$2:$G$5,mapping!$H$2:$H$5,,0)</f>
        <v>Mid-Level</v>
      </c>
      <c r="O1619" s="29" t="str">
        <f>_xlfn.XLOOKUP($J1619,mapping!$D$2:$D$56,mapping!$E$2:$E$56,,0)</f>
        <v>United States</v>
      </c>
      <c r="P1619" s="29" t="str">
        <f>_xlfn.XLOOKUP($K1619,mapping!$P$2:$P$4,mapping!$Q$2:$Q$4,,0)</f>
        <v>Medium</v>
      </c>
      <c r="Q1619" s="29" t="str">
        <f>_xlfn.XLOOKUP($I1619,mapping!$M$2:$M$4,mapping!$N$2:$N$4,,0)</f>
        <v>On-site</v>
      </c>
    </row>
    <row r="1620" spans="1:17" x14ac:dyDescent="0.25">
      <c r="A1620" s="28">
        <v>2023</v>
      </c>
      <c r="B1620" s="29" t="s">
        <v>21</v>
      </c>
      <c r="C1620" s="29" t="s">
        <v>12</v>
      </c>
      <c r="D1620" s="29" t="s">
        <v>13</v>
      </c>
      <c r="E1620" s="28">
        <v>210000</v>
      </c>
      <c r="F1620" s="29" t="s">
        <v>14</v>
      </c>
      <c r="G1620" s="28">
        <v>210000</v>
      </c>
      <c r="H1620" s="29" t="s">
        <v>17</v>
      </c>
      <c r="I1620" s="28">
        <v>100</v>
      </c>
      <c r="J1620" s="29" t="s">
        <v>17</v>
      </c>
      <c r="K1620" s="29" t="s">
        <v>16</v>
      </c>
      <c r="L1620" s="29" t="str">
        <f>_xlfn.XLOOKUP($D1620,mapping!$B$2:$B$124,mapping!$A$2:$A$124,,0)</f>
        <v>Data Analyst</v>
      </c>
      <c r="M1620" s="29" t="str">
        <f>_xlfn.XLOOKUP($C1620,mapping!$J$2:$J$5,mapping!$K$2:$K$5,,0)</f>
        <v>Full-Time</v>
      </c>
      <c r="N1620" s="29" t="str">
        <f>_xlfn.XLOOKUP($B1620,mapping!$G$2:$G$5,mapping!$H$2:$H$5,,0)</f>
        <v>Senior</v>
      </c>
      <c r="O1620" s="29" t="str">
        <f>_xlfn.XLOOKUP($J1620,mapping!$D$2:$D$56,mapping!$E$2:$E$56,,0)</f>
        <v>United States</v>
      </c>
      <c r="P1620" s="29" t="str">
        <f>_xlfn.XLOOKUP($K1620,mapping!$P$2:$P$4,mapping!$Q$2:$Q$4,,0)</f>
        <v>Medium</v>
      </c>
      <c r="Q1620" s="29" t="str">
        <f>_xlfn.XLOOKUP($I1620,mapping!$M$2:$M$4,mapping!$N$2:$N$4,,0)</f>
        <v>Remote</v>
      </c>
    </row>
    <row r="1621" spans="1:17" x14ac:dyDescent="0.25">
      <c r="A1621" s="28">
        <v>2023</v>
      </c>
      <c r="B1621" s="29" t="s">
        <v>21</v>
      </c>
      <c r="C1621" s="29" t="s">
        <v>12</v>
      </c>
      <c r="D1621" s="29" t="s">
        <v>18</v>
      </c>
      <c r="E1621" s="28">
        <v>142200</v>
      </c>
      <c r="F1621" s="29" t="s">
        <v>14</v>
      </c>
      <c r="G1621" s="28">
        <v>142200</v>
      </c>
      <c r="H1621" s="29" t="s">
        <v>17</v>
      </c>
      <c r="I1621" s="28">
        <v>0</v>
      </c>
      <c r="J1621" s="29" t="s">
        <v>17</v>
      </c>
      <c r="K1621" s="29" t="s">
        <v>16</v>
      </c>
      <c r="L1621" s="29" t="str">
        <f>_xlfn.XLOOKUP($D1621,mapping!$B$2:$B$124,mapping!$A$2:$A$124,,0)</f>
        <v>Machine Learning Engineer</v>
      </c>
      <c r="M1621" s="29" t="str">
        <f>_xlfn.XLOOKUP($C1621,mapping!$J$2:$J$5,mapping!$K$2:$K$5,,0)</f>
        <v>Full-Time</v>
      </c>
      <c r="N1621" s="29" t="str">
        <f>_xlfn.XLOOKUP($B1621,mapping!$G$2:$G$5,mapping!$H$2:$H$5,,0)</f>
        <v>Senior</v>
      </c>
      <c r="O1621" s="29" t="str">
        <f>_xlfn.XLOOKUP($J1621,mapping!$D$2:$D$56,mapping!$E$2:$E$56,,0)</f>
        <v>United States</v>
      </c>
      <c r="P1621" s="29" t="str">
        <f>_xlfn.XLOOKUP($K1621,mapping!$P$2:$P$4,mapping!$Q$2:$Q$4,,0)</f>
        <v>Medium</v>
      </c>
      <c r="Q1621" s="29" t="str">
        <f>_xlfn.XLOOKUP($I1621,mapping!$M$2:$M$4,mapping!$N$2:$N$4,,0)</f>
        <v>On-site</v>
      </c>
    </row>
    <row r="1622" spans="1:17" x14ac:dyDescent="0.25">
      <c r="A1622" s="28">
        <v>2023</v>
      </c>
      <c r="B1622" s="29" t="s">
        <v>21</v>
      </c>
      <c r="C1622" s="29" t="s">
        <v>12</v>
      </c>
      <c r="D1622" s="29" t="s">
        <v>26</v>
      </c>
      <c r="E1622" s="28">
        <v>143000</v>
      </c>
      <c r="F1622" s="29" t="s">
        <v>14</v>
      </c>
      <c r="G1622" s="28">
        <v>143000</v>
      </c>
      <c r="H1622" s="29" t="s">
        <v>17</v>
      </c>
      <c r="I1622" s="28">
        <v>100</v>
      </c>
      <c r="J1622" s="29" t="s">
        <v>17</v>
      </c>
      <c r="K1622" s="29" t="s">
        <v>16</v>
      </c>
      <c r="L1622" s="29" t="str">
        <f>_xlfn.XLOOKUP($D1622,mapping!$B$2:$B$124,mapping!$A$2:$A$124,,0)</f>
        <v>Data Engineer</v>
      </c>
      <c r="M1622" s="29" t="str">
        <f>_xlfn.XLOOKUP($C1622,mapping!$J$2:$J$5,mapping!$K$2:$K$5,,0)</f>
        <v>Full-Time</v>
      </c>
      <c r="N1622" s="29" t="str">
        <f>_xlfn.XLOOKUP($B1622,mapping!$G$2:$G$5,mapping!$H$2:$H$5,,0)</f>
        <v>Senior</v>
      </c>
      <c r="O1622" s="29" t="str">
        <f>_xlfn.XLOOKUP($J1622,mapping!$D$2:$D$56,mapping!$E$2:$E$56,,0)</f>
        <v>United States</v>
      </c>
      <c r="P1622" s="29" t="str">
        <f>_xlfn.XLOOKUP($K1622,mapping!$P$2:$P$4,mapping!$Q$2:$Q$4,,0)</f>
        <v>Medium</v>
      </c>
      <c r="Q1622" s="29" t="str">
        <f>_xlfn.XLOOKUP($I1622,mapping!$M$2:$M$4,mapping!$N$2:$N$4,,0)</f>
        <v>Remote</v>
      </c>
    </row>
    <row r="1623" spans="1:17" x14ac:dyDescent="0.25">
      <c r="A1623" s="28">
        <v>2024</v>
      </c>
      <c r="B1623" s="29" t="s">
        <v>29</v>
      </c>
      <c r="C1623" s="29" t="s">
        <v>12</v>
      </c>
      <c r="D1623" s="29" t="s">
        <v>13</v>
      </c>
      <c r="E1623" s="28">
        <v>68000</v>
      </c>
      <c r="F1623" s="29" t="s">
        <v>14</v>
      </c>
      <c r="G1623" s="28">
        <v>68000</v>
      </c>
      <c r="H1623" s="29" t="s">
        <v>17</v>
      </c>
      <c r="I1623" s="28">
        <v>0</v>
      </c>
      <c r="J1623" s="29" t="s">
        <v>17</v>
      </c>
      <c r="K1623" s="29" t="s">
        <v>16</v>
      </c>
      <c r="L1623" s="29" t="str">
        <f>_xlfn.XLOOKUP($D1623,mapping!$B$2:$B$124,mapping!$A$2:$A$124,,0)</f>
        <v>Data Analyst</v>
      </c>
      <c r="M1623" s="29" t="str">
        <f>_xlfn.XLOOKUP($C1623,mapping!$J$2:$J$5,mapping!$K$2:$K$5,,0)</f>
        <v>Full-Time</v>
      </c>
      <c r="N1623" s="29" t="str">
        <f>_xlfn.XLOOKUP($B1623,mapping!$G$2:$G$5,mapping!$H$2:$H$5,,0)</f>
        <v>Junior</v>
      </c>
      <c r="O1623" s="29" t="str">
        <f>_xlfn.XLOOKUP($J1623,mapping!$D$2:$D$56,mapping!$E$2:$E$56,,0)</f>
        <v>United States</v>
      </c>
      <c r="P1623" s="29" t="str">
        <f>_xlfn.XLOOKUP($K1623,mapping!$P$2:$P$4,mapping!$Q$2:$Q$4,,0)</f>
        <v>Medium</v>
      </c>
      <c r="Q1623" s="29" t="str">
        <f>_xlfn.XLOOKUP($I1623,mapping!$M$2:$M$4,mapping!$N$2:$N$4,,0)</f>
        <v>On-site</v>
      </c>
    </row>
    <row r="1624" spans="1:17" x14ac:dyDescent="0.25">
      <c r="A1624" s="28">
        <v>2023</v>
      </c>
      <c r="B1624" s="29" t="s">
        <v>29</v>
      </c>
      <c r="C1624" s="29" t="s">
        <v>12</v>
      </c>
      <c r="D1624" s="29" t="s">
        <v>13</v>
      </c>
      <c r="E1624" s="28">
        <v>75000</v>
      </c>
      <c r="F1624" s="29" t="s">
        <v>14</v>
      </c>
      <c r="G1624" s="28">
        <v>75000</v>
      </c>
      <c r="H1624" s="29" t="s">
        <v>17</v>
      </c>
      <c r="I1624" s="28">
        <v>0</v>
      </c>
      <c r="J1624" s="29" t="s">
        <v>17</v>
      </c>
      <c r="K1624" s="29" t="s">
        <v>16</v>
      </c>
      <c r="L1624" s="29" t="str">
        <f>_xlfn.XLOOKUP($D1624,mapping!$B$2:$B$124,mapping!$A$2:$A$124,,0)</f>
        <v>Data Analyst</v>
      </c>
      <c r="M1624" s="29" t="str">
        <f>_xlfn.XLOOKUP($C1624,mapping!$J$2:$J$5,mapping!$K$2:$K$5,,0)</f>
        <v>Full-Time</v>
      </c>
      <c r="N1624" s="29" t="str">
        <f>_xlfn.XLOOKUP($B1624,mapping!$G$2:$G$5,mapping!$H$2:$H$5,,0)</f>
        <v>Junior</v>
      </c>
      <c r="O1624" s="29" t="str">
        <f>_xlfn.XLOOKUP($J1624,mapping!$D$2:$D$56,mapping!$E$2:$E$56,,0)</f>
        <v>United States</v>
      </c>
      <c r="P1624" s="29" t="str">
        <f>_xlfn.XLOOKUP($K1624,mapping!$P$2:$P$4,mapping!$Q$2:$Q$4,,0)</f>
        <v>Medium</v>
      </c>
      <c r="Q1624" s="29" t="str">
        <f>_xlfn.XLOOKUP($I1624,mapping!$M$2:$M$4,mapping!$N$2:$N$4,,0)</f>
        <v>On-site</v>
      </c>
    </row>
    <row r="1625" spans="1:17" x14ac:dyDescent="0.25">
      <c r="A1625" s="28">
        <v>2023</v>
      </c>
      <c r="B1625" s="29" t="s">
        <v>21</v>
      </c>
      <c r="C1625" s="29" t="s">
        <v>12</v>
      </c>
      <c r="D1625" s="29" t="s">
        <v>51</v>
      </c>
      <c r="E1625" s="28">
        <v>136000</v>
      </c>
      <c r="F1625" s="29" t="s">
        <v>14</v>
      </c>
      <c r="G1625" s="28">
        <v>136000</v>
      </c>
      <c r="H1625" s="29" t="s">
        <v>17</v>
      </c>
      <c r="I1625" s="28">
        <v>0</v>
      </c>
      <c r="J1625" s="29" t="s">
        <v>17</v>
      </c>
      <c r="K1625" s="29" t="s">
        <v>33</v>
      </c>
      <c r="L1625" s="29" t="str">
        <f>_xlfn.XLOOKUP($D1625,mapping!$B$2:$B$124,mapping!$A$2:$A$124,,0)</f>
        <v>Applied Scientist</v>
      </c>
      <c r="M1625" s="29" t="str">
        <f>_xlfn.XLOOKUP($C1625,mapping!$J$2:$J$5,mapping!$K$2:$K$5,,0)</f>
        <v>Full-Time</v>
      </c>
      <c r="N1625" s="29" t="str">
        <f>_xlfn.XLOOKUP($B1625,mapping!$G$2:$G$5,mapping!$H$2:$H$5,,0)</f>
        <v>Senior</v>
      </c>
      <c r="O1625" s="29" t="str">
        <f>_xlfn.XLOOKUP($J1625,mapping!$D$2:$D$56,mapping!$E$2:$E$56,,0)</f>
        <v>United States</v>
      </c>
      <c r="P1625" s="29" t="str">
        <f>_xlfn.XLOOKUP($K1625,mapping!$P$2:$P$4,mapping!$Q$2:$Q$4,,0)</f>
        <v>Large</v>
      </c>
      <c r="Q1625" s="29" t="str">
        <f>_xlfn.XLOOKUP($I1625,mapping!$M$2:$M$4,mapping!$N$2:$N$4,,0)</f>
        <v>On-site</v>
      </c>
    </row>
    <row r="1626" spans="1:17" x14ac:dyDescent="0.25">
      <c r="A1626" s="28">
        <v>2023</v>
      </c>
      <c r="B1626" s="29" t="s">
        <v>21</v>
      </c>
      <c r="C1626" s="29" t="s">
        <v>12</v>
      </c>
      <c r="D1626" s="29" t="s">
        <v>39</v>
      </c>
      <c r="E1626" s="28">
        <v>135000</v>
      </c>
      <c r="F1626" s="29" t="s">
        <v>14</v>
      </c>
      <c r="G1626" s="28">
        <v>135000</v>
      </c>
      <c r="H1626" s="29" t="s">
        <v>17</v>
      </c>
      <c r="I1626" s="28">
        <v>0</v>
      </c>
      <c r="J1626" s="29" t="s">
        <v>17</v>
      </c>
      <c r="K1626" s="29" t="s">
        <v>16</v>
      </c>
      <c r="L1626" s="29" t="str">
        <f>_xlfn.XLOOKUP($D1626,mapping!$B$2:$B$124,mapping!$A$2:$A$124,,0)</f>
        <v>Machine Learning Engineer</v>
      </c>
      <c r="M1626" s="29" t="str">
        <f>_xlfn.XLOOKUP($C1626,mapping!$J$2:$J$5,mapping!$K$2:$K$5,,0)</f>
        <v>Full-Time</v>
      </c>
      <c r="N1626" s="29" t="str">
        <f>_xlfn.XLOOKUP($B1626,mapping!$G$2:$G$5,mapping!$H$2:$H$5,,0)</f>
        <v>Senior</v>
      </c>
      <c r="O1626" s="29" t="str">
        <f>_xlfn.XLOOKUP($J1626,mapping!$D$2:$D$56,mapping!$E$2:$E$56,,0)</f>
        <v>United States</v>
      </c>
      <c r="P1626" s="29" t="str">
        <f>_xlfn.XLOOKUP($K1626,mapping!$P$2:$P$4,mapping!$Q$2:$Q$4,,0)</f>
        <v>Medium</v>
      </c>
      <c r="Q1626" s="29" t="str">
        <f>_xlfn.XLOOKUP($I1626,mapping!$M$2:$M$4,mapping!$N$2:$N$4,,0)</f>
        <v>On-site</v>
      </c>
    </row>
    <row r="1627" spans="1:17" x14ac:dyDescent="0.25">
      <c r="A1627" s="28">
        <v>2024</v>
      </c>
      <c r="B1627" s="29" t="s">
        <v>29</v>
      </c>
      <c r="C1627" s="29" t="s">
        <v>12</v>
      </c>
      <c r="D1627" s="29" t="s">
        <v>13</v>
      </c>
      <c r="E1627" s="28">
        <v>179000</v>
      </c>
      <c r="F1627" s="29" t="s">
        <v>14</v>
      </c>
      <c r="G1627" s="28">
        <v>179000</v>
      </c>
      <c r="H1627" s="29" t="s">
        <v>17</v>
      </c>
      <c r="I1627" s="28">
        <v>0</v>
      </c>
      <c r="J1627" s="29" t="s">
        <v>17</v>
      </c>
      <c r="K1627" s="29" t="s">
        <v>16</v>
      </c>
      <c r="L1627" s="29" t="str">
        <f>_xlfn.XLOOKUP($D1627,mapping!$B$2:$B$124,mapping!$A$2:$A$124,,0)</f>
        <v>Data Analyst</v>
      </c>
      <c r="M1627" s="29" t="str">
        <f>_xlfn.XLOOKUP($C1627,mapping!$J$2:$J$5,mapping!$K$2:$K$5,,0)</f>
        <v>Full-Time</v>
      </c>
      <c r="N1627" s="29" t="str">
        <f>_xlfn.XLOOKUP($B1627,mapping!$G$2:$G$5,mapping!$H$2:$H$5,,0)</f>
        <v>Junior</v>
      </c>
      <c r="O1627" s="29" t="str">
        <f>_xlfn.XLOOKUP($J1627,mapping!$D$2:$D$56,mapping!$E$2:$E$56,,0)</f>
        <v>United States</v>
      </c>
      <c r="P1627" s="29" t="str">
        <f>_xlfn.XLOOKUP($K1627,mapping!$P$2:$P$4,mapping!$Q$2:$Q$4,,0)</f>
        <v>Medium</v>
      </c>
      <c r="Q1627" s="29" t="str">
        <f>_xlfn.XLOOKUP($I1627,mapping!$M$2:$M$4,mapping!$N$2:$N$4,,0)</f>
        <v>On-site</v>
      </c>
    </row>
    <row r="1628" spans="1:17" x14ac:dyDescent="0.25">
      <c r="A1628" s="28">
        <v>2023</v>
      </c>
      <c r="B1628" s="29" t="s">
        <v>21</v>
      </c>
      <c r="C1628" s="29" t="s">
        <v>12</v>
      </c>
      <c r="D1628" s="29" t="s">
        <v>18</v>
      </c>
      <c r="E1628" s="28">
        <v>237400</v>
      </c>
      <c r="F1628" s="29" t="s">
        <v>14</v>
      </c>
      <c r="G1628" s="28">
        <v>237400</v>
      </c>
      <c r="H1628" s="29" t="s">
        <v>28</v>
      </c>
      <c r="I1628" s="28">
        <v>0</v>
      </c>
      <c r="J1628" s="29" t="s">
        <v>28</v>
      </c>
      <c r="K1628" s="29" t="s">
        <v>16</v>
      </c>
      <c r="L1628" s="29" t="str">
        <f>_xlfn.XLOOKUP($D1628,mapping!$B$2:$B$124,mapping!$A$2:$A$124,,0)</f>
        <v>Machine Learning Engineer</v>
      </c>
      <c r="M1628" s="29" t="str">
        <f>_xlfn.XLOOKUP($C1628,mapping!$J$2:$J$5,mapping!$K$2:$K$5,,0)</f>
        <v>Full-Time</v>
      </c>
      <c r="N1628" s="29" t="str">
        <f>_xlfn.XLOOKUP($B1628,mapping!$G$2:$G$5,mapping!$H$2:$H$5,,0)</f>
        <v>Senior</v>
      </c>
      <c r="O1628" s="29" t="str">
        <f>_xlfn.XLOOKUP($J1628,mapping!$D$2:$D$56,mapping!$E$2:$E$56,,0)</f>
        <v>United Kingdom</v>
      </c>
      <c r="P1628" s="29" t="str">
        <f>_xlfn.XLOOKUP($K1628,mapping!$P$2:$P$4,mapping!$Q$2:$Q$4,,0)</f>
        <v>Medium</v>
      </c>
      <c r="Q1628" s="29" t="str">
        <f>_xlfn.XLOOKUP($I1628,mapping!$M$2:$M$4,mapping!$N$2:$N$4,,0)</f>
        <v>On-site</v>
      </c>
    </row>
    <row r="1629" spans="1:17" x14ac:dyDescent="0.25">
      <c r="A1629" s="28">
        <v>2023</v>
      </c>
      <c r="B1629" s="29" t="s">
        <v>21</v>
      </c>
      <c r="C1629" s="29" t="s">
        <v>12</v>
      </c>
      <c r="D1629" s="29" t="s">
        <v>62</v>
      </c>
      <c r="E1629" s="28">
        <v>185000</v>
      </c>
      <c r="F1629" s="29" t="s">
        <v>14</v>
      </c>
      <c r="G1629" s="28">
        <v>185000</v>
      </c>
      <c r="H1629" s="29" t="s">
        <v>17</v>
      </c>
      <c r="I1629" s="28">
        <v>0</v>
      </c>
      <c r="J1629" s="29" t="s">
        <v>17</v>
      </c>
      <c r="K1629" s="29" t="s">
        <v>33</v>
      </c>
      <c r="L1629" s="29" t="str">
        <f>_xlfn.XLOOKUP($D1629,mapping!$B$2:$B$124,mapping!$A$2:$A$124,,0)</f>
        <v>Business Intelligence</v>
      </c>
      <c r="M1629" s="29" t="str">
        <f>_xlfn.XLOOKUP($C1629,mapping!$J$2:$J$5,mapping!$K$2:$K$5,,0)</f>
        <v>Full-Time</v>
      </c>
      <c r="N1629" s="29" t="str">
        <f>_xlfn.XLOOKUP($B1629,mapping!$G$2:$G$5,mapping!$H$2:$H$5,,0)</f>
        <v>Senior</v>
      </c>
      <c r="O1629" s="29" t="str">
        <f>_xlfn.XLOOKUP($J1629,mapping!$D$2:$D$56,mapping!$E$2:$E$56,,0)</f>
        <v>United States</v>
      </c>
      <c r="P1629" s="29" t="str">
        <f>_xlfn.XLOOKUP($K1629,mapping!$P$2:$P$4,mapping!$Q$2:$Q$4,,0)</f>
        <v>Large</v>
      </c>
      <c r="Q1629" s="29" t="str">
        <f>_xlfn.XLOOKUP($I1629,mapping!$M$2:$M$4,mapping!$N$2:$N$4,,0)</f>
        <v>On-site</v>
      </c>
    </row>
    <row r="1630" spans="1:17" x14ac:dyDescent="0.25">
      <c r="A1630" s="28">
        <v>2023</v>
      </c>
      <c r="B1630" s="29" t="s">
        <v>11</v>
      </c>
      <c r="C1630" s="29" t="s">
        <v>12</v>
      </c>
      <c r="D1630" s="29" t="s">
        <v>26</v>
      </c>
      <c r="E1630" s="28">
        <v>181700</v>
      </c>
      <c r="F1630" s="29" t="s">
        <v>14</v>
      </c>
      <c r="G1630" s="28">
        <v>181700</v>
      </c>
      <c r="H1630" s="29" t="s">
        <v>17</v>
      </c>
      <c r="I1630" s="28">
        <v>0</v>
      </c>
      <c r="J1630" s="29" t="s">
        <v>17</v>
      </c>
      <c r="K1630" s="29" t="s">
        <v>16</v>
      </c>
      <c r="L1630" s="29" t="str">
        <f>_xlfn.XLOOKUP($D1630,mapping!$B$2:$B$124,mapping!$A$2:$A$124,,0)</f>
        <v>Data Engineer</v>
      </c>
      <c r="M1630" s="29" t="str">
        <f>_xlfn.XLOOKUP($C1630,mapping!$J$2:$J$5,mapping!$K$2:$K$5,,0)</f>
        <v>Full-Time</v>
      </c>
      <c r="N1630" s="29" t="str">
        <f>_xlfn.XLOOKUP($B1630,mapping!$G$2:$G$5,mapping!$H$2:$H$5,,0)</f>
        <v>Mid-Level</v>
      </c>
      <c r="O1630" s="29" t="str">
        <f>_xlfn.XLOOKUP($J1630,mapping!$D$2:$D$56,mapping!$E$2:$E$56,,0)</f>
        <v>United States</v>
      </c>
      <c r="P1630" s="29" t="str">
        <f>_xlfn.XLOOKUP($K1630,mapping!$P$2:$P$4,mapping!$Q$2:$Q$4,,0)</f>
        <v>Medium</v>
      </c>
      <c r="Q1630" s="29" t="str">
        <f>_xlfn.XLOOKUP($I1630,mapping!$M$2:$M$4,mapping!$N$2:$N$4,,0)</f>
        <v>On-site</v>
      </c>
    </row>
    <row r="1631" spans="1:17" x14ac:dyDescent="0.25">
      <c r="A1631" s="28">
        <v>2023</v>
      </c>
      <c r="B1631" s="29" t="s">
        <v>21</v>
      </c>
      <c r="C1631" s="29" t="s">
        <v>12</v>
      </c>
      <c r="D1631" s="29" t="s">
        <v>159</v>
      </c>
      <c r="E1631" s="28">
        <v>108000</v>
      </c>
      <c r="F1631" s="29" t="s">
        <v>14</v>
      </c>
      <c r="G1631" s="28">
        <v>108000</v>
      </c>
      <c r="H1631" s="29" t="s">
        <v>55</v>
      </c>
      <c r="I1631" s="28">
        <v>0</v>
      </c>
      <c r="J1631" s="29" t="s">
        <v>55</v>
      </c>
      <c r="K1631" s="29" t="s">
        <v>16</v>
      </c>
      <c r="L1631" s="29" t="str">
        <f>_xlfn.XLOOKUP($D1631,mapping!$B$2:$B$124,mapping!$A$2:$A$124,,0)</f>
        <v>Machine Learning Engineer</v>
      </c>
      <c r="M1631" s="29" t="str">
        <f>_xlfn.XLOOKUP($C1631,mapping!$J$2:$J$5,mapping!$K$2:$K$5,,0)</f>
        <v>Full-Time</v>
      </c>
      <c r="N1631" s="29" t="str">
        <f>_xlfn.XLOOKUP($B1631,mapping!$G$2:$G$5,mapping!$H$2:$H$5,,0)</f>
        <v>Senior</v>
      </c>
      <c r="O1631" s="29" t="str">
        <f>_xlfn.XLOOKUP($J1631,mapping!$D$2:$D$56,mapping!$E$2:$E$56,,0)</f>
        <v>Ukraine</v>
      </c>
      <c r="P1631" s="29" t="str">
        <f>_xlfn.XLOOKUP($K1631,mapping!$P$2:$P$4,mapping!$Q$2:$Q$4,,0)</f>
        <v>Medium</v>
      </c>
      <c r="Q1631" s="29" t="str">
        <f>_xlfn.XLOOKUP($I1631,mapping!$M$2:$M$4,mapping!$N$2:$N$4,,0)</f>
        <v>On-site</v>
      </c>
    </row>
    <row r="1632" spans="1:17" x14ac:dyDescent="0.25">
      <c r="A1632" s="28">
        <v>2024</v>
      </c>
      <c r="B1632" s="29" t="s">
        <v>21</v>
      </c>
      <c r="C1632" s="29" t="s">
        <v>12</v>
      </c>
      <c r="D1632" s="29" t="s">
        <v>39</v>
      </c>
      <c r="E1632" s="28">
        <v>200070</v>
      </c>
      <c r="F1632" s="29" t="s">
        <v>14</v>
      </c>
      <c r="G1632" s="28">
        <v>200070</v>
      </c>
      <c r="H1632" s="29" t="s">
        <v>45</v>
      </c>
      <c r="I1632" s="28">
        <v>0</v>
      </c>
      <c r="J1632" s="29" t="s">
        <v>45</v>
      </c>
      <c r="K1632" s="29" t="s">
        <v>16</v>
      </c>
      <c r="L1632" s="29" t="str">
        <f>_xlfn.XLOOKUP($D1632,mapping!$B$2:$B$124,mapping!$A$2:$A$124,,0)</f>
        <v>Machine Learning Engineer</v>
      </c>
      <c r="M1632" s="29" t="str">
        <f>_xlfn.XLOOKUP($C1632,mapping!$J$2:$J$5,mapping!$K$2:$K$5,,0)</f>
        <v>Full-Time</v>
      </c>
      <c r="N1632" s="29" t="str">
        <f>_xlfn.XLOOKUP($B1632,mapping!$G$2:$G$5,mapping!$H$2:$H$5,,0)</f>
        <v>Senior</v>
      </c>
      <c r="O1632" s="29" t="str">
        <f>_xlfn.XLOOKUP($J1632,mapping!$D$2:$D$56,mapping!$E$2:$E$56,,0)</f>
        <v>Canada</v>
      </c>
      <c r="P1632" s="29" t="str">
        <f>_xlfn.XLOOKUP($K1632,mapping!$P$2:$P$4,mapping!$Q$2:$Q$4,,0)</f>
        <v>Medium</v>
      </c>
      <c r="Q1632" s="29" t="str">
        <f>_xlfn.XLOOKUP($I1632,mapping!$M$2:$M$4,mapping!$N$2:$N$4,,0)</f>
        <v>On-site</v>
      </c>
    </row>
    <row r="1633" spans="1:17" x14ac:dyDescent="0.25">
      <c r="A1633" s="28">
        <v>2023</v>
      </c>
      <c r="B1633" s="29" t="s">
        <v>21</v>
      </c>
      <c r="C1633" s="29" t="s">
        <v>12</v>
      </c>
      <c r="D1633" s="29" t="s">
        <v>62</v>
      </c>
      <c r="E1633" s="28">
        <v>115000</v>
      </c>
      <c r="F1633" s="29" t="s">
        <v>14</v>
      </c>
      <c r="G1633" s="28">
        <v>115000</v>
      </c>
      <c r="H1633" s="29" t="s">
        <v>17</v>
      </c>
      <c r="I1633" s="28">
        <v>100</v>
      </c>
      <c r="J1633" s="29" t="s">
        <v>17</v>
      </c>
      <c r="K1633" s="29" t="s">
        <v>16</v>
      </c>
      <c r="L1633" s="29" t="str">
        <f>_xlfn.XLOOKUP($D1633,mapping!$B$2:$B$124,mapping!$A$2:$A$124,,0)</f>
        <v>Business Intelligence</v>
      </c>
      <c r="M1633" s="29" t="str">
        <f>_xlfn.XLOOKUP($C1633,mapping!$J$2:$J$5,mapping!$K$2:$K$5,,0)</f>
        <v>Full-Time</v>
      </c>
      <c r="N1633" s="29" t="str">
        <f>_xlfn.XLOOKUP($B1633,mapping!$G$2:$G$5,mapping!$H$2:$H$5,,0)</f>
        <v>Senior</v>
      </c>
      <c r="O1633" s="29" t="str">
        <f>_xlfn.XLOOKUP($J1633,mapping!$D$2:$D$56,mapping!$E$2:$E$56,,0)</f>
        <v>United States</v>
      </c>
      <c r="P1633" s="29" t="str">
        <f>_xlfn.XLOOKUP($K1633,mapping!$P$2:$P$4,mapping!$Q$2:$Q$4,,0)</f>
        <v>Medium</v>
      </c>
      <c r="Q1633" s="29" t="str">
        <f>_xlfn.XLOOKUP($I1633,mapping!$M$2:$M$4,mapping!$N$2:$N$4,,0)</f>
        <v>Remote</v>
      </c>
    </row>
    <row r="1634" spans="1:17" x14ac:dyDescent="0.25">
      <c r="A1634" s="28">
        <v>2022</v>
      </c>
      <c r="B1634" s="29" t="s">
        <v>21</v>
      </c>
      <c r="C1634" s="29" t="s">
        <v>12</v>
      </c>
      <c r="D1634" s="29" t="s">
        <v>13</v>
      </c>
      <c r="E1634" s="28">
        <v>144000</v>
      </c>
      <c r="F1634" s="29" t="s">
        <v>14</v>
      </c>
      <c r="G1634" s="28">
        <v>144000</v>
      </c>
      <c r="H1634" s="29" t="s">
        <v>17</v>
      </c>
      <c r="I1634" s="28">
        <v>100</v>
      </c>
      <c r="J1634" s="29" t="s">
        <v>17</v>
      </c>
      <c r="K1634" s="29" t="s">
        <v>16</v>
      </c>
      <c r="L1634" s="29" t="str">
        <f>_xlfn.XLOOKUP($D1634,mapping!$B$2:$B$124,mapping!$A$2:$A$124,,0)</f>
        <v>Data Analyst</v>
      </c>
      <c r="M1634" s="29" t="str">
        <f>_xlfn.XLOOKUP($C1634,mapping!$J$2:$J$5,mapping!$K$2:$K$5,,0)</f>
        <v>Full-Time</v>
      </c>
      <c r="N1634" s="29" t="str">
        <f>_xlfn.XLOOKUP($B1634,mapping!$G$2:$G$5,mapping!$H$2:$H$5,,0)</f>
        <v>Senior</v>
      </c>
      <c r="O1634" s="29" t="str">
        <f>_xlfn.XLOOKUP($J1634,mapping!$D$2:$D$56,mapping!$E$2:$E$56,,0)</f>
        <v>United States</v>
      </c>
      <c r="P1634" s="29" t="str">
        <f>_xlfn.XLOOKUP($K1634,mapping!$P$2:$P$4,mapping!$Q$2:$Q$4,,0)</f>
        <v>Medium</v>
      </c>
      <c r="Q1634" s="29" t="str">
        <f>_xlfn.XLOOKUP($I1634,mapping!$M$2:$M$4,mapping!$N$2:$N$4,,0)</f>
        <v>Remote</v>
      </c>
    </row>
    <row r="1635" spans="1:17" x14ac:dyDescent="0.25">
      <c r="A1635" s="28">
        <v>2023</v>
      </c>
      <c r="B1635" s="29" t="s">
        <v>29</v>
      </c>
      <c r="C1635" s="29" t="s">
        <v>12</v>
      </c>
      <c r="D1635" s="29" t="s">
        <v>13</v>
      </c>
      <c r="E1635" s="28">
        <v>60000</v>
      </c>
      <c r="F1635" s="29" t="s">
        <v>14</v>
      </c>
      <c r="G1635" s="28">
        <v>60000</v>
      </c>
      <c r="H1635" s="29" t="s">
        <v>17</v>
      </c>
      <c r="I1635" s="28">
        <v>0</v>
      </c>
      <c r="J1635" s="29" t="s">
        <v>17</v>
      </c>
      <c r="K1635" s="29" t="s">
        <v>16</v>
      </c>
      <c r="L1635" s="29" t="str">
        <f>_xlfn.XLOOKUP($D1635,mapping!$B$2:$B$124,mapping!$A$2:$A$124,,0)</f>
        <v>Data Analyst</v>
      </c>
      <c r="M1635" s="29" t="str">
        <f>_xlfn.XLOOKUP($C1635,mapping!$J$2:$J$5,mapping!$K$2:$K$5,,0)</f>
        <v>Full-Time</v>
      </c>
      <c r="N1635" s="29" t="str">
        <f>_xlfn.XLOOKUP($B1635,mapping!$G$2:$G$5,mapping!$H$2:$H$5,,0)</f>
        <v>Junior</v>
      </c>
      <c r="O1635" s="29" t="str">
        <f>_xlfn.XLOOKUP($J1635,mapping!$D$2:$D$56,mapping!$E$2:$E$56,,0)</f>
        <v>United States</v>
      </c>
      <c r="P1635" s="29" t="str">
        <f>_xlfn.XLOOKUP($K1635,mapping!$P$2:$P$4,mapping!$Q$2:$Q$4,,0)</f>
        <v>Medium</v>
      </c>
      <c r="Q1635" s="29" t="str">
        <f>_xlfn.XLOOKUP($I1635,mapping!$M$2:$M$4,mapping!$N$2:$N$4,,0)</f>
        <v>On-site</v>
      </c>
    </row>
    <row r="1636" spans="1:17" x14ac:dyDescent="0.25">
      <c r="A1636" s="28">
        <v>2024</v>
      </c>
      <c r="B1636" s="29" t="s">
        <v>11</v>
      </c>
      <c r="C1636" s="29" t="s">
        <v>12</v>
      </c>
      <c r="D1636" s="29" t="s">
        <v>13</v>
      </c>
      <c r="E1636" s="28">
        <v>120000</v>
      </c>
      <c r="F1636" s="29" t="s">
        <v>14</v>
      </c>
      <c r="G1636" s="28">
        <v>120000</v>
      </c>
      <c r="H1636" s="29" t="s">
        <v>17</v>
      </c>
      <c r="I1636" s="28">
        <v>100</v>
      </c>
      <c r="J1636" s="29" t="s">
        <v>17</v>
      </c>
      <c r="K1636" s="29" t="s">
        <v>16</v>
      </c>
      <c r="L1636" s="29" t="str">
        <f>_xlfn.XLOOKUP($D1636,mapping!$B$2:$B$124,mapping!$A$2:$A$124,,0)</f>
        <v>Data Analyst</v>
      </c>
      <c r="M1636" s="29" t="str">
        <f>_xlfn.XLOOKUP($C1636,mapping!$J$2:$J$5,mapping!$K$2:$K$5,,0)</f>
        <v>Full-Time</v>
      </c>
      <c r="N1636" s="29" t="str">
        <f>_xlfn.XLOOKUP($B1636,mapping!$G$2:$G$5,mapping!$H$2:$H$5,,0)</f>
        <v>Mid-Level</v>
      </c>
      <c r="O1636" s="29" t="str">
        <f>_xlfn.XLOOKUP($J1636,mapping!$D$2:$D$56,mapping!$E$2:$E$56,,0)</f>
        <v>United States</v>
      </c>
      <c r="P1636" s="29" t="str">
        <f>_xlfn.XLOOKUP($K1636,mapping!$P$2:$P$4,mapping!$Q$2:$Q$4,,0)</f>
        <v>Medium</v>
      </c>
      <c r="Q1636" s="29" t="str">
        <f>_xlfn.XLOOKUP($I1636,mapping!$M$2:$M$4,mapping!$N$2:$N$4,,0)</f>
        <v>Remote</v>
      </c>
    </row>
    <row r="1637" spans="1:17" x14ac:dyDescent="0.25">
      <c r="A1637" s="28">
        <v>2023</v>
      </c>
      <c r="B1637" s="29" t="s">
        <v>21</v>
      </c>
      <c r="C1637" s="29" t="s">
        <v>12</v>
      </c>
      <c r="D1637" s="29" t="s">
        <v>26</v>
      </c>
      <c r="E1637" s="28">
        <v>105700</v>
      </c>
      <c r="F1637" s="29" t="s">
        <v>14</v>
      </c>
      <c r="G1637" s="28">
        <v>105700</v>
      </c>
      <c r="H1637" s="29" t="s">
        <v>17</v>
      </c>
      <c r="I1637" s="28">
        <v>100</v>
      </c>
      <c r="J1637" s="29" t="s">
        <v>17</v>
      </c>
      <c r="K1637" s="29" t="s">
        <v>16</v>
      </c>
      <c r="L1637" s="29" t="str">
        <f>_xlfn.XLOOKUP($D1637,mapping!$B$2:$B$124,mapping!$A$2:$A$124,,0)</f>
        <v>Data Engineer</v>
      </c>
      <c r="M1637" s="29" t="str">
        <f>_xlfn.XLOOKUP($C1637,mapping!$J$2:$J$5,mapping!$K$2:$K$5,,0)</f>
        <v>Full-Time</v>
      </c>
      <c r="N1637" s="29" t="str">
        <f>_xlfn.XLOOKUP($B1637,mapping!$G$2:$G$5,mapping!$H$2:$H$5,,0)</f>
        <v>Senior</v>
      </c>
      <c r="O1637" s="29" t="str">
        <f>_xlfn.XLOOKUP($J1637,mapping!$D$2:$D$56,mapping!$E$2:$E$56,,0)</f>
        <v>United States</v>
      </c>
      <c r="P1637" s="29" t="str">
        <f>_xlfn.XLOOKUP($K1637,mapping!$P$2:$P$4,mapping!$Q$2:$Q$4,,0)</f>
        <v>Medium</v>
      </c>
      <c r="Q1637" s="29" t="str">
        <f>_xlfn.XLOOKUP($I1637,mapping!$M$2:$M$4,mapping!$N$2:$N$4,,0)</f>
        <v>Remote</v>
      </c>
    </row>
    <row r="1638" spans="1:17" x14ac:dyDescent="0.25">
      <c r="A1638" s="28">
        <v>2024</v>
      </c>
      <c r="B1638" s="29" t="s">
        <v>21</v>
      </c>
      <c r="C1638" s="29" t="s">
        <v>12</v>
      </c>
      <c r="D1638" s="29" t="s">
        <v>62</v>
      </c>
      <c r="E1638" s="28">
        <v>185000</v>
      </c>
      <c r="F1638" s="29" t="s">
        <v>14</v>
      </c>
      <c r="G1638" s="28">
        <v>185000</v>
      </c>
      <c r="H1638" s="29" t="s">
        <v>17</v>
      </c>
      <c r="I1638" s="28">
        <v>0</v>
      </c>
      <c r="J1638" s="29" t="s">
        <v>17</v>
      </c>
      <c r="K1638" s="29" t="s">
        <v>33</v>
      </c>
      <c r="L1638" s="29" t="str">
        <f>_xlfn.XLOOKUP($D1638,mapping!$B$2:$B$124,mapping!$A$2:$A$124,,0)</f>
        <v>Business Intelligence</v>
      </c>
      <c r="M1638" s="29" t="str">
        <f>_xlfn.XLOOKUP($C1638,mapping!$J$2:$J$5,mapping!$K$2:$K$5,,0)</f>
        <v>Full-Time</v>
      </c>
      <c r="N1638" s="29" t="str">
        <f>_xlfn.XLOOKUP($B1638,mapping!$G$2:$G$5,mapping!$H$2:$H$5,,0)</f>
        <v>Senior</v>
      </c>
      <c r="O1638" s="29" t="str">
        <f>_xlfn.XLOOKUP($J1638,mapping!$D$2:$D$56,mapping!$E$2:$E$56,,0)</f>
        <v>United States</v>
      </c>
      <c r="P1638" s="29" t="str">
        <f>_xlfn.XLOOKUP($K1638,mapping!$P$2:$P$4,mapping!$Q$2:$Q$4,,0)</f>
        <v>Large</v>
      </c>
      <c r="Q1638" s="29" t="str">
        <f>_xlfn.XLOOKUP($I1638,mapping!$M$2:$M$4,mapping!$N$2:$N$4,,0)</f>
        <v>On-site</v>
      </c>
    </row>
    <row r="1639" spans="1:17" x14ac:dyDescent="0.25">
      <c r="A1639" s="28">
        <v>2023</v>
      </c>
      <c r="B1639" s="29" t="s">
        <v>25</v>
      </c>
      <c r="C1639" s="29" t="s">
        <v>12</v>
      </c>
      <c r="D1639" s="29" t="s">
        <v>26</v>
      </c>
      <c r="E1639" s="28">
        <v>239000</v>
      </c>
      <c r="F1639" s="29" t="s">
        <v>14</v>
      </c>
      <c r="G1639" s="28">
        <v>239000</v>
      </c>
      <c r="H1639" s="29" t="s">
        <v>17</v>
      </c>
      <c r="I1639" s="28">
        <v>100</v>
      </c>
      <c r="J1639" s="29" t="s">
        <v>17</v>
      </c>
      <c r="K1639" s="29" t="s">
        <v>16</v>
      </c>
      <c r="L1639" s="29" t="str">
        <f>_xlfn.XLOOKUP($D1639,mapping!$B$2:$B$124,mapping!$A$2:$A$124,,0)</f>
        <v>Data Engineer</v>
      </c>
      <c r="M1639" s="29" t="str">
        <f>_xlfn.XLOOKUP($C1639,mapping!$J$2:$J$5,mapping!$K$2:$K$5,,0)</f>
        <v>Full-Time</v>
      </c>
      <c r="N1639" s="29" t="str">
        <f>_xlfn.XLOOKUP($B1639,mapping!$G$2:$G$5,mapping!$H$2:$H$5,,0)</f>
        <v>Executive</v>
      </c>
      <c r="O1639" s="29" t="str">
        <f>_xlfn.XLOOKUP($J1639,mapping!$D$2:$D$56,mapping!$E$2:$E$56,,0)</f>
        <v>United States</v>
      </c>
      <c r="P1639" s="29" t="str">
        <f>_xlfn.XLOOKUP($K1639,mapping!$P$2:$P$4,mapping!$Q$2:$Q$4,,0)</f>
        <v>Medium</v>
      </c>
      <c r="Q1639" s="29" t="str">
        <f>_xlfn.XLOOKUP($I1639,mapping!$M$2:$M$4,mapping!$N$2:$N$4,,0)</f>
        <v>Remote</v>
      </c>
    </row>
    <row r="1640" spans="1:17" x14ac:dyDescent="0.25">
      <c r="A1640" s="28">
        <v>2023</v>
      </c>
      <c r="B1640" s="29" t="s">
        <v>21</v>
      </c>
      <c r="C1640" s="29" t="s">
        <v>12</v>
      </c>
      <c r="D1640" s="29" t="s">
        <v>13</v>
      </c>
      <c r="E1640" s="28">
        <v>280000</v>
      </c>
      <c r="F1640" s="29" t="s">
        <v>14</v>
      </c>
      <c r="G1640" s="28">
        <v>280000</v>
      </c>
      <c r="H1640" s="29" t="s">
        <v>17</v>
      </c>
      <c r="I1640" s="28">
        <v>0</v>
      </c>
      <c r="J1640" s="29" t="s">
        <v>17</v>
      </c>
      <c r="K1640" s="29" t="s">
        <v>16</v>
      </c>
      <c r="L1640" s="29" t="str">
        <f>_xlfn.XLOOKUP($D1640,mapping!$B$2:$B$124,mapping!$A$2:$A$124,,0)</f>
        <v>Data Analyst</v>
      </c>
      <c r="M1640" s="29" t="str">
        <f>_xlfn.XLOOKUP($C1640,mapping!$J$2:$J$5,mapping!$K$2:$K$5,,0)</f>
        <v>Full-Time</v>
      </c>
      <c r="N1640" s="29" t="str">
        <f>_xlfn.XLOOKUP($B1640,mapping!$G$2:$G$5,mapping!$H$2:$H$5,,0)</f>
        <v>Senior</v>
      </c>
      <c r="O1640" s="29" t="str">
        <f>_xlfn.XLOOKUP($J1640,mapping!$D$2:$D$56,mapping!$E$2:$E$56,,0)</f>
        <v>United States</v>
      </c>
      <c r="P1640" s="29" t="str">
        <f>_xlfn.XLOOKUP($K1640,mapping!$P$2:$P$4,mapping!$Q$2:$Q$4,,0)</f>
        <v>Medium</v>
      </c>
      <c r="Q1640" s="29" t="str">
        <f>_xlfn.XLOOKUP($I1640,mapping!$M$2:$M$4,mapping!$N$2:$N$4,,0)</f>
        <v>On-site</v>
      </c>
    </row>
    <row r="1641" spans="1:17" x14ac:dyDescent="0.25">
      <c r="A1641" s="28">
        <v>2022</v>
      </c>
      <c r="B1641" s="29" t="s">
        <v>21</v>
      </c>
      <c r="C1641" s="29" t="s">
        <v>12</v>
      </c>
      <c r="D1641" s="29" t="s">
        <v>59</v>
      </c>
      <c r="E1641" s="28">
        <v>110000</v>
      </c>
      <c r="F1641" s="29" t="s">
        <v>14</v>
      </c>
      <c r="G1641" s="28">
        <v>110000</v>
      </c>
      <c r="H1641" s="29" t="s">
        <v>17</v>
      </c>
      <c r="I1641" s="28">
        <v>0</v>
      </c>
      <c r="J1641" s="29" t="s">
        <v>17</v>
      </c>
      <c r="K1641" s="29" t="s">
        <v>16</v>
      </c>
      <c r="L1641" s="29" t="str">
        <f>_xlfn.XLOOKUP($D1641,mapping!$B$2:$B$124,mapping!$A$2:$A$124,,0)</f>
        <v>Data Specialist</v>
      </c>
      <c r="M1641" s="29" t="str">
        <f>_xlfn.XLOOKUP($C1641,mapping!$J$2:$J$5,mapping!$K$2:$K$5,,0)</f>
        <v>Full-Time</v>
      </c>
      <c r="N1641" s="29" t="str">
        <f>_xlfn.XLOOKUP($B1641,mapping!$G$2:$G$5,mapping!$H$2:$H$5,,0)</f>
        <v>Senior</v>
      </c>
      <c r="O1641" s="29" t="str">
        <f>_xlfn.XLOOKUP($J1641,mapping!$D$2:$D$56,mapping!$E$2:$E$56,,0)</f>
        <v>United States</v>
      </c>
      <c r="P1641" s="29" t="str">
        <f>_xlfn.XLOOKUP($K1641,mapping!$P$2:$P$4,mapping!$Q$2:$Q$4,,0)</f>
        <v>Medium</v>
      </c>
      <c r="Q1641" s="29" t="str">
        <f>_xlfn.XLOOKUP($I1641,mapping!$M$2:$M$4,mapping!$N$2:$N$4,,0)</f>
        <v>On-site</v>
      </c>
    </row>
    <row r="1642" spans="1:17" x14ac:dyDescent="0.25">
      <c r="A1642" s="28">
        <v>2020</v>
      </c>
      <c r="B1642" s="29" t="s">
        <v>21</v>
      </c>
      <c r="C1642" s="29" t="s">
        <v>12</v>
      </c>
      <c r="D1642" s="29" t="s">
        <v>160</v>
      </c>
      <c r="E1642" s="28">
        <v>157000</v>
      </c>
      <c r="F1642" s="29" t="s">
        <v>94</v>
      </c>
      <c r="G1642" s="28">
        <v>117104</v>
      </c>
      <c r="H1642" s="29" t="s">
        <v>45</v>
      </c>
      <c r="I1642" s="28">
        <v>50</v>
      </c>
      <c r="J1642" s="29" t="s">
        <v>45</v>
      </c>
      <c r="K1642" s="29" t="s">
        <v>33</v>
      </c>
      <c r="L1642" s="29" t="str">
        <f>_xlfn.XLOOKUP($D1642,mapping!$B$2:$B$124,mapping!$A$2:$A$124,,0)</f>
        <v>Machine Learning Engineer</v>
      </c>
      <c r="M1642" s="29" t="str">
        <f>_xlfn.XLOOKUP($C1642,mapping!$J$2:$J$5,mapping!$K$2:$K$5,,0)</f>
        <v>Full-Time</v>
      </c>
      <c r="N1642" s="29" t="str">
        <f>_xlfn.XLOOKUP($B1642,mapping!$G$2:$G$5,mapping!$H$2:$H$5,,0)</f>
        <v>Senior</v>
      </c>
      <c r="O1642" s="29" t="str">
        <f>_xlfn.XLOOKUP($J1642,mapping!$D$2:$D$56,mapping!$E$2:$E$56,,0)</f>
        <v>Canada</v>
      </c>
      <c r="P1642" s="29" t="str">
        <f>_xlfn.XLOOKUP($K1642,mapping!$P$2:$P$4,mapping!$Q$2:$Q$4,,0)</f>
        <v>Large</v>
      </c>
      <c r="Q1642" s="29" t="str">
        <f>_xlfn.XLOOKUP($I1642,mapping!$M$2:$M$4,mapping!$N$2:$N$4,,0)</f>
        <v>Hybrid</v>
      </c>
    </row>
    <row r="1643" spans="1:17" x14ac:dyDescent="0.25">
      <c r="A1643" s="28">
        <v>2023</v>
      </c>
      <c r="B1643" s="29" t="s">
        <v>25</v>
      </c>
      <c r="C1643" s="29" t="s">
        <v>12</v>
      </c>
      <c r="D1643" s="29" t="s">
        <v>76</v>
      </c>
      <c r="E1643" s="28">
        <v>204500</v>
      </c>
      <c r="F1643" s="29" t="s">
        <v>14</v>
      </c>
      <c r="G1643" s="28">
        <v>204500</v>
      </c>
      <c r="H1643" s="29" t="s">
        <v>17</v>
      </c>
      <c r="I1643" s="28">
        <v>0</v>
      </c>
      <c r="J1643" s="29" t="s">
        <v>17</v>
      </c>
      <c r="K1643" s="29" t="s">
        <v>16</v>
      </c>
      <c r="L1643" s="29" t="str">
        <f>_xlfn.XLOOKUP($D1643,mapping!$B$2:$B$124,mapping!$A$2:$A$124,,0)</f>
        <v>Data Manager</v>
      </c>
      <c r="M1643" s="29" t="str">
        <f>_xlfn.XLOOKUP($C1643,mapping!$J$2:$J$5,mapping!$K$2:$K$5,,0)</f>
        <v>Full-Time</v>
      </c>
      <c r="N1643" s="29" t="str">
        <f>_xlfn.XLOOKUP($B1643,mapping!$G$2:$G$5,mapping!$H$2:$H$5,,0)</f>
        <v>Executive</v>
      </c>
      <c r="O1643" s="29" t="str">
        <f>_xlfn.XLOOKUP($J1643,mapping!$D$2:$D$56,mapping!$E$2:$E$56,,0)</f>
        <v>United States</v>
      </c>
      <c r="P1643" s="29" t="str">
        <f>_xlfn.XLOOKUP($K1643,mapping!$P$2:$P$4,mapping!$Q$2:$Q$4,,0)</f>
        <v>Medium</v>
      </c>
      <c r="Q1643" s="29" t="str">
        <f>_xlfn.XLOOKUP($I1643,mapping!$M$2:$M$4,mapping!$N$2:$N$4,,0)</f>
        <v>On-site</v>
      </c>
    </row>
    <row r="1644" spans="1:17" x14ac:dyDescent="0.25">
      <c r="A1644" s="28">
        <v>2023</v>
      </c>
      <c r="B1644" s="29" t="s">
        <v>29</v>
      </c>
      <c r="C1644" s="29" t="s">
        <v>12</v>
      </c>
      <c r="D1644" s="29" t="s">
        <v>22</v>
      </c>
      <c r="E1644" s="28">
        <v>65000</v>
      </c>
      <c r="F1644" s="29" t="s">
        <v>14</v>
      </c>
      <c r="G1644" s="28">
        <v>65000</v>
      </c>
      <c r="H1644" s="29" t="s">
        <v>17</v>
      </c>
      <c r="I1644" s="28">
        <v>0</v>
      </c>
      <c r="J1644" s="29" t="s">
        <v>17</v>
      </c>
      <c r="K1644" s="29" t="s">
        <v>16</v>
      </c>
      <c r="L1644" s="29" t="str">
        <f>_xlfn.XLOOKUP($D1644,mapping!$B$2:$B$124,mapping!$A$2:$A$124,,0)</f>
        <v>Data Scientist</v>
      </c>
      <c r="M1644" s="29" t="str">
        <f>_xlfn.XLOOKUP($C1644,mapping!$J$2:$J$5,mapping!$K$2:$K$5,,0)</f>
        <v>Full-Time</v>
      </c>
      <c r="N1644" s="29" t="str">
        <f>_xlfn.XLOOKUP($B1644,mapping!$G$2:$G$5,mapping!$H$2:$H$5,,0)</f>
        <v>Junior</v>
      </c>
      <c r="O1644" s="29" t="str">
        <f>_xlfn.XLOOKUP($J1644,mapping!$D$2:$D$56,mapping!$E$2:$E$56,,0)</f>
        <v>United States</v>
      </c>
      <c r="P1644" s="29" t="str">
        <f>_xlfn.XLOOKUP($K1644,mapping!$P$2:$P$4,mapping!$Q$2:$Q$4,,0)</f>
        <v>Medium</v>
      </c>
      <c r="Q1644" s="29" t="str">
        <f>_xlfn.XLOOKUP($I1644,mapping!$M$2:$M$4,mapping!$N$2:$N$4,,0)</f>
        <v>On-site</v>
      </c>
    </row>
    <row r="1645" spans="1:17" x14ac:dyDescent="0.25">
      <c r="A1645" s="28">
        <v>2023</v>
      </c>
      <c r="B1645" s="29" t="s">
        <v>21</v>
      </c>
      <c r="C1645" s="29" t="s">
        <v>12</v>
      </c>
      <c r="D1645" s="29" t="s">
        <v>22</v>
      </c>
      <c r="E1645" s="28">
        <v>168000</v>
      </c>
      <c r="F1645" s="29" t="s">
        <v>14</v>
      </c>
      <c r="G1645" s="28">
        <v>168000</v>
      </c>
      <c r="H1645" s="29" t="s">
        <v>17</v>
      </c>
      <c r="I1645" s="28">
        <v>100</v>
      </c>
      <c r="J1645" s="29" t="s">
        <v>17</v>
      </c>
      <c r="K1645" s="29" t="s">
        <v>16</v>
      </c>
      <c r="L1645" s="29" t="str">
        <f>_xlfn.XLOOKUP($D1645,mapping!$B$2:$B$124,mapping!$A$2:$A$124,,0)</f>
        <v>Data Scientist</v>
      </c>
      <c r="M1645" s="29" t="str">
        <f>_xlfn.XLOOKUP($C1645,mapping!$J$2:$J$5,mapping!$K$2:$K$5,,0)</f>
        <v>Full-Time</v>
      </c>
      <c r="N1645" s="29" t="str">
        <f>_xlfn.XLOOKUP($B1645,mapping!$G$2:$G$5,mapping!$H$2:$H$5,,0)</f>
        <v>Senior</v>
      </c>
      <c r="O1645" s="29" t="str">
        <f>_xlfn.XLOOKUP($J1645,mapping!$D$2:$D$56,mapping!$E$2:$E$56,,0)</f>
        <v>United States</v>
      </c>
      <c r="P1645" s="29" t="str">
        <f>_xlfn.XLOOKUP($K1645,mapping!$P$2:$P$4,mapping!$Q$2:$Q$4,,0)</f>
        <v>Medium</v>
      </c>
      <c r="Q1645" s="29" t="str">
        <f>_xlfn.XLOOKUP($I1645,mapping!$M$2:$M$4,mapping!$N$2:$N$4,,0)</f>
        <v>Remote</v>
      </c>
    </row>
    <row r="1646" spans="1:17" x14ac:dyDescent="0.25">
      <c r="A1646" s="28">
        <v>2023</v>
      </c>
      <c r="B1646" s="29" t="s">
        <v>21</v>
      </c>
      <c r="C1646" s="29" t="s">
        <v>12</v>
      </c>
      <c r="D1646" s="29" t="s">
        <v>18</v>
      </c>
      <c r="E1646" s="28">
        <v>152000</v>
      </c>
      <c r="F1646" s="29" t="s">
        <v>14</v>
      </c>
      <c r="G1646" s="28">
        <v>152000</v>
      </c>
      <c r="H1646" s="29" t="s">
        <v>17</v>
      </c>
      <c r="I1646" s="28">
        <v>0</v>
      </c>
      <c r="J1646" s="29" t="s">
        <v>17</v>
      </c>
      <c r="K1646" s="29" t="s">
        <v>16</v>
      </c>
      <c r="L1646" s="29" t="str">
        <f>_xlfn.XLOOKUP($D1646,mapping!$B$2:$B$124,mapping!$A$2:$A$124,,0)</f>
        <v>Machine Learning Engineer</v>
      </c>
      <c r="M1646" s="29" t="str">
        <f>_xlfn.XLOOKUP($C1646,mapping!$J$2:$J$5,mapping!$K$2:$K$5,,0)</f>
        <v>Full-Time</v>
      </c>
      <c r="N1646" s="29" t="str">
        <f>_xlfn.XLOOKUP($B1646,mapping!$G$2:$G$5,mapping!$H$2:$H$5,,0)</f>
        <v>Senior</v>
      </c>
      <c r="O1646" s="29" t="str">
        <f>_xlfn.XLOOKUP($J1646,mapping!$D$2:$D$56,mapping!$E$2:$E$56,,0)</f>
        <v>United States</v>
      </c>
      <c r="P1646" s="29" t="str">
        <f>_xlfn.XLOOKUP($K1646,mapping!$P$2:$P$4,mapping!$Q$2:$Q$4,,0)</f>
        <v>Medium</v>
      </c>
      <c r="Q1646" s="29" t="str">
        <f>_xlfn.XLOOKUP($I1646,mapping!$M$2:$M$4,mapping!$N$2:$N$4,,0)</f>
        <v>On-site</v>
      </c>
    </row>
    <row r="1647" spans="1:17" x14ac:dyDescent="0.25">
      <c r="A1647" s="28">
        <v>2023</v>
      </c>
      <c r="B1647" s="29" t="s">
        <v>21</v>
      </c>
      <c r="C1647" s="29" t="s">
        <v>12</v>
      </c>
      <c r="D1647" s="29" t="s">
        <v>26</v>
      </c>
      <c r="E1647" s="28">
        <v>238000</v>
      </c>
      <c r="F1647" s="29" t="s">
        <v>14</v>
      </c>
      <c r="G1647" s="28">
        <v>238000</v>
      </c>
      <c r="H1647" s="29" t="s">
        <v>17</v>
      </c>
      <c r="I1647" s="28">
        <v>0</v>
      </c>
      <c r="J1647" s="29" t="s">
        <v>17</v>
      </c>
      <c r="K1647" s="29" t="s">
        <v>16</v>
      </c>
      <c r="L1647" s="29" t="str">
        <f>_xlfn.XLOOKUP($D1647,mapping!$B$2:$B$124,mapping!$A$2:$A$124,,0)</f>
        <v>Data Engineer</v>
      </c>
      <c r="M1647" s="29" t="str">
        <f>_xlfn.XLOOKUP($C1647,mapping!$J$2:$J$5,mapping!$K$2:$K$5,,0)</f>
        <v>Full-Time</v>
      </c>
      <c r="N1647" s="29" t="str">
        <f>_xlfn.XLOOKUP($B1647,mapping!$G$2:$G$5,mapping!$H$2:$H$5,,0)</f>
        <v>Senior</v>
      </c>
      <c r="O1647" s="29" t="str">
        <f>_xlfn.XLOOKUP($J1647,mapping!$D$2:$D$56,mapping!$E$2:$E$56,,0)</f>
        <v>United States</v>
      </c>
      <c r="P1647" s="29" t="str">
        <f>_xlfn.XLOOKUP($K1647,mapping!$P$2:$P$4,mapping!$Q$2:$Q$4,,0)</f>
        <v>Medium</v>
      </c>
      <c r="Q1647" s="29" t="str">
        <f>_xlfn.XLOOKUP($I1647,mapping!$M$2:$M$4,mapping!$N$2:$N$4,,0)</f>
        <v>On-site</v>
      </c>
    </row>
    <row r="1648" spans="1:17" x14ac:dyDescent="0.25">
      <c r="A1648" s="28">
        <v>2024</v>
      </c>
      <c r="B1648" s="29" t="s">
        <v>21</v>
      </c>
      <c r="C1648" s="29" t="s">
        <v>12</v>
      </c>
      <c r="D1648" s="29" t="s">
        <v>107</v>
      </c>
      <c r="E1648" s="28">
        <v>128000</v>
      </c>
      <c r="F1648" s="29" t="s">
        <v>14</v>
      </c>
      <c r="G1648" s="28">
        <v>128000</v>
      </c>
      <c r="H1648" s="29" t="s">
        <v>17</v>
      </c>
      <c r="I1648" s="28">
        <v>0</v>
      </c>
      <c r="J1648" s="29" t="s">
        <v>17</v>
      </c>
      <c r="K1648" s="29" t="s">
        <v>16</v>
      </c>
      <c r="L1648" s="29" t="str">
        <f>_xlfn.XLOOKUP($D1648,mapping!$B$2:$B$124,mapping!$A$2:$A$124,,0)</f>
        <v>Data Scientist</v>
      </c>
      <c r="M1648" s="29" t="str">
        <f>_xlfn.XLOOKUP($C1648,mapping!$J$2:$J$5,mapping!$K$2:$K$5,,0)</f>
        <v>Full-Time</v>
      </c>
      <c r="N1648" s="29" t="str">
        <f>_xlfn.XLOOKUP($B1648,mapping!$G$2:$G$5,mapping!$H$2:$H$5,,0)</f>
        <v>Senior</v>
      </c>
      <c r="O1648" s="29" t="str">
        <f>_xlfn.XLOOKUP($J1648,mapping!$D$2:$D$56,mapping!$E$2:$E$56,,0)</f>
        <v>United States</v>
      </c>
      <c r="P1648" s="29" t="str">
        <f>_xlfn.XLOOKUP($K1648,mapping!$P$2:$P$4,mapping!$Q$2:$Q$4,,0)</f>
        <v>Medium</v>
      </c>
      <c r="Q1648" s="29" t="str">
        <f>_xlfn.XLOOKUP($I1648,mapping!$M$2:$M$4,mapping!$N$2:$N$4,,0)</f>
        <v>On-site</v>
      </c>
    </row>
    <row r="1649" spans="1:17" x14ac:dyDescent="0.25">
      <c r="A1649" s="28">
        <v>2024</v>
      </c>
      <c r="B1649" s="29" t="s">
        <v>21</v>
      </c>
      <c r="C1649" s="29" t="s">
        <v>12</v>
      </c>
      <c r="D1649" s="29" t="s">
        <v>39</v>
      </c>
      <c r="E1649" s="28">
        <v>189400</v>
      </c>
      <c r="F1649" s="29" t="s">
        <v>14</v>
      </c>
      <c r="G1649" s="28">
        <v>189400</v>
      </c>
      <c r="H1649" s="29" t="s">
        <v>17</v>
      </c>
      <c r="I1649" s="28">
        <v>0</v>
      </c>
      <c r="J1649" s="29" t="s">
        <v>17</v>
      </c>
      <c r="K1649" s="29" t="s">
        <v>16</v>
      </c>
      <c r="L1649" s="29" t="str">
        <f>_xlfn.XLOOKUP($D1649,mapping!$B$2:$B$124,mapping!$A$2:$A$124,,0)</f>
        <v>Machine Learning Engineer</v>
      </c>
      <c r="M1649" s="29" t="str">
        <f>_xlfn.XLOOKUP($C1649,mapping!$J$2:$J$5,mapping!$K$2:$K$5,,0)</f>
        <v>Full-Time</v>
      </c>
      <c r="N1649" s="29" t="str">
        <f>_xlfn.XLOOKUP($B1649,mapping!$G$2:$G$5,mapping!$H$2:$H$5,,0)</f>
        <v>Senior</v>
      </c>
      <c r="O1649" s="29" t="str">
        <f>_xlfn.XLOOKUP($J1649,mapping!$D$2:$D$56,mapping!$E$2:$E$56,,0)</f>
        <v>United States</v>
      </c>
      <c r="P1649" s="29" t="str">
        <f>_xlfn.XLOOKUP($K1649,mapping!$P$2:$P$4,mapping!$Q$2:$Q$4,,0)</f>
        <v>Medium</v>
      </c>
      <c r="Q1649" s="29" t="str">
        <f>_xlfn.XLOOKUP($I1649,mapping!$M$2:$M$4,mapping!$N$2:$N$4,,0)</f>
        <v>On-site</v>
      </c>
    </row>
    <row r="1650" spans="1:17" x14ac:dyDescent="0.25">
      <c r="A1650" s="28">
        <v>2023</v>
      </c>
      <c r="B1650" s="29" t="s">
        <v>11</v>
      </c>
      <c r="C1650" s="29" t="s">
        <v>12</v>
      </c>
      <c r="D1650" s="29" t="s">
        <v>69</v>
      </c>
      <c r="E1650" s="28">
        <v>167000</v>
      </c>
      <c r="F1650" s="29" t="s">
        <v>14</v>
      </c>
      <c r="G1650" s="28">
        <v>167000</v>
      </c>
      <c r="H1650" s="29" t="s">
        <v>17</v>
      </c>
      <c r="I1650" s="28">
        <v>0</v>
      </c>
      <c r="J1650" s="29" t="s">
        <v>17</v>
      </c>
      <c r="K1650" s="29" t="s">
        <v>16</v>
      </c>
      <c r="L1650" s="29" t="str">
        <f>_xlfn.XLOOKUP($D1650,mapping!$B$2:$B$124,mapping!$A$2:$A$124,,0)</f>
        <v>Data Manager</v>
      </c>
      <c r="M1650" s="29" t="str">
        <f>_xlfn.XLOOKUP($C1650,mapping!$J$2:$J$5,mapping!$K$2:$K$5,,0)</f>
        <v>Full-Time</v>
      </c>
      <c r="N1650" s="29" t="str">
        <f>_xlfn.XLOOKUP($B1650,mapping!$G$2:$G$5,mapping!$H$2:$H$5,,0)</f>
        <v>Mid-Level</v>
      </c>
      <c r="O1650" s="29" t="str">
        <f>_xlfn.XLOOKUP($J1650,mapping!$D$2:$D$56,mapping!$E$2:$E$56,,0)</f>
        <v>United States</v>
      </c>
      <c r="P1650" s="29" t="str">
        <f>_xlfn.XLOOKUP($K1650,mapping!$P$2:$P$4,mapping!$Q$2:$Q$4,,0)</f>
        <v>Medium</v>
      </c>
      <c r="Q1650" s="29" t="str">
        <f>_xlfn.XLOOKUP($I1650,mapping!$M$2:$M$4,mapping!$N$2:$N$4,,0)</f>
        <v>On-site</v>
      </c>
    </row>
    <row r="1651" spans="1:17" x14ac:dyDescent="0.25">
      <c r="A1651" s="28">
        <v>2023</v>
      </c>
      <c r="B1651" s="29" t="s">
        <v>21</v>
      </c>
      <c r="C1651" s="29" t="s">
        <v>12</v>
      </c>
      <c r="D1651" s="29" t="s">
        <v>76</v>
      </c>
      <c r="E1651" s="28">
        <v>226500</v>
      </c>
      <c r="F1651" s="29" t="s">
        <v>14</v>
      </c>
      <c r="G1651" s="28">
        <v>226500</v>
      </c>
      <c r="H1651" s="29" t="s">
        <v>17</v>
      </c>
      <c r="I1651" s="28">
        <v>100</v>
      </c>
      <c r="J1651" s="29" t="s">
        <v>17</v>
      </c>
      <c r="K1651" s="29" t="s">
        <v>16</v>
      </c>
      <c r="L1651" s="29" t="str">
        <f>_xlfn.XLOOKUP($D1651,mapping!$B$2:$B$124,mapping!$A$2:$A$124,,0)</f>
        <v>Data Manager</v>
      </c>
      <c r="M1651" s="29" t="str">
        <f>_xlfn.XLOOKUP($C1651,mapping!$J$2:$J$5,mapping!$K$2:$K$5,,0)</f>
        <v>Full-Time</v>
      </c>
      <c r="N1651" s="29" t="str">
        <f>_xlfn.XLOOKUP($B1651,mapping!$G$2:$G$5,mapping!$H$2:$H$5,,0)</f>
        <v>Senior</v>
      </c>
      <c r="O1651" s="29" t="str">
        <f>_xlfn.XLOOKUP($J1651,mapping!$D$2:$D$56,mapping!$E$2:$E$56,,0)</f>
        <v>United States</v>
      </c>
      <c r="P1651" s="29" t="str">
        <f>_xlfn.XLOOKUP($K1651,mapping!$P$2:$P$4,mapping!$Q$2:$Q$4,,0)</f>
        <v>Medium</v>
      </c>
      <c r="Q1651" s="29" t="str">
        <f>_xlfn.XLOOKUP($I1651,mapping!$M$2:$M$4,mapping!$N$2:$N$4,,0)</f>
        <v>Remote</v>
      </c>
    </row>
    <row r="1652" spans="1:17" x14ac:dyDescent="0.25">
      <c r="A1652" s="28">
        <v>2023</v>
      </c>
      <c r="B1652" s="29" t="s">
        <v>21</v>
      </c>
      <c r="C1652" s="29" t="s">
        <v>12</v>
      </c>
      <c r="D1652" s="29" t="s">
        <v>26</v>
      </c>
      <c r="E1652" s="28">
        <v>139700</v>
      </c>
      <c r="F1652" s="29" t="s">
        <v>14</v>
      </c>
      <c r="G1652" s="28">
        <v>139700</v>
      </c>
      <c r="H1652" s="29" t="s">
        <v>17</v>
      </c>
      <c r="I1652" s="28">
        <v>0</v>
      </c>
      <c r="J1652" s="29" t="s">
        <v>17</v>
      </c>
      <c r="K1652" s="29" t="s">
        <v>16</v>
      </c>
      <c r="L1652" s="29" t="str">
        <f>_xlfn.XLOOKUP($D1652,mapping!$B$2:$B$124,mapping!$A$2:$A$124,,0)</f>
        <v>Data Engineer</v>
      </c>
      <c r="M1652" s="29" t="str">
        <f>_xlfn.XLOOKUP($C1652,mapping!$J$2:$J$5,mapping!$K$2:$K$5,,0)</f>
        <v>Full-Time</v>
      </c>
      <c r="N1652" s="29" t="str">
        <f>_xlfn.XLOOKUP($B1652,mapping!$G$2:$G$5,mapping!$H$2:$H$5,,0)</f>
        <v>Senior</v>
      </c>
      <c r="O1652" s="29" t="str">
        <f>_xlfn.XLOOKUP($J1652,mapping!$D$2:$D$56,mapping!$E$2:$E$56,,0)</f>
        <v>United States</v>
      </c>
      <c r="P1652" s="29" t="str">
        <f>_xlfn.XLOOKUP($K1652,mapping!$P$2:$P$4,mapping!$Q$2:$Q$4,,0)</f>
        <v>Medium</v>
      </c>
      <c r="Q1652" s="29" t="str">
        <f>_xlfn.XLOOKUP($I1652,mapping!$M$2:$M$4,mapping!$N$2:$N$4,,0)</f>
        <v>On-site</v>
      </c>
    </row>
    <row r="1653" spans="1:17" x14ac:dyDescent="0.25">
      <c r="A1653" s="28">
        <v>2022</v>
      </c>
      <c r="B1653" s="29" t="s">
        <v>21</v>
      </c>
      <c r="C1653" s="29" t="s">
        <v>12</v>
      </c>
      <c r="D1653" s="29" t="s">
        <v>26</v>
      </c>
      <c r="E1653" s="28">
        <v>85000</v>
      </c>
      <c r="F1653" s="29" t="s">
        <v>14</v>
      </c>
      <c r="G1653" s="28">
        <v>85000</v>
      </c>
      <c r="H1653" s="29" t="s">
        <v>17</v>
      </c>
      <c r="I1653" s="28">
        <v>100</v>
      </c>
      <c r="J1653" s="29" t="s">
        <v>17</v>
      </c>
      <c r="K1653" s="29" t="s">
        <v>16</v>
      </c>
      <c r="L1653" s="29" t="str">
        <f>_xlfn.XLOOKUP($D1653,mapping!$B$2:$B$124,mapping!$A$2:$A$124,,0)</f>
        <v>Data Engineer</v>
      </c>
      <c r="M1653" s="29" t="str">
        <f>_xlfn.XLOOKUP($C1653,mapping!$J$2:$J$5,mapping!$K$2:$K$5,,0)</f>
        <v>Full-Time</v>
      </c>
      <c r="N1653" s="29" t="str">
        <f>_xlfn.XLOOKUP($B1653,mapping!$G$2:$G$5,mapping!$H$2:$H$5,,0)</f>
        <v>Senior</v>
      </c>
      <c r="O1653" s="29" t="str">
        <f>_xlfn.XLOOKUP($J1653,mapping!$D$2:$D$56,mapping!$E$2:$E$56,,0)</f>
        <v>United States</v>
      </c>
      <c r="P1653" s="29" t="str">
        <f>_xlfn.XLOOKUP($K1653,mapping!$P$2:$P$4,mapping!$Q$2:$Q$4,,0)</f>
        <v>Medium</v>
      </c>
      <c r="Q1653" s="29" t="str">
        <f>_xlfn.XLOOKUP($I1653,mapping!$M$2:$M$4,mapping!$N$2:$N$4,,0)</f>
        <v>Remote</v>
      </c>
    </row>
    <row r="1654" spans="1:17" x14ac:dyDescent="0.25">
      <c r="A1654" s="28">
        <v>2023</v>
      </c>
      <c r="B1654" s="29" t="s">
        <v>21</v>
      </c>
      <c r="C1654" s="29" t="s">
        <v>12</v>
      </c>
      <c r="D1654" s="29" t="s">
        <v>26</v>
      </c>
      <c r="E1654" s="28">
        <v>60000</v>
      </c>
      <c r="F1654" s="29" t="s">
        <v>27</v>
      </c>
      <c r="G1654" s="28">
        <v>73824</v>
      </c>
      <c r="H1654" s="29" t="s">
        <v>28</v>
      </c>
      <c r="I1654" s="28">
        <v>0</v>
      </c>
      <c r="J1654" s="29" t="s">
        <v>28</v>
      </c>
      <c r="K1654" s="29" t="s">
        <v>16</v>
      </c>
      <c r="L1654" s="29" t="str">
        <f>_xlfn.XLOOKUP($D1654,mapping!$B$2:$B$124,mapping!$A$2:$A$124,,0)</f>
        <v>Data Engineer</v>
      </c>
      <c r="M1654" s="29" t="str">
        <f>_xlfn.XLOOKUP($C1654,mapping!$J$2:$J$5,mapping!$K$2:$K$5,,0)</f>
        <v>Full-Time</v>
      </c>
      <c r="N1654" s="29" t="str">
        <f>_xlfn.XLOOKUP($B1654,mapping!$G$2:$G$5,mapping!$H$2:$H$5,,0)</f>
        <v>Senior</v>
      </c>
      <c r="O1654" s="29" t="str">
        <f>_xlfn.XLOOKUP($J1654,mapping!$D$2:$D$56,mapping!$E$2:$E$56,,0)</f>
        <v>United Kingdom</v>
      </c>
      <c r="P1654" s="29" t="str">
        <f>_xlfn.XLOOKUP($K1654,mapping!$P$2:$P$4,mapping!$Q$2:$Q$4,,0)</f>
        <v>Medium</v>
      </c>
      <c r="Q1654" s="29" t="str">
        <f>_xlfn.XLOOKUP($I1654,mapping!$M$2:$M$4,mapping!$N$2:$N$4,,0)</f>
        <v>On-site</v>
      </c>
    </row>
    <row r="1655" spans="1:17" x14ac:dyDescent="0.25">
      <c r="A1655" s="28">
        <v>2024</v>
      </c>
      <c r="B1655" s="29" t="s">
        <v>11</v>
      </c>
      <c r="C1655" s="29" t="s">
        <v>12</v>
      </c>
      <c r="D1655" s="29" t="s">
        <v>75</v>
      </c>
      <c r="E1655" s="28">
        <v>250000</v>
      </c>
      <c r="F1655" s="29" t="s">
        <v>14</v>
      </c>
      <c r="G1655" s="28">
        <v>250000</v>
      </c>
      <c r="H1655" s="29" t="s">
        <v>17</v>
      </c>
      <c r="I1655" s="28">
        <v>0</v>
      </c>
      <c r="J1655" s="29" t="s">
        <v>17</v>
      </c>
      <c r="K1655" s="29" t="s">
        <v>16</v>
      </c>
      <c r="L1655" s="29" t="str">
        <f>_xlfn.XLOOKUP($D1655,mapping!$B$2:$B$124,mapping!$A$2:$A$124,,0)</f>
        <v>Data Manager</v>
      </c>
      <c r="M1655" s="29" t="str">
        <f>_xlfn.XLOOKUP($C1655,mapping!$J$2:$J$5,mapping!$K$2:$K$5,,0)</f>
        <v>Full-Time</v>
      </c>
      <c r="N1655" s="29" t="str">
        <f>_xlfn.XLOOKUP($B1655,mapping!$G$2:$G$5,mapping!$H$2:$H$5,,0)</f>
        <v>Mid-Level</v>
      </c>
      <c r="O1655" s="29" t="str">
        <f>_xlfn.XLOOKUP($J1655,mapping!$D$2:$D$56,mapping!$E$2:$E$56,,0)</f>
        <v>United States</v>
      </c>
      <c r="P1655" s="29" t="str">
        <f>_xlfn.XLOOKUP($K1655,mapping!$P$2:$P$4,mapping!$Q$2:$Q$4,,0)</f>
        <v>Medium</v>
      </c>
      <c r="Q1655" s="29" t="str">
        <f>_xlfn.XLOOKUP($I1655,mapping!$M$2:$M$4,mapping!$N$2:$N$4,,0)</f>
        <v>On-site</v>
      </c>
    </row>
    <row r="1656" spans="1:17" x14ac:dyDescent="0.25">
      <c r="A1656" s="28">
        <v>2023</v>
      </c>
      <c r="B1656" s="29" t="s">
        <v>21</v>
      </c>
      <c r="C1656" s="29" t="s">
        <v>12</v>
      </c>
      <c r="D1656" s="29" t="s">
        <v>50</v>
      </c>
      <c r="E1656" s="28">
        <v>233500</v>
      </c>
      <c r="F1656" s="29" t="s">
        <v>14</v>
      </c>
      <c r="G1656" s="28">
        <v>233500</v>
      </c>
      <c r="H1656" s="29" t="s">
        <v>17</v>
      </c>
      <c r="I1656" s="28">
        <v>0</v>
      </c>
      <c r="J1656" s="29" t="s">
        <v>17</v>
      </c>
      <c r="K1656" s="29" t="s">
        <v>16</v>
      </c>
      <c r="L1656" s="29" t="str">
        <f>_xlfn.XLOOKUP($D1656,mapping!$B$2:$B$124,mapping!$A$2:$A$124,,0)</f>
        <v>Machine Learning Engineer</v>
      </c>
      <c r="M1656" s="29" t="str">
        <f>_xlfn.XLOOKUP($C1656,mapping!$J$2:$J$5,mapping!$K$2:$K$5,,0)</f>
        <v>Full-Time</v>
      </c>
      <c r="N1656" s="29" t="str">
        <f>_xlfn.XLOOKUP($B1656,mapping!$G$2:$G$5,mapping!$H$2:$H$5,,0)</f>
        <v>Senior</v>
      </c>
      <c r="O1656" s="29" t="str">
        <f>_xlfn.XLOOKUP($J1656,mapping!$D$2:$D$56,mapping!$E$2:$E$56,,0)</f>
        <v>United States</v>
      </c>
      <c r="P1656" s="29" t="str">
        <f>_xlfn.XLOOKUP($K1656,mapping!$P$2:$P$4,mapping!$Q$2:$Q$4,,0)</f>
        <v>Medium</v>
      </c>
      <c r="Q1656" s="29" t="str">
        <f>_xlfn.XLOOKUP($I1656,mapping!$M$2:$M$4,mapping!$N$2:$N$4,,0)</f>
        <v>On-site</v>
      </c>
    </row>
    <row r="1657" spans="1:17" x14ac:dyDescent="0.25">
      <c r="A1657" s="28">
        <v>2022</v>
      </c>
      <c r="B1657" s="29" t="s">
        <v>21</v>
      </c>
      <c r="C1657" s="29" t="s">
        <v>12</v>
      </c>
      <c r="D1657" s="29" t="s">
        <v>22</v>
      </c>
      <c r="E1657" s="28">
        <v>38000</v>
      </c>
      <c r="F1657" s="29" t="s">
        <v>14</v>
      </c>
      <c r="G1657" s="28">
        <v>38000</v>
      </c>
      <c r="H1657" s="29" t="s">
        <v>17</v>
      </c>
      <c r="I1657" s="28">
        <v>100</v>
      </c>
      <c r="J1657" s="29" t="s">
        <v>17</v>
      </c>
      <c r="K1657" s="29" t="s">
        <v>16</v>
      </c>
      <c r="L1657" s="29" t="str">
        <f>_xlfn.XLOOKUP($D1657,mapping!$B$2:$B$124,mapping!$A$2:$A$124,,0)</f>
        <v>Data Scientist</v>
      </c>
      <c r="M1657" s="29" t="str">
        <f>_xlfn.XLOOKUP($C1657,mapping!$J$2:$J$5,mapping!$K$2:$K$5,,0)</f>
        <v>Full-Time</v>
      </c>
      <c r="N1657" s="29" t="str">
        <f>_xlfn.XLOOKUP($B1657,mapping!$G$2:$G$5,mapping!$H$2:$H$5,,0)</f>
        <v>Senior</v>
      </c>
      <c r="O1657" s="29" t="str">
        <f>_xlfn.XLOOKUP($J1657,mapping!$D$2:$D$56,mapping!$E$2:$E$56,,0)</f>
        <v>United States</v>
      </c>
      <c r="P1657" s="29" t="str">
        <f>_xlfn.XLOOKUP($K1657,mapping!$P$2:$P$4,mapping!$Q$2:$Q$4,,0)</f>
        <v>Medium</v>
      </c>
      <c r="Q1657" s="29" t="str">
        <f>_xlfn.XLOOKUP($I1657,mapping!$M$2:$M$4,mapping!$N$2:$N$4,,0)</f>
        <v>Remote</v>
      </c>
    </row>
    <row r="1658" spans="1:17" x14ac:dyDescent="0.25">
      <c r="A1658" s="28">
        <v>2023</v>
      </c>
      <c r="B1658" s="29" t="s">
        <v>21</v>
      </c>
      <c r="C1658" s="29" t="s">
        <v>12</v>
      </c>
      <c r="D1658" s="29" t="s">
        <v>13</v>
      </c>
      <c r="E1658" s="28">
        <v>110600</v>
      </c>
      <c r="F1658" s="29" t="s">
        <v>14</v>
      </c>
      <c r="G1658" s="28">
        <v>110600</v>
      </c>
      <c r="H1658" s="29" t="s">
        <v>17</v>
      </c>
      <c r="I1658" s="28">
        <v>0</v>
      </c>
      <c r="J1658" s="29" t="s">
        <v>17</v>
      </c>
      <c r="K1658" s="29" t="s">
        <v>16</v>
      </c>
      <c r="L1658" s="29" t="str">
        <f>_xlfn.XLOOKUP($D1658,mapping!$B$2:$B$124,mapping!$A$2:$A$124,,0)</f>
        <v>Data Analyst</v>
      </c>
      <c r="M1658" s="29" t="str">
        <f>_xlfn.XLOOKUP($C1658,mapping!$J$2:$J$5,mapping!$K$2:$K$5,,0)</f>
        <v>Full-Time</v>
      </c>
      <c r="N1658" s="29" t="str">
        <f>_xlfn.XLOOKUP($B1658,mapping!$G$2:$G$5,mapping!$H$2:$H$5,,0)</f>
        <v>Senior</v>
      </c>
      <c r="O1658" s="29" t="str">
        <f>_xlfn.XLOOKUP($J1658,mapping!$D$2:$D$56,mapping!$E$2:$E$56,,0)</f>
        <v>United States</v>
      </c>
      <c r="P1658" s="29" t="str">
        <f>_xlfn.XLOOKUP($K1658,mapping!$P$2:$P$4,mapping!$Q$2:$Q$4,,0)</f>
        <v>Medium</v>
      </c>
      <c r="Q1658" s="29" t="str">
        <f>_xlfn.XLOOKUP($I1658,mapping!$M$2:$M$4,mapping!$N$2:$N$4,,0)</f>
        <v>On-site</v>
      </c>
    </row>
    <row r="1659" spans="1:17" x14ac:dyDescent="0.25">
      <c r="A1659" s="28">
        <v>2023</v>
      </c>
      <c r="B1659" s="29" t="s">
        <v>21</v>
      </c>
      <c r="C1659" s="29" t="s">
        <v>12</v>
      </c>
      <c r="D1659" s="29" t="s">
        <v>26</v>
      </c>
      <c r="E1659" s="28">
        <v>184800</v>
      </c>
      <c r="F1659" s="29" t="s">
        <v>14</v>
      </c>
      <c r="G1659" s="28">
        <v>184800</v>
      </c>
      <c r="H1659" s="29" t="s">
        <v>17</v>
      </c>
      <c r="I1659" s="28">
        <v>0</v>
      </c>
      <c r="J1659" s="29" t="s">
        <v>17</v>
      </c>
      <c r="K1659" s="29" t="s">
        <v>16</v>
      </c>
      <c r="L1659" s="29" t="str">
        <f>_xlfn.XLOOKUP($D1659,mapping!$B$2:$B$124,mapping!$A$2:$A$124,,0)</f>
        <v>Data Engineer</v>
      </c>
      <c r="M1659" s="29" t="str">
        <f>_xlfn.XLOOKUP($C1659,mapping!$J$2:$J$5,mapping!$K$2:$K$5,,0)</f>
        <v>Full-Time</v>
      </c>
      <c r="N1659" s="29" t="str">
        <f>_xlfn.XLOOKUP($B1659,mapping!$G$2:$G$5,mapping!$H$2:$H$5,,0)</f>
        <v>Senior</v>
      </c>
      <c r="O1659" s="29" t="str">
        <f>_xlfn.XLOOKUP($J1659,mapping!$D$2:$D$56,mapping!$E$2:$E$56,,0)</f>
        <v>United States</v>
      </c>
      <c r="P1659" s="29" t="str">
        <f>_xlfn.XLOOKUP($K1659,mapping!$P$2:$P$4,mapping!$Q$2:$Q$4,,0)</f>
        <v>Medium</v>
      </c>
      <c r="Q1659" s="29" t="str">
        <f>_xlfn.XLOOKUP($I1659,mapping!$M$2:$M$4,mapping!$N$2:$N$4,,0)</f>
        <v>On-site</v>
      </c>
    </row>
    <row r="1660" spans="1:17" x14ac:dyDescent="0.25">
      <c r="A1660" s="28">
        <v>2023</v>
      </c>
      <c r="B1660" s="29" t="s">
        <v>21</v>
      </c>
      <c r="C1660" s="29" t="s">
        <v>12</v>
      </c>
      <c r="D1660" s="29" t="s">
        <v>22</v>
      </c>
      <c r="E1660" s="28">
        <v>129300</v>
      </c>
      <c r="F1660" s="29" t="s">
        <v>14</v>
      </c>
      <c r="G1660" s="28">
        <v>129300</v>
      </c>
      <c r="H1660" s="29" t="s">
        <v>17</v>
      </c>
      <c r="I1660" s="28">
        <v>0</v>
      </c>
      <c r="J1660" s="29" t="s">
        <v>17</v>
      </c>
      <c r="K1660" s="29" t="s">
        <v>16</v>
      </c>
      <c r="L1660" s="29" t="str">
        <f>_xlfn.XLOOKUP($D1660,mapping!$B$2:$B$124,mapping!$A$2:$A$124,,0)</f>
        <v>Data Scientist</v>
      </c>
      <c r="M1660" s="29" t="str">
        <f>_xlfn.XLOOKUP($C1660,mapping!$J$2:$J$5,mapping!$K$2:$K$5,,0)</f>
        <v>Full-Time</v>
      </c>
      <c r="N1660" s="29" t="str">
        <f>_xlfn.XLOOKUP($B1660,mapping!$G$2:$G$5,mapping!$H$2:$H$5,,0)</f>
        <v>Senior</v>
      </c>
      <c r="O1660" s="29" t="str">
        <f>_xlfn.XLOOKUP($J1660,mapping!$D$2:$D$56,mapping!$E$2:$E$56,,0)</f>
        <v>United States</v>
      </c>
      <c r="P1660" s="29" t="str">
        <f>_xlfn.XLOOKUP($K1660,mapping!$P$2:$P$4,mapping!$Q$2:$Q$4,,0)</f>
        <v>Medium</v>
      </c>
      <c r="Q1660" s="29" t="str">
        <f>_xlfn.XLOOKUP($I1660,mapping!$M$2:$M$4,mapping!$N$2:$N$4,,0)</f>
        <v>On-site</v>
      </c>
    </row>
    <row r="1661" spans="1:17" x14ac:dyDescent="0.25">
      <c r="A1661" s="28">
        <v>2023</v>
      </c>
      <c r="B1661" s="29" t="s">
        <v>11</v>
      </c>
      <c r="C1661" s="29" t="s">
        <v>12</v>
      </c>
      <c r="D1661" s="29" t="s">
        <v>51</v>
      </c>
      <c r="E1661" s="28">
        <v>222200</v>
      </c>
      <c r="F1661" s="29" t="s">
        <v>14</v>
      </c>
      <c r="G1661" s="28">
        <v>222200</v>
      </c>
      <c r="H1661" s="29" t="s">
        <v>17</v>
      </c>
      <c r="I1661" s="28">
        <v>0</v>
      </c>
      <c r="J1661" s="29" t="s">
        <v>17</v>
      </c>
      <c r="K1661" s="29" t="s">
        <v>33</v>
      </c>
      <c r="L1661" s="29" t="str">
        <f>_xlfn.XLOOKUP($D1661,mapping!$B$2:$B$124,mapping!$A$2:$A$124,,0)</f>
        <v>Applied Scientist</v>
      </c>
      <c r="M1661" s="29" t="str">
        <f>_xlfn.XLOOKUP($C1661,mapping!$J$2:$J$5,mapping!$K$2:$K$5,,0)</f>
        <v>Full-Time</v>
      </c>
      <c r="N1661" s="29" t="str">
        <f>_xlfn.XLOOKUP($B1661,mapping!$G$2:$G$5,mapping!$H$2:$H$5,,0)</f>
        <v>Mid-Level</v>
      </c>
      <c r="O1661" s="29" t="str">
        <f>_xlfn.XLOOKUP($J1661,mapping!$D$2:$D$56,mapping!$E$2:$E$56,,0)</f>
        <v>United States</v>
      </c>
      <c r="P1661" s="29" t="str">
        <f>_xlfn.XLOOKUP($K1661,mapping!$P$2:$P$4,mapping!$Q$2:$Q$4,,0)</f>
        <v>Large</v>
      </c>
      <c r="Q1661" s="29" t="str">
        <f>_xlfn.XLOOKUP($I1661,mapping!$M$2:$M$4,mapping!$N$2:$N$4,,0)</f>
        <v>On-site</v>
      </c>
    </row>
    <row r="1662" spans="1:17" x14ac:dyDescent="0.25">
      <c r="A1662" s="28">
        <v>2023</v>
      </c>
      <c r="B1662" s="29" t="s">
        <v>29</v>
      </c>
      <c r="C1662" s="29" t="s">
        <v>12</v>
      </c>
      <c r="D1662" s="29" t="s">
        <v>13</v>
      </c>
      <c r="E1662" s="28">
        <v>131600</v>
      </c>
      <c r="F1662" s="29" t="s">
        <v>14</v>
      </c>
      <c r="G1662" s="28">
        <v>131600</v>
      </c>
      <c r="H1662" s="29" t="s">
        <v>17</v>
      </c>
      <c r="I1662" s="28">
        <v>100</v>
      </c>
      <c r="J1662" s="29" t="s">
        <v>17</v>
      </c>
      <c r="K1662" s="29" t="s">
        <v>16</v>
      </c>
      <c r="L1662" s="29" t="str">
        <f>_xlfn.XLOOKUP($D1662,mapping!$B$2:$B$124,mapping!$A$2:$A$124,,0)</f>
        <v>Data Analyst</v>
      </c>
      <c r="M1662" s="29" t="str">
        <f>_xlfn.XLOOKUP($C1662,mapping!$J$2:$J$5,mapping!$K$2:$K$5,,0)</f>
        <v>Full-Time</v>
      </c>
      <c r="N1662" s="29" t="str">
        <f>_xlfn.XLOOKUP($B1662,mapping!$G$2:$G$5,mapping!$H$2:$H$5,,0)</f>
        <v>Junior</v>
      </c>
      <c r="O1662" s="29" t="str">
        <f>_xlfn.XLOOKUP($J1662,mapping!$D$2:$D$56,mapping!$E$2:$E$56,,0)</f>
        <v>United States</v>
      </c>
      <c r="P1662" s="29" t="str">
        <f>_xlfn.XLOOKUP($K1662,mapping!$P$2:$P$4,mapping!$Q$2:$Q$4,,0)</f>
        <v>Medium</v>
      </c>
      <c r="Q1662" s="29" t="str">
        <f>_xlfn.XLOOKUP($I1662,mapping!$M$2:$M$4,mapping!$N$2:$N$4,,0)</f>
        <v>Remote</v>
      </c>
    </row>
    <row r="1663" spans="1:17" x14ac:dyDescent="0.25">
      <c r="A1663" s="28">
        <v>2023</v>
      </c>
      <c r="B1663" s="29" t="s">
        <v>11</v>
      </c>
      <c r="C1663" s="29" t="s">
        <v>12</v>
      </c>
      <c r="D1663" s="29" t="s">
        <v>13</v>
      </c>
      <c r="E1663" s="28">
        <v>131000</v>
      </c>
      <c r="F1663" s="29" t="s">
        <v>14</v>
      </c>
      <c r="G1663" s="28">
        <v>131000</v>
      </c>
      <c r="H1663" s="29" t="s">
        <v>17</v>
      </c>
      <c r="I1663" s="28">
        <v>0</v>
      </c>
      <c r="J1663" s="29" t="s">
        <v>17</v>
      </c>
      <c r="K1663" s="29" t="s">
        <v>16</v>
      </c>
      <c r="L1663" s="29" t="str">
        <f>_xlfn.XLOOKUP($D1663,mapping!$B$2:$B$124,mapping!$A$2:$A$124,,0)</f>
        <v>Data Analyst</v>
      </c>
      <c r="M1663" s="29" t="str">
        <f>_xlfn.XLOOKUP($C1663,mapping!$J$2:$J$5,mapping!$K$2:$K$5,,0)</f>
        <v>Full-Time</v>
      </c>
      <c r="N1663" s="29" t="str">
        <f>_xlfn.XLOOKUP($B1663,mapping!$G$2:$G$5,mapping!$H$2:$H$5,,0)</f>
        <v>Mid-Level</v>
      </c>
      <c r="O1663" s="29" t="str">
        <f>_xlfn.XLOOKUP($J1663,mapping!$D$2:$D$56,mapping!$E$2:$E$56,,0)</f>
        <v>United States</v>
      </c>
      <c r="P1663" s="29" t="str">
        <f>_xlfn.XLOOKUP($K1663,mapping!$P$2:$P$4,mapping!$Q$2:$Q$4,,0)</f>
        <v>Medium</v>
      </c>
      <c r="Q1663" s="29" t="str">
        <f>_xlfn.XLOOKUP($I1663,mapping!$M$2:$M$4,mapping!$N$2:$N$4,,0)</f>
        <v>On-site</v>
      </c>
    </row>
    <row r="1664" spans="1:17" x14ac:dyDescent="0.25">
      <c r="A1664" s="28">
        <v>2024</v>
      </c>
      <c r="B1664" s="29" t="s">
        <v>11</v>
      </c>
      <c r="C1664" s="29" t="s">
        <v>12</v>
      </c>
      <c r="D1664" s="29" t="s">
        <v>13</v>
      </c>
      <c r="E1664" s="28">
        <v>85000</v>
      </c>
      <c r="F1664" s="29" t="s">
        <v>14</v>
      </c>
      <c r="G1664" s="28">
        <v>85000</v>
      </c>
      <c r="H1664" s="29" t="s">
        <v>17</v>
      </c>
      <c r="I1664" s="28">
        <v>100</v>
      </c>
      <c r="J1664" s="29" t="s">
        <v>17</v>
      </c>
      <c r="K1664" s="29" t="s">
        <v>16</v>
      </c>
      <c r="L1664" s="29" t="str">
        <f>_xlfn.XLOOKUP($D1664,mapping!$B$2:$B$124,mapping!$A$2:$A$124,,0)</f>
        <v>Data Analyst</v>
      </c>
      <c r="M1664" s="29" t="str">
        <f>_xlfn.XLOOKUP($C1664,mapping!$J$2:$J$5,mapping!$K$2:$K$5,,0)</f>
        <v>Full-Time</v>
      </c>
      <c r="N1664" s="29" t="str">
        <f>_xlfn.XLOOKUP($B1664,mapping!$G$2:$G$5,mapping!$H$2:$H$5,,0)</f>
        <v>Mid-Level</v>
      </c>
      <c r="O1664" s="29" t="str">
        <f>_xlfn.XLOOKUP($J1664,mapping!$D$2:$D$56,mapping!$E$2:$E$56,,0)</f>
        <v>United States</v>
      </c>
      <c r="P1664" s="29" t="str">
        <f>_xlfn.XLOOKUP($K1664,mapping!$P$2:$P$4,mapping!$Q$2:$Q$4,,0)</f>
        <v>Medium</v>
      </c>
      <c r="Q1664" s="29" t="str">
        <f>_xlfn.XLOOKUP($I1664,mapping!$M$2:$M$4,mapping!$N$2:$N$4,,0)</f>
        <v>Remote</v>
      </c>
    </row>
    <row r="1665" spans="1:17" x14ac:dyDescent="0.25">
      <c r="A1665" s="28">
        <v>2024</v>
      </c>
      <c r="B1665" s="29" t="s">
        <v>21</v>
      </c>
      <c r="C1665" s="29" t="s">
        <v>12</v>
      </c>
      <c r="D1665" s="29" t="s">
        <v>18</v>
      </c>
      <c r="E1665" s="28">
        <v>201400</v>
      </c>
      <c r="F1665" s="29" t="s">
        <v>14</v>
      </c>
      <c r="G1665" s="28">
        <v>201400</v>
      </c>
      <c r="H1665" s="29" t="s">
        <v>17</v>
      </c>
      <c r="I1665" s="28">
        <v>0</v>
      </c>
      <c r="J1665" s="29" t="s">
        <v>17</v>
      </c>
      <c r="K1665" s="29" t="s">
        <v>16</v>
      </c>
      <c r="L1665" s="29" t="str">
        <f>_xlfn.XLOOKUP($D1665,mapping!$B$2:$B$124,mapping!$A$2:$A$124,,0)</f>
        <v>Machine Learning Engineer</v>
      </c>
      <c r="M1665" s="29" t="str">
        <f>_xlfn.XLOOKUP($C1665,mapping!$J$2:$J$5,mapping!$K$2:$K$5,,0)</f>
        <v>Full-Time</v>
      </c>
      <c r="N1665" s="29" t="str">
        <f>_xlfn.XLOOKUP($B1665,mapping!$G$2:$G$5,mapping!$H$2:$H$5,,0)</f>
        <v>Senior</v>
      </c>
      <c r="O1665" s="29" t="str">
        <f>_xlfn.XLOOKUP($J1665,mapping!$D$2:$D$56,mapping!$E$2:$E$56,,0)</f>
        <v>United States</v>
      </c>
      <c r="P1665" s="29" t="str">
        <f>_xlfn.XLOOKUP($K1665,mapping!$P$2:$P$4,mapping!$Q$2:$Q$4,,0)</f>
        <v>Medium</v>
      </c>
      <c r="Q1665" s="29" t="str">
        <f>_xlfn.XLOOKUP($I1665,mapping!$M$2:$M$4,mapping!$N$2:$N$4,,0)</f>
        <v>On-site</v>
      </c>
    </row>
    <row r="1666" spans="1:17" x14ac:dyDescent="0.25">
      <c r="A1666" s="28">
        <v>2023</v>
      </c>
      <c r="B1666" s="29" t="s">
        <v>21</v>
      </c>
      <c r="C1666" s="29" t="s">
        <v>12</v>
      </c>
      <c r="D1666" s="29" t="s">
        <v>13</v>
      </c>
      <c r="E1666" s="28">
        <v>166500</v>
      </c>
      <c r="F1666" s="29" t="s">
        <v>14</v>
      </c>
      <c r="G1666" s="28">
        <v>166500</v>
      </c>
      <c r="H1666" s="29" t="s">
        <v>17</v>
      </c>
      <c r="I1666" s="28">
        <v>0</v>
      </c>
      <c r="J1666" s="29" t="s">
        <v>17</v>
      </c>
      <c r="K1666" s="29" t="s">
        <v>16</v>
      </c>
      <c r="L1666" s="29" t="str">
        <f>_xlfn.XLOOKUP($D1666,mapping!$B$2:$B$124,mapping!$A$2:$A$124,,0)</f>
        <v>Data Analyst</v>
      </c>
      <c r="M1666" s="29" t="str">
        <f>_xlfn.XLOOKUP($C1666,mapping!$J$2:$J$5,mapping!$K$2:$K$5,,0)</f>
        <v>Full-Time</v>
      </c>
      <c r="N1666" s="29" t="str">
        <f>_xlfn.XLOOKUP($B1666,mapping!$G$2:$G$5,mapping!$H$2:$H$5,,0)</f>
        <v>Senior</v>
      </c>
      <c r="O1666" s="29" t="str">
        <f>_xlfn.XLOOKUP($J1666,mapping!$D$2:$D$56,mapping!$E$2:$E$56,,0)</f>
        <v>United States</v>
      </c>
      <c r="P1666" s="29" t="str">
        <f>_xlfn.XLOOKUP($K1666,mapping!$P$2:$P$4,mapping!$Q$2:$Q$4,,0)</f>
        <v>Medium</v>
      </c>
      <c r="Q1666" s="29" t="str">
        <f>_xlfn.XLOOKUP($I1666,mapping!$M$2:$M$4,mapping!$N$2:$N$4,,0)</f>
        <v>On-site</v>
      </c>
    </row>
    <row r="1667" spans="1:17" x14ac:dyDescent="0.25">
      <c r="A1667" s="28">
        <v>2023</v>
      </c>
      <c r="B1667" s="29" t="s">
        <v>29</v>
      </c>
      <c r="C1667" s="29" t="s">
        <v>12</v>
      </c>
      <c r="D1667" s="29" t="s">
        <v>40</v>
      </c>
      <c r="E1667" s="28">
        <v>78800</v>
      </c>
      <c r="F1667" s="29" t="s">
        <v>14</v>
      </c>
      <c r="G1667" s="28">
        <v>78800</v>
      </c>
      <c r="H1667" s="29" t="s">
        <v>17</v>
      </c>
      <c r="I1667" s="28">
        <v>0</v>
      </c>
      <c r="J1667" s="29" t="s">
        <v>17</v>
      </c>
      <c r="K1667" s="29" t="s">
        <v>16</v>
      </c>
      <c r="L1667" s="29" t="str">
        <f>_xlfn.XLOOKUP($D1667,mapping!$B$2:$B$124,mapping!$A$2:$A$124,,0)</f>
        <v>Business Intelligence</v>
      </c>
      <c r="M1667" s="29" t="str">
        <f>_xlfn.XLOOKUP($C1667,mapping!$J$2:$J$5,mapping!$K$2:$K$5,,0)</f>
        <v>Full-Time</v>
      </c>
      <c r="N1667" s="29" t="str">
        <f>_xlfn.XLOOKUP($B1667,mapping!$G$2:$G$5,mapping!$H$2:$H$5,,0)</f>
        <v>Junior</v>
      </c>
      <c r="O1667" s="29" t="str">
        <f>_xlfn.XLOOKUP($J1667,mapping!$D$2:$D$56,mapping!$E$2:$E$56,,0)</f>
        <v>United States</v>
      </c>
      <c r="P1667" s="29" t="str">
        <f>_xlfn.XLOOKUP($K1667,mapping!$P$2:$P$4,mapping!$Q$2:$Q$4,,0)</f>
        <v>Medium</v>
      </c>
      <c r="Q1667" s="29" t="str">
        <f>_xlfn.XLOOKUP($I1667,mapping!$M$2:$M$4,mapping!$N$2:$N$4,,0)</f>
        <v>On-site</v>
      </c>
    </row>
    <row r="1668" spans="1:17" x14ac:dyDescent="0.25">
      <c r="A1668" s="28">
        <v>2023</v>
      </c>
      <c r="B1668" s="29" t="s">
        <v>21</v>
      </c>
      <c r="C1668" s="29" t="s">
        <v>12</v>
      </c>
      <c r="D1668" s="29" t="s">
        <v>63</v>
      </c>
      <c r="E1668" s="28">
        <v>228000</v>
      </c>
      <c r="F1668" s="29" t="s">
        <v>14</v>
      </c>
      <c r="G1668" s="28">
        <v>228000</v>
      </c>
      <c r="H1668" s="29" t="s">
        <v>17</v>
      </c>
      <c r="I1668" s="28">
        <v>0</v>
      </c>
      <c r="J1668" s="29" t="s">
        <v>17</v>
      </c>
      <c r="K1668" s="29" t="s">
        <v>16</v>
      </c>
      <c r="L1668" s="29" t="str">
        <f>_xlfn.XLOOKUP($D1668,mapping!$B$2:$B$124,mapping!$A$2:$A$124,,0)</f>
        <v>Data Architect</v>
      </c>
      <c r="M1668" s="29" t="str">
        <f>_xlfn.XLOOKUP($C1668,mapping!$J$2:$J$5,mapping!$K$2:$K$5,,0)</f>
        <v>Full-Time</v>
      </c>
      <c r="N1668" s="29" t="str">
        <f>_xlfn.XLOOKUP($B1668,mapping!$G$2:$G$5,mapping!$H$2:$H$5,,0)</f>
        <v>Senior</v>
      </c>
      <c r="O1668" s="29" t="str">
        <f>_xlfn.XLOOKUP($J1668,mapping!$D$2:$D$56,mapping!$E$2:$E$56,,0)</f>
        <v>United States</v>
      </c>
      <c r="P1668" s="29" t="str">
        <f>_xlfn.XLOOKUP($K1668,mapping!$P$2:$P$4,mapping!$Q$2:$Q$4,,0)</f>
        <v>Medium</v>
      </c>
      <c r="Q1668" s="29" t="str">
        <f>_xlfn.XLOOKUP($I1668,mapping!$M$2:$M$4,mapping!$N$2:$N$4,,0)</f>
        <v>On-site</v>
      </c>
    </row>
    <row r="1669" spans="1:17" x14ac:dyDescent="0.25">
      <c r="A1669" s="28">
        <v>2023</v>
      </c>
      <c r="B1669" s="29" t="s">
        <v>21</v>
      </c>
      <c r="C1669" s="29" t="s">
        <v>12</v>
      </c>
      <c r="D1669" s="29" t="s">
        <v>51</v>
      </c>
      <c r="E1669" s="28">
        <v>136000</v>
      </c>
      <c r="F1669" s="29" t="s">
        <v>14</v>
      </c>
      <c r="G1669" s="28">
        <v>136000</v>
      </c>
      <c r="H1669" s="29" t="s">
        <v>17</v>
      </c>
      <c r="I1669" s="28">
        <v>0</v>
      </c>
      <c r="J1669" s="29" t="s">
        <v>17</v>
      </c>
      <c r="K1669" s="29" t="s">
        <v>33</v>
      </c>
      <c r="L1669" s="29" t="str">
        <f>_xlfn.XLOOKUP($D1669,mapping!$B$2:$B$124,mapping!$A$2:$A$124,,0)</f>
        <v>Applied Scientist</v>
      </c>
      <c r="M1669" s="29" t="str">
        <f>_xlfn.XLOOKUP($C1669,mapping!$J$2:$J$5,mapping!$K$2:$K$5,,0)</f>
        <v>Full-Time</v>
      </c>
      <c r="N1669" s="29" t="str">
        <f>_xlfn.XLOOKUP($B1669,mapping!$G$2:$G$5,mapping!$H$2:$H$5,,0)</f>
        <v>Senior</v>
      </c>
      <c r="O1669" s="29" t="str">
        <f>_xlfn.XLOOKUP($J1669,mapping!$D$2:$D$56,mapping!$E$2:$E$56,,0)</f>
        <v>United States</v>
      </c>
      <c r="P1669" s="29" t="str">
        <f>_xlfn.XLOOKUP($K1669,mapping!$P$2:$P$4,mapping!$Q$2:$Q$4,,0)</f>
        <v>Large</v>
      </c>
      <c r="Q1669" s="29" t="str">
        <f>_xlfn.XLOOKUP($I1669,mapping!$M$2:$M$4,mapping!$N$2:$N$4,,0)</f>
        <v>On-site</v>
      </c>
    </row>
    <row r="1670" spans="1:17" x14ac:dyDescent="0.25">
      <c r="A1670" s="28">
        <v>2024</v>
      </c>
      <c r="B1670" s="29" t="s">
        <v>21</v>
      </c>
      <c r="C1670" s="29" t="s">
        <v>12</v>
      </c>
      <c r="D1670" s="29" t="s">
        <v>18</v>
      </c>
      <c r="E1670" s="28">
        <v>216000</v>
      </c>
      <c r="F1670" s="29" t="s">
        <v>14</v>
      </c>
      <c r="G1670" s="28">
        <v>216000</v>
      </c>
      <c r="H1670" s="29" t="s">
        <v>17</v>
      </c>
      <c r="I1670" s="28">
        <v>0</v>
      </c>
      <c r="J1670" s="29" t="s">
        <v>17</v>
      </c>
      <c r="K1670" s="29" t="s">
        <v>16</v>
      </c>
      <c r="L1670" s="29" t="str">
        <f>_xlfn.XLOOKUP($D1670,mapping!$B$2:$B$124,mapping!$A$2:$A$124,,0)</f>
        <v>Machine Learning Engineer</v>
      </c>
      <c r="M1670" s="29" t="str">
        <f>_xlfn.XLOOKUP($C1670,mapping!$J$2:$J$5,mapping!$K$2:$K$5,,0)</f>
        <v>Full-Time</v>
      </c>
      <c r="N1670" s="29" t="str">
        <f>_xlfn.XLOOKUP($B1670,mapping!$G$2:$G$5,mapping!$H$2:$H$5,,0)</f>
        <v>Senior</v>
      </c>
      <c r="O1670" s="29" t="str">
        <f>_xlfn.XLOOKUP($J1670,mapping!$D$2:$D$56,mapping!$E$2:$E$56,,0)</f>
        <v>United States</v>
      </c>
      <c r="P1670" s="29" t="str">
        <f>_xlfn.XLOOKUP($K1670,mapping!$P$2:$P$4,mapping!$Q$2:$Q$4,,0)</f>
        <v>Medium</v>
      </c>
      <c r="Q1670" s="29" t="str">
        <f>_xlfn.XLOOKUP($I1670,mapping!$M$2:$M$4,mapping!$N$2:$N$4,,0)</f>
        <v>On-site</v>
      </c>
    </row>
    <row r="1671" spans="1:17" x14ac:dyDescent="0.25">
      <c r="A1671" s="28">
        <v>2023</v>
      </c>
      <c r="B1671" s="29" t="s">
        <v>21</v>
      </c>
      <c r="C1671" s="29" t="s">
        <v>12</v>
      </c>
      <c r="D1671" s="29" t="s">
        <v>13</v>
      </c>
      <c r="E1671" s="28">
        <v>98000</v>
      </c>
      <c r="F1671" s="29" t="s">
        <v>14</v>
      </c>
      <c r="G1671" s="28">
        <v>98000</v>
      </c>
      <c r="H1671" s="29" t="s">
        <v>17</v>
      </c>
      <c r="I1671" s="28">
        <v>0</v>
      </c>
      <c r="J1671" s="29" t="s">
        <v>17</v>
      </c>
      <c r="K1671" s="29" t="s">
        <v>16</v>
      </c>
      <c r="L1671" s="29" t="str">
        <f>_xlfn.XLOOKUP($D1671,mapping!$B$2:$B$124,mapping!$A$2:$A$124,,0)</f>
        <v>Data Analyst</v>
      </c>
      <c r="M1671" s="29" t="str">
        <f>_xlfn.XLOOKUP($C1671,mapping!$J$2:$J$5,mapping!$K$2:$K$5,,0)</f>
        <v>Full-Time</v>
      </c>
      <c r="N1671" s="29" t="str">
        <f>_xlfn.XLOOKUP($B1671,mapping!$G$2:$G$5,mapping!$H$2:$H$5,,0)</f>
        <v>Senior</v>
      </c>
      <c r="O1671" s="29" t="str">
        <f>_xlfn.XLOOKUP($J1671,mapping!$D$2:$D$56,mapping!$E$2:$E$56,,0)</f>
        <v>United States</v>
      </c>
      <c r="P1671" s="29" t="str">
        <f>_xlfn.XLOOKUP($K1671,mapping!$P$2:$P$4,mapping!$Q$2:$Q$4,,0)</f>
        <v>Medium</v>
      </c>
      <c r="Q1671" s="29" t="str">
        <f>_xlfn.XLOOKUP($I1671,mapping!$M$2:$M$4,mapping!$N$2:$N$4,,0)</f>
        <v>On-site</v>
      </c>
    </row>
    <row r="1672" spans="1:17" x14ac:dyDescent="0.25">
      <c r="A1672" s="28">
        <v>2024</v>
      </c>
      <c r="B1672" s="29" t="s">
        <v>11</v>
      </c>
      <c r="C1672" s="29" t="s">
        <v>12</v>
      </c>
      <c r="D1672" s="29" t="s">
        <v>40</v>
      </c>
      <c r="E1672" s="28">
        <v>78300</v>
      </c>
      <c r="F1672" s="29" t="s">
        <v>14</v>
      </c>
      <c r="G1672" s="28">
        <v>78300</v>
      </c>
      <c r="H1672" s="29" t="s">
        <v>17</v>
      </c>
      <c r="I1672" s="28">
        <v>0</v>
      </c>
      <c r="J1672" s="29" t="s">
        <v>17</v>
      </c>
      <c r="K1672" s="29" t="s">
        <v>16</v>
      </c>
      <c r="L1672" s="29" t="str">
        <f>_xlfn.XLOOKUP($D1672,mapping!$B$2:$B$124,mapping!$A$2:$A$124,,0)</f>
        <v>Business Intelligence</v>
      </c>
      <c r="M1672" s="29" t="str">
        <f>_xlfn.XLOOKUP($C1672,mapping!$J$2:$J$5,mapping!$K$2:$K$5,,0)</f>
        <v>Full-Time</v>
      </c>
      <c r="N1672" s="29" t="str">
        <f>_xlfn.XLOOKUP($B1672,mapping!$G$2:$G$5,mapping!$H$2:$H$5,,0)</f>
        <v>Mid-Level</v>
      </c>
      <c r="O1672" s="29" t="str">
        <f>_xlfn.XLOOKUP($J1672,mapping!$D$2:$D$56,mapping!$E$2:$E$56,,0)</f>
        <v>United States</v>
      </c>
      <c r="P1672" s="29" t="str">
        <f>_xlfn.XLOOKUP($K1672,mapping!$P$2:$P$4,mapping!$Q$2:$Q$4,,0)</f>
        <v>Medium</v>
      </c>
      <c r="Q1672" s="29" t="str">
        <f>_xlfn.XLOOKUP($I1672,mapping!$M$2:$M$4,mapping!$N$2:$N$4,,0)</f>
        <v>On-site</v>
      </c>
    </row>
    <row r="1673" spans="1:17" x14ac:dyDescent="0.25">
      <c r="A1673" s="28">
        <v>2023</v>
      </c>
      <c r="B1673" s="29" t="s">
        <v>21</v>
      </c>
      <c r="C1673" s="29" t="s">
        <v>12</v>
      </c>
      <c r="D1673" s="29" t="s">
        <v>26</v>
      </c>
      <c r="E1673" s="28">
        <v>101570</v>
      </c>
      <c r="F1673" s="29" t="s">
        <v>14</v>
      </c>
      <c r="G1673" s="28">
        <v>101570</v>
      </c>
      <c r="H1673" s="29" t="s">
        <v>17</v>
      </c>
      <c r="I1673" s="28">
        <v>100</v>
      </c>
      <c r="J1673" s="29" t="s">
        <v>17</v>
      </c>
      <c r="K1673" s="29" t="s">
        <v>16</v>
      </c>
      <c r="L1673" s="29" t="str">
        <f>_xlfn.XLOOKUP($D1673,mapping!$B$2:$B$124,mapping!$A$2:$A$124,,0)</f>
        <v>Data Engineer</v>
      </c>
      <c r="M1673" s="29" t="str">
        <f>_xlfn.XLOOKUP($C1673,mapping!$J$2:$J$5,mapping!$K$2:$K$5,,0)</f>
        <v>Full-Time</v>
      </c>
      <c r="N1673" s="29" t="str">
        <f>_xlfn.XLOOKUP($B1673,mapping!$G$2:$G$5,mapping!$H$2:$H$5,,0)</f>
        <v>Senior</v>
      </c>
      <c r="O1673" s="29" t="str">
        <f>_xlfn.XLOOKUP($J1673,mapping!$D$2:$D$56,mapping!$E$2:$E$56,,0)</f>
        <v>United States</v>
      </c>
      <c r="P1673" s="29" t="str">
        <f>_xlfn.XLOOKUP($K1673,mapping!$P$2:$P$4,mapping!$Q$2:$Q$4,,0)</f>
        <v>Medium</v>
      </c>
      <c r="Q1673" s="29" t="str">
        <f>_xlfn.XLOOKUP($I1673,mapping!$M$2:$M$4,mapping!$N$2:$N$4,,0)</f>
        <v>Remote</v>
      </c>
    </row>
    <row r="1674" spans="1:17" x14ac:dyDescent="0.25">
      <c r="A1674" s="28">
        <v>2023</v>
      </c>
      <c r="B1674" s="29" t="s">
        <v>21</v>
      </c>
      <c r="C1674" s="29" t="s">
        <v>12</v>
      </c>
      <c r="D1674" s="29" t="s">
        <v>63</v>
      </c>
      <c r="E1674" s="28">
        <v>306000</v>
      </c>
      <c r="F1674" s="29" t="s">
        <v>14</v>
      </c>
      <c r="G1674" s="28">
        <v>306000</v>
      </c>
      <c r="H1674" s="29" t="s">
        <v>17</v>
      </c>
      <c r="I1674" s="28">
        <v>100</v>
      </c>
      <c r="J1674" s="29" t="s">
        <v>17</v>
      </c>
      <c r="K1674" s="29" t="s">
        <v>16</v>
      </c>
      <c r="L1674" s="29" t="str">
        <f>_xlfn.XLOOKUP($D1674,mapping!$B$2:$B$124,mapping!$A$2:$A$124,,0)</f>
        <v>Data Architect</v>
      </c>
      <c r="M1674" s="29" t="str">
        <f>_xlfn.XLOOKUP($C1674,mapping!$J$2:$J$5,mapping!$K$2:$K$5,,0)</f>
        <v>Full-Time</v>
      </c>
      <c r="N1674" s="29" t="str">
        <f>_xlfn.XLOOKUP($B1674,mapping!$G$2:$G$5,mapping!$H$2:$H$5,,0)</f>
        <v>Senior</v>
      </c>
      <c r="O1674" s="29" t="str">
        <f>_xlfn.XLOOKUP($J1674,mapping!$D$2:$D$56,mapping!$E$2:$E$56,,0)</f>
        <v>United States</v>
      </c>
      <c r="P1674" s="29" t="str">
        <f>_xlfn.XLOOKUP($K1674,mapping!$P$2:$P$4,mapping!$Q$2:$Q$4,,0)</f>
        <v>Medium</v>
      </c>
      <c r="Q1674" s="29" t="str">
        <f>_xlfn.XLOOKUP($I1674,mapping!$M$2:$M$4,mapping!$N$2:$N$4,,0)</f>
        <v>Remote</v>
      </c>
    </row>
    <row r="1675" spans="1:17" x14ac:dyDescent="0.25">
      <c r="A1675" s="28">
        <v>2023</v>
      </c>
      <c r="B1675" s="29" t="s">
        <v>21</v>
      </c>
      <c r="C1675" s="29" t="s">
        <v>12</v>
      </c>
      <c r="D1675" s="29" t="s">
        <v>161</v>
      </c>
      <c r="E1675" s="28">
        <v>120000</v>
      </c>
      <c r="F1675" s="29" t="s">
        <v>14</v>
      </c>
      <c r="G1675" s="28">
        <v>120000</v>
      </c>
      <c r="H1675" s="29" t="s">
        <v>45</v>
      </c>
      <c r="I1675" s="28">
        <v>100</v>
      </c>
      <c r="J1675" s="29" t="s">
        <v>121</v>
      </c>
      <c r="K1675" s="29" t="s">
        <v>16</v>
      </c>
      <c r="L1675" s="29" t="str">
        <f>_xlfn.XLOOKUP($D1675,mapping!$B$2:$B$124,mapping!$A$2:$A$124,,0)</f>
        <v>Machine Learning Engineer</v>
      </c>
      <c r="M1675" s="29" t="str">
        <f>_xlfn.XLOOKUP($C1675,mapping!$J$2:$J$5,mapping!$K$2:$K$5,,0)</f>
        <v>Full-Time</v>
      </c>
      <c r="N1675" s="29" t="str">
        <f>_xlfn.XLOOKUP($B1675,mapping!$G$2:$G$5,mapping!$H$2:$H$5,,0)</f>
        <v>Senior</v>
      </c>
      <c r="O1675" s="29" t="str">
        <f>_xlfn.XLOOKUP($J1675,mapping!$D$2:$D$56,mapping!$E$2:$E$56,,0)</f>
        <v>France</v>
      </c>
      <c r="P1675" s="29" t="str">
        <f>_xlfn.XLOOKUP($K1675,mapping!$P$2:$P$4,mapping!$Q$2:$Q$4,,0)</f>
        <v>Medium</v>
      </c>
      <c r="Q1675" s="29" t="str">
        <f>_xlfn.XLOOKUP($I1675,mapping!$M$2:$M$4,mapping!$N$2:$N$4,,0)</f>
        <v>Remote</v>
      </c>
    </row>
    <row r="1676" spans="1:17" x14ac:dyDescent="0.25">
      <c r="A1676" s="28">
        <v>2023</v>
      </c>
      <c r="B1676" s="29" t="s">
        <v>21</v>
      </c>
      <c r="C1676" s="29" t="s">
        <v>12</v>
      </c>
      <c r="D1676" s="29" t="s">
        <v>13</v>
      </c>
      <c r="E1676" s="28">
        <v>70000</v>
      </c>
      <c r="F1676" s="29" t="s">
        <v>14</v>
      </c>
      <c r="G1676" s="28">
        <v>70000</v>
      </c>
      <c r="H1676" s="29" t="s">
        <v>17</v>
      </c>
      <c r="I1676" s="28">
        <v>0</v>
      </c>
      <c r="J1676" s="29" t="s">
        <v>17</v>
      </c>
      <c r="K1676" s="29" t="s">
        <v>16</v>
      </c>
      <c r="L1676" s="29" t="str">
        <f>_xlfn.XLOOKUP($D1676,mapping!$B$2:$B$124,mapping!$A$2:$A$124,,0)</f>
        <v>Data Analyst</v>
      </c>
      <c r="M1676" s="29" t="str">
        <f>_xlfn.XLOOKUP($C1676,mapping!$J$2:$J$5,mapping!$K$2:$K$5,,0)</f>
        <v>Full-Time</v>
      </c>
      <c r="N1676" s="29" t="str">
        <f>_xlfn.XLOOKUP($B1676,mapping!$G$2:$G$5,mapping!$H$2:$H$5,,0)</f>
        <v>Senior</v>
      </c>
      <c r="O1676" s="29" t="str">
        <f>_xlfn.XLOOKUP($J1676,mapping!$D$2:$D$56,mapping!$E$2:$E$56,,0)</f>
        <v>United States</v>
      </c>
      <c r="P1676" s="29" t="str">
        <f>_xlfn.XLOOKUP($K1676,mapping!$P$2:$P$4,mapping!$Q$2:$Q$4,,0)</f>
        <v>Medium</v>
      </c>
      <c r="Q1676" s="29" t="str">
        <f>_xlfn.XLOOKUP($I1676,mapping!$M$2:$M$4,mapping!$N$2:$N$4,,0)</f>
        <v>On-site</v>
      </c>
    </row>
    <row r="1677" spans="1:17" x14ac:dyDescent="0.25">
      <c r="A1677" s="28">
        <v>2023</v>
      </c>
      <c r="B1677" s="29" t="s">
        <v>21</v>
      </c>
      <c r="C1677" s="29" t="s">
        <v>12</v>
      </c>
      <c r="D1677" s="29" t="s">
        <v>26</v>
      </c>
      <c r="E1677" s="28">
        <v>139700</v>
      </c>
      <c r="F1677" s="29" t="s">
        <v>14</v>
      </c>
      <c r="G1677" s="28">
        <v>139700</v>
      </c>
      <c r="H1677" s="29" t="s">
        <v>17</v>
      </c>
      <c r="I1677" s="28">
        <v>0</v>
      </c>
      <c r="J1677" s="29" t="s">
        <v>17</v>
      </c>
      <c r="K1677" s="29" t="s">
        <v>16</v>
      </c>
      <c r="L1677" s="29" t="str">
        <f>_xlfn.XLOOKUP($D1677,mapping!$B$2:$B$124,mapping!$A$2:$A$124,,0)</f>
        <v>Data Engineer</v>
      </c>
      <c r="M1677" s="29" t="str">
        <f>_xlfn.XLOOKUP($C1677,mapping!$J$2:$J$5,mapping!$K$2:$K$5,,0)</f>
        <v>Full-Time</v>
      </c>
      <c r="N1677" s="29" t="str">
        <f>_xlfn.XLOOKUP($B1677,mapping!$G$2:$G$5,mapping!$H$2:$H$5,,0)</f>
        <v>Senior</v>
      </c>
      <c r="O1677" s="29" t="str">
        <f>_xlfn.XLOOKUP($J1677,mapping!$D$2:$D$56,mapping!$E$2:$E$56,,0)</f>
        <v>United States</v>
      </c>
      <c r="P1677" s="29" t="str">
        <f>_xlfn.XLOOKUP($K1677,mapping!$P$2:$P$4,mapping!$Q$2:$Q$4,,0)</f>
        <v>Medium</v>
      </c>
      <c r="Q1677" s="29" t="str">
        <f>_xlfn.XLOOKUP($I1677,mapping!$M$2:$M$4,mapping!$N$2:$N$4,,0)</f>
        <v>On-site</v>
      </c>
    </row>
    <row r="1678" spans="1:17" x14ac:dyDescent="0.25">
      <c r="A1678" s="28">
        <v>2024</v>
      </c>
      <c r="B1678" s="29" t="s">
        <v>11</v>
      </c>
      <c r="C1678" s="29" t="s">
        <v>12</v>
      </c>
      <c r="D1678" s="29" t="s">
        <v>26</v>
      </c>
      <c r="E1678" s="28">
        <v>133000</v>
      </c>
      <c r="F1678" s="29" t="s">
        <v>14</v>
      </c>
      <c r="G1678" s="28">
        <v>133000</v>
      </c>
      <c r="H1678" s="29" t="s">
        <v>15</v>
      </c>
      <c r="I1678" s="28">
        <v>0</v>
      </c>
      <c r="J1678" s="29" t="s">
        <v>15</v>
      </c>
      <c r="K1678" s="29" t="s">
        <v>16</v>
      </c>
      <c r="L1678" s="29" t="str">
        <f>_xlfn.XLOOKUP($D1678,mapping!$B$2:$B$124,mapping!$A$2:$A$124,,0)</f>
        <v>Data Engineer</v>
      </c>
      <c r="M1678" s="29" t="str">
        <f>_xlfn.XLOOKUP($C1678,mapping!$J$2:$J$5,mapping!$K$2:$K$5,,0)</f>
        <v>Full-Time</v>
      </c>
      <c r="N1678" s="29" t="str">
        <f>_xlfn.XLOOKUP($B1678,mapping!$G$2:$G$5,mapping!$H$2:$H$5,,0)</f>
        <v>Mid-Level</v>
      </c>
      <c r="O1678" s="29" t="str">
        <f>_xlfn.XLOOKUP($J1678,mapping!$D$2:$D$56,mapping!$E$2:$E$56,,0)</f>
        <v>Australia</v>
      </c>
      <c r="P1678" s="29" t="str">
        <f>_xlfn.XLOOKUP($K1678,mapping!$P$2:$P$4,mapping!$Q$2:$Q$4,,0)</f>
        <v>Medium</v>
      </c>
      <c r="Q1678" s="29" t="str">
        <f>_xlfn.XLOOKUP($I1678,mapping!$M$2:$M$4,mapping!$N$2:$N$4,,0)</f>
        <v>On-site</v>
      </c>
    </row>
    <row r="1679" spans="1:17" x14ac:dyDescent="0.25">
      <c r="A1679" s="28">
        <v>2023</v>
      </c>
      <c r="B1679" s="29" t="s">
        <v>21</v>
      </c>
      <c r="C1679" s="29" t="s">
        <v>12</v>
      </c>
      <c r="D1679" s="29" t="s">
        <v>63</v>
      </c>
      <c r="E1679" s="28">
        <v>92000</v>
      </c>
      <c r="F1679" s="29" t="s">
        <v>14</v>
      </c>
      <c r="G1679" s="28">
        <v>92000</v>
      </c>
      <c r="H1679" s="29" t="s">
        <v>28</v>
      </c>
      <c r="I1679" s="28">
        <v>100</v>
      </c>
      <c r="J1679" s="29" t="s">
        <v>28</v>
      </c>
      <c r="K1679" s="29" t="s">
        <v>16</v>
      </c>
      <c r="L1679" s="29" t="str">
        <f>_xlfn.XLOOKUP($D1679,mapping!$B$2:$B$124,mapping!$A$2:$A$124,,0)</f>
        <v>Data Architect</v>
      </c>
      <c r="M1679" s="29" t="str">
        <f>_xlfn.XLOOKUP($C1679,mapping!$J$2:$J$5,mapping!$K$2:$K$5,,0)</f>
        <v>Full-Time</v>
      </c>
      <c r="N1679" s="29" t="str">
        <f>_xlfn.XLOOKUP($B1679,mapping!$G$2:$G$5,mapping!$H$2:$H$5,,0)</f>
        <v>Senior</v>
      </c>
      <c r="O1679" s="29" t="str">
        <f>_xlfn.XLOOKUP($J1679,mapping!$D$2:$D$56,mapping!$E$2:$E$56,,0)</f>
        <v>United Kingdom</v>
      </c>
      <c r="P1679" s="29" t="str">
        <f>_xlfn.XLOOKUP($K1679,mapping!$P$2:$P$4,mapping!$Q$2:$Q$4,,0)</f>
        <v>Medium</v>
      </c>
      <c r="Q1679" s="29" t="str">
        <f>_xlfn.XLOOKUP($I1679,mapping!$M$2:$M$4,mapping!$N$2:$N$4,,0)</f>
        <v>Remote</v>
      </c>
    </row>
    <row r="1680" spans="1:17" x14ac:dyDescent="0.25">
      <c r="A1680" s="28">
        <v>2024</v>
      </c>
      <c r="B1680" s="29" t="s">
        <v>21</v>
      </c>
      <c r="C1680" s="29" t="s">
        <v>12</v>
      </c>
      <c r="D1680" s="29" t="s">
        <v>26</v>
      </c>
      <c r="E1680" s="28">
        <v>139810</v>
      </c>
      <c r="F1680" s="29" t="s">
        <v>14</v>
      </c>
      <c r="G1680" s="28">
        <v>139810</v>
      </c>
      <c r="H1680" s="29" t="s">
        <v>17</v>
      </c>
      <c r="I1680" s="28">
        <v>0</v>
      </c>
      <c r="J1680" s="29" t="s">
        <v>17</v>
      </c>
      <c r="K1680" s="29" t="s">
        <v>16</v>
      </c>
      <c r="L1680" s="29" t="str">
        <f>_xlfn.XLOOKUP($D1680,mapping!$B$2:$B$124,mapping!$A$2:$A$124,,0)</f>
        <v>Data Engineer</v>
      </c>
      <c r="M1680" s="29" t="str">
        <f>_xlfn.XLOOKUP($C1680,mapping!$J$2:$J$5,mapping!$K$2:$K$5,,0)</f>
        <v>Full-Time</v>
      </c>
      <c r="N1680" s="29" t="str">
        <f>_xlfn.XLOOKUP($B1680,mapping!$G$2:$G$5,mapping!$H$2:$H$5,,0)</f>
        <v>Senior</v>
      </c>
      <c r="O1680" s="29" t="str">
        <f>_xlfn.XLOOKUP($J1680,mapping!$D$2:$D$56,mapping!$E$2:$E$56,,0)</f>
        <v>United States</v>
      </c>
      <c r="P1680" s="29" t="str">
        <f>_xlfn.XLOOKUP($K1680,mapping!$P$2:$P$4,mapping!$Q$2:$Q$4,,0)</f>
        <v>Medium</v>
      </c>
      <c r="Q1680" s="29" t="str">
        <f>_xlfn.XLOOKUP($I1680,mapping!$M$2:$M$4,mapping!$N$2:$N$4,,0)</f>
        <v>On-site</v>
      </c>
    </row>
    <row r="1681" spans="1:17" x14ac:dyDescent="0.25">
      <c r="A1681" s="28">
        <v>2022</v>
      </c>
      <c r="B1681" s="29" t="s">
        <v>11</v>
      </c>
      <c r="C1681" s="29" t="s">
        <v>12</v>
      </c>
      <c r="D1681" s="29" t="s">
        <v>26</v>
      </c>
      <c r="E1681" s="28">
        <v>95000</v>
      </c>
      <c r="F1681" s="29" t="s">
        <v>14</v>
      </c>
      <c r="G1681" s="28">
        <v>95000</v>
      </c>
      <c r="H1681" s="29" t="s">
        <v>17</v>
      </c>
      <c r="I1681" s="28">
        <v>0</v>
      </c>
      <c r="J1681" s="29" t="s">
        <v>17</v>
      </c>
      <c r="K1681" s="29" t="s">
        <v>16</v>
      </c>
      <c r="L1681" s="29" t="str">
        <f>_xlfn.XLOOKUP($D1681,mapping!$B$2:$B$124,mapping!$A$2:$A$124,,0)</f>
        <v>Data Engineer</v>
      </c>
      <c r="M1681" s="29" t="str">
        <f>_xlfn.XLOOKUP($C1681,mapping!$J$2:$J$5,mapping!$K$2:$K$5,,0)</f>
        <v>Full-Time</v>
      </c>
      <c r="N1681" s="29" t="str">
        <f>_xlfn.XLOOKUP($B1681,mapping!$G$2:$G$5,mapping!$H$2:$H$5,,0)</f>
        <v>Mid-Level</v>
      </c>
      <c r="O1681" s="29" t="str">
        <f>_xlfn.XLOOKUP($J1681,mapping!$D$2:$D$56,mapping!$E$2:$E$56,,0)</f>
        <v>United States</v>
      </c>
      <c r="P1681" s="29" t="str">
        <f>_xlfn.XLOOKUP($K1681,mapping!$P$2:$P$4,mapping!$Q$2:$Q$4,,0)</f>
        <v>Medium</v>
      </c>
      <c r="Q1681" s="29" t="str">
        <f>_xlfn.XLOOKUP($I1681,mapping!$M$2:$M$4,mapping!$N$2:$N$4,,0)</f>
        <v>On-site</v>
      </c>
    </row>
    <row r="1682" spans="1:17" x14ac:dyDescent="0.25">
      <c r="A1682" s="28">
        <v>2023</v>
      </c>
      <c r="B1682" s="29" t="s">
        <v>21</v>
      </c>
      <c r="C1682" s="29" t="s">
        <v>12</v>
      </c>
      <c r="D1682" s="29" t="s">
        <v>26</v>
      </c>
      <c r="E1682" s="28">
        <v>225500</v>
      </c>
      <c r="F1682" s="29" t="s">
        <v>14</v>
      </c>
      <c r="G1682" s="28">
        <v>225500</v>
      </c>
      <c r="H1682" s="29" t="s">
        <v>17</v>
      </c>
      <c r="I1682" s="28">
        <v>0</v>
      </c>
      <c r="J1682" s="29" t="s">
        <v>17</v>
      </c>
      <c r="K1682" s="29" t="s">
        <v>16</v>
      </c>
      <c r="L1682" s="29" t="str">
        <f>_xlfn.XLOOKUP($D1682,mapping!$B$2:$B$124,mapping!$A$2:$A$124,,0)</f>
        <v>Data Engineer</v>
      </c>
      <c r="M1682" s="29" t="str">
        <f>_xlfn.XLOOKUP($C1682,mapping!$J$2:$J$5,mapping!$K$2:$K$5,,0)</f>
        <v>Full-Time</v>
      </c>
      <c r="N1682" s="29" t="str">
        <f>_xlfn.XLOOKUP($B1682,mapping!$G$2:$G$5,mapping!$H$2:$H$5,,0)</f>
        <v>Senior</v>
      </c>
      <c r="O1682" s="29" t="str">
        <f>_xlfn.XLOOKUP($J1682,mapping!$D$2:$D$56,mapping!$E$2:$E$56,,0)</f>
        <v>United States</v>
      </c>
      <c r="P1682" s="29" t="str">
        <f>_xlfn.XLOOKUP($K1682,mapping!$P$2:$P$4,mapping!$Q$2:$Q$4,,0)</f>
        <v>Medium</v>
      </c>
      <c r="Q1682" s="29" t="str">
        <f>_xlfn.XLOOKUP($I1682,mapping!$M$2:$M$4,mapping!$N$2:$N$4,,0)</f>
        <v>On-site</v>
      </c>
    </row>
    <row r="1683" spans="1:17" x14ac:dyDescent="0.25">
      <c r="A1683" s="28">
        <v>2023</v>
      </c>
      <c r="B1683" s="29" t="s">
        <v>21</v>
      </c>
      <c r="C1683" s="29" t="s">
        <v>12</v>
      </c>
      <c r="D1683" s="29" t="s">
        <v>13</v>
      </c>
      <c r="E1683" s="28">
        <v>80000</v>
      </c>
      <c r="F1683" s="29" t="s">
        <v>14</v>
      </c>
      <c r="G1683" s="28">
        <v>80000</v>
      </c>
      <c r="H1683" s="29" t="s">
        <v>17</v>
      </c>
      <c r="I1683" s="28">
        <v>0</v>
      </c>
      <c r="J1683" s="29" t="s">
        <v>17</v>
      </c>
      <c r="K1683" s="29" t="s">
        <v>16</v>
      </c>
      <c r="L1683" s="29" t="str">
        <f>_xlfn.XLOOKUP($D1683,mapping!$B$2:$B$124,mapping!$A$2:$A$124,,0)</f>
        <v>Data Analyst</v>
      </c>
      <c r="M1683" s="29" t="str">
        <f>_xlfn.XLOOKUP($C1683,mapping!$J$2:$J$5,mapping!$K$2:$K$5,,0)</f>
        <v>Full-Time</v>
      </c>
      <c r="N1683" s="29" t="str">
        <f>_xlfn.XLOOKUP($B1683,mapping!$G$2:$G$5,mapping!$H$2:$H$5,,0)</f>
        <v>Senior</v>
      </c>
      <c r="O1683" s="29" t="str">
        <f>_xlfn.XLOOKUP($J1683,mapping!$D$2:$D$56,mapping!$E$2:$E$56,,0)</f>
        <v>United States</v>
      </c>
      <c r="P1683" s="29" t="str">
        <f>_xlfn.XLOOKUP($K1683,mapping!$P$2:$P$4,mapping!$Q$2:$Q$4,,0)</f>
        <v>Medium</v>
      </c>
      <c r="Q1683" s="29" t="str">
        <f>_xlfn.XLOOKUP($I1683,mapping!$M$2:$M$4,mapping!$N$2:$N$4,,0)</f>
        <v>On-site</v>
      </c>
    </row>
    <row r="1684" spans="1:17" x14ac:dyDescent="0.25">
      <c r="A1684" s="28">
        <v>2024</v>
      </c>
      <c r="B1684" s="29" t="s">
        <v>21</v>
      </c>
      <c r="C1684" s="29" t="s">
        <v>12</v>
      </c>
      <c r="D1684" s="29" t="s">
        <v>63</v>
      </c>
      <c r="E1684" s="28">
        <v>120000</v>
      </c>
      <c r="F1684" s="29" t="s">
        <v>27</v>
      </c>
      <c r="G1684" s="28">
        <v>150000</v>
      </c>
      <c r="H1684" s="29" t="s">
        <v>28</v>
      </c>
      <c r="I1684" s="28">
        <v>0</v>
      </c>
      <c r="J1684" s="29" t="s">
        <v>28</v>
      </c>
      <c r="K1684" s="29" t="s">
        <v>16</v>
      </c>
      <c r="L1684" s="29" t="str">
        <f>_xlfn.XLOOKUP($D1684,mapping!$B$2:$B$124,mapping!$A$2:$A$124,,0)</f>
        <v>Data Architect</v>
      </c>
      <c r="M1684" s="29" t="str">
        <f>_xlfn.XLOOKUP($C1684,mapping!$J$2:$J$5,mapping!$K$2:$K$5,,0)</f>
        <v>Full-Time</v>
      </c>
      <c r="N1684" s="29" t="str">
        <f>_xlfn.XLOOKUP($B1684,mapping!$G$2:$G$5,mapping!$H$2:$H$5,,0)</f>
        <v>Senior</v>
      </c>
      <c r="O1684" s="29" t="str">
        <f>_xlfn.XLOOKUP($J1684,mapping!$D$2:$D$56,mapping!$E$2:$E$56,,0)</f>
        <v>United Kingdom</v>
      </c>
      <c r="P1684" s="29" t="str">
        <f>_xlfn.XLOOKUP($K1684,mapping!$P$2:$P$4,mapping!$Q$2:$Q$4,,0)</f>
        <v>Medium</v>
      </c>
      <c r="Q1684" s="29" t="str">
        <f>_xlfn.XLOOKUP($I1684,mapping!$M$2:$M$4,mapping!$N$2:$N$4,,0)</f>
        <v>On-site</v>
      </c>
    </row>
    <row r="1685" spans="1:17" x14ac:dyDescent="0.25">
      <c r="A1685" s="28">
        <v>2022</v>
      </c>
      <c r="B1685" s="29" t="s">
        <v>11</v>
      </c>
      <c r="C1685" s="29" t="s">
        <v>12</v>
      </c>
      <c r="D1685" s="29" t="s">
        <v>22</v>
      </c>
      <c r="E1685" s="28">
        <v>70000</v>
      </c>
      <c r="F1685" s="29" t="s">
        <v>27</v>
      </c>
      <c r="G1685" s="28">
        <v>86193</v>
      </c>
      <c r="H1685" s="29" t="s">
        <v>28</v>
      </c>
      <c r="I1685" s="28">
        <v>0</v>
      </c>
      <c r="J1685" s="29" t="s">
        <v>28</v>
      </c>
      <c r="K1685" s="29" t="s">
        <v>16</v>
      </c>
      <c r="L1685" s="29" t="str">
        <f>_xlfn.XLOOKUP($D1685,mapping!$B$2:$B$124,mapping!$A$2:$A$124,,0)</f>
        <v>Data Scientist</v>
      </c>
      <c r="M1685" s="29" t="str">
        <f>_xlfn.XLOOKUP($C1685,mapping!$J$2:$J$5,mapping!$K$2:$K$5,,0)</f>
        <v>Full-Time</v>
      </c>
      <c r="N1685" s="29" t="str">
        <f>_xlfn.XLOOKUP($B1685,mapping!$G$2:$G$5,mapping!$H$2:$H$5,,0)</f>
        <v>Mid-Level</v>
      </c>
      <c r="O1685" s="29" t="str">
        <f>_xlfn.XLOOKUP($J1685,mapping!$D$2:$D$56,mapping!$E$2:$E$56,,0)</f>
        <v>United Kingdom</v>
      </c>
      <c r="P1685" s="29" t="str">
        <f>_xlfn.XLOOKUP($K1685,mapping!$P$2:$P$4,mapping!$Q$2:$Q$4,,0)</f>
        <v>Medium</v>
      </c>
      <c r="Q1685" s="29" t="str">
        <f>_xlfn.XLOOKUP($I1685,mapping!$M$2:$M$4,mapping!$N$2:$N$4,,0)</f>
        <v>On-site</v>
      </c>
    </row>
    <row r="1686" spans="1:17" x14ac:dyDescent="0.25">
      <c r="A1686" s="28">
        <v>2024</v>
      </c>
      <c r="B1686" s="29" t="s">
        <v>11</v>
      </c>
      <c r="C1686" s="29" t="s">
        <v>12</v>
      </c>
      <c r="D1686" s="29" t="s">
        <v>22</v>
      </c>
      <c r="E1686" s="28">
        <v>90000</v>
      </c>
      <c r="F1686" s="29" t="s">
        <v>14</v>
      </c>
      <c r="G1686" s="28">
        <v>90000</v>
      </c>
      <c r="H1686" s="29" t="s">
        <v>17</v>
      </c>
      <c r="I1686" s="28">
        <v>100</v>
      </c>
      <c r="J1686" s="29" t="s">
        <v>17</v>
      </c>
      <c r="K1686" s="29" t="s">
        <v>16</v>
      </c>
      <c r="L1686" s="29" t="str">
        <f>_xlfn.XLOOKUP($D1686,mapping!$B$2:$B$124,mapping!$A$2:$A$124,,0)</f>
        <v>Data Scientist</v>
      </c>
      <c r="M1686" s="29" t="str">
        <f>_xlfn.XLOOKUP($C1686,mapping!$J$2:$J$5,mapping!$K$2:$K$5,,0)</f>
        <v>Full-Time</v>
      </c>
      <c r="N1686" s="29" t="str">
        <f>_xlfn.XLOOKUP($B1686,mapping!$G$2:$G$5,mapping!$H$2:$H$5,,0)</f>
        <v>Mid-Level</v>
      </c>
      <c r="O1686" s="29" t="str">
        <f>_xlfn.XLOOKUP($J1686,mapping!$D$2:$D$56,mapping!$E$2:$E$56,,0)</f>
        <v>United States</v>
      </c>
      <c r="P1686" s="29" t="str">
        <f>_xlfn.XLOOKUP($K1686,mapping!$P$2:$P$4,mapping!$Q$2:$Q$4,,0)</f>
        <v>Medium</v>
      </c>
      <c r="Q1686" s="29" t="str">
        <f>_xlfn.XLOOKUP($I1686,mapping!$M$2:$M$4,mapping!$N$2:$N$4,,0)</f>
        <v>Remote</v>
      </c>
    </row>
    <row r="1687" spans="1:17" x14ac:dyDescent="0.25">
      <c r="A1687" s="28">
        <v>2023</v>
      </c>
      <c r="B1687" s="29" t="s">
        <v>21</v>
      </c>
      <c r="C1687" s="29" t="s">
        <v>12</v>
      </c>
      <c r="D1687" s="29" t="s">
        <v>22</v>
      </c>
      <c r="E1687" s="28">
        <v>210000</v>
      </c>
      <c r="F1687" s="29" t="s">
        <v>14</v>
      </c>
      <c r="G1687" s="28">
        <v>210000</v>
      </c>
      <c r="H1687" s="29" t="s">
        <v>17</v>
      </c>
      <c r="I1687" s="28">
        <v>0</v>
      </c>
      <c r="J1687" s="29" t="s">
        <v>17</v>
      </c>
      <c r="K1687" s="29" t="s">
        <v>16</v>
      </c>
      <c r="L1687" s="29" t="str">
        <f>_xlfn.XLOOKUP($D1687,mapping!$B$2:$B$124,mapping!$A$2:$A$124,,0)</f>
        <v>Data Scientist</v>
      </c>
      <c r="M1687" s="29" t="str">
        <f>_xlfn.XLOOKUP($C1687,mapping!$J$2:$J$5,mapping!$K$2:$K$5,,0)</f>
        <v>Full-Time</v>
      </c>
      <c r="N1687" s="29" t="str">
        <f>_xlfn.XLOOKUP($B1687,mapping!$G$2:$G$5,mapping!$H$2:$H$5,,0)</f>
        <v>Senior</v>
      </c>
      <c r="O1687" s="29" t="str">
        <f>_xlfn.XLOOKUP($J1687,mapping!$D$2:$D$56,mapping!$E$2:$E$56,,0)</f>
        <v>United States</v>
      </c>
      <c r="P1687" s="29" t="str">
        <f>_xlfn.XLOOKUP($K1687,mapping!$P$2:$P$4,mapping!$Q$2:$Q$4,,0)</f>
        <v>Medium</v>
      </c>
      <c r="Q1687" s="29" t="str">
        <f>_xlfn.XLOOKUP($I1687,mapping!$M$2:$M$4,mapping!$N$2:$N$4,,0)</f>
        <v>On-site</v>
      </c>
    </row>
    <row r="1688" spans="1:17" x14ac:dyDescent="0.25">
      <c r="A1688" s="28">
        <v>2023</v>
      </c>
      <c r="B1688" s="29" t="s">
        <v>29</v>
      </c>
      <c r="C1688" s="29" t="s">
        <v>12</v>
      </c>
      <c r="D1688" s="29" t="s">
        <v>13</v>
      </c>
      <c r="E1688" s="28">
        <v>80000</v>
      </c>
      <c r="F1688" s="29" t="s">
        <v>14</v>
      </c>
      <c r="G1688" s="28">
        <v>80000</v>
      </c>
      <c r="H1688" s="29" t="s">
        <v>17</v>
      </c>
      <c r="I1688" s="28">
        <v>100</v>
      </c>
      <c r="J1688" s="29" t="s">
        <v>17</v>
      </c>
      <c r="K1688" s="29" t="s">
        <v>16</v>
      </c>
      <c r="L1688" s="29" t="str">
        <f>_xlfn.XLOOKUP($D1688,mapping!$B$2:$B$124,mapping!$A$2:$A$124,,0)</f>
        <v>Data Analyst</v>
      </c>
      <c r="M1688" s="29" t="str">
        <f>_xlfn.XLOOKUP($C1688,mapping!$J$2:$J$5,mapping!$K$2:$K$5,,0)</f>
        <v>Full-Time</v>
      </c>
      <c r="N1688" s="29" t="str">
        <f>_xlfn.XLOOKUP($B1688,mapping!$G$2:$G$5,mapping!$H$2:$H$5,,0)</f>
        <v>Junior</v>
      </c>
      <c r="O1688" s="29" t="str">
        <f>_xlfn.XLOOKUP($J1688,mapping!$D$2:$D$56,mapping!$E$2:$E$56,,0)</f>
        <v>United States</v>
      </c>
      <c r="P1688" s="29" t="str">
        <f>_xlfn.XLOOKUP($K1688,mapping!$P$2:$P$4,mapping!$Q$2:$Q$4,,0)</f>
        <v>Medium</v>
      </c>
      <c r="Q1688" s="29" t="str">
        <f>_xlfn.XLOOKUP($I1688,mapping!$M$2:$M$4,mapping!$N$2:$N$4,,0)</f>
        <v>Remote</v>
      </c>
    </row>
    <row r="1689" spans="1:17" x14ac:dyDescent="0.25">
      <c r="A1689" s="28">
        <v>2023</v>
      </c>
      <c r="B1689" s="29" t="s">
        <v>11</v>
      </c>
      <c r="C1689" s="29" t="s">
        <v>12</v>
      </c>
      <c r="D1689" s="29" t="s">
        <v>22</v>
      </c>
      <c r="E1689" s="28">
        <v>35000</v>
      </c>
      <c r="F1689" s="29" t="s">
        <v>27</v>
      </c>
      <c r="G1689" s="28">
        <v>43064</v>
      </c>
      <c r="H1689" s="29" t="s">
        <v>28</v>
      </c>
      <c r="I1689" s="28">
        <v>0</v>
      </c>
      <c r="J1689" s="29" t="s">
        <v>28</v>
      </c>
      <c r="K1689" s="29" t="s">
        <v>16</v>
      </c>
      <c r="L1689" s="29" t="str">
        <f>_xlfn.XLOOKUP($D1689,mapping!$B$2:$B$124,mapping!$A$2:$A$124,,0)</f>
        <v>Data Scientist</v>
      </c>
      <c r="M1689" s="29" t="str">
        <f>_xlfn.XLOOKUP($C1689,mapping!$J$2:$J$5,mapping!$K$2:$K$5,,0)</f>
        <v>Full-Time</v>
      </c>
      <c r="N1689" s="29" t="str">
        <f>_xlfn.XLOOKUP($B1689,mapping!$G$2:$G$5,mapping!$H$2:$H$5,,0)</f>
        <v>Mid-Level</v>
      </c>
      <c r="O1689" s="29" t="str">
        <f>_xlfn.XLOOKUP($J1689,mapping!$D$2:$D$56,mapping!$E$2:$E$56,,0)</f>
        <v>United Kingdom</v>
      </c>
      <c r="P1689" s="29" t="str">
        <f>_xlfn.XLOOKUP($K1689,mapping!$P$2:$P$4,mapping!$Q$2:$Q$4,,0)</f>
        <v>Medium</v>
      </c>
      <c r="Q1689" s="29" t="str">
        <f>_xlfn.XLOOKUP($I1689,mapping!$M$2:$M$4,mapping!$N$2:$N$4,,0)</f>
        <v>On-site</v>
      </c>
    </row>
    <row r="1690" spans="1:17" x14ac:dyDescent="0.25">
      <c r="A1690" s="28">
        <v>2024</v>
      </c>
      <c r="B1690" s="29" t="s">
        <v>11</v>
      </c>
      <c r="C1690" s="29" t="s">
        <v>12</v>
      </c>
      <c r="D1690" s="29" t="s">
        <v>26</v>
      </c>
      <c r="E1690" s="28">
        <v>200000</v>
      </c>
      <c r="F1690" s="29" t="s">
        <v>14</v>
      </c>
      <c r="G1690" s="28">
        <v>200000</v>
      </c>
      <c r="H1690" s="29" t="s">
        <v>17</v>
      </c>
      <c r="I1690" s="28">
        <v>0</v>
      </c>
      <c r="J1690" s="29" t="s">
        <v>17</v>
      </c>
      <c r="K1690" s="29" t="s">
        <v>16</v>
      </c>
      <c r="L1690" s="29" t="str">
        <f>_xlfn.XLOOKUP($D1690,mapping!$B$2:$B$124,mapping!$A$2:$A$124,,0)</f>
        <v>Data Engineer</v>
      </c>
      <c r="M1690" s="29" t="str">
        <f>_xlfn.XLOOKUP($C1690,mapping!$J$2:$J$5,mapping!$K$2:$K$5,,0)</f>
        <v>Full-Time</v>
      </c>
      <c r="N1690" s="29" t="str">
        <f>_xlfn.XLOOKUP($B1690,mapping!$G$2:$G$5,mapping!$H$2:$H$5,,0)</f>
        <v>Mid-Level</v>
      </c>
      <c r="O1690" s="29" t="str">
        <f>_xlfn.XLOOKUP($J1690,mapping!$D$2:$D$56,mapping!$E$2:$E$56,,0)</f>
        <v>United States</v>
      </c>
      <c r="P1690" s="29" t="str">
        <f>_xlfn.XLOOKUP($K1690,mapping!$P$2:$P$4,mapping!$Q$2:$Q$4,,0)</f>
        <v>Medium</v>
      </c>
      <c r="Q1690" s="29" t="str">
        <f>_xlfn.XLOOKUP($I1690,mapping!$M$2:$M$4,mapping!$N$2:$N$4,,0)</f>
        <v>On-site</v>
      </c>
    </row>
    <row r="1691" spans="1:17" x14ac:dyDescent="0.25">
      <c r="A1691" s="28">
        <v>2023</v>
      </c>
      <c r="B1691" s="29" t="s">
        <v>21</v>
      </c>
      <c r="C1691" s="29" t="s">
        <v>12</v>
      </c>
      <c r="D1691" s="29" t="s">
        <v>26</v>
      </c>
      <c r="E1691" s="28">
        <v>145000</v>
      </c>
      <c r="F1691" s="29" t="s">
        <v>14</v>
      </c>
      <c r="G1691" s="28">
        <v>145000</v>
      </c>
      <c r="H1691" s="29" t="s">
        <v>17</v>
      </c>
      <c r="I1691" s="28">
        <v>100</v>
      </c>
      <c r="J1691" s="29" t="s">
        <v>17</v>
      </c>
      <c r="K1691" s="29" t="s">
        <v>16</v>
      </c>
      <c r="L1691" s="29" t="str">
        <f>_xlfn.XLOOKUP($D1691,mapping!$B$2:$B$124,mapping!$A$2:$A$124,,0)</f>
        <v>Data Engineer</v>
      </c>
      <c r="M1691" s="29" t="str">
        <f>_xlfn.XLOOKUP($C1691,mapping!$J$2:$J$5,mapping!$K$2:$K$5,,0)</f>
        <v>Full-Time</v>
      </c>
      <c r="N1691" s="29" t="str">
        <f>_xlfn.XLOOKUP($B1691,mapping!$G$2:$G$5,mapping!$H$2:$H$5,,0)</f>
        <v>Senior</v>
      </c>
      <c r="O1691" s="29" t="str">
        <f>_xlfn.XLOOKUP($J1691,mapping!$D$2:$D$56,mapping!$E$2:$E$56,,0)</f>
        <v>United States</v>
      </c>
      <c r="P1691" s="29" t="str">
        <f>_xlfn.XLOOKUP($K1691,mapping!$P$2:$P$4,mapping!$Q$2:$Q$4,,0)</f>
        <v>Medium</v>
      </c>
      <c r="Q1691" s="29" t="str">
        <f>_xlfn.XLOOKUP($I1691,mapping!$M$2:$M$4,mapping!$N$2:$N$4,,0)</f>
        <v>Remote</v>
      </c>
    </row>
    <row r="1692" spans="1:17" x14ac:dyDescent="0.25">
      <c r="A1692" s="28">
        <v>2023</v>
      </c>
      <c r="B1692" s="29" t="s">
        <v>11</v>
      </c>
      <c r="C1692" s="29" t="s">
        <v>12</v>
      </c>
      <c r="D1692" s="29" t="s">
        <v>97</v>
      </c>
      <c r="E1692" s="28">
        <v>1350000</v>
      </c>
      <c r="F1692" s="29" t="s">
        <v>37</v>
      </c>
      <c r="G1692" s="28">
        <v>16417</v>
      </c>
      <c r="H1692" s="29" t="s">
        <v>38</v>
      </c>
      <c r="I1692" s="28">
        <v>100</v>
      </c>
      <c r="J1692" s="29" t="s">
        <v>38</v>
      </c>
      <c r="K1692" s="29" t="s">
        <v>33</v>
      </c>
      <c r="L1692" s="29" t="str">
        <f>_xlfn.XLOOKUP($D1692,mapping!$B$2:$B$124,mapping!$A$2:$A$124,,0)</f>
        <v>Data Analyst</v>
      </c>
      <c r="M1692" s="29" t="str">
        <f>_xlfn.XLOOKUP($C1692,mapping!$J$2:$J$5,mapping!$K$2:$K$5,,0)</f>
        <v>Full-Time</v>
      </c>
      <c r="N1692" s="29" t="str">
        <f>_xlfn.XLOOKUP($B1692,mapping!$G$2:$G$5,mapping!$H$2:$H$5,,0)</f>
        <v>Mid-Level</v>
      </c>
      <c r="O1692" s="29" t="str">
        <f>_xlfn.XLOOKUP($J1692,mapping!$D$2:$D$56,mapping!$E$2:$E$56,,0)</f>
        <v>India</v>
      </c>
      <c r="P1692" s="29" t="str">
        <f>_xlfn.XLOOKUP($K1692,mapping!$P$2:$P$4,mapping!$Q$2:$Q$4,,0)</f>
        <v>Large</v>
      </c>
      <c r="Q1692" s="29" t="str">
        <f>_xlfn.XLOOKUP($I1692,mapping!$M$2:$M$4,mapping!$N$2:$N$4,,0)</f>
        <v>Remote</v>
      </c>
    </row>
    <row r="1693" spans="1:17" x14ac:dyDescent="0.25">
      <c r="A1693" s="28">
        <v>2022</v>
      </c>
      <c r="B1693" s="29" t="s">
        <v>11</v>
      </c>
      <c r="C1693" s="29" t="s">
        <v>12</v>
      </c>
      <c r="D1693" s="29" t="s">
        <v>26</v>
      </c>
      <c r="E1693" s="28">
        <v>160000</v>
      </c>
      <c r="F1693" s="29" t="s">
        <v>14</v>
      </c>
      <c r="G1693" s="28">
        <v>160000</v>
      </c>
      <c r="H1693" s="29" t="s">
        <v>17</v>
      </c>
      <c r="I1693" s="28">
        <v>100</v>
      </c>
      <c r="J1693" s="29" t="s">
        <v>17</v>
      </c>
      <c r="K1693" s="29" t="s">
        <v>16</v>
      </c>
      <c r="L1693" s="29" t="str">
        <f>_xlfn.XLOOKUP($D1693,mapping!$B$2:$B$124,mapping!$A$2:$A$124,,0)</f>
        <v>Data Engineer</v>
      </c>
      <c r="M1693" s="29" t="str">
        <f>_xlfn.XLOOKUP($C1693,mapping!$J$2:$J$5,mapping!$K$2:$K$5,,0)</f>
        <v>Full-Time</v>
      </c>
      <c r="N1693" s="29" t="str">
        <f>_xlfn.XLOOKUP($B1693,mapping!$G$2:$G$5,mapping!$H$2:$H$5,,0)</f>
        <v>Mid-Level</v>
      </c>
      <c r="O1693" s="29" t="str">
        <f>_xlfn.XLOOKUP($J1693,mapping!$D$2:$D$56,mapping!$E$2:$E$56,,0)</f>
        <v>United States</v>
      </c>
      <c r="P1693" s="29" t="str">
        <f>_xlfn.XLOOKUP($K1693,mapping!$P$2:$P$4,mapping!$Q$2:$Q$4,,0)</f>
        <v>Medium</v>
      </c>
      <c r="Q1693" s="29" t="str">
        <f>_xlfn.XLOOKUP($I1693,mapping!$M$2:$M$4,mapping!$N$2:$N$4,,0)</f>
        <v>Remote</v>
      </c>
    </row>
    <row r="1694" spans="1:17" x14ac:dyDescent="0.25">
      <c r="A1694" s="28">
        <v>2023</v>
      </c>
      <c r="B1694" s="29" t="s">
        <v>29</v>
      </c>
      <c r="C1694" s="29" t="s">
        <v>12</v>
      </c>
      <c r="D1694" s="29" t="s">
        <v>22</v>
      </c>
      <c r="E1694" s="28">
        <v>74540</v>
      </c>
      <c r="F1694" s="29" t="s">
        <v>14</v>
      </c>
      <c r="G1694" s="28">
        <v>74540</v>
      </c>
      <c r="H1694" s="29" t="s">
        <v>17</v>
      </c>
      <c r="I1694" s="28">
        <v>0</v>
      </c>
      <c r="J1694" s="29" t="s">
        <v>17</v>
      </c>
      <c r="K1694" s="29" t="s">
        <v>16</v>
      </c>
      <c r="L1694" s="29" t="str">
        <f>_xlfn.XLOOKUP($D1694,mapping!$B$2:$B$124,mapping!$A$2:$A$124,,0)</f>
        <v>Data Scientist</v>
      </c>
      <c r="M1694" s="29" t="str">
        <f>_xlfn.XLOOKUP($C1694,mapping!$J$2:$J$5,mapping!$K$2:$K$5,,0)</f>
        <v>Full-Time</v>
      </c>
      <c r="N1694" s="29" t="str">
        <f>_xlfn.XLOOKUP($B1694,mapping!$G$2:$G$5,mapping!$H$2:$H$5,,0)</f>
        <v>Junior</v>
      </c>
      <c r="O1694" s="29" t="str">
        <f>_xlfn.XLOOKUP($J1694,mapping!$D$2:$D$56,mapping!$E$2:$E$56,,0)</f>
        <v>United States</v>
      </c>
      <c r="P1694" s="29" t="str">
        <f>_xlfn.XLOOKUP($K1694,mapping!$P$2:$P$4,mapping!$Q$2:$Q$4,,0)</f>
        <v>Medium</v>
      </c>
      <c r="Q1694" s="29" t="str">
        <f>_xlfn.XLOOKUP($I1694,mapping!$M$2:$M$4,mapping!$N$2:$N$4,,0)</f>
        <v>On-site</v>
      </c>
    </row>
    <row r="1695" spans="1:17" x14ac:dyDescent="0.25">
      <c r="A1695" s="28">
        <v>2023</v>
      </c>
      <c r="B1695" s="29" t="s">
        <v>21</v>
      </c>
      <c r="C1695" s="29" t="s">
        <v>12</v>
      </c>
      <c r="D1695" s="29" t="s">
        <v>18</v>
      </c>
      <c r="E1695" s="28">
        <v>126500</v>
      </c>
      <c r="F1695" s="29" t="s">
        <v>14</v>
      </c>
      <c r="G1695" s="28">
        <v>126500</v>
      </c>
      <c r="H1695" s="29" t="s">
        <v>17</v>
      </c>
      <c r="I1695" s="28">
        <v>0</v>
      </c>
      <c r="J1695" s="29" t="s">
        <v>17</v>
      </c>
      <c r="K1695" s="29" t="s">
        <v>16</v>
      </c>
      <c r="L1695" s="29" t="str">
        <f>_xlfn.XLOOKUP($D1695,mapping!$B$2:$B$124,mapping!$A$2:$A$124,,0)</f>
        <v>Machine Learning Engineer</v>
      </c>
      <c r="M1695" s="29" t="str">
        <f>_xlfn.XLOOKUP($C1695,mapping!$J$2:$J$5,mapping!$K$2:$K$5,,0)</f>
        <v>Full-Time</v>
      </c>
      <c r="N1695" s="29" t="str">
        <f>_xlfn.XLOOKUP($B1695,mapping!$G$2:$G$5,mapping!$H$2:$H$5,,0)</f>
        <v>Senior</v>
      </c>
      <c r="O1695" s="29" t="str">
        <f>_xlfn.XLOOKUP($J1695,mapping!$D$2:$D$56,mapping!$E$2:$E$56,,0)</f>
        <v>United States</v>
      </c>
      <c r="P1695" s="29" t="str">
        <f>_xlfn.XLOOKUP($K1695,mapping!$P$2:$P$4,mapping!$Q$2:$Q$4,,0)</f>
        <v>Medium</v>
      </c>
      <c r="Q1695" s="29" t="str">
        <f>_xlfn.XLOOKUP($I1695,mapping!$M$2:$M$4,mapping!$N$2:$N$4,,0)</f>
        <v>On-site</v>
      </c>
    </row>
    <row r="1696" spans="1:17" x14ac:dyDescent="0.25">
      <c r="A1696" s="28">
        <v>2024</v>
      </c>
      <c r="B1696" s="29" t="s">
        <v>21</v>
      </c>
      <c r="C1696" s="29" t="s">
        <v>12</v>
      </c>
      <c r="D1696" s="29" t="s">
        <v>22</v>
      </c>
      <c r="E1696" s="28">
        <v>212000</v>
      </c>
      <c r="F1696" s="29" t="s">
        <v>14</v>
      </c>
      <c r="G1696" s="28">
        <v>212000</v>
      </c>
      <c r="H1696" s="29" t="s">
        <v>17</v>
      </c>
      <c r="I1696" s="28">
        <v>0</v>
      </c>
      <c r="J1696" s="29" t="s">
        <v>17</v>
      </c>
      <c r="K1696" s="29" t="s">
        <v>16</v>
      </c>
      <c r="L1696" s="29" t="str">
        <f>_xlfn.XLOOKUP($D1696,mapping!$B$2:$B$124,mapping!$A$2:$A$124,,0)</f>
        <v>Data Scientist</v>
      </c>
      <c r="M1696" s="29" t="str">
        <f>_xlfn.XLOOKUP($C1696,mapping!$J$2:$J$5,mapping!$K$2:$K$5,,0)</f>
        <v>Full-Time</v>
      </c>
      <c r="N1696" s="29" t="str">
        <f>_xlfn.XLOOKUP($B1696,mapping!$G$2:$G$5,mapping!$H$2:$H$5,,0)</f>
        <v>Senior</v>
      </c>
      <c r="O1696" s="29" t="str">
        <f>_xlfn.XLOOKUP($J1696,mapping!$D$2:$D$56,mapping!$E$2:$E$56,,0)</f>
        <v>United States</v>
      </c>
      <c r="P1696" s="29" t="str">
        <f>_xlfn.XLOOKUP($K1696,mapping!$P$2:$P$4,mapping!$Q$2:$Q$4,,0)</f>
        <v>Medium</v>
      </c>
      <c r="Q1696" s="29" t="str">
        <f>_xlfn.XLOOKUP($I1696,mapping!$M$2:$M$4,mapping!$N$2:$N$4,,0)</f>
        <v>On-site</v>
      </c>
    </row>
    <row r="1697" spans="1:17" x14ac:dyDescent="0.25">
      <c r="A1697" s="28">
        <v>2024</v>
      </c>
      <c r="B1697" s="29" t="s">
        <v>11</v>
      </c>
      <c r="C1697" s="29" t="s">
        <v>12</v>
      </c>
      <c r="D1697" s="29" t="s">
        <v>50</v>
      </c>
      <c r="E1697" s="28">
        <v>170000</v>
      </c>
      <c r="F1697" s="29" t="s">
        <v>14</v>
      </c>
      <c r="G1697" s="28">
        <v>170000</v>
      </c>
      <c r="H1697" s="29" t="s">
        <v>17</v>
      </c>
      <c r="I1697" s="28">
        <v>0</v>
      </c>
      <c r="J1697" s="29" t="s">
        <v>17</v>
      </c>
      <c r="K1697" s="29" t="s">
        <v>16</v>
      </c>
      <c r="L1697" s="29" t="str">
        <f>_xlfn.XLOOKUP($D1697,mapping!$B$2:$B$124,mapping!$A$2:$A$124,,0)</f>
        <v>Machine Learning Engineer</v>
      </c>
      <c r="M1697" s="29" t="str">
        <f>_xlfn.XLOOKUP($C1697,mapping!$J$2:$J$5,mapping!$K$2:$K$5,,0)</f>
        <v>Full-Time</v>
      </c>
      <c r="N1697" s="29" t="str">
        <f>_xlfn.XLOOKUP($B1697,mapping!$G$2:$G$5,mapping!$H$2:$H$5,,0)</f>
        <v>Mid-Level</v>
      </c>
      <c r="O1697" s="29" t="str">
        <f>_xlfn.XLOOKUP($J1697,mapping!$D$2:$D$56,mapping!$E$2:$E$56,,0)</f>
        <v>United States</v>
      </c>
      <c r="P1697" s="29" t="str">
        <f>_xlfn.XLOOKUP($K1697,mapping!$P$2:$P$4,mapping!$Q$2:$Q$4,,0)</f>
        <v>Medium</v>
      </c>
      <c r="Q1697" s="29" t="str">
        <f>_xlfn.XLOOKUP($I1697,mapping!$M$2:$M$4,mapping!$N$2:$N$4,,0)</f>
        <v>On-site</v>
      </c>
    </row>
    <row r="1698" spans="1:17" x14ac:dyDescent="0.25">
      <c r="A1698" s="28">
        <v>2023</v>
      </c>
      <c r="B1698" s="29" t="s">
        <v>21</v>
      </c>
      <c r="C1698" s="29" t="s">
        <v>12</v>
      </c>
      <c r="D1698" s="29" t="s">
        <v>22</v>
      </c>
      <c r="E1698" s="28">
        <v>146000</v>
      </c>
      <c r="F1698" s="29" t="s">
        <v>14</v>
      </c>
      <c r="G1698" s="28">
        <v>146000</v>
      </c>
      <c r="H1698" s="29" t="s">
        <v>17</v>
      </c>
      <c r="I1698" s="28">
        <v>0</v>
      </c>
      <c r="J1698" s="29" t="s">
        <v>17</v>
      </c>
      <c r="K1698" s="29" t="s">
        <v>16</v>
      </c>
      <c r="L1698" s="29" t="str">
        <f>_xlfn.XLOOKUP($D1698,mapping!$B$2:$B$124,mapping!$A$2:$A$124,,0)</f>
        <v>Data Scientist</v>
      </c>
      <c r="M1698" s="29" t="str">
        <f>_xlfn.XLOOKUP($C1698,mapping!$J$2:$J$5,mapping!$K$2:$K$5,,0)</f>
        <v>Full-Time</v>
      </c>
      <c r="N1698" s="29" t="str">
        <f>_xlfn.XLOOKUP($B1698,mapping!$G$2:$G$5,mapping!$H$2:$H$5,,0)</f>
        <v>Senior</v>
      </c>
      <c r="O1698" s="29" t="str">
        <f>_xlfn.XLOOKUP($J1698,mapping!$D$2:$D$56,mapping!$E$2:$E$56,,0)</f>
        <v>United States</v>
      </c>
      <c r="P1698" s="29" t="str">
        <f>_xlfn.XLOOKUP($K1698,mapping!$P$2:$P$4,mapping!$Q$2:$Q$4,,0)</f>
        <v>Medium</v>
      </c>
      <c r="Q1698" s="29" t="str">
        <f>_xlfn.XLOOKUP($I1698,mapping!$M$2:$M$4,mapping!$N$2:$N$4,,0)</f>
        <v>On-site</v>
      </c>
    </row>
    <row r="1699" spans="1:17" x14ac:dyDescent="0.25">
      <c r="A1699" s="28">
        <v>2023</v>
      </c>
      <c r="B1699" s="29" t="s">
        <v>21</v>
      </c>
      <c r="C1699" s="29" t="s">
        <v>12</v>
      </c>
      <c r="D1699" s="29" t="s">
        <v>13</v>
      </c>
      <c r="E1699" s="28">
        <v>35000</v>
      </c>
      <c r="F1699" s="29" t="s">
        <v>27</v>
      </c>
      <c r="G1699" s="28">
        <v>43064</v>
      </c>
      <c r="H1699" s="29" t="s">
        <v>102</v>
      </c>
      <c r="I1699" s="28">
        <v>100</v>
      </c>
      <c r="J1699" s="29" t="s">
        <v>102</v>
      </c>
      <c r="K1699" s="29" t="s">
        <v>16</v>
      </c>
      <c r="L1699" s="29" t="str">
        <f>_xlfn.XLOOKUP($D1699,mapping!$B$2:$B$124,mapping!$A$2:$A$124,,0)</f>
        <v>Data Analyst</v>
      </c>
      <c r="M1699" s="29" t="str">
        <f>_xlfn.XLOOKUP($C1699,mapping!$J$2:$J$5,mapping!$K$2:$K$5,,0)</f>
        <v>Full-Time</v>
      </c>
      <c r="N1699" s="29" t="str">
        <f>_xlfn.XLOOKUP($B1699,mapping!$G$2:$G$5,mapping!$H$2:$H$5,,0)</f>
        <v>Senior</v>
      </c>
      <c r="O1699" s="29" t="str">
        <f>_xlfn.XLOOKUP($J1699,mapping!$D$2:$D$56,mapping!$E$2:$E$56,,0)</f>
        <v>Central African Republic</v>
      </c>
      <c r="P1699" s="29" t="str">
        <f>_xlfn.XLOOKUP($K1699,mapping!$P$2:$P$4,mapping!$Q$2:$Q$4,,0)</f>
        <v>Medium</v>
      </c>
      <c r="Q1699" s="29" t="str">
        <f>_xlfn.XLOOKUP($I1699,mapping!$M$2:$M$4,mapping!$N$2:$N$4,,0)</f>
        <v>Remote</v>
      </c>
    </row>
    <row r="1700" spans="1:17" x14ac:dyDescent="0.25">
      <c r="A1700" s="28">
        <v>2022</v>
      </c>
      <c r="B1700" s="29" t="s">
        <v>21</v>
      </c>
      <c r="C1700" s="29" t="s">
        <v>12</v>
      </c>
      <c r="D1700" s="29" t="s">
        <v>26</v>
      </c>
      <c r="E1700" s="28">
        <v>210000</v>
      </c>
      <c r="F1700" s="29" t="s">
        <v>14</v>
      </c>
      <c r="G1700" s="28">
        <v>210000</v>
      </c>
      <c r="H1700" s="29" t="s">
        <v>17</v>
      </c>
      <c r="I1700" s="28">
        <v>100</v>
      </c>
      <c r="J1700" s="29" t="s">
        <v>17</v>
      </c>
      <c r="K1700" s="29" t="s">
        <v>16</v>
      </c>
      <c r="L1700" s="29" t="str">
        <f>_xlfn.XLOOKUP($D1700,mapping!$B$2:$B$124,mapping!$A$2:$A$124,,0)</f>
        <v>Data Engineer</v>
      </c>
      <c r="M1700" s="29" t="str">
        <f>_xlfn.XLOOKUP($C1700,mapping!$J$2:$J$5,mapping!$K$2:$K$5,,0)</f>
        <v>Full-Time</v>
      </c>
      <c r="N1700" s="29" t="str">
        <f>_xlfn.XLOOKUP($B1700,mapping!$G$2:$G$5,mapping!$H$2:$H$5,,0)</f>
        <v>Senior</v>
      </c>
      <c r="O1700" s="29" t="str">
        <f>_xlfn.XLOOKUP($J1700,mapping!$D$2:$D$56,mapping!$E$2:$E$56,,0)</f>
        <v>United States</v>
      </c>
      <c r="P1700" s="29" t="str">
        <f>_xlfn.XLOOKUP($K1700,mapping!$P$2:$P$4,mapping!$Q$2:$Q$4,,0)</f>
        <v>Medium</v>
      </c>
      <c r="Q1700" s="29" t="str">
        <f>_xlfn.XLOOKUP($I1700,mapping!$M$2:$M$4,mapping!$N$2:$N$4,,0)</f>
        <v>Remote</v>
      </c>
    </row>
    <row r="1701" spans="1:17" x14ac:dyDescent="0.25">
      <c r="A1701" s="28">
        <v>2023</v>
      </c>
      <c r="B1701" s="29" t="s">
        <v>21</v>
      </c>
      <c r="C1701" s="29" t="s">
        <v>12</v>
      </c>
      <c r="D1701" s="29" t="s">
        <v>18</v>
      </c>
      <c r="E1701" s="28">
        <v>169000</v>
      </c>
      <c r="F1701" s="29" t="s">
        <v>14</v>
      </c>
      <c r="G1701" s="28">
        <v>169000</v>
      </c>
      <c r="H1701" s="29" t="s">
        <v>17</v>
      </c>
      <c r="I1701" s="28">
        <v>0</v>
      </c>
      <c r="J1701" s="29" t="s">
        <v>17</v>
      </c>
      <c r="K1701" s="29" t="s">
        <v>16</v>
      </c>
      <c r="L1701" s="29" t="str">
        <f>_xlfn.XLOOKUP($D1701,mapping!$B$2:$B$124,mapping!$A$2:$A$124,,0)</f>
        <v>Machine Learning Engineer</v>
      </c>
      <c r="M1701" s="29" t="str">
        <f>_xlfn.XLOOKUP($C1701,mapping!$J$2:$J$5,mapping!$K$2:$K$5,,0)</f>
        <v>Full-Time</v>
      </c>
      <c r="N1701" s="29" t="str">
        <f>_xlfn.XLOOKUP($B1701,mapping!$G$2:$G$5,mapping!$H$2:$H$5,,0)</f>
        <v>Senior</v>
      </c>
      <c r="O1701" s="29" t="str">
        <f>_xlfn.XLOOKUP($J1701,mapping!$D$2:$D$56,mapping!$E$2:$E$56,,0)</f>
        <v>United States</v>
      </c>
      <c r="P1701" s="29" t="str">
        <f>_xlfn.XLOOKUP($K1701,mapping!$P$2:$P$4,mapping!$Q$2:$Q$4,,0)</f>
        <v>Medium</v>
      </c>
      <c r="Q1701" s="29" t="str">
        <f>_xlfn.XLOOKUP($I1701,mapping!$M$2:$M$4,mapping!$N$2:$N$4,,0)</f>
        <v>On-site</v>
      </c>
    </row>
    <row r="1702" spans="1:17" x14ac:dyDescent="0.25">
      <c r="A1702" s="28">
        <v>2023</v>
      </c>
      <c r="B1702" s="29" t="s">
        <v>21</v>
      </c>
      <c r="C1702" s="29" t="s">
        <v>12</v>
      </c>
      <c r="D1702" s="29" t="s">
        <v>26</v>
      </c>
      <c r="E1702" s="28">
        <v>170000</v>
      </c>
      <c r="F1702" s="29" t="s">
        <v>14</v>
      </c>
      <c r="G1702" s="28">
        <v>170000</v>
      </c>
      <c r="H1702" s="29" t="s">
        <v>17</v>
      </c>
      <c r="I1702" s="28">
        <v>100</v>
      </c>
      <c r="J1702" s="29" t="s">
        <v>17</v>
      </c>
      <c r="K1702" s="29" t="s">
        <v>16</v>
      </c>
      <c r="L1702" s="29" t="str">
        <f>_xlfn.XLOOKUP($D1702,mapping!$B$2:$B$124,mapping!$A$2:$A$124,,0)</f>
        <v>Data Engineer</v>
      </c>
      <c r="M1702" s="29" t="str">
        <f>_xlfn.XLOOKUP($C1702,mapping!$J$2:$J$5,mapping!$K$2:$K$5,,0)</f>
        <v>Full-Time</v>
      </c>
      <c r="N1702" s="29" t="str">
        <f>_xlfn.XLOOKUP($B1702,mapping!$G$2:$G$5,mapping!$H$2:$H$5,,0)</f>
        <v>Senior</v>
      </c>
      <c r="O1702" s="29" t="str">
        <f>_xlfn.XLOOKUP($J1702,mapping!$D$2:$D$56,mapping!$E$2:$E$56,,0)</f>
        <v>United States</v>
      </c>
      <c r="P1702" s="29" t="str">
        <f>_xlfn.XLOOKUP($K1702,mapping!$P$2:$P$4,mapping!$Q$2:$Q$4,,0)</f>
        <v>Medium</v>
      </c>
      <c r="Q1702" s="29" t="str">
        <f>_xlfn.XLOOKUP($I1702,mapping!$M$2:$M$4,mapping!$N$2:$N$4,,0)</f>
        <v>Remote</v>
      </c>
    </row>
    <row r="1703" spans="1:17" x14ac:dyDescent="0.25">
      <c r="A1703" s="28">
        <v>2023</v>
      </c>
      <c r="B1703" s="29" t="s">
        <v>21</v>
      </c>
      <c r="C1703" s="29" t="s">
        <v>12</v>
      </c>
      <c r="D1703" s="29" t="s">
        <v>18</v>
      </c>
      <c r="E1703" s="28">
        <v>189000</v>
      </c>
      <c r="F1703" s="29" t="s">
        <v>14</v>
      </c>
      <c r="G1703" s="28">
        <v>189000</v>
      </c>
      <c r="H1703" s="29" t="s">
        <v>17</v>
      </c>
      <c r="I1703" s="28">
        <v>100</v>
      </c>
      <c r="J1703" s="29" t="s">
        <v>17</v>
      </c>
      <c r="K1703" s="29" t="s">
        <v>16</v>
      </c>
      <c r="L1703" s="29" t="str">
        <f>_xlfn.XLOOKUP($D1703,mapping!$B$2:$B$124,mapping!$A$2:$A$124,,0)</f>
        <v>Machine Learning Engineer</v>
      </c>
      <c r="M1703" s="29" t="str">
        <f>_xlfn.XLOOKUP($C1703,mapping!$J$2:$J$5,mapping!$K$2:$K$5,,0)</f>
        <v>Full-Time</v>
      </c>
      <c r="N1703" s="29" t="str">
        <f>_xlfn.XLOOKUP($B1703,mapping!$G$2:$G$5,mapping!$H$2:$H$5,,0)</f>
        <v>Senior</v>
      </c>
      <c r="O1703" s="29" t="str">
        <f>_xlfn.XLOOKUP($J1703,mapping!$D$2:$D$56,mapping!$E$2:$E$56,,0)</f>
        <v>United States</v>
      </c>
      <c r="P1703" s="29" t="str">
        <f>_xlfn.XLOOKUP($K1703,mapping!$P$2:$P$4,mapping!$Q$2:$Q$4,,0)</f>
        <v>Medium</v>
      </c>
      <c r="Q1703" s="29" t="str">
        <f>_xlfn.XLOOKUP($I1703,mapping!$M$2:$M$4,mapping!$N$2:$N$4,,0)</f>
        <v>Remote</v>
      </c>
    </row>
    <row r="1704" spans="1:17" x14ac:dyDescent="0.25">
      <c r="A1704" s="28">
        <v>2024</v>
      </c>
      <c r="B1704" s="29" t="s">
        <v>21</v>
      </c>
      <c r="C1704" s="29" t="s">
        <v>12</v>
      </c>
      <c r="D1704" s="29" t="s">
        <v>40</v>
      </c>
      <c r="E1704" s="28">
        <v>72600</v>
      </c>
      <c r="F1704" s="29" t="s">
        <v>14</v>
      </c>
      <c r="G1704" s="28">
        <v>72600</v>
      </c>
      <c r="H1704" s="29" t="s">
        <v>17</v>
      </c>
      <c r="I1704" s="28">
        <v>0</v>
      </c>
      <c r="J1704" s="29" t="s">
        <v>17</v>
      </c>
      <c r="K1704" s="29" t="s">
        <v>16</v>
      </c>
      <c r="L1704" s="29" t="str">
        <f>_xlfn.XLOOKUP($D1704,mapping!$B$2:$B$124,mapping!$A$2:$A$124,,0)</f>
        <v>Business Intelligence</v>
      </c>
      <c r="M1704" s="29" t="str">
        <f>_xlfn.XLOOKUP($C1704,mapping!$J$2:$J$5,mapping!$K$2:$K$5,,0)</f>
        <v>Full-Time</v>
      </c>
      <c r="N1704" s="29" t="str">
        <f>_xlfn.XLOOKUP($B1704,mapping!$G$2:$G$5,mapping!$H$2:$H$5,,0)</f>
        <v>Senior</v>
      </c>
      <c r="O1704" s="29" t="str">
        <f>_xlfn.XLOOKUP($J1704,mapping!$D$2:$D$56,mapping!$E$2:$E$56,,0)</f>
        <v>United States</v>
      </c>
      <c r="P1704" s="29" t="str">
        <f>_xlfn.XLOOKUP($K1704,mapping!$P$2:$P$4,mapping!$Q$2:$Q$4,,0)</f>
        <v>Medium</v>
      </c>
      <c r="Q1704" s="29" t="str">
        <f>_xlfn.XLOOKUP($I1704,mapping!$M$2:$M$4,mapping!$N$2:$N$4,,0)</f>
        <v>On-site</v>
      </c>
    </row>
    <row r="1705" spans="1:17" x14ac:dyDescent="0.25">
      <c r="A1705" s="28">
        <v>2024</v>
      </c>
      <c r="B1705" s="29" t="s">
        <v>21</v>
      </c>
      <c r="C1705" s="29" t="s">
        <v>12</v>
      </c>
      <c r="D1705" s="29" t="s">
        <v>26</v>
      </c>
      <c r="E1705" s="28">
        <v>191311</v>
      </c>
      <c r="F1705" s="29" t="s">
        <v>14</v>
      </c>
      <c r="G1705" s="28">
        <v>191311</v>
      </c>
      <c r="H1705" s="29" t="s">
        <v>17</v>
      </c>
      <c r="I1705" s="28">
        <v>100</v>
      </c>
      <c r="J1705" s="29" t="s">
        <v>17</v>
      </c>
      <c r="K1705" s="29" t="s">
        <v>16</v>
      </c>
      <c r="L1705" s="29" t="str">
        <f>_xlfn.XLOOKUP($D1705,mapping!$B$2:$B$124,mapping!$A$2:$A$124,,0)</f>
        <v>Data Engineer</v>
      </c>
      <c r="M1705" s="29" t="str">
        <f>_xlfn.XLOOKUP($C1705,mapping!$J$2:$J$5,mapping!$K$2:$K$5,,0)</f>
        <v>Full-Time</v>
      </c>
      <c r="N1705" s="29" t="str">
        <f>_xlfn.XLOOKUP($B1705,mapping!$G$2:$G$5,mapping!$H$2:$H$5,,0)</f>
        <v>Senior</v>
      </c>
      <c r="O1705" s="29" t="str">
        <f>_xlfn.XLOOKUP($J1705,mapping!$D$2:$D$56,mapping!$E$2:$E$56,,0)</f>
        <v>United States</v>
      </c>
      <c r="P1705" s="29" t="str">
        <f>_xlfn.XLOOKUP($K1705,mapping!$P$2:$P$4,mapping!$Q$2:$Q$4,,0)</f>
        <v>Medium</v>
      </c>
      <c r="Q1705" s="29" t="str">
        <f>_xlfn.XLOOKUP($I1705,mapping!$M$2:$M$4,mapping!$N$2:$N$4,,0)</f>
        <v>Remote</v>
      </c>
    </row>
    <row r="1706" spans="1:17" x14ac:dyDescent="0.25">
      <c r="A1706" s="28">
        <v>2023</v>
      </c>
      <c r="B1706" s="29" t="s">
        <v>21</v>
      </c>
      <c r="C1706" s="29" t="s">
        <v>12</v>
      </c>
      <c r="D1706" s="29" t="s">
        <v>41</v>
      </c>
      <c r="E1706" s="28">
        <v>350000</v>
      </c>
      <c r="F1706" s="29" t="s">
        <v>14</v>
      </c>
      <c r="G1706" s="28">
        <v>350000</v>
      </c>
      <c r="H1706" s="29" t="s">
        <v>17</v>
      </c>
      <c r="I1706" s="28">
        <v>0</v>
      </c>
      <c r="J1706" s="29" t="s">
        <v>17</v>
      </c>
      <c r="K1706" s="29" t="s">
        <v>16</v>
      </c>
      <c r="L1706" s="29" t="str">
        <f>_xlfn.XLOOKUP($D1706,mapping!$B$2:$B$124,mapping!$A$2:$A$124,,0)</f>
        <v>Machine Learning Engineer</v>
      </c>
      <c r="M1706" s="29" t="str">
        <f>_xlfn.XLOOKUP($C1706,mapping!$J$2:$J$5,mapping!$K$2:$K$5,,0)</f>
        <v>Full-Time</v>
      </c>
      <c r="N1706" s="29" t="str">
        <f>_xlfn.XLOOKUP($B1706,mapping!$G$2:$G$5,mapping!$H$2:$H$5,,0)</f>
        <v>Senior</v>
      </c>
      <c r="O1706" s="29" t="str">
        <f>_xlfn.XLOOKUP($J1706,mapping!$D$2:$D$56,mapping!$E$2:$E$56,,0)</f>
        <v>United States</v>
      </c>
      <c r="P1706" s="29" t="str">
        <f>_xlfn.XLOOKUP($K1706,mapping!$P$2:$P$4,mapping!$Q$2:$Q$4,,0)</f>
        <v>Medium</v>
      </c>
      <c r="Q1706" s="29" t="str">
        <f>_xlfn.XLOOKUP($I1706,mapping!$M$2:$M$4,mapping!$N$2:$N$4,,0)</f>
        <v>On-site</v>
      </c>
    </row>
    <row r="1707" spans="1:17" x14ac:dyDescent="0.25">
      <c r="A1707" s="28">
        <v>2023</v>
      </c>
      <c r="B1707" s="29" t="s">
        <v>29</v>
      </c>
      <c r="C1707" s="29" t="s">
        <v>12</v>
      </c>
      <c r="D1707" s="29" t="s">
        <v>26</v>
      </c>
      <c r="E1707" s="28">
        <v>85000</v>
      </c>
      <c r="F1707" s="29" t="s">
        <v>14</v>
      </c>
      <c r="G1707" s="28">
        <v>85000</v>
      </c>
      <c r="H1707" s="29" t="s">
        <v>17</v>
      </c>
      <c r="I1707" s="28">
        <v>0</v>
      </c>
      <c r="J1707" s="29" t="s">
        <v>17</v>
      </c>
      <c r="K1707" s="29" t="s">
        <v>16</v>
      </c>
      <c r="L1707" s="29" t="str">
        <f>_xlfn.XLOOKUP($D1707,mapping!$B$2:$B$124,mapping!$A$2:$A$124,,0)</f>
        <v>Data Engineer</v>
      </c>
      <c r="M1707" s="29" t="str">
        <f>_xlfn.XLOOKUP($C1707,mapping!$J$2:$J$5,mapping!$K$2:$K$5,,0)</f>
        <v>Full-Time</v>
      </c>
      <c r="N1707" s="29" t="str">
        <f>_xlfn.XLOOKUP($B1707,mapping!$G$2:$G$5,mapping!$H$2:$H$5,,0)</f>
        <v>Junior</v>
      </c>
      <c r="O1707" s="29" t="str">
        <f>_xlfn.XLOOKUP($J1707,mapping!$D$2:$D$56,mapping!$E$2:$E$56,,0)</f>
        <v>United States</v>
      </c>
      <c r="P1707" s="29" t="str">
        <f>_xlfn.XLOOKUP($K1707,mapping!$P$2:$P$4,mapping!$Q$2:$Q$4,,0)</f>
        <v>Medium</v>
      </c>
      <c r="Q1707" s="29" t="str">
        <f>_xlfn.XLOOKUP($I1707,mapping!$M$2:$M$4,mapping!$N$2:$N$4,,0)</f>
        <v>On-site</v>
      </c>
    </row>
    <row r="1708" spans="1:17" x14ac:dyDescent="0.25">
      <c r="A1708" s="28">
        <v>2023</v>
      </c>
      <c r="B1708" s="29" t="s">
        <v>11</v>
      </c>
      <c r="C1708" s="29" t="s">
        <v>12</v>
      </c>
      <c r="D1708" s="29" t="s">
        <v>23</v>
      </c>
      <c r="E1708" s="28">
        <v>193500</v>
      </c>
      <c r="F1708" s="29" t="s">
        <v>14</v>
      </c>
      <c r="G1708" s="28">
        <v>193500</v>
      </c>
      <c r="H1708" s="29" t="s">
        <v>17</v>
      </c>
      <c r="I1708" s="28">
        <v>0</v>
      </c>
      <c r="J1708" s="29" t="s">
        <v>17</v>
      </c>
      <c r="K1708" s="29" t="s">
        <v>16</v>
      </c>
      <c r="L1708" s="29" t="str">
        <f>_xlfn.XLOOKUP($D1708,mapping!$B$2:$B$124,mapping!$A$2:$A$124,,0)</f>
        <v>Researcher</v>
      </c>
      <c r="M1708" s="29" t="str">
        <f>_xlfn.XLOOKUP($C1708,mapping!$J$2:$J$5,mapping!$K$2:$K$5,,0)</f>
        <v>Full-Time</v>
      </c>
      <c r="N1708" s="29" t="str">
        <f>_xlfn.XLOOKUP($B1708,mapping!$G$2:$G$5,mapping!$H$2:$H$5,,0)</f>
        <v>Mid-Level</v>
      </c>
      <c r="O1708" s="29" t="str">
        <f>_xlfn.XLOOKUP($J1708,mapping!$D$2:$D$56,mapping!$E$2:$E$56,,0)</f>
        <v>United States</v>
      </c>
      <c r="P1708" s="29" t="str">
        <f>_xlfn.XLOOKUP($K1708,mapping!$P$2:$P$4,mapping!$Q$2:$Q$4,,0)</f>
        <v>Medium</v>
      </c>
      <c r="Q1708" s="29" t="str">
        <f>_xlfn.XLOOKUP($I1708,mapping!$M$2:$M$4,mapping!$N$2:$N$4,,0)</f>
        <v>On-site</v>
      </c>
    </row>
    <row r="1709" spans="1:17" x14ac:dyDescent="0.25">
      <c r="A1709" s="28">
        <v>2024</v>
      </c>
      <c r="B1709" s="29" t="s">
        <v>11</v>
      </c>
      <c r="C1709" s="29" t="s">
        <v>12</v>
      </c>
      <c r="D1709" s="29" t="s">
        <v>26</v>
      </c>
      <c r="E1709" s="28">
        <v>129600</v>
      </c>
      <c r="F1709" s="29" t="s">
        <v>14</v>
      </c>
      <c r="G1709" s="28">
        <v>129600</v>
      </c>
      <c r="H1709" s="29" t="s">
        <v>17</v>
      </c>
      <c r="I1709" s="28">
        <v>100</v>
      </c>
      <c r="J1709" s="29" t="s">
        <v>17</v>
      </c>
      <c r="K1709" s="29" t="s">
        <v>16</v>
      </c>
      <c r="L1709" s="29" t="str">
        <f>_xlfn.XLOOKUP($D1709,mapping!$B$2:$B$124,mapping!$A$2:$A$124,,0)</f>
        <v>Data Engineer</v>
      </c>
      <c r="M1709" s="29" t="str">
        <f>_xlfn.XLOOKUP($C1709,mapping!$J$2:$J$5,mapping!$K$2:$K$5,,0)</f>
        <v>Full-Time</v>
      </c>
      <c r="N1709" s="29" t="str">
        <f>_xlfn.XLOOKUP($B1709,mapping!$G$2:$G$5,mapping!$H$2:$H$5,,0)</f>
        <v>Mid-Level</v>
      </c>
      <c r="O1709" s="29" t="str">
        <f>_xlfn.XLOOKUP($J1709,mapping!$D$2:$D$56,mapping!$E$2:$E$56,,0)</f>
        <v>United States</v>
      </c>
      <c r="P1709" s="29" t="str">
        <f>_xlfn.XLOOKUP($K1709,mapping!$P$2:$P$4,mapping!$Q$2:$Q$4,,0)</f>
        <v>Medium</v>
      </c>
      <c r="Q1709" s="29" t="str">
        <f>_xlfn.XLOOKUP($I1709,mapping!$M$2:$M$4,mapping!$N$2:$N$4,,0)</f>
        <v>Remote</v>
      </c>
    </row>
    <row r="1710" spans="1:17" x14ac:dyDescent="0.25">
      <c r="A1710" s="28">
        <v>2023</v>
      </c>
      <c r="B1710" s="29" t="s">
        <v>11</v>
      </c>
      <c r="C1710" s="29" t="s">
        <v>12</v>
      </c>
      <c r="D1710" s="29" t="s">
        <v>26</v>
      </c>
      <c r="E1710" s="28">
        <v>130000</v>
      </c>
      <c r="F1710" s="29" t="s">
        <v>14</v>
      </c>
      <c r="G1710" s="28">
        <v>130000</v>
      </c>
      <c r="H1710" s="29" t="s">
        <v>17</v>
      </c>
      <c r="I1710" s="28">
        <v>0</v>
      </c>
      <c r="J1710" s="29" t="s">
        <v>17</v>
      </c>
      <c r="K1710" s="29" t="s">
        <v>16</v>
      </c>
      <c r="L1710" s="29" t="str">
        <f>_xlfn.XLOOKUP($D1710,mapping!$B$2:$B$124,mapping!$A$2:$A$124,,0)</f>
        <v>Data Engineer</v>
      </c>
      <c r="M1710" s="29" t="str">
        <f>_xlfn.XLOOKUP($C1710,mapping!$J$2:$J$5,mapping!$K$2:$K$5,,0)</f>
        <v>Full-Time</v>
      </c>
      <c r="N1710" s="29" t="str">
        <f>_xlfn.XLOOKUP($B1710,mapping!$G$2:$G$5,mapping!$H$2:$H$5,,0)</f>
        <v>Mid-Level</v>
      </c>
      <c r="O1710" s="29" t="str">
        <f>_xlfn.XLOOKUP($J1710,mapping!$D$2:$D$56,mapping!$E$2:$E$56,,0)</f>
        <v>United States</v>
      </c>
      <c r="P1710" s="29" t="str">
        <f>_xlfn.XLOOKUP($K1710,mapping!$P$2:$P$4,mapping!$Q$2:$Q$4,,0)</f>
        <v>Medium</v>
      </c>
      <c r="Q1710" s="29" t="str">
        <f>_xlfn.XLOOKUP($I1710,mapping!$M$2:$M$4,mapping!$N$2:$N$4,,0)</f>
        <v>On-site</v>
      </c>
    </row>
    <row r="1711" spans="1:17" x14ac:dyDescent="0.25">
      <c r="A1711" s="28">
        <v>2023</v>
      </c>
      <c r="B1711" s="29" t="s">
        <v>21</v>
      </c>
      <c r="C1711" s="29" t="s">
        <v>12</v>
      </c>
      <c r="D1711" s="29" t="s">
        <v>57</v>
      </c>
      <c r="E1711" s="28">
        <v>115000</v>
      </c>
      <c r="F1711" s="29" t="s">
        <v>14</v>
      </c>
      <c r="G1711" s="28">
        <v>115000</v>
      </c>
      <c r="H1711" s="29" t="s">
        <v>17</v>
      </c>
      <c r="I1711" s="28">
        <v>100</v>
      </c>
      <c r="J1711" s="29" t="s">
        <v>17</v>
      </c>
      <c r="K1711" s="29" t="s">
        <v>16</v>
      </c>
      <c r="L1711" s="29" t="str">
        <f>_xlfn.XLOOKUP($D1711,mapping!$B$2:$B$124,mapping!$A$2:$A$124,,0)</f>
        <v>Data Scientist</v>
      </c>
      <c r="M1711" s="29" t="str">
        <f>_xlfn.XLOOKUP($C1711,mapping!$J$2:$J$5,mapping!$K$2:$K$5,,0)</f>
        <v>Full-Time</v>
      </c>
      <c r="N1711" s="29" t="str">
        <f>_xlfn.XLOOKUP($B1711,mapping!$G$2:$G$5,mapping!$H$2:$H$5,,0)</f>
        <v>Senior</v>
      </c>
      <c r="O1711" s="29" t="str">
        <f>_xlfn.XLOOKUP($J1711,mapping!$D$2:$D$56,mapping!$E$2:$E$56,,0)</f>
        <v>United States</v>
      </c>
      <c r="P1711" s="29" t="str">
        <f>_xlfn.XLOOKUP($K1711,mapping!$P$2:$P$4,mapping!$Q$2:$Q$4,,0)</f>
        <v>Medium</v>
      </c>
      <c r="Q1711" s="29" t="str">
        <f>_xlfn.XLOOKUP($I1711,mapping!$M$2:$M$4,mapping!$N$2:$N$4,,0)</f>
        <v>Remote</v>
      </c>
    </row>
    <row r="1712" spans="1:17" x14ac:dyDescent="0.25">
      <c r="A1712" s="28">
        <v>2022</v>
      </c>
      <c r="B1712" s="29" t="s">
        <v>25</v>
      </c>
      <c r="C1712" s="29" t="s">
        <v>12</v>
      </c>
      <c r="D1712" s="29" t="s">
        <v>26</v>
      </c>
      <c r="E1712" s="28">
        <v>310000</v>
      </c>
      <c r="F1712" s="29" t="s">
        <v>14</v>
      </c>
      <c r="G1712" s="28">
        <v>310000</v>
      </c>
      <c r="H1712" s="29" t="s">
        <v>17</v>
      </c>
      <c r="I1712" s="28">
        <v>100</v>
      </c>
      <c r="J1712" s="29" t="s">
        <v>17</v>
      </c>
      <c r="K1712" s="29" t="s">
        <v>16</v>
      </c>
      <c r="L1712" s="29" t="str">
        <f>_xlfn.XLOOKUP($D1712,mapping!$B$2:$B$124,mapping!$A$2:$A$124,,0)</f>
        <v>Data Engineer</v>
      </c>
      <c r="M1712" s="29" t="str">
        <f>_xlfn.XLOOKUP($C1712,mapping!$J$2:$J$5,mapping!$K$2:$K$5,,0)</f>
        <v>Full-Time</v>
      </c>
      <c r="N1712" s="29" t="str">
        <f>_xlfn.XLOOKUP($B1712,mapping!$G$2:$G$5,mapping!$H$2:$H$5,,0)</f>
        <v>Executive</v>
      </c>
      <c r="O1712" s="29" t="str">
        <f>_xlfn.XLOOKUP($J1712,mapping!$D$2:$D$56,mapping!$E$2:$E$56,,0)</f>
        <v>United States</v>
      </c>
      <c r="P1712" s="29" t="str">
        <f>_xlfn.XLOOKUP($K1712,mapping!$P$2:$P$4,mapping!$Q$2:$Q$4,,0)</f>
        <v>Medium</v>
      </c>
      <c r="Q1712" s="29" t="str">
        <f>_xlfn.XLOOKUP($I1712,mapping!$M$2:$M$4,mapping!$N$2:$N$4,,0)</f>
        <v>Remote</v>
      </c>
    </row>
    <row r="1713" spans="1:17" x14ac:dyDescent="0.25">
      <c r="A1713" s="28">
        <v>2024</v>
      </c>
      <c r="B1713" s="29" t="s">
        <v>11</v>
      </c>
      <c r="C1713" s="29" t="s">
        <v>12</v>
      </c>
      <c r="D1713" s="29" t="s">
        <v>22</v>
      </c>
      <c r="E1713" s="28">
        <v>90000</v>
      </c>
      <c r="F1713" s="29" t="s">
        <v>14</v>
      </c>
      <c r="G1713" s="28">
        <v>90000</v>
      </c>
      <c r="H1713" s="29" t="s">
        <v>17</v>
      </c>
      <c r="I1713" s="28">
        <v>100</v>
      </c>
      <c r="J1713" s="29" t="s">
        <v>17</v>
      </c>
      <c r="K1713" s="29" t="s">
        <v>16</v>
      </c>
      <c r="L1713" s="29" t="str">
        <f>_xlfn.XLOOKUP($D1713,mapping!$B$2:$B$124,mapping!$A$2:$A$124,,0)</f>
        <v>Data Scientist</v>
      </c>
      <c r="M1713" s="29" t="str">
        <f>_xlfn.XLOOKUP($C1713,mapping!$J$2:$J$5,mapping!$K$2:$K$5,,0)</f>
        <v>Full-Time</v>
      </c>
      <c r="N1713" s="29" t="str">
        <f>_xlfn.XLOOKUP($B1713,mapping!$G$2:$G$5,mapping!$H$2:$H$5,,0)</f>
        <v>Mid-Level</v>
      </c>
      <c r="O1713" s="29" t="str">
        <f>_xlfn.XLOOKUP($J1713,mapping!$D$2:$D$56,mapping!$E$2:$E$56,,0)</f>
        <v>United States</v>
      </c>
      <c r="P1713" s="29" t="str">
        <f>_xlfn.XLOOKUP($K1713,mapping!$P$2:$P$4,mapping!$Q$2:$Q$4,,0)</f>
        <v>Medium</v>
      </c>
      <c r="Q1713" s="29" t="str">
        <f>_xlfn.XLOOKUP($I1713,mapping!$M$2:$M$4,mapping!$N$2:$N$4,,0)</f>
        <v>Remote</v>
      </c>
    </row>
    <row r="1714" spans="1:17" x14ac:dyDescent="0.25">
      <c r="A1714" s="28">
        <v>2022</v>
      </c>
      <c r="B1714" s="29" t="s">
        <v>21</v>
      </c>
      <c r="C1714" s="29" t="s">
        <v>12</v>
      </c>
      <c r="D1714" s="29" t="s">
        <v>22</v>
      </c>
      <c r="E1714" s="28">
        <v>90000</v>
      </c>
      <c r="F1714" s="29" t="s">
        <v>27</v>
      </c>
      <c r="G1714" s="28">
        <v>110820</v>
      </c>
      <c r="H1714" s="29" t="s">
        <v>28</v>
      </c>
      <c r="I1714" s="28">
        <v>0</v>
      </c>
      <c r="J1714" s="29" t="s">
        <v>28</v>
      </c>
      <c r="K1714" s="29" t="s">
        <v>16</v>
      </c>
      <c r="L1714" s="29" t="str">
        <f>_xlfn.XLOOKUP($D1714,mapping!$B$2:$B$124,mapping!$A$2:$A$124,,0)</f>
        <v>Data Scientist</v>
      </c>
      <c r="M1714" s="29" t="str">
        <f>_xlfn.XLOOKUP($C1714,mapping!$J$2:$J$5,mapping!$K$2:$K$5,,0)</f>
        <v>Full-Time</v>
      </c>
      <c r="N1714" s="29" t="str">
        <f>_xlfn.XLOOKUP($B1714,mapping!$G$2:$G$5,mapping!$H$2:$H$5,,0)</f>
        <v>Senior</v>
      </c>
      <c r="O1714" s="29" t="str">
        <f>_xlfn.XLOOKUP($J1714,mapping!$D$2:$D$56,mapping!$E$2:$E$56,,0)</f>
        <v>United Kingdom</v>
      </c>
      <c r="P1714" s="29" t="str">
        <f>_xlfn.XLOOKUP($K1714,mapping!$P$2:$P$4,mapping!$Q$2:$Q$4,,0)</f>
        <v>Medium</v>
      </c>
      <c r="Q1714" s="29" t="str">
        <f>_xlfn.XLOOKUP($I1714,mapping!$M$2:$M$4,mapping!$N$2:$N$4,,0)</f>
        <v>On-site</v>
      </c>
    </row>
    <row r="1715" spans="1:17" x14ac:dyDescent="0.25">
      <c r="A1715" s="28">
        <v>2023</v>
      </c>
      <c r="B1715" s="29" t="s">
        <v>21</v>
      </c>
      <c r="C1715" s="29" t="s">
        <v>12</v>
      </c>
      <c r="D1715" s="29" t="s">
        <v>18</v>
      </c>
      <c r="E1715" s="28">
        <v>153088</v>
      </c>
      <c r="F1715" s="29" t="s">
        <v>14</v>
      </c>
      <c r="G1715" s="28">
        <v>153088</v>
      </c>
      <c r="H1715" s="29" t="s">
        <v>17</v>
      </c>
      <c r="I1715" s="28">
        <v>100</v>
      </c>
      <c r="J1715" s="29" t="s">
        <v>17</v>
      </c>
      <c r="K1715" s="29" t="s">
        <v>16</v>
      </c>
      <c r="L1715" s="29" t="str">
        <f>_xlfn.XLOOKUP($D1715,mapping!$B$2:$B$124,mapping!$A$2:$A$124,,0)</f>
        <v>Machine Learning Engineer</v>
      </c>
      <c r="M1715" s="29" t="str">
        <f>_xlfn.XLOOKUP($C1715,mapping!$J$2:$J$5,mapping!$K$2:$K$5,,0)</f>
        <v>Full-Time</v>
      </c>
      <c r="N1715" s="29" t="str">
        <f>_xlfn.XLOOKUP($B1715,mapping!$G$2:$G$5,mapping!$H$2:$H$5,,0)</f>
        <v>Senior</v>
      </c>
      <c r="O1715" s="29" t="str">
        <f>_xlfn.XLOOKUP($J1715,mapping!$D$2:$D$56,mapping!$E$2:$E$56,,0)</f>
        <v>United States</v>
      </c>
      <c r="P1715" s="29" t="str">
        <f>_xlfn.XLOOKUP($K1715,mapping!$P$2:$P$4,mapping!$Q$2:$Q$4,,0)</f>
        <v>Medium</v>
      </c>
      <c r="Q1715" s="29" t="str">
        <f>_xlfn.XLOOKUP($I1715,mapping!$M$2:$M$4,mapping!$N$2:$N$4,,0)</f>
        <v>Remote</v>
      </c>
    </row>
    <row r="1716" spans="1:17" x14ac:dyDescent="0.25">
      <c r="A1716" s="28">
        <v>2023</v>
      </c>
      <c r="B1716" s="29" t="s">
        <v>11</v>
      </c>
      <c r="C1716" s="29" t="s">
        <v>12</v>
      </c>
      <c r="D1716" s="29" t="s">
        <v>22</v>
      </c>
      <c r="E1716" s="28">
        <v>183200</v>
      </c>
      <c r="F1716" s="29" t="s">
        <v>14</v>
      </c>
      <c r="G1716" s="28">
        <v>183200</v>
      </c>
      <c r="H1716" s="29" t="s">
        <v>17</v>
      </c>
      <c r="I1716" s="28">
        <v>0</v>
      </c>
      <c r="J1716" s="29" t="s">
        <v>17</v>
      </c>
      <c r="K1716" s="29" t="s">
        <v>16</v>
      </c>
      <c r="L1716" s="29" t="str">
        <f>_xlfn.XLOOKUP($D1716,mapping!$B$2:$B$124,mapping!$A$2:$A$124,,0)</f>
        <v>Data Scientist</v>
      </c>
      <c r="M1716" s="29" t="str">
        <f>_xlfn.XLOOKUP($C1716,mapping!$J$2:$J$5,mapping!$K$2:$K$5,,0)</f>
        <v>Full-Time</v>
      </c>
      <c r="N1716" s="29" t="str">
        <f>_xlfn.XLOOKUP($B1716,mapping!$G$2:$G$5,mapping!$H$2:$H$5,,0)</f>
        <v>Mid-Level</v>
      </c>
      <c r="O1716" s="29" t="str">
        <f>_xlfn.XLOOKUP($J1716,mapping!$D$2:$D$56,mapping!$E$2:$E$56,,0)</f>
        <v>United States</v>
      </c>
      <c r="P1716" s="29" t="str">
        <f>_xlfn.XLOOKUP($K1716,mapping!$P$2:$P$4,mapping!$Q$2:$Q$4,,0)</f>
        <v>Medium</v>
      </c>
      <c r="Q1716" s="29" t="str">
        <f>_xlfn.XLOOKUP($I1716,mapping!$M$2:$M$4,mapping!$N$2:$N$4,,0)</f>
        <v>On-site</v>
      </c>
    </row>
    <row r="1717" spans="1:17" x14ac:dyDescent="0.25">
      <c r="A1717" s="28">
        <v>2023</v>
      </c>
      <c r="B1717" s="29" t="s">
        <v>21</v>
      </c>
      <c r="C1717" s="29" t="s">
        <v>12</v>
      </c>
      <c r="D1717" s="29" t="s">
        <v>39</v>
      </c>
      <c r="E1717" s="28">
        <v>305000</v>
      </c>
      <c r="F1717" s="29" t="s">
        <v>14</v>
      </c>
      <c r="G1717" s="28">
        <v>305000</v>
      </c>
      <c r="H1717" s="29" t="s">
        <v>17</v>
      </c>
      <c r="I1717" s="28">
        <v>0</v>
      </c>
      <c r="J1717" s="29" t="s">
        <v>17</v>
      </c>
      <c r="K1717" s="29" t="s">
        <v>16</v>
      </c>
      <c r="L1717" s="29" t="str">
        <f>_xlfn.XLOOKUP($D1717,mapping!$B$2:$B$124,mapping!$A$2:$A$124,,0)</f>
        <v>Machine Learning Engineer</v>
      </c>
      <c r="M1717" s="29" t="str">
        <f>_xlfn.XLOOKUP($C1717,mapping!$J$2:$J$5,mapping!$K$2:$K$5,,0)</f>
        <v>Full-Time</v>
      </c>
      <c r="N1717" s="29" t="str">
        <f>_xlfn.XLOOKUP($B1717,mapping!$G$2:$G$5,mapping!$H$2:$H$5,,0)</f>
        <v>Senior</v>
      </c>
      <c r="O1717" s="29" t="str">
        <f>_xlfn.XLOOKUP($J1717,mapping!$D$2:$D$56,mapping!$E$2:$E$56,,0)</f>
        <v>United States</v>
      </c>
      <c r="P1717" s="29" t="str">
        <f>_xlfn.XLOOKUP($K1717,mapping!$P$2:$P$4,mapping!$Q$2:$Q$4,,0)</f>
        <v>Medium</v>
      </c>
      <c r="Q1717" s="29" t="str">
        <f>_xlfn.XLOOKUP($I1717,mapping!$M$2:$M$4,mapping!$N$2:$N$4,,0)</f>
        <v>On-site</v>
      </c>
    </row>
    <row r="1718" spans="1:17" x14ac:dyDescent="0.25">
      <c r="A1718" s="28">
        <v>2023</v>
      </c>
      <c r="B1718" s="29" t="s">
        <v>21</v>
      </c>
      <c r="C1718" s="29" t="s">
        <v>12</v>
      </c>
      <c r="D1718" s="29" t="s">
        <v>26</v>
      </c>
      <c r="E1718" s="28">
        <v>165000</v>
      </c>
      <c r="F1718" s="29" t="s">
        <v>14</v>
      </c>
      <c r="G1718" s="28">
        <v>165000</v>
      </c>
      <c r="H1718" s="29" t="s">
        <v>17</v>
      </c>
      <c r="I1718" s="28">
        <v>100</v>
      </c>
      <c r="J1718" s="29" t="s">
        <v>17</v>
      </c>
      <c r="K1718" s="29" t="s">
        <v>16</v>
      </c>
      <c r="L1718" s="29" t="str">
        <f>_xlfn.XLOOKUP($D1718,mapping!$B$2:$B$124,mapping!$A$2:$A$124,,0)</f>
        <v>Data Engineer</v>
      </c>
      <c r="M1718" s="29" t="str">
        <f>_xlfn.XLOOKUP($C1718,mapping!$J$2:$J$5,mapping!$K$2:$K$5,,0)</f>
        <v>Full-Time</v>
      </c>
      <c r="N1718" s="29" t="str">
        <f>_xlfn.XLOOKUP($B1718,mapping!$G$2:$G$5,mapping!$H$2:$H$5,,0)</f>
        <v>Senior</v>
      </c>
      <c r="O1718" s="29" t="str">
        <f>_xlfn.XLOOKUP($J1718,mapping!$D$2:$D$56,mapping!$E$2:$E$56,,0)</f>
        <v>United States</v>
      </c>
      <c r="P1718" s="29" t="str">
        <f>_xlfn.XLOOKUP($K1718,mapping!$P$2:$P$4,mapping!$Q$2:$Q$4,,0)</f>
        <v>Medium</v>
      </c>
      <c r="Q1718" s="29" t="str">
        <f>_xlfn.XLOOKUP($I1718,mapping!$M$2:$M$4,mapping!$N$2:$N$4,,0)</f>
        <v>Remote</v>
      </c>
    </row>
    <row r="1719" spans="1:17" x14ac:dyDescent="0.25">
      <c r="A1719" s="28">
        <v>2024</v>
      </c>
      <c r="B1719" s="29" t="s">
        <v>11</v>
      </c>
      <c r="C1719" s="29" t="s">
        <v>12</v>
      </c>
      <c r="D1719" s="29" t="s">
        <v>31</v>
      </c>
      <c r="E1719" s="28">
        <v>150000</v>
      </c>
      <c r="F1719" s="29" t="s">
        <v>14</v>
      </c>
      <c r="G1719" s="28">
        <v>150000</v>
      </c>
      <c r="H1719" s="29" t="s">
        <v>17</v>
      </c>
      <c r="I1719" s="28">
        <v>100</v>
      </c>
      <c r="J1719" s="29" t="s">
        <v>17</v>
      </c>
      <c r="K1719" s="29" t="s">
        <v>16</v>
      </c>
      <c r="L1719" s="29" t="str">
        <f>_xlfn.XLOOKUP($D1719,mapping!$B$2:$B$124,mapping!$A$2:$A$124,,0)</f>
        <v>Analytics Engineer</v>
      </c>
      <c r="M1719" s="29" t="str">
        <f>_xlfn.XLOOKUP($C1719,mapping!$J$2:$J$5,mapping!$K$2:$K$5,,0)</f>
        <v>Full-Time</v>
      </c>
      <c r="N1719" s="29" t="str">
        <f>_xlfn.XLOOKUP($B1719,mapping!$G$2:$G$5,mapping!$H$2:$H$5,,0)</f>
        <v>Mid-Level</v>
      </c>
      <c r="O1719" s="29" t="str">
        <f>_xlfn.XLOOKUP($J1719,mapping!$D$2:$D$56,mapping!$E$2:$E$56,,0)</f>
        <v>United States</v>
      </c>
      <c r="P1719" s="29" t="str">
        <f>_xlfn.XLOOKUP($K1719,mapping!$P$2:$P$4,mapping!$Q$2:$Q$4,,0)</f>
        <v>Medium</v>
      </c>
      <c r="Q1719" s="29" t="str">
        <f>_xlfn.XLOOKUP($I1719,mapping!$M$2:$M$4,mapping!$N$2:$N$4,,0)</f>
        <v>Remote</v>
      </c>
    </row>
    <row r="1720" spans="1:17" x14ac:dyDescent="0.25">
      <c r="A1720" s="28">
        <v>2023</v>
      </c>
      <c r="B1720" s="29" t="s">
        <v>21</v>
      </c>
      <c r="C1720" s="29" t="s">
        <v>12</v>
      </c>
      <c r="D1720" s="29" t="s">
        <v>26</v>
      </c>
      <c r="E1720" s="28">
        <v>200000</v>
      </c>
      <c r="F1720" s="29" t="s">
        <v>14</v>
      </c>
      <c r="G1720" s="28">
        <v>200000</v>
      </c>
      <c r="H1720" s="29" t="s">
        <v>17</v>
      </c>
      <c r="I1720" s="28">
        <v>0</v>
      </c>
      <c r="J1720" s="29" t="s">
        <v>17</v>
      </c>
      <c r="K1720" s="29" t="s">
        <v>16</v>
      </c>
      <c r="L1720" s="29" t="str">
        <f>_xlfn.XLOOKUP($D1720,mapping!$B$2:$B$124,mapping!$A$2:$A$124,,0)</f>
        <v>Data Engineer</v>
      </c>
      <c r="M1720" s="29" t="str">
        <f>_xlfn.XLOOKUP($C1720,mapping!$J$2:$J$5,mapping!$K$2:$K$5,,0)</f>
        <v>Full-Time</v>
      </c>
      <c r="N1720" s="29" t="str">
        <f>_xlfn.XLOOKUP($B1720,mapping!$G$2:$G$5,mapping!$H$2:$H$5,,0)</f>
        <v>Senior</v>
      </c>
      <c r="O1720" s="29" t="str">
        <f>_xlfn.XLOOKUP($J1720,mapping!$D$2:$D$56,mapping!$E$2:$E$56,,0)</f>
        <v>United States</v>
      </c>
      <c r="P1720" s="29" t="str">
        <f>_xlfn.XLOOKUP($K1720,mapping!$P$2:$P$4,mapping!$Q$2:$Q$4,,0)</f>
        <v>Medium</v>
      </c>
      <c r="Q1720" s="29" t="str">
        <f>_xlfn.XLOOKUP($I1720,mapping!$M$2:$M$4,mapping!$N$2:$N$4,,0)</f>
        <v>On-site</v>
      </c>
    </row>
    <row r="1721" spans="1:17" x14ac:dyDescent="0.25">
      <c r="A1721" s="28">
        <v>2024</v>
      </c>
      <c r="B1721" s="29" t="s">
        <v>21</v>
      </c>
      <c r="C1721" s="29" t="s">
        <v>12</v>
      </c>
      <c r="D1721" s="29" t="s">
        <v>51</v>
      </c>
      <c r="E1721" s="28">
        <v>136000</v>
      </c>
      <c r="F1721" s="29" t="s">
        <v>14</v>
      </c>
      <c r="G1721" s="28">
        <v>136000</v>
      </c>
      <c r="H1721" s="29" t="s">
        <v>17</v>
      </c>
      <c r="I1721" s="28">
        <v>0</v>
      </c>
      <c r="J1721" s="29" t="s">
        <v>17</v>
      </c>
      <c r="K1721" s="29" t="s">
        <v>33</v>
      </c>
      <c r="L1721" s="29" t="str">
        <f>_xlfn.XLOOKUP($D1721,mapping!$B$2:$B$124,mapping!$A$2:$A$124,,0)</f>
        <v>Applied Scientist</v>
      </c>
      <c r="M1721" s="29" t="str">
        <f>_xlfn.XLOOKUP($C1721,mapping!$J$2:$J$5,mapping!$K$2:$K$5,,0)</f>
        <v>Full-Time</v>
      </c>
      <c r="N1721" s="29" t="str">
        <f>_xlfn.XLOOKUP($B1721,mapping!$G$2:$G$5,mapping!$H$2:$H$5,,0)</f>
        <v>Senior</v>
      </c>
      <c r="O1721" s="29" t="str">
        <f>_xlfn.XLOOKUP($J1721,mapping!$D$2:$D$56,mapping!$E$2:$E$56,,0)</f>
        <v>United States</v>
      </c>
      <c r="P1721" s="29" t="str">
        <f>_xlfn.XLOOKUP($K1721,mapping!$P$2:$P$4,mapping!$Q$2:$Q$4,,0)</f>
        <v>Large</v>
      </c>
      <c r="Q1721" s="29" t="str">
        <f>_xlfn.XLOOKUP($I1721,mapping!$M$2:$M$4,mapping!$N$2:$N$4,,0)</f>
        <v>On-site</v>
      </c>
    </row>
    <row r="1722" spans="1:17" x14ac:dyDescent="0.25">
      <c r="A1722" s="28">
        <v>2024</v>
      </c>
      <c r="B1722" s="29" t="s">
        <v>11</v>
      </c>
      <c r="C1722" s="29" t="s">
        <v>12</v>
      </c>
      <c r="D1722" s="29" t="s">
        <v>107</v>
      </c>
      <c r="E1722" s="28">
        <v>70000</v>
      </c>
      <c r="F1722" s="29" t="s">
        <v>14</v>
      </c>
      <c r="G1722" s="28">
        <v>70000</v>
      </c>
      <c r="H1722" s="29" t="s">
        <v>17</v>
      </c>
      <c r="I1722" s="28">
        <v>100</v>
      </c>
      <c r="J1722" s="29" t="s">
        <v>17</v>
      </c>
      <c r="K1722" s="29" t="s">
        <v>16</v>
      </c>
      <c r="L1722" s="29" t="str">
        <f>_xlfn.XLOOKUP($D1722,mapping!$B$2:$B$124,mapping!$A$2:$A$124,,0)</f>
        <v>Data Scientist</v>
      </c>
      <c r="M1722" s="29" t="str">
        <f>_xlfn.XLOOKUP($C1722,mapping!$J$2:$J$5,mapping!$K$2:$K$5,,0)</f>
        <v>Full-Time</v>
      </c>
      <c r="N1722" s="29" t="str">
        <f>_xlfn.XLOOKUP($B1722,mapping!$G$2:$G$5,mapping!$H$2:$H$5,,0)</f>
        <v>Mid-Level</v>
      </c>
      <c r="O1722" s="29" t="str">
        <f>_xlfn.XLOOKUP($J1722,mapping!$D$2:$D$56,mapping!$E$2:$E$56,,0)</f>
        <v>United States</v>
      </c>
      <c r="P1722" s="29" t="str">
        <f>_xlfn.XLOOKUP($K1722,mapping!$P$2:$P$4,mapping!$Q$2:$Q$4,,0)</f>
        <v>Medium</v>
      </c>
      <c r="Q1722" s="29" t="str">
        <f>_xlfn.XLOOKUP($I1722,mapping!$M$2:$M$4,mapping!$N$2:$N$4,,0)</f>
        <v>Remote</v>
      </c>
    </row>
    <row r="1723" spans="1:17" x14ac:dyDescent="0.25">
      <c r="A1723" s="28">
        <v>2023</v>
      </c>
      <c r="B1723" s="29" t="s">
        <v>21</v>
      </c>
      <c r="C1723" s="29" t="s">
        <v>12</v>
      </c>
      <c r="D1723" s="29" t="s">
        <v>13</v>
      </c>
      <c r="E1723" s="28">
        <v>82500</v>
      </c>
      <c r="F1723" s="29" t="s">
        <v>14</v>
      </c>
      <c r="G1723" s="28">
        <v>82500</v>
      </c>
      <c r="H1723" s="29" t="s">
        <v>17</v>
      </c>
      <c r="I1723" s="28">
        <v>0</v>
      </c>
      <c r="J1723" s="29" t="s">
        <v>17</v>
      </c>
      <c r="K1723" s="29" t="s">
        <v>16</v>
      </c>
      <c r="L1723" s="29" t="str">
        <f>_xlfn.XLOOKUP($D1723,mapping!$B$2:$B$124,mapping!$A$2:$A$124,,0)</f>
        <v>Data Analyst</v>
      </c>
      <c r="M1723" s="29" t="str">
        <f>_xlfn.XLOOKUP($C1723,mapping!$J$2:$J$5,mapping!$K$2:$K$5,,0)</f>
        <v>Full-Time</v>
      </c>
      <c r="N1723" s="29" t="str">
        <f>_xlfn.XLOOKUP($B1723,mapping!$G$2:$G$5,mapping!$H$2:$H$5,,0)</f>
        <v>Senior</v>
      </c>
      <c r="O1723" s="29" t="str">
        <f>_xlfn.XLOOKUP($J1723,mapping!$D$2:$D$56,mapping!$E$2:$E$56,,0)</f>
        <v>United States</v>
      </c>
      <c r="P1723" s="29" t="str">
        <f>_xlfn.XLOOKUP($K1723,mapping!$P$2:$P$4,mapping!$Q$2:$Q$4,,0)</f>
        <v>Medium</v>
      </c>
      <c r="Q1723" s="29" t="str">
        <f>_xlfn.XLOOKUP($I1723,mapping!$M$2:$M$4,mapping!$N$2:$N$4,,0)</f>
        <v>On-site</v>
      </c>
    </row>
    <row r="1724" spans="1:17" x14ac:dyDescent="0.25">
      <c r="A1724" s="28">
        <v>2024</v>
      </c>
      <c r="B1724" s="29" t="s">
        <v>11</v>
      </c>
      <c r="C1724" s="29" t="s">
        <v>12</v>
      </c>
      <c r="D1724" s="29" t="s">
        <v>13</v>
      </c>
      <c r="E1724" s="28">
        <v>100000</v>
      </c>
      <c r="F1724" s="29" t="s">
        <v>14</v>
      </c>
      <c r="G1724" s="28">
        <v>100000</v>
      </c>
      <c r="H1724" s="29" t="s">
        <v>17</v>
      </c>
      <c r="I1724" s="28">
        <v>0</v>
      </c>
      <c r="J1724" s="29" t="s">
        <v>17</v>
      </c>
      <c r="K1724" s="29" t="s">
        <v>16</v>
      </c>
      <c r="L1724" s="29" t="str">
        <f>_xlfn.XLOOKUP($D1724,mapping!$B$2:$B$124,mapping!$A$2:$A$124,,0)</f>
        <v>Data Analyst</v>
      </c>
      <c r="M1724" s="29" t="str">
        <f>_xlfn.XLOOKUP($C1724,mapping!$J$2:$J$5,mapping!$K$2:$K$5,,0)</f>
        <v>Full-Time</v>
      </c>
      <c r="N1724" s="29" t="str">
        <f>_xlfn.XLOOKUP($B1724,mapping!$G$2:$G$5,mapping!$H$2:$H$5,,0)</f>
        <v>Mid-Level</v>
      </c>
      <c r="O1724" s="29" t="str">
        <f>_xlfn.XLOOKUP($J1724,mapping!$D$2:$D$56,mapping!$E$2:$E$56,,0)</f>
        <v>United States</v>
      </c>
      <c r="P1724" s="29" t="str">
        <f>_xlfn.XLOOKUP($K1724,mapping!$P$2:$P$4,mapping!$Q$2:$Q$4,,0)</f>
        <v>Medium</v>
      </c>
      <c r="Q1724" s="29" t="str">
        <f>_xlfn.XLOOKUP($I1724,mapping!$M$2:$M$4,mapping!$N$2:$N$4,,0)</f>
        <v>On-site</v>
      </c>
    </row>
    <row r="1725" spans="1:17" x14ac:dyDescent="0.25">
      <c r="A1725" s="28">
        <v>2024</v>
      </c>
      <c r="B1725" s="29" t="s">
        <v>11</v>
      </c>
      <c r="C1725" s="29" t="s">
        <v>12</v>
      </c>
      <c r="D1725" s="29" t="s">
        <v>13</v>
      </c>
      <c r="E1725" s="28">
        <v>40000</v>
      </c>
      <c r="F1725" s="29" t="s">
        <v>27</v>
      </c>
      <c r="G1725" s="28">
        <v>50000</v>
      </c>
      <c r="H1725" s="29" t="s">
        <v>28</v>
      </c>
      <c r="I1725" s="28">
        <v>0</v>
      </c>
      <c r="J1725" s="29" t="s">
        <v>28</v>
      </c>
      <c r="K1725" s="29" t="s">
        <v>16</v>
      </c>
      <c r="L1725" s="29" t="str">
        <f>_xlfn.XLOOKUP($D1725,mapping!$B$2:$B$124,mapping!$A$2:$A$124,,0)</f>
        <v>Data Analyst</v>
      </c>
      <c r="M1725" s="29" t="str">
        <f>_xlfn.XLOOKUP($C1725,mapping!$J$2:$J$5,mapping!$K$2:$K$5,,0)</f>
        <v>Full-Time</v>
      </c>
      <c r="N1725" s="29" t="str">
        <f>_xlfn.XLOOKUP($B1725,mapping!$G$2:$G$5,mapping!$H$2:$H$5,,0)</f>
        <v>Mid-Level</v>
      </c>
      <c r="O1725" s="29" t="str">
        <f>_xlfn.XLOOKUP($J1725,mapping!$D$2:$D$56,mapping!$E$2:$E$56,,0)</f>
        <v>United Kingdom</v>
      </c>
      <c r="P1725" s="29" t="str">
        <f>_xlfn.XLOOKUP($K1725,mapping!$P$2:$P$4,mapping!$Q$2:$Q$4,,0)</f>
        <v>Medium</v>
      </c>
      <c r="Q1725" s="29" t="str">
        <f>_xlfn.XLOOKUP($I1725,mapping!$M$2:$M$4,mapping!$N$2:$N$4,,0)</f>
        <v>On-site</v>
      </c>
    </row>
    <row r="1726" spans="1:17" x14ac:dyDescent="0.25">
      <c r="A1726" s="28">
        <v>2023</v>
      </c>
      <c r="B1726" s="29" t="s">
        <v>21</v>
      </c>
      <c r="C1726" s="29" t="s">
        <v>12</v>
      </c>
      <c r="D1726" s="29" t="s">
        <v>89</v>
      </c>
      <c r="E1726" s="28">
        <v>82000</v>
      </c>
      <c r="F1726" s="29" t="s">
        <v>14</v>
      </c>
      <c r="G1726" s="28">
        <v>82000</v>
      </c>
      <c r="H1726" s="29" t="s">
        <v>17</v>
      </c>
      <c r="I1726" s="28">
        <v>0</v>
      </c>
      <c r="J1726" s="29" t="s">
        <v>17</v>
      </c>
      <c r="K1726" s="29" t="s">
        <v>16</v>
      </c>
      <c r="L1726" s="29" t="str">
        <f>_xlfn.XLOOKUP($D1726,mapping!$B$2:$B$124,mapping!$A$2:$A$124,,0)</f>
        <v>Data Specialist</v>
      </c>
      <c r="M1726" s="29" t="str">
        <f>_xlfn.XLOOKUP($C1726,mapping!$J$2:$J$5,mapping!$K$2:$K$5,,0)</f>
        <v>Full-Time</v>
      </c>
      <c r="N1726" s="29" t="str">
        <f>_xlfn.XLOOKUP($B1726,mapping!$G$2:$G$5,mapping!$H$2:$H$5,,0)</f>
        <v>Senior</v>
      </c>
      <c r="O1726" s="29" t="str">
        <f>_xlfn.XLOOKUP($J1726,mapping!$D$2:$D$56,mapping!$E$2:$E$56,,0)</f>
        <v>United States</v>
      </c>
      <c r="P1726" s="29" t="str">
        <f>_xlfn.XLOOKUP($K1726,mapping!$P$2:$P$4,mapping!$Q$2:$Q$4,,0)</f>
        <v>Medium</v>
      </c>
      <c r="Q1726" s="29" t="str">
        <f>_xlfn.XLOOKUP($I1726,mapping!$M$2:$M$4,mapping!$N$2:$N$4,,0)</f>
        <v>On-site</v>
      </c>
    </row>
    <row r="1727" spans="1:17" x14ac:dyDescent="0.25">
      <c r="A1727" s="28">
        <v>2023</v>
      </c>
      <c r="B1727" s="29" t="s">
        <v>11</v>
      </c>
      <c r="C1727" s="29" t="s">
        <v>12</v>
      </c>
      <c r="D1727" s="29" t="s">
        <v>69</v>
      </c>
      <c r="E1727" s="28">
        <v>132300</v>
      </c>
      <c r="F1727" s="29" t="s">
        <v>14</v>
      </c>
      <c r="G1727" s="28">
        <v>132300</v>
      </c>
      <c r="H1727" s="29" t="s">
        <v>17</v>
      </c>
      <c r="I1727" s="28">
        <v>0</v>
      </c>
      <c r="J1727" s="29" t="s">
        <v>17</v>
      </c>
      <c r="K1727" s="29" t="s">
        <v>16</v>
      </c>
      <c r="L1727" s="29" t="str">
        <f>_xlfn.XLOOKUP($D1727,mapping!$B$2:$B$124,mapping!$A$2:$A$124,,0)</f>
        <v>Data Manager</v>
      </c>
      <c r="M1727" s="29" t="str">
        <f>_xlfn.XLOOKUP($C1727,mapping!$J$2:$J$5,mapping!$K$2:$K$5,,0)</f>
        <v>Full-Time</v>
      </c>
      <c r="N1727" s="29" t="str">
        <f>_xlfn.XLOOKUP($B1727,mapping!$G$2:$G$5,mapping!$H$2:$H$5,,0)</f>
        <v>Mid-Level</v>
      </c>
      <c r="O1727" s="29" t="str">
        <f>_xlfn.XLOOKUP($J1727,mapping!$D$2:$D$56,mapping!$E$2:$E$56,,0)</f>
        <v>United States</v>
      </c>
      <c r="P1727" s="29" t="str">
        <f>_xlfn.XLOOKUP($K1727,mapping!$P$2:$P$4,mapping!$Q$2:$Q$4,,0)</f>
        <v>Medium</v>
      </c>
      <c r="Q1727" s="29" t="str">
        <f>_xlfn.XLOOKUP($I1727,mapping!$M$2:$M$4,mapping!$N$2:$N$4,,0)</f>
        <v>On-site</v>
      </c>
    </row>
    <row r="1728" spans="1:17" x14ac:dyDescent="0.25">
      <c r="A1728" s="28">
        <v>2023</v>
      </c>
      <c r="B1728" s="29" t="s">
        <v>11</v>
      </c>
      <c r="C1728" s="29" t="s">
        <v>12</v>
      </c>
      <c r="D1728" s="29" t="s">
        <v>67</v>
      </c>
      <c r="E1728" s="28">
        <v>129300</v>
      </c>
      <c r="F1728" s="29" t="s">
        <v>14</v>
      </c>
      <c r="G1728" s="28">
        <v>129300</v>
      </c>
      <c r="H1728" s="29" t="s">
        <v>17</v>
      </c>
      <c r="I1728" s="28">
        <v>0</v>
      </c>
      <c r="J1728" s="29" t="s">
        <v>17</v>
      </c>
      <c r="K1728" s="29" t="s">
        <v>16</v>
      </c>
      <c r="L1728" s="29" t="str">
        <f>_xlfn.XLOOKUP($D1728,mapping!$B$2:$B$124,mapping!$A$2:$A$124,,0)</f>
        <v>Data Specialist</v>
      </c>
      <c r="M1728" s="29" t="str">
        <f>_xlfn.XLOOKUP($C1728,mapping!$J$2:$J$5,mapping!$K$2:$K$5,,0)</f>
        <v>Full-Time</v>
      </c>
      <c r="N1728" s="29" t="str">
        <f>_xlfn.XLOOKUP($B1728,mapping!$G$2:$G$5,mapping!$H$2:$H$5,,0)</f>
        <v>Mid-Level</v>
      </c>
      <c r="O1728" s="29" t="str">
        <f>_xlfn.XLOOKUP($J1728,mapping!$D$2:$D$56,mapping!$E$2:$E$56,,0)</f>
        <v>United States</v>
      </c>
      <c r="P1728" s="29" t="str">
        <f>_xlfn.XLOOKUP($K1728,mapping!$P$2:$P$4,mapping!$Q$2:$Q$4,,0)</f>
        <v>Medium</v>
      </c>
      <c r="Q1728" s="29" t="str">
        <f>_xlfn.XLOOKUP($I1728,mapping!$M$2:$M$4,mapping!$N$2:$N$4,,0)</f>
        <v>On-site</v>
      </c>
    </row>
    <row r="1729" spans="1:17" x14ac:dyDescent="0.25">
      <c r="A1729" s="28">
        <v>2024</v>
      </c>
      <c r="B1729" s="29" t="s">
        <v>21</v>
      </c>
      <c r="C1729" s="29" t="s">
        <v>12</v>
      </c>
      <c r="D1729" s="29" t="s">
        <v>22</v>
      </c>
      <c r="E1729" s="28">
        <v>144500</v>
      </c>
      <c r="F1729" s="29" t="s">
        <v>14</v>
      </c>
      <c r="G1729" s="28">
        <v>144500</v>
      </c>
      <c r="H1729" s="29" t="s">
        <v>17</v>
      </c>
      <c r="I1729" s="28">
        <v>0</v>
      </c>
      <c r="J1729" s="29" t="s">
        <v>17</v>
      </c>
      <c r="K1729" s="29" t="s">
        <v>16</v>
      </c>
      <c r="L1729" s="29" t="str">
        <f>_xlfn.XLOOKUP($D1729,mapping!$B$2:$B$124,mapping!$A$2:$A$124,,0)</f>
        <v>Data Scientist</v>
      </c>
      <c r="M1729" s="29" t="str">
        <f>_xlfn.XLOOKUP($C1729,mapping!$J$2:$J$5,mapping!$K$2:$K$5,,0)</f>
        <v>Full-Time</v>
      </c>
      <c r="N1729" s="29" t="str">
        <f>_xlfn.XLOOKUP($B1729,mapping!$G$2:$G$5,mapping!$H$2:$H$5,,0)</f>
        <v>Senior</v>
      </c>
      <c r="O1729" s="29" t="str">
        <f>_xlfn.XLOOKUP($J1729,mapping!$D$2:$D$56,mapping!$E$2:$E$56,,0)</f>
        <v>United States</v>
      </c>
      <c r="P1729" s="29" t="str">
        <f>_xlfn.XLOOKUP($K1729,mapping!$P$2:$P$4,mapping!$Q$2:$Q$4,,0)</f>
        <v>Medium</v>
      </c>
      <c r="Q1729" s="29" t="str">
        <f>_xlfn.XLOOKUP($I1729,mapping!$M$2:$M$4,mapping!$N$2:$N$4,,0)</f>
        <v>On-site</v>
      </c>
    </row>
    <row r="1730" spans="1:17" x14ac:dyDescent="0.25">
      <c r="A1730" s="28">
        <v>2023</v>
      </c>
      <c r="B1730" s="29" t="s">
        <v>11</v>
      </c>
      <c r="C1730" s="29" t="s">
        <v>12</v>
      </c>
      <c r="D1730" s="29" t="s">
        <v>31</v>
      </c>
      <c r="E1730" s="28">
        <v>165000</v>
      </c>
      <c r="F1730" s="29" t="s">
        <v>14</v>
      </c>
      <c r="G1730" s="28">
        <v>165000</v>
      </c>
      <c r="H1730" s="29" t="s">
        <v>17</v>
      </c>
      <c r="I1730" s="28">
        <v>0</v>
      </c>
      <c r="J1730" s="29" t="s">
        <v>17</v>
      </c>
      <c r="K1730" s="29" t="s">
        <v>16</v>
      </c>
      <c r="L1730" s="29" t="str">
        <f>_xlfn.XLOOKUP($D1730,mapping!$B$2:$B$124,mapping!$A$2:$A$124,,0)</f>
        <v>Analytics Engineer</v>
      </c>
      <c r="M1730" s="29" t="str">
        <f>_xlfn.XLOOKUP($C1730,mapping!$J$2:$J$5,mapping!$K$2:$K$5,,0)</f>
        <v>Full-Time</v>
      </c>
      <c r="N1730" s="29" t="str">
        <f>_xlfn.XLOOKUP($B1730,mapping!$G$2:$G$5,mapping!$H$2:$H$5,,0)</f>
        <v>Mid-Level</v>
      </c>
      <c r="O1730" s="29" t="str">
        <f>_xlfn.XLOOKUP($J1730,mapping!$D$2:$D$56,mapping!$E$2:$E$56,,0)</f>
        <v>United States</v>
      </c>
      <c r="P1730" s="29" t="str">
        <f>_xlfn.XLOOKUP($K1730,mapping!$P$2:$P$4,mapping!$Q$2:$Q$4,,0)</f>
        <v>Medium</v>
      </c>
      <c r="Q1730" s="29" t="str">
        <f>_xlfn.XLOOKUP($I1730,mapping!$M$2:$M$4,mapping!$N$2:$N$4,,0)</f>
        <v>On-site</v>
      </c>
    </row>
    <row r="1731" spans="1:17" x14ac:dyDescent="0.25">
      <c r="A1731" s="28">
        <v>2024</v>
      </c>
      <c r="B1731" s="29" t="s">
        <v>11</v>
      </c>
      <c r="C1731" s="29" t="s">
        <v>12</v>
      </c>
      <c r="D1731" s="29" t="s">
        <v>18</v>
      </c>
      <c r="E1731" s="28">
        <v>135200</v>
      </c>
      <c r="F1731" s="29" t="s">
        <v>14</v>
      </c>
      <c r="G1731" s="28">
        <v>135200</v>
      </c>
      <c r="H1731" s="29" t="s">
        <v>17</v>
      </c>
      <c r="I1731" s="28">
        <v>0</v>
      </c>
      <c r="J1731" s="29" t="s">
        <v>17</v>
      </c>
      <c r="K1731" s="29" t="s">
        <v>16</v>
      </c>
      <c r="L1731" s="29" t="str">
        <f>_xlfn.XLOOKUP($D1731,mapping!$B$2:$B$124,mapping!$A$2:$A$124,,0)</f>
        <v>Machine Learning Engineer</v>
      </c>
      <c r="M1731" s="29" t="str">
        <f>_xlfn.XLOOKUP($C1731,mapping!$J$2:$J$5,mapping!$K$2:$K$5,,0)</f>
        <v>Full-Time</v>
      </c>
      <c r="N1731" s="29" t="str">
        <f>_xlfn.XLOOKUP($B1731,mapping!$G$2:$G$5,mapping!$H$2:$H$5,,0)</f>
        <v>Mid-Level</v>
      </c>
      <c r="O1731" s="29" t="str">
        <f>_xlfn.XLOOKUP($J1731,mapping!$D$2:$D$56,mapping!$E$2:$E$56,,0)</f>
        <v>United States</v>
      </c>
      <c r="P1731" s="29" t="str">
        <f>_xlfn.XLOOKUP($K1731,mapping!$P$2:$P$4,mapping!$Q$2:$Q$4,,0)</f>
        <v>Medium</v>
      </c>
      <c r="Q1731" s="29" t="str">
        <f>_xlfn.XLOOKUP($I1731,mapping!$M$2:$M$4,mapping!$N$2:$N$4,,0)</f>
        <v>On-site</v>
      </c>
    </row>
    <row r="1732" spans="1:17" x14ac:dyDescent="0.25">
      <c r="A1732" s="28">
        <v>2023</v>
      </c>
      <c r="B1732" s="29" t="s">
        <v>21</v>
      </c>
      <c r="C1732" s="29" t="s">
        <v>12</v>
      </c>
      <c r="D1732" s="29" t="s">
        <v>22</v>
      </c>
      <c r="E1732" s="28">
        <v>168000</v>
      </c>
      <c r="F1732" s="29" t="s">
        <v>14</v>
      </c>
      <c r="G1732" s="28">
        <v>168000</v>
      </c>
      <c r="H1732" s="29" t="s">
        <v>17</v>
      </c>
      <c r="I1732" s="28">
        <v>0</v>
      </c>
      <c r="J1732" s="29" t="s">
        <v>17</v>
      </c>
      <c r="K1732" s="29" t="s">
        <v>16</v>
      </c>
      <c r="L1732" s="29" t="str">
        <f>_xlfn.XLOOKUP($D1732,mapping!$B$2:$B$124,mapping!$A$2:$A$124,,0)</f>
        <v>Data Scientist</v>
      </c>
      <c r="M1732" s="29" t="str">
        <f>_xlfn.XLOOKUP($C1732,mapping!$J$2:$J$5,mapping!$K$2:$K$5,,0)</f>
        <v>Full-Time</v>
      </c>
      <c r="N1732" s="29" t="str">
        <f>_xlfn.XLOOKUP($B1732,mapping!$G$2:$G$5,mapping!$H$2:$H$5,,0)</f>
        <v>Senior</v>
      </c>
      <c r="O1732" s="29" t="str">
        <f>_xlfn.XLOOKUP($J1732,mapping!$D$2:$D$56,mapping!$E$2:$E$56,,0)</f>
        <v>United States</v>
      </c>
      <c r="P1732" s="29" t="str">
        <f>_xlfn.XLOOKUP($K1732,mapping!$P$2:$P$4,mapping!$Q$2:$Q$4,,0)</f>
        <v>Medium</v>
      </c>
      <c r="Q1732" s="29" t="str">
        <f>_xlfn.XLOOKUP($I1732,mapping!$M$2:$M$4,mapping!$N$2:$N$4,,0)</f>
        <v>On-site</v>
      </c>
    </row>
    <row r="1733" spans="1:17" x14ac:dyDescent="0.25">
      <c r="A1733" s="28">
        <v>2024</v>
      </c>
      <c r="B1733" s="29" t="s">
        <v>21</v>
      </c>
      <c r="C1733" s="29" t="s">
        <v>12</v>
      </c>
      <c r="D1733" s="29" t="s">
        <v>63</v>
      </c>
      <c r="E1733" s="28">
        <v>90000</v>
      </c>
      <c r="F1733" s="29" t="s">
        <v>27</v>
      </c>
      <c r="G1733" s="28">
        <v>112500</v>
      </c>
      <c r="H1733" s="29" t="s">
        <v>28</v>
      </c>
      <c r="I1733" s="28">
        <v>0</v>
      </c>
      <c r="J1733" s="29" t="s">
        <v>28</v>
      </c>
      <c r="K1733" s="29" t="s">
        <v>16</v>
      </c>
      <c r="L1733" s="29" t="str">
        <f>_xlfn.XLOOKUP($D1733,mapping!$B$2:$B$124,mapping!$A$2:$A$124,,0)</f>
        <v>Data Architect</v>
      </c>
      <c r="M1733" s="29" t="str">
        <f>_xlfn.XLOOKUP($C1733,mapping!$J$2:$J$5,mapping!$K$2:$K$5,,0)</f>
        <v>Full-Time</v>
      </c>
      <c r="N1733" s="29" t="str">
        <f>_xlfn.XLOOKUP($B1733,mapping!$G$2:$G$5,mapping!$H$2:$H$5,,0)</f>
        <v>Senior</v>
      </c>
      <c r="O1733" s="29" t="str">
        <f>_xlfn.XLOOKUP($J1733,mapping!$D$2:$D$56,mapping!$E$2:$E$56,,0)</f>
        <v>United Kingdom</v>
      </c>
      <c r="P1733" s="29" t="str">
        <f>_xlfn.XLOOKUP($K1733,mapping!$P$2:$P$4,mapping!$Q$2:$Q$4,,0)</f>
        <v>Medium</v>
      </c>
      <c r="Q1733" s="29" t="str">
        <f>_xlfn.XLOOKUP($I1733,mapping!$M$2:$M$4,mapping!$N$2:$N$4,,0)</f>
        <v>On-site</v>
      </c>
    </row>
    <row r="1734" spans="1:17" x14ac:dyDescent="0.25">
      <c r="A1734" s="28">
        <v>2024</v>
      </c>
      <c r="B1734" s="29" t="s">
        <v>11</v>
      </c>
      <c r="C1734" s="29" t="s">
        <v>12</v>
      </c>
      <c r="D1734" s="29" t="s">
        <v>139</v>
      </c>
      <c r="E1734" s="28">
        <v>240960</v>
      </c>
      <c r="F1734" s="29" t="s">
        <v>14</v>
      </c>
      <c r="G1734" s="28">
        <v>240960</v>
      </c>
      <c r="H1734" s="29" t="s">
        <v>17</v>
      </c>
      <c r="I1734" s="28">
        <v>0</v>
      </c>
      <c r="J1734" s="29" t="s">
        <v>17</v>
      </c>
      <c r="K1734" s="29" t="s">
        <v>16</v>
      </c>
      <c r="L1734" s="29" t="str">
        <f>_xlfn.XLOOKUP($D1734,mapping!$B$2:$B$124,mapping!$A$2:$A$124,,0)</f>
        <v>Machine Learning Engineer</v>
      </c>
      <c r="M1734" s="29" t="str">
        <f>_xlfn.XLOOKUP($C1734,mapping!$J$2:$J$5,mapping!$K$2:$K$5,,0)</f>
        <v>Full-Time</v>
      </c>
      <c r="N1734" s="29" t="str">
        <f>_xlfn.XLOOKUP($B1734,mapping!$G$2:$G$5,mapping!$H$2:$H$5,,0)</f>
        <v>Mid-Level</v>
      </c>
      <c r="O1734" s="29" t="str">
        <f>_xlfn.XLOOKUP($J1734,mapping!$D$2:$D$56,mapping!$E$2:$E$56,,0)</f>
        <v>United States</v>
      </c>
      <c r="P1734" s="29" t="str">
        <f>_xlfn.XLOOKUP($K1734,mapping!$P$2:$P$4,mapping!$Q$2:$Q$4,,0)</f>
        <v>Medium</v>
      </c>
      <c r="Q1734" s="29" t="str">
        <f>_xlfn.XLOOKUP($I1734,mapping!$M$2:$M$4,mapping!$N$2:$N$4,,0)</f>
        <v>On-site</v>
      </c>
    </row>
    <row r="1735" spans="1:17" x14ac:dyDescent="0.25">
      <c r="A1735" s="28">
        <v>2024</v>
      </c>
      <c r="B1735" s="29" t="s">
        <v>29</v>
      </c>
      <c r="C1735" s="29" t="s">
        <v>12</v>
      </c>
      <c r="D1735" s="29" t="s">
        <v>13</v>
      </c>
      <c r="E1735" s="28">
        <v>92700</v>
      </c>
      <c r="F1735" s="29" t="s">
        <v>14</v>
      </c>
      <c r="G1735" s="28">
        <v>92700</v>
      </c>
      <c r="H1735" s="29" t="s">
        <v>17</v>
      </c>
      <c r="I1735" s="28">
        <v>100</v>
      </c>
      <c r="J1735" s="29" t="s">
        <v>17</v>
      </c>
      <c r="K1735" s="29" t="s">
        <v>16</v>
      </c>
      <c r="L1735" s="29" t="str">
        <f>_xlfn.XLOOKUP($D1735,mapping!$B$2:$B$124,mapping!$A$2:$A$124,,0)</f>
        <v>Data Analyst</v>
      </c>
      <c r="M1735" s="29" t="str">
        <f>_xlfn.XLOOKUP($C1735,mapping!$J$2:$J$5,mapping!$K$2:$K$5,,0)</f>
        <v>Full-Time</v>
      </c>
      <c r="N1735" s="29" t="str">
        <f>_xlfn.XLOOKUP($B1735,mapping!$G$2:$G$5,mapping!$H$2:$H$5,,0)</f>
        <v>Junior</v>
      </c>
      <c r="O1735" s="29" t="str">
        <f>_xlfn.XLOOKUP($J1735,mapping!$D$2:$D$56,mapping!$E$2:$E$56,,0)</f>
        <v>United States</v>
      </c>
      <c r="P1735" s="29" t="str">
        <f>_xlfn.XLOOKUP($K1735,mapping!$P$2:$P$4,mapping!$Q$2:$Q$4,,0)</f>
        <v>Medium</v>
      </c>
      <c r="Q1735" s="29" t="str">
        <f>_xlfn.XLOOKUP($I1735,mapping!$M$2:$M$4,mapping!$N$2:$N$4,,0)</f>
        <v>Remote</v>
      </c>
    </row>
    <row r="1736" spans="1:17" x14ac:dyDescent="0.25">
      <c r="A1736" s="28">
        <v>2023</v>
      </c>
      <c r="B1736" s="29" t="s">
        <v>21</v>
      </c>
      <c r="C1736" s="29" t="s">
        <v>12</v>
      </c>
      <c r="D1736" s="29" t="s">
        <v>26</v>
      </c>
      <c r="E1736" s="28">
        <v>181500</v>
      </c>
      <c r="F1736" s="29" t="s">
        <v>14</v>
      </c>
      <c r="G1736" s="28">
        <v>181500</v>
      </c>
      <c r="H1736" s="29" t="s">
        <v>17</v>
      </c>
      <c r="I1736" s="28">
        <v>0</v>
      </c>
      <c r="J1736" s="29" t="s">
        <v>17</v>
      </c>
      <c r="K1736" s="29" t="s">
        <v>16</v>
      </c>
      <c r="L1736" s="29" t="str">
        <f>_xlfn.XLOOKUP($D1736,mapping!$B$2:$B$124,mapping!$A$2:$A$124,,0)</f>
        <v>Data Engineer</v>
      </c>
      <c r="M1736" s="29" t="str">
        <f>_xlfn.XLOOKUP($C1736,mapping!$J$2:$J$5,mapping!$K$2:$K$5,,0)</f>
        <v>Full-Time</v>
      </c>
      <c r="N1736" s="29" t="str">
        <f>_xlfn.XLOOKUP($B1736,mapping!$G$2:$G$5,mapping!$H$2:$H$5,,0)</f>
        <v>Senior</v>
      </c>
      <c r="O1736" s="29" t="str">
        <f>_xlfn.XLOOKUP($J1736,mapping!$D$2:$D$56,mapping!$E$2:$E$56,,0)</f>
        <v>United States</v>
      </c>
      <c r="P1736" s="29" t="str">
        <f>_xlfn.XLOOKUP($K1736,mapping!$P$2:$P$4,mapping!$Q$2:$Q$4,,0)</f>
        <v>Medium</v>
      </c>
      <c r="Q1736" s="29" t="str">
        <f>_xlfn.XLOOKUP($I1736,mapping!$M$2:$M$4,mapping!$N$2:$N$4,,0)</f>
        <v>On-site</v>
      </c>
    </row>
    <row r="1737" spans="1:17" x14ac:dyDescent="0.25">
      <c r="A1737" s="28">
        <v>2023</v>
      </c>
      <c r="B1737" s="29" t="s">
        <v>21</v>
      </c>
      <c r="C1737" s="29" t="s">
        <v>12</v>
      </c>
      <c r="D1737" s="29" t="s">
        <v>22</v>
      </c>
      <c r="E1737" s="28">
        <v>176000</v>
      </c>
      <c r="F1737" s="29" t="s">
        <v>14</v>
      </c>
      <c r="G1737" s="28">
        <v>176000</v>
      </c>
      <c r="H1737" s="29" t="s">
        <v>17</v>
      </c>
      <c r="I1737" s="28">
        <v>100</v>
      </c>
      <c r="J1737" s="29" t="s">
        <v>17</v>
      </c>
      <c r="K1737" s="29" t="s">
        <v>16</v>
      </c>
      <c r="L1737" s="29" t="str">
        <f>_xlfn.XLOOKUP($D1737,mapping!$B$2:$B$124,mapping!$A$2:$A$124,,0)</f>
        <v>Data Scientist</v>
      </c>
      <c r="M1737" s="29" t="str">
        <f>_xlfn.XLOOKUP($C1737,mapping!$J$2:$J$5,mapping!$K$2:$K$5,,0)</f>
        <v>Full-Time</v>
      </c>
      <c r="N1737" s="29" t="str">
        <f>_xlfn.XLOOKUP($B1737,mapping!$G$2:$G$5,mapping!$H$2:$H$5,,0)</f>
        <v>Senior</v>
      </c>
      <c r="O1737" s="29" t="str">
        <f>_xlfn.XLOOKUP($J1737,mapping!$D$2:$D$56,mapping!$E$2:$E$56,,0)</f>
        <v>United States</v>
      </c>
      <c r="P1737" s="29" t="str">
        <f>_xlfn.XLOOKUP($K1737,mapping!$P$2:$P$4,mapping!$Q$2:$Q$4,,0)</f>
        <v>Medium</v>
      </c>
      <c r="Q1737" s="29" t="str">
        <f>_xlfn.XLOOKUP($I1737,mapping!$M$2:$M$4,mapping!$N$2:$N$4,,0)</f>
        <v>Remote</v>
      </c>
    </row>
    <row r="1738" spans="1:17" x14ac:dyDescent="0.25">
      <c r="A1738" s="28">
        <v>2023</v>
      </c>
      <c r="B1738" s="29" t="s">
        <v>21</v>
      </c>
      <c r="C1738" s="29" t="s">
        <v>12</v>
      </c>
      <c r="D1738" s="29" t="s">
        <v>26</v>
      </c>
      <c r="E1738" s="28">
        <v>122000</v>
      </c>
      <c r="F1738" s="29" t="s">
        <v>14</v>
      </c>
      <c r="G1738" s="28">
        <v>122000</v>
      </c>
      <c r="H1738" s="29" t="s">
        <v>17</v>
      </c>
      <c r="I1738" s="28">
        <v>0</v>
      </c>
      <c r="J1738" s="29" t="s">
        <v>17</v>
      </c>
      <c r="K1738" s="29" t="s">
        <v>16</v>
      </c>
      <c r="L1738" s="29" t="str">
        <f>_xlfn.XLOOKUP($D1738,mapping!$B$2:$B$124,mapping!$A$2:$A$124,,0)</f>
        <v>Data Engineer</v>
      </c>
      <c r="M1738" s="29" t="str">
        <f>_xlfn.XLOOKUP($C1738,mapping!$J$2:$J$5,mapping!$K$2:$K$5,,0)</f>
        <v>Full-Time</v>
      </c>
      <c r="N1738" s="29" t="str">
        <f>_xlfn.XLOOKUP($B1738,mapping!$G$2:$G$5,mapping!$H$2:$H$5,,0)</f>
        <v>Senior</v>
      </c>
      <c r="O1738" s="29" t="str">
        <f>_xlfn.XLOOKUP($J1738,mapping!$D$2:$D$56,mapping!$E$2:$E$56,,0)</f>
        <v>United States</v>
      </c>
      <c r="P1738" s="29" t="str">
        <f>_xlfn.XLOOKUP($K1738,mapping!$P$2:$P$4,mapping!$Q$2:$Q$4,,0)</f>
        <v>Medium</v>
      </c>
      <c r="Q1738" s="29" t="str">
        <f>_xlfn.XLOOKUP($I1738,mapping!$M$2:$M$4,mapping!$N$2:$N$4,,0)</f>
        <v>On-site</v>
      </c>
    </row>
    <row r="1739" spans="1:17" x14ac:dyDescent="0.25">
      <c r="A1739" s="28">
        <v>2024</v>
      </c>
      <c r="B1739" s="29" t="s">
        <v>11</v>
      </c>
      <c r="C1739" s="29" t="s">
        <v>12</v>
      </c>
      <c r="D1739" s="29" t="s">
        <v>13</v>
      </c>
      <c r="E1739" s="28">
        <v>100000</v>
      </c>
      <c r="F1739" s="29" t="s">
        <v>14</v>
      </c>
      <c r="G1739" s="28">
        <v>100000</v>
      </c>
      <c r="H1739" s="29" t="s">
        <v>17</v>
      </c>
      <c r="I1739" s="28">
        <v>0</v>
      </c>
      <c r="J1739" s="29" t="s">
        <v>17</v>
      </c>
      <c r="K1739" s="29" t="s">
        <v>16</v>
      </c>
      <c r="L1739" s="29" t="str">
        <f>_xlfn.XLOOKUP($D1739,mapping!$B$2:$B$124,mapping!$A$2:$A$124,,0)</f>
        <v>Data Analyst</v>
      </c>
      <c r="M1739" s="29" t="str">
        <f>_xlfn.XLOOKUP($C1739,mapping!$J$2:$J$5,mapping!$K$2:$K$5,,0)</f>
        <v>Full-Time</v>
      </c>
      <c r="N1739" s="29" t="str">
        <f>_xlfn.XLOOKUP($B1739,mapping!$G$2:$G$5,mapping!$H$2:$H$5,,0)</f>
        <v>Mid-Level</v>
      </c>
      <c r="O1739" s="29" t="str">
        <f>_xlfn.XLOOKUP($J1739,mapping!$D$2:$D$56,mapping!$E$2:$E$56,,0)</f>
        <v>United States</v>
      </c>
      <c r="P1739" s="29" t="str">
        <f>_xlfn.XLOOKUP($K1739,mapping!$P$2:$P$4,mapping!$Q$2:$Q$4,,0)</f>
        <v>Medium</v>
      </c>
      <c r="Q1739" s="29" t="str">
        <f>_xlfn.XLOOKUP($I1739,mapping!$M$2:$M$4,mapping!$N$2:$N$4,,0)</f>
        <v>On-site</v>
      </c>
    </row>
    <row r="1740" spans="1:17" x14ac:dyDescent="0.25">
      <c r="A1740" s="28">
        <v>2023</v>
      </c>
      <c r="B1740" s="29" t="s">
        <v>21</v>
      </c>
      <c r="C1740" s="29" t="s">
        <v>12</v>
      </c>
      <c r="D1740" s="29" t="s">
        <v>31</v>
      </c>
      <c r="E1740" s="28">
        <v>95000</v>
      </c>
      <c r="F1740" s="29" t="s">
        <v>14</v>
      </c>
      <c r="G1740" s="28">
        <v>95000</v>
      </c>
      <c r="H1740" s="29" t="s">
        <v>17</v>
      </c>
      <c r="I1740" s="28">
        <v>0</v>
      </c>
      <c r="J1740" s="29" t="s">
        <v>17</v>
      </c>
      <c r="K1740" s="29" t="s">
        <v>16</v>
      </c>
      <c r="L1740" s="29" t="str">
        <f>_xlfn.XLOOKUP($D1740,mapping!$B$2:$B$124,mapping!$A$2:$A$124,,0)</f>
        <v>Analytics Engineer</v>
      </c>
      <c r="M1740" s="29" t="str">
        <f>_xlfn.XLOOKUP($C1740,mapping!$J$2:$J$5,mapping!$K$2:$K$5,,0)</f>
        <v>Full-Time</v>
      </c>
      <c r="N1740" s="29" t="str">
        <f>_xlfn.XLOOKUP($B1740,mapping!$G$2:$G$5,mapping!$H$2:$H$5,,0)</f>
        <v>Senior</v>
      </c>
      <c r="O1740" s="29" t="str">
        <f>_xlfn.XLOOKUP($J1740,mapping!$D$2:$D$56,mapping!$E$2:$E$56,,0)</f>
        <v>United States</v>
      </c>
      <c r="P1740" s="29" t="str">
        <f>_xlfn.XLOOKUP($K1740,mapping!$P$2:$P$4,mapping!$Q$2:$Q$4,,0)</f>
        <v>Medium</v>
      </c>
      <c r="Q1740" s="29" t="str">
        <f>_xlfn.XLOOKUP($I1740,mapping!$M$2:$M$4,mapping!$N$2:$N$4,,0)</f>
        <v>On-site</v>
      </c>
    </row>
    <row r="1741" spans="1:17" x14ac:dyDescent="0.25">
      <c r="A1741" s="28">
        <v>2023</v>
      </c>
      <c r="B1741" s="29" t="s">
        <v>11</v>
      </c>
      <c r="C1741" s="29" t="s">
        <v>12</v>
      </c>
      <c r="D1741" s="29" t="s">
        <v>13</v>
      </c>
      <c r="E1741" s="28">
        <v>60000</v>
      </c>
      <c r="F1741" s="29" t="s">
        <v>27</v>
      </c>
      <c r="G1741" s="28">
        <v>73824</v>
      </c>
      <c r="H1741" s="29" t="s">
        <v>28</v>
      </c>
      <c r="I1741" s="28">
        <v>0</v>
      </c>
      <c r="J1741" s="29" t="s">
        <v>28</v>
      </c>
      <c r="K1741" s="29" t="s">
        <v>16</v>
      </c>
      <c r="L1741" s="29" t="str">
        <f>_xlfn.XLOOKUP($D1741,mapping!$B$2:$B$124,mapping!$A$2:$A$124,,0)</f>
        <v>Data Analyst</v>
      </c>
      <c r="M1741" s="29" t="str">
        <f>_xlfn.XLOOKUP($C1741,mapping!$J$2:$J$5,mapping!$K$2:$K$5,,0)</f>
        <v>Full-Time</v>
      </c>
      <c r="N1741" s="29" t="str">
        <f>_xlfn.XLOOKUP($B1741,mapping!$G$2:$G$5,mapping!$H$2:$H$5,,0)</f>
        <v>Mid-Level</v>
      </c>
      <c r="O1741" s="29" t="str">
        <f>_xlfn.XLOOKUP($J1741,mapping!$D$2:$D$56,mapping!$E$2:$E$56,,0)</f>
        <v>United Kingdom</v>
      </c>
      <c r="P1741" s="29" t="str">
        <f>_xlfn.XLOOKUP($K1741,mapping!$P$2:$P$4,mapping!$Q$2:$Q$4,,0)</f>
        <v>Medium</v>
      </c>
      <c r="Q1741" s="29" t="str">
        <f>_xlfn.XLOOKUP($I1741,mapping!$M$2:$M$4,mapping!$N$2:$N$4,,0)</f>
        <v>On-site</v>
      </c>
    </row>
    <row r="1742" spans="1:17" x14ac:dyDescent="0.25">
      <c r="A1742" s="28">
        <v>2024</v>
      </c>
      <c r="B1742" s="29" t="s">
        <v>21</v>
      </c>
      <c r="C1742" s="29" t="s">
        <v>12</v>
      </c>
      <c r="D1742" s="29" t="s">
        <v>50</v>
      </c>
      <c r="E1742" s="28">
        <v>175000</v>
      </c>
      <c r="F1742" s="29" t="s">
        <v>14</v>
      </c>
      <c r="G1742" s="28">
        <v>175000</v>
      </c>
      <c r="H1742" s="29" t="s">
        <v>17</v>
      </c>
      <c r="I1742" s="28">
        <v>0</v>
      </c>
      <c r="J1742" s="29" t="s">
        <v>17</v>
      </c>
      <c r="K1742" s="29" t="s">
        <v>16</v>
      </c>
      <c r="L1742" s="29" t="str">
        <f>_xlfn.XLOOKUP($D1742,mapping!$B$2:$B$124,mapping!$A$2:$A$124,,0)</f>
        <v>Machine Learning Engineer</v>
      </c>
      <c r="M1742" s="29" t="str">
        <f>_xlfn.XLOOKUP($C1742,mapping!$J$2:$J$5,mapping!$K$2:$K$5,,0)</f>
        <v>Full-Time</v>
      </c>
      <c r="N1742" s="29" t="str">
        <f>_xlfn.XLOOKUP($B1742,mapping!$G$2:$G$5,mapping!$H$2:$H$5,,0)</f>
        <v>Senior</v>
      </c>
      <c r="O1742" s="29" t="str">
        <f>_xlfn.XLOOKUP($J1742,mapping!$D$2:$D$56,mapping!$E$2:$E$56,,0)</f>
        <v>United States</v>
      </c>
      <c r="P1742" s="29" t="str">
        <f>_xlfn.XLOOKUP($K1742,mapping!$P$2:$P$4,mapping!$Q$2:$Q$4,,0)</f>
        <v>Medium</v>
      </c>
      <c r="Q1742" s="29" t="str">
        <f>_xlfn.XLOOKUP($I1742,mapping!$M$2:$M$4,mapping!$N$2:$N$4,,0)</f>
        <v>On-site</v>
      </c>
    </row>
    <row r="1743" spans="1:17" x14ac:dyDescent="0.25">
      <c r="A1743" s="28">
        <v>2023</v>
      </c>
      <c r="B1743" s="29" t="s">
        <v>21</v>
      </c>
      <c r="C1743" s="29" t="s">
        <v>12</v>
      </c>
      <c r="D1743" s="29" t="s">
        <v>22</v>
      </c>
      <c r="E1743" s="28">
        <v>245000</v>
      </c>
      <c r="F1743" s="29" t="s">
        <v>14</v>
      </c>
      <c r="G1743" s="28">
        <v>245000</v>
      </c>
      <c r="H1743" s="29" t="s">
        <v>17</v>
      </c>
      <c r="I1743" s="28">
        <v>0</v>
      </c>
      <c r="J1743" s="29" t="s">
        <v>17</v>
      </c>
      <c r="K1743" s="29" t="s">
        <v>16</v>
      </c>
      <c r="L1743" s="29" t="str">
        <f>_xlfn.XLOOKUP($D1743,mapping!$B$2:$B$124,mapping!$A$2:$A$124,,0)</f>
        <v>Data Scientist</v>
      </c>
      <c r="M1743" s="29" t="str">
        <f>_xlfn.XLOOKUP($C1743,mapping!$J$2:$J$5,mapping!$K$2:$K$5,,0)</f>
        <v>Full-Time</v>
      </c>
      <c r="N1743" s="29" t="str">
        <f>_xlfn.XLOOKUP($B1743,mapping!$G$2:$G$5,mapping!$H$2:$H$5,,0)</f>
        <v>Senior</v>
      </c>
      <c r="O1743" s="29" t="str">
        <f>_xlfn.XLOOKUP($J1743,mapping!$D$2:$D$56,mapping!$E$2:$E$56,,0)</f>
        <v>United States</v>
      </c>
      <c r="P1743" s="29" t="str">
        <f>_xlfn.XLOOKUP($K1743,mapping!$P$2:$P$4,mapping!$Q$2:$Q$4,,0)</f>
        <v>Medium</v>
      </c>
      <c r="Q1743" s="29" t="str">
        <f>_xlfn.XLOOKUP($I1743,mapping!$M$2:$M$4,mapping!$N$2:$N$4,,0)</f>
        <v>On-site</v>
      </c>
    </row>
    <row r="1744" spans="1:17" x14ac:dyDescent="0.25">
      <c r="A1744" s="28">
        <v>2023</v>
      </c>
      <c r="B1744" s="29" t="s">
        <v>21</v>
      </c>
      <c r="C1744" s="29" t="s">
        <v>12</v>
      </c>
      <c r="D1744" s="29" t="s">
        <v>59</v>
      </c>
      <c r="E1744" s="28">
        <v>60000</v>
      </c>
      <c r="F1744" s="29" t="s">
        <v>14</v>
      </c>
      <c r="G1744" s="28">
        <v>60000</v>
      </c>
      <c r="H1744" s="29" t="s">
        <v>17</v>
      </c>
      <c r="I1744" s="28">
        <v>0</v>
      </c>
      <c r="J1744" s="29" t="s">
        <v>17</v>
      </c>
      <c r="K1744" s="29" t="s">
        <v>16</v>
      </c>
      <c r="L1744" s="29" t="str">
        <f>_xlfn.XLOOKUP($D1744,mapping!$B$2:$B$124,mapping!$A$2:$A$124,,0)</f>
        <v>Data Specialist</v>
      </c>
      <c r="M1744" s="29" t="str">
        <f>_xlfn.XLOOKUP($C1744,mapping!$J$2:$J$5,mapping!$K$2:$K$5,,0)</f>
        <v>Full-Time</v>
      </c>
      <c r="N1744" s="29" t="str">
        <f>_xlfn.XLOOKUP($B1744,mapping!$G$2:$G$5,mapping!$H$2:$H$5,,0)</f>
        <v>Senior</v>
      </c>
      <c r="O1744" s="29" t="str">
        <f>_xlfn.XLOOKUP($J1744,mapping!$D$2:$D$56,mapping!$E$2:$E$56,,0)</f>
        <v>United States</v>
      </c>
      <c r="P1744" s="29" t="str">
        <f>_xlfn.XLOOKUP($K1744,mapping!$P$2:$P$4,mapping!$Q$2:$Q$4,,0)</f>
        <v>Medium</v>
      </c>
      <c r="Q1744" s="29" t="str">
        <f>_xlfn.XLOOKUP($I1744,mapping!$M$2:$M$4,mapping!$N$2:$N$4,,0)</f>
        <v>On-site</v>
      </c>
    </row>
    <row r="1745" spans="1:17" x14ac:dyDescent="0.25">
      <c r="A1745" s="28">
        <v>2023</v>
      </c>
      <c r="B1745" s="29" t="s">
        <v>21</v>
      </c>
      <c r="C1745" s="29" t="s">
        <v>12</v>
      </c>
      <c r="D1745" s="29" t="s">
        <v>63</v>
      </c>
      <c r="E1745" s="28">
        <v>166375</v>
      </c>
      <c r="F1745" s="29" t="s">
        <v>14</v>
      </c>
      <c r="G1745" s="28">
        <v>166375</v>
      </c>
      <c r="H1745" s="29" t="s">
        <v>17</v>
      </c>
      <c r="I1745" s="28">
        <v>0</v>
      </c>
      <c r="J1745" s="29" t="s">
        <v>17</v>
      </c>
      <c r="K1745" s="29" t="s">
        <v>16</v>
      </c>
      <c r="L1745" s="29" t="str">
        <f>_xlfn.XLOOKUP($D1745,mapping!$B$2:$B$124,mapping!$A$2:$A$124,,0)</f>
        <v>Data Architect</v>
      </c>
      <c r="M1745" s="29" t="str">
        <f>_xlfn.XLOOKUP($C1745,mapping!$J$2:$J$5,mapping!$K$2:$K$5,,0)</f>
        <v>Full-Time</v>
      </c>
      <c r="N1745" s="29" t="str">
        <f>_xlfn.XLOOKUP($B1745,mapping!$G$2:$G$5,mapping!$H$2:$H$5,,0)</f>
        <v>Senior</v>
      </c>
      <c r="O1745" s="29" t="str">
        <f>_xlfn.XLOOKUP($J1745,mapping!$D$2:$D$56,mapping!$E$2:$E$56,,0)</f>
        <v>United States</v>
      </c>
      <c r="P1745" s="29" t="str">
        <f>_xlfn.XLOOKUP($K1745,mapping!$P$2:$P$4,mapping!$Q$2:$Q$4,,0)</f>
        <v>Medium</v>
      </c>
      <c r="Q1745" s="29" t="str">
        <f>_xlfn.XLOOKUP($I1745,mapping!$M$2:$M$4,mapping!$N$2:$N$4,,0)</f>
        <v>On-site</v>
      </c>
    </row>
    <row r="1746" spans="1:17" x14ac:dyDescent="0.25">
      <c r="A1746" s="28">
        <v>2023</v>
      </c>
      <c r="B1746" s="29" t="s">
        <v>21</v>
      </c>
      <c r="C1746" s="29" t="s">
        <v>12</v>
      </c>
      <c r="D1746" s="29" t="s">
        <v>22</v>
      </c>
      <c r="E1746" s="28">
        <v>104000</v>
      </c>
      <c r="F1746" s="29" t="s">
        <v>14</v>
      </c>
      <c r="G1746" s="28">
        <v>104000</v>
      </c>
      <c r="H1746" s="29" t="s">
        <v>17</v>
      </c>
      <c r="I1746" s="28">
        <v>0</v>
      </c>
      <c r="J1746" s="29" t="s">
        <v>17</v>
      </c>
      <c r="K1746" s="29" t="s">
        <v>16</v>
      </c>
      <c r="L1746" s="29" t="str">
        <f>_xlfn.XLOOKUP($D1746,mapping!$B$2:$B$124,mapping!$A$2:$A$124,,0)</f>
        <v>Data Scientist</v>
      </c>
      <c r="M1746" s="29" t="str">
        <f>_xlfn.XLOOKUP($C1746,mapping!$J$2:$J$5,mapping!$K$2:$K$5,,0)</f>
        <v>Full-Time</v>
      </c>
      <c r="N1746" s="29" t="str">
        <f>_xlfn.XLOOKUP($B1746,mapping!$G$2:$G$5,mapping!$H$2:$H$5,,0)</f>
        <v>Senior</v>
      </c>
      <c r="O1746" s="29" t="str">
        <f>_xlfn.XLOOKUP($J1746,mapping!$D$2:$D$56,mapping!$E$2:$E$56,,0)</f>
        <v>United States</v>
      </c>
      <c r="P1746" s="29" t="str">
        <f>_xlfn.XLOOKUP($K1746,mapping!$P$2:$P$4,mapping!$Q$2:$Q$4,,0)</f>
        <v>Medium</v>
      </c>
      <c r="Q1746" s="29" t="str">
        <f>_xlfn.XLOOKUP($I1746,mapping!$M$2:$M$4,mapping!$N$2:$N$4,,0)</f>
        <v>On-site</v>
      </c>
    </row>
    <row r="1747" spans="1:17" x14ac:dyDescent="0.25">
      <c r="A1747" s="28">
        <v>2024</v>
      </c>
      <c r="B1747" s="29" t="s">
        <v>11</v>
      </c>
      <c r="C1747" s="29" t="s">
        <v>12</v>
      </c>
      <c r="D1747" s="29" t="s">
        <v>26</v>
      </c>
      <c r="E1747" s="28">
        <v>89000</v>
      </c>
      <c r="F1747" s="29" t="s">
        <v>14</v>
      </c>
      <c r="G1747" s="28">
        <v>89000</v>
      </c>
      <c r="H1747" s="29" t="s">
        <v>17</v>
      </c>
      <c r="I1747" s="28">
        <v>0</v>
      </c>
      <c r="J1747" s="29" t="s">
        <v>17</v>
      </c>
      <c r="K1747" s="29" t="s">
        <v>16</v>
      </c>
      <c r="L1747" s="29" t="str">
        <f>_xlfn.XLOOKUP($D1747,mapping!$B$2:$B$124,mapping!$A$2:$A$124,,0)</f>
        <v>Data Engineer</v>
      </c>
      <c r="M1747" s="29" t="str">
        <f>_xlfn.XLOOKUP($C1747,mapping!$J$2:$J$5,mapping!$K$2:$K$5,,0)</f>
        <v>Full-Time</v>
      </c>
      <c r="N1747" s="29" t="str">
        <f>_xlfn.XLOOKUP($B1747,mapping!$G$2:$G$5,mapping!$H$2:$H$5,,0)</f>
        <v>Mid-Level</v>
      </c>
      <c r="O1747" s="29" t="str">
        <f>_xlfn.XLOOKUP($J1747,mapping!$D$2:$D$56,mapping!$E$2:$E$56,,0)</f>
        <v>United States</v>
      </c>
      <c r="P1747" s="29" t="str">
        <f>_xlfn.XLOOKUP($K1747,mapping!$P$2:$P$4,mapping!$Q$2:$Q$4,,0)</f>
        <v>Medium</v>
      </c>
      <c r="Q1747" s="29" t="str">
        <f>_xlfn.XLOOKUP($I1747,mapping!$M$2:$M$4,mapping!$N$2:$N$4,,0)</f>
        <v>On-site</v>
      </c>
    </row>
    <row r="1748" spans="1:17" x14ac:dyDescent="0.25">
      <c r="A1748" s="28">
        <v>2024</v>
      </c>
      <c r="B1748" s="29" t="s">
        <v>21</v>
      </c>
      <c r="C1748" s="29" t="s">
        <v>12</v>
      </c>
      <c r="D1748" s="29" t="s">
        <v>22</v>
      </c>
      <c r="E1748" s="28">
        <v>60000</v>
      </c>
      <c r="F1748" s="29" t="s">
        <v>19</v>
      </c>
      <c r="G1748" s="28">
        <v>66666</v>
      </c>
      <c r="H1748" s="29" t="s">
        <v>42</v>
      </c>
      <c r="I1748" s="28">
        <v>0</v>
      </c>
      <c r="J1748" s="29" t="s">
        <v>42</v>
      </c>
      <c r="K1748" s="29" t="s">
        <v>16</v>
      </c>
      <c r="L1748" s="29" t="str">
        <f>_xlfn.XLOOKUP($D1748,mapping!$B$2:$B$124,mapping!$A$2:$A$124,,0)</f>
        <v>Data Scientist</v>
      </c>
      <c r="M1748" s="29" t="str">
        <f>_xlfn.XLOOKUP($C1748,mapping!$J$2:$J$5,mapping!$K$2:$K$5,,0)</f>
        <v>Full-Time</v>
      </c>
      <c r="N1748" s="29" t="str">
        <f>_xlfn.XLOOKUP($B1748,mapping!$G$2:$G$5,mapping!$H$2:$H$5,,0)</f>
        <v>Senior</v>
      </c>
      <c r="O1748" s="29" t="str">
        <f>_xlfn.XLOOKUP($J1748,mapping!$D$2:$D$56,mapping!$E$2:$E$56,,0)</f>
        <v>Spain</v>
      </c>
      <c r="P1748" s="29" t="str">
        <f>_xlfn.XLOOKUP($K1748,mapping!$P$2:$P$4,mapping!$Q$2:$Q$4,,0)</f>
        <v>Medium</v>
      </c>
      <c r="Q1748" s="29" t="str">
        <f>_xlfn.XLOOKUP($I1748,mapping!$M$2:$M$4,mapping!$N$2:$N$4,,0)</f>
        <v>On-site</v>
      </c>
    </row>
    <row r="1749" spans="1:17" x14ac:dyDescent="0.25">
      <c r="A1749" s="28">
        <v>2024</v>
      </c>
      <c r="B1749" s="29" t="s">
        <v>21</v>
      </c>
      <c r="C1749" s="29" t="s">
        <v>12</v>
      </c>
      <c r="D1749" s="29" t="s">
        <v>57</v>
      </c>
      <c r="E1749" s="28">
        <v>172500</v>
      </c>
      <c r="F1749" s="29" t="s">
        <v>14</v>
      </c>
      <c r="G1749" s="28">
        <v>172500</v>
      </c>
      <c r="H1749" s="29" t="s">
        <v>17</v>
      </c>
      <c r="I1749" s="28">
        <v>0</v>
      </c>
      <c r="J1749" s="29" t="s">
        <v>17</v>
      </c>
      <c r="K1749" s="29" t="s">
        <v>16</v>
      </c>
      <c r="L1749" s="29" t="str">
        <f>_xlfn.XLOOKUP($D1749,mapping!$B$2:$B$124,mapping!$A$2:$A$124,,0)</f>
        <v>Data Scientist</v>
      </c>
      <c r="M1749" s="29" t="str">
        <f>_xlfn.XLOOKUP($C1749,mapping!$J$2:$J$5,mapping!$K$2:$K$5,,0)</f>
        <v>Full-Time</v>
      </c>
      <c r="N1749" s="29" t="str">
        <f>_xlfn.XLOOKUP($B1749,mapping!$G$2:$G$5,mapping!$H$2:$H$5,,0)</f>
        <v>Senior</v>
      </c>
      <c r="O1749" s="29" t="str">
        <f>_xlfn.XLOOKUP($J1749,mapping!$D$2:$D$56,mapping!$E$2:$E$56,,0)</f>
        <v>United States</v>
      </c>
      <c r="P1749" s="29" t="str">
        <f>_xlfn.XLOOKUP($K1749,mapping!$P$2:$P$4,mapping!$Q$2:$Q$4,,0)</f>
        <v>Medium</v>
      </c>
      <c r="Q1749" s="29" t="str">
        <f>_xlfn.XLOOKUP($I1749,mapping!$M$2:$M$4,mapping!$N$2:$N$4,,0)</f>
        <v>On-site</v>
      </c>
    </row>
    <row r="1750" spans="1:17" x14ac:dyDescent="0.25">
      <c r="A1750" s="28">
        <v>2022</v>
      </c>
      <c r="B1750" s="29" t="s">
        <v>21</v>
      </c>
      <c r="C1750" s="29" t="s">
        <v>12</v>
      </c>
      <c r="D1750" s="29" t="s">
        <v>63</v>
      </c>
      <c r="E1750" s="28">
        <v>147800</v>
      </c>
      <c r="F1750" s="29" t="s">
        <v>14</v>
      </c>
      <c r="G1750" s="28">
        <v>147800</v>
      </c>
      <c r="H1750" s="29" t="s">
        <v>17</v>
      </c>
      <c r="I1750" s="28">
        <v>100</v>
      </c>
      <c r="J1750" s="29" t="s">
        <v>17</v>
      </c>
      <c r="K1750" s="29" t="s">
        <v>16</v>
      </c>
      <c r="L1750" s="29" t="str">
        <f>_xlfn.XLOOKUP($D1750,mapping!$B$2:$B$124,mapping!$A$2:$A$124,,0)</f>
        <v>Data Architect</v>
      </c>
      <c r="M1750" s="29" t="str">
        <f>_xlfn.XLOOKUP($C1750,mapping!$J$2:$J$5,mapping!$K$2:$K$5,,0)</f>
        <v>Full-Time</v>
      </c>
      <c r="N1750" s="29" t="str">
        <f>_xlfn.XLOOKUP($B1750,mapping!$G$2:$G$5,mapping!$H$2:$H$5,,0)</f>
        <v>Senior</v>
      </c>
      <c r="O1750" s="29" t="str">
        <f>_xlfn.XLOOKUP($J1750,mapping!$D$2:$D$56,mapping!$E$2:$E$56,,0)</f>
        <v>United States</v>
      </c>
      <c r="P1750" s="29" t="str">
        <f>_xlfn.XLOOKUP($K1750,mapping!$P$2:$P$4,mapping!$Q$2:$Q$4,,0)</f>
        <v>Medium</v>
      </c>
      <c r="Q1750" s="29" t="str">
        <f>_xlfn.XLOOKUP($I1750,mapping!$M$2:$M$4,mapping!$N$2:$N$4,,0)</f>
        <v>Remote</v>
      </c>
    </row>
    <row r="1751" spans="1:17" x14ac:dyDescent="0.25">
      <c r="A1751" s="28">
        <v>2023</v>
      </c>
      <c r="B1751" s="29" t="s">
        <v>21</v>
      </c>
      <c r="C1751" s="29" t="s">
        <v>12</v>
      </c>
      <c r="D1751" s="29" t="s">
        <v>22</v>
      </c>
      <c r="E1751" s="28">
        <v>105000</v>
      </c>
      <c r="F1751" s="29" t="s">
        <v>14</v>
      </c>
      <c r="G1751" s="28">
        <v>105000</v>
      </c>
      <c r="H1751" s="29" t="s">
        <v>45</v>
      </c>
      <c r="I1751" s="28">
        <v>0</v>
      </c>
      <c r="J1751" s="29" t="s">
        <v>45</v>
      </c>
      <c r="K1751" s="29" t="s">
        <v>16</v>
      </c>
      <c r="L1751" s="29" t="str">
        <f>_xlfn.XLOOKUP($D1751,mapping!$B$2:$B$124,mapping!$A$2:$A$124,,0)</f>
        <v>Data Scientist</v>
      </c>
      <c r="M1751" s="29" t="str">
        <f>_xlfn.XLOOKUP($C1751,mapping!$J$2:$J$5,mapping!$K$2:$K$5,,0)</f>
        <v>Full-Time</v>
      </c>
      <c r="N1751" s="29" t="str">
        <f>_xlfn.XLOOKUP($B1751,mapping!$G$2:$G$5,mapping!$H$2:$H$5,,0)</f>
        <v>Senior</v>
      </c>
      <c r="O1751" s="29" t="str">
        <f>_xlfn.XLOOKUP($J1751,mapping!$D$2:$D$56,mapping!$E$2:$E$56,,0)</f>
        <v>Canada</v>
      </c>
      <c r="P1751" s="29" t="str">
        <f>_xlfn.XLOOKUP($K1751,mapping!$P$2:$P$4,mapping!$Q$2:$Q$4,,0)</f>
        <v>Medium</v>
      </c>
      <c r="Q1751" s="29" t="str">
        <f>_xlfn.XLOOKUP($I1751,mapping!$M$2:$M$4,mapping!$N$2:$N$4,,0)</f>
        <v>On-site</v>
      </c>
    </row>
    <row r="1752" spans="1:17" x14ac:dyDescent="0.25">
      <c r="A1752" s="28">
        <v>2023</v>
      </c>
      <c r="B1752" s="29" t="s">
        <v>21</v>
      </c>
      <c r="C1752" s="29" t="s">
        <v>12</v>
      </c>
      <c r="D1752" s="29" t="s">
        <v>26</v>
      </c>
      <c r="E1752" s="28">
        <v>150000</v>
      </c>
      <c r="F1752" s="29" t="s">
        <v>14</v>
      </c>
      <c r="G1752" s="28">
        <v>150000</v>
      </c>
      <c r="H1752" s="29" t="s">
        <v>17</v>
      </c>
      <c r="I1752" s="28">
        <v>100</v>
      </c>
      <c r="J1752" s="29" t="s">
        <v>17</v>
      </c>
      <c r="K1752" s="29" t="s">
        <v>16</v>
      </c>
      <c r="L1752" s="29" t="str">
        <f>_xlfn.XLOOKUP($D1752,mapping!$B$2:$B$124,mapping!$A$2:$A$124,,0)</f>
        <v>Data Engineer</v>
      </c>
      <c r="M1752" s="29" t="str">
        <f>_xlfn.XLOOKUP($C1752,mapping!$J$2:$J$5,mapping!$K$2:$K$5,,0)</f>
        <v>Full-Time</v>
      </c>
      <c r="N1752" s="29" t="str">
        <f>_xlfn.XLOOKUP($B1752,mapping!$G$2:$G$5,mapping!$H$2:$H$5,,0)</f>
        <v>Senior</v>
      </c>
      <c r="O1752" s="29" t="str">
        <f>_xlfn.XLOOKUP($J1752,mapping!$D$2:$D$56,mapping!$E$2:$E$56,,0)</f>
        <v>United States</v>
      </c>
      <c r="P1752" s="29" t="str">
        <f>_xlfn.XLOOKUP($K1752,mapping!$P$2:$P$4,mapping!$Q$2:$Q$4,,0)</f>
        <v>Medium</v>
      </c>
      <c r="Q1752" s="29" t="str">
        <f>_xlfn.XLOOKUP($I1752,mapping!$M$2:$M$4,mapping!$N$2:$N$4,,0)</f>
        <v>Remote</v>
      </c>
    </row>
    <row r="1753" spans="1:17" x14ac:dyDescent="0.25">
      <c r="A1753" s="28">
        <v>2024</v>
      </c>
      <c r="B1753" s="29" t="s">
        <v>11</v>
      </c>
      <c r="C1753" s="29" t="s">
        <v>12</v>
      </c>
      <c r="D1753" s="29" t="s">
        <v>96</v>
      </c>
      <c r="E1753" s="28">
        <v>207600</v>
      </c>
      <c r="F1753" s="29" t="s">
        <v>14</v>
      </c>
      <c r="G1753" s="28">
        <v>207600</v>
      </c>
      <c r="H1753" s="29" t="s">
        <v>17</v>
      </c>
      <c r="I1753" s="28">
        <v>0</v>
      </c>
      <c r="J1753" s="29" t="s">
        <v>17</v>
      </c>
      <c r="K1753" s="29" t="s">
        <v>16</v>
      </c>
      <c r="L1753" s="29" t="str">
        <f>_xlfn.XLOOKUP($D1753,mapping!$B$2:$B$124,mapping!$A$2:$A$124,,0)</f>
        <v>Business Intelligence</v>
      </c>
      <c r="M1753" s="29" t="str">
        <f>_xlfn.XLOOKUP($C1753,mapping!$J$2:$J$5,mapping!$K$2:$K$5,,0)</f>
        <v>Full-Time</v>
      </c>
      <c r="N1753" s="29" t="str">
        <f>_xlfn.XLOOKUP($B1753,mapping!$G$2:$G$5,mapping!$H$2:$H$5,,0)</f>
        <v>Mid-Level</v>
      </c>
      <c r="O1753" s="29" t="str">
        <f>_xlfn.XLOOKUP($J1753,mapping!$D$2:$D$56,mapping!$E$2:$E$56,,0)</f>
        <v>United States</v>
      </c>
      <c r="P1753" s="29" t="str">
        <f>_xlfn.XLOOKUP($K1753,mapping!$P$2:$P$4,mapping!$Q$2:$Q$4,,0)</f>
        <v>Medium</v>
      </c>
      <c r="Q1753" s="29" t="str">
        <f>_xlfn.XLOOKUP($I1753,mapping!$M$2:$M$4,mapping!$N$2:$N$4,,0)</f>
        <v>On-site</v>
      </c>
    </row>
    <row r="1754" spans="1:17" x14ac:dyDescent="0.25">
      <c r="A1754" s="28">
        <v>2023</v>
      </c>
      <c r="B1754" s="29" t="s">
        <v>21</v>
      </c>
      <c r="C1754" s="29" t="s">
        <v>12</v>
      </c>
      <c r="D1754" s="29" t="s">
        <v>22</v>
      </c>
      <c r="E1754" s="28">
        <v>150000</v>
      </c>
      <c r="F1754" s="29" t="s">
        <v>14</v>
      </c>
      <c r="G1754" s="28">
        <v>150000</v>
      </c>
      <c r="H1754" s="29" t="s">
        <v>17</v>
      </c>
      <c r="I1754" s="28">
        <v>0</v>
      </c>
      <c r="J1754" s="29" t="s">
        <v>17</v>
      </c>
      <c r="K1754" s="29" t="s">
        <v>16</v>
      </c>
      <c r="L1754" s="29" t="str">
        <f>_xlfn.XLOOKUP($D1754,mapping!$B$2:$B$124,mapping!$A$2:$A$124,,0)</f>
        <v>Data Scientist</v>
      </c>
      <c r="M1754" s="29" t="str">
        <f>_xlfn.XLOOKUP($C1754,mapping!$J$2:$J$5,mapping!$K$2:$K$5,,0)</f>
        <v>Full-Time</v>
      </c>
      <c r="N1754" s="29" t="str">
        <f>_xlfn.XLOOKUP($B1754,mapping!$G$2:$G$5,mapping!$H$2:$H$5,,0)</f>
        <v>Senior</v>
      </c>
      <c r="O1754" s="29" t="str">
        <f>_xlfn.XLOOKUP($J1754,mapping!$D$2:$D$56,mapping!$E$2:$E$56,,0)</f>
        <v>United States</v>
      </c>
      <c r="P1754" s="29" t="str">
        <f>_xlfn.XLOOKUP($K1754,mapping!$P$2:$P$4,mapping!$Q$2:$Q$4,,0)</f>
        <v>Medium</v>
      </c>
      <c r="Q1754" s="29" t="str">
        <f>_xlfn.XLOOKUP($I1754,mapping!$M$2:$M$4,mapping!$N$2:$N$4,,0)</f>
        <v>On-site</v>
      </c>
    </row>
    <row r="1755" spans="1:17" x14ac:dyDescent="0.25">
      <c r="A1755" s="28">
        <v>2023</v>
      </c>
      <c r="B1755" s="29" t="s">
        <v>21</v>
      </c>
      <c r="C1755" s="29" t="s">
        <v>12</v>
      </c>
      <c r="D1755" s="29" t="s">
        <v>62</v>
      </c>
      <c r="E1755" s="28">
        <v>142000</v>
      </c>
      <c r="F1755" s="29" t="s">
        <v>14</v>
      </c>
      <c r="G1755" s="28">
        <v>142000</v>
      </c>
      <c r="H1755" s="29" t="s">
        <v>17</v>
      </c>
      <c r="I1755" s="28">
        <v>0</v>
      </c>
      <c r="J1755" s="29" t="s">
        <v>17</v>
      </c>
      <c r="K1755" s="29" t="s">
        <v>16</v>
      </c>
      <c r="L1755" s="29" t="str">
        <f>_xlfn.XLOOKUP($D1755,mapping!$B$2:$B$124,mapping!$A$2:$A$124,,0)</f>
        <v>Business Intelligence</v>
      </c>
      <c r="M1755" s="29" t="str">
        <f>_xlfn.XLOOKUP($C1755,mapping!$J$2:$J$5,mapping!$K$2:$K$5,,0)</f>
        <v>Full-Time</v>
      </c>
      <c r="N1755" s="29" t="str">
        <f>_xlfn.XLOOKUP($B1755,mapping!$G$2:$G$5,mapping!$H$2:$H$5,,0)</f>
        <v>Senior</v>
      </c>
      <c r="O1755" s="29" t="str">
        <f>_xlfn.XLOOKUP($J1755,mapping!$D$2:$D$56,mapping!$E$2:$E$56,,0)</f>
        <v>United States</v>
      </c>
      <c r="P1755" s="29" t="str">
        <f>_xlfn.XLOOKUP($K1755,mapping!$P$2:$P$4,mapping!$Q$2:$Q$4,,0)</f>
        <v>Medium</v>
      </c>
      <c r="Q1755" s="29" t="str">
        <f>_xlfn.XLOOKUP($I1755,mapping!$M$2:$M$4,mapping!$N$2:$N$4,,0)</f>
        <v>On-site</v>
      </c>
    </row>
    <row r="1756" spans="1:17" x14ac:dyDescent="0.25">
      <c r="A1756" s="28">
        <v>2022</v>
      </c>
      <c r="B1756" s="29" t="s">
        <v>21</v>
      </c>
      <c r="C1756" s="29" t="s">
        <v>12</v>
      </c>
      <c r="D1756" s="29" t="s">
        <v>13</v>
      </c>
      <c r="E1756" s="28">
        <v>119000</v>
      </c>
      <c r="F1756" s="29" t="s">
        <v>14</v>
      </c>
      <c r="G1756" s="28">
        <v>119000</v>
      </c>
      <c r="H1756" s="29" t="s">
        <v>17</v>
      </c>
      <c r="I1756" s="28">
        <v>100</v>
      </c>
      <c r="J1756" s="29" t="s">
        <v>17</v>
      </c>
      <c r="K1756" s="29" t="s">
        <v>16</v>
      </c>
      <c r="L1756" s="29" t="str">
        <f>_xlfn.XLOOKUP($D1756,mapping!$B$2:$B$124,mapping!$A$2:$A$124,,0)</f>
        <v>Data Analyst</v>
      </c>
      <c r="M1756" s="29" t="str">
        <f>_xlfn.XLOOKUP($C1756,mapping!$J$2:$J$5,mapping!$K$2:$K$5,,0)</f>
        <v>Full-Time</v>
      </c>
      <c r="N1756" s="29" t="str">
        <f>_xlfn.XLOOKUP($B1756,mapping!$G$2:$G$5,mapping!$H$2:$H$5,,0)</f>
        <v>Senior</v>
      </c>
      <c r="O1756" s="29" t="str">
        <f>_xlfn.XLOOKUP($J1756,mapping!$D$2:$D$56,mapping!$E$2:$E$56,,0)</f>
        <v>United States</v>
      </c>
      <c r="P1756" s="29" t="str">
        <f>_xlfn.XLOOKUP($K1756,mapping!$P$2:$P$4,mapping!$Q$2:$Q$4,,0)</f>
        <v>Medium</v>
      </c>
      <c r="Q1756" s="29" t="str">
        <f>_xlfn.XLOOKUP($I1756,mapping!$M$2:$M$4,mapping!$N$2:$N$4,,0)</f>
        <v>Remote</v>
      </c>
    </row>
    <row r="1757" spans="1:17" x14ac:dyDescent="0.25">
      <c r="A1757" s="28">
        <v>2023</v>
      </c>
      <c r="B1757" s="29" t="s">
        <v>21</v>
      </c>
      <c r="C1757" s="29" t="s">
        <v>12</v>
      </c>
      <c r="D1757" s="29" t="s">
        <v>162</v>
      </c>
      <c r="E1757" s="28">
        <v>80000</v>
      </c>
      <c r="F1757" s="29" t="s">
        <v>19</v>
      </c>
      <c r="G1757" s="28">
        <v>86374</v>
      </c>
      <c r="H1757" s="29" t="s">
        <v>42</v>
      </c>
      <c r="I1757" s="28">
        <v>100</v>
      </c>
      <c r="J1757" s="29" t="s">
        <v>42</v>
      </c>
      <c r="K1757" s="29" t="s">
        <v>33</v>
      </c>
      <c r="L1757" s="29" t="str">
        <f>_xlfn.XLOOKUP($D1757,mapping!$B$2:$B$124,mapping!$A$2:$A$124,,0)</f>
        <v>Data Scientist</v>
      </c>
      <c r="M1757" s="29" t="str">
        <f>_xlfn.XLOOKUP($C1757,mapping!$J$2:$J$5,mapping!$K$2:$K$5,,0)</f>
        <v>Full-Time</v>
      </c>
      <c r="N1757" s="29" t="str">
        <f>_xlfn.XLOOKUP($B1757,mapping!$G$2:$G$5,mapping!$H$2:$H$5,,0)</f>
        <v>Senior</v>
      </c>
      <c r="O1757" s="29" t="str">
        <f>_xlfn.XLOOKUP($J1757,mapping!$D$2:$D$56,mapping!$E$2:$E$56,,0)</f>
        <v>Spain</v>
      </c>
      <c r="P1757" s="29" t="str">
        <f>_xlfn.XLOOKUP($K1757,mapping!$P$2:$P$4,mapping!$Q$2:$Q$4,,0)</f>
        <v>Large</v>
      </c>
      <c r="Q1757" s="29" t="str">
        <f>_xlfn.XLOOKUP($I1757,mapping!$M$2:$M$4,mapping!$N$2:$N$4,,0)</f>
        <v>Remote</v>
      </c>
    </row>
    <row r="1758" spans="1:17" x14ac:dyDescent="0.25">
      <c r="A1758" s="28">
        <v>2024</v>
      </c>
      <c r="B1758" s="29" t="s">
        <v>21</v>
      </c>
      <c r="C1758" s="29" t="s">
        <v>12</v>
      </c>
      <c r="D1758" s="29" t="s">
        <v>129</v>
      </c>
      <c r="E1758" s="28">
        <v>282000</v>
      </c>
      <c r="F1758" s="29" t="s">
        <v>14</v>
      </c>
      <c r="G1758" s="28">
        <v>282000</v>
      </c>
      <c r="H1758" s="29" t="s">
        <v>17</v>
      </c>
      <c r="I1758" s="28">
        <v>0</v>
      </c>
      <c r="J1758" s="29" t="s">
        <v>17</v>
      </c>
      <c r="K1758" s="29" t="s">
        <v>16</v>
      </c>
      <c r="L1758" s="29" t="str">
        <f>_xlfn.XLOOKUP($D1758,mapping!$B$2:$B$124,mapping!$A$2:$A$124,,0)</f>
        <v>Software Engineer</v>
      </c>
      <c r="M1758" s="29" t="str">
        <f>_xlfn.XLOOKUP($C1758,mapping!$J$2:$J$5,mapping!$K$2:$K$5,,0)</f>
        <v>Full-Time</v>
      </c>
      <c r="N1758" s="29" t="str">
        <f>_xlfn.XLOOKUP($B1758,mapping!$G$2:$G$5,mapping!$H$2:$H$5,,0)</f>
        <v>Senior</v>
      </c>
      <c r="O1758" s="29" t="str">
        <f>_xlfn.XLOOKUP($J1758,mapping!$D$2:$D$56,mapping!$E$2:$E$56,,0)</f>
        <v>United States</v>
      </c>
      <c r="P1758" s="29" t="str">
        <f>_xlfn.XLOOKUP($K1758,mapping!$P$2:$P$4,mapping!$Q$2:$Q$4,,0)</f>
        <v>Medium</v>
      </c>
      <c r="Q1758" s="29" t="str">
        <f>_xlfn.XLOOKUP($I1758,mapping!$M$2:$M$4,mapping!$N$2:$N$4,,0)</f>
        <v>On-site</v>
      </c>
    </row>
    <row r="1759" spans="1:17" x14ac:dyDescent="0.25">
      <c r="A1759" s="28">
        <v>2023</v>
      </c>
      <c r="B1759" s="29" t="s">
        <v>21</v>
      </c>
      <c r="C1759" s="29" t="s">
        <v>12</v>
      </c>
      <c r="D1759" s="29" t="s">
        <v>34</v>
      </c>
      <c r="E1759" s="28">
        <v>200000</v>
      </c>
      <c r="F1759" s="29" t="s">
        <v>14</v>
      </c>
      <c r="G1759" s="28">
        <v>200000</v>
      </c>
      <c r="H1759" s="29" t="s">
        <v>17</v>
      </c>
      <c r="I1759" s="28">
        <v>0</v>
      </c>
      <c r="J1759" s="29" t="s">
        <v>17</v>
      </c>
      <c r="K1759" s="29" t="s">
        <v>16</v>
      </c>
      <c r="L1759" s="29" t="str">
        <f>_xlfn.XLOOKUP($D1759,mapping!$B$2:$B$124,mapping!$A$2:$A$124,,0)</f>
        <v>Researcher</v>
      </c>
      <c r="M1759" s="29" t="str">
        <f>_xlfn.XLOOKUP($C1759,mapping!$J$2:$J$5,mapping!$K$2:$K$5,,0)</f>
        <v>Full-Time</v>
      </c>
      <c r="N1759" s="29" t="str">
        <f>_xlfn.XLOOKUP($B1759,mapping!$G$2:$G$5,mapping!$H$2:$H$5,,0)</f>
        <v>Senior</v>
      </c>
      <c r="O1759" s="29" t="str">
        <f>_xlfn.XLOOKUP($J1759,mapping!$D$2:$D$56,mapping!$E$2:$E$56,,0)</f>
        <v>United States</v>
      </c>
      <c r="P1759" s="29" t="str">
        <f>_xlfn.XLOOKUP($K1759,mapping!$P$2:$P$4,mapping!$Q$2:$Q$4,,0)</f>
        <v>Medium</v>
      </c>
      <c r="Q1759" s="29" t="str">
        <f>_xlfn.XLOOKUP($I1759,mapping!$M$2:$M$4,mapping!$N$2:$N$4,,0)</f>
        <v>On-site</v>
      </c>
    </row>
    <row r="1760" spans="1:17" x14ac:dyDescent="0.25">
      <c r="A1760" s="28">
        <v>2024</v>
      </c>
      <c r="B1760" s="29" t="s">
        <v>11</v>
      </c>
      <c r="C1760" s="29" t="s">
        <v>12</v>
      </c>
      <c r="D1760" s="29" t="s">
        <v>22</v>
      </c>
      <c r="E1760" s="28">
        <v>75705</v>
      </c>
      <c r="F1760" s="29" t="s">
        <v>14</v>
      </c>
      <c r="G1760" s="28">
        <v>75705</v>
      </c>
      <c r="H1760" s="29" t="s">
        <v>17</v>
      </c>
      <c r="I1760" s="28">
        <v>0</v>
      </c>
      <c r="J1760" s="29" t="s">
        <v>17</v>
      </c>
      <c r="K1760" s="29" t="s">
        <v>16</v>
      </c>
      <c r="L1760" s="29" t="str">
        <f>_xlfn.XLOOKUP($D1760,mapping!$B$2:$B$124,mapping!$A$2:$A$124,,0)</f>
        <v>Data Scientist</v>
      </c>
      <c r="M1760" s="29" t="str">
        <f>_xlfn.XLOOKUP($C1760,mapping!$J$2:$J$5,mapping!$K$2:$K$5,,0)</f>
        <v>Full-Time</v>
      </c>
      <c r="N1760" s="29" t="str">
        <f>_xlfn.XLOOKUP($B1760,mapping!$G$2:$G$5,mapping!$H$2:$H$5,,0)</f>
        <v>Mid-Level</v>
      </c>
      <c r="O1760" s="29" t="str">
        <f>_xlfn.XLOOKUP($J1760,mapping!$D$2:$D$56,mapping!$E$2:$E$56,,0)</f>
        <v>United States</v>
      </c>
      <c r="P1760" s="29" t="str">
        <f>_xlfn.XLOOKUP($K1760,mapping!$P$2:$P$4,mapping!$Q$2:$Q$4,,0)</f>
        <v>Medium</v>
      </c>
      <c r="Q1760" s="29" t="str">
        <f>_xlfn.XLOOKUP($I1760,mapping!$M$2:$M$4,mapping!$N$2:$N$4,,0)</f>
        <v>On-site</v>
      </c>
    </row>
    <row r="1761" spans="1:17" x14ac:dyDescent="0.25">
      <c r="A1761" s="28">
        <v>2023</v>
      </c>
      <c r="B1761" s="29" t="s">
        <v>21</v>
      </c>
      <c r="C1761" s="29" t="s">
        <v>12</v>
      </c>
      <c r="D1761" s="29" t="s">
        <v>18</v>
      </c>
      <c r="E1761" s="28">
        <v>124000</v>
      </c>
      <c r="F1761" s="29" t="s">
        <v>14</v>
      </c>
      <c r="G1761" s="28">
        <v>124000</v>
      </c>
      <c r="H1761" s="29" t="s">
        <v>45</v>
      </c>
      <c r="I1761" s="28">
        <v>0</v>
      </c>
      <c r="J1761" s="29" t="s">
        <v>45</v>
      </c>
      <c r="K1761" s="29" t="s">
        <v>16</v>
      </c>
      <c r="L1761" s="29" t="str">
        <f>_xlfn.XLOOKUP($D1761,mapping!$B$2:$B$124,mapping!$A$2:$A$124,,0)</f>
        <v>Machine Learning Engineer</v>
      </c>
      <c r="M1761" s="29" t="str">
        <f>_xlfn.XLOOKUP($C1761,mapping!$J$2:$J$5,mapping!$K$2:$K$5,,0)</f>
        <v>Full-Time</v>
      </c>
      <c r="N1761" s="29" t="str">
        <f>_xlfn.XLOOKUP($B1761,mapping!$G$2:$G$5,mapping!$H$2:$H$5,,0)</f>
        <v>Senior</v>
      </c>
      <c r="O1761" s="29" t="str">
        <f>_xlfn.XLOOKUP($J1761,mapping!$D$2:$D$56,mapping!$E$2:$E$56,,0)</f>
        <v>Canada</v>
      </c>
      <c r="P1761" s="29" t="str">
        <f>_xlfn.XLOOKUP($K1761,mapping!$P$2:$P$4,mapping!$Q$2:$Q$4,,0)</f>
        <v>Medium</v>
      </c>
      <c r="Q1761" s="29" t="str">
        <f>_xlfn.XLOOKUP($I1761,mapping!$M$2:$M$4,mapping!$N$2:$N$4,,0)</f>
        <v>On-site</v>
      </c>
    </row>
    <row r="1762" spans="1:17" x14ac:dyDescent="0.25">
      <c r="A1762" s="28">
        <v>2024</v>
      </c>
      <c r="B1762" s="29" t="s">
        <v>21</v>
      </c>
      <c r="C1762" s="29" t="s">
        <v>12</v>
      </c>
      <c r="D1762" s="29" t="s">
        <v>26</v>
      </c>
      <c r="E1762" s="28">
        <v>147500</v>
      </c>
      <c r="F1762" s="29" t="s">
        <v>14</v>
      </c>
      <c r="G1762" s="28">
        <v>147500</v>
      </c>
      <c r="H1762" s="29" t="s">
        <v>17</v>
      </c>
      <c r="I1762" s="28">
        <v>100</v>
      </c>
      <c r="J1762" s="29" t="s">
        <v>17</v>
      </c>
      <c r="K1762" s="29" t="s">
        <v>16</v>
      </c>
      <c r="L1762" s="29" t="str">
        <f>_xlfn.XLOOKUP($D1762,mapping!$B$2:$B$124,mapping!$A$2:$A$124,,0)</f>
        <v>Data Engineer</v>
      </c>
      <c r="M1762" s="29" t="str">
        <f>_xlfn.XLOOKUP($C1762,mapping!$J$2:$J$5,mapping!$K$2:$K$5,,0)</f>
        <v>Full-Time</v>
      </c>
      <c r="N1762" s="29" t="str">
        <f>_xlfn.XLOOKUP($B1762,mapping!$G$2:$G$5,mapping!$H$2:$H$5,,0)</f>
        <v>Senior</v>
      </c>
      <c r="O1762" s="29" t="str">
        <f>_xlfn.XLOOKUP($J1762,mapping!$D$2:$D$56,mapping!$E$2:$E$56,,0)</f>
        <v>United States</v>
      </c>
      <c r="P1762" s="29" t="str">
        <f>_xlfn.XLOOKUP($K1762,mapping!$P$2:$P$4,mapping!$Q$2:$Q$4,,0)</f>
        <v>Medium</v>
      </c>
      <c r="Q1762" s="29" t="str">
        <f>_xlfn.XLOOKUP($I1762,mapping!$M$2:$M$4,mapping!$N$2:$N$4,,0)</f>
        <v>Remote</v>
      </c>
    </row>
    <row r="1763" spans="1:17" x14ac:dyDescent="0.25">
      <c r="A1763" s="28">
        <v>2023</v>
      </c>
      <c r="B1763" s="29" t="s">
        <v>21</v>
      </c>
      <c r="C1763" s="29" t="s">
        <v>12</v>
      </c>
      <c r="D1763" s="29" t="s">
        <v>63</v>
      </c>
      <c r="E1763" s="28">
        <v>150000</v>
      </c>
      <c r="F1763" s="29" t="s">
        <v>14</v>
      </c>
      <c r="G1763" s="28">
        <v>150000</v>
      </c>
      <c r="H1763" s="29" t="s">
        <v>17</v>
      </c>
      <c r="I1763" s="28">
        <v>0</v>
      </c>
      <c r="J1763" s="29" t="s">
        <v>17</v>
      </c>
      <c r="K1763" s="29" t="s">
        <v>16</v>
      </c>
      <c r="L1763" s="29" t="str">
        <f>_xlfn.XLOOKUP($D1763,mapping!$B$2:$B$124,mapping!$A$2:$A$124,,0)</f>
        <v>Data Architect</v>
      </c>
      <c r="M1763" s="29" t="str">
        <f>_xlfn.XLOOKUP($C1763,mapping!$J$2:$J$5,mapping!$K$2:$K$5,,0)</f>
        <v>Full-Time</v>
      </c>
      <c r="N1763" s="29" t="str">
        <f>_xlfn.XLOOKUP($B1763,mapping!$G$2:$G$5,mapping!$H$2:$H$5,,0)</f>
        <v>Senior</v>
      </c>
      <c r="O1763" s="29" t="str">
        <f>_xlfn.XLOOKUP($J1763,mapping!$D$2:$D$56,mapping!$E$2:$E$56,,0)</f>
        <v>United States</v>
      </c>
      <c r="P1763" s="29" t="str">
        <f>_xlfn.XLOOKUP($K1763,mapping!$P$2:$P$4,mapping!$Q$2:$Q$4,,0)</f>
        <v>Medium</v>
      </c>
      <c r="Q1763" s="29" t="str">
        <f>_xlfn.XLOOKUP($I1763,mapping!$M$2:$M$4,mapping!$N$2:$N$4,,0)</f>
        <v>On-site</v>
      </c>
    </row>
    <row r="1764" spans="1:17" x14ac:dyDescent="0.25">
      <c r="A1764" s="28">
        <v>2023</v>
      </c>
      <c r="B1764" s="29" t="s">
        <v>11</v>
      </c>
      <c r="C1764" s="29" t="s">
        <v>12</v>
      </c>
      <c r="D1764" s="29" t="s">
        <v>22</v>
      </c>
      <c r="E1764" s="28">
        <v>157000</v>
      </c>
      <c r="F1764" s="29" t="s">
        <v>14</v>
      </c>
      <c r="G1764" s="28">
        <v>157000</v>
      </c>
      <c r="H1764" s="29" t="s">
        <v>17</v>
      </c>
      <c r="I1764" s="28">
        <v>100</v>
      </c>
      <c r="J1764" s="29" t="s">
        <v>17</v>
      </c>
      <c r="K1764" s="29" t="s">
        <v>16</v>
      </c>
      <c r="L1764" s="29" t="str">
        <f>_xlfn.XLOOKUP($D1764,mapping!$B$2:$B$124,mapping!$A$2:$A$124,,0)</f>
        <v>Data Scientist</v>
      </c>
      <c r="M1764" s="29" t="str">
        <f>_xlfn.XLOOKUP($C1764,mapping!$J$2:$J$5,mapping!$K$2:$K$5,,0)</f>
        <v>Full-Time</v>
      </c>
      <c r="N1764" s="29" t="str">
        <f>_xlfn.XLOOKUP($B1764,mapping!$G$2:$G$5,mapping!$H$2:$H$5,,0)</f>
        <v>Mid-Level</v>
      </c>
      <c r="O1764" s="29" t="str">
        <f>_xlfn.XLOOKUP($J1764,mapping!$D$2:$D$56,mapping!$E$2:$E$56,,0)</f>
        <v>United States</v>
      </c>
      <c r="P1764" s="29" t="str">
        <f>_xlfn.XLOOKUP($K1764,mapping!$P$2:$P$4,mapping!$Q$2:$Q$4,,0)</f>
        <v>Medium</v>
      </c>
      <c r="Q1764" s="29" t="str">
        <f>_xlfn.XLOOKUP($I1764,mapping!$M$2:$M$4,mapping!$N$2:$N$4,,0)</f>
        <v>Remote</v>
      </c>
    </row>
    <row r="1765" spans="1:17" x14ac:dyDescent="0.25">
      <c r="A1765" s="28">
        <v>2023</v>
      </c>
      <c r="B1765" s="29" t="s">
        <v>11</v>
      </c>
      <c r="C1765" s="29" t="s">
        <v>12</v>
      </c>
      <c r="D1765" s="29" t="s">
        <v>57</v>
      </c>
      <c r="E1765" s="28">
        <v>235000</v>
      </c>
      <c r="F1765" s="29" t="s">
        <v>14</v>
      </c>
      <c r="G1765" s="28">
        <v>235000</v>
      </c>
      <c r="H1765" s="29" t="s">
        <v>17</v>
      </c>
      <c r="I1765" s="28">
        <v>100</v>
      </c>
      <c r="J1765" s="29" t="s">
        <v>17</v>
      </c>
      <c r="K1765" s="29" t="s">
        <v>16</v>
      </c>
      <c r="L1765" s="29" t="str">
        <f>_xlfn.XLOOKUP($D1765,mapping!$B$2:$B$124,mapping!$A$2:$A$124,,0)</f>
        <v>Data Scientist</v>
      </c>
      <c r="M1765" s="29" t="str">
        <f>_xlfn.XLOOKUP($C1765,mapping!$J$2:$J$5,mapping!$K$2:$K$5,,0)</f>
        <v>Full-Time</v>
      </c>
      <c r="N1765" s="29" t="str">
        <f>_xlfn.XLOOKUP($B1765,mapping!$G$2:$G$5,mapping!$H$2:$H$5,,0)</f>
        <v>Mid-Level</v>
      </c>
      <c r="O1765" s="29" t="str">
        <f>_xlfn.XLOOKUP($J1765,mapping!$D$2:$D$56,mapping!$E$2:$E$56,,0)</f>
        <v>United States</v>
      </c>
      <c r="P1765" s="29" t="str">
        <f>_xlfn.XLOOKUP($K1765,mapping!$P$2:$P$4,mapping!$Q$2:$Q$4,,0)</f>
        <v>Medium</v>
      </c>
      <c r="Q1765" s="29" t="str">
        <f>_xlfn.XLOOKUP($I1765,mapping!$M$2:$M$4,mapping!$N$2:$N$4,,0)</f>
        <v>Remote</v>
      </c>
    </row>
    <row r="1766" spans="1:17" x14ac:dyDescent="0.25">
      <c r="A1766" s="28">
        <v>2023</v>
      </c>
      <c r="B1766" s="29" t="s">
        <v>21</v>
      </c>
      <c r="C1766" s="29" t="s">
        <v>12</v>
      </c>
      <c r="D1766" s="29" t="s">
        <v>52</v>
      </c>
      <c r="E1766" s="28">
        <v>105000</v>
      </c>
      <c r="F1766" s="29" t="s">
        <v>14</v>
      </c>
      <c r="G1766" s="28">
        <v>105000</v>
      </c>
      <c r="H1766" s="29" t="s">
        <v>17</v>
      </c>
      <c r="I1766" s="28">
        <v>0</v>
      </c>
      <c r="J1766" s="29" t="s">
        <v>17</v>
      </c>
      <c r="K1766" s="29" t="s">
        <v>16</v>
      </c>
      <c r="L1766" s="29" t="str">
        <f>_xlfn.XLOOKUP($D1766,mapping!$B$2:$B$124,mapping!$A$2:$A$124,,0)</f>
        <v>Business Intelligence</v>
      </c>
      <c r="M1766" s="29" t="str">
        <f>_xlfn.XLOOKUP($C1766,mapping!$J$2:$J$5,mapping!$K$2:$K$5,,0)</f>
        <v>Full-Time</v>
      </c>
      <c r="N1766" s="29" t="str">
        <f>_xlfn.XLOOKUP($B1766,mapping!$G$2:$G$5,mapping!$H$2:$H$5,,0)</f>
        <v>Senior</v>
      </c>
      <c r="O1766" s="29" t="str">
        <f>_xlfn.XLOOKUP($J1766,mapping!$D$2:$D$56,mapping!$E$2:$E$56,,0)</f>
        <v>United States</v>
      </c>
      <c r="P1766" s="29" t="str">
        <f>_xlfn.XLOOKUP($K1766,mapping!$P$2:$P$4,mapping!$Q$2:$Q$4,,0)</f>
        <v>Medium</v>
      </c>
      <c r="Q1766" s="29" t="str">
        <f>_xlfn.XLOOKUP($I1766,mapping!$M$2:$M$4,mapping!$N$2:$N$4,,0)</f>
        <v>On-site</v>
      </c>
    </row>
    <row r="1767" spans="1:17" x14ac:dyDescent="0.25">
      <c r="A1767" s="28">
        <v>2023</v>
      </c>
      <c r="B1767" s="29" t="s">
        <v>21</v>
      </c>
      <c r="C1767" s="29" t="s">
        <v>12</v>
      </c>
      <c r="D1767" s="29" t="s">
        <v>22</v>
      </c>
      <c r="E1767" s="28">
        <v>185000</v>
      </c>
      <c r="F1767" s="29" t="s">
        <v>14</v>
      </c>
      <c r="G1767" s="28">
        <v>185000</v>
      </c>
      <c r="H1767" s="29" t="s">
        <v>17</v>
      </c>
      <c r="I1767" s="28">
        <v>100</v>
      </c>
      <c r="J1767" s="29" t="s">
        <v>17</v>
      </c>
      <c r="K1767" s="29" t="s">
        <v>16</v>
      </c>
      <c r="L1767" s="29" t="str">
        <f>_xlfn.XLOOKUP($D1767,mapping!$B$2:$B$124,mapping!$A$2:$A$124,,0)</f>
        <v>Data Scientist</v>
      </c>
      <c r="M1767" s="29" t="str">
        <f>_xlfn.XLOOKUP($C1767,mapping!$J$2:$J$5,mapping!$K$2:$K$5,,0)</f>
        <v>Full-Time</v>
      </c>
      <c r="N1767" s="29" t="str">
        <f>_xlfn.XLOOKUP($B1767,mapping!$G$2:$G$5,mapping!$H$2:$H$5,,0)</f>
        <v>Senior</v>
      </c>
      <c r="O1767" s="29" t="str">
        <f>_xlfn.XLOOKUP($J1767,mapping!$D$2:$D$56,mapping!$E$2:$E$56,,0)</f>
        <v>United States</v>
      </c>
      <c r="P1767" s="29" t="str">
        <f>_xlfn.XLOOKUP($K1767,mapping!$P$2:$P$4,mapping!$Q$2:$Q$4,,0)</f>
        <v>Medium</v>
      </c>
      <c r="Q1767" s="29" t="str">
        <f>_xlfn.XLOOKUP($I1767,mapping!$M$2:$M$4,mapping!$N$2:$N$4,,0)</f>
        <v>Remote</v>
      </c>
    </row>
    <row r="1768" spans="1:17" x14ac:dyDescent="0.25">
      <c r="A1768" s="28">
        <v>2024</v>
      </c>
      <c r="B1768" s="29" t="s">
        <v>11</v>
      </c>
      <c r="C1768" s="29" t="s">
        <v>12</v>
      </c>
      <c r="D1768" s="29" t="s">
        <v>69</v>
      </c>
      <c r="E1768" s="28">
        <v>128000</v>
      </c>
      <c r="F1768" s="29" t="s">
        <v>14</v>
      </c>
      <c r="G1768" s="28">
        <v>128000</v>
      </c>
      <c r="H1768" s="29" t="s">
        <v>17</v>
      </c>
      <c r="I1768" s="28">
        <v>0</v>
      </c>
      <c r="J1768" s="29" t="s">
        <v>17</v>
      </c>
      <c r="K1768" s="29" t="s">
        <v>16</v>
      </c>
      <c r="L1768" s="29" t="str">
        <f>_xlfn.XLOOKUP($D1768,mapping!$B$2:$B$124,mapping!$A$2:$A$124,,0)</f>
        <v>Data Manager</v>
      </c>
      <c r="M1768" s="29" t="str">
        <f>_xlfn.XLOOKUP($C1768,mapping!$J$2:$J$5,mapping!$K$2:$K$5,,0)</f>
        <v>Full-Time</v>
      </c>
      <c r="N1768" s="29" t="str">
        <f>_xlfn.XLOOKUP($B1768,mapping!$G$2:$G$5,mapping!$H$2:$H$5,,0)</f>
        <v>Mid-Level</v>
      </c>
      <c r="O1768" s="29" t="str">
        <f>_xlfn.XLOOKUP($J1768,mapping!$D$2:$D$56,mapping!$E$2:$E$56,,0)</f>
        <v>United States</v>
      </c>
      <c r="P1768" s="29" t="str">
        <f>_xlfn.XLOOKUP($K1768,mapping!$P$2:$P$4,mapping!$Q$2:$Q$4,,0)</f>
        <v>Medium</v>
      </c>
      <c r="Q1768" s="29" t="str">
        <f>_xlfn.XLOOKUP($I1768,mapping!$M$2:$M$4,mapping!$N$2:$N$4,,0)</f>
        <v>On-site</v>
      </c>
    </row>
    <row r="1769" spans="1:17" x14ac:dyDescent="0.25">
      <c r="A1769" s="28">
        <v>2023</v>
      </c>
      <c r="B1769" s="29" t="s">
        <v>21</v>
      </c>
      <c r="C1769" s="29" t="s">
        <v>12</v>
      </c>
      <c r="D1769" s="29" t="s">
        <v>22</v>
      </c>
      <c r="E1769" s="28">
        <v>182000</v>
      </c>
      <c r="F1769" s="29" t="s">
        <v>14</v>
      </c>
      <c r="G1769" s="28">
        <v>182000</v>
      </c>
      <c r="H1769" s="29" t="s">
        <v>17</v>
      </c>
      <c r="I1769" s="28">
        <v>0</v>
      </c>
      <c r="J1769" s="29" t="s">
        <v>17</v>
      </c>
      <c r="K1769" s="29" t="s">
        <v>16</v>
      </c>
      <c r="L1769" s="29" t="str">
        <f>_xlfn.XLOOKUP($D1769,mapping!$B$2:$B$124,mapping!$A$2:$A$124,,0)</f>
        <v>Data Scientist</v>
      </c>
      <c r="M1769" s="29" t="str">
        <f>_xlfn.XLOOKUP($C1769,mapping!$J$2:$J$5,mapping!$K$2:$K$5,,0)</f>
        <v>Full-Time</v>
      </c>
      <c r="N1769" s="29" t="str">
        <f>_xlfn.XLOOKUP($B1769,mapping!$G$2:$G$5,mapping!$H$2:$H$5,,0)</f>
        <v>Senior</v>
      </c>
      <c r="O1769" s="29" t="str">
        <f>_xlfn.XLOOKUP($J1769,mapping!$D$2:$D$56,mapping!$E$2:$E$56,,0)</f>
        <v>United States</v>
      </c>
      <c r="P1769" s="29" t="str">
        <f>_xlfn.XLOOKUP($K1769,mapping!$P$2:$P$4,mapping!$Q$2:$Q$4,,0)</f>
        <v>Medium</v>
      </c>
      <c r="Q1769" s="29" t="str">
        <f>_xlfn.XLOOKUP($I1769,mapping!$M$2:$M$4,mapping!$N$2:$N$4,,0)</f>
        <v>On-site</v>
      </c>
    </row>
    <row r="1770" spans="1:17" x14ac:dyDescent="0.25">
      <c r="A1770" s="28">
        <v>2023</v>
      </c>
      <c r="B1770" s="29" t="s">
        <v>21</v>
      </c>
      <c r="C1770" s="29" t="s">
        <v>12</v>
      </c>
      <c r="D1770" s="29" t="s">
        <v>26</v>
      </c>
      <c r="E1770" s="28">
        <v>181500</v>
      </c>
      <c r="F1770" s="29" t="s">
        <v>14</v>
      </c>
      <c r="G1770" s="28">
        <v>181500</v>
      </c>
      <c r="H1770" s="29" t="s">
        <v>17</v>
      </c>
      <c r="I1770" s="28">
        <v>0</v>
      </c>
      <c r="J1770" s="29" t="s">
        <v>17</v>
      </c>
      <c r="K1770" s="29" t="s">
        <v>16</v>
      </c>
      <c r="L1770" s="29" t="str">
        <f>_xlfn.XLOOKUP($D1770,mapping!$B$2:$B$124,mapping!$A$2:$A$124,,0)</f>
        <v>Data Engineer</v>
      </c>
      <c r="M1770" s="29" t="str">
        <f>_xlfn.XLOOKUP($C1770,mapping!$J$2:$J$5,mapping!$K$2:$K$5,,0)</f>
        <v>Full-Time</v>
      </c>
      <c r="N1770" s="29" t="str">
        <f>_xlfn.XLOOKUP($B1770,mapping!$G$2:$G$5,mapping!$H$2:$H$5,,0)</f>
        <v>Senior</v>
      </c>
      <c r="O1770" s="29" t="str">
        <f>_xlfn.XLOOKUP($J1770,mapping!$D$2:$D$56,mapping!$E$2:$E$56,,0)</f>
        <v>United States</v>
      </c>
      <c r="P1770" s="29" t="str">
        <f>_xlfn.XLOOKUP($K1770,mapping!$P$2:$P$4,mapping!$Q$2:$Q$4,,0)</f>
        <v>Medium</v>
      </c>
      <c r="Q1770" s="29" t="str">
        <f>_xlfn.XLOOKUP($I1770,mapping!$M$2:$M$4,mapping!$N$2:$N$4,,0)</f>
        <v>On-site</v>
      </c>
    </row>
    <row r="1771" spans="1:17" x14ac:dyDescent="0.25">
      <c r="A1771" s="28">
        <v>2024</v>
      </c>
      <c r="B1771" s="29" t="s">
        <v>21</v>
      </c>
      <c r="C1771" s="29" t="s">
        <v>12</v>
      </c>
      <c r="D1771" s="29" t="s">
        <v>22</v>
      </c>
      <c r="E1771" s="28">
        <v>170700</v>
      </c>
      <c r="F1771" s="29" t="s">
        <v>14</v>
      </c>
      <c r="G1771" s="28">
        <v>170700</v>
      </c>
      <c r="H1771" s="29" t="s">
        <v>17</v>
      </c>
      <c r="I1771" s="28">
        <v>0</v>
      </c>
      <c r="J1771" s="29" t="s">
        <v>17</v>
      </c>
      <c r="K1771" s="29" t="s">
        <v>16</v>
      </c>
      <c r="L1771" s="29" t="str">
        <f>_xlfn.XLOOKUP($D1771,mapping!$B$2:$B$124,mapping!$A$2:$A$124,,0)</f>
        <v>Data Scientist</v>
      </c>
      <c r="M1771" s="29" t="str">
        <f>_xlfn.XLOOKUP($C1771,mapping!$J$2:$J$5,mapping!$K$2:$K$5,,0)</f>
        <v>Full-Time</v>
      </c>
      <c r="N1771" s="29" t="str">
        <f>_xlfn.XLOOKUP($B1771,mapping!$G$2:$G$5,mapping!$H$2:$H$5,,0)</f>
        <v>Senior</v>
      </c>
      <c r="O1771" s="29" t="str">
        <f>_xlfn.XLOOKUP($J1771,mapping!$D$2:$D$56,mapping!$E$2:$E$56,,0)</f>
        <v>United States</v>
      </c>
      <c r="P1771" s="29" t="str">
        <f>_xlfn.XLOOKUP($K1771,mapping!$P$2:$P$4,mapping!$Q$2:$Q$4,,0)</f>
        <v>Medium</v>
      </c>
      <c r="Q1771" s="29" t="str">
        <f>_xlfn.XLOOKUP($I1771,mapping!$M$2:$M$4,mapping!$N$2:$N$4,,0)</f>
        <v>On-site</v>
      </c>
    </row>
    <row r="1772" spans="1:17" x14ac:dyDescent="0.25">
      <c r="A1772" s="28">
        <v>2023</v>
      </c>
      <c r="B1772" s="29" t="s">
        <v>21</v>
      </c>
      <c r="C1772" s="29" t="s">
        <v>12</v>
      </c>
      <c r="D1772" s="29" t="s">
        <v>40</v>
      </c>
      <c r="E1772" s="28">
        <v>194521</v>
      </c>
      <c r="F1772" s="29" t="s">
        <v>14</v>
      </c>
      <c r="G1772" s="28">
        <v>194521</v>
      </c>
      <c r="H1772" s="29" t="s">
        <v>17</v>
      </c>
      <c r="I1772" s="28">
        <v>0</v>
      </c>
      <c r="J1772" s="29" t="s">
        <v>17</v>
      </c>
      <c r="K1772" s="29" t="s">
        <v>16</v>
      </c>
      <c r="L1772" s="29" t="str">
        <f>_xlfn.XLOOKUP($D1772,mapping!$B$2:$B$124,mapping!$A$2:$A$124,,0)</f>
        <v>Business Intelligence</v>
      </c>
      <c r="M1772" s="29" t="str">
        <f>_xlfn.XLOOKUP($C1772,mapping!$J$2:$J$5,mapping!$K$2:$K$5,,0)</f>
        <v>Full-Time</v>
      </c>
      <c r="N1772" s="29" t="str">
        <f>_xlfn.XLOOKUP($B1772,mapping!$G$2:$G$5,mapping!$H$2:$H$5,,0)</f>
        <v>Senior</v>
      </c>
      <c r="O1772" s="29" t="str">
        <f>_xlfn.XLOOKUP($J1772,mapping!$D$2:$D$56,mapping!$E$2:$E$56,,0)</f>
        <v>United States</v>
      </c>
      <c r="P1772" s="29" t="str">
        <f>_xlfn.XLOOKUP($K1772,mapping!$P$2:$P$4,mapping!$Q$2:$Q$4,,0)</f>
        <v>Medium</v>
      </c>
      <c r="Q1772" s="29" t="str">
        <f>_xlfn.XLOOKUP($I1772,mapping!$M$2:$M$4,mapping!$N$2:$N$4,,0)</f>
        <v>On-site</v>
      </c>
    </row>
    <row r="1773" spans="1:17" x14ac:dyDescent="0.25">
      <c r="A1773" s="28">
        <v>2024</v>
      </c>
      <c r="B1773" s="29" t="s">
        <v>21</v>
      </c>
      <c r="C1773" s="29" t="s">
        <v>12</v>
      </c>
      <c r="D1773" s="29" t="s">
        <v>26</v>
      </c>
      <c r="E1773" s="28">
        <v>295000</v>
      </c>
      <c r="F1773" s="29" t="s">
        <v>14</v>
      </c>
      <c r="G1773" s="28">
        <v>295000</v>
      </c>
      <c r="H1773" s="29" t="s">
        <v>17</v>
      </c>
      <c r="I1773" s="28">
        <v>0</v>
      </c>
      <c r="J1773" s="29" t="s">
        <v>17</v>
      </c>
      <c r="K1773" s="29" t="s">
        <v>16</v>
      </c>
      <c r="L1773" s="29" t="str">
        <f>_xlfn.XLOOKUP($D1773,mapping!$B$2:$B$124,mapping!$A$2:$A$124,,0)</f>
        <v>Data Engineer</v>
      </c>
      <c r="M1773" s="29" t="str">
        <f>_xlfn.XLOOKUP($C1773,mapping!$J$2:$J$5,mapping!$K$2:$K$5,,0)</f>
        <v>Full-Time</v>
      </c>
      <c r="N1773" s="29" t="str">
        <f>_xlfn.XLOOKUP($B1773,mapping!$G$2:$G$5,mapping!$H$2:$H$5,,0)</f>
        <v>Senior</v>
      </c>
      <c r="O1773" s="29" t="str">
        <f>_xlfn.XLOOKUP($J1773,mapping!$D$2:$D$56,mapping!$E$2:$E$56,,0)</f>
        <v>United States</v>
      </c>
      <c r="P1773" s="29" t="str">
        <f>_xlfn.XLOOKUP($K1773,mapping!$P$2:$P$4,mapping!$Q$2:$Q$4,,0)</f>
        <v>Medium</v>
      </c>
      <c r="Q1773" s="29" t="str">
        <f>_xlfn.XLOOKUP($I1773,mapping!$M$2:$M$4,mapping!$N$2:$N$4,,0)</f>
        <v>On-site</v>
      </c>
    </row>
    <row r="1774" spans="1:17" x14ac:dyDescent="0.25">
      <c r="A1774" s="28">
        <v>2024</v>
      </c>
      <c r="B1774" s="29" t="s">
        <v>21</v>
      </c>
      <c r="C1774" s="29" t="s">
        <v>12</v>
      </c>
      <c r="D1774" s="29" t="s">
        <v>57</v>
      </c>
      <c r="E1774" s="28">
        <v>144200</v>
      </c>
      <c r="F1774" s="29" t="s">
        <v>14</v>
      </c>
      <c r="G1774" s="28">
        <v>144200</v>
      </c>
      <c r="H1774" s="29" t="s">
        <v>17</v>
      </c>
      <c r="I1774" s="28">
        <v>0</v>
      </c>
      <c r="J1774" s="29" t="s">
        <v>17</v>
      </c>
      <c r="K1774" s="29" t="s">
        <v>16</v>
      </c>
      <c r="L1774" s="29" t="str">
        <f>_xlfn.XLOOKUP($D1774,mapping!$B$2:$B$124,mapping!$A$2:$A$124,,0)</f>
        <v>Data Scientist</v>
      </c>
      <c r="M1774" s="29" t="str">
        <f>_xlfn.XLOOKUP($C1774,mapping!$J$2:$J$5,mapping!$K$2:$K$5,,0)</f>
        <v>Full-Time</v>
      </c>
      <c r="N1774" s="29" t="str">
        <f>_xlfn.XLOOKUP($B1774,mapping!$G$2:$G$5,mapping!$H$2:$H$5,,0)</f>
        <v>Senior</v>
      </c>
      <c r="O1774" s="29" t="str">
        <f>_xlfn.XLOOKUP($J1774,mapping!$D$2:$D$56,mapping!$E$2:$E$56,,0)</f>
        <v>United States</v>
      </c>
      <c r="P1774" s="29" t="str">
        <f>_xlfn.XLOOKUP($K1774,mapping!$P$2:$P$4,mapping!$Q$2:$Q$4,,0)</f>
        <v>Medium</v>
      </c>
      <c r="Q1774" s="29" t="str">
        <f>_xlfn.XLOOKUP($I1774,mapping!$M$2:$M$4,mapping!$N$2:$N$4,,0)</f>
        <v>On-site</v>
      </c>
    </row>
    <row r="1775" spans="1:17" x14ac:dyDescent="0.25">
      <c r="A1775" s="28">
        <v>2023</v>
      </c>
      <c r="B1775" s="29" t="s">
        <v>21</v>
      </c>
      <c r="C1775" s="29" t="s">
        <v>12</v>
      </c>
      <c r="D1775" s="29" t="s">
        <v>51</v>
      </c>
      <c r="E1775" s="28">
        <v>230000</v>
      </c>
      <c r="F1775" s="29" t="s">
        <v>14</v>
      </c>
      <c r="G1775" s="28">
        <v>230000</v>
      </c>
      <c r="H1775" s="29" t="s">
        <v>17</v>
      </c>
      <c r="I1775" s="28">
        <v>100</v>
      </c>
      <c r="J1775" s="29" t="s">
        <v>17</v>
      </c>
      <c r="K1775" s="29" t="s">
        <v>16</v>
      </c>
      <c r="L1775" s="29" t="str">
        <f>_xlfn.XLOOKUP($D1775,mapping!$B$2:$B$124,mapping!$A$2:$A$124,,0)</f>
        <v>Applied Scientist</v>
      </c>
      <c r="M1775" s="29" t="str">
        <f>_xlfn.XLOOKUP($C1775,mapping!$J$2:$J$5,mapping!$K$2:$K$5,,0)</f>
        <v>Full-Time</v>
      </c>
      <c r="N1775" s="29" t="str">
        <f>_xlfn.XLOOKUP($B1775,mapping!$G$2:$G$5,mapping!$H$2:$H$5,,0)</f>
        <v>Senior</v>
      </c>
      <c r="O1775" s="29" t="str">
        <f>_xlfn.XLOOKUP($J1775,mapping!$D$2:$D$56,mapping!$E$2:$E$56,,0)</f>
        <v>United States</v>
      </c>
      <c r="P1775" s="29" t="str">
        <f>_xlfn.XLOOKUP($K1775,mapping!$P$2:$P$4,mapping!$Q$2:$Q$4,,0)</f>
        <v>Medium</v>
      </c>
      <c r="Q1775" s="29" t="str">
        <f>_xlfn.XLOOKUP($I1775,mapping!$M$2:$M$4,mapping!$N$2:$N$4,,0)</f>
        <v>Remote</v>
      </c>
    </row>
    <row r="1776" spans="1:17" x14ac:dyDescent="0.25">
      <c r="A1776" s="28">
        <v>2024</v>
      </c>
      <c r="B1776" s="29" t="s">
        <v>29</v>
      </c>
      <c r="C1776" s="29" t="s">
        <v>12</v>
      </c>
      <c r="D1776" s="29" t="s">
        <v>96</v>
      </c>
      <c r="E1776" s="28">
        <v>166000</v>
      </c>
      <c r="F1776" s="29" t="s">
        <v>14</v>
      </c>
      <c r="G1776" s="28">
        <v>166000</v>
      </c>
      <c r="H1776" s="29" t="s">
        <v>17</v>
      </c>
      <c r="I1776" s="28">
        <v>100</v>
      </c>
      <c r="J1776" s="29" t="s">
        <v>17</v>
      </c>
      <c r="K1776" s="29" t="s">
        <v>16</v>
      </c>
      <c r="L1776" s="29" t="str">
        <f>_xlfn.XLOOKUP($D1776,mapping!$B$2:$B$124,mapping!$A$2:$A$124,,0)</f>
        <v>Business Intelligence</v>
      </c>
      <c r="M1776" s="29" t="str">
        <f>_xlfn.XLOOKUP($C1776,mapping!$J$2:$J$5,mapping!$K$2:$K$5,,0)</f>
        <v>Full-Time</v>
      </c>
      <c r="N1776" s="29" t="str">
        <f>_xlfn.XLOOKUP($B1776,mapping!$G$2:$G$5,mapping!$H$2:$H$5,,0)</f>
        <v>Junior</v>
      </c>
      <c r="O1776" s="29" t="str">
        <f>_xlfn.XLOOKUP($J1776,mapping!$D$2:$D$56,mapping!$E$2:$E$56,,0)</f>
        <v>United States</v>
      </c>
      <c r="P1776" s="29" t="str">
        <f>_xlfn.XLOOKUP($K1776,mapping!$P$2:$P$4,mapping!$Q$2:$Q$4,,0)</f>
        <v>Medium</v>
      </c>
      <c r="Q1776" s="29" t="str">
        <f>_xlfn.XLOOKUP($I1776,mapping!$M$2:$M$4,mapping!$N$2:$N$4,,0)</f>
        <v>Remote</v>
      </c>
    </row>
    <row r="1777" spans="1:17" x14ac:dyDescent="0.25">
      <c r="A1777" s="28">
        <v>2023</v>
      </c>
      <c r="B1777" s="29" t="s">
        <v>11</v>
      </c>
      <c r="C1777" s="29" t="s">
        <v>12</v>
      </c>
      <c r="D1777" s="29" t="s">
        <v>13</v>
      </c>
      <c r="E1777" s="28">
        <v>110000</v>
      </c>
      <c r="F1777" s="29" t="s">
        <v>14</v>
      </c>
      <c r="G1777" s="28">
        <v>110000</v>
      </c>
      <c r="H1777" s="29" t="s">
        <v>17</v>
      </c>
      <c r="I1777" s="28">
        <v>100</v>
      </c>
      <c r="J1777" s="29" t="s">
        <v>17</v>
      </c>
      <c r="K1777" s="29" t="s">
        <v>16</v>
      </c>
      <c r="L1777" s="29" t="str">
        <f>_xlfn.XLOOKUP($D1777,mapping!$B$2:$B$124,mapping!$A$2:$A$124,,0)</f>
        <v>Data Analyst</v>
      </c>
      <c r="M1777" s="29" t="str">
        <f>_xlfn.XLOOKUP($C1777,mapping!$J$2:$J$5,mapping!$K$2:$K$5,,0)</f>
        <v>Full-Time</v>
      </c>
      <c r="N1777" s="29" t="str">
        <f>_xlfn.XLOOKUP($B1777,mapping!$G$2:$G$5,mapping!$H$2:$H$5,,0)</f>
        <v>Mid-Level</v>
      </c>
      <c r="O1777" s="29" t="str">
        <f>_xlfn.XLOOKUP($J1777,mapping!$D$2:$D$56,mapping!$E$2:$E$56,,0)</f>
        <v>United States</v>
      </c>
      <c r="P1777" s="29" t="str">
        <f>_xlfn.XLOOKUP($K1777,mapping!$P$2:$P$4,mapping!$Q$2:$Q$4,,0)</f>
        <v>Medium</v>
      </c>
      <c r="Q1777" s="29" t="str">
        <f>_xlfn.XLOOKUP($I1777,mapping!$M$2:$M$4,mapping!$N$2:$N$4,,0)</f>
        <v>Remote</v>
      </c>
    </row>
    <row r="1778" spans="1:17" x14ac:dyDescent="0.25">
      <c r="A1778" s="28">
        <v>2023</v>
      </c>
      <c r="B1778" s="29" t="s">
        <v>21</v>
      </c>
      <c r="C1778" s="29" t="s">
        <v>12</v>
      </c>
      <c r="D1778" s="29" t="s">
        <v>26</v>
      </c>
      <c r="E1778" s="28">
        <v>197400</v>
      </c>
      <c r="F1778" s="29" t="s">
        <v>14</v>
      </c>
      <c r="G1778" s="28">
        <v>197400</v>
      </c>
      <c r="H1778" s="29" t="s">
        <v>17</v>
      </c>
      <c r="I1778" s="28">
        <v>0</v>
      </c>
      <c r="J1778" s="29" t="s">
        <v>17</v>
      </c>
      <c r="K1778" s="29" t="s">
        <v>16</v>
      </c>
      <c r="L1778" s="29" t="str">
        <f>_xlfn.XLOOKUP($D1778,mapping!$B$2:$B$124,mapping!$A$2:$A$124,,0)</f>
        <v>Data Engineer</v>
      </c>
      <c r="M1778" s="29" t="str">
        <f>_xlfn.XLOOKUP($C1778,mapping!$J$2:$J$5,mapping!$K$2:$K$5,,0)</f>
        <v>Full-Time</v>
      </c>
      <c r="N1778" s="29" t="str">
        <f>_xlfn.XLOOKUP($B1778,mapping!$G$2:$G$5,mapping!$H$2:$H$5,,0)</f>
        <v>Senior</v>
      </c>
      <c r="O1778" s="29" t="str">
        <f>_xlfn.XLOOKUP($J1778,mapping!$D$2:$D$56,mapping!$E$2:$E$56,,0)</f>
        <v>United States</v>
      </c>
      <c r="P1778" s="29" t="str">
        <f>_xlfn.XLOOKUP($K1778,mapping!$P$2:$P$4,mapping!$Q$2:$Q$4,,0)</f>
        <v>Medium</v>
      </c>
      <c r="Q1778" s="29" t="str">
        <f>_xlfn.XLOOKUP($I1778,mapping!$M$2:$M$4,mapping!$N$2:$N$4,,0)</f>
        <v>On-site</v>
      </c>
    </row>
    <row r="1779" spans="1:17" x14ac:dyDescent="0.25">
      <c r="A1779" s="28">
        <v>2023</v>
      </c>
      <c r="B1779" s="29" t="s">
        <v>21</v>
      </c>
      <c r="C1779" s="29" t="s">
        <v>12</v>
      </c>
      <c r="D1779" s="29" t="s">
        <v>22</v>
      </c>
      <c r="E1779" s="28">
        <v>160000</v>
      </c>
      <c r="F1779" s="29" t="s">
        <v>14</v>
      </c>
      <c r="G1779" s="28">
        <v>160000</v>
      </c>
      <c r="H1779" s="29" t="s">
        <v>17</v>
      </c>
      <c r="I1779" s="28">
        <v>100</v>
      </c>
      <c r="J1779" s="29" t="s">
        <v>17</v>
      </c>
      <c r="K1779" s="29" t="s">
        <v>16</v>
      </c>
      <c r="L1779" s="29" t="str">
        <f>_xlfn.XLOOKUP($D1779,mapping!$B$2:$B$124,mapping!$A$2:$A$124,,0)</f>
        <v>Data Scientist</v>
      </c>
      <c r="M1779" s="29" t="str">
        <f>_xlfn.XLOOKUP($C1779,mapping!$J$2:$J$5,mapping!$K$2:$K$5,,0)</f>
        <v>Full-Time</v>
      </c>
      <c r="N1779" s="29" t="str">
        <f>_xlfn.XLOOKUP($B1779,mapping!$G$2:$G$5,mapping!$H$2:$H$5,,0)</f>
        <v>Senior</v>
      </c>
      <c r="O1779" s="29" t="str">
        <f>_xlfn.XLOOKUP($J1779,mapping!$D$2:$D$56,mapping!$E$2:$E$56,,0)</f>
        <v>United States</v>
      </c>
      <c r="P1779" s="29" t="str">
        <f>_xlfn.XLOOKUP($K1779,mapping!$P$2:$P$4,mapping!$Q$2:$Q$4,,0)</f>
        <v>Medium</v>
      </c>
      <c r="Q1779" s="29" t="str">
        <f>_xlfn.XLOOKUP($I1779,mapping!$M$2:$M$4,mapping!$N$2:$N$4,,0)</f>
        <v>Remote</v>
      </c>
    </row>
    <row r="1780" spans="1:17" x14ac:dyDescent="0.25">
      <c r="A1780" s="28">
        <v>2023</v>
      </c>
      <c r="B1780" s="29" t="s">
        <v>21</v>
      </c>
      <c r="C1780" s="29" t="s">
        <v>12</v>
      </c>
      <c r="D1780" s="29" t="s">
        <v>18</v>
      </c>
      <c r="E1780" s="28">
        <v>145000</v>
      </c>
      <c r="F1780" s="29" t="s">
        <v>14</v>
      </c>
      <c r="G1780" s="28">
        <v>145000</v>
      </c>
      <c r="H1780" s="29" t="s">
        <v>17</v>
      </c>
      <c r="I1780" s="28">
        <v>0</v>
      </c>
      <c r="J1780" s="29" t="s">
        <v>17</v>
      </c>
      <c r="K1780" s="29" t="s">
        <v>16</v>
      </c>
      <c r="L1780" s="29" t="str">
        <f>_xlfn.XLOOKUP($D1780,mapping!$B$2:$B$124,mapping!$A$2:$A$124,,0)</f>
        <v>Machine Learning Engineer</v>
      </c>
      <c r="M1780" s="29" t="str">
        <f>_xlfn.XLOOKUP($C1780,mapping!$J$2:$J$5,mapping!$K$2:$K$5,,0)</f>
        <v>Full-Time</v>
      </c>
      <c r="N1780" s="29" t="str">
        <f>_xlfn.XLOOKUP($B1780,mapping!$G$2:$G$5,mapping!$H$2:$H$5,,0)</f>
        <v>Senior</v>
      </c>
      <c r="O1780" s="29" t="str">
        <f>_xlfn.XLOOKUP($J1780,mapping!$D$2:$D$56,mapping!$E$2:$E$56,,0)</f>
        <v>United States</v>
      </c>
      <c r="P1780" s="29" t="str">
        <f>_xlfn.XLOOKUP($K1780,mapping!$P$2:$P$4,mapping!$Q$2:$Q$4,,0)</f>
        <v>Medium</v>
      </c>
      <c r="Q1780" s="29" t="str">
        <f>_xlfn.XLOOKUP($I1780,mapping!$M$2:$M$4,mapping!$N$2:$N$4,,0)</f>
        <v>On-site</v>
      </c>
    </row>
    <row r="1781" spans="1:17" x14ac:dyDescent="0.25">
      <c r="A1781" s="28">
        <v>2023</v>
      </c>
      <c r="B1781" s="29" t="s">
        <v>21</v>
      </c>
      <c r="C1781" s="29" t="s">
        <v>12</v>
      </c>
      <c r="D1781" s="29" t="s">
        <v>13</v>
      </c>
      <c r="E1781" s="28">
        <v>100000</v>
      </c>
      <c r="F1781" s="29" t="s">
        <v>14</v>
      </c>
      <c r="G1781" s="28">
        <v>100000</v>
      </c>
      <c r="H1781" s="29" t="s">
        <v>28</v>
      </c>
      <c r="I1781" s="28">
        <v>100</v>
      </c>
      <c r="J1781" s="29" t="s">
        <v>28</v>
      </c>
      <c r="K1781" s="29" t="s">
        <v>16</v>
      </c>
      <c r="L1781" s="29" t="str">
        <f>_xlfn.XLOOKUP($D1781,mapping!$B$2:$B$124,mapping!$A$2:$A$124,,0)</f>
        <v>Data Analyst</v>
      </c>
      <c r="M1781" s="29" t="str">
        <f>_xlfn.XLOOKUP($C1781,mapping!$J$2:$J$5,mapping!$K$2:$K$5,,0)</f>
        <v>Full-Time</v>
      </c>
      <c r="N1781" s="29" t="str">
        <f>_xlfn.XLOOKUP($B1781,mapping!$G$2:$G$5,mapping!$H$2:$H$5,,0)</f>
        <v>Senior</v>
      </c>
      <c r="O1781" s="29" t="str">
        <f>_xlfn.XLOOKUP($J1781,mapping!$D$2:$D$56,mapping!$E$2:$E$56,,0)</f>
        <v>United Kingdom</v>
      </c>
      <c r="P1781" s="29" t="str">
        <f>_xlfn.XLOOKUP($K1781,mapping!$P$2:$P$4,mapping!$Q$2:$Q$4,,0)</f>
        <v>Medium</v>
      </c>
      <c r="Q1781" s="29" t="str">
        <f>_xlfn.XLOOKUP($I1781,mapping!$M$2:$M$4,mapping!$N$2:$N$4,,0)</f>
        <v>Remote</v>
      </c>
    </row>
    <row r="1782" spans="1:17" x14ac:dyDescent="0.25">
      <c r="A1782" s="28">
        <v>2023</v>
      </c>
      <c r="B1782" s="29" t="s">
        <v>21</v>
      </c>
      <c r="C1782" s="29" t="s">
        <v>12</v>
      </c>
      <c r="D1782" s="29" t="s">
        <v>52</v>
      </c>
      <c r="E1782" s="28">
        <v>197000</v>
      </c>
      <c r="F1782" s="29" t="s">
        <v>14</v>
      </c>
      <c r="G1782" s="28">
        <v>197000</v>
      </c>
      <c r="H1782" s="29" t="s">
        <v>17</v>
      </c>
      <c r="I1782" s="28">
        <v>0</v>
      </c>
      <c r="J1782" s="29" t="s">
        <v>17</v>
      </c>
      <c r="K1782" s="29" t="s">
        <v>16</v>
      </c>
      <c r="L1782" s="29" t="str">
        <f>_xlfn.XLOOKUP($D1782,mapping!$B$2:$B$124,mapping!$A$2:$A$124,,0)</f>
        <v>Business Intelligence</v>
      </c>
      <c r="M1782" s="29" t="str">
        <f>_xlfn.XLOOKUP($C1782,mapping!$J$2:$J$5,mapping!$K$2:$K$5,,0)</f>
        <v>Full-Time</v>
      </c>
      <c r="N1782" s="29" t="str">
        <f>_xlfn.XLOOKUP($B1782,mapping!$G$2:$G$5,mapping!$H$2:$H$5,,0)</f>
        <v>Senior</v>
      </c>
      <c r="O1782" s="29" t="str">
        <f>_xlfn.XLOOKUP($J1782,mapping!$D$2:$D$56,mapping!$E$2:$E$56,,0)</f>
        <v>United States</v>
      </c>
      <c r="P1782" s="29" t="str">
        <f>_xlfn.XLOOKUP($K1782,mapping!$P$2:$P$4,mapping!$Q$2:$Q$4,,0)</f>
        <v>Medium</v>
      </c>
      <c r="Q1782" s="29" t="str">
        <f>_xlfn.XLOOKUP($I1782,mapping!$M$2:$M$4,mapping!$N$2:$N$4,,0)</f>
        <v>On-site</v>
      </c>
    </row>
    <row r="1783" spans="1:17" x14ac:dyDescent="0.25">
      <c r="A1783" s="28">
        <v>2023</v>
      </c>
      <c r="B1783" s="29" t="s">
        <v>11</v>
      </c>
      <c r="C1783" s="29" t="s">
        <v>12</v>
      </c>
      <c r="D1783" s="29" t="s">
        <v>13</v>
      </c>
      <c r="E1783" s="28">
        <v>70000</v>
      </c>
      <c r="F1783" s="29" t="s">
        <v>27</v>
      </c>
      <c r="G1783" s="28">
        <v>86128</v>
      </c>
      <c r="H1783" s="29" t="s">
        <v>28</v>
      </c>
      <c r="I1783" s="28">
        <v>0</v>
      </c>
      <c r="J1783" s="29" t="s">
        <v>28</v>
      </c>
      <c r="K1783" s="29" t="s">
        <v>16</v>
      </c>
      <c r="L1783" s="29" t="str">
        <f>_xlfn.XLOOKUP($D1783,mapping!$B$2:$B$124,mapping!$A$2:$A$124,,0)</f>
        <v>Data Analyst</v>
      </c>
      <c r="M1783" s="29" t="str">
        <f>_xlfn.XLOOKUP($C1783,mapping!$J$2:$J$5,mapping!$K$2:$K$5,,0)</f>
        <v>Full-Time</v>
      </c>
      <c r="N1783" s="29" t="str">
        <f>_xlfn.XLOOKUP($B1783,mapping!$G$2:$G$5,mapping!$H$2:$H$5,,0)</f>
        <v>Mid-Level</v>
      </c>
      <c r="O1783" s="29" t="str">
        <f>_xlfn.XLOOKUP($J1783,mapping!$D$2:$D$56,mapping!$E$2:$E$56,,0)</f>
        <v>United Kingdom</v>
      </c>
      <c r="P1783" s="29" t="str">
        <f>_xlfn.XLOOKUP($K1783,mapping!$P$2:$P$4,mapping!$Q$2:$Q$4,,0)</f>
        <v>Medium</v>
      </c>
      <c r="Q1783" s="29" t="str">
        <f>_xlfn.XLOOKUP($I1783,mapping!$M$2:$M$4,mapping!$N$2:$N$4,,0)</f>
        <v>On-site</v>
      </c>
    </row>
    <row r="1784" spans="1:17" x14ac:dyDescent="0.25">
      <c r="A1784" s="28">
        <v>2023</v>
      </c>
      <c r="B1784" s="29" t="s">
        <v>21</v>
      </c>
      <c r="C1784" s="29" t="s">
        <v>12</v>
      </c>
      <c r="D1784" s="29" t="s">
        <v>26</v>
      </c>
      <c r="E1784" s="28">
        <v>174350</v>
      </c>
      <c r="F1784" s="29" t="s">
        <v>14</v>
      </c>
      <c r="G1784" s="28">
        <v>174350</v>
      </c>
      <c r="H1784" s="29" t="s">
        <v>17</v>
      </c>
      <c r="I1784" s="28">
        <v>100</v>
      </c>
      <c r="J1784" s="29" t="s">
        <v>17</v>
      </c>
      <c r="K1784" s="29" t="s">
        <v>16</v>
      </c>
      <c r="L1784" s="29" t="str">
        <f>_xlfn.XLOOKUP($D1784,mapping!$B$2:$B$124,mapping!$A$2:$A$124,,0)</f>
        <v>Data Engineer</v>
      </c>
      <c r="M1784" s="29" t="str">
        <f>_xlfn.XLOOKUP($C1784,mapping!$J$2:$J$5,mapping!$K$2:$K$5,,0)</f>
        <v>Full-Time</v>
      </c>
      <c r="N1784" s="29" t="str">
        <f>_xlfn.XLOOKUP($B1784,mapping!$G$2:$G$5,mapping!$H$2:$H$5,,0)</f>
        <v>Senior</v>
      </c>
      <c r="O1784" s="29" t="str">
        <f>_xlfn.XLOOKUP($J1784,mapping!$D$2:$D$56,mapping!$E$2:$E$56,,0)</f>
        <v>United States</v>
      </c>
      <c r="P1784" s="29" t="str">
        <f>_xlfn.XLOOKUP($K1784,mapping!$P$2:$P$4,mapping!$Q$2:$Q$4,,0)</f>
        <v>Medium</v>
      </c>
      <c r="Q1784" s="29" t="str">
        <f>_xlfn.XLOOKUP($I1784,mapping!$M$2:$M$4,mapping!$N$2:$N$4,,0)</f>
        <v>Remote</v>
      </c>
    </row>
    <row r="1785" spans="1:17" x14ac:dyDescent="0.25">
      <c r="A1785" s="28">
        <v>2023</v>
      </c>
      <c r="B1785" s="29" t="s">
        <v>21</v>
      </c>
      <c r="C1785" s="29" t="s">
        <v>12</v>
      </c>
      <c r="D1785" s="29" t="s">
        <v>22</v>
      </c>
      <c r="E1785" s="28">
        <v>45000</v>
      </c>
      <c r="F1785" s="29" t="s">
        <v>19</v>
      </c>
      <c r="G1785" s="28">
        <v>48585</v>
      </c>
      <c r="H1785" s="29" t="s">
        <v>42</v>
      </c>
      <c r="I1785" s="28">
        <v>0</v>
      </c>
      <c r="J1785" s="29" t="s">
        <v>42</v>
      </c>
      <c r="K1785" s="29" t="s">
        <v>16</v>
      </c>
      <c r="L1785" s="29" t="str">
        <f>_xlfn.XLOOKUP($D1785,mapping!$B$2:$B$124,mapping!$A$2:$A$124,,0)</f>
        <v>Data Scientist</v>
      </c>
      <c r="M1785" s="29" t="str">
        <f>_xlfn.XLOOKUP($C1785,mapping!$J$2:$J$5,mapping!$K$2:$K$5,,0)</f>
        <v>Full-Time</v>
      </c>
      <c r="N1785" s="29" t="str">
        <f>_xlfn.XLOOKUP($B1785,mapping!$G$2:$G$5,mapping!$H$2:$H$5,,0)</f>
        <v>Senior</v>
      </c>
      <c r="O1785" s="29" t="str">
        <f>_xlfn.XLOOKUP($J1785,mapping!$D$2:$D$56,mapping!$E$2:$E$56,,0)</f>
        <v>Spain</v>
      </c>
      <c r="P1785" s="29" t="str">
        <f>_xlfn.XLOOKUP($K1785,mapping!$P$2:$P$4,mapping!$Q$2:$Q$4,,0)</f>
        <v>Medium</v>
      </c>
      <c r="Q1785" s="29" t="str">
        <f>_xlfn.XLOOKUP($I1785,mapping!$M$2:$M$4,mapping!$N$2:$N$4,,0)</f>
        <v>On-site</v>
      </c>
    </row>
    <row r="1786" spans="1:17" x14ac:dyDescent="0.25">
      <c r="A1786" s="28">
        <v>2023</v>
      </c>
      <c r="B1786" s="29" t="s">
        <v>11</v>
      </c>
      <c r="C1786" s="29" t="s">
        <v>12</v>
      </c>
      <c r="D1786" s="29" t="s">
        <v>26</v>
      </c>
      <c r="E1786" s="28">
        <v>115300</v>
      </c>
      <c r="F1786" s="29" t="s">
        <v>14</v>
      </c>
      <c r="G1786" s="28">
        <v>115300</v>
      </c>
      <c r="H1786" s="29" t="s">
        <v>17</v>
      </c>
      <c r="I1786" s="28">
        <v>100</v>
      </c>
      <c r="J1786" s="29" t="s">
        <v>17</v>
      </c>
      <c r="K1786" s="29" t="s">
        <v>16</v>
      </c>
      <c r="L1786" s="29" t="str">
        <f>_xlfn.XLOOKUP($D1786,mapping!$B$2:$B$124,mapping!$A$2:$A$124,,0)</f>
        <v>Data Engineer</v>
      </c>
      <c r="M1786" s="29" t="str">
        <f>_xlfn.XLOOKUP($C1786,mapping!$J$2:$J$5,mapping!$K$2:$K$5,,0)</f>
        <v>Full-Time</v>
      </c>
      <c r="N1786" s="29" t="str">
        <f>_xlfn.XLOOKUP($B1786,mapping!$G$2:$G$5,mapping!$H$2:$H$5,,0)</f>
        <v>Mid-Level</v>
      </c>
      <c r="O1786" s="29" t="str">
        <f>_xlfn.XLOOKUP($J1786,mapping!$D$2:$D$56,mapping!$E$2:$E$56,,0)</f>
        <v>United States</v>
      </c>
      <c r="P1786" s="29" t="str">
        <f>_xlfn.XLOOKUP($K1786,mapping!$P$2:$P$4,mapping!$Q$2:$Q$4,,0)</f>
        <v>Medium</v>
      </c>
      <c r="Q1786" s="29" t="str">
        <f>_xlfn.XLOOKUP($I1786,mapping!$M$2:$M$4,mapping!$N$2:$N$4,,0)</f>
        <v>Remote</v>
      </c>
    </row>
    <row r="1787" spans="1:17" x14ac:dyDescent="0.25">
      <c r="A1787" s="28">
        <v>2022</v>
      </c>
      <c r="B1787" s="29" t="s">
        <v>21</v>
      </c>
      <c r="C1787" s="29" t="s">
        <v>12</v>
      </c>
      <c r="D1787" s="29" t="s">
        <v>22</v>
      </c>
      <c r="E1787" s="28">
        <v>185000</v>
      </c>
      <c r="F1787" s="29" t="s">
        <v>14</v>
      </c>
      <c r="G1787" s="28">
        <v>185000</v>
      </c>
      <c r="H1787" s="29" t="s">
        <v>17</v>
      </c>
      <c r="I1787" s="28">
        <v>100</v>
      </c>
      <c r="J1787" s="29" t="s">
        <v>17</v>
      </c>
      <c r="K1787" s="29" t="s">
        <v>16</v>
      </c>
      <c r="L1787" s="29" t="str">
        <f>_xlfn.XLOOKUP($D1787,mapping!$B$2:$B$124,mapping!$A$2:$A$124,,0)</f>
        <v>Data Scientist</v>
      </c>
      <c r="M1787" s="29" t="str">
        <f>_xlfn.XLOOKUP($C1787,mapping!$J$2:$J$5,mapping!$K$2:$K$5,,0)</f>
        <v>Full-Time</v>
      </c>
      <c r="N1787" s="29" t="str">
        <f>_xlfn.XLOOKUP($B1787,mapping!$G$2:$G$5,mapping!$H$2:$H$5,,0)</f>
        <v>Senior</v>
      </c>
      <c r="O1787" s="29" t="str">
        <f>_xlfn.XLOOKUP($J1787,mapping!$D$2:$D$56,mapping!$E$2:$E$56,,0)</f>
        <v>United States</v>
      </c>
      <c r="P1787" s="29" t="str">
        <f>_xlfn.XLOOKUP($K1787,mapping!$P$2:$P$4,mapping!$Q$2:$Q$4,,0)</f>
        <v>Medium</v>
      </c>
      <c r="Q1787" s="29" t="str">
        <f>_xlfn.XLOOKUP($I1787,mapping!$M$2:$M$4,mapping!$N$2:$N$4,,0)</f>
        <v>Remote</v>
      </c>
    </row>
    <row r="1788" spans="1:17" x14ac:dyDescent="0.25">
      <c r="A1788" s="28">
        <v>2021</v>
      </c>
      <c r="B1788" s="29" t="s">
        <v>21</v>
      </c>
      <c r="C1788" s="29" t="s">
        <v>12</v>
      </c>
      <c r="D1788" s="29" t="s">
        <v>162</v>
      </c>
      <c r="E1788" s="28">
        <v>147000</v>
      </c>
      <c r="F1788" s="29" t="s">
        <v>19</v>
      </c>
      <c r="G1788" s="28">
        <v>173762</v>
      </c>
      <c r="H1788" s="29" t="s">
        <v>36</v>
      </c>
      <c r="I1788" s="28">
        <v>100</v>
      </c>
      <c r="J1788" s="29" t="s">
        <v>36</v>
      </c>
      <c r="K1788" s="29" t="s">
        <v>16</v>
      </c>
      <c r="L1788" s="29" t="str">
        <f>_xlfn.XLOOKUP($D1788,mapping!$B$2:$B$124,mapping!$A$2:$A$124,,0)</f>
        <v>Data Scientist</v>
      </c>
      <c r="M1788" s="29" t="str">
        <f>_xlfn.XLOOKUP($C1788,mapping!$J$2:$J$5,mapping!$K$2:$K$5,,0)</f>
        <v>Full-Time</v>
      </c>
      <c r="N1788" s="29" t="str">
        <f>_xlfn.XLOOKUP($B1788,mapping!$G$2:$G$5,mapping!$H$2:$H$5,,0)</f>
        <v>Senior</v>
      </c>
      <c r="O1788" s="29" t="str">
        <f>_xlfn.XLOOKUP($J1788,mapping!$D$2:$D$56,mapping!$E$2:$E$56,,0)</f>
        <v>Germany</v>
      </c>
      <c r="P1788" s="29" t="str">
        <f>_xlfn.XLOOKUP($K1788,mapping!$P$2:$P$4,mapping!$Q$2:$Q$4,,0)</f>
        <v>Medium</v>
      </c>
      <c r="Q1788" s="29" t="str">
        <f>_xlfn.XLOOKUP($I1788,mapping!$M$2:$M$4,mapping!$N$2:$N$4,,0)</f>
        <v>Remote</v>
      </c>
    </row>
    <row r="1789" spans="1:17" x14ac:dyDescent="0.25">
      <c r="A1789" s="28">
        <v>2023</v>
      </c>
      <c r="B1789" s="29" t="s">
        <v>11</v>
      </c>
      <c r="C1789" s="29" t="s">
        <v>12</v>
      </c>
      <c r="D1789" s="29" t="s">
        <v>13</v>
      </c>
      <c r="E1789" s="28">
        <v>72000</v>
      </c>
      <c r="F1789" s="29" t="s">
        <v>14</v>
      </c>
      <c r="G1789" s="28">
        <v>72000</v>
      </c>
      <c r="H1789" s="29" t="s">
        <v>17</v>
      </c>
      <c r="I1789" s="28">
        <v>0</v>
      </c>
      <c r="J1789" s="29" t="s">
        <v>17</v>
      </c>
      <c r="K1789" s="29" t="s">
        <v>16</v>
      </c>
      <c r="L1789" s="29" t="str">
        <f>_xlfn.XLOOKUP($D1789,mapping!$B$2:$B$124,mapping!$A$2:$A$124,,0)</f>
        <v>Data Analyst</v>
      </c>
      <c r="M1789" s="29" t="str">
        <f>_xlfn.XLOOKUP($C1789,mapping!$J$2:$J$5,mapping!$K$2:$K$5,,0)</f>
        <v>Full-Time</v>
      </c>
      <c r="N1789" s="29" t="str">
        <f>_xlfn.XLOOKUP($B1789,mapping!$G$2:$G$5,mapping!$H$2:$H$5,,0)</f>
        <v>Mid-Level</v>
      </c>
      <c r="O1789" s="29" t="str">
        <f>_xlfn.XLOOKUP($J1789,mapping!$D$2:$D$56,mapping!$E$2:$E$56,,0)</f>
        <v>United States</v>
      </c>
      <c r="P1789" s="29" t="str">
        <f>_xlfn.XLOOKUP($K1789,mapping!$P$2:$P$4,mapping!$Q$2:$Q$4,,0)</f>
        <v>Medium</v>
      </c>
      <c r="Q1789" s="29" t="str">
        <f>_xlfn.XLOOKUP($I1789,mapping!$M$2:$M$4,mapping!$N$2:$N$4,,0)</f>
        <v>On-site</v>
      </c>
    </row>
    <row r="1790" spans="1:17" x14ac:dyDescent="0.25">
      <c r="A1790" s="28">
        <v>2024</v>
      </c>
      <c r="B1790" s="29" t="s">
        <v>29</v>
      </c>
      <c r="C1790" s="29" t="s">
        <v>12</v>
      </c>
      <c r="D1790" s="29" t="s">
        <v>22</v>
      </c>
      <c r="E1790" s="28">
        <v>144650</v>
      </c>
      <c r="F1790" s="29" t="s">
        <v>14</v>
      </c>
      <c r="G1790" s="28">
        <v>144650</v>
      </c>
      <c r="H1790" s="29" t="s">
        <v>17</v>
      </c>
      <c r="I1790" s="28">
        <v>0</v>
      </c>
      <c r="J1790" s="29" t="s">
        <v>17</v>
      </c>
      <c r="K1790" s="29" t="s">
        <v>16</v>
      </c>
      <c r="L1790" s="29" t="str">
        <f>_xlfn.XLOOKUP($D1790,mapping!$B$2:$B$124,mapping!$A$2:$A$124,,0)</f>
        <v>Data Scientist</v>
      </c>
      <c r="M1790" s="29" t="str">
        <f>_xlfn.XLOOKUP($C1790,mapping!$J$2:$J$5,mapping!$K$2:$K$5,,0)</f>
        <v>Full-Time</v>
      </c>
      <c r="N1790" s="29" t="str">
        <f>_xlfn.XLOOKUP($B1790,mapping!$G$2:$G$5,mapping!$H$2:$H$5,,0)</f>
        <v>Junior</v>
      </c>
      <c r="O1790" s="29" t="str">
        <f>_xlfn.XLOOKUP($J1790,mapping!$D$2:$D$56,mapping!$E$2:$E$56,,0)</f>
        <v>United States</v>
      </c>
      <c r="P1790" s="29" t="str">
        <f>_xlfn.XLOOKUP($K1790,mapping!$P$2:$P$4,mapping!$Q$2:$Q$4,,0)</f>
        <v>Medium</v>
      </c>
      <c r="Q1790" s="29" t="str">
        <f>_xlfn.XLOOKUP($I1790,mapping!$M$2:$M$4,mapping!$N$2:$N$4,,0)</f>
        <v>On-site</v>
      </c>
    </row>
    <row r="1791" spans="1:17" x14ac:dyDescent="0.25">
      <c r="A1791" s="28">
        <v>2024</v>
      </c>
      <c r="B1791" s="29" t="s">
        <v>25</v>
      </c>
      <c r="C1791" s="29" t="s">
        <v>12</v>
      </c>
      <c r="D1791" s="29" t="s">
        <v>163</v>
      </c>
      <c r="E1791" s="28">
        <v>96000</v>
      </c>
      <c r="F1791" s="29" t="s">
        <v>19</v>
      </c>
      <c r="G1791" s="28">
        <v>106666</v>
      </c>
      <c r="H1791" s="29" t="s">
        <v>42</v>
      </c>
      <c r="I1791" s="28">
        <v>100</v>
      </c>
      <c r="J1791" s="29" t="s">
        <v>42</v>
      </c>
      <c r="K1791" s="29" t="s">
        <v>33</v>
      </c>
      <c r="L1791" s="29" t="str">
        <f>_xlfn.XLOOKUP($D1791,mapping!$B$2:$B$124,mapping!$A$2:$A$124,,0)</f>
        <v>Data Specialist</v>
      </c>
      <c r="M1791" s="29" t="str">
        <f>_xlfn.XLOOKUP($C1791,mapping!$J$2:$J$5,mapping!$K$2:$K$5,,0)</f>
        <v>Full-Time</v>
      </c>
      <c r="N1791" s="29" t="str">
        <f>_xlfn.XLOOKUP($B1791,mapping!$G$2:$G$5,mapping!$H$2:$H$5,,0)</f>
        <v>Executive</v>
      </c>
      <c r="O1791" s="29" t="str">
        <f>_xlfn.XLOOKUP($J1791,mapping!$D$2:$D$56,mapping!$E$2:$E$56,,0)</f>
        <v>Spain</v>
      </c>
      <c r="P1791" s="29" t="str">
        <f>_xlfn.XLOOKUP($K1791,mapping!$P$2:$P$4,mapping!$Q$2:$Q$4,,0)</f>
        <v>Large</v>
      </c>
      <c r="Q1791" s="29" t="str">
        <f>_xlfn.XLOOKUP($I1791,mapping!$M$2:$M$4,mapping!$N$2:$N$4,,0)</f>
        <v>Remote</v>
      </c>
    </row>
    <row r="1792" spans="1:17" x14ac:dyDescent="0.25">
      <c r="A1792" s="28">
        <v>2023</v>
      </c>
      <c r="B1792" s="29" t="s">
        <v>21</v>
      </c>
      <c r="C1792" s="29" t="s">
        <v>12</v>
      </c>
      <c r="D1792" s="29" t="s">
        <v>39</v>
      </c>
      <c r="E1792" s="28">
        <v>276000</v>
      </c>
      <c r="F1792" s="29" t="s">
        <v>14</v>
      </c>
      <c r="G1792" s="28">
        <v>276000</v>
      </c>
      <c r="H1792" s="29" t="s">
        <v>17</v>
      </c>
      <c r="I1792" s="28">
        <v>0</v>
      </c>
      <c r="J1792" s="29" t="s">
        <v>17</v>
      </c>
      <c r="K1792" s="29" t="s">
        <v>16</v>
      </c>
      <c r="L1792" s="29" t="str">
        <f>_xlfn.XLOOKUP($D1792,mapping!$B$2:$B$124,mapping!$A$2:$A$124,,0)</f>
        <v>Machine Learning Engineer</v>
      </c>
      <c r="M1792" s="29" t="str">
        <f>_xlfn.XLOOKUP($C1792,mapping!$J$2:$J$5,mapping!$K$2:$K$5,,0)</f>
        <v>Full-Time</v>
      </c>
      <c r="N1792" s="29" t="str">
        <f>_xlfn.XLOOKUP($B1792,mapping!$G$2:$G$5,mapping!$H$2:$H$5,,0)</f>
        <v>Senior</v>
      </c>
      <c r="O1792" s="29" t="str">
        <f>_xlfn.XLOOKUP($J1792,mapping!$D$2:$D$56,mapping!$E$2:$E$56,,0)</f>
        <v>United States</v>
      </c>
      <c r="P1792" s="29" t="str">
        <f>_xlfn.XLOOKUP($K1792,mapping!$P$2:$P$4,mapping!$Q$2:$Q$4,,0)</f>
        <v>Medium</v>
      </c>
      <c r="Q1792" s="29" t="str">
        <f>_xlfn.XLOOKUP($I1792,mapping!$M$2:$M$4,mapping!$N$2:$N$4,,0)</f>
        <v>On-site</v>
      </c>
    </row>
    <row r="1793" spans="1:17" x14ac:dyDescent="0.25">
      <c r="A1793" s="28">
        <v>2023</v>
      </c>
      <c r="B1793" s="29" t="s">
        <v>21</v>
      </c>
      <c r="C1793" s="29" t="s">
        <v>12</v>
      </c>
      <c r="D1793" s="29" t="s">
        <v>26</v>
      </c>
      <c r="E1793" s="28">
        <v>385000</v>
      </c>
      <c r="F1793" s="29" t="s">
        <v>14</v>
      </c>
      <c r="G1793" s="28">
        <v>385000</v>
      </c>
      <c r="H1793" s="29" t="s">
        <v>17</v>
      </c>
      <c r="I1793" s="28">
        <v>0</v>
      </c>
      <c r="J1793" s="29" t="s">
        <v>17</v>
      </c>
      <c r="K1793" s="29" t="s">
        <v>16</v>
      </c>
      <c r="L1793" s="29" t="str">
        <f>_xlfn.XLOOKUP($D1793,mapping!$B$2:$B$124,mapping!$A$2:$A$124,,0)</f>
        <v>Data Engineer</v>
      </c>
      <c r="M1793" s="29" t="str">
        <f>_xlfn.XLOOKUP($C1793,mapping!$J$2:$J$5,mapping!$K$2:$K$5,,0)</f>
        <v>Full-Time</v>
      </c>
      <c r="N1793" s="29" t="str">
        <f>_xlfn.XLOOKUP($B1793,mapping!$G$2:$G$5,mapping!$H$2:$H$5,,0)</f>
        <v>Senior</v>
      </c>
      <c r="O1793" s="29" t="str">
        <f>_xlfn.XLOOKUP($J1793,mapping!$D$2:$D$56,mapping!$E$2:$E$56,,0)</f>
        <v>United States</v>
      </c>
      <c r="P1793" s="29" t="str">
        <f>_xlfn.XLOOKUP($K1793,mapping!$P$2:$P$4,mapping!$Q$2:$Q$4,,0)</f>
        <v>Medium</v>
      </c>
      <c r="Q1793" s="29" t="str">
        <f>_xlfn.XLOOKUP($I1793,mapping!$M$2:$M$4,mapping!$N$2:$N$4,,0)</f>
        <v>On-site</v>
      </c>
    </row>
    <row r="1794" spans="1:17" x14ac:dyDescent="0.25">
      <c r="A1794" s="28">
        <v>2023</v>
      </c>
      <c r="B1794" s="29" t="s">
        <v>21</v>
      </c>
      <c r="C1794" s="29" t="s">
        <v>12</v>
      </c>
      <c r="D1794" s="29" t="s">
        <v>22</v>
      </c>
      <c r="E1794" s="28">
        <v>155000</v>
      </c>
      <c r="F1794" s="29" t="s">
        <v>14</v>
      </c>
      <c r="G1794" s="28">
        <v>155000</v>
      </c>
      <c r="H1794" s="29" t="s">
        <v>17</v>
      </c>
      <c r="I1794" s="28">
        <v>0</v>
      </c>
      <c r="J1794" s="29" t="s">
        <v>17</v>
      </c>
      <c r="K1794" s="29" t="s">
        <v>16</v>
      </c>
      <c r="L1794" s="29" t="str">
        <f>_xlfn.XLOOKUP($D1794,mapping!$B$2:$B$124,mapping!$A$2:$A$124,,0)</f>
        <v>Data Scientist</v>
      </c>
      <c r="M1794" s="29" t="str">
        <f>_xlfn.XLOOKUP($C1794,mapping!$J$2:$J$5,mapping!$K$2:$K$5,,0)</f>
        <v>Full-Time</v>
      </c>
      <c r="N1794" s="29" t="str">
        <f>_xlfn.XLOOKUP($B1794,mapping!$G$2:$G$5,mapping!$H$2:$H$5,,0)</f>
        <v>Senior</v>
      </c>
      <c r="O1794" s="29" t="str">
        <f>_xlfn.XLOOKUP($J1794,mapping!$D$2:$D$56,mapping!$E$2:$E$56,,0)</f>
        <v>United States</v>
      </c>
      <c r="P1794" s="29" t="str">
        <f>_xlfn.XLOOKUP($K1794,mapping!$P$2:$P$4,mapping!$Q$2:$Q$4,,0)</f>
        <v>Medium</v>
      </c>
      <c r="Q1794" s="29" t="str">
        <f>_xlfn.XLOOKUP($I1794,mapping!$M$2:$M$4,mapping!$N$2:$N$4,,0)</f>
        <v>On-site</v>
      </c>
    </row>
    <row r="1795" spans="1:17" x14ac:dyDescent="0.25">
      <c r="A1795" s="28">
        <v>2023</v>
      </c>
      <c r="B1795" s="29" t="s">
        <v>11</v>
      </c>
      <c r="C1795" s="29" t="s">
        <v>12</v>
      </c>
      <c r="D1795" s="29" t="s">
        <v>13</v>
      </c>
      <c r="E1795" s="28">
        <v>110000</v>
      </c>
      <c r="F1795" s="29" t="s">
        <v>14</v>
      </c>
      <c r="G1795" s="28">
        <v>110000</v>
      </c>
      <c r="H1795" s="29" t="s">
        <v>17</v>
      </c>
      <c r="I1795" s="28">
        <v>0</v>
      </c>
      <c r="J1795" s="29" t="s">
        <v>17</v>
      </c>
      <c r="K1795" s="29" t="s">
        <v>16</v>
      </c>
      <c r="L1795" s="29" t="str">
        <f>_xlfn.XLOOKUP($D1795,mapping!$B$2:$B$124,mapping!$A$2:$A$124,,0)</f>
        <v>Data Analyst</v>
      </c>
      <c r="M1795" s="29" t="str">
        <f>_xlfn.XLOOKUP($C1795,mapping!$J$2:$J$5,mapping!$K$2:$K$5,,0)</f>
        <v>Full-Time</v>
      </c>
      <c r="N1795" s="29" t="str">
        <f>_xlfn.XLOOKUP($B1795,mapping!$G$2:$G$5,mapping!$H$2:$H$5,,0)</f>
        <v>Mid-Level</v>
      </c>
      <c r="O1795" s="29" t="str">
        <f>_xlfn.XLOOKUP($J1795,mapping!$D$2:$D$56,mapping!$E$2:$E$56,,0)</f>
        <v>United States</v>
      </c>
      <c r="P1795" s="29" t="str">
        <f>_xlfn.XLOOKUP($K1795,mapping!$P$2:$P$4,mapping!$Q$2:$Q$4,,0)</f>
        <v>Medium</v>
      </c>
      <c r="Q1795" s="29" t="str">
        <f>_xlfn.XLOOKUP($I1795,mapping!$M$2:$M$4,mapping!$N$2:$N$4,,0)</f>
        <v>On-site</v>
      </c>
    </row>
    <row r="1796" spans="1:17" x14ac:dyDescent="0.25">
      <c r="A1796" s="28">
        <v>2023</v>
      </c>
      <c r="B1796" s="29" t="s">
        <v>11</v>
      </c>
      <c r="C1796" s="29" t="s">
        <v>12</v>
      </c>
      <c r="D1796" s="29" t="s">
        <v>22</v>
      </c>
      <c r="E1796" s="28">
        <v>250000</v>
      </c>
      <c r="F1796" s="29" t="s">
        <v>14</v>
      </c>
      <c r="G1796" s="28">
        <v>250000</v>
      </c>
      <c r="H1796" s="29" t="s">
        <v>17</v>
      </c>
      <c r="I1796" s="28">
        <v>0</v>
      </c>
      <c r="J1796" s="29" t="s">
        <v>17</v>
      </c>
      <c r="K1796" s="29" t="s">
        <v>16</v>
      </c>
      <c r="L1796" s="29" t="str">
        <f>_xlfn.XLOOKUP($D1796,mapping!$B$2:$B$124,mapping!$A$2:$A$124,,0)</f>
        <v>Data Scientist</v>
      </c>
      <c r="M1796" s="29" t="str">
        <f>_xlfn.XLOOKUP($C1796,mapping!$J$2:$J$5,mapping!$K$2:$K$5,,0)</f>
        <v>Full-Time</v>
      </c>
      <c r="N1796" s="29" t="str">
        <f>_xlfn.XLOOKUP($B1796,mapping!$G$2:$G$5,mapping!$H$2:$H$5,,0)</f>
        <v>Mid-Level</v>
      </c>
      <c r="O1796" s="29" t="str">
        <f>_xlfn.XLOOKUP($J1796,mapping!$D$2:$D$56,mapping!$E$2:$E$56,,0)</f>
        <v>United States</v>
      </c>
      <c r="P1796" s="29" t="str">
        <f>_xlfn.XLOOKUP($K1796,mapping!$P$2:$P$4,mapping!$Q$2:$Q$4,,0)</f>
        <v>Medium</v>
      </c>
      <c r="Q1796" s="29" t="str">
        <f>_xlfn.XLOOKUP($I1796,mapping!$M$2:$M$4,mapping!$N$2:$N$4,,0)</f>
        <v>On-site</v>
      </c>
    </row>
    <row r="1797" spans="1:17" x14ac:dyDescent="0.25">
      <c r="A1797" s="28">
        <v>2023</v>
      </c>
      <c r="B1797" s="29" t="s">
        <v>11</v>
      </c>
      <c r="C1797" s="29" t="s">
        <v>12</v>
      </c>
      <c r="D1797" s="29" t="s">
        <v>13</v>
      </c>
      <c r="E1797" s="28">
        <v>128000</v>
      </c>
      <c r="F1797" s="29" t="s">
        <v>14</v>
      </c>
      <c r="G1797" s="28">
        <v>128000</v>
      </c>
      <c r="H1797" s="29" t="s">
        <v>17</v>
      </c>
      <c r="I1797" s="28">
        <v>0</v>
      </c>
      <c r="J1797" s="29" t="s">
        <v>17</v>
      </c>
      <c r="K1797" s="29" t="s">
        <v>16</v>
      </c>
      <c r="L1797" s="29" t="str">
        <f>_xlfn.XLOOKUP($D1797,mapping!$B$2:$B$124,mapping!$A$2:$A$124,,0)</f>
        <v>Data Analyst</v>
      </c>
      <c r="M1797" s="29" t="str">
        <f>_xlfn.XLOOKUP($C1797,mapping!$J$2:$J$5,mapping!$K$2:$K$5,,0)</f>
        <v>Full-Time</v>
      </c>
      <c r="N1797" s="29" t="str">
        <f>_xlfn.XLOOKUP($B1797,mapping!$G$2:$G$5,mapping!$H$2:$H$5,,0)</f>
        <v>Mid-Level</v>
      </c>
      <c r="O1797" s="29" t="str">
        <f>_xlfn.XLOOKUP($J1797,mapping!$D$2:$D$56,mapping!$E$2:$E$56,,0)</f>
        <v>United States</v>
      </c>
      <c r="P1797" s="29" t="str">
        <f>_xlfn.XLOOKUP($K1797,mapping!$P$2:$P$4,mapping!$Q$2:$Q$4,,0)</f>
        <v>Medium</v>
      </c>
      <c r="Q1797" s="29" t="str">
        <f>_xlfn.XLOOKUP($I1797,mapping!$M$2:$M$4,mapping!$N$2:$N$4,,0)</f>
        <v>On-site</v>
      </c>
    </row>
    <row r="1798" spans="1:17" x14ac:dyDescent="0.25">
      <c r="A1798" s="28">
        <v>2023</v>
      </c>
      <c r="B1798" s="29" t="s">
        <v>21</v>
      </c>
      <c r="C1798" s="29" t="s">
        <v>12</v>
      </c>
      <c r="D1798" s="29" t="s">
        <v>26</v>
      </c>
      <c r="E1798" s="28">
        <v>280000</v>
      </c>
      <c r="F1798" s="29" t="s">
        <v>14</v>
      </c>
      <c r="G1798" s="28">
        <v>280000</v>
      </c>
      <c r="H1798" s="29" t="s">
        <v>17</v>
      </c>
      <c r="I1798" s="28">
        <v>0</v>
      </c>
      <c r="J1798" s="29" t="s">
        <v>17</v>
      </c>
      <c r="K1798" s="29" t="s">
        <v>16</v>
      </c>
      <c r="L1798" s="29" t="str">
        <f>_xlfn.XLOOKUP($D1798,mapping!$B$2:$B$124,mapping!$A$2:$A$124,,0)</f>
        <v>Data Engineer</v>
      </c>
      <c r="M1798" s="29" t="str">
        <f>_xlfn.XLOOKUP($C1798,mapping!$J$2:$J$5,mapping!$K$2:$K$5,,0)</f>
        <v>Full-Time</v>
      </c>
      <c r="N1798" s="29" t="str">
        <f>_xlfn.XLOOKUP($B1798,mapping!$G$2:$G$5,mapping!$H$2:$H$5,,0)</f>
        <v>Senior</v>
      </c>
      <c r="O1798" s="29" t="str">
        <f>_xlfn.XLOOKUP($J1798,mapping!$D$2:$D$56,mapping!$E$2:$E$56,,0)</f>
        <v>United States</v>
      </c>
      <c r="P1798" s="29" t="str">
        <f>_xlfn.XLOOKUP($K1798,mapping!$P$2:$P$4,mapping!$Q$2:$Q$4,,0)</f>
        <v>Medium</v>
      </c>
      <c r="Q1798" s="29" t="str">
        <f>_xlfn.XLOOKUP($I1798,mapping!$M$2:$M$4,mapping!$N$2:$N$4,,0)</f>
        <v>On-site</v>
      </c>
    </row>
    <row r="1799" spans="1:17" x14ac:dyDescent="0.25">
      <c r="A1799" s="28">
        <v>2024</v>
      </c>
      <c r="B1799" s="29" t="s">
        <v>11</v>
      </c>
      <c r="C1799" s="29" t="s">
        <v>12</v>
      </c>
      <c r="D1799" s="29" t="s">
        <v>22</v>
      </c>
      <c r="E1799" s="28">
        <v>120000</v>
      </c>
      <c r="F1799" s="29" t="s">
        <v>14</v>
      </c>
      <c r="G1799" s="28">
        <v>120000</v>
      </c>
      <c r="H1799" s="29" t="s">
        <v>17</v>
      </c>
      <c r="I1799" s="28">
        <v>0</v>
      </c>
      <c r="J1799" s="29" t="s">
        <v>17</v>
      </c>
      <c r="K1799" s="29" t="s">
        <v>16</v>
      </c>
      <c r="L1799" s="29" t="str">
        <f>_xlfn.XLOOKUP($D1799,mapping!$B$2:$B$124,mapping!$A$2:$A$124,,0)</f>
        <v>Data Scientist</v>
      </c>
      <c r="M1799" s="29" t="str">
        <f>_xlfn.XLOOKUP($C1799,mapping!$J$2:$J$5,mapping!$K$2:$K$5,,0)</f>
        <v>Full-Time</v>
      </c>
      <c r="N1799" s="29" t="str">
        <f>_xlfn.XLOOKUP($B1799,mapping!$G$2:$G$5,mapping!$H$2:$H$5,,0)</f>
        <v>Mid-Level</v>
      </c>
      <c r="O1799" s="29" t="str">
        <f>_xlfn.XLOOKUP($J1799,mapping!$D$2:$D$56,mapping!$E$2:$E$56,,0)</f>
        <v>United States</v>
      </c>
      <c r="P1799" s="29" t="str">
        <f>_xlfn.XLOOKUP($K1799,mapping!$P$2:$P$4,mapping!$Q$2:$Q$4,,0)</f>
        <v>Medium</v>
      </c>
      <c r="Q1799" s="29" t="str">
        <f>_xlfn.XLOOKUP($I1799,mapping!$M$2:$M$4,mapping!$N$2:$N$4,,0)</f>
        <v>On-site</v>
      </c>
    </row>
    <row r="1800" spans="1:17" x14ac:dyDescent="0.25">
      <c r="A1800" s="28">
        <v>2023</v>
      </c>
      <c r="B1800" s="29" t="s">
        <v>21</v>
      </c>
      <c r="C1800" s="29" t="s">
        <v>12</v>
      </c>
      <c r="D1800" s="29" t="s">
        <v>22</v>
      </c>
      <c r="E1800" s="28">
        <v>172100</v>
      </c>
      <c r="F1800" s="29" t="s">
        <v>14</v>
      </c>
      <c r="G1800" s="28">
        <v>172100</v>
      </c>
      <c r="H1800" s="29" t="s">
        <v>17</v>
      </c>
      <c r="I1800" s="28">
        <v>0</v>
      </c>
      <c r="J1800" s="29" t="s">
        <v>17</v>
      </c>
      <c r="K1800" s="29" t="s">
        <v>16</v>
      </c>
      <c r="L1800" s="29" t="str">
        <f>_xlfn.XLOOKUP($D1800,mapping!$B$2:$B$124,mapping!$A$2:$A$124,,0)</f>
        <v>Data Scientist</v>
      </c>
      <c r="M1800" s="29" t="str">
        <f>_xlfn.XLOOKUP($C1800,mapping!$J$2:$J$5,mapping!$K$2:$K$5,,0)</f>
        <v>Full-Time</v>
      </c>
      <c r="N1800" s="29" t="str">
        <f>_xlfn.XLOOKUP($B1800,mapping!$G$2:$G$5,mapping!$H$2:$H$5,,0)</f>
        <v>Senior</v>
      </c>
      <c r="O1800" s="29" t="str">
        <f>_xlfn.XLOOKUP($J1800,mapping!$D$2:$D$56,mapping!$E$2:$E$56,,0)</f>
        <v>United States</v>
      </c>
      <c r="P1800" s="29" t="str">
        <f>_xlfn.XLOOKUP($K1800,mapping!$P$2:$P$4,mapping!$Q$2:$Q$4,,0)</f>
        <v>Medium</v>
      </c>
      <c r="Q1800" s="29" t="str">
        <f>_xlfn.XLOOKUP($I1800,mapping!$M$2:$M$4,mapping!$N$2:$N$4,,0)</f>
        <v>On-site</v>
      </c>
    </row>
    <row r="1801" spans="1:17" x14ac:dyDescent="0.25">
      <c r="A1801" s="28">
        <v>2024</v>
      </c>
      <c r="B1801" s="29" t="s">
        <v>11</v>
      </c>
      <c r="C1801" s="29" t="s">
        <v>12</v>
      </c>
      <c r="D1801" s="29" t="s">
        <v>22</v>
      </c>
      <c r="E1801" s="28">
        <v>135000</v>
      </c>
      <c r="F1801" s="29" t="s">
        <v>14</v>
      </c>
      <c r="G1801" s="28">
        <v>135000</v>
      </c>
      <c r="H1801" s="29" t="s">
        <v>17</v>
      </c>
      <c r="I1801" s="28">
        <v>0</v>
      </c>
      <c r="J1801" s="29" t="s">
        <v>17</v>
      </c>
      <c r="K1801" s="29" t="s">
        <v>16</v>
      </c>
      <c r="L1801" s="29" t="str">
        <f>_xlfn.XLOOKUP($D1801,mapping!$B$2:$B$124,mapping!$A$2:$A$124,,0)</f>
        <v>Data Scientist</v>
      </c>
      <c r="M1801" s="29" t="str">
        <f>_xlfn.XLOOKUP($C1801,mapping!$J$2:$J$5,mapping!$K$2:$K$5,,0)</f>
        <v>Full-Time</v>
      </c>
      <c r="N1801" s="29" t="str">
        <f>_xlfn.XLOOKUP($B1801,mapping!$G$2:$G$5,mapping!$H$2:$H$5,,0)</f>
        <v>Mid-Level</v>
      </c>
      <c r="O1801" s="29" t="str">
        <f>_xlfn.XLOOKUP($J1801,mapping!$D$2:$D$56,mapping!$E$2:$E$56,,0)</f>
        <v>United States</v>
      </c>
      <c r="P1801" s="29" t="str">
        <f>_xlfn.XLOOKUP($K1801,mapping!$P$2:$P$4,mapping!$Q$2:$Q$4,,0)</f>
        <v>Medium</v>
      </c>
      <c r="Q1801" s="29" t="str">
        <f>_xlfn.XLOOKUP($I1801,mapping!$M$2:$M$4,mapping!$N$2:$N$4,,0)</f>
        <v>On-site</v>
      </c>
    </row>
    <row r="1802" spans="1:17" x14ac:dyDescent="0.25">
      <c r="A1802" s="28">
        <v>2022</v>
      </c>
      <c r="B1802" s="29" t="s">
        <v>21</v>
      </c>
      <c r="C1802" s="29" t="s">
        <v>12</v>
      </c>
      <c r="D1802" s="29" t="s">
        <v>31</v>
      </c>
      <c r="E1802" s="28">
        <v>116250</v>
      </c>
      <c r="F1802" s="29" t="s">
        <v>14</v>
      </c>
      <c r="G1802" s="28">
        <v>116250</v>
      </c>
      <c r="H1802" s="29" t="s">
        <v>17</v>
      </c>
      <c r="I1802" s="28">
        <v>100</v>
      </c>
      <c r="J1802" s="29" t="s">
        <v>17</v>
      </c>
      <c r="K1802" s="29" t="s">
        <v>16</v>
      </c>
      <c r="L1802" s="29" t="str">
        <f>_xlfn.XLOOKUP($D1802,mapping!$B$2:$B$124,mapping!$A$2:$A$124,,0)</f>
        <v>Analytics Engineer</v>
      </c>
      <c r="M1802" s="29" t="str">
        <f>_xlfn.XLOOKUP($C1802,mapping!$J$2:$J$5,mapping!$K$2:$K$5,,0)</f>
        <v>Full-Time</v>
      </c>
      <c r="N1802" s="29" t="str">
        <f>_xlfn.XLOOKUP($B1802,mapping!$G$2:$G$5,mapping!$H$2:$H$5,,0)</f>
        <v>Senior</v>
      </c>
      <c r="O1802" s="29" t="str">
        <f>_xlfn.XLOOKUP($J1802,mapping!$D$2:$D$56,mapping!$E$2:$E$56,,0)</f>
        <v>United States</v>
      </c>
      <c r="P1802" s="29" t="str">
        <f>_xlfn.XLOOKUP($K1802,mapping!$P$2:$P$4,mapping!$Q$2:$Q$4,,0)</f>
        <v>Medium</v>
      </c>
      <c r="Q1802" s="29" t="str">
        <f>_xlfn.XLOOKUP($I1802,mapping!$M$2:$M$4,mapping!$N$2:$N$4,,0)</f>
        <v>Remote</v>
      </c>
    </row>
    <row r="1803" spans="1:17" x14ac:dyDescent="0.25">
      <c r="A1803" s="28">
        <v>2022</v>
      </c>
      <c r="B1803" s="29" t="s">
        <v>25</v>
      </c>
      <c r="C1803" s="29" t="s">
        <v>12</v>
      </c>
      <c r="D1803" s="29" t="s">
        <v>76</v>
      </c>
      <c r="E1803" s="28">
        <v>160000</v>
      </c>
      <c r="F1803" s="29" t="s">
        <v>14</v>
      </c>
      <c r="G1803" s="28">
        <v>160000</v>
      </c>
      <c r="H1803" s="29" t="s">
        <v>17</v>
      </c>
      <c r="I1803" s="28">
        <v>0</v>
      </c>
      <c r="J1803" s="29" t="s">
        <v>17</v>
      </c>
      <c r="K1803" s="29" t="s">
        <v>16</v>
      </c>
      <c r="L1803" s="29" t="str">
        <f>_xlfn.XLOOKUP($D1803,mapping!$B$2:$B$124,mapping!$A$2:$A$124,,0)</f>
        <v>Data Manager</v>
      </c>
      <c r="M1803" s="29" t="str">
        <f>_xlfn.XLOOKUP($C1803,mapping!$J$2:$J$5,mapping!$K$2:$K$5,,0)</f>
        <v>Full-Time</v>
      </c>
      <c r="N1803" s="29" t="str">
        <f>_xlfn.XLOOKUP($B1803,mapping!$G$2:$G$5,mapping!$H$2:$H$5,,0)</f>
        <v>Executive</v>
      </c>
      <c r="O1803" s="29" t="str">
        <f>_xlfn.XLOOKUP($J1803,mapping!$D$2:$D$56,mapping!$E$2:$E$56,,0)</f>
        <v>United States</v>
      </c>
      <c r="P1803" s="29" t="str">
        <f>_xlfn.XLOOKUP($K1803,mapping!$P$2:$P$4,mapping!$Q$2:$Q$4,,0)</f>
        <v>Medium</v>
      </c>
      <c r="Q1803" s="29" t="str">
        <f>_xlfn.XLOOKUP($I1803,mapping!$M$2:$M$4,mapping!$N$2:$N$4,,0)</f>
        <v>On-site</v>
      </c>
    </row>
    <row r="1804" spans="1:17" x14ac:dyDescent="0.25">
      <c r="A1804" s="28">
        <v>2023</v>
      </c>
      <c r="B1804" s="29" t="s">
        <v>11</v>
      </c>
      <c r="C1804" s="29" t="s">
        <v>12</v>
      </c>
      <c r="D1804" s="29" t="s">
        <v>18</v>
      </c>
      <c r="E1804" s="28">
        <v>150450</v>
      </c>
      <c r="F1804" s="29" t="s">
        <v>14</v>
      </c>
      <c r="G1804" s="28">
        <v>150450</v>
      </c>
      <c r="H1804" s="29" t="s">
        <v>17</v>
      </c>
      <c r="I1804" s="28">
        <v>100</v>
      </c>
      <c r="J1804" s="29" t="s">
        <v>17</v>
      </c>
      <c r="K1804" s="29" t="s">
        <v>16</v>
      </c>
      <c r="L1804" s="29" t="str">
        <f>_xlfn.XLOOKUP($D1804,mapping!$B$2:$B$124,mapping!$A$2:$A$124,,0)</f>
        <v>Machine Learning Engineer</v>
      </c>
      <c r="M1804" s="29" t="str">
        <f>_xlfn.XLOOKUP($C1804,mapping!$J$2:$J$5,mapping!$K$2:$K$5,,0)</f>
        <v>Full-Time</v>
      </c>
      <c r="N1804" s="29" t="str">
        <f>_xlfn.XLOOKUP($B1804,mapping!$G$2:$G$5,mapping!$H$2:$H$5,,0)</f>
        <v>Mid-Level</v>
      </c>
      <c r="O1804" s="29" t="str">
        <f>_xlfn.XLOOKUP($J1804,mapping!$D$2:$D$56,mapping!$E$2:$E$56,,0)</f>
        <v>United States</v>
      </c>
      <c r="P1804" s="29" t="str">
        <f>_xlfn.XLOOKUP($K1804,mapping!$P$2:$P$4,mapping!$Q$2:$Q$4,,0)</f>
        <v>Medium</v>
      </c>
      <c r="Q1804" s="29" t="str">
        <f>_xlfn.XLOOKUP($I1804,mapping!$M$2:$M$4,mapping!$N$2:$N$4,,0)</f>
        <v>Remote</v>
      </c>
    </row>
    <row r="1805" spans="1:17" x14ac:dyDescent="0.25">
      <c r="A1805" s="28">
        <v>2023</v>
      </c>
      <c r="B1805" s="29" t="s">
        <v>11</v>
      </c>
      <c r="C1805" s="29" t="s">
        <v>12</v>
      </c>
      <c r="D1805" s="29" t="s">
        <v>26</v>
      </c>
      <c r="E1805" s="28">
        <v>59000</v>
      </c>
      <c r="F1805" s="29" t="s">
        <v>27</v>
      </c>
      <c r="G1805" s="28">
        <v>72593</v>
      </c>
      <c r="H1805" s="29" t="s">
        <v>28</v>
      </c>
      <c r="I1805" s="28">
        <v>0</v>
      </c>
      <c r="J1805" s="29" t="s">
        <v>28</v>
      </c>
      <c r="K1805" s="29" t="s">
        <v>16</v>
      </c>
      <c r="L1805" s="29" t="str">
        <f>_xlfn.XLOOKUP($D1805,mapping!$B$2:$B$124,mapping!$A$2:$A$124,,0)</f>
        <v>Data Engineer</v>
      </c>
      <c r="M1805" s="29" t="str">
        <f>_xlfn.XLOOKUP($C1805,mapping!$J$2:$J$5,mapping!$K$2:$K$5,,0)</f>
        <v>Full-Time</v>
      </c>
      <c r="N1805" s="29" t="str">
        <f>_xlfn.XLOOKUP($B1805,mapping!$G$2:$G$5,mapping!$H$2:$H$5,,0)</f>
        <v>Mid-Level</v>
      </c>
      <c r="O1805" s="29" t="str">
        <f>_xlfn.XLOOKUP($J1805,mapping!$D$2:$D$56,mapping!$E$2:$E$56,,0)</f>
        <v>United Kingdom</v>
      </c>
      <c r="P1805" s="29" t="str">
        <f>_xlfn.XLOOKUP($K1805,mapping!$P$2:$P$4,mapping!$Q$2:$Q$4,,0)</f>
        <v>Medium</v>
      </c>
      <c r="Q1805" s="29" t="str">
        <f>_xlfn.XLOOKUP($I1805,mapping!$M$2:$M$4,mapping!$N$2:$N$4,,0)</f>
        <v>On-site</v>
      </c>
    </row>
    <row r="1806" spans="1:17" x14ac:dyDescent="0.25">
      <c r="A1806" s="28">
        <v>2023</v>
      </c>
      <c r="B1806" s="29" t="s">
        <v>21</v>
      </c>
      <c r="C1806" s="29" t="s">
        <v>12</v>
      </c>
      <c r="D1806" s="29" t="s">
        <v>22</v>
      </c>
      <c r="E1806" s="28">
        <v>156400</v>
      </c>
      <c r="F1806" s="29" t="s">
        <v>14</v>
      </c>
      <c r="G1806" s="28">
        <v>156400</v>
      </c>
      <c r="H1806" s="29" t="s">
        <v>17</v>
      </c>
      <c r="I1806" s="28">
        <v>100</v>
      </c>
      <c r="J1806" s="29" t="s">
        <v>17</v>
      </c>
      <c r="K1806" s="29" t="s">
        <v>16</v>
      </c>
      <c r="L1806" s="29" t="str">
        <f>_xlfn.XLOOKUP($D1806,mapping!$B$2:$B$124,mapping!$A$2:$A$124,,0)</f>
        <v>Data Scientist</v>
      </c>
      <c r="M1806" s="29" t="str">
        <f>_xlfn.XLOOKUP($C1806,mapping!$J$2:$J$5,mapping!$K$2:$K$5,,0)</f>
        <v>Full-Time</v>
      </c>
      <c r="N1806" s="29" t="str">
        <f>_xlfn.XLOOKUP($B1806,mapping!$G$2:$G$5,mapping!$H$2:$H$5,,0)</f>
        <v>Senior</v>
      </c>
      <c r="O1806" s="29" t="str">
        <f>_xlfn.XLOOKUP($J1806,mapping!$D$2:$D$56,mapping!$E$2:$E$56,,0)</f>
        <v>United States</v>
      </c>
      <c r="P1806" s="29" t="str">
        <f>_xlfn.XLOOKUP($K1806,mapping!$P$2:$P$4,mapping!$Q$2:$Q$4,,0)</f>
        <v>Medium</v>
      </c>
      <c r="Q1806" s="29" t="str">
        <f>_xlfn.XLOOKUP($I1806,mapping!$M$2:$M$4,mapping!$N$2:$N$4,,0)</f>
        <v>Remote</v>
      </c>
    </row>
    <row r="1807" spans="1:17" x14ac:dyDescent="0.25">
      <c r="A1807" s="28">
        <v>2023</v>
      </c>
      <c r="B1807" s="29" t="s">
        <v>21</v>
      </c>
      <c r="C1807" s="29" t="s">
        <v>12</v>
      </c>
      <c r="D1807" s="29" t="s">
        <v>22</v>
      </c>
      <c r="E1807" s="28">
        <v>123000</v>
      </c>
      <c r="F1807" s="29" t="s">
        <v>14</v>
      </c>
      <c r="G1807" s="28">
        <v>123000</v>
      </c>
      <c r="H1807" s="29" t="s">
        <v>17</v>
      </c>
      <c r="I1807" s="28">
        <v>0</v>
      </c>
      <c r="J1807" s="29" t="s">
        <v>17</v>
      </c>
      <c r="K1807" s="29" t="s">
        <v>16</v>
      </c>
      <c r="L1807" s="29" t="str">
        <f>_xlfn.XLOOKUP($D1807,mapping!$B$2:$B$124,mapping!$A$2:$A$124,,0)</f>
        <v>Data Scientist</v>
      </c>
      <c r="M1807" s="29" t="str">
        <f>_xlfn.XLOOKUP($C1807,mapping!$J$2:$J$5,mapping!$K$2:$K$5,,0)</f>
        <v>Full-Time</v>
      </c>
      <c r="N1807" s="29" t="str">
        <f>_xlfn.XLOOKUP($B1807,mapping!$G$2:$G$5,mapping!$H$2:$H$5,,0)</f>
        <v>Senior</v>
      </c>
      <c r="O1807" s="29" t="str">
        <f>_xlfn.XLOOKUP($J1807,mapping!$D$2:$D$56,mapping!$E$2:$E$56,,0)</f>
        <v>United States</v>
      </c>
      <c r="P1807" s="29" t="str">
        <f>_xlfn.XLOOKUP($K1807,mapping!$P$2:$P$4,mapping!$Q$2:$Q$4,,0)</f>
        <v>Medium</v>
      </c>
      <c r="Q1807" s="29" t="str">
        <f>_xlfn.XLOOKUP($I1807,mapping!$M$2:$M$4,mapping!$N$2:$N$4,,0)</f>
        <v>On-site</v>
      </c>
    </row>
    <row r="1808" spans="1:17" x14ac:dyDescent="0.25">
      <c r="A1808" s="28">
        <v>2023</v>
      </c>
      <c r="B1808" s="29" t="s">
        <v>21</v>
      </c>
      <c r="C1808" s="29" t="s">
        <v>12</v>
      </c>
      <c r="D1808" s="29" t="s">
        <v>22</v>
      </c>
      <c r="E1808" s="28">
        <v>253430</v>
      </c>
      <c r="F1808" s="29" t="s">
        <v>14</v>
      </c>
      <c r="G1808" s="28">
        <v>253430</v>
      </c>
      <c r="H1808" s="29" t="s">
        <v>17</v>
      </c>
      <c r="I1808" s="28">
        <v>0</v>
      </c>
      <c r="J1808" s="29" t="s">
        <v>17</v>
      </c>
      <c r="K1808" s="29" t="s">
        <v>16</v>
      </c>
      <c r="L1808" s="29" t="str">
        <f>_xlfn.XLOOKUP($D1808,mapping!$B$2:$B$124,mapping!$A$2:$A$124,,0)</f>
        <v>Data Scientist</v>
      </c>
      <c r="M1808" s="29" t="str">
        <f>_xlfn.XLOOKUP($C1808,mapping!$J$2:$J$5,mapping!$K$2:$K$5,,0)</f>
        <v>Full-Time</v>
      </c>
      <c r="N1808" s="29" t="str">
        <f>_xlfn.XLOOKUP($B1808,mapping!$G$2:$G$5,mapping!$H$2:$H$5,,0)</f>
        <v>Senior</v>
      </c>
      <c r="O1808" s="29" t="str">
        <f>_xlfn.XLOOKUP($J1808,mapping!$D$2:$D$56,mapping!$E$2:$E$56,,0)</f>
        <v>United States</v>
      </c>
      <c r="P1808" s="29" t="str">
        <f>_xlfn.XLOOKUP($K1808,mapping!$P$2:$P$4,mapping!$Q$2:$Q$4,,0)</f>
        <v>Medium</v>
      </c>
      <c r="Q1808" s="29" t="str">
        <f>_xlfn.XLOOKUP($I1808,mapping!$M$2:$M$4,mapping!$N$2:$N$4,,0)</f>
        <v>On-site</v>
      </c>
    </row>
    <row r="1809" spans="1:17" x14ac:dyDescent="0.25">
      <c r="A1809" s="28">
        <v>2023</v>
      </c>
      <c r="B1809" s="29" t="s">
        <v>21</v>
      </c>
      <c r="C1809" s="29" t="s">
        <v>12</v>
      </c>
      <c r="D1809" s="29" t="s">
        <v>22</v>
      </c>
      <c r="E1809" s="28">
        <v>275300</v>
      </c>
      <c r="F1809" s="29" t="s">
        <v>14</v>
      </c>
      <c r="G1809" s="28">
        <v>275300</v>
      </c>
      <c r="H1809" s="29" t="s">
        <v>17</v>
      </c>
      <c r="I1809" s="28">
        <v>100</v>
      </c>
      <c r="J1809" s="29" t="s">
        <v>17</v>
      </c>
      <c r="K1809" s="29" t="s">
        <v>16</v>
      </c>
      <c r="L1809" s="29" t="str">
        <f>_xlfn.XLOOKUP($D1809,mapping!$B$2:$B$124,mapping!$A$2:$A$124,,0)</f>
        <v>Data Scientist</v>
      </c>
      <c r="M1809" s="29" t="str">
        <f>_xlfn.XLOOKUP($C1809,mapping!$J$2:$J$5,mapping!$K$2:$K$5,,0)</f>
        <v>Full-Time</v>
      </c>
      <c r="N1809" s="29" t="str">
        <f>_xlfn.XLOOKUP($B1809,mapping!$G$2:$G$5,mapping!$H$2:$H$5,,0)</f>
        <v>Senior</v>
      </c>
      <c r="O1809" s="29" t="str">
        <f>_xlfn.XLOOKUP($J1809,mapping!$D$2:$D$56,mapping!$E$2:$E$56,,0)</f>
        <v>United States</v>
      </c>
      <c r="P1809" s="29" t="str">
        <f>_xlfn.XLOOKUP($K1809,mapping!$P$2:$P$4,mapping!$Q$2:$Q$4,,0)</f>
        <v>Medium</v>
      </c>
      <c r="Q1809" s="29" t="str">
        <f>_xlfn.XLOOKUP($I1809,mapping!$M$2:$M$4,mapping!$N$2:$N$4,,0)</f>
        <v>Remote</v>
      </c>
    </row>
    <row r="1810" spans="1:17" x14ac:dyDescent="0.25">
      <c r="A1810" s="28">
        <v>2024</v>
      </c>
      <c r="B1810" s="29" t="s">
        <v>29</v>
      </c>
      <c r="C1810" s="29" t="s">
        <v>12</v>
      </c>
      <c r="D1810" s="29" t="s">
        <v>22</v>
      </c>
      <c r="E1810" s="28">
        <v>58400</v>
      </c>
      <c r="F1810" s="29" t="s">
        <v>14</v>
      </c>
      <c r="G1810" s="28">
        <v>58400</v>
      </c>
      <c r="H1810" s="29" t="s">
        <v>17</v>
      </c>
      <c r="I1810" s="28">
        <v>0</v>
      </c>
      <c r="J1810" s="29" t="s">
        <v>17</v>
      </c>
      <c r="K1810" s="29" t="s">
        <v>16</v>
      </c>
      <c r="L1810" s="29" t="str">
        <f>_xlfn.XLOOKUP($D1810,mapping!$B$2:$B$124,mapping!$A$2:$A$124,,0)</f>
        <v>Data Scientist</v>
      </c>
      <c r="M1810" s="29" t="str">
        <f>_xlfn.XLOOKUP($C1810,mapping!$J$2:$J$5,mapping!$K$2:$K$5,,0)</f>
        <v>Full-Time</v>
      </c>
      <c r="N1810" s="29" t="str">
        <f>_xlfn.XLOOKUP($B1810,mapping!$G$2:$G$5,mapping!$H$2:$H$5,,0)</f>
        <v>Junior</v>
      </c>
      <c r="O1810" s="29" t="str">
        <f>_xlfn.XLOOKUP($J1810,mapping!$D$2:$D$56,mapping!$E$2:$E$56,,0)</f>
        <v>United States</v>
      </c>
      <c r="P1810" s="29" t="str">
        <f>_xlfn.XLOOKUP($K1810,mapping!$P$2:$P$4,mapping!$Q$2:$Q$4,,0)</f>
        <v>Medium</v>
      </c>
      <c r="Q1810" s="29" t="str">
        <f>_xlfn.XLOOKUP($I1810,mapping!$M$2:$M$4,mapping!$N$2:$N$4,,0)</f>
        <v>On-site</v>
      </c>
    </row>
    <row r="1811" spans="1:17" x14ac:dyDescent="0.25">
      <c r="A1811" s="28">
        <v>2023</v>
      </c>
      <c r="B1811" s="29" t="s">
        <v>11</v>
      </c>
      <c r="C1811" s="29" t="s">
        <v>12</v>
      </c>
      <c r="D1811" s="29" t="s">
        <v>26</v>
      </c>
      <c r="E1811" s="28">
        <v>99000</v>
      </c>
      <c r="F1811" s="29" t="s">
        <v>14</v>
      </c>
      <c r="G1811" s="28">
        <v>99000</v>
      </c>
      <c r="H1811" s="29" t="s">
        <v>45</v>
      </c>
      <c r="I1811" s="28">
        <v>100</v>
      </c>
      <c r="J1811" s="29" t="s">
        <v>45</v>
      </c>
      <c r="K1811" s="29" t="s">
        <v>16</v>
      </c>
      <c r="L1811" s="29" t="str">
        <f>_xlfn.XLOOKUP($D1811,mapping!$B$2:$B$124,mapping!$A$2:$A$124,,0)</f>
        <v>Data Engineer</v>
      </c>
      <c r="M1811" s="29" t="str">
        <f>_xlfn.XLOOKUP($C1811,mapping!$J$2:$J$5,mapping!$K$2:$K$5,,0)</f>
        <v>Full-Time</v>
      </c>
      <c r="N1811" s="29" t="str">
        <f>_xlfn.XLOOKUP($B1811,mapping!$G$2:$G$5,mapping!$H$2:$H$5,,0)</f>
        <v>Mid-Level</v>
      </c>
      <c r="O1811" s="29" t="str">
        <f>_xlfn.XLOOKUP($J1811,mapping!$D$2:$D$56,mapping!$E$2:$E$56,,0)</f>
        <v>Canada</v>
      </c>
      <c r="P1811" s="29" t="str">
        <f>_xlfn.XLOOKUP($K1811,mapping!$P$2:$P$4,mapping!$Q$2:$Q$4,,0)</f>
        <v>Medium</v>
      </c>
      <c r="Q1811" s="29" t="str">
        <f>_xlfn.XLOOKUP($I1811,mapping!$M$2:$M$4,mapping!$N$2:$N$4,,0)</f>
        <v>Remote</v>
      </c>
    </row>
    <row r="1812" spans="1:17" x14ac:dyDescent="0.25">
      <c r="A1812" s="28">
        <v>2023</v>
      </c>
      <c r="B1812" s="29" t="s">
        <v>11</v>
      </c>
      <c r="C1812" s="29" t="s">
        <v>12</v>
      </c>
      <c r="D1812" s="29" t="s">
        <v>22</v>
      </c>
      <c r="E1812" s="28">
        <v>225300</v>
      </c>
      <c r="F1812" s="29" t="s">
        <v>14</v>
      </c>
      <c r="G1812" s="28">
        <v>225300</v>
      </c>
      <c r="H1812" s="29" t="s">
        <v>17</v>
      </c>
      <c r="I1812" s="28">
        <v>0</v>
      </c>
      <c r="J1812" s="29" t="s">
        <v>17</v>
      </c>
      <c r="K1812" s="29" t="s">
        <v>16</v>
      </c>
      <c r="L1812" s="29" t="str">
        <f>_xlfn.XLOOKUP($D1812,mapping!$B$2:$B$124,mapping!$A$2:$A$124,,0)</f>
        <v>Data Scientist</v>
      </c>
      <c r="M1812" s="29" t="str">
        <f>_xlfn.XLOOKUP($C1812,mapping!$J$2:$J$5,mapping!$K$2:$K$5,,0)</f>
        <v>Full-Time</v>
      </c>
      <c r="N1812" s="29" t="str">
        <f>_xlfn.XLOOKUP($B1812,mapping!$G$2:$G$5,mapping!$H$2:$H$5,,0)</f>
        <v>Mid-Level</v>
      </c>
      <c r="O1812" s="29" t="str">
        <f>_xlfn.XLOOKUP($J1812,mapping!$D$2:$D$56,mapping!$E$2:$E$56,,0)</f>
        <v>United States</v>
      </c>
      <c r="P1812" s="29" t="str">
        <f>_xlfn.XLOOKUP($K1812,mapping!$P$2:$P$4,mapping!$Q$2:$Q$4,,0)</f>
        <v>Medium</v>
      </c>
      <c r="Q1812" s="29" t="str">
        <f>_xlfn.XLOOKUP($I1812,mapping!$M$2:$M$4,mapping!$N$2:$N$4,,0)</f>
        <v>On-site</v>
      </c>
    </row>
    <row r="1813" spans="1:17" x14ac:dyDescent="0.25">
      <c r="A1813" s="28">
        <v>2022</v>
      </c>
      <c r="B1813" s="29" t="s">
        <v>21</v>
      </c>
      <c r="C1813" s="29" t="s">
        <v>12</v>
      </c>
      <c r="D1813" s="29" t="s">
        <v>22</v>
      </c>
      <c r="E1813" s="28">
        <v>45000</v>
      </c>
      <c r="F1813" s="29" t="s">
        <v>19</v>
      </c>
      <c r="G1813" s="28">
        <v>47280</v>
      </c>
      <c r="H1813" s="29" t="s">
        <v>42</v>
      </c>
      <c r="I1813" s="28">
        <v>0</v>
      </c>
      <c r="J1813" s="29" t="s">
        <v>42</v>
      </c>
      <c r="K1813" s="29" t="s">
        <v>16</v>
      </c>
      <c r="L1813" s="29" t="str">
        <f>_xlfn.XLOOKUP($D1813,mapping!$B$2:$B$124,mapping!$A$2:$A$124,,0)</f>
        <v>Data Scientist</v>
      </c>
      <c r="M1813" s="29" t="str">
        <f>_xlfn.XLOOKUP($C1813,mapping!$J$2:$J$5,mapping!$K$2:$K$5,,0)</f>
        <v>Full-Time</v>
      </c>
      <c r="N1813" s="29" t="str">
        <f>_xlfn.XLOOKUP($B1813,mapping!$G$2:$G$5,mapping!$H$2:$H$5,,0)</f>
        <v>Senior</v>
      </c>
      <c r="O1813" s="29" t="str">
        <f>_xlfn.XLOOKUP($J1813,mapping!$D$2:$D$56,mapping!$E$2:$E$56,,0)</f>
        <v>Spain</v>
      </c>
      <c r="P1813" s="29" t="str">
        <f>_xlfn.XLOOKUP($K1813,mapping!$P$2:$P$4,mapping!$Q$2:$Q$4,,0)</f>
        <v>Medium</v>
      </c>
      <c r="Q1813" s="29" t="str">
        <f>_xlfn.XLOOKUP($I1813,mapping!$M$2:$M$4,mapping!$N$2:$N$4,,0)</f>
        <v>On-site</v>
      </c>
    </row>
    <row r="1814" spans="1:17" x14ac:dyDescent="0.25">
      <c r="A1814" s="28">
        <v>2023</v>
      </c>
      <c r="B1814" s="29" t="s">
        <v>21</v>
      </c>
      <c r="C1814" s="29" t="s">
        <v>12</v>
      </c>
      <c r="D1814" s="29" t="s">
        <v>62</v>
      </c>
      <c r="E1814" s="28">
        <v>192000</v>
      </c>
      <c r="F1814" s="29" t="s">
        <v>14</v>
      </c>
      <c r="G1814" s="28">
        <v>192000</v>
      </c>
      <c r="H1814" s="29" t="s">
        <v>17</v>
      </c>
      <c r="I1814" s="28">
        <v>0</v>
      </c>
      <c r="J1814" s="29" t="s">
        <v>17</v>
      </c>
      <c r="K1814" s="29" t="s">
        <v>16</v>
      </c>
      <c r="L1814" s="29" t="str">
        <f>_xlfn.XLOOKUP($D1814,mapping!$B$2:$B$124,mapping!$A$2:$A$124,,0)</f>
        <v>Business Intelligence</v>
      </c>
      <c r="M1814" s="29" t="str">
        <f>_xlfn.XLOOKUP($C1814,mapping!$J$2:$J$5,mapping!$K$2:$K$5,,0)</f>
        <v>Full-Time</v>
      </c>
      <c r="N1814" s="29" t="str">
        <f>_xlfn.XLOOKUP($B1814,mapping!$G$2:$G$5,mapping!$H$2:$H$5,,0)</f>
        <v>Senior</v>
      </c>
      <c r="O1814" s="29" t="str">
        <f>_xlfn.XLOOKUP($J1814,mapping!$D$2:$D$56,mapping!$E$2:$E$56,,0)</f>
        <v>United States</v>
      </c>
      <c r="P1814" s="29" t="str">
        <f>_xlfn.XLOOKUP($K1814,mapping!$P$2:$P$4,mapping!$Q$2:$Q$4,,0)</f>
        <v>Medium</v>
      </c>
      <c r="Q1814" s="29" t="str">
        <f>_xlfn.XLOOKUP($I1814,mapping!$M$2:$M$4,mapping!$N$2:$N$4,,0)</f>
        <v>On-site</v>
      </c>
    </row>
    <row r="1815" spans="1:17" x14ac:dyDescent="0.25">
      <c r="A1815" s="28">
        <v>2024</v>
      </c>
      <c r="B1815" s="29" t="s">
        <v>25</v>
      </c>
      <c r="C1815" s="29" t="s">
        <v>12</v>
      </c>
      <c r="D1815" s="29" t="s">
        <v>63</v>
      </c>
      <c r="E1815" s="28">
        <v>210000</v>
      </c>
      <c r="F1815" s="29" t="s">
        <v>14</v>
      </c>
      <c r="G1815" s="28">
        <v>210000</v>
      </c>
      <c r="H1815" s="29" t="s">
        <v>17</v>
      </c>
      <c r="I1815" s="28">
        <v>100</v>
      </c>
      <c r="J1815" s="29" t="s">
        <v>17</v>
      </c>
      <c r="K1815" s="29" t="s">
        <v>16</v>
      </c>
      <c r="L1815" s="29" t="str">
        <f>_xlfn.XLOOKUP($D1815,mapping!$B$2:$B$124,mapping!$A$2:$A$124,,0)</f>
        <v>Data Architect</v>
      </c>
      <c r="M1815" s="29" t="str">
        <f>_xlfn.XLOOKUP($C1815,mapping!$J$2:$J$5,mapping!$K$2:$K$5,,0)</f>
        <v>Full-Time</v>
      </c>
      <c r="N1815" s="29" t="str">
        <f>_xlfn.XLOOKUP($B1815,mapping!$G$2:$G$5,mapping!$H$2:$H$5,,0)</f>
        <v>Executive</v>
      </c>
      <c r="O1815" s="29" t="str">
        <f>_xlfn.XLOOKUP($J1815,mapping!$D$2:$D$56,mapping!$E$2:$E$56,,0)</f>
        <v>United States</v>
      </c>
      <c r="P1815" s="29" t="str">
        <f>_xlfn.XLOOKUP($K1815,mapping!$P$2:$P$4,mapping!$Q$2:$Q$4,,0)</f>
        <v>Medium</v>
      </c>
      <c r="Q1815" s="29" t="str">
        <f>_xlfn.XLOOKUP($I1815,mapping!$M$2:$M$4,mapping!$N$2:$N$4,,0)</f>
        <v>Remote</v>
      </c>
    </row>
    <row r="1816" spans="1:17" x14ac:dyDescent="0.25">
      <c r="A1816" s="28">
        <v>2023</v>
      </c>
      <c r="B1816" s="29" t="s">
        <v>21</v>
      </c>
      <c r="C1816" s="29" t="s">
        <v>12</v>
      </c>
      <c r="D1816" s="29" t="s">
        <v>22</v>
      </c>
      <c r="E1816" s="28">
        <v>177300</v>
      </c>
      <c r="F1816" s="29" t="s">
        <v>14</v>
      </c>
      <c r="G1816" s="28">
        <v>177300</v>
      </c>
      <c r="H1816" s="29" t="s">
        <v>17</v>
      </c>
      <c r="I1816" s="28">
        <v>0</v>
      </c>
      <c r="J1816" s="29" t="s">
        <v>17</v>
      </c>
      <c r="K1816" s="29" t="s">
        <v>16</v>
      </c>
      <c r="L1816" s="29" t="str">
        <f>_xlfn.XLOOKUP($D1816,mapping!$B$2:$B$124,mapping!$A$2:$A$124,,0)</f>
        <v>Data Scientist</v>
      </c>
      <c r="M1816" s="29" t="str">
        <f>_xlfn.XLOOKUP($C1816,mapping!$J$2:$J$5,mapping!$K$2:$K$5,,0)</f>
        <v>Full-Time</v>
      </c>
      <c r="N1816" s="29" t="str">
        <f>_xlfn.XLOOKUP($B1816,mapping!$G$2:$G$5,mapping!$H$2:$H$5,,0)</f>
        <v>Senior</v>
      </c>
      <c r="O1816" s="29" t="str">
        <f>_xlfn.XLOOKUP($J1816,mapping!$D$2:$D$56,mapping!$E$2:$E$56,,0)</f>
        <v>United States</v>
      </c>
      <c r="P1816" s="29" t="str">
        <f>_xlfn.XLOOKUP($K1816,mapping!$P$2:$P$4,mapping!$Q$2:$Q$4,,0)</f>
        <v>Medium</v>
      </c>
      <c r="Q1816" s="29" t="str">
        <f>_xlfn.XLOOKUP($I1816,mapping!$M$2:$M$4,mapping!$N$2:$N$4,,0)</f>
        <v>On-site</v>
      </c>
    </row>
    <row r="1817" spans="1:17" x14ac:dyDescent="0.25">
      <c r="A1817" s="28">
        <v>2023</v>
      </c>
      <c r="B1817" s="29" t="s">
        <v>21</v>
      </c>
      <c r="C1817" s="29" t="s">
        <v>12</v>
      </c>
      <c r="D1817" s="29" t="s">
        <v>18</v>
      </c>
      <c r="E1817" s="28">
        <v>176000</v>
      </c>
      <c r="F1817" s="29" t="s">
        <v>14</v>
      </c>
      <c r="G1817" s="28">
        <v>176000</v>
      </c>
      <c r="H1817" s="29" t="s">
        <v>17</v>
      </c>
      <c r="I1817" s="28">
        <v>0</v>
      </c>
      <c r="J1817" s="29" t="s">
        <v>17</v>
      </c>
      <c r="K1817" s="29" t="s">
        <v>16</v>
      </c>
      <c r="L1817" s="29" t="str">
        <f>_xlfn.XLOOKUP($D1817,mapping!$B$2:$B$124,mapping!$A$2:$A$124,,0)</f>
        <v>Machine Learning Engineer</v>
      </c>
      <c r="M1817" s="29" t="str">
        <f>_xlfn.XLOOKUP($C1817,mapping!$J$2:$J$5,mapping!$K$2:$K$5,,0)</f>
        <v>Full-Time</v>
      </c>
      <c r="N1817" s="29" t="str">
        <f>_xlfn.XLOOKUP($B1817,mapping!$G$2:$G$5,mapping!$H$2:$H$5,,0)</f>
        <v>Senior</v>
      </c>
      <c r="O1817" s="29" t="str">
        <f>_xlfn.XLOOKUP($J1817,mapping!$D$2:$D$56,mapping!$E$2:$E$56,,0)</f>
        <v>United States</v>
      </c>
      <c r="P1817" s="29" t="str">
        <f>_xlfn.XLOOKUP($K1817,mapping!$P$2:$P$4,mapping!$Q$2:$Q$4,,0)</f>
        <v>Medium</v>
      </c>
      <c r="Q1817" s="29" t="str">
        <f>_xlfn.XLOOKUP($I1817,mapping!$M$2:$M$4,mapping!$N$2:$N$4,,0)</f>
        <v>On-site</v>
      </c>
    </row>
    <row r="1818" spans="1:17" x14ac:dyDescent="0.25">
      <c r="A1818" s="28">
        <v>2023</v>
      </c>
      <c r="B1818" s="29" t="s">
        <v>21</v>
      </c>
      <c r="C1818" s="29" t="s">
        <v>12</v>
      </c>
      <c r="D1818" s="29" t="s">
        <v>26</v>
      </c>
      <c r="E1818" s="28">
        <v>181500</v>
      </c>
      <c r="F1818" s="29" t="s">
        <v>14</v>
      </c>
      <c r="G1818" s="28">
        <v>181500</v>
      </c>
      <c r="H1818" s="29" t="s">
        <v>17</v>
      </c>
      <c r="I1818" s="28">
        <v>0</v>
      </c>
      <c r="J1818" s="29" t="s">
        <v>17</v>
      </c>
      <c r="K1818" s="29" t="s">
        <v>16</v>
      </c>
      <c r="L1818" s="29" t="str">
        <f>_xlfn.XLOOKUP($D1818,mapping!$B$2:$B$124,mapping!$A$2:$A$124,,0)</f>
        <v>Data Engineer</v>
      </c>
      <c r="M1818" s="29" t="str">
        <f>_xlfn.XLOOKUP($C1818,mapping!$J$2:$J$5,mapping!$K$2:$K$5,,0)</f>
        <v>Full-Time</v>
      </c>
      <c r="N1818" s="29" t="str">
        <f>_xlfn.XLOOKUP($B1818,mapping!$G$2:$G$5,mapping!$H$2:$H$5,,0)</f>
        <v>Senior</v>
      </c>
      <c r="O1818" s="29" t="str">
        <f>_xlfn.XLOOKUP($J1818,mapping!$D$2:$D$56,mapping!$E$2:$E$56,,0)</f>
        <v>United States</v>
      </c>
      <c r="P1818" s="29" t="str">
        <f>_xlfn.XLOOKUP($K1818,mapping!$P$2:$P$4,mapping!$Q$2:$Q$4,,0)</f>
        <v>Medium</v>
      </c>
      <c r="Q1818" s="29" t="str">
        <f>_xlfn.XLOOKUP($I1818,mapping!$M$2:$M$4,mapping!$N$2:$N$4,,0)</f>
        <v>On-site</v>
      </c>
    </row>
    <row r="1819" spans="1:17" x14ac:dyDescent="0.25">
      <c r="A1819" s="28">
        <v>2023</v>
      </c>
      <c r="B1819" s="29" t="s">
        <v>11</v>
      </c>
      <c r="C1819" s="29" t="s">
        <v>12</v>
      </c>
      <c r="D1819" s="29" t="s">
        <v>69</v>
      </c>
      <c r="E1819" s="28">
        <v>73500</v>
      </c>
      <c r="F1819" s="29" t="s">
        <v>14</v>
      </c>
      <c r="G1819" s="28">
        <v>73500</v>
      </c>
      <c r="H1819" s="29" t="s">
        <v>17</v>
      </c>
      <c r="I1819" s="28">
        <v>0</v>
      </c>
      <c r="J1819" s="29" t="s">
        <v>17</v>
      </c>
      <c r="K1819" s="29" t="s">
        <v>16</v>
      </c>
      <c r="L1819" s="29" t="str">
        <f>_xlfn.XLOOKUP($D1819,mapping!$B$2:$B$124,mapping!$A$2:$A$124,,0)</f>
        <v>Data Manager</v>
      </c>
      <c r="M1819" s="29" t="str">
        <f>_xlfn.XLOOKUP($C1819,mapping!$J$2:$J$5,mapping!$K$2:$K$5,,0)</f>
        <v>Full-Time</v>
      </c>
      <c r="N1819" s="29" t="str">
        <f>_xlfn.XLOOKUP($B1819,mapping!$G$2:$G$5,mapping!$H$2:$H$5,,0)</f>
        <v>Mid-Level</v>
      </c>
      <c r="O1819" s="29" t="str">
        <f>_xlfn.XLOOKUP($J1819,mapping!$D$2:$D$56,mapping!$E$2:$E$56,,0)</f>
        <v>United States</v>
      </c>
      <c r="P1819" s="29" t="str">
        <f>_xlfn.XLOOKUP($K1819,mapping!$P$2:$P$4,mapping!$Q$2:$Q$4,,0)</f>
        <v>Medium</v>
      </c>
      <c r="Q1819" s="29" t="str">
        <f>_xlfn.XLOOKUP($I1819,mapping!$M$2:$M$4,mapping!$N$2:$N$4,,0)</f>
        <v>On-site</v>
      </c>
    </row>
    <row r="1820" spans="1:17" x14ac:dyDescent="0.25">
      <c r="A1820" s="28">
        <v>2023</v>
      </c>
      <c r="B1820" s="29" t="s">
        <v>21</v>
      </c>
      <c r="C1820" s="29" t="s">
        <v>12</v>
      </c>
      <c r="D1820" s="29" t="s">
        <v>26</v>
      </c>
      <c r="E1820" s="28">
        <v>90000</v>
      </c>
      <c r="F1820" s="29" t="s">
        <v>14</v>
      </c>
      <c r="G1820" s="28">
        <v>90000</v>
      </c>
      <c r="H1820" s="29" t="s">
        <v>17</v>
      </c>
      <c r="I1820" s="28">
        <v>0</v>
      </c>
      <c r="J1820" s="29" t="s">
        <v>17</v>
      </c>
      <c r="K1820" s="29" t="s">
        <v>16</v>
      </c>
      <c r="L1820" s="29" t="str">
        <f>_xlfn.XLOOKUP($D1820,mapping!$B$2:$B$124,mapping!$A$2:$A$124,,0)</f>
        <v>Data Engineer</v>
      </c>
      <c r="M1820" s="29" t="str">
        <f>_xlfn.XLOOKUP($C1820,mapping!$J$2:$J$5,mapping!$K$2:$K$5,,0)</f>
        <v>Full-Time</v>
      </c>
      <c r="N1820" s="29" t="str">
        <f>_xlfn.XLOOKUP($B1820,mapping!$G$2:$G$5,mapping!$H$2:$H$5,,0)</f>
        <v>Senior</v>
      </c>
      <c r="O1820" s="29" t="str">
        <f>_xlfn.XLOOKUP($J1820,mapping!$D$2:$D$56,mapping!$E$2:$E$56,,0)</f>
        <v>United States</v>
      </c>
      <c r="P1820" s="29" t="str">
        <f>_xlfn.XLOOKUP($K1820,mapping!$P$2:$P$4,mapping!$Q$2:$Q$4,,0)</f>
        <v>Medium</v>
      </c>
      <c r="Q1820" s="29" t="str">
        <f>_xlfn.XLOOKUP($I1820,mapping!$M$2:$M$4,mapping!$N$2:$N$4,,0)</f>
        <v>On-site</v>
      </c>
    </row>
    <row r="1821" spans="1:17" x14ac:dyDescent="0.25">
      <c r="A1821" s="28">
        <v>2024</v>
      </c>
      <c r="B1821" s="29" t="s">
        <v>11</v>
      </c>
      <c r="C1821" s="29" t="s">
        <v>12</v>
      </c>
      <c r="D1821" s="29" t="s">
        <v>26</v>
      </c>
      <c r="E1821" s="28">
        <v>194000</v>
      </c>
      <c r="F1821" s="29" t="s">
        <v>14</v>
      </c>
      <c r="G1821" s="28">
        <v>194000</v>
      </c>
      <c r="H1821" s="29" t="s">
        <v>17</v>
      </c>
      <c r="I1821" s="28">
        <v>0</v>
      </c>
      <c r="J1821" s="29" t="s">
        <v>17</v>
      </c>
      <c r="K1821" s="29" t="s">
        <v>16</v>
      </c>
      <c r="L1821" s="29" t="str">
        <f>_xlfn.XLOOKUP($D1821,mapping!$B$2:$B$124,mapping!$A$2:$A$124,,0)</f>
        <v>Data Engineer</v>
      </c>
      <c r="M1821" s="29" t="str">
        <f>_xlfn.XLOOKUP($C1821,mapping!$J$2:$J$5,mapping!$K$2:$K$5,,0)</f>
        <v>Full-Time</v>
      </c>
      <c r="N1821" s="29" t="str">
        <f>_xlfn.XLOOKUP($B1821,mapping!$G$2:$G$5,mapping!$H$2:$H$5,,0)</f>
        <v>Mid-Level</v>
      </c>
      <c r="O1821" s="29" t="str">
        <f>_xlfn.XLOOKUP($J1821,mapping!$D$2:$D$56,mapping!$E$2:$E$56,,0)</f>
        <v>United States</v>
      </c>
      <c r="P1821" s="29" t="str">
        <f>_xlfn.XLOOKUP($K1821,mapping!$P$2:$P$4,mapping!$Q$2:$Q$4,,0)</f>
        <v>Medium</v>
      </c>
      <c r="Q1821" s="29" t="str">
        <f>_xlfn.XLOOKUP($I1821,mapping!$M$2:$M$4,mapping!$N$2:$N$4,,0)</f>
        <v>On-site</v>
      </c>
    </row>
    <row r="1822" spans="1:17" x14ac:dyDescent="0.25">
      <c r="A1822" s="28">
        <v>2024</v>
      </c>
      <c r="B1822" s="29" t="s">
        <v>21</v>
      </c>
      <c r="C1822" s="29" t="s">
        <v>12</v>
      </c>
      <c r="D1822" s="29" t="s">
        <v>22</v>
      </c>
      <c r="E1822" s="28">
        <v>170000</v>
      </c>
      <c r="F1822" s="29" t="s">
        <v>14</v>
      </c>
      <c r="G1822" s="28">
        <v>170000</v>
      </c>
      <c r="H1822" s="29" t="s">
        <v>17</v>
      </c>
      <c r="I1822" s="28">
        <v>100</v>
      </c>
      <c r="J1822" s="29" t="s">
        <v>17</v>
      </c>
      <c r="K1822" s="29" t="s">
        <v>16</v>
      </c>
      <c r="L1822" s="29" t="str">
        <f>_xlfn.XLOOKUP($D1822,mapping!$B$2:$B$124,mapping!$A$2:$A$124,,0)</f>
        <v>Data Scientist</v>
      </c>
      <c r="M1822" s="29" t="str">
        <f>_xlfn.XLOOKUP($C1822,mapping!$J$2:$J$5,mapping!$K$2:$K$5,,0)</f>
        <v>Full-Time</v>
      </c>
      <c r="N1822" s="29" t="str">
        <f>_xlfn.XLOOKUP($B1822,mapping!$G$2:$G$5,mapping!$H$2:$H$5,,0)</f>
        <v>Senior</v>
      </c>
      <c r="O1822" s="29" t="str">
        <f>_xlfn.XLOOKUP($J1822,mapping!$D$2:$D$56,mapping!$E$2:$E$56,,0)</f>
        <v>United States</v>
      </c>
      <c r="P1822" s="29" t="str">
        <f>_xlfn.XLOOKUP($K1822,mapping!$P$2:$P$4,mapping!$Q$2:$Q$4,,0)</f>
        <v>Medium</v>
      </c>
      <c r="Q1822" s="29" t="str">
        <f>_xlfn.XLOOKUP($I1822,mapping!$M$2:$M$4,mapping!$N$2:$N$4,,0)</f>
        <v>Remote</v>
      </c>
    </row>
    <row r="1823" spans="1:17" x14ac:dyDescent="0.25">
      <c r="A1823" s="28">
        <v>2024</v>
      </c>
      <c r="B1823" s="29" t="s">
        <v>29</v>
      </c>
      <c r="C1823" s="29" t="s">
        <v>12</v>
      </c>
      <c r="D1823" s="29" t="s">
        <v>13</v>
      </c>
      <c r="E1823" s="28">
        <v>105000</v>
      </c>
      <c r="F1823" s="29" t="s">
        <v>14</v>
      </c>
      <c r="G1823" s="28">
        <v>105000</v>
      </c>
      <c r="H1823" s="29" t="s">
        <v>17</v>
      </c>
      <c r="I1823" s="28">
        <v>0</v>
      </c>
      <c r="J1823" s="29" t="s">
        <v>17</v>
      </c>
      <c r="K1823" s="29" t="s">
        <v>16</v>
      </c>
      <c r="L1823" s="29" t="str">
        <f>_xlfn.XLOOKUP($D1823,mapping!$B$2:$B$124,mapping!$A$2:$A$124,,0)</f>
        <v>Data Analyst</v>
      </c>
      <c r="M1823" s="29" t="str">
        <f>_xlfn.XLOOKUP($C1823,mapping!$J$2:$J$5,mapping!$K$2:$K$5,,0)</f>
        <v>Full-Time</v>
      </c>
      <c r="N1823" s="29" t="str">
        <f>_xlfn.XLOOKUP($B1823,mapping!$G$2:$G$5,mapping!$H$2:$H$5,,0)</f>
        <v>Junior</v>
      </c>
      <c r="O1823" s="29" t="str">
        <f>_xlfn.XLOOKUP($J1823,mapping!$D$2:$D$56,mapping!$E$2:$E$56,,0)</f>
        <v>United States</v>
      </c>
      <c r="P1823" s="29" t="str">
        <f>_xlfn.XLOOKUP($K1823,mapping!$P$2:$P$4,mapping!$Q$2:$Q$4,,0)</f>
        <v>Medium</v>
      </c>
      <c r="Q1823" s="29" t="str">
        <f>_xlfn.XLOOKUP($I1823,mapping!$M$2:$M$4,mapping!$N$2:$N$4,,0)</f>
        <v>On-site</v>
      </c>
    </row>
    <row r="1824" spans="1:17" x14ac:dyDescent="0.25">
      <c r="A1824" s="28">
        <v>2023</v>
      </c>
      <c r="B1824" s="29" t="s">
        <v>21</v>
      </c>
      <c r="C1824" s="29" t="s">
        <v>12</v>
      </c>
      <c r="D1824" s="29" t="s">
        <v>26</v>
      </c>
      <c r="E1824" s="28">
        <v>177500</v>
      </c>
      <c r="F1824" s="29" t="s">
        <v>14</v>
      </c>
      <c r="G1824" s="28">
        <v>177500</v>
      </c>
      <c r="H1824" s="29" t="s">
        <v>17</v>
      </c>
      <c r="I1824" s="28">
        <v>0</v>
      </c>
      <c r="J1824" s="29" t="s">
        <v>17</v>
      </c>
      <c r="K1824" s="29" t="s">
        <v>16</v>
      </c>
      <c r="L1824" s="29" t="str">
        <f>_xlfn.XLOOKUP($D1824,mapping!$B$2:$B$124,mapping!$A$2:$A$124,,0)</f>
        <v>Data Engineer</v>
      </c>
      <c r="M1824" s="29" t="str">
        <f>_xlfn.XLOOKUP($C1824,mapping!$J$2:$J$5,mapping!$K$2:$K$5,,0)</f>
        <v>Full-Time</v>
      </c>
      <c r="N1824" s="29" t="str">
        <f>_xlfn.XLOOKUP($B1824,mapping!$G$2:$G$5,mapping!$H$2:$H$5,,0)</f>
        <v>Senior</v>
      </c>
      <c r="O1824" s="29" t="str">
        <f>_xlfn.XLOOKUP($J1824,mapping!$D$2:$D$56,mapping!$E$2:$E$56,,0)</f>
        <v>United States</v>
      </c>
      <c r="P1824" s="29" t="str">
        <f>_xlfn.XLOOKUP($K1824,mapping!$P$2:$P$4,mapping!$Q$2:$Q$4,,0)</f>
        <v>Medium</v>
      </c>
      <c r="Q1824" s="29" t="str">
        <f>_xlfn.XLOOKUP($I1824,mapping!$M$2:$M$4,mapping!$N$2:$N$4,,0)</f>
        <v>On-site</v>
      </c>
    </row>
    <row r="1825" spans="1:17" x14ac:dyDescent="0.25">
      <c r="A1825" s="28">
        <v>2023</v>
      </c>
      <c r="B1825" s="29" t="s">
        <v>21</v>
      </c>
      <c r="C1825" s="29" t="s">
        <v>12</v>
      </c>
      <c r="D1825" s="29" t="s">
        <v>18</v>
      </c>
      <c r="E1825" s="28">
        <v>172200</v>
      </c>
      <c r="F1825" s="29" t="s">
        <v>14</v>
      </c>
      <c r="G1825" s="28">
        <v>172200</v>
      </c>
      <c r="H1825" s="29" t="s">
        <v>17</v>
      </c>
      <c r="I1825" s="28">
        <v>0</v>
      </c>
      <c r="J1825" s="29" t="s">
        <v>17</v>
      </c>
      <c r="K1825" s="29" t="s">
        <v>16</v>
      </c>
      <c r="L1825" s="29" t="str">
        <f>_xlfn.XLOOKUP($D1825,mapping!$B$2:$B$124,mapping!$A$2:$A$124,,0)</f>
        <v>Machine Learning Engineer</v>
      </c>
      <c r="M1825" s="29" t="str">
        <f>_xlfn.XLOOKUP($C1825,mapping!$J$2:$J$5,mapping!$K$2:$K$5,,0)</f>
        <v>Full-Time</v>
      </c>
      <c r="N1825" s="29" t="str">
        <f>_xlfn.XLOOKUP($B1825,mapping!$G$2:$G$5,mapping!$H$2:$H$5,,0)</f>
        <v>Senior</v>
      </c>
      <c r="O1825" s="29" t="str">
        <f>_xlfn.XLOOKUP($J1825,mapping!$D$2:$D$56,mapping!$E$2:$E$56,,0)</f>
        <v>United States</v>
      </c>
      <c r="P1825" s="29" t="str">
        <f>_xlfn.XLOOKUP($K1825,mapping!$P$2:$P$4,mapping!$Q$2:$Q$4,,0)</f>
        <v>Medium</v>
      </c>
      <c r="Q1825" s="29" t="str">
        <f>_xlfn.XLOOKUP($I1825,mapping!$M$2:$M$4,mapping!$N$2:$N$4,,0)</f>
        <v>On-site</v>
      </c>
    </row>
    <row r="1826" spans="1:17" x14ac:dyDescent="0.25">
      <c r="A1826" s="28">
        <v>2023</v>
      </c>
      <c r="B1826" s="29" t="s">
        <v>11</v>
      </c>
      <c r="C1826" s="29" t="s">
        <v>12</v>
      </c>
      <c r="D1826" s="29" t="s">
        <v>39</v>
      </c>
      <c r="E1826" s="28">
        <v>155000</v>
      </c>
      <c r="F1826" s="29" t="s">
        <v>14</v>
      </c>
      <c r="G1826" s="28">
        <v>155000</v>
      </c>
      <c r="H1826" s="29" t="s">
        <v>17</v>
      </c>
      <c r="I1826" s="28">
        <v>0</v>
      </c>
      <c r="J1826" s="29" t="s">
        <v>17</v>
      </c>
      <c r="K1826" s="29" t="s">
        <v>16</v>
      </c>
      <c r="L1826" s="29" t="str">
        <f>_xlfn.XLOOKUP($D1826,mapping!$B$2:$B$124,mapping!$A$2:$A$124,,0)</f>
        <v>Machine Learning Engineer</v>
      </c>
      <c r="M1826" s="29" t="str">
        <f>_xlfn.XLOOKUP($C1826,mapping!$J$2:$J$5,mapping!$K$2:$K$5,,0)</f>
        <v>Full-Time</v>
      </c>
      <c r="N1826" s="29" t="str">
        <f>_xlfn.XLOOKUP($B1826,mapping!$G$2:$G$5,mapping!$H$2:$H$5,,0)</f>
        <v>Mid-Level</v>
      </c>
      <c r="O1826" s="29" t="str">
        <f>_xlfn.XLOOKUP($J1826,mapping!$D$2:$D$56,mapping!$E$2:$E$56,,0)</f>
        <v>United States</v>
      </c>
      <c r="P1826" s="29" t="str">
        <f>_xlfn.XLOOKUP($K1826,mapping!$P$2:$P$4,mapping!$Q$2:$Q$4,,0)</f>
        <v>Medium</v>
      </c>
      <c r="Q1826" s="29" t="str">
        <f>_xlfn.XLOOKUP($I1826,mapping!$M$2:$M$4,mapping!$N$2:$N$4,,0)</f>
        <v>On-site</v>
      </c>
    </row>
    <row r="1827" spans="1:17" x14ac:dyDescent="0.25">
      <c r="A1827" s="28">
        <v>2024</v>
      </c>
      <c r="B1827" s="29" t="s">
        <v>11</v>
      </c>
      <c r="C1827" s="29" t="s">
        <v>12</v>
      </c>
      <c r="D1827" s="29" t="s">
        <v>22</v>
      </c>
      <c r="E1827" s="28">
        <v>220000</v>
      </c>
      <c r="F1827" s="29" t="s">
        <v>14</v>
      </c>
      <c r="G1827" s="28">
        <v>220000</v>
      </c>
      <c r="H1827" s="29" t="s">
        <v>17</v>
      </c>
      <c r="I1827" s="28">
        <v>0</v>
      </c>
      <c r="J1827" s="29" t="s">
        <v>17</v>
      </c>
      <c r="K1827" s="29" t="s">
        <v>16</v>
      </c>
      <c r="L1827" s="29" t="str">
        <f>_xlfn.XLOOKUP($D1827,mapping!$B$2:$B$124,mapping!$A$2:$A$124,,0)</f>
        <v>Data Scientist</v>
      </c>
      <c r="M1827" s="29" t="str">
        <f>_xlfn.XLOOKUP($C1827,mapping!$J$2:$J$5,mapping!$K$2:$K$5,,0)</f>
        <v>Full-Time</v>
      </c>
      <c r="N1827" s="29" t="str">
        <f>_xlfn.XLOOKUP($B1827,mapping!$G$2:$G$5,mapping!$H$2:$H$5,,0)</f>
        <v>Mid-Level</v>
      </c>
      <c r="O1827" s="29" t="str">
        <f>_xlfn.XLOOKUP($J1827,mapping!$D$2:$D$56,mapping!$E$2:$E$56,,0)</f>
        <v>United States</v>
      </c>
      <c r="P1827" s="29" t="str">
        <f>_xlfn.XLOOKUP($K1827,mapping!$P$2:$P$4,mapping!$Q$2:$Q$4,,0)</f>
        <v>Medium</v>
      </c>
      <c r="Q1827" s="29" t="str">
        <f>_xlfn.XLOOKUP($I1827,mapping!$M$2:$M$4,mapping!$N$2:$N$4,,0)</f>
        <v>On-site</v>
      </c>
    </row>
    <row r="1828" spans="1:17" x14ac:dyDescent="0.25">
      <c r="A1828" s="28">
        <v>2023</v>
      </c>
      <c r="B1828" s="29" t="s">
        <v>11</v>
      </c>
      <c r="C1828" s="29" t="s">
        <v>12</v>
      </c>
      <c r="D1828" s="29" t="s">
        <v>22</v>
      </c>
      <c r="E1828" s="28">
        <v>55000</v>
      </c>
      <c r="F1828" s="29" t="s">
        <v>19</v>
      </c>
      <c r="G1828" s="28">
        <v>59382</v>
      </c>
      <c r="H1828" s="29" t="s">
        <v>42</v>
      </c>
      <c r="I1828" s="28">
        <v>0</v>
      </c>
      <c r="J1828" s="29" t="s">
        <v>42</v>
      </c>
      <c r="K1828" s="29" t="s">
        <v>16</v>
      </c>
      <c r="L1828" s="29" t="str">
        <f>_xlfn.XLOOKUP($D1828,mapping!$B$2:$B$124,mapping!$A$2:$A$124,,0)</f>
        <v>Data Scientist</v>
      </c>
      <c r="M1828" s="29" t="str">
        <f>_xlfn.XLOOKUP($C1828,mapping!$J$2:$J$5,mapping!$K$2:$K$5,,0)</f>
        <v>Full-Time</v>
      </c>
      <c r="N1828" s="29" t="str">
        <f>_xlfn.XLOOKUP($B1828,mapping!$G$2:$G$5,mapping!$H$2:$H$5,,0)</f>
        <v>Mid-Level</v>
      </c>
      <c r="O1828" s="29" t="str">
        <f>_xlfn.XLOOKUP($J1828,mapping!$D$2:$D$56,mapping!$E$2:$E$56,,0)</f>
        <v>Spain</v>
      </c>
      <c r="P1828" s="29" t="str">
        <f>_xlfn.XLOOKUP($K1828,mapping!$P$2:$P$4,mapping!$Q$2:$Q$4,,0)</f>
        <v>Medium</v>
      </c>
      <c r="Q1828" s="29" t="str">
        <f>_xlfn.XLOOKUP($I1828,mapping!$M$2:$M$4,mapping!$N$2:$N$4,,0)</f>
        <v>On-site</v>
      </c>
    </row>
    <row r="1829" spans="1:17" x14ac:dyDescent="0.25">
      <c r="A1829" s="28">
        <v>2022</v>
      </c>
      <c r="B1829" s="29" t="s">
        <v>11</v>
      </c>
      <c r="C1829" s="29" t="s">
        <v>12</v>
      </c>
      <c r="D1829" s="29" t="s">
        <v>13</v>
      </c>
      <c r="E1829" s="28">
        <v>100000</v>
      </c>
      <c r="F1829" s="29" t="s">
        <v>14</v>
      </c>
      <c r="G1829" s="28">
        <v>100000</v>
      </c>
      <c r="H1829" s="29" t="s">
        <v>17</v>
      </c>
      <c r="I1829" s="28">
        <v>100</v>
      </c>
      <c r="J1829" s="29" t="s">
        <v>17</v>
      </c>
      <c r="K1829" s="29" t="s">
        <v>16</v>
      </c>
      <c r="L1829" s="29" t="str">
        <f>_xlfn.XLOOKUP($D1829,mapping!$B$2:$B$124,mapping!$A$2:$A$124,,0)</f>
        <v>Data Analyst</v>
      </c>
      <c r="M1829" s="29" t="str">
        <f>_xlfn.XLOOKUP($C1829,mapping!$J$2:$J$5,mapping!$K$2:$K$5,,0)</f>
        <v>Full-Time</v>
      </c>
      <c r="N1829" s="29" t="str">
        <f>_xlfn.XLOOKUP($B1829,mapping!$G$2:$G$5,mapping!$H$2:$H$5,,0)</f>
        <v>Mid-Level</v>
      </c>
      <c r="O1829" s="29" t="str">
        <f>_xlfn.XLOOKUP($J1829,mapping!$D$2:$D$56,mapping!$E$2:$E$56,,0)</f>
        <v>United States</v>
      </c>
      <c r="P1829" s="29" t="str">
        <f>_xlfn.XLOOKUP($K1829,mapping!$P$2:$P$4,mapping!$Q$2:$Q$4,,0)</f>
        <v>Medium</v>
      </c>
      <c r="Q1829" s="29" t="str">
        <f>_xlfn.XLOOKUP($I1829,mapping!$M$2:$M$4,mapping!$N$2:$N$4,,0)</f>
        <v>Remote</v>
      </c>
    </row>
    <row r="1830" spans="1:17" x14ac:dyDescent="0.25">
      <c r="A1830" s="28">
        <v>2023</v>
      </c>
      <c r="B1830" s="29" t="s">
        <v>21</v>
      </c>
      <c r="C1830" s="29" t="s">
        <v>12</v>
      </c>
      <c r="D1830" s="29" t="s">
        <v>18</v>
      </c>
      <c r="E1830" s="28">
        <v>121000</v>
      </c>
      <c r="F1830" s="29" t="s">
        <v>14</v>
      </c>
      <c r="G1830" s="28">
        <v>121000</v>
      </c>
      <c r="H1830" s="29" t="s">
        <v>17</v>
      </c>
      <c r="I1830" s="28">
        <v>0</v>
      </c>
      <c r="J1830" s="29" t="s">
        <v>17</v>
      </c>
      <c r="K1830" s="29" t="s">
        <v>16</v>
      </c>
      <c r="L1830" s="29" t="str">
        <f>_xlfn.XLOOKUP($D1830,mapping!$B$2:$B$124,mapping!$A$2:$A$124,,0)</f>
        <v>Machine Learning Engineer</v>
      </c>
      <c r="M1830" s="29" t="str">
        <f>_xlfn.XLOOKUP($C1830,mapping!$J$2:$J$5,mapping!$K$2:$K$5,,0)</f>
        <v>Full-Time</v>
      </c>
      <c r="N1830" s="29" t="str">
        <f>_xlfn.XLOOKUP($B1830,mapping!$G$2:$G$5,mapping!$H$2:$H$5,,0)</f>
        <v>Senior</v>
      </c>
      <c r="O1830" s="29" t="str">
        <f>_xlfn.XLOOKUP($J1830,mapping!$D$2:$D$56,mapping!$E$2:$E$56,,0)</f>
        <v>United States</v>
      </c>
      <c r="P1830" s="29" t="str">
        <f>_xlfn.XLOOKUP($K1830,mapping!$P$2:$P$4,mapping!$Q$2:$Q$4,,0)</f>
        <v>Medium</v>
      </c>
      <c r="Q1830" s="29" t="str">
        <f>_xlfn.XLOOKUP($I1830,mapping!$M$2:$M$4,mapping!$N$2:$N$4,,0)</f>
        <v>On-site</v>
      </c>
    </row>
    <row r="1831" spans="1:17" x14ac:dyDescent="0.25">
      <c r="A1831" s="28">
        <v>2024</v>
      </c>
      <c r="B1831" s="29" t="s">
        <v>29</v>
      </c>
      <c r="C1831" s="29" t="s">
        <v>12</v>
      </c>
      <c r="D1831" s="29" t="s">
        <v>43</v>
      </c>
      <c r="E1831" s="28">
        <v>90000</v>
      </c>
      <c r="F1831" s="29" t="s">
        <v>14</v>
      </c>
      <c r="G1831" s="28">
        <v>90000</v>
      </c>
      <c r="H1831" s="29" t="s">
        <v>17</v>
      </c>
      <c r="I1831" s="28">
        <v>0</v>
      </c>
      <c r="J1831" s="29" t="s">
        <v>17</v>
      </c>
      <c r="K1831" s="29" t="s">
        <v>16</v>
      </c>
      <c r="L1831" s="29" t="str">
        <f>_xlfn.XLOOKUP($D1831,mapping!$B$2:$B$124,mapping!$A$2:$A$124,,0)</f>
        <v>Researcher</v>
      </c>
      <c r="M1831" s="29" t="str">
        <f>_xlfn.XLOOKUP($C1831,mapping!$J$2:$J$5,mapping!$K$2:$K$5,,0)</f>
        <v>Full-Time</v>
      </c>
      <c r="N1831" s="29" t="str">
        <f>_xlfn.XLOOKUP($B1831,mapping!$G$2:$G$5,mapping!$H$2:$H$5,,0)</f>
        <v>Junior</v>
      </c>
      <c r="O1831" s="29" t="str">
        <f>_xlfn.XLOOKUP($J1831,mapping!$D$2:$D$56,mapping!$E$2:$E$56,,0)</f>
        <v>United States</v>
      </c>
      <c r="P1831" s="29" t="str">
        <f>_xlfn.XLOOKUP($K1831,mapping!$P$2:$P$4,mapping!$Q$2:$Q$4,,0)</f>
        <v>Medium</v>
      </c>
      <c r="Q1831" s="29" t="str">
        <f>_xlfn.XLOOKUP($I1831,mapping!$M$2:$M$4,mapping!$N$2:$N$4,,0)</f>
        <v>On-site</v>
      </c>
    </row>
    <row r="1832" spans="1:17" x14ac:dyDescent="0.25">
      <c r="A1832" s="28">
        <v>2023</v>
      </c>
      <c r="B1832" s="29" t="s">
        <v>21</v>
      </c>
      <c r="C1832" s="29" t="s">
        <v>12</v>
      </c>
      <c r="D1832" s="29" t="s">
        <v>23</v>
      </c>
      <c r="E1832" s="28">
        <v>184800</v>
      </c>
      <c r="F1832" s="29" t="s">
        <v>14</v>
      </c>
      <c r="G1832" s="28">
        <v>184800</v>
      </c>
      <c r="H1832" s="29" t="s">
        <v>17</v>
      </c>
      <c r="I1832" s="28">
        <v>0</v>
      </c>
      <c r="J1832" s="29" t="s">
        <v>17</v>
      </c>
      <c r="K1832" s="29" t="s">
        <v>16</v>
      </c>
      <c r="L1832" s="29" t="str">
        <f>_xlfn.XLOOKUP($D1832,mapping!$B$2:$B$124,mapping!$A$2:$A$124,,0)</f>
        <v>Researcher</v>
      </c>
      <c r="M1832" s="29" t="str">
        <f>_xlfn.XLOOKUP($C1832,mapping!$J$2:$J$5,mapping!$K$2:$K$5,,0)</f>
        <v>Full-Time</v>
      </c>
      <c r="N1832" s="29" t="str">
        <f>_xlfn.XLOOKUP($B1832,mapping!$G$2:$G$5,mapping!$H$2:$H$5,,0)</f>
        <v>Senior</v>
      </c>
      <c r="O1832" s="29" t="str">
        <f>_xlfn.XLOOKUP($J1832,mapping!$D$2:$D$56,mapping!$E$2:$E$56,,0)</f>
        <v>United States</v>
      </c>
      <c r="P1832" s="29" t="str">
        <f>_xlfn.XLOOKUP($K1832,mapping!$P$2:$P$4,mapping!$Q$2:$Q$4,,0)</f>
        <v>Medium</v>
      </c>
      <c r="Q1832" s="29" t="str">
        <f>_xlfn.XLOOKUP($I1832,mapping!$M$2:$M$4,mapping!$N$2:$N$4,,0)</f>
        <v>On-site</v>
      </c>
    </row>
    <row r="1833" spans="1:17" x14ac:dyDescent="0.25">
      <c r="A1833" s="28">
        <v>2024</v>
      </c>
      <c r="B1833" s="29" t="s">
        <v>29</v>
      </c>
      <c r="C1833" s="29" t="s">
        <v>12</v>
      </c>
      <c r="D1833" s="29" t="s">
        <v>43</v>
      </c>
      <c r="E1833" s="28">
        <v>124000</v>
      </c>
      <c r="F1833" s="29" t="s">
        <v>14</v>
      </c>
      <c r="G1833" s="28">
        <v>124000</v>
      </c>
      <c r="H1833" s="29" t="s">
        <v>17</v>
      </c>
      <c r="I1833" s="28">
        <v>0</v>
      </c>
      <c r="J1833" s="29" t="s">
        <v>17</v>
      </c>
      <c r="K1833" s="29" t="s">
        <v>16</v>
      </c>
      <c r="L1833" s="29" t="str">
        <f>_xlfn.XLOOKUP($D1833,mapping!$B$2:$B$124,mapping!$A$2:$A$124,,0)</f>
        <v>Researcher</v>
      </c>
      <c r="M1833" s="29" t="str">
        <f>_xlfn.XLOOKUP($C1833,mapping!$J$2:$J$5,mapping!$K$2:$K$5,,0)</f>
        <v>Full-Time</v>
      </c>
      <c r="N1833" s="29" t="str">
        <f>_xlfn.XLOOKUP($B1833,mapping!$G$2:$G$5,mapping!$H$2:$H$5,,0)</f>
        <v>Junior</v>
      </c>
      <c r="O1833" s="29" t="str">
        <f>_xlfn.XLOOKUP($J1833,mapping!$D$2:$D$56,mapping!$E$2:$E$56,,0)</f>
        <v>United States</v>
      </c>
      <c r="P1833" s="29" t="str">
        <f>_xlfn.XLOOKUP($K1833,mapping!$P$2:$P$4,mapping!$Q$2:$Q$4,,0)</f>
        <v>Medium</v>
      </c>
      <c r="Q1833" s="29" t="str">
        <f>_xlfn.XLOOKUP($I1833,mapping!$M$2:$M$4,mapping!$N$2:$N$4,,0)</f>
        <v>On-site</v>
      </c>
    </row>
    <row r="1834" spans="1:17" x14ac:dyDescent="0.25">
      <c r="A1834" s="28">
        <v>2023</v>
      </c>
      <c r="B1834" s="29" t="s">
        <v>21</v>
      </c>
      <c r="C1834" s="29" t="s">
        <v>12</v>
      </c>
      <c r="D1834" s="29" t="s">
        <v>13</v>
      </c>
      <c r="E1834" s="28">
        <v>82200</v>
      </c>
      <c r="F1834" s="29" t="s">
        <v>14</v>
      </c>
      <c r="G1834" s="28">
        <v>82200</v>
      </c>
      <c r="H1834" s="29" t="s">
        <v>17</v>
      </c>
      <c r="I1834" s="28">
        <v>100</v>
      </c>
      <c r="J1834" s="29" t="s">
        <v>17</v>
      </c>
      <c r="K1834" s="29" t="s">
        <v>16</v>
      </c>
      <c r="L1834" s="29" t="str">
        <f>_xlfn.XLOOKUP($D1834,mapping!$B$2:$B$124,mapping!$A$2:$A$124,,0)</f>
        <v>Data Analyst</v>
      </c>
      <c r="M1834" s="29" t="str">
        <f>_xlfn.XLOOKUP($C1834,mapping!$J$2:$J$5,mapping!$K$2:$K$5,,0)</f>
        <v>Full-Time</v>
      </c>
      <c r="N1834" s="29" t="str">
        <f>_xlfn.XLOOKUP($B1834,mapping!$G$2:$G$5,mapping!$H$2:$H$5,,0)</f>
        <v>Senior</v>
      </c>
      <c r="O1834" s="29" t="str">
        <f>_xlfn.XLOOKUP($J1834,mapping!$D$2:$D$56,mapping!$E$2:$E$56,,0)</f>
        <v>United States</v>
      </c>
      <c r="P1834" s="29" t="str">
        <f>_xlfn.XLOOKUP($K1834,mapping!$P$2:$P$4,mapping!$Q$2:$Q$4,,0)</f>
        <v>Medium</v>
      </c>
      <c r="Q1834" s="29" t="str">
        <f>_xlfn.XLOOKUP($I1834,mapping!$M$2:$M$4,mapping!$N$2:$N$4,,0)</f>
        <v>Remote</v>
      </c>
    </row>
    <row r="1835" spans="1:17" x14ac:dyDescent="0.25">
      <c r="A1835" s="28">
        <v>2023</v>
      </c>
      <c r="B1835" s="29" t="s">
        <v>21</v>
      </c>
      <c r="C1835" s="29" t="s">
        <v>12</v>
      </c>
      <c r="D1835" s="29" t="s">
        <v>60</v>
      </c>
      <c r="E1835" s="28">
        <v>60000</v>
      </c>
      <c r="F1835" s="29" t="s">
        <v>19</v>
      </c>
      <c r="G1835" s="28">
        <v>64781</v>
      </c>
      <c r="H1835" s="29" t="s">
        <v>42</v>
      </c>
      <c r="I1835" s="28">
        <v>100</v>
      </c>
      <c r="J1835" s="29" t="s">
        <v>42</v>
      </c>
      <c r="K1835" s="29" t="s">
        <v>16</v>
      </c>
      <c r="L1835" s="29" t="str">
        <f>_xlfn.XLOOKUP($D1835,mapping!$B$2:$B$124,mapping!$A$2:$A$124,,0)</f>
        <v>Machine Learning Engineer</v>
      </c>
      <c r="M1835" s="29" t="str">
        <f>_xlfn.XLOOKUP($C1835,mapping!$J$2:$J$5,mapping!$K$2:$K$5,,0)</f>
        <v>Full-Time</v>
      </c>
      <c r="N1835" s="29" t="str">
        <f>_xlfn.XLOOKUP($B1835,mapping!$G$2:$G$5,mapping!$H$2:$H$5,,0)</f>
        <v>Senior</v>
      </c>
      <c r="O1835" s="29" t="str">
        <f>_xlfn.XLOOKUP($J1835,mapping!$D$2:$D$56,mapping!$E$2:$E$56,,0)</f>
        <v>Spain</v>
      </c>
      <c r="P1835" s="29" t="str">
        <f>_xlfn.XLOOKUP($K1835,mapping!$P$2:$P$4,mapping!$Q$2:$Q$4,,0)</f>
        <v>Medium</v>
      </c>
      <c r="Q1835" s="29" t="str">
        <f>_xlfn.XLOOKUP($I1835,mapping!$M$2:$M$4,mapping!$N$2:$N$4,,0)</f>
        <v>Remote</v>
      </c>
    </row>
    <row r="1836" spans="1:17" x14ac:dyDescent="0.25">
      <c r="A1836" s="28">
        <v>2023</v>
      </c>
      <c r="B1836" s="29" t="s">
        <v>21</v>
      </c>
      <c r="C1836" s="29" t="s">
        <v>12</v>
      </c>
      <c r="D1836" s="29" t="s">
        <v>63</v>
      </c>
      <c r="E1836" s="28">
        <v>138000</v>
      </c>
      <c r="F1836" s="29" t="s">
        <v>14</v>
      </c>
      <c r="G1836" s="28">
        <v>138000</v>
      </c>
      <c r="H1836" s="29" t="s">
        <v>28</v>
      </c>
      <c r="I1836" s="28">
        <v>100</v>
      </c>
      <c r="J1836" s="29" t="s">
        <v>28</v>
      </c>
      <c r="K1836" s="29" t="s">
        <v>16</v>
      </c>
      <c r="L1836" s="29" t="str">
        <f>_xlfn.XLOOKUP($D1836,mapping!$B$2:$B$124,mapping!$A$2:$A$124,,0)</f>
        <v>Data Architect</v>
      </c>
      <c r="M1836" s="29" t="str">
        <f>_xlfn.XLOOKUP($C1836,mapping!$J$2:$J$5,mapping!$K$2:$K$5,,0)</f>
        <v>Full-Time</v>
      </c>
      <c r="N1836" s="29" t="str">
        <f>_xlfn.XLOOKUP($B1836,mapping!$G$2:$G$5,mapping!$H$2:$H$5,,0)</f>
        <v>Senior</v>
      </c>
      <c r="O1836" s="29" t="str">
        <f>_xlfn.XLOOKUP($J1836,mapping!$D$2:$D$56,mapping!$E$2:$E$56,,0)</f>
        <v>United Kingdom</v>
      </c>
      <c r="P1836" s="29" t="str">
        <f>_xlfn.XLOOKUP($K1836,mapping!$P$2:$P$4,mapping!$Q$2:$Q$4,,0)</f>
        <v>Medium</v>
      </c>
      <c r="Q1836" s="29" t="str">
        <f>_xlfn.XLOOKUP($I1836,mapping!$M$2:$M$4,mapping!$N$2:$N$4,,0)</f>
        <v>Remote</v>
      </c>
    </row>
    <row r="1837" spans="1:17" x14ac:dyDescent="0.25">
      <c r="A1837" s="28">
        <v>2021</v>
      </c>
      <c r="B1837" s="29" t="s">
        <v>11</v>
      </c>
      <c r="C1837" s="29" t="s">
        <v>12</v>
      </c>
      <c r="D1837" s="29" t="s">
        <v>22</v>
      </c>
      <c r="E1837" s="28">
        <v>39600</v>
      </c>
      <c r="F1837" s="29" t="s">
        <v>19</v>
      </c>
      <c r="G1837" s="28">
        <v>46809</v>
      </c>
      <c r="H1837" s="29" t="s">
        <v>42</v>
      </c>
      <c r="I1837" s="28">
        <v>100</v>
      </c>
      <c r="J1837" s="29" t="s">
        <v>42</v>
      </c>
      <c r="K1837" s="29" t="s">
        <v>16</v>
      </c>
      <c r="L1837" s="29" t="str">
        <f>_xlfn.XLOOKUP($D1837,mapping!$B$2:$B$124,mapping!$A$2:$A$124,,0)</f>
        <v>Data Scientist</v>
      </c>
      <c r="M1837" s="29" t="str">
        <f>_xlfn.XLOOKUP($C1837,mapping!$J$2:$J$5,mapping!$K$2:$K$5,,0)</f>
        <v>Full-Time</v>
      </c>
      <c r="N1837" s="29" t="str">
        <f>_xlfn.XLOOKUP($B1837,mapping!$G$2:$G$5,mapping!$H$2:$H$5,,0)</f>
        <v>Mid-Level</v>
      </c>
      <c r="O1837" s="29" t="str">
        <f>_xlfn.XLOOKUP($J1837,mapping!$D$2:$D$56,mapping!$E$2:$E$56,,0)</f>
        <v>Spain</v>
      </c>
      <c r="P1837" s="29" t="str">
        <f>_xlfn.XLOOKUP($K1837,mapping!$P$2:$P$4,mapping!$Q$2:$Q$4,,0)</f>
        <v>Medium</v>
      </c>
      <c r="Q1837" s="29" t="str">
        <f>_xlfn.XLOOKUP($I1837,mapping!$M$2:$M$4,mapping!$N$2:$N$4,,0)</f>
        <v>Remote</v>
      </c>
    </row>
    <row r="1838" spans="1:17" x14ac:dyDescent="0.25">
      <c r="A1838" s="28">
        <v>2024</v>
      </c>
      <c r="B1838" s="29" t="s">
        <v>21</v>
      </c>
      <c r="C1838" s="29" t="s">
        <v>12</v>
      </c>
      <c r="D1838" s="29" t="s">
        <v>13</v>
      </c>
      <c r="E1838" s="28">
        <v>134500</v>
      </c>
      <c r="F1838" s="29" t="s">
        <v>14</v>
      </c>
      <c r="G1838" s="28">
        <v>134500</v>
      </c>
      <c r="H1838" s="29" t="s">
        <v>17</v>
      </c>
      <c r="I1838" s="28">
        <v>0</v>
      </c>
      <c r="J1838" s="29" t="s">
        <v>17</v>
      </c>
      <c r="K1838" s="29" t="s">
        <v>16</v>
      </c>
      <c r="L1838" s="29" t="str">
        <f>_xlfn.XLOOKUP($D1838,mapping!$B$2:$B$124,mapping!$A$2:$A$124,,0)</f>
        <v>Data Analyst</v>
      </c>
      <c r="M1838" s="29" t="str">
        <f>_xlfn.XLOOKUP($C1838,mapping!$J$2:$J$5,mapping!$K$2:$K$5,,0)</f>
        <v>Full-Time</v>
      </c>
      <c r="N1838" s="29" t="str">
        <f>_xlfn.XLOOKUP($B1838,mapping!$G$2:$G$5,mapping!$H$2:$H$5,,0)</f>
        <v>Senior</v>
      </c>
      <c r="O1838" s="29" t="str">
        <f>_xlfn.XLOOKUP($J1838,mapping!$D$2:$D$56,mapping!$E$2:$E$56,,0)</f>
        <v>United States</v>
      </c>
      <c r="P1838" s="29" t="str">
        <f>_xlfn.XLOOKUP($K1838,mapping!$P$2:$P$4,mapping!$Q$2:$Q$4,,0)</f>
        <v>Medium</v>
      </c>
      <c r="Q1838" s="29" t="str">
        <f>_xlfn.XLOOKUP($I1838,mapping!$M$2:$M$4,mapping!$N$2:$N$4,,0)</f>
        <v>On-site</v>
      </c>
    </row>
    <row r="1839" spans="1:17" x14ac:dyDescent="0.25">
      <c r="A1839" s="28">
        <v>2023</v>
      </c>
      <c r="B1839" s="29" t="s">
        <v>29</v>
      </c>
      <c r="C1839" s="29" t="s">
        <v>12</v>
      </c>
      <c r="D1839" s="29" t="s">
        <v>26</v>
      </c>
      <c r="E1839" s="28">
        <v>135000</v>
      </c>
      <c r="F1839" s="29" t="s">
        <v>14</v>
      </c>
      <c r="G1839" s="28">
        <v>135000</v>
      </c>
      <c r="H1839" s="29" t="s">
        <v>17</v>
      </c>
      <c r="I1839" s="28">
        <v>0</v>
      </c>
      <c r="J1839" s="29" t="s">
        <v>17</v>
      </c>
      <c r="K1839" s="29" t="s">
        <v>16</v>
      </c>
      <c r="L1839" s="29" t="str">
        <f>_xlfn.XLOOKUP($D1839,mapping!$B$2:$B$124,mapping!$A$2:$A$124,,0)</f>
        <v>Data Engineer</v>
      </c>
      <c r="M1839" s="29" t="str">
        <f>_xlfn.XLOOKUP($C1839,mapping!$J$2:$J$5,mapping!$K$2:$K$5,,0)</f>
        <v>Full-Time</v>
      </c>
      <c r="N1839" s="29" t="str">
        <f>_xlfn.XLOOKUP($B1839,mapping!$G$2:$G$5,mapping!$H$2:$H$5,,0)</f>
        <v>Junior</v>
      </c>
      <c r="O1839" s="29" t="str">
        <f>_xlfn.XLOOKUP($J1839,mapping!$D$2:$D$56,mapping!$E$2:$E$56,,0)</f>
        <v>United States</v>
      </c>
      <c r="P1839" s="29" t="str">
        <f>_xlfn.XLOOKUP($K1839,mapping!$P$2:$P$4,mapping!$Q$2:$Q$4,,0)</f>
        <v>Medium</v>
      </c>
      <c r="Q1839" s="29" t="str">
        <f>_xlfn.XLOOKUP($I1839,mapping!$M$2:$M$4,mapping!$N$2:$N$4,,0)</f>
        <v>On-site</v>
      </c>
    </row>
    <row r="1840" spans="1:17" x14ac:dyDescent="0.25">
      <c r="A1840" s="28">
        <v>2024</v>
      </c>
      <c r="B1840" s="29" t="s">
        <v>11</v>
      </c>
      <c r="C1840" s="29" t="s">
        <v>12</v>
      </c>
      <c r="D1840" s="29" t="s">
        <v>59</v>
      </c>
      <c r="E1840" s="28">
        <v>111000</v>
      </c>
      <c r="F1840" s="29" t="s">
        <v>14</v>
      </c>
      <c r="G1840" s="28">
        <v>111000</v>
      </c>
      <c r="H1840" s="29" t="s">
        <v>17</v>
      </c>
      <c r="I1840" s="28">
        <v>0</v>
      </c>
      <c r="J1840" s="29" t="s">
        <v>17</v>
      </c>
      <c r="K1840" s="29" t="s">
        <v>16</v>
      </c>
      <c r="L1840" s="29" t="str">
        <f>_xlfn.XLOOKUP($D1840,mapping!$B$2:$B$124,mapping!$A$2:$A$124,,0)</f>
        <v>Data Specialist</v>
      </c>
      <c r="M1840" s="29" t="str">
        <f>_xlfn.XLOOKUP($C1840,mapping!$J$2:$J$5,mapping!$K$2:$K$5,,0)</f>
        <v>Full-Time</v>
      </c>
      <c r="N1840" s="29" t="str">
        <f>_xlfn.XLOOKUP($B1840,mapping!$G$2:$G$5,mapping!$H$2:$H$5,,0)</f>
        <v>Mid-Level</v>
      </c>
      <c r="O1840" s="29" t="str">
        <f>_xlfn.XLOOKUP($J1840,mapping!$D$2:$D$56,mapping!$E$2:$E$56,,0)</f>
        <v>United States</v>
      </c>
      <c r="P1840" s="29" t="str">
        <f>_xlfn.XLOOKUP($K1840,mapping!$P$2:$P$4,mapping!$Q$2:$Q$4,,0)</f>
        <v>Medium</v>
      </c>
      <c r="Q1840" s="29" t="str">
        <f>_xlfn.XLOOKUP($I1840,mapping!$M$2:$M$4,mapping!$N$2:$N$4,,0)</f>
        <v>On-site</v>
      </c>
    </row>
    <row r="1841" spans="1:17" x14ac:dyDescent="0.25">
      <c r="A1841" s="28">
        <v>2023</v>
      </c>
      <c r="B1841" s="29" t="s">
        <v>21</v>
      </c>
      <c r="C1841" s="29" t="s">
        <v>12</v>
      </c>
      <c r="D1841" s="29" t="s">
        <v>26</v>
      </c>
      <c r="E1841" s="28">
        <v>370000</v>
      </c>
      <c r="F1841" s="29" t="s">
        <v>14</v>
      </c>
      <c r="G1841" s="28">
        <v>370000</v>
      </c>
      <c r="H1841" s="29" t="s">
        <v>17</v>
      </c>
      <c r="I1841" s="28">
        <v>0</v>
      </c>
      <c r="J1841" s="29" t="s">
        <v>17</v>
      </c>
      <c r="K1841" s="29" t="s">
        <v>16</v>
      </c>
      <c r="L1841" s="29" t="str">
        <f>_xlfn.XLOOKUP($D1841,mapping!$B$2:$B$124,mapping!$A$2:$A$124,,0)</f>
        <v>Data Engineer</v>
      </c>
      <c r="M1841" s="29" t="str">
        <f>_xlfn.XLOOKUP($C1841,mapping!$J$2:$J$5,mapping!$K$2:$K$5,,0)</f>
        <v>Full-Time</v>
      </c>
      <c r="N1841" s="29" t="str">
        <f>_xlfn.XLOOKUP($B1841,mapping!$G$2:$G$5,mapping!$H$2:$H$5,,0)</f>
        <v>Senior</v>
      </c>
      <c r="O1841" s="29" t="str">
        <f>_xlfn.XLOOKUP($J1841,mapping!$D$2:$D$56,mapping!$E$2:$E$56,,0)</f>
        <v>United States</v>
      </c>
      <c r="P1841" s="29" t="str">
        <f>_xlfn.XLOOKUP($K1841,mapping!$P$2:$P$4,mapping!$Q$2:$Q$4,,0)</f>
        <v>Medium</v>
      </c>
      <c r="Q1841" s="29" t="str">
        <f>_xlfn.XLOOKUP($I1841,mapping!$M$2:$M$4,mapping!$N$2:$N$4,,0)</f>
        <v>On-site</v>
      </c>
    </row>
    <row r="1842" spans="1:17" x14ac:dyDescent="0.25">
      <c r="A1842" s="28">
        <v>2023</v>
      </c>
      <c r="B1842" s="29" t="s">
        <v>21</v>
      </c>
      <c r="C1842" s="29" t="s">
        <v>12</v>
      </c>
      <c r="D1842" s="29" t="s">
        <v>51</v>
      </c>
      <c r="E1842" s="28">
        <v>230000</v>
      </c>
      <c r="F1842" s="29" t="s">
        <v>14</v>
      </c>
      <c r="G1842" s="28">
        <v>230000</v>
      </c>
      <c r="H1842" s="29" t="s">
        <v>17</v>
      </c>
      <c r="I1842" s="28">
        <v>100</v>
      </c>
      <c r="J1842" s="29" t="s">
        <v>17</v>
      </c>
      <c r="K1842" s="29" t="s">
        <v>16</v>
      </c>
      <c r="L1842" s="29" t="str">
        <f>_xlfn.XLOOKUP($D1842,mapping!$B$2:$B$124,mapping!$A$2:$A$124,,0)</f>
        <v>Applied Scientist</v>
      </c>
      <c r="M1842" s="29" t="str">
        <f>_xlfn.XLOOKUP($C1842,mapping!$J$2:$J$5,mapping!$K$2:$K$5,,0)</f>
        <v>Full-Time</v>
      </c>
      <c r="N1842" s="29" t="str">
        <f>_xlfn.XLOOKUP($B1842,mapping!$G$2:$G$5,mapping!$H$2:$H$5,,0)</f>
        <v>Senior</v>
      </c>
      <c r="O1842" s="29" t="str">
        <f>_xlfn.XLOOKUP($J1842,mapping!$D$2:$D$56,mapping!$E$2:$E$56,,0)</f>
        <v>United States</v>
      </c>
      <c r="P1842" s="29" t="str">
        <f>_xlfn.XLOOKUP($K1842,mapping!$P$2:$P$4,mapping!$Q$2:$Q$4,,0)</f>
        <v>Medium</v>
      </c>
      <c r="Q1842" s="29" t="str">
        <f>_xlfn.XLOOKUP($I1842,mapping!$M$2:$M$4,mapping!$N$2:$N$4,,0)</f>
        <v>Remote</v>
      </c>
    </row>
    <row r="1843" spans="1:17" x14ac:dyDescent="0.25">
      <c r="A1843" s="28">
        <v>2024</v>
      </c>
      <c r="B1843" s="29" t="s">
        <v>25</v>
      </c>
      <c r="C1843" s="29" t="s">
        <v>12</v>
      </c>
      <c r="D1843" s="29" t="s">
        <v>76</v>
      </c>
      <c r="E1843" s="28">
        <v>182000</v>
      </c>
      <c r="F1843" s="29" t="s">
        <v>14</v>
      </c>
      <c r="G1843" s="28">
        <v>182000</v>
      </c>
      <c r="H1843" s="29" t="s">
        <v>17</v>
      </c>
      <c r="I1843" s="28">
        <v>0</v>
      </c>
      <c r="J1843" s="29" t="s">
        <v>17</v>
      </c>
      <c r="K1843" s="29" t="s">
        <v>16</v>
      </c>
      <c r="L1843" s="29" t="str">
        <f>_xlfn.XLOOKUP($D1843,mapping!$B$2:$B$124,mapping!$A$2:$A$124,,0)</f>
        <v>Data Manager</v>
      </c>
      <c r="M1843" s="29" t="str">
        <f>_xlfn.XLOOKUP($C1843,mapping!$J$2:$J$5,mapping!$K$2:$K$5,,0)</f>
        <v>Full-Time</v>
      </c>
      <c r="N1843" s="29" t="str">
        <f>_xlfn.XLOOKUP($B1843,mapping!$G$2:$G$5,mapping!$H$2:$H$5,,0)</f>
        <v>Executive</v>
      </c>
      <c r="O1843" s="29" t="str">
        <f>_xlfn.XLOOKUP($J1843,mapping!$D$2:$D$56,mapping!$E$2:$E$56,,0)</f>
        <v>United States</v>
      </c>
      <c r="P1843" s="29" t="str">
        <f>_xlfn.XLOOKUP($K1843,mapping!$P$2:$P$4,mapping!$Q$2:$Q$4,,0)</f>
        <v>Medium</v>
      </c>
      <c r="Q1843" s="29" t="str">
        <f>_xlfn.XLOOKUP($I1843,mapping!$M$2:$M$4,mapping!$N$2:$N$4,,0)</f>
        <v>On-site</v>
      </c>
    </row>
    <row r="1844" spans="1:17" x14ac:dyDescent="0.25">
      <c r="A1844" s="28">
        <v>2024</v>
      </c>
      <c r="B1844" s="29" t="s">
        <v>21</v>
      </c>
      <c r="C1844" s="29" t="s">
        <v>12</v>
      </c>
      <c r="D1844" s="29" t="s">
        <v>26</v>
      </c>
      <c r="E1844" s="28">
        <v>233200</v>
      </c>
      <c r="F1844" s="29" t="s">
        <v>14</v>
      </c>
      <c r="G1844" s="28">
        <v>233200</v>
      </c>
      <c r="H1844" s="29" t="s">
        <v>17</v>
      </c>
      <c r="I1844" s="28">
        <v>0</v>
      </c>
      <c r="J1844" s="29" t="s">
        <v>17</v>
      </c>
      <c r="K1844" s="29" t="s">
        <v>16</v>
      </c>
      <c r="L1844" s="29" t="str">
        <f>_xlfn.XLOOKUP($D1844,mapping!$B$2:$B$124,mapping!$A$2:$A$124,,0)</f>
        <v>Data Engineer</v>
      </c>
      <c r="M1844" s="29" t="str">
        <f>_xlfn.XLOOKUP($C1844,mapping!$J$2:$J$5,mapping!$K$2:$K$5,,0)</f>
        <v>Full-Time</v>
      </c>
      <c r="N1844" s="29" t="str">
        <f>_xlfn.XLOOKUP($B1844,mapping!$G$2:$G$5,mapping!$H$2:$H$5,,0)</f>
        <v>Senior</v>
      </c>
      <c r="O1844" s="29" t="str">
        <f>_xlfn.XLOOKUP($J1844,mapping!$D$2:$D$56,mapping!$E$2:$E$56,,0)</f>
        <v>United States</v>
      </c>
      <c r="P1844" s="29" t="str">
        <f>_xlfn.XLOOKUP($K1844,mapping!$P$2:$P$4,mapping!$Q$2:$Q$4,,0)</f>
        <v>Medium</v>
      </c>
      <c r="Q1844" s="29" t="str">
        <f>_xlfn.XLOOKUP($I1844,mapping!$M$2:$M$4,mapping!$N$2:$N$4,,0)</f>
        <v>On-site</v>
      </c>
    </row>
    <row r="1845" spans="1:17" x14ac:dyDescent="0.25">
      <c r="A1845" s="28">
        <v>2023</v>
      </c>
      <c r="B1845" s="29" t="s">
        <v>21</v>
      </c>
      <c r="C1845" s="29" t="s">
        <v>12</v>
      </c>
      <c r="D1845" s="29" t="s">
        <v>18</v>
      </c>
      <c r="E1845" s="28">
        <v>204500</v>
      </c>
      <c r="F1845" s="29" t="s">
        <v>14</v>
      </c>
      <c r="G1845" s="28">
        <v>204500</v>
      </c>
      <c r="H1845" s="29" t="s">
        <v>17</v>
      </c>
      <c r="I1845" s="28">
        <v>0</v>
      </c>
      <c r="J1845" s="29" t="s">
        <v>17</v>
      </c>
      <c r="K1845" s="29" t="s">
        <v>16</v>
      </c>
      <c r="L1845" s="29" t="str">
        <f>_xlfn.XLOOKUP($D1845,mapping!$B$2:$B$124,mapping!$A$2:$A$124,,0)</f>
        <v>Machine Learning Engineer</v>
      </c>
      <c r="M1845" s="29" t="str">
        <f>_xlfn.XLOOKUP($C1845,mapping!$J$2:$J$5,mapping!$K$2:$K$5,,0)</f>
        <v>Full-Time</v>
      </c>
      <c r="N1845" s="29" t="str">
        <f>_xlfn.XLOOKUP($B1845,mapping!$G$2:$G$5,mapping!$H$2:$H$5,,0)</f>
        <v>Senior</v>
      </c>
      <c r="O1845" s="29" t="str">
        <f>_xlfn.XLOOKUP($J1845,mapping!$D$2:$D$56,mapping!$E$2:$E$56,,0)</f>
        <v>United States</v>
      </c>
      <c r="P1845" s="29" t="str">
        <f>_xlfn.XLOOKUP($K1845,mapping!$P$2:$P$4,mapping!$Q$2:$Q$4,,0)</f>
        <v>Medium</v>
      </c>
      <c r="Q1845" s="29" t="str">
        <f>_xlfn.XLOOKUP($I1845,mapping!$M$2:$M$4,mapping!$N$2:$N$4,,0)</f>
        <v>On-site</v>
      </c>
    </row>
    <row r="1846" spans="1:17" x14ac:dyDescent="0.25">
      <c r="A1846" s="28">
        <v>2023</v>
      </c>
      <c r="B1846" s="29" t="s">
        <v>21</v>
      </c>
      <c r="C1846" s="29" t="s">
        <v>12</v>
      </c>
      <c r="D1846" s="29" t="s">
        <v>22</v>
      </c>
      <c r="E1846" s="28">
        <v>120000</v>
      </c>
      <c r="F1846" s="29" t="s">
        <v>14</v>
      </c>
      <c r="G1846" s="28">
        <v>120000</v>
      </c>
      <c r="H1846" s="29" t="s">
        <v>17</v>
      </c>
      <c r="I1846" s="28">
        <v>0</v>
      </c>
      <c r="J1846" s="29" t="s">
        <v>17</v>
      </c>
      <c r="K1846" s="29" t="s">
        <v>16</v>
      </c>
      <c r="L1846" s="29" t="str">
        <f>_xlfn.XLOOKUP($D1846,mapping!$B$2:$B$124,mapping!$A$2:$A$124,,0)</f>
        <v>Data Scientist</v>
      </c>
      <c r="M1846" s="29" t="str">
        <f>_xlfn.XLOOKUP($C1846,mapping!$J$2:$J$5,mapping!$K$2:$K$5,,0)</f>
        <v>Full-Time</v>
      </c>
      <c r="N1846" s="29" t="str">
        <f>_xlfn.XLOOKUP($B1846,mapping!$G$2:$G$5,mapping!$H$2:$H$5,,0)</f>
        <v>Senior</v>
      </c>
      <c r="O1846" s="29" t="str">
        <f>_xlfn.XLOOKUP($J1846,mapping!$D$2:$D$56,mapping!$E$2:$E$56,,0)</f>
        <v>United States</v>
      </c>
      <c r="P1846" s="29" t="str">
        <f>_xlfn.XLOOKUP($K1846,mapping!$P$2:$P$4,mapping!$Q$2:$Q$4,,0)</f>
        <v>Medium</v>
      </c>
      <c r="Q1846" s="29" t="str">
        <f>_xlfn.XLOOKUP($I1846,mapping!$M$2:$M$4,mapping!$N$2:$N$4,,0)</f>
        <v>On-site</v>
      </c>
    </row>
    <row r="1847" spans="1:17" x14ac:dyDescent="0.25">
      <c r="A1847" s="28">
        <v>2024</v>
      </c>
      <c r="B1847" s="29" t="s">
        <v>11</v>
      </c>
      <c r="C1847" s="29" t="s">
        <v>12</v>
      </c>
      <c r="D1847" s="29" t="s">
        <v>26</v>
      </c>
      <c r="E1847" s="28">
        <v>97935</v>
      </c>
      <c r="F1847" s="29" t="s">
        <v>14</v>
      </c>
      <c r="G1847" s="28">
        <v>97935</v>
      </c>
      <c r="H1847" s="29" t="s">
        <v>17</v>
      </c>
      <c r="I1847" s="28">
        <v>0</v>
      </c>
      <c r="J1847" s="29" t="s">
        <v>17</v>
      </c>
      <c r="K1847" s="29" t="s">
        <v>16</v>
      </c>
      <c r="L1847" s="29" t="str">
        <f>_xlfn.XLOOKUP($D1847,mapping!$B$2:$B$124,mapping!$A$2:$A$124,,0)</f>
        <v>Data Engineer</v>
      </c>
      <c r="M1847" s="29" t="str">
        <f>_xlfn.XLOOKUP($C1847,mapping!$J$2:$J$5,mapping!$K$2:$K$5,,0)</f>
        <v>Full-Time</v>
      </c>
      <c r="N1847" s="29" t="str">
        <f>_xlfn.XLOOKUP($B1847,mapping!$G$2:$G$5,mapping!$H$2:$H$5,,0)</f>
        <v>Mid-Level</v>
      </c>
      <c r="O1847" s="29" t="str">
        <f>_xlfn.XLOOKUP($J1847,mapping!$D$2:$D$56,mapping!$E$2:$E$56,,0)</f>
        <v>United States</v>
      </c>
      <c r="P1847" s="29" t="str">
        <f>_xlfn.XLOOKUP($K1847,mapping!$P$2:$P$4,mapping!$Q$2:$Q$4,,0)</f>
        <v>Medium</v>
      </c>
      <c r="Q1847" s="29" t="str">
        <f>_xlfn.XLOOKUP($I1847,mapping!$M$2:$M$4,mapping!$N$2:$N$4,,0)</f>
        <v>On-site</v>
      </c>
    </row>
    <row r="1848" spans="1:17" x14ac:dyDescent="0.25">
      <c r="A1848" s="28">
        <v>2023</v>
      </c>
      <c r="B1848" s="29" t="s">
        <v>21</v>
      </c>
      <c r="C1848" s="29" t="s">
        <v>12</v>
      </c>
      <c r="D1848" s="29" t="s">
        <v>22</v>
      </c>
      <c r="E1848" s="28">
        <v>155600</v>
      </c>
      <c r="F1848" s="29" t="s">
        <v>14</v>
      </c>
      <c r="G1848" s="28">
        <v>155600</v>
      </c>
      <c r="H1848" s="29" t="s">
        <v>17</v>
      </c>
      <c r="I1848" s="28">
        <v>0</v>
      </c>
      <c r="J1848" s="29" t="s">
        <v>17</v>
      </c>
      <c r="K1848" s="29" t="s">
        <v>16</v>
      </c>
      <c r="L1848" s="29" t="str">
        <f>_xlfn.XLOOKUP($D1848,mapping!$B$2:$B$124,mapping!$A$2:$A$124,,0)</f>
        <v>Data Scientist</v>
      </c>
      <c r="M1848" s="29" t="str">
        <f>_xlfn.XLOOKUP($C1848,mapping!$J$2:$J$5,mapping!$K$2:$K$5,,0)</f>
        <v>Full-Time</v>
      </c>
      <c r="N1848" s="29" t="str">
        <f>_xlfn.XLOOKUP($B1848,mapping!$G$2:$G$5,mapping!$H$2:$H$5,,0)</f>
        <v>Senior</v>
      </c>
      <c r="O1848" s="29" t="str">
        <f>_xlfn.XLOOKUP($J1848,mapping!$D$2:$D$56,mapping!$E$2:$E$56,,0)</f>
        <v>United States</v>
      </c>
      <c r="P1848" s="29" t="str">
        <f>_xlfn.XLOOKUP($K1848,mapping!$P$2:$P$4,mapping!$Q$2:$Q$4,,0)</f>
        <v>Medium</v>
      </c>
      <c r="Q1848" s="29" t="str">
        <f>_xlfn.XLOOKUP($I1848,mapping!$M$2:$M$4,mapping!$N$2:$N$4,,0)</f>
        <v>On-site</v>
      </c>
    </row>
    <row r="1849" spans="1:17" x14ac:dyDescent="0.25">
      <c r="A1849" s="28">
        <v>2023</v>
      </c>
      <c r="B1849" s="29" t="s">
        <v>21</v>
      </c>
      <c r="C1849" s="29" t="s">
        <v>12</v>
      </c>
      <c r="D1849" s="29" t="s">
        <v>57</v>
      </c>
      <c r="E1849" s="28">
        <v>95100</v>
      </c>
      <c r="F1849" s="29" t="s">
        <v>14</v>
      </c>
      <c r="G1849" s="28">
        <v>95100</v>
      </c>
      <c r="H1849" s="29" t="s">
        <v>17</v>
      </c>
      <c r="I1849" s="28">
        <v>100</v>
      </c>
      <c r="J1849" s="29" t="s">
        <v>17</v>
      </c>
      <c r="K1849" s="29" t="s">
        <v>16</v>
      </c>
      <c r="L1849" s="29" t="str">
        <f>_xlfn.XLOOKUP($D1849,mapping!$B$2:$B$124,mapping!$A$2:$A$124,,0)</f>
        <v>Data Scientist</v>
      </c>
      <c r="M1849" s="29" t="str">
        <f>_xlfn.XLOOKUP($C1849,mapping!$J$2:$J$5,mapping!$K$2:$K$5,,0)</f>
        <v>Full-Time</v>
      </c>
      <c r="N1849" s="29" t="str">
        <f>_xlfn.XLOOKUP($B1849,mapping!$G$2:$G$5,mapping!$H$2:$H$5,,0)</f>
        <v>Senior</v>
      </c>
      <c r="O1849" s="29" t="str">
        <f>_xlfn.XLOOKUP($J1849,mapping!$D$2:$D$56,mapping!$E$2:$E$56,,0)</f>
        <v>United States</v>
      </c>
      <c r="P1849" s="29" t="str">
        <f>_xlfn.XLOOKUP($K1849,mapping!$P$2:$P$4,mapping!$Q$2:$Q$4,,0)</f>
        <v>Medium</v>
      </c>
      <c r="Q1849" s="29" t="str">
        <f>_xlfn.XLOOKUP($I1849,mapping!$M$2:$M$4,mapping!$N$2:$N$4,,0)</f>
        <v>Remote</v>
      </c>
    </row>
    <row r="1850" spans="1:17" x14ac:dyDescent="0.25">
      <c r="A1850" s="28">
        <v>2023</v>
      </c>
      <c r="B1850" s="29" t="s">
        <v>21</v>
      </c>
      <c r="C1850" s="29" t="s">
        <v>12</v>
      </c>
      <c r="D1850" s="29" t="s">
        <v>13</v>
      </c>
      <c r="E1850" s="28">
        <v>206500</v>
      </c>
      <c r="F1850" s="29" t="s">
        <v>14</v>
      </c>
      <c r="G1850" s="28">
        <v>206500</v>
      </c>
      <c r="H1850" s="29" t="s">
        <v>17</v>
      </c>
      <c r="I1850" s="28">
        <v>100</v>
      </c>
      <c r="J1850" s="29" t="s">
        <v>17</v>
      </c>
      <c r="K1850" s="29" t="s">
        <v>16</v>
      </c>
      <c r="L1850" s="29" t="str">
        <f>_xlfn.XLOOKUP($D1850,mapping!$B$2:$B$124,mapping!$A$2:$A$124,,0)</f>
        <v>Data Analyst</v>
      </c>
      <c r="M1850" s="29" t="str">
        <f>_xlfn.XLOOKUP($C1850,mapping!$J$2:$J$5,mapping!$K$2:$K$5,,0)</f>
        <v>Full-Time</v>
      </c>
      <c r="N1850" s="29" t="str">
        <f>_xlfn.XLOOKUP($B1850,mapping!$G$2:$G$5,mapping!$H$2:$H$5,,0)</f>
        <v>Senior</v>
      </c>
      <c r="O1850" s="29" t="str">
        <f>_xlfn.XLOOKUP($J1850,mapping!$D$2:$D$56,mapping!$E$2:$E$56,,0)</f>
        <v>United States</v>
      </c>
      <c r="P1850" s="29" t="str">
        <f>_xlfn.XLOOKUP($K1850,mapping!$P$2:$P$4,mapping!$Q$2:$Q$4,,0)</f>
        <v>Medium</v>
      </c>
      <c r="Q1850" s="29" t="str">
        <f>_xlfn.XLOOKUP($I1850,mapping!$M$2:$M$4,mapping!$N$2:$N$4,,0)</f>
        <v>Remote</v>
      </c>
    </row>
    <row r="1851" spans="1:17" x14ac:dyDescent="0.25">
      <c r="A1851" s="28">
        <v>2023</v>
      </c>
      <c r="B1851" s="29" t="s">
        <v>29</v>
      </c>
      <c r="C1851" s="29" t="s">
        <v>12</v>
      </c>
      <c r="D1851" s="29" t="s">
        <v>13</v>
      </c>
      <c r="E1851" s="28">
        <v>75000</v>
      </c>
      <c r="F1851" s="29" t="s">
        <v>14</v>
      </c>
      <c r="G1851" s="28">
        <v>75000</v>
      </c>
      <c r="H1851" s="29" t="s">
        <v>17</v>
      </c>
      <c r="I1851" s="28">
        <v>0</v>
      </c>
      <c r="J1851" s="29" t="s">
        <v>17</v>
      </c>
      <c r="K1851" s="29" t="s">
        <v>16</v>
      </c>
      <c r="L1851" s="29" t="str">
        <f>_xlfn.XLOOKUP($D1851,mapping!$B$2:$B$124,mapping!$A$2:$A$124,,0)</f>
        <v>Data Analyst</v>
      </c>
      <c r="M1851" s="29" t="str">
        <f>_xlfn.XLOOKUP($C1851,mapping!$J$2:$J$5,mapping!$K$2:$K$5,,0)</f>
        <v>Full-Time</v>
      </c>
      <c r="N1851" s="29" t="str">
        <f>_xlfn.XLOOKUP($B1851,mapping!$G$2:$G$5,mapping!$H$2:$H$5,,0)</f>
        <v>Junior</v>
      </c>
      <c r="O1851" s="29" t="str">
        <f>_xlfn.XLOOKUP($J1851,mapping!$D$2:$D$56,mapping!$E$2:$E$56,,0)</f>
        <v>United States</v>
      </c>
      <c r="P1851" s="29" t="str">
        <f>_xlfn.XLOOKUP($K1851,mapping!$P$2:$P$4,mapping!$Q$2:$Q$4,,0)</f>
        <v>Medium</v>
      </c>
      <c r="Q1851" s="29" t="str">
        <f>_xlfn.XLOOKUP($I1851,mapping!$M$2:$M$4,mapping!$N$2:$N$4,,0)</f>
        <v>On-site</v>
      </c>
    </row>
    <row r="1852" spans="1:17" x14ac:dyDescent="0.25">
      <c r="A1852" s="28">
        <v>2023</v>
      </c>
      <c r="B1852" s="29" t="s">
        <v>21</v>
      </c>
      <c r="C1852" s="29" t="s">
        <v>12</v>
      </c>
      <c r="D1852" s="29" t="s">
        <v>22</v>
      </c>
      <c r="E1852" s="28">
        <v>222000</v>
      </c>
      <c r="F1852" s="29" t="s">
        <v>14</v>
      </c>
      <c r="G1852" s="28">
        <v>222000</v>
      </c>
      <c r="H1852" s="29" t="s">
        <v>17</v>
      </c>
      <c r="I1852" s="28">
        <v>0</v>
      </c>
      <c r="J1852" s="29" t="s">
        <v>17</v>
      </c>
      <c r="K1852" s="29" t="s">
        <v>16</v>
      </c>
      <c r="L1852" s="29" t="str">
        <f>_xlfn.XLOOKUP($D1852,mapping!$B$2:$B$124,mapping!$A$2:$A$124,,0)</f>
        <v>Data Scientist</v>
      </c>
      <c r="M1852" s="29" t="str">
        <f>_xlfn.XLOOKUP($C1852,mapping!$J$2:$J$5,mapping!$K$2:$K$5,,0)</f>
        <v>Full-Time</v>
      </c>
      <c r="N1852" s="29" t="str">
        <f>_xlfn.XLOOKUP($B1852,mapping!$G$2:$G$5,mapping!$H$2:$H$5,,0)</f>
        <v>Senior</v>
      </c>
      <c r="O1852" s="29" t="str">
        <f>_xlfn.XLOOKUP($J1852,mapping!$D$2:$D$56,mapping!$E$2:$E$56,,0)</f>
        <v>United States</v>
      </c>
      <c r="P1852" s="29" t="str">
        <f>_xlfn.XLOOKUP($K1852,mapping!$P$2:$P$4,mapping!$Q$2:$Q$4,,0)</f>
        <v>Medium</v>
      </c>
      <c r="Q1852" s="29" t="str">
        <f>_xlfn.XLOOKUP($I1852,mapping!$M$2:$M$4,mapping!$N$2:$N$4,,0)</f>
        <v>On-site</v>
      </c>
    </row>
    <row r="1853" spans="1:17" x14ac:dyDescent="0.25">
      <c r="A1853" s="28">
        <v>2023</v>
      </c>
      <c r="B1853" s="29" t="s">
        <v>11</v>
      </c>
      <c r="C1853" s="29" t="s">
        <v>12</v>
      </c>
      <c r="D1853" s="29" t="s">
        <v>13</v>
      </c>
      <c r="E1853" s="28">
        <v>70000</v>
      </c>
      <c r="F1853" s="29" t="s">
        <v>14</v>
      </c>
      <c r="G1853" s="28">
        <v>70000</v>
      </c>
      <c r="H1853" s="29" t="s">
        <v>17</v>
      </c>
      <c r="I1853" s="28">
        <v>0</v>
      </c>
      <c r="J1853" s="29" t="s">
        <v>17</v>
      </c>
      <c r="K1853" s="29" t="s">
        <v>16</v>
      </c>
      <c r="L1853" s="29" t="str">
        <f>_xlfn.XLOOKUP($D1853,mapping!$B$2:$B$124,mapping!$A$2:$A$124,,0)</f>
        <v>Data Analyst</v>
      </c>
      <c r="M1853" s="29" t="str">
        <f>_xlfn.XLOOKUP($C1853,mapping!$J$2:$J$5,mapping!$K$2:$K$5,,0)</f>
        <v>Full-Time</v>
      </c>
      <c r="N1853" s="29" t="str">
        <f>_xlfn.XLOOKUP($B1853,mapping!$G$2:$G$5,mapping!$H$2:$H$5,,0)</f>
        <v>Mid-Level</v>
      </c>
      <c r="O1853" s="29" t="str">
        <f>_xlfn.XLOOKUP($J1853,mapping!$D$2:$D$56,mapping!$E$2:$E$56,,0)</f>
        <v>United States</v>
      </c>
      <c r="P1853" s="29" t="str">
        <f>_xlfn.XLOOKUP($K1853,mapping!$P$2:$P$4,mapping!$Q$2:$Q$4,,0)</f>
        <v>Medium</v>
      </c>
      <c r="Q1853" s="29" t="str">
        <f>_xlfn.XLOOKUP($I1853,mapping!$M$2:$M$4,mapping!$N$2:$N$4,,0)</f>
        <v>On-site</v>
      </c>
    </row>
    <row r="1854" spans="1:17" x14ac:dyDescent="0.25">
      <c r="A1854" s="28">
        <v>2023</v>
      </c>
      <c r="B1854" s="29" t="s">
        <v>21</v>
      </c>
      <c r="C1854" s="29" t="s">
        <v>12</v>
      </c>
      <c r="D1854" s="29" t="s">
        <v>22</v>
      </c>
      <c r="E1854" s="28">
        <v>130500</v>
      </c>
      <c r="F1854" s="29" t="s">
        <v>14</v>
      </c>
      <c r="G1854" s="28">
        <v>130500</v>
      </c>
      <c r="H1854" s="29" t="s">
        <v>17</v>
      </c>
      <c r="I1854" s="28">
        <v>0</v>
      </c>
      <c r="J1854" s="29" t="s">
        <v>17</v>
      </c>
      <c r="K1854" s="29" t="s">
        <v>16</v>
      </c>
      <c r="L1854" s="29" t="str">
        <f>_xlfn.XLOOKUP($D1854,mapping!$B$2:$B$124,mapping!$A$2:$A$124,,0)</f>
        <v>Data Scientist</v>
      </c>
      <c r="M1854" s="29" t="str">
        <f>_xlfn.XLOOKUP($C1854,mapping!$J$2:$J$5,mapping!$K$2:$K$5,,0)</f>
        <v>Full-Time</v>
      </c>
      <c r="N1854" s="29" t="str">
        <f>_xlfn.XLOOKUP($B1854,mapping!$G$2:$G$5,mapping!$H$2:$H$5,,0)</f>
        <v>Senior</v>
      </c>
      <c r="O1854" s="29" t="str">
        <f>_xlfn.XLOOKUP($J1854,mapping!$D$2:$D$56,mapping!$E$2:$E$56,,0)</f>
        <v>United States</v>
      </c>
      <c r="P1854" s="29" t="str">
        <f>_xlfn.XLOOKUP($K1854,mapping!$P$2:$P$4,mapping!$Q$2:$Q$4,,0)</f>
        <v>Medium</v>
      </c>
      <c r="Q1854" s="29" t="str">
        <f>_xlfn.XLOOKUP($I1854,mapping!$M$2:$M$4,mapping!$N$2:$N$4,,0)</f>
        <v>On-site</v>
      </c>
    </row>
    <row r="1855" spans="1:17" x14ac:dyDescent="0.25">
      <c r="A1855" s="28">
        <v>2024</v>
      </c>
      <c r="B1855" s="29" t="s">
        <v>11</v>
      </c>
      <c r="C1855" s="29" t="s">
        <v>12</v>
      </c>
      <c r="D1855" s="29" t="s">
        <v>18</v>
      </c>
      <c r="E1855" s="28">
        <v>160000</v>
      </c>
      <c r="F1855" s="29" t="s">
        <v>14</v>
      </c>
      <c r="G1855" s="28">
        <v>160000</v>
      </c>
      <c r="H1855" s="29" t="s">
        <v>17</v>
      </c>
      <c r="I1855" s="28">
        <v>0</v>
      </c>
      <c r="J1855" s="29" t="s">
        <v>17</v>
      </c>
      <c r="K1855" s="29" t="s">
        <v>16</v>
      </c>
      <c r="L1855" s="29" t="str">
        <f>_xlfn.XLOOKUP($D1855,mapping!$B$2:$B$124,mapping!$A$2:$A$124,,0)</f>
        <v>Machine Learning Engineer</v>
      </c>
      <c r="M1855" s="29" t="str">
        <f>_xlfn.XLOOKUP($C1855,mapping!$J$2:$J$5,mapping!$K$2:$K$5,,0)</f>
        <v>Full-Time</v>
      </c>
      <c r="N1855" s="29" t="str">
        <f>_xlfn.XLOOKUP($B1855,mapping!$G$2:$G$5,mapping!$H$2:$H$5,,0)</f>
        <v>Mid-Level</v>
      </c>
      <c r="O1855" s="29" t="str">
        <f>_xlfn.XLOOKUP($J1855,mapping!$D$2:$D$56,mapping!$E$2:$E$56,,0)</f>
        <v>United States</v>
      </c>
      <c r="P1855" s="29" t="str">
        <f>_xlfn.XLOOKUP($K1855,mapping!$P$2:$P$4,mapping!$Q$2:$Q$4,,0)</f>
        <v>Medium</v>
      </c>
      <c r="Q1855" s="29" t="str">
        <f>_xlfn.XLOOKUP($I1855,mapping!$M$2:$M$4,mapping!$N$2:$N$4,,0)</f>
        <v>On-site</v>
      </c>
    </row>
    <row r="1856" spans="1:17" x14ac:dyDescent="0.25">
      <c r="A1856" s="28">
        <v>2024</v>
      </c>
      <c r="B1856" s="29" t="s">
        <v>11</v>
      </c>
      <c r="C1856" s="29" t="s">
        <v>12</v>
      </c>
      <c r="D1856" s="29" t="s">
        <v>13</v>
      </c>
      <c r="E1856" s="28">
        <v>70000</v>
      </c>
      <c r="F1856" s="29" t="s">
        <v>14</v>
      </c>
      <c r="G1856" s="28">
        <v>70000</v>
      </c>
      <c r="H1856" s="29" t="s">
        <v>17</v>
      </c>
      <c r="I1856" s="28">
        <v>0</v>
      </c>
      <c r="J1856" s="29" t="s">
        <v>17</v>
      </c>
      <c r="K1856" s="29" t="s">
        <v>16</v>
      </c>
      <c r="L1856" s="29" t="str">
        <f>_xlfn.XLOOKUP($D1856,mapping!$B$2:$B$124,mapping!$A$2:$A$124,,0)</f>
        <v>Data Analyst</v>
      </c>
      <c r="M1856" s="29" t="str">
        <f>_xlfn.XLOOKUP($C1856,mapping!$J$2:$J$5,mapping!$K$2:$K$5,,0)</f>
        <v>Full-Time</v>
      </c>
      <c r="N1856" s="29" t="str">
        <f>_xlfn.XLOOKUP($B1856,mapping!$G$2:$G$5,mapping!$H$2:$H$5,,0)</f>
        <v>Mid-Level</v>
      </c>
      <c r="O1856" s="29" t="str">
        <f>_xlfn.XLOOKUP($J1856,mapping!$D$2:$D$56,mapping!$E$2:$E$56,,0)</f>
        <v>United States</v>
      </c>
      <c r="P1856" s="29" t="str">
        <f>_xlfn.XLOOKUP($K1856,mapping!$P$2:$P$4,mapping!$Q$2:$Q$4,,0)</f>
        <v>Medium</v>
      </c>
      <c r="Q1856" s="29" t="str">
        <f>_xlfn.XLOOKUP($I1856,mapping!$M$2:$M$4,mapping!$N$2:$N$4,,0)</f>
        <v>On-site</v>
      </c>
    </row>
    <row r="1857" spans="1:17" x14ac:dyDescent="0.25">
      <c r="A1857" s="28">
        <v>2023</v>
      </c>
      <c r="B1857" s="29" t="s">
        <v>11</v>
      </c>
      <c r="C1857" s="29" t="s">
        <v>12</v>
      </c>
      <c r="D1857" s="29" t="s">
        <v>26</v>
      </c>
      <c r="E1857" s="28">
        <v>180000</v>
      </c>
      <c r="F1857" s="29" t="s">
        <v>14</v>
      </c>
      <c r="G1857" s="28">
        <v>180000</v>
      </c>
      <c r="H1857" s="29" t="s">
        <v>17</v>
      </c>
      <c r="I1857" s="28">
        <v>0</v>
      </c>
      <c r="J1857" s="29" t="s">
        <v>17</v>
      </c>
      <c r="K1857" s="29" t="s">
        <v>16</v>
      </c>
      <c r="L1857" s="29" t="str">
        <f>_xlfn.XLOOKUP($D1857,mapping!$B$2:$B$124,mapping!$A$2:$A$124,,0)</f>
        <v>Data Engineer</v>
      </c>
      <c r="M1857" s="29" t="str">
        <f>_xlfn.XLOOKUP($C1857,mapping!$J$2:$J$5,mapping!$K$2:$K$5,,0)</f>
        <v>Full-Time</v>
      </c>
      <c r="N1857" s="29" t="str">
        <f>_xlfn.XLOOKUP($B1857,mapping!$G$2:$G$5,mapping!$H$2:$H$5,,0)</f>
        <v>Mid-Level</v>
      </c>
      <c r="O1857" s="29" t="str">
        <f>_xlfn.XLOOKUP($J1857,mapping!$D$2:$D$56,mapping!$E$2:$E$56,,0)</f>
        <v>United States</v>
      </c>
      <c r="P1857" s="29" t="str">
        <f>_xlfn.XLOOKUP($K1857,mapping!$P$2:$P$4,mapping!$Q$2:$Q$4,,0)</f>
        <v>Medium</v>
      </c>
      <c r="Q1857" s="29" t="str">
        <f>_xlfn.XLOOKUP($I1857,mapping!$M$2:$M$4,mapping!$N$2:$N$4,,0)</f>
        <v>On-site</v>
      </c>
    </row>
    <row r="1858" spans="1:17" x14ac:dyDescent="0.25">
      <c r="A1858" s="28">
        <v>2024</v>
      </c>
      <c r="B1858" s="29" t="s">
        <v>29</v>
      </c>
      <c r="C1858" s="29" t="s">
        <v>12</v>
      </c>
      <c r="D1858" s="29" t="s">
        <v>100</v>
      </c>
      <c r="E1858" s="28">
        <v>145000</v>
      </c>
      <c r="F1858" s="29" t="s">
        <v>14</v>
      </c>
      <c r="G1858" s="28">
        <v>145000</v>
      </c>
      <c r="H1858" s="29" t="s">
        <v>17</v>
      </c>
      <c r="I1858" s="28">
        <v>0</v>
      </c>
      <c r="J1858" s="29" t="s">
        <v>17</v>
      </c>
      <c r="K1858" s="29" t="s">
        <v>16</v>
      </c>
      <c r="L1858" s="29" t="str">
        <f>_xlfn.XLOOKUP($D1858,mapping!$B$2:$B$124,mapping!$A$2:$A$124,,0)</f>
        <v>Data Manager</v>
      </c>
      <c r="M1858" s="29" t="str">
        <f>_xlfn.XLOOKUP($C1858,mapping!$J$2:$J$5,mapping!$K$2:$K$5,,0)</f>
        <v>Full-Time</v>
      </c>
      <c r="N1858" s="29" t="str">
        <f>_xlfn.XLOOKUP($B1858,mapping!$G$2:$G$5,mapping!$H$2:$H$5,,0)</f>
        <v>Junior</v>
      </c>
      <c r="O1858" s="29" t="str">
        <f>_xlfn.XLOOKUP($J1858,mapping!$D$2:$D$56,mapping!$E$2:$E$56,,0)</f>
        <v>United States</v>
      </c>
      <c r="P1858" s="29" t="str">
        <f>_xlfn.XLOOKUP($K1858,mapping!$P$2:$P$4,mapping!$Q$2:$Q$4,,0)</f>
        <v>Medium</v>
      </c>
      <c r="Q1858" s="29" t="str">
        <f>_xlfn.XLOOKUP($I1858,mapping!$M$2:$M$4,mapping!$N$2:$N$4,,0)</f>
        <v>On-site</v>
      </c>
    </row>
    <row r="1859" spans="1:17" x14ac:dyDescent="0.25">
      <c r="A1859" s="28">
        <v>2024</v>
      </c>
      <c r="B1859" s="29" t="s">
        <v>11</v>
      </c>
      <c r="C1859" s="29" t="s">
        <v>12</v>
      </c>
      <c r="D1859" s="29" t="s">
        <v>22</v>
      </c>
      <c r="E1859" s="28">
        <v>190000</v>
      </c>
      <c r="F1859" s="29" t="s">
        <v>14</v>
      </c>
      <c r="G1859" s="28">
        <v>190000</v>
      </c>
      <c r="H1859" s="29" t="s">
        <v>17</v>
      </c>
      <c r="I1859" s="28">
        <v>100</v>
      </c>
      <c r="J1859" s="29" t="s">
        <v>17</v>
      </c>
      <c r="K1859" s="29" t="s">
        <v>16</v>
      </c>
      <c r="L1859" s="29" t="str">
        <f>_xlfn.XLOOKUP($D1859,mapping!$B$2:$B$124,mapping!$A$2:$A$124,,0)</f>
        <v>Data Scientist</v>
      </c>
      <c r="M1859" s="29" t="str">
        <f>_xlfn.XLOOKUP($C1859,mapping!$J$2:$J$5,mapping!$K$2:$K$5,,0)</f>
        <v>Full-Time</v>
      </c>
      <c r="N1859" s="29" t="str">
        <f>_xlfn.XLOOKUP($B1859,mapping!$G$2:$G$5,mapping!$H$2:$H$5,,0)</f>
        <v>Mid-Level</v>
      </c>
      <c r="O1859" s="29" t="str">
        <f>_xlfn.XLOOKUP($J1859,mapping!$D$2:$D$56,mapping!$E$2:$E$56,,0)</f>
        <v>United States</v>
      </c>
      <c r="P1859" s="29" t="str">
        <f>_xlfn.XLOOKUP($K1859,mapping!$P$2:$P$4,mapping!$Q$2:$Q$4,,0)</f>
        <v>Medium</v>
      </c>
      <c r="Q1859" s="29" t="str">
        <f>_xlfn.XLOOKUP($I1859,mapping!$M$2:$M$4,mapping!$N$2:$N$4,,0)</f>
        <v>Remote</v>
      </c>
    </row>
    <row r="1860" spans="1:17" x14ac:dyDescent="0.25">
      <c r="A1860" s="28">
        <v>2023</v>
      </c>
      <c r="B1860" s="29" t="s">
        <v>21</v>
      </c>
      <c r="C1860" s="29" t="s">
        <v>12</v>
      </c>
      <c r="D1860" s="29" t="s">
        <v>22</v>
      </c>
      <c r="E1860" s="28">
        <v>209450</v>
      </c>
      <c r="F1860" s="29" t="s">
        <v>14</v>
      </c>
      <c r="G1860" s="28">
        <v>209450</v>
      </c>
      <c r="H1860" s="29" t="s">
        <v>17</v>
      </c>
      <c r="I1860" s="28">
        <v>100</v>
      </c>
      <c r="J1860" s="29" t="s">
        <v>17</v>
      </c>
      <c r="K1860" s="29" t="s">
        <v>16</v>
      </c>
      <c r="L1860" s="29" t="str">
        <f>_xlfn.XLOOKUP($D1860,mapping!$B$2:$B$124,mapping!$A$2:$A$124,,0)</f>
        <v>Data Scientist</v>
      </c>
      <c r="M1860" s="29" t="str">
        <f>_xlfn.XLOOKUP($C1860,mapping!$J$2:$J$5,mapping!$K$2:$K$5,,0)</f>
        <v>Full-Time</v>
      </c>
      <c r="N1860" s="29" t="str">
        <f>_xlfn.XLOOKUP($B1860,mapping!$G$2:$G$5,mapping!$H$2:$H$5,,0)</f>
        <v>Senior</v>
      </c>
      <c r="O1860" s="29" t="str">
        <f>_xlfn.XLOOKUP($J1860,mapping!$D$2:$D$56,mapping!$E$2:$E$56,,0)</f>
        <v>United States</v>
      </c>
      <c r="P1860" s="29" t="str">
        <f>_xlfn.XLOOKUP($K1860,mapping!$P$2:$P$4,mapping!$Q$2:$Q$4,,0)</f>
        <v>Medium</v>
      </c>
      <c r="Q1860" s="29" t="str">
        <f>_xlfn.XLOOKUP($I1860,mapping!$M$2:$M$4,mapping!$N$2:$N$4,,0)</f>
        <v>Remote</v>
      </c>
    </row>
    <row r="1861" spans="1:17" x14ac:dyDescent="0.25">
      <c r="A1861" s="28">
        <v>2023</v>
      </c>
      <c r="B1861" s="29" t="s">
        <v>25</v>
      </c>
      <c r="C1861" s="29" t="s">
        <v>12</v>
      </c>
      <c r="D1861" s="29" t="s">
        <v>76</v>
      </c>
      <c r="E1861" s="28">
        <v>269600</v>
      </c>
      <c r="F1861" s="29" t="s">
        <v>14</v>
      </c>
      <c r="G1861" s="28">
        <v>269600</v>
      </c>
      <c r="H1861" s="29" t="s">
        <v>17</v>
      </c>
      <c r="I1861" s="28">
        <v>0</v>
      </c>
      <c r="J1861" s="29" t="s">
        <v>17</v>
      </c>
      <c r="K1861" s="29" t="s">
        <v>16</v>
      </c>
      <c r="L1861" s="29" t="str">
        <f>_xlfn.XLOOKUP($D1861,mapping!$B$2:$B$124,mapping!$A$2:$A$124,,0)</f>
        <v>Data Manager</v>
      </c>
      <c r="M1861" s="29" t="str">
        <f>_xlfn.XLOOKUP($C1861,mapping!$J$2:$J$5,mapping!$K$2:$K$5,,0)</f>
        <v>Full-Time</v>
      </c>
      <c r="N1861" s="29" t="str">
        <f>_xlfn.XLOOKUP($B1861,mapping!$G$2:$G$5,mapping!$H$2:$H$5,,0)</f>
        <v>Executive</v>
      </c>
      <c r="O1861" s="29" t="str">
        <f>_xlfn.XLOOKUP($J1861,mapping!$D$2:$D$56,mapping!$E$2:$E$56,,0)</f>
        <v>United States</v>
      </c>
      <c r="P1861" s="29" t="str">
        <f>_xlfn.XLOOKUP($K1861,mapping!$P$2:$P$4,mapping!$Q$2:$Q$4,,0)</f>
        <v>Medium</v>
      </c>
      <c r="Q1861" s="29" t="str">
        <f>_xlfn.XLOOKUP($I1861,mapping!$M$2:$M$4,mapping!$N$2:$N$4,,0)</f>
        <v>On-site</v>
      </c>
    </row>
    <row r="1862" spans="1:17" x14ac:dyDescent="0.25">
      <c r="A1862" s="28">
        <v>2023</v>
      </c>
      <c r="B1862" s="29" t="s">
        <v>21</v>
      </c>
      <c r="C1862" s="29" t="s">
        <v>12</v>
      </c>
      <c r="D1862" s="29" t="s">
        <v>63</v>
      </c>
      <c r="E1862" s="28">
        <v>80000</v>
      </c>
      <c r="F1862" s="29" t="s">
        <v>14</v>
      </c>
      <c r="G1862" s="28">
        <v>80000</v>
      </c>
      <c r="H1862" s="29" t="s">
        <v>17</v>
      </c>
      <c r="I1862" s="28">
        <v>0</v>
      </c>
      <c r="J1862" s="29" t="s">
        <v>17</v>
      </c>
      <c r="K1862" s="29" t="s">
        <v>16</v>
      </c>
      <c r="L1862" s="29" t="str">
        <f>_xlfn.XLOOKUP($D1862,mapping!$B$2:$B$124,mapping!$A$2:$A$124,,0)</f>
        <v>Data Architect</v>
      </c>
      <c r="M1862" s="29" t="str">
        <f>_xlfn.XLOOKUP($C1862,mapping!$J$2:$J$5,mapping!$K$2:$K$5,,0)</f>
        <v>Full-Time</v>
      </c>
      <c r="N1862" s="29" t="str">
        <f>_xlfn.XLOOKUP($B1862,mapping!$G$2:$G$5,mapping!$H$2:$H$5,,0)</f>
        <v>Senior</v>
      </c>
      <c r="O1862" s="29" t="str">
        <f>_xlfn.XLOOKUP($J1862,mapping!$D$2:$D$56,mapping!$E$2:$E$56,,0)</f>
        <v>United States</v>
      </c>
      <c r="P1862" s="29" t="str">
        <f>_xlfn.XLOOKUP($K1862,mapping!$P$2:$P$4,mapping!$Q$2:$Q$4,,0)</f>
        <v>Medium</v>
      </c>
      <c r="Q1862" s="29" t="str">
        <f>_xlfn.XLOOKUP($I1862,mapping!$M$2:$M$4,mapping!$N$2:$N$4,,0)</f>
        <v>On-site</v>
      </c>
    </row>
    <row r="1863" spans="1:17" x14ac:dyDescent="0.25">
      <c r="A1863" s="28">
        <v>2023</v>
      </c>
      <c r="B1863" s="29" t="s">
        <v>21</v>
      </c>
      <c r="C1863" s="29" t="s">
        <v>12</v>
      </c>
      <c r="D1863" s="29" t="s">
        <v>18</v>
      </c>
      <c r="E1863" s="28">
        <v>165500</v>
      </c>
      <c r="F1863" s="29" t="s">
        <v>14</v>
      </c>
      <c r="G1863" s="28">
        <v>165500</v>
      </c>
      <c r="H1863" s="29" t="s">
        <v>17</v>
      </c>
      <c r="I1863" s="28">
        <v>100</v>
      </c>
      <c r="J1863" s="29" t="s">
        <v>17</v>
      </c>
      <c r="K1863" s="29" t="s">
        <v>16</v>
      </c>
      <c r="L1863" s="29" t="str">
        <f>_xlfn.XLOOKUP($D1863,mapping!$B$2:$B$124,mapping!$A$2:$A$124,,0)</f>
        <v>Machine Learning Engineer</v>
      </c>
      <c r="M1863" s="29" t="str">
        <f>_xlfn.XLOOKUP($C1863,mapping!$J$2:$J$5,mapping!$K$2:$K$5,,0)</f>
        <v>Full-Time</v>
      </c>
      <c r="N1863" s="29" t="str">
        <f>_xlfn.XLOOKUP($B1863,mapping!$G$2:$G$5,mapping!$H$2:$H$5,,0)</f>
        <v>Senior</v>
      </c>
      <c r="O1863" s="29" t="str">
        <f>_xlfn.XLOOKUP($J1863,mapping!$D$2:$D$56,mapping!$E$2:$E$56,,0)</f>
        <v>United States</v>
      </c>
      <c r="P1863" s="29" t="str">
        <f>_xlfn.XLOOKUP($K1863,mapping!$P$2:$P$4,mapping!$Q$2:$Q$4,,0)</f>
        <v>Medium</v>
      </c>
      <c r="Q1863" s="29" t="str">
        <f>_xlfn.XLOOKUP($I1863,mapping!$M$2:$M$4,mapping!$N$2:$N$4,,0)</f>
        <v>Remote</v>
      </c>
    </row>
    <row r="1864" spans="1:17" x14ac:dyDescent="0.25">
      <c r="A1864" s="28">
        <v>2024</v>
      </c>
      <c r="B1864" s="29" t="s">
        <v>21</v>
      </c>
      <c r="C1864" s="29" t="s">
        <v>12</v>
      </c>
      <c r="D1864" s="29" t="s">
        <v>26</v>
      </c>
      <c r="E1864" s="28">
        <v>130000</v>
      </c>
      <c r="F1864" s="29" t="s">
        <v>14</v>
      </c>
      <c r="G1864" s="28">
        <v>130000</v>
      </c>
      <c r="H1864" s="29" t="s">
        <v>17</v>
      </c>
      <c r="I1864" s="28">
        <v>100</v>
      </c>
      <c r="J1864" s="29" t="s">
        <v>17</v>
      </c>
      <c r="K1864" s="29" t="s">
        <v>16</v>
      </c>
      <c r="L1864" s="29" t="str">
        <f>_xlfn.XLOOKUP($D1864,mapping!$B$2:$B$124,mapping!$A$2:$A$124,,0)</f>
        <v>Data Engineer</v>
      </c>
      <c r="M1864" s="29" t="str">
        <f>_xlfn.XLOOKUP($C1864,mapping!$J$2:$J$5,mapping!$K$2:$K$5,,0)</f>
        <v>Full-Time</v>
      </c>
      <c r="N1864" s="29" t="str">
        <f>_xlfn.XLOOKUP($B1864,mapping!$G$2:$G$5,mapping!$H$2:$H$5,,0)</f>
        <v>Senior</v>
      </c>
      <c r="O1864" s="29" t="str">
        <f>_xlfn.XLOOKUP($J1864,mapping!$D$2:$D$56,mapping!$E$2:$E$56,,0)</f>
        <v>United States</v>
      </c>
      <c r="P1864" s="29" t="str">
        <f>_xlfn.XLOOKUP($K1864,mapping!$P$2:$P$4,mapping!$Q$2:$Q$4,,0)</f>
        <v>Medium</v>
      </c>
      <c r="Q1864" s="29" t="str">
        <f>_xlfn.XLOOKUP($I1864,mapping!$M$2:$M$4,mapping!$N$2:$N$4,,0)</f>
        <v>Remote</v>
      </c>
    </row>
    <row r="1865" spans="1:17" x14ac:dyDescent="0.25">
      <c r="A1865" s="28">
        <v>2023</v>
      </c>
      <c r="B1865" s="29" t="s">
        <v>21</v>
      </c>
      <c r="C1865" s="29" t="s">
        <v>12</v>
      </c>
      <c r="D1865" s="29" t="s">
        <v>22</v>
      </c>
      <c r="E1865" s="28">
        <v>233300</v>
      </c>
      <c r="F1865" s="29" t="s">
        <v>14</v>
      </c>
      <c r="G1865" s="28">
        <v>233300</v>
      </c>
      <c r="H1865" s="29" t="s">
        <v>17</v>
      </c>
      <c r="I1865" s="28">
        <v>0</v>
      </c>
      <c r="J1865" s="29" t="s">
        <v>17</v>
      </c>
      <c r="K1865" s="29" t="s">
        <v>16</v>
      </c>
      <c r="L1865" s="29" t="str">
        <f>_xlfn.XLOOKUP($D1865,mapping!$B$2:$B$124,mapping!$A$2:$A$124,,0)</f>
        <v>Data Scientist</v>
      </c>
      <c r="M1865" s="29" t="str">
        <f>_xlfn.XLOOKUP($C1865,mapping!$J$2:$J$5,mapping!$K$2:$K$5,,0)</f>
        <v>Full-Time</v>
      </c>
      <c r="N1865" s="29" t="str">
        <f>_xlfn.XLOOKUP($B1865,mapping!$G$2:$G$5,mapping!$H$2:$H$5,,0)</f>
        <v>Senior</v>
      </c>
      <c r="O1865" s="29" t="str">
        <f>_xlfn.XLOOKUP($J1865,mapping!$D$2:$D$56,mapping!$E$2:$E$56,,0)</f>
        <v>United States</v>
      </c>
      <c r="P1865" s="29" t="str">
        <f>_xlfn.XLOOKUP($K1865,mapping!$P$2:$P$4,mapping!$Q$2:$Q$4,,0)</f>
        <v>Medium</v>
      </c>
      <c r="Q1865" s="29" t="str">
        <f>_xlfn.XLOOKUP($I1865,mapping!$M$2:$M$4,mapping!$N$2:$N$4,,0)</f>
        <v>On-site</v>
      </c>
    </row>
    <row r="1866" spans="1:17" x14ac:dyDescent="0.25">
      <c r="A1866" s="28">
        <v>2024</v>
      </c>
      <c r="B1866" s="29" t="s">
        <v>21</v>
      </c>
      <c r="C1866" s="29" t="s">
        <v>12</v>
      </c>
      <c r="D1866" s="29" t="s">
        <v>63</v>
      </c>
      <c r="E1866" s="28">
        <v>175000</v>
      </c>
      <c r="F1866" s="29" t="s">
        <v>14</v>
      </c>
      <c r="G1866" s="28">
        <v>175000</v>
      </c>
      <c r="H1866" s="29" t="s">
        <v>17</v>
      </c>
      <c r="I1866" s="28">
        <v>0</v>
      </c>
      <c r="J1866" s="29" t="s">
        <v>17</v>
      </c>
      <c r="K1866" s="29" t="s">
        <v>16</v>
      </c>
      <c r="L1866" s="29" t="str">
        <f>_xlfn.XLOOKUP($D1866,mapping!$B$2:$B$124,mapping!$A$2:$A$124,,0)</f>
        <v>Data Architect</v>
      </c>
      <c r="M1866" s="29" t="str">
        <f>_xlfn.XLOOKUP($C1866,mapping!$J$2:$J$5,mapping!$K$2:$K$5,,0)</f>
        <v>Full-Time</v>
      </c>
      <c r="N1866" s="29" t="str">
        <f>_xlfn.XLOOKUP($B1866,mapping!$G$2:$G$5,mapping!$H$2:$H$5,,0)</f>
        <v>Senior</v>
      </c>
      <c r="O1866" s="29" t="str">
        <f>_xlfn.XLOOKUP($J1866,mapping!$D$2:$D$56,mapping!$E$2:$E$56,,0)</f>
        <v>United States</v>
      </c>
      <c r="P1866" s="29" t="str">
        <f>_xlfn.XLOOKUP($K1866,mapping!$P$2:$P$4,mapping!$Q$2:$Q$4,,0)</f>
        <v>Medium</v>
      </c>
      <c r="Q1866" s="29" t="str">
        <f>_xlfn.XLOOKUP($I1866,mapping!$M$2:$M$4,mapping!$N$2:$N$4,,0)</f>
        <v>On-site</v>
      </c>
    </row>
    <row r="1867" spans="1:17" x14ac:dyDescent="0.25">
      <c r="A1867" s="28">
        <v>2024</v>
      </c>
      <c r="B1867" s="29" t="s">
        <v>11</v>
      </c>
      <c r="C1867" s="29" t="s">
        <v>12</v>
      </c>
      <c r="D1867" s="29" t="s">
        <v>22</v>
      </c>
      <c r="E1867" s="28">
        <v>60000</v>
      </c>
      <c r="F1867" s="29" t="s">
        <v>14</v>
      </c>
      <c r="G1867" s="28">
        <v>60000</v>
      </c>
      <c r="H1867" s="29" t="s">
        <v>17</v>
      </c>
      <c r="I1867" s="28">
        <v>0</v>
      </c>
      <c r="J1867" s="29" t="s">
        <v>17</v>
      </c>
      <c r="K1867" s="29" t="s">
        <v>16</v>
      </c>
      <c r="L1867" s="29" t="str">
        <f>_xlfn.XLOOKUP($D1867,mapping!$B$2:$B$124,mapping!$A$2:$A$124,,0)</f>
        <v>Data Scientist</v>
      </c>
      <c r="M1867" s="29" t="str">
        <f>_xlfn.XLOOKUP($C1867,mapping!$J$2:$J$5,mapping!$K$2:$K$5,,0)</f>
        <v>Full-Time</v>
      </c>
      <c r="N1867" s="29" t="str">
        <f>_xlfn.XLOOKUP($B1867,mapping!$G$2:$G$5,mapping!$H$2:$H$5,,0)</f>
        <v>Mid-Level</v>
      </c>
      <c r="O1867" s="29" t="str">
        <f>_xlfn.XLOOKUP($J1867,mapping!$D$2:$D$56,mapping!$E$2:$E$56,,0)</f>
        <v>United States</v>
      </c>
      <c r="P1867" s="29" t="str">
        <f>_xlfn.XLOOKUP($K1867,mapping!$P$2:$P$4,mapping!$Q$2:$Q$4,,0)</f>
        <v>Medium</v>
      </c>
      <c r="Q1867" s="29" t="str">
        <f>_xlfn.XLOOKUP($I1867,mapping!$M$2:$M$4,mapping!$N$2:$N$4,,0)</f>
        <v>On-site</v>
      </c>
    </row>
    <row r="1868" spans="1:17" x14ac:dyDescent="0.25">
      <c r="A1868" s="28">
        <v>2023</v>
      </c>
      <c r="B1868" s="29" t="s">
        <v>21</v>
      </c>
      <c r="C1868" s="29" t="s">
        <v>12</v>
      </c>
      <c r="D1868" s="29" t="s">
        <v>13</v>
      </c>
      <c r="E1868" s="28">
        <v>120250</v>
      </c>
      <c r="F1868" s="29" t="s">
        <v>14</v>
      </c>
      <c r="G1868" s="28">
        <v>120250</v>
      </c>
      <c r="H1868" s="29" t="s">
        <v>17</v>
      </c>
      <c r="I1868" s="28">
        <v>100</v>
      </c>
      <c r="J1868" s="29" t="s">
        <v>17</v>
      </c>
      <c r="K1868" s="29" t="s">
        <v>16</v>
      </c>
      <c r="L1868" s="29" t="str">
        <f>_xlfn.XLOOKUP($D1868,mapping!$B$2:$B$124,mapping!$A$2:$A$124,,0)</f>
        <v>Data Analyst</v>
      </c>
      <c r="M1868" s="29" t="str">
        <f>_xlfn.XLOOKUP($C1868,mapping!$J$2:$J$5,mapping!$K$2:$K$5,,0)</f>
        <v>Full-Time</v>
      </c>
      <c r="N1868" s="29" t="str">
        <f>_xlfn.XLOOKUP($B1868,mapping!$G$2:$G$5,mapping!$H$2:$H$5,,0)</f>
        <v>Senior</v>
      </c>
      <c r="O1868" s="29" t="str">
        <f>_xlfn.XLOOKUP($J1868,mapping!$D$2:$D$56,mapping!$E$2:$E$56,,0)</f>
        <v>United States</v>
      </c>
      <c r="P1868" s="29" t="str">
        <f>_xlfn.XLOOKUP($K1868,mapping!$P$2:$P$4,mapping!$Q$2:$Q$4,,0)</f>
        <v>Medium</v>
      </c>
      <c r="Q1868" s="29" t="str">
        <f>_xlfn.XLOOKUP($I1868,mapping!$M$2:$M$4,mapping!$N$2:$N$4,,0)</f>
        <v>Remote</v>
      </c>
    </row>
    <row r="1869" spans="1:17" x14ac:dyDescent="0.25">
      <c r="A1869" s="28">
        <v>2023</v>
      </c>
      <c r="B1869" s="29" t="s">
        <v>21</v>
      </c>
      <c r="C1869" s="29" t="s">
        <v>12</v>
      </c>
      <c r="D1869" s="29" t="s">
        <v>13</v>
      </c>
      <c r="E1869" s="28">
        <v>110600</v>
      </c>
      <c r="F1869" s="29" t="s">
        <v>14</v>
      </c>
      <c r="G1869" s="28">
        <v>110600</v>
      </c>
      <c r="H1869" s="29" t="s">
        <v>17</v>
      </c>
      <c r="I1869" s="28">
        <v>0</v>
      </c>
      <c r="J1869" s="29" t="s">
        <v>17</v>
      </c>
      <c r="K1869" s="29" t="s">
        <v>16</v>
      </c>
      <c r="L1869" s="29" t="str">
        <f>_xlfn.XLOOKUP($D1869,mapping!$B$2:$B$124,mapping!$A$2:$A$124,,0)</f>
        <v>Data Analyst</v>
      </c>
      <c r="M1869" s="29" t="str">
        <f>_xlfn.XLOOKUP($C1869,mapping!$J$2:$J$5,mapping!$K$2:$K$5,,0)</f>
        <v>Full-Time</v>
      </c>
      <c r="N1869" s="29" t="str">
        <f>_xlfn.XLOOKUP($B1869,mapping!$G$2:$G$5,mapping!$H$2:$H$5,,0)</f>
        <v>Senior</v>
      </c>
      <c r="O1869" s="29" t="str">
        <f>_xlfn.XLOOKUP($J1869,mapping!$D$2:$D$56,mapping!$E$2:$E$56,,0)</f>
        <v>United States</v>
      </c>
      <c r="P1869" s="29" t="str">
        <f>_xlfn.XLOOKUP($K1869,mapping!$P$2:$P$4,mapping!$Q$2:$Q$4,,0)</f>
        <v>Medium</v>
      </c>
      <c r="Q1869" s="29" t="str">
        <f>_xlfn.XLOOKUP($I1869,mapping!$M$2:$M$4,mapping!$N$2:$N$4,,0)</f>
        <v>On-site</v>
      </c>
    </row>
    <row r="1870" spans="1:17" x14ac:dyDescent="0.25">
      <c r="A1870" s="28">
        <v>2024</v>
      </c>
      <c r="B1870" s="29" t="s">
        <v>21</v>
      </c>
      <c r="C1870" s="29" t="s">
        <v>12</v>
      </c>
      <c r="D1870" s="29" t="s">
        <v>18</v>
      </c>
      <c r="E1870" s="28">
        <v>208000</v>
      </c>
      <c r="F1870" s="29" t="s">
        <v>14</v>
      </c>
      <c r="G1870" s="28">
        <v>208000</v>
      </c>
      <c r="H1870" s="29" t="s">
        <v>17</v>
      </c>
      <c r="I1870" s="28">
        <v>100</v>
      </c>
      <c r="J1870" s="29" t="s">
        <v>17</v>
      </c>
      <c r="K1870" s="29" t="s">
        <v>16</v>
      </c>
      <c r="L1870" s="29" t="str">
        <f>_xlfn.XLOOKUP($D1870,mapping!$B$2:$B$124,mapping!$A$2:$A$124,,0)</f>
        <v>Machine Learning Engineer</v>
      </c>
      <c r="M1870" s="29" t="str">
        <f>_xlfn.XLOOKUP($C1870,mapping!$J$2:$J$5,mapping!$K$2:$K$5,,0)</f>
        <v>Full-Time</v>
      </c>
      <c r="N1870" s="29" t="str">
        <f>_xlfn.XLOOKUP($B1870,mapping!$G$2:$G$5,mapping!$H$2:$H$5,,0)</f>
        <v>Senior</v>
      </c>
      <c r="O1870" s="29" t="str">
        <f>_xlfn.XLOOKUP($J1870,mapping!$D$2:$D$56,mapping!$E$2:$E$56,,0)</f>
        <v>United States</v>
      </c>
      <c r="P1870" s="29" t="str">
        <f>_xlfn.XLOOKUP($K1870,mapping!$P$2:$P$4,mapping!$Q$2:$Q$4,,0)</f>
        <v>Medium</v>
      </c>
      <c r="Q1870" s="29" t="str">
        <f>_xlfn.XLOOKUP($I1870,mapping!$M$2:$M$4,mapping!$N$2:$N$4,,0)</f>
        <v>Remote</v>
      </c>
    </row>
    <row r="1871" spans="1:17" x14ac:dyDescent="0.25">
      <c r="A1871" s="28">
        <v>2023</v>
      </c>
      <c r="B1871" s="29" t="s">
        <v>11</v>
      </c>
      <c r="C1871" s="29" t="s">
        <v>12</v>
      </c>
      <c r="D1871" s="29" t="s">
        <v>26</v>
      </c>
      <c r="E1871" s="28">
        <v>116500</v>
      </c>
      <c r="F1871" s="29" t="s">
        <v>14</v>
      </c>
      <c r="G1871" s="28">
        <v>116500</v>
      </c>
      <c r="H1871" s="29" t="s">
        <v>17</v>
      </c>
      <c r="I1871" s="28">
        <v>100</v>
      </c>
      <c r="J1871" s="29" t="s">
        <v>17</v>
      </c>
      <c r="K1871" s="29" t="s">
        <v>16</v>
      </c>
      <c r="L1871" s="29" t="str">
        <f>_xlfn.XLOOKUP($D1871,mapping!$B$2:$B$124,mapping!$A$2:$A$124,,0)</f>
        <v>Data Engineer</v>
      </c>
      <c r="M1871" s="29" t="str">
        <f>_xlfn.XLOOKUP($C1871,mapping!$J$2:$J$5,mapping!$K$2:$K$5,,0)</f>
        <v>Full-Time</v>
      </c>
      <c r="N1871" s="29" t="str">
        <f>_xlfn.XLOOKUP($B1871,mapping!$G$2:$G$5,mapping!$H$2:$H$5,,0)</f>
        <v>Mid-Level</v>
      </c>
      <c r="O1871" s="29" t="str">
        <f>_xlfn.XLOOKUP($J1871,mapping!$D$2:$D$56,mapping!$E$2:$E$56,,0)</f>
        <v>United States</v>
      </c>
      <c r="P1871" s="29" t="str">
        <f>_xlfn.XLOOKUP($K1871,mapping!$P$2:$P$4,mapping!$Q$2:$Q$4,,0)</f>
        <v>Medium</v>
      </c>
      <c r="Q1871" s="29" t="str">
        <f>_xlfn.XLOOKUP($I1871,mapping!$M$2:$M$4,mapping!$N$2:$N$4,,0)</f>
        <v>Remote</v>
      </c>
    </row>
    <row r="1872" spans="1:17" x14ac:dyDescent="0.25">
      <c r="A1872" s="28">
        <v>2024</v>
      </c>
      <c r="B1872" s="29" t="s">
        <v>21</v>
      </c>
      <c r="C1872" s="29" t="s">
        <v>12</v>
      </c>
      <c r="D1872" s="29" t="s">
        <v>18</v>
      </c>
      <c r="E1872" s="28">
        <v>255800</v>
      </c>
      <c r="F1872" s="29" t="s">
        <v>14</v>
      </c>
      <c r="G1872" s="28">
        <v>255800</v>
      </c>
      <c r="H1872" s="29" t="s">
        <v>17</v>
      </c>
      <c r="I1872" s="28">
        <v>0</v>
      </c>
      <c r="J1872" s="29" t="s">
        <v>17</v>
      </c>
      <c r="K1872" s="29" t="s">
        <v>16</v>
      </c>
      <c r="L1872" s="29" t="str">
        <f>_xlfn.XLOOKUP($D1872,mapping!$B$2:$B$124,mapping!$A$2:$A$124,,0)</f>
        <v>Machine Learning Engineer</v>
      </c>
      <c r="M1872" s="29" t="str">
        <f>_xlfn.XLOOKUP($C1872,mapping!$J$2:$J$5,mapping!$K$2:$K$5,,0)</f>
        <v>Full-Time</v>
      </c>
      <c r="N1872" s="29" t="str">
        <f>_xlfn.XLOOKUP($B1872,mapping!$G$2:$G$5,mapping!$H$2:$H$5,,0)</f>
        <v>Senior</v>
      </c>
      <c r="O1872" s="29" t="str">
        <f>_xlfn.XLOOKUP($J1872,mapping!$D$2:$D$56,mapping!$E$2:$E$56,,0)</f>
        <v>United States</v>
      </c>
      <c r="P1872" s="29" t="str">
        <f>_xlfn.XLOOKUP($K1872,mapping!$P$2:$P$4,mapping!$Q$2:$Q$4,,0)</f>
        <v>Medium</v>
      </c>
      <c r="Q1872" s="29" t="str">
        <f>_xlfn.XLOOKUP($I1872,mapping!$M$2:$M$4,mapping!$N$2:$N$4,,0)</f>
        <v>On-site</v>
      </c>
    </row>
    <row r="1873" spans="1:17" x14ac:dyDescent="0.25">
      <c r="A1873" s="28">
        <v>2021</v>
      </c>
      <c r="B1873" s="29" t="s">
        <v>11</v>
      </c>
      <c r="C1873" s="29" t="s">
        <v>12</v>
      </c>
      <c r="D1873" s="29" t="s">
        <v>67</v>
      </c>
      <c r="E1873" s="28">
        <v>150000</v>
      </c>
      <c r="F1873" s="29" t="s">
        <v>14</v>
      </c>
      <c r="G1873" s="28">
        <v>150000</v>
      </c>
      <c r="H1873" s="29" t="s">
        <v>17</v>
      </c>
      <c r="I1873" s="28">
        <v>100</v>
      </c>
      <c r="J1873" s="29" t="s">
        <v>17</v>
      </c>
      <c r="K1873" s="29" t="s">
        <v>16</v>
      </c>
      <c r="L1873" s="29" t="str">
        <f>_xlfn.XLOOKUP($D1873,mapping!$B$2:$B$124,mapping!$A$2:$A$124,,0)</f>
        <v>Data Specialist</v>
      </c>
      <c r="M1873" s="29" t="str">
        <f>_xlfn.XLOOKUP($C1873,mapping!$J$2:$J$5,mapping!$K$2:$K$5,,0)</f>
        <v>Full-Time</v>
      </c>
      <c r="N1873" s="29" t="str">
        <f>_xlfn.XLOOKUP($B1873,mapping!$G$2:$G$5,mapping!$H$2:$H$5,,0)</f>
        <v>Mid-Level</v>
      </c>
      <c r="O1873" s="29" t="str">
        <f>_xlfn.XLOOKUP($J1873,mapping!$D$2:$D$56,mapping!$E$2:$E$56,,0)</f>
        <v>United States</v>
      </c>
      <c r="P1873" s="29" t="str">
        <f>_xlfn.XLOOKUP($K1873,mapping!$P$2:$P$4,mapping!$Q$2:$Q$4,,0)</f>
        <v>Medium</v>
      </c>
      <c r="Q1873" s="29" t="str">
        <f>_xlfn.XLOOKUP($I1873,mapping!$M$2:$M$4,mapping!$N$2:$N$4,,0)</f>
        <v>Remote</v>
      </c>
    </row>
    <row r="1874" spans="1:17" x14ac:dyDescent="0.25">
      <c r="A1874" s="28">
        <v>2023</v>
      </c>
      <c r="B1874" s="29" t="s">
        <v>21</v>
      </c>
      <c r="C1874" s="29" t="s">
        <v>12</v>
      </c>
      <c r="D1874" s="29" t="s">
        <v>13</v>
      </c>
      <c r="E1874" s="28">
        <v>126000</v>
      </c>
      <c r="F1874" s="29" t="s">
        <v>14</v>
      </c>
      <c r="G1874" s="28">
        <v>126000</v>
      </c>
      <c r="H1874" s="29" t="s">
        <v>17</v>
      </c>
      <c r="I1874" s="28">
        <v>0</v>
      </c>
      <c r="J1874" s="29" t="s">
        <v>17</v>
      </c>
      <c r="K1874" s="29" t="s">
        <v>16</v>
      </c>
      <c r="L1874" s="29" t="str">
        <f>_xlfn.XLOOKUP($D1874,mapping!$B$2:$B$124,mapping!$A$2:$A$124,,0)</f>
        <v>Data Analyst</v>
      </c>
      <c r="M1874" s="29" t="str">
        <f>_xlfn.XLOOKUP($C1874,mapping!$J$2:$J$5,mapping!$K$2:$K$5,,0)</f>
        <v>Full-Time</v>
      </c>
      <c r="N1874" s="29" t="str">
        <f>_xlfn.XLOOKUP($B1874,mapping!$G$2:$G$5,mapping!$H$2:$H$5,,0)</f>
        <v>Senior</v>
      </c>
      <c r="O1874" s="29" t="str">
        <f>_xlfn.XLOOKUP($J1874,mapping!$D$2:$D$56,mapping!$E$2:$E$56,,0)</f>
        <v>United States</v>
      </c>
      <c r="P1874" s="29" t="str">
        <f>_xlfn.XLOOKUP($K1874,mapping!$P$2:$P$4,mapping!$Q$2:$Q$4,,0)</f>
        <v>Medium</v>
      </c>
      <c r="Q1874" s="29" t="str">
        <f>_xlfn.XLOOKUP($I1874,mapping!$M$2:$M$4,mapping!$N$2:$N$4,,0)</f>
        <v>On-site</v>
      </c>
    </row>
    <row r="1875" spans="1:17" x14ac:dyDescent="0.25">
      <c r="A1875" s="28">
        <v>2023</v>
      </c>
      <c r="B1875" s="29" t="s">
        <v>11</v>
      </c>
      <c r="C1875" s="29" t="s">
        <v>12</v>
      </c>
      <c r="D1875" s="29" t="s">
        <v>81</v>
      </c>
      <c r="E1875" s="28">
        <v>140000</v>
      </c>
      <c r="F1875" s="29" t="s">
        <v>14</v>
      </c>
      <c r="G1875" s="28">
        <v>140000</v>
      </c>
      <c r="H1875" s="29" t="s">
        <v>17</v>
      </c>
      <c r="I1875" s="28">
        <v>0</v>
      </c>
      <c r="J1875" s="29" t="s">
        <v>17</v>
      </c>
      <c r="K1875" s="29" t="s">
        <v>16</v>
      </c>
      <c r="L1875" s="29" t="str">
        <f>_xlfn.XLOOKUP($D1875,mapping!$B$2:$B$124,mapping!$A$2:$A$124,,0)</f>
        <v>Data Manager</v>
      </c>
      <c r="M1875" s="29" t="str">
        <f>_xlfn.XLOOKUP($C1875,mapping!$J$2:$J$5,mapping!$K$2:$K$5,,0)</f>
        <v>Full-Time</v>
      </c>
      <c r="N1875" s="29" t="str">
        <f>_xlfn.XLOOKUP($B1875,mapping!$G$2:$G$5,mapping!$H$2:$H$5,,0)</f>
        <v>Mid-Level</v>
      </c>
      <c r="O1875" s="29" t="str">
        <f>_xlfn.XLOOKUP($J1875,mapping!$D$2:$D$56,mapping!$E$2:$E$56,,0)</f>
        <v>United States</v>
      </c>
      <c r="P1875" s="29" t="str">
        <f>_xlfn.XLOOKUP($K1875,mapping!$P$2:$P$4,mapping!$Q$2:$Q$4,,0)</f>
        <v>Medium</v>
      </c>
      <c r="Q1875" s="29" t="str">
        <f>_xlfn.XLOOKUP($I1875,mapping!$M$2:$M$4,mapping!$N$2:$N$4,,0)</f>
        <v>On-site</v>
      </c>
    </row>
    <row r="1876" spans="1:17" x14ac:dyDescent="0.25">
      <c r="A1876" s="28">
        <v>2023</v>
      </c>
      <c r="B1876" s="29" t="s">
        <v>21</v>
      </c>
      <c r="C1876" s="29" t="s">
        <v>12</v>
      </c>
      <c r="D1876" s="29" t="s">
        <v>18</v>
      </c>
      <c r="E1876" s="28">
        <v>200000</v>
      </c>
      <c r="F1876" s="29" t="s">
        <v>14</v>
      </c>
      <c r="G1876" s="28">
        <v>200000</v>
      </c>
      <c r="H1876" s="29" t="s">
        <v>17</v>
      </c>
      <c r="I1876" s="28">
        <v>0</v>
      </c>
      <c r="J1876" s="29" t="s">
        <v>17</v>
      </c>
      <c r="K1876" s="29" t="s">
        <v>16</v>
      </c>
      <c r="L1876" s="29" t="str">
        <f>_xlfn.XLOOKUP($D1876,mapping!$B$2:$B$124,mapping!$A$2:$A$124,,0)</f>
        <v>Machine Learning Engineer</v>
      </c>
      <c r="M1876" s="29" t="str">
        <f>_xlfn.XLOOKUP($C1876,mapping!$J$2:$J$5,mapping!$K$2:$K$5,,0)</f>
        <v>Full-Time</v>
      </c>
      <c r="N1876" s="29" t="str">
        <f>_xlfn.XLOOKUP($B1876,mapping!$G$2:$G$5,mapping!$H$2:$H$5,,0)</f>
        <v>Senior</v>
      </c>
      <c r="O1876" s="29" t="str">
        <f>_xlfn.XLOOKUP($J1876,mapping!$D$2:$D$56,mapping!$E$2:$E$56,,0)</f>
        <v>United States</v>
      </c>
      <c r="P1876" s="29" t="str">
        <f>_xlfn.XLOOKUP($K1876,mapping!$P$2:$P$4,mapping!$Q$2:$Q$4,,0)</f>
        <v>Medium</v>
      </c>
      <c r="Q1876" s="29" t="str">
        <f>_xlfn.XLOOKUP($I1876,mapping!$M$2:$M$4,mapping!$N$2:$N$4,,0)</f>
        <v>On-site</v>
      </c>
    </row>
    <row r="1877" spans="1:17" x14ac:dyDescent="0.25">
      <c r="A1877" s="28">
        <v>2024</v>
      </c>
      <c r="B1877" s="29" t="s">
        <v>21</v>
      </c>
      <c r="C1877" s="29" t="s">
        <v>12</v>
      </c>
      <c r="D1877" s="29" t="s">
        <v>50</v>
      </c>
      <c r="E1877" s="28">
        <v>277000</v>
      </c>
      <c r="F1877" s="29" t="s">
        <v>14</v>
      </c>
      <c r="G1877" s="28">
        <v>277000</v>
      </c>
      <c r="H1877" s="29" t="s">
        <v>17</v>
      </c>
      <c r="I1877" s="28">
        <v>0</v>
      </c>
      <c r="J1877" s="29" t="s">
        <v>17</v>
      </c>
      <c r="K1877" s="29" t="s">
        <v>16</v>
      </c>
      <c r="L1877" s="29" t="str">
        <f>_xlfn.XLOOKUP($D1877,mapping!$B$2:$B$124,mapping!$A$2:$A$124,,0)</f>
        <v>Machine Learning Engineer</v>
      </c>
      <c r="M1877" s="29" t="str">
        <f>_xlfn.XLOOKUP($C1877,mapping!$J$2:$J$5,mapping!$K$2:$K$5,,0)</f>
        <v>Full-Time</v>
      </c>
      <c r="N1877" s="29" t="str">
        <f>_xlfn.XLOOKUP($B1877,mapping!$G$2:$G$5,mapping!$H$2:$H$5,,0)</f>
        <v>Senior</v>
      </c>
      <c r="O1877" s="29" t="str">
        <f>_xlfn.XLOOKUP($J1877,mapping!$D$2:$D$56,mapping!$E$2:$E$56,,0)</f>
        <v>United States</v>
      </c>
      <c r="P1877" s="29" t="str">
        <f>_xlfn.XLOOKUP($K1877,mapping!$P$2:$P$4,mapping!$Q$2:$Q$4,,0)</f>
        <v>Medium</v>
      </c>
      <c r="Q1877" s="29" t="str">
        <f>_xlfn.XLOOKUP($I1877,mapping!$M$2:$M$4,mapping!$N$2:$N$4,,0)</f>
        <v>On-site</v>
      </c>
    </row>
    <row r="1878" spans="1:17" x14ac:dyDescent="0.25">
      <c r="A1878" s="28">
        <v>2021</v>
      </c>
      <c r="B1878" s="29" t="s">
        <v>11</v>
      </c>
      <c r="C1878" s="29" t="s">
        <v>12</v>
      </c>
      <c r="D1878" s="29" t="s">
        <v>26</v>
      </c>
      <c r="E1878" s="28">
        <v>24000</v>
      </c>
      <c r="F1878" s="29" t="s">
        <v>19</v>
      </c>
      <c r="G1878" s="28">
        <v>28369</v>
      </c>
      <c r="H1878" s="29" t="s">
        <v>164</v>
      </c>
      <c r="I1878" s="28">
        <v>50</v>
      </c>
      <c r="J1878" s="29" t="s">
        <v>164</v>
      </c>
      <c r="K1878" s="29" t="s">
        <v>33</v>
      </c>
      <c r="L1878" s="29" t="str">
        <f>_xlfn.XLOOKUP($D1878,mapping!$B$2:$B$124,mapping!$A$2:$A$124,,0)</f>
        <v>Data Engineer</v>
      </c>
      <c r="M1878" s="29" t="str">
        <f>_xlfn.XLOOKUP($C1878,mapping!$J$2:$J$5,mapping!$K$2:$K$5,,0)</f>
        <v>Full-Time</v>
      </c>
      <c r="N1878" s="29" t="str">
        <f>_xlfn.XLOOKUP($B1878,mapping!$G$2:$G$5,mapping!$H$2:$H$5,,0)</f>
        <v>Mid-Level</v>
      </c>
      <c r="O1878" s="29" t="str">
        <f>_xlfn.XLOOKUP($J1878,mapping!$D$2:$D$56,mapping!$E$2:$E$56,,0)</f>
        <v>Malta</v>
      </c>
      <c r="P1878" s="29" t="str">
        <f>_xlfn.XLOOKUP($K1878,mapping!$P$2:$P$4,mapping!$Q$2:$Q$4,,0)</f>
        <v>Large</v>
      </c>
      <c r="Q1878" s="29" t="str">
        <f>_xlfn.XLOOKUP($I1878,mapping!$M$2:$M$4,mapping!$N$2:$N$4,,0)</f>
        <v>Hybrid</v>
      </c>
    </row>
    <row r="1879" spans="1:17" x14ac:dyDescent="0.25">
      <c r="A1879" s="28">
        <v>2023</v>
      </c>
      <c r="B1879" s="29" t="s">
        <v>21</v>
      </c>
      <c r="C1879" s="29" t="s">
        <v>12</v>
      </c>
      <c r="D1879" s="29" t="s">
        <v>26</v>
      </c>
      <c r="E1879" s="28">
        <v>108308</v>
      </c>
      <c r="F1879" s="29" t="s">
        <v>14</v>
      </c>
      <c r="G1879" s="28">
        <v>108308</v>
      </c>
      <c r="H1879" s="29" t="s">
        <v>28</v>
      </c>
      <c r="I1879" s="28">
        <v>100</v>
      </c>
      <c r="J1879" s="29" t="s">
        <v>28</v>
      </c>
      <c r="K1879" s="29" t="s">
        <v>16</v>
      </c>
      <c r="L1879" s="29" t="str">
        <f>_xlfn.XLOOKUP($D1879,mapping!$B$2:$B$124,mapping!$A$2:$A$124,,0)</f>
        <v>Data Engineer</v>
      </c>
      <c r="M1879" s="29" t="str">
        <f>_xlfn.XLOOKUP($C1879,mapping!$J$2:$J$5,mapping!$K$2:$K$5,,0)</f>
        <v>Full-Time</v>
      </c>
      <c r="N1879" s="29" t="str">
        <f>_xlfn.XLOOKUP($B1879,mapping!$G$2:$G$5,mapping!$H$2:$H$5,,0)</f>
        <v>Senior</v>
      </c>
      <c r="O1879" s="29" t="str">
        <f>_xlfn.XLOOKUP($J1879,mapping!$D$2:$D$56,mapping!$E$2:$E$56,,0)</f>
        <v>United Kingdom</v>
      </c>
      <c r="P1879" s="29" t="str">
        <f>_xlfn.XLOOKUP($K1879,mapping!$P$2:$P$4,mapping!$Q$2:$Q$4,,0)</f>
        <v>Medium</v>
      </c>
      <c r="Q1879" s="29" t="str">
        <f>_xlfn.XLOOKUP($I1879,mapping!$M$2:$M$4,mapping!$N$2:$N$4,,0)</f>
        <v>Remote</v>
      </c>
    </row>
    <row r="1880" spans="1:17" x14ac:dyDescent="0.25">
      <c r="A1880" s="28">
        <v>2023</v>
      </c>
      <c r="B1880" s="29" t="s">
        <v>21</v>
      </c>
      <c r="C1880" s="29" t="s">
        <v>12</v>
      </c>
      <c r="D1880" s="29" t="s">
        <v>13</v>
      </c>
      <c r="E1880" s="28">
        <v>95000</v>
      </c>
      <c r="F1880" s="29" t="s">
        <v>14</v>
      </c>
      <c r="G1880" s="28">
        <v>95000</v>
      </c>
      <c r="H1880" s="29" t="s">
        <v>17</v>
      </c>
      <c r="I1880" s="28">
        <v>0</v>
      </c>
      <c r="J1880" s="29" t="s">
        <v>17</v>
      </c>
      <c r="K1880" s="29" t="s">
        <v>16</v>
      </c>
      <c r="L1880" s="29" t="str">
        <f>_xlfn.XLOOKUP($D1880,mapping!$B$2:$B$124,mapping!$A$2:$A$124,,0)</f>
        <v>Data Analyst</v>
      </c>
      <c r="M1880" s="29" t="str">
        <f>_xlfn.XLOOKUP($C1880,mapping!$J$2:$J$5,mapping!$K$2:$K$5,,0)</f>
        <v>Full-Time</v>
      </c>
      <c r="N1880" s="29" t="str">
        <f>_xlfn.XLOOKUP($B1880,mapping!$G$2:$G$5,mapping!$H$2:$H$5,,0)</f>
        <v>Senior</v>
      </c>
      <c r="O1880" s="29" t="str">
        <f>_xlfn.XLOOKUP($J1880,mapping!$D$2:$D$56,mapping!$E$2:$E$56,,0)</f>
        <v>United States</v>
      </c>
      <c r="P1880" s="29" t="str">
        <f>_xlfn.XLOOKUP($K1880,mapping!$P$2:$P$4,mapping!$Q$2:$Q$4,,0)</f>
        <v>Medium</v>
      </c>
      <c r="Q1880" s="29" t="str">
        <f>_xlfn.XLOOKUP($I1880,mapping!$M$2:$M$4,mapping!$N$2:$N$4,,0)</f>
        <v>On-site</v>
      </c>
    </row>
    <row r="1881" spans="1:17" x14ac:dyDescent="0.25">
      <c r="A1881" s="28">
        <v>2024</v>
      </c>
      <c r="B1881" s="29" t="s">
        <v>21</v>
      </c>
      <c r="C1881" s="29" t="s">
        <v>12</v>
      </c>
      <c r="D1881" s="29" t="s">
        <v>63</v>
      </c>
      <c r="E1881" s="28">
        <v>117000</v>
      </c>
      <c r="F1881" s="29" t="s">
        <v>14</v>
      </c>
      <c r="G1881" s="28">
        <v>117000</v>
      </c>
      <c r="H1881" s="29" t="s">
        <v>17</v>
      </c>
      <c r="I1881" s="28">
        <v>0</v>
      </c>
      <c r="J1881" s="29" t="s">
        <v>17</v>
      </c>
      <c r="K1881" s="29" t="s">
        <v>16</v>
      </c>
      <c r="L1881" s="29" t="str">
        <f>_xlfn.XLOOKUP($D1881,mapping!$B$2:$B$124,mapping!$A$2:$A$124,,0)</f>
        <v>Data Architect</v>
      </c>
      <c r="M1881" s="29" t="str">
        <f>_xlfn.XLOOKUP($C1881,mapping!$J$2:$J$5,mapping!$K$2:$K$5,,0)</f>
        <v>Full-Time</v>
      </c>
      <c r="N1881" s="29" t="str">
        <f>_xlfn.XLOOKUP($B1881,mapping!$G$2:$G$5,mapping!$H$2:$H$5,,0)</f>
        <v>Senior</v>
      </c>
      <c r="O1881" s="29" t="str">
        <f>_xlfn.XLOOKUP($J1881,mapping!$D$2:$D$56,mapping!$E$2:$E$56,,0)</f>
        <v>United States</v>
      </c>
      <c r="P1881" s="29" t="str">
        <f>_xlfn.XLOOKUP($K1881,mapping!$P$2:$P$4,mapping!$Q$2:$Q$4,,0)</f>
        <v>Medium</v>
      </c>
      <c r="Q1881" s="29" t="str">
        <f>_xlfn.XLOOKUP($I1881,mapping!$M$2:$M$4,mapping!$N$2:$N$4,,0)</f>
        <v>On-site</v>
      </c>
    </row>
    <row r="1882" spans="1:17" x14ac:dyDescent="0.25">
      <c r="A1882" s="28">
        <v>2023</v>
      </c>
      <c r="B1882" s="29" t="s">
        <v>11</v>
      </c>
      <c r="C1882" s="29" t="s">
        <v>12</v>
      </c>
      <c r="D1882" s="29" t="s">
        <v>43</v>
      </c>
      <c r="E1882" s="28">
        <v>102000</v>
      </c>
      <c r="F1882" s="29" t="s">
        <v>14</v>
      </c>
      <c r="G1882" s="28">
        <v>102000</v>
      </c>
      <c r="H1882" s="29" t="s">
        <v>17</v>
      </c>
      <c r="I1882" s="28">
        <v>0</v>
      </c>
      <c r="J1882" s="29" t="s">
        <v>17</v>
      </c>
      <c r="K1882" s="29" t="s">
        <v>16</v>
      </c>
      <c r="L1882" s="29" t="str">
        <f>_xlfn.XLOOKUP($D1882,mapping!$B$2:$B$124,mapping!$A$2:$A$124,,0)</f>
        <v>Researcher</v>
      </c>
      <c r="M1882" s="29" t="str">
        <f>_xlfn.XLOOKUP($C1882,mapping!$J$2:$J$5,mapping!$K$2:$K$5,,0)</f>
        <v>Full-Time</v>
      </c>
      <c r="N1882" s="29" t="str">
        <f>_xlfn.XLOOKUP($B1882,mapping!$G$2:$G$5,mapping!$H$2:$H$5,,0)</f>
        <v>Mid-Level</v>
      </c>
      <c r="O1882" s="29" t="str">
        <f>_xlfn.XLOOKUP($J1882,mapping!$D$2:$D$56,mapping!$E$2:$E$56,,0)</f>
        <v>United States</v>
      </c>
      <c r="P1882" s="29" t="str">
        <f>_xlfn.XLOOKUP($K1882,mapping!$P$2:$P$4,mapping!$Q$2:$Q$4,,0)</f>
        <v>Medium</v>
      </c>
      <c r="Q1882" s="29" t="str">
        <f>_xlfn.XLOOKUP($I1882,mapping!$M$2:$M$4,mapping!$N$2:$N$4,,0)</f>
        <v>On-site</v>
      </c>
    </row>
    <row r="1883" spans="1:17" x14ac:dyDescent="0.25">
      <c r="A1883" s="28">
        <v>2024</v>
      </c>
      <c r="B1883" s="29" t="s">
        <v>29</v>
      </c>
      <c r="C1883" s="29" t="s">
        <v>12</v>
      </c>
      <c r="D1883" s="29" t="s">
        <v>13</v>
      </c>
      <c r="E1883" s="28">
        <v>94600</v>
      </c>
      <c r="F1883" s="29" t="s">
        <v>14</v>
      </c>
      <c r="G1883" s="28">
        <v>94600</v>
      </c>
      <c r="H1883" s="29" t="s">
        <v>17</v>
      </c>
      <c r="I1883" s="28">
        <v>0</v>
      </c>
      <c r="J1883" s="29" t="s">
        <v>17</v>
      </c>
      <c r="K1883" s="29" t="s">
        <v>16</v>
      </c>
      <c r="L1883" s="29" t="str">
        <f>_xlfn.XLOOKUP($D1883,mapping!$B$2:$B$124,mapping!$A$2:$A$124,,0)</f>
        <v>Data Analyst</v>
      </c>
      <c r="M1883" s="29" t="str">
        <f>_xlfn.XLOOKUP($C1883,mapping!$J$2:$J$5,mapping!$K$2:$K$5,,0)</f>
        <v>Full-Time</v>
      </c>
      <c r="N1883" s="29" t="str">
        <f>_xlfn.XLOOKUP($B1883,mapping!$G$2:$G$5,mapping!$H$2:$H$5,,0)</f>
        <v>Junior</v>
      </c>
      <c r="O1883" s="29" t="str">
        <f>_xlfn.XLOOKUP($J1883,mapping!$D$2:$D$56,mapping!$E$2:$E$56,,0)</f>
        <v>United States</v>
      </c>
      <c r="P1883" s="29" t="str">
        <f>_xlfn.XLOOKUP($K1883,mapping!$P$2:$P$4,mapping!$Q$2:$Q$4,,0)</f>
        <v>Medium</v>
      </c>
      <c r="Q1883" s="29" t="str">
        <f>_xlfn.XLOOKUP($I1883,mapping!$M$2:$M$4,mapping!$N$2:$N$4,,0)</f>
        <v>On-site</v>
      </c>
    </row>
    <row r="1884" spans="1:17" x14ac:dyDescent="0.25">
      <c r="A1884" s="28">
        <v>2023</v>
      </c>
      <c r="B1884" s="29" t="s">
        <v>11</v>
      </c>
      <c r="C1884" s="29" t="s">
        <v>114</v>
      </c>
      <c r="D1884" s="29" t="s">
        <v>18</v>
      </c>
      <c r="E1884" s="28">
        <v>105000</v>
      </c>
      <c r="F1884" s="29" t="s">
        <v>14</v>
      </c>
      <c r="G1884" s="28">
        <v>105000</v>
      </c>
      <c r="H1884" s="29" t="s">
        <v>17</v>
      </c>
      <c r="I1884" s="28">
        <v>100</v>
      </c>
      <c r="J1884" s="29" t="s">
        <v>17</v>
      </c>
      <c r="K1884" s="29" t="s">
        <v>56</v>
      </c>
      <c r="L1884" s="29" t="str">
        <f>_xlfn.XLOOKUP($D1884,mapping!$B$2:$B$124,mapping!$A$2:$A$124,,0)</f>
        <v>Machine Learning Engineer</v>
      </c>
      <c r="M1884" s="29" t="str">
        <f>_xlfn.XLOOKUP($C1884,mapping!$J$2:$J$5,mapping!$K$2:$K$5,,0)</f>
        <v>Contract</v>
      </c>
      <c r="N1884" s="29" t="str">
        <f>_xlfn.XLOOKUP($B1884,mapping!$G$2:$G$5,mapping!$H$2:$H$5,,0)</f>
        <v>Mid-Level</v>
      </c>
      <c r="O1884" s="29" t="str">
        <f>_xlfn.XLOOKUP($J1884,mapping!$D$2:$D$56,mapping!$E$2:$E$56,,0)</f>
        <v>United States</v>
      </c>
      <c r="P1884" s="29" t="str">
        <f>_xlfn.XLOOKUP($K1884,mapping!$P$2:$P$4,mapping!$Q$2:$Q$4,,0)</f>
        <v>Small</v>
      </c>
      <c r="Q1884" s="29" t="str">
        <f>_xlfn.XLOOKUP($I1884,mapping!$M$2:$M$4,mapping!$N$2:$N$4,,0)</f>
        <v>Remote</v>
      </c>
    </row>
    <row r="1885" spans="1:17" x14ac:dyDescent="0.25">
      <c r="A1885" s="28">
        <v>2023</v>
      </c>
      <c r="B1885" s="29" t="s">
        <v>21</v>
      </c>
      <c r="C1885" s="29" t="s">
        <v>12</v>
      </c>
      <c r="D1885" s="29" t="s">
        <v>22</v>
      </c>
      <c r="E1885" s="28">
        <v>285800</v>
      </c>
      <c r="F1885" s="29" t="s">
        <v>14</v>
      </c>
      <c r="G1885" s="28">
        <v>285800</v>
      </c>
      <c r="H1885" s="29" t="s">
        <v>17</v>
      </c>
      <c r="I1885" s="28">
        <v>100</v>
      </c>
      <c r="J1885" s="29" t="s">
        <v>17</v>
      </c>
      <c r="K1885" s="29" t="s">
        <v>16</v>
      </c>
      <c r="L1885" s="29" t="str">
        <f>_xlfn.XLOOKUP($D1885,mapping!$B$2:$B$124,mapping!$A$2:$A$124,,0)</f>
        <v>Data Scientist</v>
      </c>
      <c r="M1885" s="29" t="str">
        <f>_xlfn.XLOOKUP($C1885,mapping!$J$2:$J$5,mapping!$K$2:$K$5,,0)</f>
        <v>Full-Time</v>
      </c>
      <c r="N1885" s="29" t="str">
        <f>_xlfn.XLOOKUP($B1885,mapping!$G$2:$G$5,mapping!$H$2:$H$5,,0)</f>
        <v>Senior</v>
      </c>
      <c r="O1885" s="29" t="str">
        <f>_xlfn.XLOOKUP($J1885,mapping!$D$2:$D$56,mapping!$E$2:$E$56,,0)</f>
        <v>United States</v>
      </c>
      <c r="P1885" s="29" t="str">
        <f>_xlfn.XLOOKUP($K1885,mapping!$P$2:$P$4,mapping!$Q$2:$Q$4,,0)</f>
        <v>Medium</v>
      </c>
      <c r="Q1885" s="29" t="str">
        <f>_xlfn.XLOOKUP($I1885,mapping!$M$2:$M$4,mapping!$N$2:$N$4,,0)</f>
        <v>Remote</v>
      </c>
    </row>
    <row r="1886" spans="1:17" x14ac:dyDescent="0.25">
      <c r="A1886" s="28">
        <v>2024</v>
      </c>
      <c r="B1886" s="29" t="s">
        <v>11</v>
      </c>
      <c r="C1886" s="29" t="s">
        <v>12</v>
      </c>
      <c r="D1886" s="29" t="s">
        <v>138</v>
      </c>
      <c r="E1886" s="28">
        <v>170200</v>
      </c>
      <c r="F1886" s="29" t="s">
        <v>14</v>
      </c>
      <c r="G1886" s="28">
        <v>170200</v>
      </c>
      <c r="H1886" s="29" t="s">
        <v>17</v>
      </c>
      <c r="I1886" s="28">
        <v>0</v>
      </c>
      <c r="J1886" s="29" t="s">
        <v>17</v>
      </c>
      <c r="K1886" s="29" t="s">
        <v>16</v>
      </c>
      <c r="L1886" s="29" t="str">
        <f>_xlfn.XLOOKUP($D1886,mapping!$B$2:$B$124,mapping!$A$2:$A$124,,0)</f>
        <v>Data Analyst</v>
      </c>
      <c r="M1886" s="29" t="str">
        <f>_xlfn.XLOOKUP($C1886,mapping!$J$2:$J$5,mapping!$K$2:$K$5,,0)</f>
        <v>Full-Time</v>
      </c>
      <c r="N1886" s="29" t="str">
        <f>_xlfn.XLOOKUP($B1886,mapping!$G$2:$G$5,mapping!$H$2:$H$5,,0)</f>
        <v>Mid-Level</v>
      </c>
      <c r="O1886" s="29" t="str">
        <f>_xlfn.XLOOKUP($J1886,mapping!$D$2:$D$56,mapping!$E$2:$E$56,,0)</f>
        <v>United States</v>
      </c>
      <c r="P1886" s="29" t="str">
        <f>_xlfn.XLOOKUP($K1886,mapping!$P$2:$P$4,mapping!$Q$2:$Q$4,,0)</f>
        <v>Medium</v>
      </c>
      <c r="Q1886" s="29" t="str">
        <f>_xlfn.XLOOKUP($I1886,mapping!$M$2:$M$4,mapping!$N$2:$N$4,,0)</f>
        <v>On-site</v>
      </c>
    </row>
    <row r="1887" spans="1:17" x14ac:dyDescent="0.25">
      <c r="A1887" s="28">
        <v>2024</v>
      </c>
      <c r="B1887" s="29" t="s">
        <v>25</v>
      </c>
      <c r="C1887" s="29" t="s">
        <v>12</v>
      </c>
      <c r="D1887" s="29" t="s">
        <v>52</v>
      </c>
      <c r="E1887" s="28">
        <v>130000</v>
      </c>
      <c r="F1887" s="29" t="s">
        <v>14</v>
      </c>
      <c r="G1887" s="28">
        <v>130000</v>
      </c>
      <c r="H1887" s="29" t="s">
        <v>17</v>
      </c>
      <c r="I1887" s="28">
        <v>0</v>
      </c>
      <c r="J1887" s="29" t="s">
        <v>17</v>
      </c>
      <c r="K1887" s="29" t="s">
        <v>16</v>
      </c>
      <c r="L1887" s="29" t="str">
        <f>_xlfn.XLOOKUP($D1887,mapping!$B$2:$B$124,mapping!$A$2:$A$124,,0)</f>
        <v>Business Intelligence</v>
      </c>
      <c r="M1887" s="29" t="str">
        <f>_xlfn.XLOOKUP($C1887,mapping!$J$2:$J$5,mapping!$K$2:$K$5,,0)</f>
        <v>Full-Time</v>
      </c>
      <c r="N1887" s="29" t="str">
        <f>_xlfn.XLOOKUP($B1887,mapping!$G$2:$G$5,mapping!$H$2:$H$5,,0)</f>
        <v>Executive</v>
      </c>
      <c r="O1887" s="29" t="str">
        <f>_xlfn.XLOOKUP($J1887,mapping!$D$2:$D$56,mapping!$E$2:$E$56,,0)</f>
        <v>United States</v>
      </c>
      <c r="P1887" s="29" t="str">
        <f>_xlfn.XLOOKUP($K1887,mapping!$P$2:$P$4,mapping!$Q$2:$Q$4,,0)</f>
        <v>Medium</v>
      </c>
      <c r="Q1887" s="29" t="str">
        <f>_xlfn.XLOOKUP($I1887,mapping!$M$2:$M$4,mapping!$N$2:$N$4,,0)</f>
        <v>On-site</v>
      </c>
    </row>
    <row r="1888" spans="1:17" x14ac:dyDescent="0.25">
      <c r="A1888" s="28">
        <v>2024</v>
      </c>
      <c r="B1888" s="29" t="s">
        <v>21</v>
      </c>
      <c r="C1888" s="29" t="s">
        <v>12</v>
      </c>
      <c r="D1888" s="29" t="s">
        <v>22</v>
      </c>
      <c r="E1888" s="28">
        <v>65000</v>
      </c>
      <c r="F1888" s="29" t="s">
        <v>27</v>
      </c>
      <c r="G1888" s="28">
        <v>81250</v>
      </c>
      <c r="H1888" s="29" t="s">
        <v>28</v>
      </c>
      <c r="I1888" s="28">
        <v>0</v>
      </c>
      <c r="J1888" s="29" t="s">
        <v>28</v>
      </c>
      <c r="K1888" s="29" t="s">
        <v>16</v>
      </c>
      <c r="L1888" s="29" t="str">
        <f>_xlfn.XLOOKUP($D1888,mapping!$B$2:$B$124,mapping!$A$2:$A$124,,0)</f>
        <v>Data Scientist</v>
      </c>
      <c r="M1888" s="29" t="str">
        <f>_xlfn.XLOOKUP($C1888,mapping!$J$2:$J$5,mapping!$K$2:$K$5,,0)</f>
        <v>Full-Time</v>
      </c>
      <c r="N1888" s="29" t="str">
        <f>_xlfn.XLOOKUP($B1888,mapping!$G$2:$G$5,mapping!$H$2:$H$5,,0)</f>
        <v>Senior</v>
      </c>
      <c r="O1888" s="29" t="str">
        <f>_xlfn.XLOOKUP($J1888,mapping!$D$2:$D$56,mapping!$E$2:$E$56,,0)</f>
        <v>United Kingdom</v>
      </c>
      <c r="P1888" s="29" t="str">
        <f>_xlfn.XLOOKUP($K1888,mapping!$P$2:$P$4,mapping!$Q$2:$Q$4,,0)</f>
        <v>Medium</v>
      </c>
      <c r="Q1888" s="29" t="str">
        <f>_xlfn.XLOOKUP($I1888,mapping!$M$2:$M$4,mapping!$N$2:$N$4,,0)</f>
        <v>On-site</v>
      </c>
    </row>
    <row r="1889" spans="1:17" x14ac:dyDescent="0.25">
      <c r="A1889" s="28">
        <v>2023</v>
      </c>
      <c r="B1889" s="29" t="s">
        <v>21</v>
      </c>
      <c r="C1889" s="29" t="s">
        <v>12</v>
      </c>
      <c r="D1889" s="29" t="s">
        <v>13</v>
      </c>
      <c r="E1889" s="28">
        <v>155000</v>
      </c>
      <c r="F1889" s="29" t="s">
        <v>14</v>
      </c>
      <c r="G1889" s="28">
        <v>155000</v>
      </c>
      <c r="H1889" s="29" t="s">
        <v>17</v>
      </c>
      <c r="I1889" s="28">
        <v>0</v>
      </c>
      <c r="J1889" s="29" t="s">
        <v>17</v>
      </c>
      <c r="K1889" s="29" t="s">
        <v>16</v>
      </c>
      <c r="L1889" s="29" t="str">
        <f>_xlfn.XLOOKUP($D1889,mapping!$B$2:$B$124,mapping!$A$2:$A$124,,0)</f>
        <v>Data Analyst</v>
      </c>
      <c r="M1889" s="29" t="str">
        <f>_xlfn.XLOOKUP($C1889,mapping!$J$2:$J$5,mapping!$K$2:$K$5,,0)</f>
        <v>Full-Time</v>
      </c>
      <c r="N1889" s="29" t="str">
        <f>_xlfn.XLOOKUP($B1889,mapping!$G$2:$G$5,mapping!$H$2:$H$5,,0)</f>
        <v>Senior</v>
      </c>
      <c r="O1889" s="29" t="str">
        <f>_xlfn.XLOOKUP($J1889,mapping!$D$2:$D$56,mapping!$E$2:$E$56,,0)</f>
        <v>United States</v>
      </c>
      <c r="P1889" s="29" t="str">
        <f>_xlfn.XLOOKUP($K1889,mapping!$P$2:$P$4,mapping!$Q$2:$Q$4,,0)</f>
        <v>Medium</v>
      </c>
      <c r="Q1889" s="29" t="str">
        <f>_xlfn.XLOOKUP($I1889,mapping!$M$2:$M$4,mapping!$N$2:$N$4,,0)</f>
        <v>On-site</v>
      </c>
    </row>
    <row r="1890" spans="1:17" x14ac:dyDescent="0.25">
      <c r="A1890" s="28">
        <v>2023</v>
      </c>
      <c r="B1890" s="29" t="s">
        <v>11</v>
      </c>
      <c r="C1890" s="29" t="s">
        <v>53</v>
      </c>
      <c r="D1890" s="29" t="s">
        <v>107</v>
      </c>
      <c r="E1890" s="28">
        <v>21000</v>
      </c>
      <c r="F1890" s="29" t="s">
        <v>14</v>
      </c>
      <c r="G1890" s="28">
        <v>21000</v>
      </c>
      <c r="H1890" s="29" t="s">
        <v>165</v>
      </c>
      <c r="I1890" s="28">
        <v>100</v>
      </c>
      <c r="J1890" s="29" t="s">
        <v>166</v>
      </c>
      <c r="K1890" s="29" t="s">
        <v>56</v>
      </c>
      <c r="L1890" s="29" t="str">
        <f>_xlfn.XLOOKUP($D1890,mapping!$B$2:$B$124,mapping!$A$2:$A$124,,0)</f>
        <v>Data Scientist</v>
      </c>
      <c r="M1890" s="29" t="str">
        <f>_xlfn.XLOOKUP($C1890,mapping!$J$2:$J$5,mapping!$K$2:$K$5,,0)</f>
        <v>Full-Time</v>
      </c>
      <c r="N1890" s="29" t="str">
        <f>_xlfn.XLOOKUP($B1890,mapping!$G$2:$G$5,mapping!$H$2:$H$5,,0)</f>
        <v>Mid-Level</v>
      </c>
      <c r="O1890" s="29" t="str">
        <f>_xlfn.XLOOKUP($J1890,mapping!$D$2:$D$56,mapping!$E$2:$E$56,,0)</f>
        <v>Luxembourg</v>
      </c>
      <c r="P1890" s="29" t="str">
        <f>_xlfn.XLOOKUP($K1890,mapping!$P$2:$P$4,mapping!$Q$2:$Q$4,,0)</f>
        <v>Small</v>
      </c>
      <c r="Q1890" s="29" t="str">
        <f>_xlfn.XLOOKUP($I1890,mapping!$M$2:$M$4,mapping!$N$2:$N$4,,0)</f>
        <v>Remote</v>
      </c>
    </row>
    <row r="1891" spans="1:17" x14ac:dyDescent="0.25">
      <c r="A1891" s="28">
        <v>2024</v>
      </c>
      <c r="B1891" s="29" t="s">
        <v>21</v>
      </c>
      <c r="C1891" s="29" t="s">
        <v>12</v>
      </c>
      <c r="D1891" s="29" t="s">
        <v>31</v>
      </c>
      <c r="E1891" s="28">
        <v>137871</v>
      </c>
      <c r="F1891" s="29" t="s">
        <v>14</v>
      </c>
      <c r="G1891" s="28">
        <v>137871</v>
      </c>
      <c r="H1891" s="29" t="s">
        <v>17</v>
      </c>
      <c r="I1891" s="28">
        <v>100</v>
      </c>
      <c r="J1891" s="29" t="s">
        <v>17</v>
      </c>
      <c r="K1891" s="29" t="s">
        <v>16</v>
      </c>
      <c r="L1891" s="29" t="str">
        <f>_xlfn.XLOOKUP($D1891,mapping!$B$2:$B$124,mapping!$A$2:$A$124,,0)</f>
        <v>Analytics Engineer</v>
      </c>
      <c r="M1891" s="29" t="str">
        <f>_xlfn.XLOOKUP($C1891,mapping!$J$2:$J$5,mapping!$K$2:$K$5,,0)</f>
        <v>Full-Time</v>
      </c>
      <c r="N1891" s="29" t="str">
        <f>_xlfn.XLOOKUP($B1891,mapping!$G$2:$G$5,mapping!$H$2:$H$5,,0)</f>
        <v>Senior</v>
      </c>
      <c r="O1891" s="29" t="str">
        <f>_xlfn.XLOOKUP($J1891,mapping!$D$2:$D$56,mapping!$E$2:$E$56,,0)</f>
        <v>United States</v>
      </c>
      <c r="P1891" s="29" t="str">
        <f>_xlfn.XLOOKUP($K1891,mapping!$P$2:$P$4,mapping!$Q$2:$Q$4,,0)</f>
        <v>Medium</v>
      </c>
      <c r="Q1891" s="29" t="str">
        <f>_xlfn.XLOOKUP($I1891,mapping!$M$2:$M$4,mapping!$N$2:$N$4,,0)</f>
        <v>Remote</v>
      </c>
    </row>
    <row r="1892" spans="1:17" x14ac:dyDescent="0.25">
      <c r="A1892" s="28">
        <v>2023</v>
      </c>
      <c r="B1892" s="29" t="s">
        <v>21</v>
      </c>
      <c r="C1892" s="29" t="s">
        <v>12</v>
      </c>
      <c r="D1892" s="29" t="s">
        <v>63</v>
      </c>
      <c r="E1892" s="28">
        <v>115000</v>
      </c>
      <c r="F1892" s="29" t="s">
        <v>14</v>
      </c>
      <c r="G1892" s="28">
        <v>115000</v>
      </c>
      <c r="H1892" s="29" t="s">
        <v>17</v>
      </c>
      <c r="I1892" s="28">
        <v>100</v>
      </c>
      <c r="J1892" s="29" t="s">
        <v>17</v>
      </c>
      <c r="K1892" s="29" t="s">
        <v>16</v>
      </c>
      <c r="L1892" s="29" t="str">
        <f>_xlfn.XLOOKUP($D1892,mapping!$B$2:$B$124,mapping!$A$2:$A$124,,0)</f>
        <v>Data Architect</v>
      </c>
      <c r="M1892" s="29" t="str">
        <f>_xlfn.XLOOKUP($C1892,mapping!$J$2:$J$5,mapping!$K$2:$K$5,,0)</f>
        <v>Full-Time</v>
      </c>
      <c r="N1892" s="29" t="str">
        <f>_xlfn.XLOOKUP($B1892,mapping!$G$2:$G$5,mapping!$H$2:$H$5,,0)</f>
        <v>Senior</v>
      </c>
      <c r="O1892" s="29" t="str">
        <f>_xlfn.XLOOKUP($J1892,mapping!$D$2:$D$56,mapping!$E$2:$E$56,,0)</f>
        <v>United States</v>
      </c>
      <c r="P1892" s="29" t="str">
        <f>_xlfn.XLOOKUP($K1892,mapping!$P$2:$P$4,mapping!$Q$2:$Q$4,,0)</f>
        <v>Medium</v>
      </c>
      <c r="Q1892" s="29" t="str">
        <f>_xlfn.XLOOKUP($I1892,mapping!$M$2:$M$4,mapping!$N$2:$N$4,,0)</f>
        <v>Remote</v>
      </c>
    </row>
    <row r="1893" spans="1:17" x14ac:dyDescent="0.25">
      <c r="A1893" s="28">
        <v>2023</v>
      </c>
      <c r="B1893" s="29" t="s">
        <v>21</v>
      </c>
      <c r="C1893" s="29" t="s">
        <v>12</v>
      </c>
      <c r="D1893" s="29" t="s">
        <v>31</v>
      </c>
      <c r="E1893" s="28">
        <v>178560</v>
      </c>
      <c r="F1893" s="29" t="s">
        <v>14</v>
      </c>
      <c r="G1893" s="28">
        <v>178560</v>
      </c>
      <c r="H1893" s="29" t="s">
        <v>17</v>
      </c>
      <c r="I1893" s="28">
        <v>0</v>
      </c>
      <c r="J1893" s="29" t="s">
        <v>17</v>
      </c>
      <c r="K1893" s="29" t="s">
        <v>16</v>
      </c>
      <c r="L1893" s="29" t="str">
        <f>_xlfn.XLOOKUP($D1893,mapping!$B$2:$B$124,mapping!$A$2:$A$124,,0)</f>
        <v>Analytics Engineer</v>
      </c>
      <c r="M1893" s="29" t="str">
        <f>_xlfn.XLOOKUP($C1893,mapping!$J$2:$J$5,mapping!$K$2:$K$5,,0)</f>
        <v>Full-Time</v>
      </c>
      <c r="N1893" s="29" t="str">
        <f>_xlfn.XLOOKUP($B1893,mapping!$G$2:$G$5,mapping!$H$2:$H$5,,0)</f>
        <v>Senior</v>
      </c>
      <c r="O1893" s="29" t="str">
        <f>_xlfn.XLOOKUP($J1893,mapping!$D$2:$D$56,mapping!$E$2:$E$56,,0)</f>
        <v>United States</v>
      </c>
      <c r="P1893" s="29" t="str">
        <f>_xlfn.XLOOKUP($K1893,mapping!$P$2:$P$4,mapping!$Q$2:$Q$4,,0)</f>
        <v>Medium</v>
      </c>
      <c r="Q1893" s="29" t="str">
        <f>_xlfn.XLOOKUP($I1893,mapping!$M$2:$M$4,mapping!$N$2:$N$4,,0)</f>
        <v>On-site</v>
      </c>
    </row>
    <row r="1894" spans="1:17" x14ac:dyDescent="0.25">
      <c r="A1894" s="28">
        <v>2023</v>
      </c>
      <c r="B1894" s="29" t="s">
        <v>21</v>
      </c>
      <c r="C1894" s="29" t="s">
        <v>12</v>
      </c>
      <c r="D1894" s="29" t="s">
        <v>58</v>
      </c>
      <c r="E1894" s="28">
        <v>299500</v>
      </c>
      <c r="F1894" s="29" t="s">
        <v>14</v>
      </c>
      <c r="G1894" s="28">
        <v>299500</v>
      </c>
      <c r="H1894" s="29" t="s">
        <v>17</v>
      </c>
      <c r="I1894" s="28">
        <v>0</v>
      </c>
      <c r="J1894" s="29" t="s">
        <v>17</v>
      </c>
      <c r="K1894" s="29" t="s">
        <v>16</v>
      </c>
      <c r="L1894" s="29" t="str">
        <f>_xlfn.XLOOKUP($D1894,mapping!$B$2:$B$124,mapping!$A$2:$A$124,,0)</f>
        <v>Data Manager</v>
      </c>
      <c r="M1894" s="29" t="str">
        <f>_xlfn.XLOOKUP($C1894,mapping!$J$2:$J$5,mapping!$K$2:$K$5,,0)</f>
        <v>Full-Time</v>
      </c>
      <c r="N1894" s="29" t="str">
        <f>_xlfn.XLOOKUP($B1894,mapping!$G$2:$G$5,mapping!$H$2:$H$5,,0)</f>
        <v>Senior</v>
      </c>
      <c r="O1894" s="29" t="str">
        <f>_xlfn.XLOOKUP($J1894,mapping!$D$2:$D$56,mapping!$E$2:$E$56,,0)</f>
        <v>United States</v>
      </c>
      <c r="P1894" s="29" t="str">
        <f>_xlfn.XLOOKUP($K1894,mapping!$P$2:$P$4,mapping!$Q$2:$Q$4,,0)</f>
        <v>Medium</v>
      </c>
      <c r="Q1894" s="29" t="str">
        <f>_xlfn.XLOOKUP($I1894,mapping!$M$2:$M$4,mapping!$N$2:$N$4,,0)</f>
        <v>On-site</v>
      </c>
    </row>
    <row r="1895" spans="1:17" x14ac:dyDescent="0.25">
      <c r="A1895" s="28">
        <v>2024</v>
      </c>
      <c r="B1895" s="29" t="s">
        <v>29</v>
      </c>
      <c r="C1895" s="29" t="s">
        <v>12</v>
      </c>
      <c r="D1895" s="29" t="s">
        <v>43</v>
      </c>
      <c r="E1895" s="28">
        <v>120000</v>
      </c>
      <c r="F1895" s="29" t="s">
        <v>14</v>
      </c>
      <c r="G1895" s="28">
        <v>120000</v>
      </c>
      <c r="H1895" s="29" t="s">
        <v>17</v>
      </c>
      <c r="I1895" s="28">
        <v>100</v>
      </c>
      <c r="J1895" s="29" t="s">
        <v>17</v>
      </c>
      <c r="K1895" s="29" t="s">
        <v>16</v>
      </c>
      <c r="L1895" s="29" t="str">
        <f>_xlfn.XLOOKUP($D1895,mapping!$B$2:$B$124,mapping!$A$2:$A$124,,0)</f>
        <v>Researcher</v>
      </c>
      <c r="M1895" s="29" t="str">
        <f>_xlfn.XLOOKUP($C1895,mapping!$J$2:$J$5,mapping!$K$2:$K$5,,0)</f>
        <v>Full-Time</v>
      </c>
      <c r="N1895" s="29" t="str">
        <f>_xlfn.XLOOKUP($B1895,mapping!$G$2:$G$5,mapping!$H$2:$H$5,,0)</f>
        <v>Junior</v>
      </c>
      <c r="O1895" s="29" t="str">
        <f>_xlfn.XLOOKUP($J1895,mapping!$D$2:$D$56,mapping!$E$2:$E$56,,0)</f>
        <v>United States</v>
      </c>
      <c r="P1895" s="29" t="str">
        <f>_xlfn.XLOOKUP($K1895,mapping!$P$2:$P$4,mapping!$Q$2:$Q$4,,0)</f>
        <v>Medium</v>
      </c>
      <c r="Q1895" s="29" t="str">
        <f>_xlfn.XLOOKUP($I1895,mapping!$M$2:$M$4,mapping!$N$2:$N$4,,0)</f>
        <v>Remote</v>
      </c>
    </row>
    <row r="1896" spans="1:17" x14ac:dyDescent="0.25">
      <c r="A1896" s="28">
        <v>2023</v>
      </c>
      <c r="B1896" s="29" t="s">
        <v>21</v>
      </c>
      <c r="C1896" s="29" t="s">
        <v>12</v>
      </c>
      <c r="D1896" s="29" t="s">
        <v>43</v>
      </c>
      <c r="E1896" s="28">
        <v>107000</v>
      </c>
      <c r="F1896" s="29" t="s">
        <v>14</v>
      </c>
      <c r="G1896" s="28">
        <v>107000</v>
      </c>
      <c r="H1896" s="29" t="s">
        <v>17</v>
      </c>
      <c r="I1896" s="28">
        <v>0</v>
      </c>
      <c r="J1896" s="29" t="s">
        <v>17</v>
      </c>
      <c r="K1896" s="29" t="s">
        <v>16</v>
      </c>
      <c r="L1896" s="29" t="str">
        <f>_xlfn.XLOOKUP($D1896,mapping!$B$2:$B$124,mapping!$A$2:$A$124,,0)</f>
        <v>Researcher</v>
      </c>
      <c r="M1896" s="29" t="str">
        <f>_xlfn.XLOOKUP($C1896,mapping!$J$2:$J$5,mapping!$K$2:$K$5,,0)</f>
        <v>Full-Time</v>
      </c>
      <c r="N1896" s="29" t="str">
        <f>_xlfn.XLOOKUP($B1896,mapping!$G$2:$G$5,mapping!$H$2:$H$5,,0)</f>
        <v>Senior</v>
      </c>
      <c r="O1896" s="29" t="str">
        <f>_xlfn.XLOOKUP($J1896,mapping!$D$2:$D$56,mapping!$E$2:$E$56,,0)</f>
        <v>United States</v>
      </c>
      <c r="P1896" s="29" t="str">
        <f>_xlfn.XLOOKUP($K1896,mapping!$P$2:$P$4,mapping!$Q$2:$Q$4,,0)</f>
        <v>Medium</v>
      </c>
      <c r="Q1896" s="29" t="str">
        <f>_xlfn.XLOOKUP($I1896,mapping!$M$2:$M$4,mapping!$N$2:$N$4,,0)</f>
        <v>On-site</v>
      </c>
    </row>
    <row r="1897" spans="1:17" x14ac:dyDescent="0.25">
      <c r="A1897" s="28">
        <v>2021</v>
      </c>
      <c r="B1897" s="29" t="s">
        <v>21</v>
      </c>
      <c r="C1897" s="29" t="s">
        <v>12</v>
      </c>
      <c r="D1897" s="29" t="s">
        <v>18</v>
      </c>
      <c r="E1897" s="28">
        <v>80000</v>
      </c>
      <c r="F1897" s="29" t="s">
        <v>19</v>
      </c>
      <c r="G1897" s="28">
        <v>94564</v>
      </c>
      <c r="H1897" s="29" t="s">
        <v>36</v>
      </c>
      <c r="I1897" s="28">
        <v>50</v>
      </c>
      <c r="J1897" s="29" t="s">
        <v>36</v>
      </c>
      <c r="K1897" s="29" t="s">
        <v>33</v>
      </c>
      <c r="L1897" s="29" t="str">
        <f>_xlfn.XLOOKUP($D1897,mapping!$B$2:$B$124,mapping!$A$2:$A$124,,0)</f>
        <v>Machine Learning Engineer</v>
      </c>
      <c r="M1897" s="29" t="str">
        <f>_xlfn.XLOOKUP($C1897,mapping!$J$2:$J$5,mapping!$K$2:$K$5,,0)</f>
        <v>Full-Time</v>
      </c>
      <c r="N1897" s="29" t="str">
        <f>_xlfn.XLOOKUP($B1897,mapping!$G$2:$G$5,mapping!$H$2:$H$5,,0)</f>
        <v>Senior</v>
      </c>
      <c r="O1897" s="29" t="str">
        <f>_xlfn.XLOOKUP($J1897,mapping!$D$2:$D$56,mapping!$E$2:$E$56,,0)</f>
        <v>Germany</v>
      </c>
      <c r="P1897" s="29" t="str">
        <f>_xlfn.XLOOKUP($K1897,mapping!$P$2:$P$4,mapping!$Q$2:$Q$4,,0)</f>
        <v>Large</v>
      </c>
      <c r="Q1897" s="29" t="str">
        <f>_xlfn.XLOOKUP($I1897,mapping!$M$2:$M$4,mapping!$N$2:$N$4,,0)</f>
        <v>Hybrid</v>
      </c>
    </row>
    <row r="1898" spans="1:17" x14ac:dyDescent="0.25">
      <c r="A1898" s="28">
        <v>2023</v>
      </c>
      <c r="B1898" s="29" t="s">
        <v>21</v>
      </c>
      <c r="C1898" s="29" t="s">
        <v>12</v>
      </c>
      <c r="D1898" s="29" t="s">
        <v>34</v>
      </c>
      <c r="E1898" s="28">
        <v>202350</v>
      </c>
      <c r="F1898" s="29" t="s">
        <v>14</v>
      </c>
      <c r="G1898" s="28">
        <v>202350</v>
      </c>
      <c r="H1898" s="29" t="s">
        <v>17</v>
      </c>
      <c r="I1898" s="28">
        <v>0</v>
      </c>
      <c r="J1898" s="29" t="s">
        <v>17</v>
      </c>
      <c r="K1898" s="29" t="s">
        <v>16</v>
      </c>
      <c r="L1898" s="29" t="str">
        <f>_xlfn.XLOOKUP($D1898,mapping!$B$2:$B$124,mapping!$A$2:$A$124,,0)</f>
        <v>Researcher</v>
      </c>
      <c r="M1898" s="29" t="str">
        <f>_xlfn.XLOOKUP($C1898,mapping!$J$2:$J$5,mapping!$K$2:$K$5,,0)</f>
        <v>Full-Time</v>
      </c>
      <c r="N1898" s="29" t="str">
        <f>_xlfn.XLOOKUP($B1898,mapping!$G$2:$G$5,mapping!$H$2:$H$5,,0)</f>
        <v>Senior</v>
      </c>
      <c r="O1898" s="29" t="str">
        <f>_xlfn.XLOOKUP($J1898,mapping!$D$2:$D$56,mapping!$E$2:$E$56,,0)</f>
        <v>United States</v>
      </c>
      <c r="P1898" s="29" t="str">
        <f>_xlfn.XLOOKUP($K1898,mapping!$P$2:$P$4,mapping!$Q$2:$Q$4,,0)</f>
        <v>Medium</v>
      </c>
      <c r="Q1898" s="29" t="str">
        <f>_xlfn.XLOOKUP($I1898,mapping!$M$2:$M$4,mapping!$N$2:$N$4,,0)</f>
        <v>On-site</v>
      </c>
    </row>
    <row r="1899" spans="1:17" x14ac:dyDescent="0.25">
      <c r="A1899" s="28">
        <v>2022</v>
      </c>
      <c r="B1899" s="29" t="s">
        <v>21</v>
      </c>
      <c r="C1899" s="29" t="s">
        <v>12</v>
      </c>
      <c r="D1899" s="29" t="s">
        <v>22</v>
      </c>
      <c r="E1899" s="28">
        <v>141525</v>
      </c>
      <c r="F1899" s="29" t="s">
        <v>14</v>
      </c>
      <c r="G1899" s="28">
        <v>141525</v>
      </c>
      <c r="H1899" s="29" t="s">
        <v>17</v>
      </c>
      <c r="I1899" s="28">
        <v>100</v>
      </c>
      <c r="J1899" s="29" t="s">
        <v>17</v>
      </c>
      <c r="K1899" s="29" t="s">
        <v>16</v>
      </c>
      <c r="L1899" s="29" t="str">
        <f>_xlfn.XLOOKUP($D1899,mapping!$B$2:$B$124,mapping!$A$2:$A$124,,0)</f>
        <v>Data Scientist</v>
      </c>
      <c r="M1899" s="29" t="str">
        <f>_xlfn.XLOOKUP($C1899,mapping!$J$2:$J$5,mapping!$K$2:$K$5,,0)</f>
        <v>Full-Time</v>
      </c>
      <c r="N1899" s="29" t="str">
        <f>_xlfn.XLOOKUP($B1899,mapping!$G$2:$G$5,mapping!$H$2:$H$5,,0)</f>
        <v>Senior</v>
      </c>
      <c r="O1899" s="29" t="str">
        <f>_xlfn.XLOOKUP($J1899,mapping!$D$2:$D$56,mapping!$E$2:$E$56,,0)</f>
        <v>United States</v>
      </c>
      <c r="P1899" s="29" t="str">
        <f>_xlfn.XLOOKUP($K1899,mapping!$P$2:$P$4,mapping!$Q$2:$Q$4,,0)</f>
        <v>Medium</v>
      </c>
      <c r="Q1899" s="29" t="str">
        <f>_xlfn.XLOOKUP($I1899,mapping!$M$2:$M$4,mapping!$N$2:$N$4,,0)</f>
        <v>Remote</v>
      </c>
    </row>
    <row r="1900" spans="1:17" x14ac:dyDescent="0.25">
      <c r="A1900" s="28">
        <v>2023</v>
      </c>
      <c r="B1900" s="29" t="s">
        <v>21</v>
      </c>
      <c r="C1900" s="29" t="s">
        <v>12</v>
      </c>
      <c r="D1900" s="29" t="s">
        <v>51</v>
      </c>
      <c r="E1900" s="28">
        <v>159100</v>
      </c>
      <c r="F1900" s="29" t="s">
        <v>14</v>
      </c>
      <c r="G1900" s="28">
        <v>159100</v>
      </c>
      <c r="H1900" s="29" t="s">
        <v>17</v>
      </c>
      <c r="I1900" s="28">
        <v>0</v>
      </c>
      <c r="J1900" s="29" t="s">
        <v>17</v>
      </c>
      <c r="K1900" s="29" t="s">
        <v>33</v>
      </c>
      <c r="L1900" s="29" t="str">
        <f>_xlfn.XLOOKUP($D1900,mapping!$B$2:$B$124,mapping!$A$2:$A$124,,0)</f>
        <v>Applied Scientist</v>
      </c>
      <c r="M1900" s="29" t="str">
        <f>_xlfn.XLOOKUP($C1900,mapping!$J$2:$J$5,mapping!$K$2:$K$5,,0)</f>
        <v>Full-Time</v>
      </c>
      <c r="N1900" s="29" t="str">
        <f>_xlfn.XLOOKUP($B1900,mapping!$G$2:$G$5,mapping!$H$2:$H$5,,0)</f>
        <v>Senior</v>
      </c>
      <c r="O1900" s="29" t="str">
        <f>_xlfn.XLOOKUP($J1900,mapping!$D$2:$D$56,mapping!$E$2:$E$56,,0)</f>
        <v>United States</v>
      </c>
      <c r="P1900" s="29" t="str">
        <f>_xlfn.XLOOKUP($K1900,mapping!$P$2:$P$4,mapping!$Q$2:$Q$4,,0)</f>
        <v>Large</v>
      </c>
      <c r="Q1900" s="29" t="str">
        <f>_xlfn.XLOOKUP($I1900,mapping!$M$2:$M$4,mapping!$N$2:$N$4,,0)</f>
        <v>On-site</v>
      </c>
    </row>
    <row r="1901" spans="1:17" x14ac:dyDescent="0.25">
      <c r="A1901" s="28">
        <v>2023</v>
      </c>
      <c r="B1901" s="29" t="s">
        <v>11</v>
      </c>
      <c r="C1901" s="29" t="s">
        <v>12</v>
      </c>
      <c r="D1901" s="29" t="s">
        <v>18</v>
      </c>
      <c r="E1901" s="28">
        <v>180000</v>
      </c>
      <c r="F1901" s="29" t="s">
        <v>14</v>
      </c>
      <c r="G1901" s="28">
        <v>180000</v>
      </c>
      <c r="H1901" s="29" t="s">
        <v>17</v>
      </c>
      <c r="I1901" s="28">
        <v>100</v>
      </c>
      <c r="J1901" s="29" t="s">
        <v>17</v>
      </c>
      <c r="K1901" s="29" t="s">
        <v>16</v>
      </c>
      <c r="L1901" s="29" t="str">
        <f>_xlfn.XLOOKUP($D1901,mapping!$B$2:$B$124,mapping!$A$2:$A$124,,0)</f>
        <v>Machine Learning Engineer</v>
      </c>
      <c r="M1901" s="29" t="str">
        <f>_xlfn.XLOOKUP($C1901,mapping!$J$2:$J$5,mapping!$K$2:$K$5,,0)</f>
        <v>Full-Time</v>
      </c>
      <c r="N1901" s="29" t="str">
        <f>_xlfn.XLOOKUP($B1901,mapping!$G$2:$G$5,mapping!$H$2:$H$5,,0)</f>
        <v>Mid-Level</v>
      </c>
      <c r="O1901" s="29" t="str">
        <f>_xlfn.XLOOKUP($J1901,mapping!$D$2:$D$56,mapping!$E$2:$E$56,,0)</f>
        <v>United States</v>
      </c>
      <c r="P1901" s="29" t="str">
        <f>_xlfn.XLOOKUP($K1901,mapping!$P$2:$P$4,mapping!$Q$2:$Q$4,,0)</f>
        <v>Medium</v>
      </c>
      <c r="Q1901" s="29" t="str">
        <f>_xlfn.XLOOKUP($I1901,mapping!$M$2:$M$4,mapping!$N$2:$N$4,,0)</f>
        <v>Remote</v>
      </c>
    </row>
    <row r="1902" spans="1:17" x14ac:dyDescent="0.25">
      <c r="A1902" s="28">
        <v>2024</v>
      </c>
      <c r="B1902" s="29" t="s">
        <v>21</v>
      </c>
      <c r="C1902" s="29" t="s">
        <v>12</v>
      </c>
      <c r="D1902" s="29" t="s">
        <v>18</v>
      </c>
      <c r="E1902" s="28">
        <v>132300</v>
      </c>
      <c r="F1902" s="29" t="s">
        <v>14</v>
      </c>
      <c r="G1902" s="28">
        <v>132300</v>
      </c>
      <c r="H1902" s="29" t="s">
        <v>17</v>
      </c>
      <c r="I1902" s="28">
        <v>0</v>
      </c>
      <c r="J1902" s="29" t="s">
        <v>17</v>
      </c>
      <c r="K1902" s="29" t="s">
        <v>16</v>
      </c>
      <c r="L1902" s="29" t="str">
        <f>_xlfn.XLOOKUP($D1902,mapping!$B$2:$B$124,mapping!$A$2:$A$124,,0)</f>
        <v>Machine Learning Engineer</v>
      </c>
      <c r="M1902" s="29" t="str">
        <f>_xlfn.XLOOKUP($C1902,mapping!$J$2:$J$5,mapping!$K$2:$K$5,,0)</f>
        <v>Full-Time</v>
      </c>
      <c r="N1902" s="29" t="str">
        <f>_xlfn.XLOOKUP($B1902,mapping!$G$2:$G$5,mapping!$H$2:$H$5,,0)</f>
        <v>Senior</v>
      </c>
      <c r="O1902" s="29" t="str">
        <f>_xlfn.XLOOKUP($J1902,mapping!$D$2:$D$56,mapping!$E$2:$E$56,,0)</f>
        <v>United States</v>
      </c>
      <c r="P1902" s="29" t="str">
        <f>_xlfn.XLOOKUP($K1902,mapping!$P$2:$P$4,mapping!$Q$2:$Q$4,,0)</f>
        <v>Medium</v>
      </c>
      <c r="Q1902" s="29" t="str">
        <f>_xlfn.XLOOKUP($I1902,mapping!$M$2:$M$4,mapping!$N$2:$N$4,,0)</f>
        <v>On-site</v>
      </c>
    </row>
    <row r="1903" spans="1:17" x14ac:dyDescent="0.25">
      <c r="A1903" s="28">
        <v>2023</v>
      </c>
      <c r="B1903" s="29" t="s">
        <v>21</v>
      </c>
      <c r="C1903" s="29" t="s">
        <v>12</v>
      </c>
      <c r="D1903" s="29" t="s">
        <v>13</v>
      </c>
      <c r="E1903" s="28">
        <v>185000</v>
      </c>
      <c r="F1903" s="29" t="s">
        <v>14</v>
      </c>
      <c r="G1903" s="28">
        <v>185000</v>
      </c>
      <c r="H1903" s="29" t="s">
        <v>17</v>
      </c>
      <c r="I1903" s="28">
        <v>100</v>
      </c>
      <c r="J1903" s="29" t="s">
        <v>17</v>
      </c>
      <c r="K1903" s="29" t="s">
        <v>16</v>
      </c>
      <c r="L1903" s="29" t="str">
        <f>_xlfn.XLOOKUP($D1903,mapping!$B$2:$B$124,mapping!$A$2:$A$124,,0)</f>
        <v>Data Analyst</v>
      </c>
      <c r="M1903" s="29" t="str">
        <f>_xlfn.XLOOKUP($C1903,mapping!$J$2:$J$5,mapping!$K$2:$K$5,,0)</f>
        <v>Full-Time</v>
      </c>
      <c r="N1903" s="29" t="str">
        <f>_xlfn.XLOOKUP($B1903,mapping!$G$2:$G$5,mapping!$H$2:$H$5,,0)</f>
        <v>Senior</v>
      </c>
      <c r="O1903" s="29" t="str">
        <f>_xlfn.XLOOKUP($J1903,mapping!$D$2:$D$56,mapping!$E$2:$E$56,,0)</f>
        <v>United States</v>
      </c>
      <c r="P1903" s="29" t="str">
        <f>_xlfn.XLOOKUP($K1903,mapping!$P$2:$P$4,mapping!$Q$2:$Q$4,,0)</f>
        <v>Medium</v>
      </c>
      <c r="Q1903" s="29" t="str">
        <f>_xlfn.XLOOKUP($I1903,mapping!$M$2:$M$4,mapping!$N$2:$N$4,,0)</f>
        <v>Remote</v>
      </c>
    </row>
    <row r="1904" spans="1:17" x14ac:dyDescent="0.25">
      <c r="A1904" s="28">
        <v>2024</v>
      </c>
      <c r="B1904" s="29" t="s">
        <v>21</v>
      </c>
      <c r="C1904" s="29" t="s">
        <v>12</v>
      </c>
      <c r="D1904" s="29" t="s">
        <v>18</v>
      </c>
      <c r="E1904" s="28">
        <v>230000</v>
      </c>
      <c r="F1904" s="29" t="s">
        <v>14</v>
      </c>
      <c r="G1904" s="28">
        <v>230000</v>
      </c>
      <c r="H1904" s="29" t="s">
        <v>17</v>
      </c>
      <c r="I1904" s="28">
        <v>100</v>
      </c>
      <c r="J1904" s="29" t="s">
        <v>17</v>
      </c>
      <c r="K1904" s="29" t="s">
        <v>16</v>
      </c>
      <c r="L1904" s="29" t="str">
        <f>_xlfn.XLOOKUP($D1904,mapping!$B$2:$B$124,mapping!$A$2:$A$124,,0)</f>
        <v>Machine Learning Engineer</v>
      </c>
      <c r="M1904" s="29" t="str">
        <f>_xlfn.XLOOKUP($C1904,mapping!$J$2:$J$5,mapping!$K$2:$K$5,,0)</f>
        <v>Full-Time</v>
      </c>
      <c r="N1904" s="29" t="str">
        <f>_xlfn.XLOOKUP($B1904,mapping!$G$2:$G$5,mapping!$H$2:$H$5,,0)</f>
        <v>Senior</v>
      </c>
      <c r="O1904" s="29" t="str">
        <f>_xlfn.XLOOKUP($J1904,mapping!$D$2:$D$56,mapping!$E$2:$E$56,,0)</f>
        <v>United States</v>
      </c>
      <c r="P1904" s="29" t="str">
        <f>_xlfn.XLOOKUP($K1904,mapping!$P$2:$P$4,mapping!$Q$2:$Q$4,,0)</f>
        <v>Medium</v>
      </c>
      <c r="Q1904" s="29" t="str">
        <f>_xlfn.XLOOKUP($I1904,mapping!$M$2:$M$4,mapping!$N$2:$N$4,,0)</f>
        <v>Remote</v>
      </c>
    </row>
    <row r="1905" spans="1:17" x14ac:dyDescent="0.25">
      <c r="A1905" s="28">
        <v>2023</v>
      </c>
      <c r="B1905" s="29" t="s">
        <v>11</v>
      </c>
      <c r="C1905" s="29" t="s">
        <v>12</v>
      </c>
      <c r="D1905" s="29" t="s">
        <v>26</v>
      </c>
      <c r="E1905" s="28">
        <v>105000</v>
      </c>
      <c r="F1905" s="29" t="s">
        <v>27</v>
      </c>
      <c r="G1905" s="28">
        <v>129192</v>
      </c>
      <c r="H1905" s="29" t="s">
        <v>28</v>
      </c>
      <c r="I1905" s="28">
        <v>0</v>
      </c>
      <c r="J1905" s="29" t="s">
        <v>28</v>
      </c>
      <c r="K1905" s="29" t="s">
        <v>16</v>
      </c>
      <c r="L1905" s="29" t="str">
        <f>_xlfn.XLOOKUP($D1905,mapping!$B$2:$B$124,mapping!$A$2:$A$124,,0)</f>
        <v>Data Engineer</v>
      </c>
      <c r="M1905" s="29" t="str">
        <f>_xlfn.XLOOKUP($C1905,mapping!$J$2:$J$5,mapping!$K$2:$K$5,,0)</f>
        <v>Full-Time</v>
      </c>
      <c r="N1905" s="29" t="str">
        <f>_xlfn.XLOOKUP($B1905,mapping!$G$2:$G$5,mapping!$H$2:$H$5,,0)</f>
        <v>Mid-Level</v>
      </c>
      <c r="O1905" s="29" t="str">
        <f>_xlfn.XLOOKUP($J1905,mapping!$D$2:$D$56,mapping!$E$2:$E$56,,0)</f>
        <v>United Kingdom</v>
      </c>
      <c r="P1905" s="29" t="str">
        <f>_xlfn.XLOOKUP($K1905,mapping!$P$2:$P$4,mapping!$Q$2:$Q$4,,0)</f>
        <v>Medium</v>
      </c>
      <c r="Q1905" s="29" t="str">
        <f>_xlfn.XLOOKUP($I1905,mapping!$M$2:$M$4,mapping!$N$2:$N$4,,0)</f>
        <v>On-site</v>
      </c>
    </row>
    <row r="1906" spans="1:17" x14ac:dyDescent="0.25">
      <c r="A1906" s="28">
        <v>2023</v>
      </c>
      <c r="B1906" s="29" t="s">
        <v>25</v>
      </c>
      <c r="C1906" s="29" t="s">
        <v>12</v>
      </c>
      <c r="D1906" s="29" t="s">
        <v>76</v>
      </c>
      <c r="E1906" s="28">
        <v>142200</v>
      </c>
      <c r="F1906" s="29" t="s">
        <v>14</v>
      </c>
      <c r="G1906" s="28">
        <v>142200</v>
      </c>
      <c r="H1906" s="29" t="s">
        <v>17</v>
      </c>
      <c r="I1906" s="28">
        <v>0</v>
      </c>
      <c r="J1906" s="29" t="s">
        <v>17</v>
      </c>
      <c r="K1906" s="29" t="s">
        <v>16</v>
      </c>
      <c r="L1906" s="29" t="str">
        <f>_xlfn.XLOOKUP($D1906,mapping!$B$2:$B$124,mapping!$A$2:$A$124,,0)</f>
        <v>Data Manager</v>
      </c>
      <c r="M1906" s="29" t="str">
        <f>_xlfn.XLOOKUP($C1906,mapping!$J$2:$J$5,mapping!$K$2:$K$5,,0)</f>
        <v>Full-Time</v>
      </c>
      <c r="N1906" s="29" t="str">
        <f>_xlfn.XLOOKUP($B1906,mapping!$G$2:$G$5,mapping!$H$2:$H$5,,0)</f>
        <v>Executive</v>
      </c>
      <c r="O1906" s="29" t="str">
        <f>_xlfn.XLOOKUP($J1906,mapping!$D$2:$D$56,mapping!$E$2:$E$56,,0)</f>
        <v>United States</v>
      </c>
      <c r="P1906" s="29" t="str">
        <f>_xlfn.XLOOKUP($K1906,mapping!$P$2:$P$4,mapping!$Q$2:$Q$4,,0)</f>
        <v>Medium</v>
      </c>
      <c r="Q1906" s="29" t="str">
        <f>_xlfn.XLOOKUP($I1906,mapping!$M$2:$M$4,mapping!$N$2:$N$4,,0)</f>
        <v>On-site</v>
      </c>
    </row>
    <row r="1907" spans="1:17" x14ac:dyDescent="0.25">
      <c r="A1907" s="28">
        <v>2023</v>
      </c>
      <c r="B1907" s="29" t="s">
        <v>21</v>
      </c>
      <c r="C1907" s="29" t="s">
        <v>12</v>
      </c>
      <c r="D1907" s="29" t="s">
        <v>51</v>
      </c>
      <c r="E1907" s="28">
        <v>164000</v>
      </c>
      <c r="F1907" s="29" t="s">
        <v>14</v>
      </c>
      <c r="G1907" s="28">
        <v>164000</v>
      </c>
      <c r="H1907" s="29" t="s">
        <v>17</v>
      </c>
      <c r="I1907" s="28">
        <v>100</v>
      </c>
      <c r="J1907" s="29" t="s">
        <v>17</v>
      </c>
      <c r="K1907" s="29" t="s">
        <v>16</v>
      </c>
      <c r="L1907" s="29" t="str">
        <f>_xlfn.XLOOKUP($D1907,mapping!$B$2:$B$124,mapping!$A$2:$A$124,,0)</f>
        <v>Applied Scientist</v>
      </c>
      <c r="M1907" s="29" t="str">
        <f>_xlfn.XLOOKUP($C1907,mapping!$J$2:$J$5,mapping!$K$2:$K$5,,0)</f>
        <v>Full-Time</v>
      </c>
      <c r="N1907" s="29" t="str">
        <f>_xlfn.XLOOKUP($B1907,mapping!$G$2:$G$5,mapping!$H$2:$H$5,,0)</f>
        <v>Senior</v>
      </c>
      <c r="O1907" s="29" t="str">
        <f>_xlfn.XLOOKUP($J1907,mapping!$D$2:$D$56,mapping!$E$2:$E$56,,0)</f>
        <v>United States</v>
      </c>
      <c r="P1907" s="29" t="str">
        <f>_xlfn.XLOOKUP($K1907,mapping!$P$2:$P$4,mapping!$Q$2:$Q$4,,0)</f>
        <v>Medium</v>
      </c>
      <c r="Q1907" s="29" t="str">
        <f>_xlfn.XLOOKUP($I1907,mapping!$M$2:$M$4,mapping!$N$2:$N$4,,0)</f>
        <v>Remote</v>
      </c>
    </row>
    <row r="1908" spans="1:17" x14ac:dyDescent="0.25">
      <c r="A1908" s="28">
        <v>2022</v>
      </c>
      <c r="B1908" s="29" t="s">
        <v>21</v>
      </c>
      <c r="C1908" s="29" t="s">
        <v>12</v>
      </c>
      <c r="D1908" s="29" t="s">
        <v>13</v>
      </c>
      <c r="E1908" s="28">
        <v>130000</v>
      </c>
      <c r="F1908" s="29" t="s">
        <v>14</v>
      </c>
      <c r="G1908" s="28">
        <v>130000</v>
      </c>
      <c r="H1908" s="29" t="s">
        <v>17</v>
      </c>
      <c r="I1908" s="28">
        <v>0</v>
      </c>
      <c r="J1908" s="29" t="s">
        <v>17</v>
      </c>
      <c r="K1908" s="29" t="s">
        <v>16</v>
      </c>
      <c r="L1908" s="29" t="str">
        <f>_xlfn.XLOOKUP($D1908,mapping!$B$2:$B$124,mapping!$A$2:$A$124,,0)</f>
        <v>Data Analyst</v>
      </c>
      <c r="M1908" s="29" t="str">
        <f>_xlfn.XLOOKUP($C1908,mapping!$J$2:$J$5,mapping!$K$2:$K$5,,0)</f>
        <v>Full-Time</v>
      </c>
      <c r="N1908" s="29" t="str">
        <f>_xlfn.XLOOKUP($B1908,mapping!$G$2:$G$5,mapping!$H$2:$H$5,,0)</f>
        <v>Senior</v>
      </c>
      <c r="O1908" s="29" t="str">
        <f>_xlfn.XLOOKUP($J1908,mapping!$D$2:$D$56,mapping!$E$2:$E$56,,0)</f>
        <v>United States</v>
      </c>
      <c r="P1908" s="29" t="str">
        <f>_xlfn.XLOOKUP($K1908,mapping!$P$2:$P$4,mapping!$Q$2:$Q$4,,0)</f>
        <v>Medium</v>
      </c>
      <c r="Q1908" s="29" t="str">
        <f>_xlfn.XLOOKUP($I1908,mapping!$M$2:$M$4,mapping!$N$2:$N$4,,0)</f>
        <v>On-site</v>
      </c>
    </row>
    <row r="1909" spans="1:17" x14ac:dyDescent="0.25">
      <c r="A1909" s="28">
        <v>2023</v>
      </c>
      <c r="B1909" s="29" t="s">
        <v>21</v>
      </c>
      <c r="C1909" s="29" t="s">
        <v>12</v>
      </c>
      <c r="D1909" s="29" t="s">
        <v>50</v>
      </c>
      <c r="E1909" s="28">
        <v>200000</v>
      </c>
      <c r="F1909" s="29" t="s">
        <v>14</v>
      </c>
      <c r="G1909" s="28">
        <v>200000</v>
      </c>
      <c r="H1909" s="29" t="s">
        <v>17</v>
      </c>
      <c r="I1909" s="28">
        <v>0</v>
      </c>
      <c r="J1909" s="29" t="s">
        <v>17</v>
      </c>
      <c r="K1909" s="29" t="s">
        <v>16</v>
      </c>
      <c r="L1909" s="29" t="str">
        <f>_xlfn.XLOOKUP($D1909,mapping!$B$2:$B$124,mapping!$A$2:$A$124,,0)</f>
        <v>Machine Learning Engineer</v>
      </c>
      <c r="M1909" s="29" t="str">
        <f>_xlfn.XLOOKUP($C1909,mapping!$J$2:$J$5,mapping!$K$2:$K$5,,0)</f>
        <v>Full-Time</v>
      </c>
      <c r="N1909" s="29" t="str">
        <f>_xlfn.XLOOKUP($B1909,mapping!$G$2:$G$5,mapping!$H$2:$H$5,,0)</f>
        <v>Senior</v>
      </c>
      <c r="O1909" s="29" t="str">
        <f>_xlfn.XLOOKUP($J1909,mapping!$D$2:$D$56,mapping!$E$2:$E$56,,0)</f>
        <v>United States</v>
      </c>
      <c r="P1909" s="29" t="str">
        <f>_xlfn.XLOOKUP($K1909,mapping!$P$2:$P$4,mapping!$Q$2:$Q$4,,0)</f>
        <v>Medium</v>
      </c>
      <c r="Q1909" s="29" t="str">
        <f>_xlfn.XLOOKUP($I1909,mapping!$M$2:$M$4,mapping!$N$2:$N$4,,0)</f>
        <v>On-site</v>
      </c>
    </row>
    <row r="1910" spans="1:17" x14ac:dyDescent="0.25">
      <c r="A1910" s="28">
        <v>2024</v>
      </c>
      <c r="B1910" s="29" t="s">
        <v>21</v>
      </c>
      <c r="C1910" s="29" t="s">
        <v>12</v>
      </c>
      <c r="D1910" s="29" t="s">
        <v>50</v>
      </c>
      <c r="E1910" s="28">
        <v>170000</v>
      </c>
      <c r="F1910" s="29" t="s">
        <v>14</v>
      </c>
      <c r="G1910" s="28">
        <v>170000</v>
      </c>
      <c r="H1910" s="29" t="s">
        <v>17</v>
      </c>
      <c r="I1910" s="28">
        <v>0</v>
      </c>
      <c r="J1910" s="29" t="s">
        <v>17</v>
      </c>
      <c r="K1910" s="29" t="s">
        <v>16</v>
      </c>
      <c r="L1910" s="29" t="str">
        <f>_xlfn.XLOOKUP($D1910,mapping!$B$2:$B$124,mapping!$A$2:$A$124,,0)</f>
        <v>Machine Learning Engineer</v>
      </c>
      <c r="M1910" s="29" t="str">
        <f>_xlfn.XLOOKUP($C1910,mapping!$J$2:$J$5,mapping!$K$2:$K$5,,0)</f>
        <v>Full-Time</v>
      </c>
      <c r="N1910" s="29" t="str">
        <f>_xlfn.XLOOKUP($B1910,mapping!$G$2:$G$5,mapping!$H$2:$H$5,,0)</f>
        <v>Senior</v>
      </c>
      <c r="O1910" s="29" t="str">
        <f>_xlfn.XLOOKUP($J1910,mapping!$D$2:$D$56,mapping!$E$2:$E$56,,0)</f>
        <v>United States</v>
      </c>
      <c r="P1910" s="29" t="str">
        <f>_xlfn.XLOOKUP($K1910,mapping!$P$2:$P$4,mapping!$Q$2:$Q$4,,0)</f>
        <v>Medium</v>
      </c>
      <c r="Q1910" s="29" t="str">
        <f>_xlfn.XLOOKUP($I1910,mapping!$M$2:$M$4,mapping!$N$2:$N$4,,0)</f>
        <v>On-site</v>
      </c>
    </row>
    <row r="1911" spans="1:17" x14ac:dyDescent="0.25">
      <c r="A1911" s="28">
        <v>2023</v>
      </c>
      <c r="B1911" s="29" t="s">
        <v>11</v>
      </c>
      <c r="C1911" s="29" t="s">
        <v>12</v>
      </c>
      <c r="D1911" s="29" t="s">
        <v>22</v>
      </c>
      <c r="E1911" s="28">
        <v>212000</v>
      </c>
      <c r="F1911" s="29" t="s">
        <v>14</v>
      </c>
      <c r="G1911" s="28">
        <v>212000</v>
      </c>
      <c r="H1911" s="29" t="s">
        <v>17</v>
      </c>
      <c r="I1911" s="28">
        <v>0</v>
      </c>
      <c r="J1911" s="29" t="s">
        <v>17</v>
      </c>
      <c r="K1911" s="29" t="s">
        <v>16</v>
      </c>
      <c r="L1911" s="29" t="str">
        <f>_xlfn.XLOOKUP($D1911,mapping!$B$2:$B$124,mapping!$A$2:$A$124,,0)</f>
        <v>Data Scientist</v>
      </c>
      <c r="M1911" s="29" t="str">
        <f>_xlfn.XLOOKUP($C1911,mapping!$J$2:$J$5,mapping!$K$2:$K$5,,0)</f>
        <v>Full-Time</v>
      </c>
      <c r="N1911" s="29" t="str">
        <f>_xlfn.XLOOKUP($B1911,mapping!$G$2:$G$5,mapping!$H$2:$H$5,,0)</f>
        <v>Mid-Level</v>
      </c>
      <c r="O1911" s="29" t="str">
        <f>_xlfn.XLOOKUP($J1911,mapping!$D$2:$D$56,mapping!$E$2:$E$56,,0)</f>
        <v>United States</v>
      </c>
      <c r="P1911" s="29" t="str">
        <f>_xlfn.XLOOKUP($K1911,mapping!$P$2:$P$4,mapping!$Q$2:$Q$4,,0)</f>
        <v>Medium</v>
      </c>
      <c r="Q1911" s="29" t="str">
        <f>_xlfn.XLOOKUP($I1911,mapping!$M$2:$M$4,mapping!$N$2:$N$4,,0)</f>
        <v>On-site</v>
      </c>
    </row>
    <row r="1912" spans="1:17" x14ac:dyDescent="0.25">
      <c r="A1912" s="28">
        <v>2023</v>
      </c>
      <c r="B1912" s="29" t="s">
        <v>21</v>
      </c>
      <c r="C1912" s="29" t="s">
        <v>12</v>
      </c>
      <c r="D1912" s="29" t="s">
        <v>26</v>
      </c>
      <c r="E1912" s="28">
        <v>165000</v>
      </c>
      <c r="F1912" s="29" t="s">
        <v>14</v>
      </c>
      <c r="G1912" s="28">
        <v>165000</v>
      </c>
      <c r="H1912" s="29" t="s">
        <v>17</v>
      </c>
      <c r="I1912" s="28">
        <v>100</v>
      </c>
      <c r="J1912" s="29" t="s">
        <v>17</v>
      </c>
      <c r="K1912" s="29" t="s">
        <v>16</v>
      </c>
      <c r="L1912" s="29" t="str">
        <f>_xlfn.XLOOKUP($D1912,mapping!$B$2:$B$124,mapping!$A$2:$A$124,,0)</f>
        <v>Data Engineer</v>
      </c>
      <c r="M1912" s="29" t="str">
        <f>_xlfn.XLOOKUP($C1912,mapping!$J$2:$J$5,mapping!$K$2:$K$5,,0)</f>
        <v>Full-Time</v>
      </c>
      <c r="N1912" s="29" t="str">
        <f>_xlfn.XLOOKUP($B1912,mapping!$G$2:$G$5,mapping!$H$2:$H$5,,0)</f>
        <v>Senior</v>
      </c>
      <c r="O1912" s="29" t="str">
        <f>_xlfn.XLOOKUP($J1912,mapping!$D$2:$D$56,mapping!$E$2:$E$56,,0)</f>
        <v>United States</v>
      </c>
      <c r="P1912" s="29" t="str">
        <f>_xlfn.XLOOKUP($K1912,mapping!$P$2:$P$4,mapping!$Q$2:$Q$4,,0)</f>
        <v>Medium</v>
      </c>
      <c r="Q1912" s="29" t="str">
        <f>_xlfn.XLOOKUP($I1912,mapping!$M$2:$M$4,mapping!$N$2:$N$4,,0)</f>
        <v>Remote</v>
      </c>
    </row>
    <row r="1913" spans="1:17" x14ac:dyDescent="0.25">
      <c r="A1913" s="28">
        <v>2023</v>
      </c>
      <c r="B1913" s="29" t="s">
        <v>21</v>
      </c>
      <c r="C1913" s="29" t="s">
        <v>12</v>
      </c>
      <c r="D1913" s="29" t="s">
        <v>13</v>
      </c>
      <c r="E1913" s="28">
        <v>138000</v>
      </c>
      <c r="F1913" s="29" t="s">
        <v>14</v>
      </c>
      <c r="G1913" s="28">
        <v>138000</v>
      </c>
      <c r="H1913" s="29" t="s">
        <v>17</v>
      </c>
      <c r="I1913" s="28">
        <v>100</v>
      </c>
      <c r="J1913" s="29" t="s">
        <v>17</v>
      </c>
      <c r="K1913" s="29" t="s">
        <v>16</v>
      </c>
      <c r="L1913" s="29" t="str">
        <f>_xlfn.XLOOKUP($D1913,mapping!$B$2:$B$124,mapping!$A$2:$A$124,,0)</f>
        <v>Data Analyst</v>
      </c>
      <c r="M1913" s="29" t="str">
        <f>_xlfn.XLOOKUP($C1913,mapping!$J$2:$J$5,mapping!$K$2:$K$5,,0)</f>
        <v>Full-Time</v>
      </c>
      <c r="N1913" s="29" t="str">
        <f>_xlfn.XLOOKUP($B1913,mapping!$G$2:$G$5,mapping!$H$2:$H$5,,0)</f>
        <v>Senior</v>
      </c>
      <c r="O1913" s="29" t="str">
        <f>_xlfn.XLOOKUP($J1913,mapping!$D$2:$D$56,mapping!$E$2:$E$56,,0)</f>
        <v>United States</v>
      </c>
      <c r="P1913" s="29" t="str">
        <f>_xlfn.XLOOKUP($K1913,mapping!$P$2:$P$4,mapping!$Q$2:$Q$4,,0)</f>
        <v>Medium</v>
      </c>
      <c r="Q1913" s="29" t="str">
        <f>_xlfn.XLOOKUP($I1913,mapping!$M$2:$M$4,mapping!$N$2:$N$4,,0)</f>
        <v>Remote</v>
      </c>
    </row>
    <row r="1914" spans="1:17" x14ac:dyDescent="0.25">
      <c r="A1914" s="28">
        <v>2023</v>
      </c>
      <c r="B1914" s="29" t="s">
        <v>21</v>
      </c>
      <c r="C1914" s="29" t="s">
        <v>12</v>
      </c>
      <c r="D1914" s="29" t="s">
        <v>22</v>
      </c>
      <c r="E1914" s="28">
        <v>127950</v>
      </c>
      <c r="F1914" s="29" t="s">
        <v>14</v>
      </c>
      <c r="G1914" s="28">
        <v>127950</v>
      </c>
      <c r="H1914" s="29" t="s">
        <v>17</v>
      </c>
      <c r="I1914" s="28">
        <v>0</v>
      </c>
      <c r="J1914" s="29" t="s">
        <v>17</v>
      </c>
      <c r="K1914" s="29" t="s">
        <v>16</v>
      </c>
      <c r="L1914" s="29" t="str">
        <f>_xlfn.XLOOKUP($D1914,mapping!$B$2:$B$124,mapping!$A$2:$A$124,,0)</f>
        <v>Data Scientist</v>
      </c>
      <c r="M1914" s="29" t="str">
        <f>_xlfn.XLOOKUP($C1914,mapping!$J$2:$J$5,mapping!$K$2:$K$5,,0)</f>
        <v>Full-Time</v>
      </c>
      <c r="N1914" s="29" t="str">
        <f>_xlfn.XLOOKUP($B1914,mapping!$G$2:$G$5,mapping!$H$2:$H$5,,0)</f>
        <v>Senior</v>
      </c>
      <c r="O1914" s="29" t="str">
        <f>_xlfn.XLOOKUP($J1914,mapping!$D$2:$D$56,mapping!$E$2:$E$56,,0)</f>
        <v>United States</v>
      </c>
      <c r="P1914" s="29" t="str">
        <f>_xlfn.XLOOKUP($K1914,mapping!$P$2:$P$4,mapping!$Q$2:$Q$4,,0)</f>
        <v>Medium</v>
      </c>
      <c r="Q1914" s="29" t="str">
        <f>_xlfn.XLOOKUP($I1914,mapping!$M$2:$M$4,mapping!$N$2:$N$4,,0)</f>
        <v>On-site</v>
      </c>
    </row>
    <row r="1915" spans="1:17" x14ac:dyDescent="0.25">
      <c r="A1915" s="28">
        <v>2023</v>
      </c>
      <c r="B1915" s="29" t="s">
        <v>21</v>
      </c>
      <c r="C1915" s="29" t="s">
        <v>12</v>
      </c>
      <c r="D1915" s="29" t="s">
        <v>22</v>
      </c>
      <c r="E1915" s="28">
        <v>197500</v>
      </c>
      <c r="F1915" s="29" t="s">
        <v>14</v>
      </c>
      <c r="G1915" s="28">
        <v>197500</v>
      </c>
      <c r="H1915" s="29" t="s">
        <v>17</v>
      </c>
      <c r="I1915" s="28">
        <v>0</v>
      </c>
      <c r="J1915" s="29" t="s">
        <v>17</v>
      </c>
      <c r="K1915" s="29" t="s">
        <v>16</v>
      </c>
      <c r="L1915" s="29" t="str">
        <f>_xlfn.XLOOKUP($D1915,mapping!$B$2:$B$124,mapping!$A$2:$A$124,,0)</f>
        <v>Data Scientist</v>
      </c>
      <c r="M1915" s="29" t="str">
        <f>_xlfn.XLOOKUP($C1915,mapping!$J$2:$J$5,mapping!$K$2:$K$5,,0)</f>
        <v>Full-Time</v>
      </c>
      <c r="N1915" s="29" t="str">
        <f>_xlfn.XLOOKUP($B1915,mapping!$G$2:$G$5,mapping!$H$2:$H$5,,0)</f>
        <v>Senior</v>
      </c>
      <c r="O1915" s="29" t="str">
        <f>_xlfn.XLOOKUP($J1915,mapping!$D$2:$D$56,mapping!$E$2:$E$56,,0)</f>
        <v>United States</v>
      </c>
      <c r="P1915" s="29" t="str">
        <f>_xlfn.XLOOKUP($K1915,mapping!$P$2:$P$4,mapping!$Q$2:$Q$4,,0)</f>
        <v>Medium</v>
      </c>
      <c r="Q1915" s="29" t="str">
        <f>_xlfn.XLOOKUP($I1915,mapping!$M$2:$M$4,mapping!$N$2:$N$4,,0)</f>
        <v>On-site</v>
      </c>
    </row>
    <row r="1916" spans="1:17" x14ac:dyDescent="0.25">
      <c r="A1916" s="28">
        <v>2023</v>
      </c>
      <c r="B1916" s="29" t="s">
        <v>21</v>
      </c>
      <c r="C1916" s="29" t="s">
        <v>12</v>
      </c>
      <c r="D1916" s="29" t="s">
        <v>26</v>
      </c>
      <c r="E1916" s="28">
        <v>108000</v>
      </c>
      <c r="F1916" s="29" t="s">
        <v>14</v>
      </c>
      <c r="G1916" s="28">
        <v>108000</v>
      </c>
      <c r="H1916" s="29" t="s">
        <v>17</v>
      </c>
      <c r="I1916" s="28">
        <v>100</v>
      </c>
      <c r="J1916" s="29" t="s">
        <v>17</v>
      </c>
      <c r="K1916" s="29" t="s">
        <v>16</v>
      </c>
      <c r="L1916" s="29" t="str">
        <f>_xlfn.XLOOKUP($D1916,mapping!$B$2:$B$124,mapping!$A$2:$A$124,,0)</f>
        <v>Data Engineer</v>
      </c>
      <c r="M1916" s="29" t="str">
        <f>_xlfn.XLOOKUP($C1916,mapping!$J$2:$J$5,mapping!$K$2:$K$5,,0)</f>
        <v>Full-Time</v>
      </c>
      <c r="N1916" s="29" t="str">
        <f>_xlfn.XLOOKUP($B1916,mapping!$G$2:$G$5,mapping!$H$2:$H$5,,0)</f>
        <v>Senior</v>
      </c>
      <c r="O1916" s="29" t="str">
        <f>_xlfn.XLOOKUP($J1916,mapping!$D$2:$D$56,mapping!$E$2:$E$56,,0)</f>
        <v>United States</v>
      </c>
      <c r="P1916" s="29" t="str">
        <f>_xlfn.XLOOKUP($K1916,mapping!$P$2:$P$4,mapping!$Q$2:$Q$4,,0)</f>
        <v>Medium</v>
      </c>
      <c r="Q1916" s="29" t="str">
        <f>_xlfn.XLOOKUP($I1916,mapping!$M$2:$M$4,mapping!$N$2:$N$4,,0)</f>
        <v>Remote</v>
      </c>
    </row>
    <row r="1917" spans="1:17" x14ac:dyDescent="0.25">
      <c r="A1917" s="28">
        <v>2023</v>
      </c>
      <c r="B1917" s="29" t="s">
        <v>21</v>
      </c>
      <c r="C1917" s="29" t="s">
        <v>12</v>
      </c>
      <c r="D1917" s="29" t="s">
        <v>22</v>
      </c>
      <c r="E1917" s="28">
        <v>162000</v>
      </c>
      <c r="F1917" s="29" t="s">
        <v>14</v>
      </c>
      <c r="G1917" s="28">
        <v>162000</v>
      </c>
      <c r="H1917" s="29" t="s">
        <v>17</v>
      </c>
      <c r="I1917" s="28">
        <v>100</v>
      </c>
      <c r="J1917" s="29" t="s">
        <v>17</v>
      </c>
      <c r="K1917" s="29" t="s">
        <v>16</v>
      </c>
      <c r="L1917" s="29" t="str">
        <f>_xlfn.XLOOKUP($D1917,mapping!$B$2:$B$124,mapping!$A$2:$A$124,,0)</f>
        <v>Data Scientist</v>
      </c>
      <c r="M1917" s="29" t="str">
        <f>_xlfn.XLOOKUP($C1917,mapping!$J$2:$J$5,mapping!$K$2:$K$5,,0)</f>
        <v>Full-Time</v>
      </c>
      <c r="N1917" s="29" t="str">
        <f>_xlfn.XLOOKUP($B1917,mapping!$G$2:$G$5,mapping!$H$2:$H$5,,0)</f>
        <v>Senior</v>
      </c>
      <c r="O1917" s="29" t="str">
        <f>_xlfn.XLOOKUP($J1917,mapping!$D$2:$D$56,mapping!$E$2:$E$56,,0)</f>
        <v>United States</v>
      </c>
      <c r="P1917" s="29" t="str">
        <f>_xlfn.XLOOKUP($K1917,mapping!$P$2:$P$4,mapping!$Q$2:$Q$4,,0)</f>
        <v>Medium</v>
      </c>
      <c r="Q1917" s="29" t="str">
        <f>_xlfn.XLOOKUP($I1917,mapping!$M$2:$M$4,mapping!$N$2:$N$4,,0)</f>
        <v>Remote</v>
      </c>
    </row>
    <row r="1918" spans="1:17" x14ac:dyDescent="0.25">
      <c r="A1918" s="28">
        <v>2023</v>
      </c>
      <c r="B1918" s="29" t="s">
        <v>21</v>
      </c>
      <c r="C1918" s="29" t="s">
        <v>12</v>
      </c>
      <c r="D1918" s="29" t="s">
        <v>50</v>
      </c>
      <c r="E1918" s="28">
        <v>222000</v>
      </c>
      <c r="F1918" s="29" t="s">
        <v>14</v>
      </c>
      <c r="G1918" s="28">
        <v>222000</v>
      </c>
      <c r="H1918" s="29" t="s">
        <v>17</v>
      </c>
      <c r="I1918" s="28">
        <v>0</v>
      </c>
      <c r="J1918" s="29" t="s">
        <v>17</v>
      </c>
      <c r="K1918" s="29" t="s">
        <v>16</v>
      </c>
      <c r="L1918" s="29" t="str">
        <f>_xlfn.XLOOKUP($D1918,mapping!$B$2:$B$124,mapping!$A$2:$A$124,,0)</f>
        <v>Machine Learning Engineer</v>
      </c>
      <c r="M1918" s="29" t="str">
        <f>_xlfn.XLOOKUP($C1918,mapping!$J$2:$J$5,mapping!$K$2:$K$5,,0)</f>
        <v>Full-Time</v>
      </c>
      <c r="N1918" s="29" t="str">
        <f>_xlfn.XLOOKUP($B1918,mapping!$G$2:$G$5,mapping!$H$2:$H$5,,0)</f>
        <v>Senior</v>
      </c>
      <c r="O1918" s="29" t="str">
        <f>_xlfn.XLOOKUP($J1918,mapping!$D$2:$D$56,mapping!$E$2:$E$56,,0)</f>
        <v>United States</v>
      </c>
      <c r="P1918" s="29" t="str">
        <f>_xlfn.XLOOKUP($K1918,mapping!$P$2:$P$4,mapping!$Q$2:$Q$4,,0)</f>
        <v>Medium</v>
      </c>
      <c r="Q1918" s="29" t="str">
        <f>_xlfn.XLOOKUP($I1918,mapping!$M$2:$M$4,mapping!$N$2:$N$4,,0)</f>
        <v>On-site</v>
      </c>
    </row>
    <row r="1919" spans="1:17" x14ac:dyDescent="0.25">
      <c r="A1919" s="28">
        <v>2023</v>
      </c>
      <c r="B1919" s="29" t="s">
        <v>21</v>
      </c>
      <c r="C1919" s="29" t="s">
        <v>12</v>
      </c>
      <c r="D1919" s="29" t="s">
        <v>13</v>
      </c>
      <c r="E1919" s="28">
        <v>75000</v>
      </c>
      <c r="F1919" s="29" t="s">
        <v>14</v>
      </c>
      <c r="G1919" s="28">
        <v>75000</v>
      </c>
      <c r="H1919" s="29" t="s">
        <v>17</v>
      </c>
      <c r="I1919" s="28">
        <v>0</v>
      </c>
      <c r="J1919" s="29" t="s">
        <v>17</v>
      </c>
      <c r="K1919" s="29" t="s">
        <v>16</v>
      </c>
      <c r="L1919" s="29" t="str">
        <f>_xlfn.XLOOKUP($D1919,mapping!$B$2:$B$124,mapping!$A$2:$A$124,,0)</f>
        <v>Data Analyst</v>
      </c>
      <c r="M1919" s="29" t="str">
        <f>_xlfn.XLOOKUP($C1919,mapping!$J$2:$J$5,mapping!$K$2:$K$5,,0)</f>
        <v>Full-Time</v>
      </c>
      <c r="N1919" s="29" t="str">
        <f>_xlfn.XLOOKUP($B1919,mapping!$G$2:$G$5,mapping!$H$2:$H$5,,0)</f>
        <v>Senior</v>
      </c>
      <c r="O1919" s="29" t="str">
        <f>_xlfn.XLOOKUP($J1919,mapping!$D$2:$D$56,mapping!$E$2:$E$56,,0)</f>
        <v>United States</v>
      </c>
      <c r="P1919" s="29" t="str">
        <f>_xlfn.XLOOKUP($K1919,mapping!$P$2:$P$4,mapping!$Q$2:$Q$4,,0)</f>
        <v>Medium</v>
      </c>
      <c r="Q1919" s="29" t="str">
        <f>_xlfn.XLOOKUP($I1919,mapping!$M$2:$M$4,mapping!$N$2:$N$4,,0)</f>
        <v>On-site</v>
      </c>
    </row>
    <row r="1920" spans="1:17" x14ac:dyDescent="0.25">
      <c r="A1920" s="28">
        <v>2023</v>
      </c>
      <c r="B1920" s="29" t="s">
        <v>21</v>
      </c>
      <c r="C1920" s="29" t="s">
        <v>12</v>
      </c>
      <c r="D1920" s="29" t="s">
        <v>22</v>
      </c>
      <c r="E1920" s="28">
        <v>210000</v>
      </c>
      <c r="F1920" s="29" t="s">
        <v>14</v>
      </c>
      <c r="G1920" s="28">
        <v>210000</v>
      </c>
      <c r="H1920" s="29" t="s">
        <v>17</v>
      </c>
      <c r="I1920" s="28">
        <v>0</v>
      </c>
      <c r="J1920" s="29" t="s">
        <v>17</v>
      </c>
      <c r="K1920" s="29" t="s">
        <v>16</v>
      </c>
      <c r="L1920" s="29" t="str">
        <f>_xlfn.XLOOKUP($D1920,mapping!$B$2:$B$124,mapping!$A$2:$A$124,,0)</f>
        <v>Data Scientist</v>
      </c>
      <c r="M1920" s="29" t="str">
        <f>_xlfn.XLOOKUP($C1920,mapping!$J$2:$J$5,mapping!$K$2:$K$5,,0)</f>
        <v>Full-Time</v>
      </c>
      <c r="N1920" s="29" t="str">
        <f>_xlfn.XLOOKUP($B1920,mapping!$G$2:$G$5,mapping!$H$2:$H$5,,0)</f>
        <v>Senior</v>
      </c>
      <c r="O1920" s="29" t="str">
        <f>_xlfn.XLOOKUP($J1920,mapping!$D$2:$D$56,mapping!$E$2:$E$56,,0)</f>
        <v>United States</v>
      </c>
      <c r="P1920" s="29" t="str">
        <f>_xlfn.XLOOKUP($K1920,mapping!$P$2:$P$4,mapping!$Q$2:$Q$4,,0)</f>
        <v>Medium</v>
      </c>
      <c r="Q1920" s="29" t="str">
        <f>_xlfn.XLOOKUP($I1920,mapping!$M$2:$M$4,mapping!$N$2:$N$4,,0)</f>
        <v>On-site</v>
      </c>
    </row>
    <row r="1921" spans="1:17" x14ac:dyDescent="0.25">
      <c r="A1921" s="28">
        <v>2023</v>
      </c>
      <c r="B1921" s="29" t="s">
        <v>21</v>
      </c>
      <c r="C1921" s="29" t="s">
        <v>12</v>
      </c>
      <c r="D1921" s="29" t="s">
        <v>26</v>
      </c>
      <c r="E1921" s="28">
        <v>160000</v>
      </c>
      <c r="F1921" s="29" t="s">
        <v>14</v>
      </c>
      <c r="G1921" s="28">
        <v>160000</v>
      </c>
      <c r="H1921" s="29" t="s">
        <v>17</v>
      </c>
      <c r="I1921" s="28">
        <v>100</v>
      </c>
      <c r="J1921" s="29" t="s">
        <v>17</v>
      </c>
      <c r="K1921" s="29" t="s">
        <v>16</v>
      </c>
      <c r="L1921" s="29" t="str">
        <f>_xlfn.XLOOKUP($D1921,mapping!$B$2:$B$124,mapping!$A$2:$A$124,,0)</f>
        <v>Data Engineer</v>
      </c>
      <c r="M1921" s="29" t="str">
        <f>_xlfn.XLOOKUP($C1921,mapping!$J$2:$J$5,mapping!$K$2:$K$5,,0)</f>
        <v>Full-Time</v>
      </c>
      <c r="N1921" s="29" t="str">
        <f>_xlfn.XLOOKUP($B1921,mapping!$G$2:$G$5,mapping!$H$2:$H$5,,0)</f>
        <v>Senior</v>
      </c>
      <c r="O1921" s="29" t="str">
        <f>_xlfn.XLOOKUP($J1921,mapping!$D$2:$D$56,mapping!$E$2:$E$56,,0)</f>
        <v>United States</v>
      </c>
      <c r="P1921" s="29" t="str">
        <f>_xlfn.XLOOKUP($K1921,mapping!$P$2:$P$4,mapping!$Q$2:$Q$4,,0)</f>
        <v>Medium</v>
      </c>
      <c r="Q1921" s="29" t="str">
        <f>_xlfn.XLOOKUP($I1921,mapping!$M$2:$M$4,mapping!$N$2:$N$4,,0)</f>
        <v>Remote</v>
      </c>
    </row>
    <row r="1922" spans="1:17" x14ac:dyDescent="0.25">
      <c r="A1922" s="28">
        <v>2023</v>
      </c>
      <c r="B1922" s="29" t="s">
        <v>21</v>
      </c>
      <c r="C1922" s="29" t="s">
        <v>12</v>
      </c>
      <c r="D1922" s="29" t="s">
        <v>22</v>
      </c>
      <c r="E1922" s="28">
        <v>132500</v>
      </c>
      <c r="F1922" s="29" t="s">
        <v>14</v>
      </c>
      <c r="G1922" s="28">
        <v>132500</v>
      </c>
      <c r="H1922" s="29" t="s">
        <v>17</v>
      </c>
      <c r="I1922" s="28">
        <v>0</v>
      </c>
      <c r="J1922" s="29" t="s">
        <v>17</v>
      </c>
      <c r="K1922" s="29" t="s">
        <v>16</v>
      </c>
      <c r="L1922" s="29" t="str">
        <f>_xlfn.XLOOKUP($D1922,mapping!$B$2:$B$124,mapping!$A$2:$A$124,,0)</f>
        <v>Data Scientist</v>
      </c>
      <c r="M1922" s="29" t="str">
        <f>_xlfn.XLOOKUP($C1922,mapping!$J$2:$J$5,mapping!$K$2:$K$5,,0)</f>
        <v>Full-Time</v>
      </c>
      <c r="N1922" s="29" t="str">
        <f>_xlfn.XLOOKUP($B1922,mapping!$G$2:$G$5,mapping!$H$2:$H$5,,0)</f>
        <v>Senior</v>
      </c>
      <c r="O1922" s="29" t="str">
        <f>_xlfn.XLOOKUP($J1922,mapping!$D$2:$D$56,mapping!$E$2:$E$56,,0)</f>
        <v>United States</v>
      </c>
      <c r="P1922" s="29" t="str">
        <f>_xlfn.XLOOKUP($K1922,mapping!$P$2:$P$4,mapping!$Q$2:$Q$4,,0)</f>
        <v>Medium</v>
      </c>
      <c r="Q1922" s="29" t="str">
        <f>_xlfn.XLOOKUP($I1922,mapping!$M$2:$M$4,mapping!$N$2:$N$4,,0)</f>
        <v>On-site</v>
      </c>
    </row>
    <row r="1923" spans="1:17" x14ac:dyDescent="0.25">
      <c r="A1923" s="28">
        <v>2023</v>
      </c>
      <c r="B1923" s="29" t="s">
        <v>21</v>
      </c>
      <c r="C1923" s="29" t="s">
        <v>12</v>
      </c>
      <c r="D1923" s="29" t="s">
        <v>106</v>
      </c>
      <c r="E1923" s="28">
        <v>330000</v>
      </c>
      <c r="F1923" s="29" t="s">
        <v>14</v>
      </c>
      <c r="G1923" s="28">
        <v>330000</v>
      </c>
      <c r="H1923" s="29" t="s">
        <v>17</v>
      </c>
      <c r="I1923" s="28">
        <v>0</v>
      </c>
      <c r="J1923" s="29" t="s">
        <v>17</v>
      </c>
      <c r="K1923" s="29" t="s">
        <v>16</v>
      </c>
      <c r="L1923" s="29" t="str">
        <f>_xlfn.XLOOKUP($D1923,mapping!$B$2:$B$124,mapping!$A$2:$A$124,,0)</f>
        <v>Machine Learning Engineer</v>
      </c>
      <c r="M1923" s="29" t="str">
        <f>_xlfn.XLOOKUP($C1923,mapping!$J$2:$J$5,mapping!$K$2:$K$5,,0)</f>
        <v>Full-Time</v>
      </c>
      <c r="N1923" s="29" t="str">
        <f>_xlfn.XLOOKUP($B1923,mapping!$G$2:$G$5,mapping!$H$2:$H$5,,0)</f>
        <v>Senior</v>
      </c>
      <c r="O1923" s="29" t="str">
        <f>_xlfn.XLOOKUP($J1923,mapping!$D$2:$D$56,mapping!$E$2:$E$56,,0)</f>
        <v>United States</v>
      </c>
      <c r="P1923" s="29" t="str">
        <f>_xlfn.XLOOKUP($K1923,mapping!$P$2:$P$4,mapping!$Q$2:$Q$4,,0)</f>
        <v>Medium</v>
      </c>
      <c r="Q1923" s="29" t="str">
        <f>_xlfn.XLOOKUP($I1923,mapping!$M$2:$M$4,mapping!$N$2:$N$4,,0)</f>
        <v>On-site</v>
      </c>
    </row>
    <row r="1924" spans="1:17" x14ac:dyDescent="0.25">
      <c r="A1924" s="28">
        <v>2024</v>
      </c>
      <c r="B1924" s="29" t="s">
        <v>29</v>
      </c>
      <c r="C1924" s="29" t="s">
        <v>53</v>
      </c>
      <c r="D1924" s="29" t="s">
        <v>167</v>
      </c>
      <c r="E1924" s="28">
        <v>30000</v>
      </c>
      <c r="F1924" s="29" t="s">
        <v>14</v>
      </c>
      <c r="G1924" s="28">
        <v>30000</v>
      </c>
      <c r="H1924" s="29" t="s">
        <v>28</v>
      </c>
      <c r="I1924" s="28">
        <v>100</v>
      </c>
      <c r="J1924" s="29" t="s">
        <v>28</v>
      </c>
      <c r="K1924" s="29" t="s">
        <v>16</v>
      </c>
      <c r="L1924" s="29" t="str">
        <f>_xlfn.XLOOKUP($D1924,mapping!$B$2:$B$124,mapping!$A$2:$A$124,,0)</f>
        <v>Data Scientist</v>
      </c>
      <c r="M1924" s="29" t="str">
        <f>_xlfn.XLOOKUP($C1924,mapping!$J$2:$J$5,mapping!$K$2:$K$5,,0)</f>
        <v>Full-Time</v>
      </c>
      <c r="N1924" s="29" t="str">
        <f>_xlfn.XLOOKUP($B1924,mapping!$G$2:$G$5,mapping!$H$2:$H$5,,0)</f>
        <v>Junior</v>
      </c>
      <c r="O1924" s="29" t="str">
        <f>_xlfn.XLOOKUP($J1924,mapping!$D$2:$D$56,mapping!$E$2:$E$56,,0)</f>
        <v>United Kingdom</v>
      </c>
      <c r="P1924" s="29" t="str">
        <f>_xlfn.XLOOKUP($K1924,mapping!$P$2:$P$4,mapping!$Q$2:$Q$4,,0)</f>
        <v>Medium</v>
      </c>
      <c r="Q1924" s="29" t="str">
        <f>_xlfn.XLOOKUP($I1924,mapping!$M$2:$M$4,mapping!$N$2:$N$4,,0)</f>
        <v>Remote</v>
      </c>
    </row>
    <row r="1925" spans="1:17" x14ac:dyDescent="0.25">
      <c r="A1925" s="28">
        <v>2024</v>
      </c>
      <c r="B1925" s="29" t="s">
        <v>21</v>
      </c>
      <c r="C1925" s="29" t="s">
        <v>12</v>
      </c>
      <c r="D1925" s="29" t="s">
        <v>40</v>
      </c>
      <c r="E1925" s="28">
        <v>54395</v>
      </c>
      <c r="F1925" s="29" t="s">
        <v>27</v>
      </c>
      <c r="G1925" s="28">
        <v>67993</v>
      </c>
      <c r="H1925" s="29" t="s">
        <v>123</v>
      </c>
      <c r="I1925" s="28">
        <v>0</v>
      </c>
      <c r="J1925" s="29" t="s">
        <v>123</v>
      </c>
      <c r="K1925" s="29" t="s">
        <v>16</v>
      </c>
      <c r="L1925" s="29" t="str">
        <f>_xlfn.XLOOKUP($D1925,mapping!$B$2:$B$124,mapping!$A$2:$A$124,,0)</f>
        <v>Business Intelligence</v>
      </c>
      <c r="M1925" s="29" t="str">
        <f>_xlfn.XLOOKUP($C1925,mapping!$J$2:$J$5,mapping!$K$2:$K$5,,0)</f>
        <v>Full-Time</v>
      </c>
      <c r="N1925" s="29" t="str">
        <f>_xlfn.XLOOKUP($B1925,mapping!$G$2:$G$5,mapping!$H$2:$H$5,,0)</f>
        <v>Senior</v>
      </c>
      <c r="O1925" s="29" t="str">
        <f>_xlfn.XLOOKUP($J1925,mapping!$D$2:$D$56,mapping!$E$2:$E$56,,0)</f>
        <v>South Africa</v>
      </c>
      <c r="P1925" s="29" t="str">
        <f>_xlfn.XLOOKUP($K1925,mapping!$P$2:$P$4,mapping!$Q$2:$Q$4,,0)</f>
        <v>Medium</v>
      </c>
      <c r="Q1925" s="29" t="str">
        <f>_xlfn.XLOOKUP($I1925,mapping!$M$2:$M$4,mapping!$N$2:$N$4,,0)</f>
        <v>On-site</v>
      </c>
    </row>
    <row r="1926" spans="1:17" x14ac:dyDescent="0.25">
      <c r="A1926" s="28">
        <v>2023</v>
      </c>
      <c r="B1926" s="29" t="s">
        <v>21</v>
      </c>
      <c r="C1926" s="29" t="s">
        <v>12</v>
      </c>
      <c r="D1926" s="29" t="s">
        <v>22</v>
      </c>
      <c r="E1926" s="28">
        <v>180000</v>
      </c>
      <c r="F1926" s="29" t="s">
        <v>14</v>
      </c>
      <c r="G1926" s="28">
        <v>180000</v>
      </c>
      <c r="H1926" s="29" t="s">
        <v>17</v>
      </c>
      <c r="I1926" s="28">
        <v>0</v>
      </c>
      <c r="J1926" s="29" t="s">
        <v>17</v>
      </c>
      <c r="K1926" s="29" t="s">
        <v>16</v>
      </c>
      <c r="L1926" s="29" t="str">
        <f>_xlfn.XLOOKUP($D1926,mapping!$B$2:$B$124,mapping!$A$2:$A$124,,0)</f>
        <v>Data Scientist</v>
      </c>
      <c r="M1926" s="29" t="str">
        <f>_xlfn.XLOOKUP($C1926,mapping!$J$2:$J$5,mapping!$K$2:$K$5,,0)</f>
        <v>Full-Time</v>
      </c>
      <c r="N1926" s="29" t="str">
        <f>_xlfn.XLOOKUP($B1926,mapping!$G$2:$G$5,mapping!$H$2:$H$5,,0)</f>
        <v>Senior</v>
      </c>
      <c r="O1926" s="29" t="str">
        <f>_xlfn.XLOOKUP($J1926,mapping!$D$2:$D$56,mapping!$E$2:$E$56,,0)</f>
        <v>United States</v>
      </c>
      <c r="P1926" s="29" t="str">
        <f>_xlfn.XLOOKUP($K1926,mapping!$P$2:$P$4,mapping!$Q$2:$Q$4,,0)</f>
        <v>Medium</v>
      </c>
      <c r="Q1926" s="29" t="str">
        <f>_xlfn.XLOOKUP($I1926,mapping!$M$2:$M$4,mapping!$N$2:$N$4,,0)</f>
        <v>On-site</v>
      </c>
    </row>
    <row r="1927" spans="1:17" x14ac:dyDescent="0.25">
      <c r="A1927" s="28">
        <v>2023</v>
      </c>
      <c r="B1927" s="29" t="s">
        <v>21</v>
      </c>
      <c r="C1927" s="29" t="s">
        <v>12</v>
      </c>
      <c r="D1927" s="29" t="s">
        <v>51</v>
      </c>
      <c r="E1927" s="28">
        <v>212800</v>
      </c>
      <c r="F1927" s="29" t="s">
        <v>14</v>
      </c>
      <c r="G1927" s="28">
        <v>212800</v>
      </c>
      <c r="H1927" s="29" t="s">
        <v>17</v>
      </c>
      <c r="I1927" s="28">
        <v>0</v>
      </c>
      <c r="J1927" s="29" t="s">
        <v>17</v>
      </c>
      <c r="K1927" s="29" t="s">
        <v>33</v>
      </c>
      <c r="L1927" s="29" t="str">
        <f>_xlfn.XLOOKUP($D1927,mapping!$B$2:$B$124,mapping!$A$2:$A$124,,0)</f>
        <v>Applied Scientist</v>
      </c>
      <c r="M1927" s="29" t="str">
        <f>_xlfn.XLOOKUP($C1927,mapping!$J$2:$J$5,mapping!$K$2:$K$5,,0)</f>
        <v>Full-Time</v>
      </c>
      <c r="N1927" s="29" t="str">
        <f>_xlfn.XLOOKUP($B1927,mapping!$G$2:$G$5,mapping!$H$2:$H$5,,0)</f>
        <v>Senior</v>
      </c>
      <c r="O1927" s="29" t="str">
        <f>_xlfn.XLOOKUP($J1927,mapping!$D$2:$D$56,mapping!$E$2:$E$56,,0)</f>
        <v>United States</v>
      </c>
      <c r="P1927" s="29" t="str">
        <f>_xlfn.XLOOKUP($K1927,mapping!$P$2:$P$4,mapping!$Q$2:$Q$4,,0)</f>
        <v>Large</v>
      </c>
      <c r="Q1927" s="29" t="str">
        <f>_xlfn.XLOOKUP($I1927,mapping!$M$2:$M$4,mapping!$N$2:$N$4,,0)</f>
        <v>On-site</v>
      </c>
    </row>
    <row r="1928" spans="1:17" x14ac:dyDescent="0.25">
      <c r="A1928" s="28">
        <v>2023</v>
      </c>
      <c r="B1928" s="29" t="s">
        <v>21</v>
      </c>
      <c r="C1928" s="29" t="s">
        <v>12</v>
      </c>
      <c r="D1928" s="29" t="s">
        <v>63</v>
      </c>
      <c r="E1928" s="28">
        <v>204000</v>
      </c>
      <c r="F1928" s="29" t="s">
        <v>14</v>
      </c>
      <c r="G1928" s="28">
        <v>204000</v>
      </c>
      <c r="H1928" s="29" t="s">
        <v>17</v>
      </c>
      <c r="I1928" s="28">
        <v>100</v>
      </c>
      <c r="J1928" s="29" t="s">
        <v>17</v>
      </c>
      <c r="K1928" s="29" t="s">
        <v>16</v>
      </c>
      <c r="L1928" s="29" t="str">
        <f>_xlfn.XLOOKUP($D1928,mapping!$B$2:$B$124,mapping!$A$2:$A$124,,0)</f>
        <v>Data Architect</v>
      </c>
      <c r="M1928" s="29" t="str">
        <f>_xlfn.XLOOKUP($C1928,mapping!$J$2:$J$5,mapping!$K$2:$K$5,,0)</f>
        <v>Full-Time</v>
      </c>
      <c r="N1928" s="29" t="str">
        <f>_xlfn.XLOOKUP($B1928,mapping!$G$2:$G$5,mapping!$H$2:$H$5,,0)</f>
        <v>Senior</v>
      </c>
      <c r="O1928" s="29" t="str">
        <f>_xlfn.XLOOKUP($J1928,mapping!$D$2:$D$56,mapping!$E$2:$E$56,,0)</f>
        <v>United States</v>
      </c>
      <c r="P1928" s="29" t="str">
        <f>_xlfn.XLOOKUP($K1928,mapping!$P$2:$P$4,mapping!$Q$2:$Q$4,,0)</f>
        <v>Medium</v>
      </c>
      <c r="Q1928" s="29" t="str">
        <f>_xlfn.XLOOKUP($I1928,mapping!$M$2:$M$4,mapping!$N$2:$N$4,,0)</f>
        <v>Remote</v>
      </c>
    </row>
    <row r="1929" spans="1:17" x14ac:dyDescent="0.25">
      <c r="A1929" s="28">
        <v>2023</v>
      </c>
      <c r="B1929" s="29" t="s">
        <v>21</v>
      </c>
      <c r="C1929" s="29" t="s">
        <v>12</v>
      </c>
      <c r="D1929" s="29" t="s">
        <v>26</v>
      </c>
      <c r="E1929" s="28">
        <v>210000</v>
      </c>
      <c r="F1929" s="29" t="s">
        <v>14</v>
      </c>
      <c r="G1929" s="28">
        <v>210000</v>
      </c>
      <c r="H1929" s="29" t="s">
        <v>17</v>
      </c>
      <c r="I1929" s="28">
        <v>100</v>
      </c>
      <c r="J1929" s="29" t="s">
        <v>17</v>
      </c>
      <c r="K1929" s="29" t="s">
        <v>16</v>
      </c>
      <c r="L1929" s="29" t="str">
        <f>_xlfn.XLOOKUP($D1929,mapping!$B$2:$B$124,mapping!$A$2:$A$124,,0)</f>
        <v>Data Engineer</v>
      </c>
      <c r="M1929" s="29" t="str">
        <f>_xlfn.XLOOKUP($C1929,mapping!$J$2:$J$5,mapping!$K$2:$K$5,,0)</f>
        <v>Full-Time</v>
      </c>
      <c r="N1929" s="29" t="str">
        <f>_xlfn.XLOOKUP($B1929,mapping!$G$2:$G$5,mapping!$H$2:$H$5,,0)</f>
        <v>Senior</v>
      </c>
      <c r="O1929" s="29" t="str">
        <f>_xlfn.XLOOKUP($J1929,mapping!$D$2:$D$56,mapping!$E$2:$E$56,,0)</f>
        <v>United States</v>
      </c>
      <c r="P1929" s="29" t="str">
        <f>_xlfn.XLOOKUP($K1929,mapping!$P$2:$P$4,mapping!$Q$2:$Q$4,,0)</f>
        <v>Medium</v>
      </c>
      <c r="Q1929" s="29" t="str">
        <f>_xlfn.XLOOKUP($I1929,mapping!$M$2:$M$4,mapping!$N$2:$N$4,,0)</f>
        <v>Remote</v>
      </c>
    </row>
    <row r="1930" spans="1:17" x14ac:dyDescent="0.25">
      <c r="A1930" s="28">
        <v>2024</v>
      </c>
      <c r="B1930" s="29" t="s">
        <v>29</v>
      </c>
      <c r="C1930" s="29" t="s">
        <v>12</v>
      </c>
      <c r="D1930" s="29" t="s">
        <v>13</v>
      </c>
      <c r="E1930" s="28">
        <v>61700</v>
      </c>
      <c r="F1930" s="29" t="s">
        <v>14</v>
      </c>
      <c r="G1930" s="28">
        <v>61700</v>
      </c>
      <c r="H1930" s="29" t="s">
        <v>17</v>
      </c>
      <c r="I1930" s="28">
        <v>100</v>
      </c>
      <c r="J1930" s="29" t="s">
        <v>17</v>
      </c>
      <c r="K1930" s="29" t="s">
        <v>16</v>
      </c>
      <c r="L1930" s="29" t="str">
        <f>_xlfn.XLOOKUP($D1930,mapping!$B$2:$B$124,mapping!$A$2:$A$124,,0)</f>
        <v>Data Analyst</v>
      </c>
      <c r="M1930" s="29" t="str">
        <f>_xlfn.XLOOKUP($C1930,mapping!$J$2:$J$5,mapping!$K$2:$K$5,,0)</f>
        <v>Full-Time</v>
      </c>
      <c r="N1930" s="29" t="str">
        <f>_xlfn.XLOOKUP($B1930,mapping!$G$2:$G$5,mapping!$H$2:$H$5,,0)</f>
        <v>Junior</v>
      </c>
      <c r="O1930" s="29" t="str">
        <f>_xlfn.XLOOKUP($J1930,mapping!$D$2:$D$56,mapping!$E$2:$E$56,,0)</f>
        <v>United States</v>
      </c>
      <c r="P1930" s="29" t="str">
        <f>_xlfn.XLOOKUP($K1930,mapping!$P$2:$P$4,mapping!$Q$2:$Q$4,,0)</f>
        <v>Medium</v>
      </c>
      <c r="Q1930" s="29" t="str">
        <f>_xlfn.XLOOKUP($I1930,mapping!$M$2:$M$4,mapping!$N$2:$N$4,,0)</f>
        <v>Remote</v>
      </c>
    </row>
    <row r="1931" spans="1:17" x14ac:dyDescent="0.25">
      <c r="A1931" s="28">
        <v>2024</v>
      </c>
      <c r="B1931" s="29" t="s">
        <v>21</v>
      </c>
      <c r="C1931" s="29" t="s">
        <v>12</v>
      </c>
      <c r="D1931" s="29" t="s">
        <v>23</v>
      </c>
      <c r="E1931" s="28">
        <v>144600</v>
      </c>
      <c r="F1931" s="29" t="s">
        <v>14</v>
      </c>
      <c r="G1931" s="28">
        <v>144600</v>
      </c>
      <c r="H1931" s="29" t="s">
        <v>17</v>
      </c>
      <c r="I1931" s="28">
        <v>0</v>
      </c>
      <c r="J1931" s="29" t="s">
        <v>17</v>
      </c>
      <c r="K1931" s="29" t="s">
        <v>16</v>
      </c>
      <c r="L1931" s="29" t="str">
        <f>_xlfn.XLOOKUP($D1931,mapping!$B$2:$B$124,mapping!$A$2:$A$124,,0)</f>
        <v>Researcher</v>
      </c>
      <c r="M1931" s="29" t="str">
        <f>_xlfn.XLOOKUP($C1931,mapping!$J$2:$J$5,mapping!$K$2:$K$5,,0)</f>
        <v>Full-Time</v>
      </c>
      <c r="N1931" s="29" t="str">
        <f>_xlfn.XLOOKUP($B1931,mapping!$G$2:$G$5,mapping!$H$2:$H$5,,0)</f>
        <v>Senior</v>
      </c>
      <c r="O1931" s="29" t="str">
        <f>_xlfn.XLOOKUP($J1931,mapping!$D$2:$D$56,mapping!$E$2:$E$56,,0)</f>
        <v>United States</v>
      </c>
      <c r="P1931" s="29" t="str">
        <f>_xlfn.XLOOKUP($K1931,mapping!$P$2:$P$4,mapping!$Q$2:$Q$4,,0)</f>
        <v>Medium</v>
      </c>
      <c r="Q1931" s="29" t="str">
        <f>_xlfn.XLOOKUP($I1931,mapping!$M$2:$M$4,mapping!$N$2:$N$4,,0)</f>
        <v>On-site</v>
      </c>
    </row>
    <row r="1932" spans="1:17" x14ac:dyDescent="0.25">
      <c r="A1932" s="28">
        <v>2023</v>
      </c>
      <c r="B1932" s="29" t="s">
        <v>11</v>
      </c>
      <c r="C1932" s="29" t="s">
        <v>12</v>
      </c>
      <c r="D1932" s="29" t="s">
        <v>22</v>
      </c>
      <c r="E1932" s="28">
        <v>135000</v>
      </c>
      <c r="F1932" s="29" t="s">
        <v>14</v>
      </c>
      <c r="G1932" s="28">
        <v>135000</v>
      </c>
      <c r="H1932" s="29" t="s">
        <v>17</v>
      </c>
      <c r="I1932" s="28">
        <v>100</v>
      </c>
      <c r="J1932" s="29" t="s">
        <v>17</v>
      </c>
      <c r="K1932" s="29" t="s">
        <v>16</v>
      </c>
      <c r="L1932" s="29" t="str">
        <f>_xlfn.XLOOKUP($D1932,mapping!$B$2:$B$124,mapping!$A$2:$A$124,,0)</f>
        <v>Data Scientist</v>
      </c>
      <c r="M1932" s="29" t="str">
        <f>_xlfn.XLOOKUP($C1932,mapping!$J$2:$J$5,mapping!$K$2:$K$5,,0)</f>
        <v>Full-Time</v>
      </c>
      <c r="N1932" s="29" t="str">
        <f>_xlfn.XLOOKUP($B1932,mapping!$G$2:$G$5,mapping!$H$2:$H$5,,0)</f>
        <v>Mid-Level</v>
      </c>
      <c r="O1932" s="29" t="str">
        <f>_xlfn.XLOOKUP($J1932,mapping!$D$2:$D$56,mapping!$E$2:$E$56,,0)</f>
        <v>United States</v>
      </c>
      <c r="P1932" s="29" t="str">
        <f>_xlfn.XLOOKUP($K1932,mapping!$P$2:$P$4,mapping!$Q$2:$Q$4,,0)</f>
        <v>Medium</v>
      </c>
      <c r="Q1932" s="29" t="str">
        <f>_xlfn.XLOOKUP($I1932,mapping!$M$2:$M$4,mapping!$N$2:$N$4,,0)</f>
        <v>Remote</v>
      </c>
    </row>
    <row r="1933" spans="1:17" x14ac:dyDescent="0.25">
      <c r="A1933" s="28">
        <v>2023</v>
      </c>
      <c r="B1933" s="29" t="s">
        <v>11</v>
      </c>
      <c r="C1933" s="29" t="s">
        <v>12</v>
      </c>
      <c r="D1933" s="29" t="s">
        <v>23</v>
      </c>
      <c r="E1933" s="28">
        <v>130000</v>
      </c>
      <c r="F1933" s="29" t="s">
        <v>14</v>
      </c>
      <c r="G1933" s="28">
        <v>130000</v>
      </c>
      <c r="H1933" s="29" t="s">
        <v>17</v>
      </c>
      <c r="I1933" s="28">
        <v>100</v>
      </c>
      <c r="J1933" s="29" t="s">
        <v>17</v>
      </c>
      <c r="K1933" s="29" t="s">
        <v>16</v>
      </c>
      <c r="L1933" s="29" t="str">
        <f>_xlfn.XLOOKUP($D1933,mapping!$B$2:$B$124,mapping!$A$2:$A$124,,0)</f>
        <v>Researcher</v>
      </c>
      <c r="M1933" s="29" t="str">
        <f>_xlfn.XLOOKUP($C1933,mapping!$J$2:$J$5,mapping!$K$2:$K$5,,0)</f>
        <v>Full-Time</v>
      </c>
      <c r="N1933" s="29" t="str">
        <f>_xlfn.XLOOKUP($B1933,mapping!$G$2:$G$5,mapping!$H$2:$H$5,,0)</f>
        <v>Mid-Level</v>
      </c>
      <c r="O1933" s="29" t="str">
        <f>_xlfn.XLOOKUP($J1933,mapping!$D$2:$D$56,mapping!$E$2:$E$56,,0)</f>
        <v>United States</v>
      </c>
      <c r="P1933" s="29" t="str">
        <f>_xlfn.XLOOKUP($K1933,mapping!$P$2:$P$4,mapping!$Q$2:$Q$4,,0)</f>
        <v>Medium</v>
      </c>
      <c r="Q1933" s="29" t="str">
        <f>_xlfn.XLOOKUP($I1933,mapping!$M$2:$M$4,mapping!$N$2:$N$4,,0)</f>
        <v>Remote</v>
      </c>
    </row>
    <row r="1934" spans="1:17" x14ac:dyDescent="0.25">
      <c r="A1934" s="28">
        <v>2023</v>
      </c>
      <c r="B1934" s="29" t="s">
        <v>21</v>
      </c>
      <c r="C1934" s="29" t="s">
        <v>12</v>
      </c>
      <c r="D1934" s="29" t="s">
        <v>58</v>
      </c>
      <c r="E1934" s="28">
        <v>299500</v>
      </c>
      <c r="F1934" s="29" t="s">
        <v>14</v>
      </c>
      <c r="G1934" s="28">
        <v>299500</v>
      </c>
      <c r="H1934" s="29" t="s">
        <v>17</v>
      </c>
      <c r="I1934" s="28">
        <v>0</v>
      </c>
      <c r="J1934" s="29" t="s">
        <v>17</v>
      </c>
      <c r="K1934" s="29" t="s">
        <v>16</v>
      </c>
      <c r="L1934" s="29" t="str">
        <f>_xlfn.XLOOKUP($D1934,mapping!$B$2:$B$124,mapping!$A$2:$A$124,,0)</f>
        <v>Data Manager</v>
      </c>
      <c r="M1934" s="29" t="str">
        <f>_xlfn.XLOOKUP($C1934,mapping!$J$2:$J$5,mapping!$K$2:$K$5,,0)</f>
        <v>Full-Time</v>
      </c>
      <c r="N1934" s="29" t="str">
        <f>_xlfn.XLOOKUP($B1934,mapping!$G$2:$G$5,mapping!$H$2:$H$5,,0)</f>
        <v>Senior</v>
      </c>
      <c r="O1934" s="29" t="str">
        <f>_xlfn.XLOOKUP($J1934,mapping!$D$2:$D$56,mapping!$E$2:$E$56,,0)</f>
        <v>United States</v>
      </c>
      <c r="P1934" s="29" t="str">
        <f>_xlfn.XLOOKUP($K1934,mapping!$P$2:$P$4,mapping!$Q$2:$Q$4,,0)</f>
        <v>Medium</v>
      </c>
      <c r="Q1934" s="29" t="str">
        <f>_xlfn.XLOOKUP($I1934,mapping!$M$2:$M$4,mapping!$N$2:$N$4,,0)</f>
        <v>On-site</v>
      </c>
    </row>
    <row r="1935" spans="1:17" x14ac:dyDescent="0.25">
      <c r="A1935" s="28">
        <v>2023</v>
      </c>
      <c r="B1935" s="29" t="s">
        <v>21</v>
      </c>
      <c r="C1935" s="29" t="s">
        <v>12</v>
      </c>
      <c r="D1935" s="29" t="s">
        <v>13</v>
      </c>
      <c r="E1935" s="28">
        <v>81666</v>
      </c>
      <c r="F1935" s="29" t="s">
        <v>14</v>
      </c>
      <c r="G1935" s="28">
        <v>81666</v>
      </c>
      <c r="H1935" s="29" t="s">
        <v>17</v>
      </c>
      <c r="I1935" s="28">
        <v>100</v>
      </c>
      <c r="J1935" s="29" t="s">
        <v>17</v>
      </c>
      <c r="K1935" s="29" t="s">
        <v>16</v>
      </c>
      <c r="L1935" s="29" t="str">
        <f>_xlfn.XLOOKUP($D1935,mapping!$B$2:$B$124,mapping!$A$2:$A$124,,0)</f>
        <v>Data Analyst</v>
      </c>
      <c r="M1935" s="29" t="str">
        <f>_xlfn.XLOOKUP($C1935,mapping!$J$2:$J$5,mapping!$K$2:$K$5,,0)</f>
        <v>Full-Time</v>
      </c>
      <c r="N1935" s="29" t="str">
        <f>_xlfn.XLOOKUP($B1935,mapping!$G$2:$G$5,mapping!$H$2:$H$5,,0)</f>
        <v>Senior</v>
      </c>
      <c r="O1935" s="29" t="str">
        <f>_xlfn.XLOOKUP($J1935,mapping!$D$2:$D$56,mapping!$E$2:$E$56,,0)</f>
        <v>United States</v>
      </c>
      <c r="P1935" s="29" t="str">
        <f>_xlfn.XLOOKUP($K1935,mapping!$P$2:$P$4,mapping!$Q$2:$Q$4,,0)</f>
        <v>Medium</v>
      </c>
      <c r="Q1935" s="29" t="str">
        <f>_xlfn.XLOOKUP($I1935,mapping!$M$2:$M$4,mapping!$N$2:$N$4,,0)</f>
        <v>Remote</v>
      </c>
    </row>
    <row r="1936" spans="1:17" x14ac:dyDescent="0.25">
      <c r="A1936" s="28">
        <v>2024</v>
      </c>
      <c r="B1936" s="29" t="s">
        <v>21</v>
      </c>
      <c r="C1936" s="29" t="s">
        <v>12</v>
      </c>
      <c r="D1936" s="29" t="s">
        <v>22</v>
      </c>
      <c r="E1936" s="28">
        <v>130000</v>
      </c>
      <c r="F1936" s="29" t="s">
        <v>14</v>
      </c>
      <c r="G1936" s="28">
        <v>130000</v>
      </c>
      <c r="H1936" s="29" t="s">
        <v>17</v>
      </c>
      <c r="I1936" s="28">
        <v>100</v>
      </c>
      <c r="J1936" s="29" t="s">
        <v>17</v>
      </c>
      <c r="K1936" s="29" t="s">
        <v>16</v>
      </c>
      <c r="L1936" s="29" t="str">
        <f>_xlfn.XLOOKUP($D1936,mapping!$B$2:$B$124,mapping!$A$2:$A$124,,0)</f>
        <v>Data Scientist</v>
      </c>
      <c r="M1936" s="29" t="str">
        <f>_xlfn.XLOOKUP($C1936,mapping!$J$2:$J$5,mapping!$K$2:$K$5,,0)</f>
        <v>Full-Time</v>
      </c>
      <c r="N1936" s="29" t="str">
        <f>_xlfn.XLOOKUP($B1936,mapping!$G$2:$G$5,mapping!$H$2:$H$5,,0)</f>
        <v>Senior</v>
      </c>
      <c r="O1936" s="29" t="str">
        <f>_xlfn.XLOOKUP($J1936,mapping!$D$2:$D$56,mapping!$E$2:$E$56,,0)</f>
        <v>United States</v>
      </c>
      <c r="P1936" s="29" t="str">
        <f>_xlfn.XLOOKUP($K1936,mapping!$P$2:$P$4,mapping!$Q$2:$Q$4,,0)</f>
        <v>Medium</v>
      </c>
      <c r="Q1936" s="29" t="str">
        <f>_xlfn.XLOOKUP($I1936,mapping!$M$2:$M$4,mapping!$N$2:$N$4,,0)</f>
        <v>Remote</v>
      </c>
    </row>
    <row r="1937" spans="1:17" x14ac:dyDescent="0.25">
      <c r="A1937" s="28">
        <v>2023</v>
      </c>
      <c r="B1937" s="29" t="s">
        <v>21</v>
      </c>
      <c r="C1937" s="29" t="s">
        <v>12</v>
      </c>
      <c r="D1937" s="29" t="s">
        <v>22</v>
      </c>
      <c r="E1937" s="28">
        <v>150000</v>
      </c>
      <c r="F1937" s="29" t="s">
        <v>14</v>
      </c>
      <c r="G1937" s="28">
        <v>150000</v>
      </c>
      <c r="H1937" s="29" t="s">
        <v>17</v>
      </c>
      <c r="I1937" s="28">
        <v>0</v>
      </c>
      <c r="J1937" s="29" t="s">
        <v>17</v>
      </c>
      <c r="K1937" s="29" t="s">
        <v>16</v>
      </c>
      <c r="L1937" s="29" t="str">
        <f>_xlfn.XLOOKUP($D1937,mapping!$B$2:$B$124,mapping!$A$2:$A$124,,0)</f>
        <v>Data Scientist</v>
      </c>
      <c r="M1937" s="29" t="str">
        <f>_xlfn.XLOOKUP($C1937,mapping!$J$2:$J$5,mapping!$K$2:$K$5,,0)</f>
        <v>Full-Time</v>
      </c>
      <c r="N1937" s="29" t="str">
        <f>_xlfn.XLOOKUP($B1937,mapping!$G$2:$G$5,mapping!$H$2:$H$5,,0)</f>
        <v>Senior</v>
      </c>
      <c r="O1937" s="29" t="str">
        <f>_xlfn.XLOOKUP($J1937,mapping!$D$2:$D$56,mapping!$E$2:$E$56,,0)</f>
        <v>United States</v>
      </c>
      <c r="P1937" s="29" t="str">
        <f>_xlfn.XLOOKUP($K1937,mapping!$P$2:$P$4,mapping!$Q$2:$Q$4,,0)</f>
        <v>Medium</v>
      </c>
      <c r="Q1937" s="29" t="str">
        <f>_xlfn.XLOOKUP($I1937,mapping!$M$2:$M$4,mapping!$N$2:$N$4,,0)</f>
        <v>On-site</v>
      </c>
    </row>
    <row r="1938" spans="1:17" x14ac:dyDescent="0.25">
      <c r="A1938" s="28">
        <v>2023</v>
      </c>
      <c r="B1938" s="29" t="s">
        <v>21</v>
      </c>
      <c r="C1938" s="29" t="s">
        <v>12</v>
      </c>
      <c r="D1938" s="29" t="s">
        <v>26</v>
      </c>
      <c r="E1938" s="28">
        <v>90000</v>
      </c>
      <c r="F1938" s="29" t="s">
        <v>14</v>
      </c>
      <c r="G1938" s="28">
        <v>90000</v>
      </c>
      <c r="H1938" s="29" t="s">
        <v>17</v>
      </c>
      <c r="I1938" s="28">
        <v>0</v>
      </c>
      <c r="J1938" s="29" t="s">
        <v>17</v>
      </c>
      <c r="K1938" s="29" t="s">
        <v>16</v>
      </c>
      <c r="L1938" s="29" t="str">
        <f>_xlfn.XLOOKUP($D1938,mapping!$B$2:$B$124,mapping!$A$2:$A$124,,0)</f>
        <v>Data Engineer</v>
      </c>
      <c r="M1938" s="29" t="str">
        <f>_xlfn.XLOOKUP($C1938,mapping!$J$2:$J$5,mapping!$K$2:$K$5,,0)</f>
        <v>Full-Time</v>
      </c>
      <c r="N1938" s="29" t="str">
        <f>_xlfn.XLOOKUP($B1938,mapping!$G$2:$G$5,mapping!$H$2:$H$5,,0)</f>
        <v>Senior</v>
      </c>
      <c r="O1938" s="29" t="str">
        <f>_xlfn.XLOOKUP($J1938,mapping!$D$2:$D$56,mapping!$E$2:$E$56,,0)</f>
        <v>United States</v>
      </c>
      <c r="P1938" s="29" t="str">
        <f>_xlfn.XLOOKUP($K1938,mapping!$P$2:$P$4,mapping!$Q$2:$Q$4,,0)</f>
        <v>Medium</v>
      </c>
      <c r="Q1938" s="29" t="str">
        <f>_xlfn.XLOOKUP($I1938,mapping!$M$2:$M$4,mapping!$N$2:$N$4,,0)</f>
        <v>On-site</v>
      </c>
    </row>
    <row r="1939" spans="1:17" x14ac:dyDescent="0.25">
      <c r="A1939" s="28">
        <v>2023</v>
      </c>
      <c r="B1939" s="29" t="s">
        <v>21</v>
      </c>
      <c r="C1939" s="29" t="s">
        <v>12</v>
      </c>
      <c r="D1939" s="29" t="s">
        <v>13</v>
      </c>
      <c r="E1939" s="28">
        <v>70000</v>
      </c>
      <c r="F1939" s="29" t="s">
        <v>14</v>
      </c>
      <c r="G1939" s="28">
        <v>70000</v>
      </c>
      <c r="H1939" s="29" t="s">
        <v>17</v>
      </c>
      <c r="I1939" s="28">
        <v>0</v>
      </c>
      <c r="J1939" s="29" t="s">
        <v>17</v>
      </c>
      <c r="K1939" s="29" t="s">
        <v>16</v>
      </c>
      <c r="L1939" s="29" t="str">
        <f>_xlfn.XLOOKUP($D1939,mapping!$B$2:$B$124,mapping!$A$2:$A$124,,0)</f>
        <v>Data Analyst</v>
      </c>
      <c r="M1939" s="29" t="str">
        <f>_xlfn.XLOOKUP($C1939,mapping!$J$2:$J$5,mapping!$K$2:$K$5,,0)</f>
        <v>Full-Time</v>
      </c>
      <c r="N1939" s="29" t="str">
        <f>_xlfn.XLOOKUP($B1939,mapping!$G$2:$G$5,mapping!$H$2:$H$5,,0)</f>
        <v>Senior</v>
      </c>
      <c r="O1939" s="29" t="str">
        <f>_xlfn.XLOOKUP($J1939,mapping!$D$2:$D$56,mapping!$E$2:$E$56,,0)</f>
        <v>United States</v>
      </c>
      <c r="P1939" s="29" t="str">
        <f>_xlfn.XLOOKUP($K1939,mapping!$P$2:$P$4,mapping!$Q$2:$Q$4,,0)</f>
        <v>Medium</v>
      </c>
      <c r="Q1939" s="29" t="str">
        <f>_xlfn.XLOOKUP($I1939,mapping!$M$2:$M$4,mapping!$N$2:$N$4,,0)</f>
        <v>On-site</v>
      </c>
    </row>
    <row r="1940" spans="1:17" x14ac:dyDescent="0.25">
      <c r="A1940" s="28">
        <v>2023</v>
      </c>
      <c r="B1940" s="29" t="s">
        <v>21</v>
      </c>
      <c r="C1940" s="29" t="s">
        <v>12</v>
      </c>
      <c r="D1940" s="29" t="s">
        <v>22</v>
      </c>
      <c r="E1940" s="28">
        <v>190000</v>
      </c>
      <c r="F1940" s="29" t="s">
        <v>14</v>
      </c>
      <c r="G1940" s="28">
        <v>190000</v>
      </c>
      <c r="H1940" s="29" t="s">
        <v>17</v>
      </c>
      <c r="I1940" s="28">
        <v>100</v>
      </c>
      <c r="J1940" s="29" t="s">
        <v>17</v>
      </c>
      <c r="K1940" s="29" t="s">
        <v>16</v>
      </c>
      <c r="L1940" s="29" t="str">
        <f>_xlfn.XLOOKUP($D1940,mapping!$B$2:$B$124,mapping!$A$2:$A$124,,0)</f>
        <v>Data Scientist</v>
      </c>
      <c r="M1940" s="29" t="str">
        <f>_xlfn.XLOOKUP($C1940,mapping!$J$2:$J$5,mapping!$K$2:$K$5,,0)</f>
        <v>Full-Time</v>
      </c>
      <c r="N1940" s="29" t="str">
        <f>_xlfn.XLOOKUP($B1940,mapping!$G$2:$G$5,mapping!$H$2:$H$5,,0)</f>
        <v>Senior</v>
      </c>
      <c r="O1940" s="29" t="str">
        <f>_xlfn.XLOOKUP($J1940,mapping!$D$2:$D$56,mapping!$E$2:$E$56,,0)</f>
        <v>United States</v>
      </c>
      <c r="P1940" s="29" t="str">
        <f>_xlfn.XLOOKUP($K1940,mapping!$P$2:$P$4,mapping!$Q$2:$Q$4,,0)</f>
        <v>Medium</v>
      </c>
      <c r="Q1940" s="29" t="str">
        <f>_xlfn.XLOOKUP($I1940,mapping!$M$2:$M$4,mapping!$N$2:$N$4,,0)</f>
        <v>Remote</v>
      </c>
    </row>
    <row r="1941" spans="1:17" x14ac:dyDescent="0.25">
      <c r="A1941" s="28">
        <v>2024</v>
      </c>
      <c r="B1941" s="29" t="s">
        <v>21</v>
      </c>
      <c r="C1941" s="29" t="s">
        <v>12</v>
      </c>
      <c r="D1941" s="29" t="s">
        <v>26</v>
      </c>
      <c r="E1941" s="28">
        <v>135000</v>
      </c>
      <c r="F1941" s="29" t="s">
        <v>14</v>
      </c>
      <c r="G1941" s="28">
        <v>135000</v>
      </c>
      <c r="H1941" s="29" t="s">
        <v>17</v>
      </c>
      <c r="I1941" s="28">
        <v>0</v>
      </c>
      <c r="J1941" s="29" t="s">
        <v>17</v>
      </c>
      <c r="K1941" s="29" t="s">
        <v>16</v>
      </c>
      <c r="L1941" s="29" t="str">
        <f>_xlfn.XLOOKUP($D1941,mapping!$B$2:$B$124,mapping!$A$2:$A$124,,0)</f>
        <v>Data Engineer</v>
      </c>
      <c r="M1941" s="29" t="str">
        <f>_xlfn.XLOOKUP($C1941,mapping!$J$2:$J$5,mapping!$K$2:$K$5,,0)</f>
        <v>Full-Time</v>
      </c>
      <c r="N1941" s="29" t="str">
        <f>_xlfn.XLOOKUP($B1941,mapping!$G$2:$G$5,mapping!$H$2:$H$5,,0)</f>
        <v>Senior</v>
      </c>
      <c r="O1941" s="29" t="str">
        <f>_xlfn.XLOOKUP($J1941,mapping!$D$2:$D$56,mapping!$E$2:$E$56,,0)</f>
        <v>United States</v>
      </c>
      <c r="P1941" s="29" t="str">
        <f>_xlfn.XLOOKUP($K1941,mapping!$P$2:$P$4,mapping!$Q$2:$Q$4,,0)</f>
        <v>Medium</v>
      </c>
      <c r="Q1941" s="29" t="str">
        <f>_xlfn.XLOOKUP($I1941,mapping!$M$2:$M$4,mapping!$N$2:$N$4,,0)</f>
        <v>On-site</v>
      </c>
    </row>
    <row r="1942" spans="1:17" x14ac:dyDescent="0.25">
      <c r="A1942" s="28">
        <v>2024</v>
      </c>
      <c r="B1942" s="29" t="s">
        <v>21</v>
      </c>
      <c r="C1942" s="29" t="s">
        <v>12</v>
      </c>
      <c r="D1942" s="29" t="s">
        <v>106</v>
      </c>
      <c r="E1942" s="28">
        <v>289000</v>
      </c>
      <c r="F1942" s="29" t="s">
        <v>14</v>
      </c>
      <c r="G1942" s="28">
        <v>289000</v>
      </c>
      <c r="H1942" s="29" t="s">
        <v>17</v>
      </c>
      <c r="I1942" s="28">
        <v>100</v>
      </c>
      <c r="J1942" s="29" t="s">
        <v>17</v>
      </c>
      <c r="K1942" s="29" t="s">
        <v>33</v>
      </c>
      <c r="L1942" s="29" t="str">
        <f>_xlfn.XLOOKUP($D1942,mapping!$B$2:$B$124,mapping!$A$2:$A$124,,0)</f>
        <v>Machine Learning Engineer</v>
      </c>
      <c r="M1942" s="29" t="str">
        <f>_xlfn.XLOOKUP($C1942,mapping!$J$2:$J$5,mapping!$K$2:$K$5,,0)</f>
        <v>Full-Time</v>
      </c>
      <c r="N1942" s="29" t="str">
        <f>_xlfn.XLOOKUP($B1942,mapping!$G$2:$G$5,mapping!$H$2:$H$5,,0)</f>
        <v>Senior</v>
      </c>
      <c r="O1942" s="29" t="str">
        <f>_xlfn.XLOOKUP($J1942,mapping!$D$2:$D$56,mapping!$E$2:$E$56,,0)</f>
        <v>United States</v>
      </c>
      <c r="P1942" s="29" t="str">
        <f>_xlfn.XLOOKUP($K1942,mapping!$P$2:$P$4,mapping!$Q$2:$Q$4,,0)</f>
        <v>Large</v>
      </c>
      <c r="Q1942" s="29" t="str">
        <f>_xlfn.XLOOKUP($I1942,mapping!$M$2:$M$4,mapping!$N$2:$N$4,,0)</f>
        <v>Remote</v>
      </c>
    </row>
    <row r="1943" spans="1:17" x14ac:dyDescent="0.25">
      <c r="A1943" s="28">
        <v>2023</v>
      </c>
      <c r="B1943" s="29" t="s">
        <v>21</v>
      </c>
      <c r="C1943" s="29" t="s">
        <v>12</v>
      </c>
      <c r="D1943" s="29" t="s">
        <v>13</v>
      </c>
      <c r="E1943" s="28">
        <v>185900</v>
      </c>
      <c r="F1943" s="29" t="s">
        <v>14</v>
      </c>
      <c r="G1943" s="28">
        <v>185900</v>
      </c>
      <c r="H1943" s="29" t="s">
        <v>17</v>
      </c>
      <c r="I1943" s="28">
        <v>0</v>
      </c>
      <c r="J1943" s="29" t="s">
        <v>17</v>
      </c>
      <c r="K1943" s="29" t="s">
        <v>16</v>
      </c>
      <c r="L1943" s="29" t="str">
        <f>_xlfn.XLOOKUP($D1943,mapping!$B$2:$B$124,mapping!$A$2:$A$124,,0)</f>
        <v>Data Analyst</v>
      </c>
      <c r="M1943" s="29" t="str">
        <f>_xlfn.XLOOKUP($C1943,mapping!$J$2:$J$5,mapping!$K$2:$K$5,,0)</f>
        <v>Full-Time</v>
      </c>
      <c r="N1943" s="29" t="str">
        <f>_xlfn.XLOOKUP($B1943,mapping!$G$2:$G$5,mapping!$H$2:$H$5,,0)</f>
        <v>Senior</v>
      </c>
      <c r="O1943" s="29" t="str">
        <f>_xlfn.XLOOKUP($J1943,mapping!$D$2:$D$56,mapping!$E$2:$E$56,,0)</f>
        <v>United States</v>
      </c>
      <c r="P1943" s="29" t="str">
        <f>_xlfn.XLOOKUP($K1943,mapping!$P$2:$P$4,mapping!$Q$2:$Q$4,,0)</f>
        <v>Medium</v>
      </c>
      <c r="Q1943" s="29" t="str">
        <f>_xlfn.XLOOKUP($I1943,mapping!$M$2:$M$4,mapping!$N$2:$N$4,,0)</f>
        <v>On-site</v>
      </c>
    </row>
    <row r="1944" spans="1:17" x14ac:dyDescent="0.25">
      <c r="A1944" s="28">
        <v>2023</v>
      </c>
      <c r="B1944" s="29" t="s">
        <v>21</v>
      </c>
      <c r="C1944" s="29" t="s">
        <v>12</v>
      </c>
      <c r="D1944" s="29" t="s">
        <v>26</v>
      </c>
      <c r="E1944" s="28">
        <v>250000</v>
      </c>
      <c r="F1944" s="29" t="s">
        <v>14</v>
      </c>
      <c r="G1944" s="28">
        <v>250000</v>
      </c>
      <c r="H1944" s="29" t="s">
        <v>17</v>
      </c>
      <c r="I1944" s="28">
        <v>0</v>
      </c>
      <c r="J1944" s="29" t="s">
        <v>17</v>
      </c>
      <c r="K1944" s="29" t="s">
        <v>16</v>
      </c>
      <c r="L1944" s="29" t="str">
        <f>_xlfn.XLOOKUP($D1944,mapping!$B$2:$B$124,mapping!$A$2:$A$124,,0)</f>
        <v>Data Engineer</v>
      </c>
      <c r="M1944" s="29" t="str">
        <f>_xlfn.XLOOKUP($C1944,mapping!$J$2:$J$5,mapping!$K$2:$K$5,,0)</f>
        <v>Full-Time</v>
      </c>
      <c r="N1944" s="29" t="str">
        <f>_xlfn.XLOOKUP($B1944,mapping!$G$2:$G$5,mapping!$H$2:$H$5,,0)</f>
        <v>Senior</v>
      </c>
      <c r="O1944" s="29" t="str">
        <f>_xlfn.XLOOKUP($J1944,mapping!$D$2:$D$56,mapping!$E$2:$E$56,,0)</f>
        <v>United States</v>
      </c>
      <c r="P1944" s="29" t="str">
        <f>_xlfn.XLOOKUP($K1944,mapping!$P$2:$P$4,mapping!$Q$2:$Q$4,,0)</f>
        <v>Medium</v>
      </c>
      <c r="Q1944" s="29" t="str">
        <f>_xlfn.XLOOKUP($I1944,mapping!$M$2:$M$4,mapping!$N$2:$N$4,,0)</f>
        <v>On-site</v>
      </c>
    </row>
    <row r="1945" spans="1:17" x14ac:dyDescent="0.25">
      <c r="A1945" s="28">
        <v>2024</v>
      </c>
      <c r="B1945" s="29" t="s">
        <v>21</v>
      </c>
      <c r="C1945" s="29" t="s">
        <v>12</v>
      </c>
      <c r="D1945" s="29" t="s">
        <v>91</v>
      </c>
      <c r="E1945" s="28">
        <v>60000</v>
      </c>
      <c r="F1945" s="29" t="s">
        <v>19</v>
      </c>
      <c r="G1945" s="28">
        <v>66666</v>
      </c>
      <c r="H1945" s="29" t="s">
        <v>36</v>
      </c>
      <c r="I1945" s="28">
        <v>50</v>
      </c>
      <c r="J1945" s="29" t="s">
        <v>36</v>
      </c>
      <c r="K1945" s="29" t="s">
        <v>56</v>
      </c>
      <c r="L1945" s="29" t="str">
        <f>_xlfn.XLOOKUP($D1945,mapping!$B$2:$B$124,mapping!$A$2:$A$124,,0)</f>
        <v>Business Intelligence</v>
      </c>
      <c r="M1945" s="29" t="str">
        <f>_xlfn.XLOOKUP($C1945,mapping!$J$2:$J$5,mapping!$K$2:$K$5,,0)</f>
        <v>Full-Time</v>
      </c>
      <c r="N1945" s="29" t="str">
        <f>_xlfn.XLOOKUP($B1945,mapping!$G$2:$G$5,mapping!$H$2:$H$5,,0)</f>
        <v>Senior</v>
      </c>
      <c r="O1945" s="29" t="str">
        <f>_xlfn.XLOOKUP($J1945,mapping!$D$2:$D$56,mapping!$E$2:$E$56,,0)</f>
        <v>Germany</v>
      </c>
      <c r="P1945" s="29" t="str">
        <f>_xlfn.XLOOKUP($K1945,mapping!$P$2:$P$4,mapping!$Q$2:$Q$4,,0)</f>
        <v>Small</v>
      </c>
      <c r="Q1945" s="29" t="str">
        <f>_xlfn.XLOOKUP($I1945,mapping!$M$2:$M$4,mapping!$N$2:$N$4,,0)</f>
        <v>Hybrid</v>
      </c>
    </row>
    <row r="1946" spans="1:17" x14ac:dyDescent="0.25">
      <c r="A1946" s="28">
        <v>2022</v>
      </c>
      <c r="B1946" s="29" t="s">
        <v>11</v>
      </c>
      <c r="C1946" s="29" t="s">
        <v>12</v>
      </c>
      <c r="D1946" s="29" t="s">
        <v>26</v>
      </c>
      <c r="E1946" s="28">
        <v>80000</v>
      </c>
      <c r="F1946" s="29" t="s">
        <v>27</v>
      </c>
      <c r="G1946" s="28">
        <v>98506</v>
      </c>
      <c r="H1946" s="29" t="s">
        <v>28</v>
      </c>
      <c r="I1946" s="28">
        <v>100</v>
      </c>
      <c r="J1946" s="29" t="s">
        <v>28</v>
      </c>
      <c r="K1946" s="29" t="s">
        <v>16</v>
      </c>
      <c r="L1946" s="29" t="str">
        <f>_xlfn.XLOOKUP($D1946,mapping!$B$2:$B$124,mapping!$A$2:$A$124,,0)</f>
        <v>Data Engineer</v>
      </c>
      <c r="M1946" s="29" t="str">
        <f>_xlfn.XLOOKUP($C1946,mapping!$J$2:$J$5,mapping!$K$2:$K$5,,0)</f>
        <v>Full-Time</v>
      </c>
      <c r="N1946" s="29" t="str">
        <f>_xlfn.XLOOKUP($B1946,mapping!$G$2:$G$5,mapping!$H$2:$H$5,,0)</f>
        <v>Mid-Level</v>
      </c>
      <c r="O1946" s="29" t="str">
        <f>_xlfn.XLOOKUP($J1946,mapping!$D$2:$D$56,mapping!$E$2:$E$56,,0)</f>
        <v>United Kingdom</v>
      </c>
      <c r="P1946" s="29" t="str">
        <f>_xlfn.XLOOKUP($K1946,mapping!$P$2:$P$4,mapping!$Q$2:$Q$4,,0)</f>
        <v>Medium</v>
      </c>
      <c r="Q1946" s="29" t="str">
        <f>_xlfn.XLOOKUP($I1946,mapping!$M$2:$M$4,mapping!$N$2:$N$4,,0)</f>
        <v>Remote</v>
      </c>
    </row>
    <row r="1947" spans="1:17" x14ac:dyDescent="0.25">
      <c r="A1947" s="28">
        <v>2023</v>
      </c>
      <c r="B1947" s="29" t="s">
        <v>21</v>
      </c>
      <c r="C1947" s="29" t="s">
        <v>12</v>
      </c>
      <c r="D1947" s="29" t="s">
        <v>51</v>
      </c>
      <c r="E1947" s="28">
        <v>135200</v>
      </c>
      <c r="F1947" s="29" t="s">
        <v>14</v>
      </c>
      <c r="G1947" s="28">
        <v>135200</v>
      </c>
      <c r="H1947" s="29" t="s">
        <v>17</v>
      </c>
      <c r="I1947" s="28">
        <v>0</v>
      </c>
      <c r="J1947" s="29" t="s">
        <v>17</v>
      </c>
      <c r="K1947" s="29" t="s">
        <v>16</v>
      </c>
      <c r="L1947" s="29" t="str">
        <f>_xlfn.XLOOKUP($D1947,mapping!$B$2:$B$124,mapping!$A$2:$A$124,,0)</f>
        <v>Applied Scientist</v>
      </c>
      <c r="M1947" s="29" t="str">
        <f>_xlfn.XLOOKUP($C1947,mapping!$J$2:$J$5,mapping!$K$2:$K$5,,0)</f>
        <v>Full-Time</v>
      </c>
      <c r="N1947" s="29" t="str">
        <f>_xlfn.XLOOKUP($B1947,mapping!$G$2:$G$5,mapping!$H$2:$H$5,,0)</f>
        <v>Senior</v>
      </c>
      <c r="O1947" s="29" t="str">
        <f>_xlfn.XLOOKUP($J1947,mapping!$D$2:$D$56,mapping!$E$2:$E$56,,0)</f>
        <v>United States</v>
      </c>
      <c r="P1947" s="29" t="str">
        <f>_xlfn.XLOOKUP($K1947,mapping!$P$2:$P$4,mapping!$Q$2:$Q$4,,0)</f>
        <v>Medium</v>
      </c>
      <c r="Q1947" s="29" t="str">
        <f>_xlfn.XLOOKUP($I1947,mapping!$M$2:$M$4,mapping!$N$2:$N$4,,0)</f>
        <v>On-site</v>
      </c>
    </row>
    <row r="1948" spans="1:17" x14ac:dyDescent="0.25">
      <c r="A1948" s="28">
        <v>2024</v>
      </c>
      <c r="B1948" s="29" t="s">
        <v>21</v>
      </c>
      <c r="C1948" s="29" t="s">
        <v>12</v>
      </c>
      <c r="D1948" s="29" t="s">
        <v>31</v>
      </c>
      <c r="E1948" s="28">
        <v>120000</v>
      </c>
      <c r="F1948" s="29" t="s">
        <v>14</v>
      </c>
      <c r="G1948" s="28">
        <v>120000</v>
      </c>
      <c r="H1948" s="29" t="s">
        <v>45</v>
      </c>
      <c r="I1948" s="28">
        <v>100</v>
      </c>
      <c r="J1948" s="29" t="s">
        <v>45</v>
      </c>
      <c r="K1948" s="29" t="s">
        <v>16</v>
      </c>
      <c r="L1948" s="29" t="str">
        <f>_xlfn.XLOOKUP($D1948,mapping!$B$2:$B$124,mapping!$A$2:$A$124,,0)</f>
        <v>Analytics Engineer</v>
      </c>
      <c r="M1948" s="29" t="str">
        <f>_xlfn.XLOOKUP($C1948,mapping!$J$2:$J$5,mapping!$K$2:$K$5,,0)</f>
        <v>Full-Time</v>
      </c>
      <c r="N1948" s="29" t="str">
        <f>_xlfn.XLOOKUP($B1948,mapping!$G$2:$G$5,mapping!$H$2:$H$5,,0)</f>
        <v>Senior</v>
      </c>
      <c r="O1948" s="29" t="str">
        <f>_xlfn.XLOOKUP($J1948,mapping!$D$2:$D$56,mapping!$E$2:$E$56,,0)</f>
        <v>Canada</v>
      </c>
      <c r="P1948" s="29" t="str">
        <f>_xlfn.XLOOKUP($K1948,mapping!$P$2:$P$4,mapping!$Q$2:$Q$4,,0)</f>
        <v>Medium</v>
      </c>
      <c r="Q1948" s="29" t="str">
        <f>_xlfn.XLOOKUP($I1948,mapping!$M$2:$M$4,mapping!$N$2:$N$4,,0)</f>
        <v>Remote</v>
      </c>
    </row>
    <row r="1949" spans="1:17" x14ac:dyDescent="0.25">
      <c r="A1949" s="28">
        <v>2024</v>
      </c>
      <c r="B1949" s="29" t="s">
        <v>21</v>
      </c>
      <c r="C1949" s="29" t="s">
        <v>12</v>
      </c>
      <c r="D1949" s="29" t="s">
        <v>18</v>
      </c>
      <c r="E1949" s="28">
        <v>258800</v>
      </c>
      <c r="F1949" s="29" t="s">
        <v>14</v>
      </c>
      <c r="G1949" s="28">
        <v>258800</v>
      </c>
      <c r="H1949" s="29" t="s">
        <v>17</v>
      </c>
      <c r="I1949" s="28">
        <v>0</v>
      </c>
      <c r="J1949" s="29" t="s">
        <v>17</v>
      </c>
      <c r="K1949" s="29" t="s">
        <v>16</v>
      </c>
      <c r="L1949" s="29" t="str">
        <f>_xlfn.XLOOKUP($D1949,mapping!$B$2:$B$124,mapping!$A$2:$A$124,,0)</f>
        <v>Machine Learning Engineer</v>
      </c>
      <c r="M1949" s="29" t="str">
        <f>_xlfn.XLOOKUP($C1949,mapping!$J$2:$J$5,mapping!$K$2:$K$5,,0)</f>
        <v>Full-Time</v>
      </c>
      <c r="N1949" s="29" t="str">
        <f>_xlfn.XLOOKUP($B1949,mapping!$G$2:$G$5,mapping!$H$2:$H$5,,0)</f>
        <v>Senior</v>
      </c>
      <c r="O1949" s="29" t="str">
        <f>_xlfn.XLOOKUP($J1949,mapping!$D$2:$D$56,mapping!$E$2:$E$56,,0)</f>
        <v>United States</v>
      </c>
      <c r="P1949" s="29" t="str">
        <f>_xlfn.XLOOKUP($K1949,mapping!$P$2:$P$4,mapping!$Q$2:$Q$4,,0)</f>
        <v>Medium</v>
      </c>
      <c r="Q1949" s="29" t="str">
        <f>_xlfn.XLOOKUP($I1949,mapping!$M$2:$M$4,mapping!$N$2:$N$4,,0)</f>
        <v>On-site</v>
      </c>
    </row>
    <row r="1950" spans="1:17" x14ac:dyDescent="0.25">
      <c r="A1950" s="28">
        <v>2022</v>
      </c>
      <c r="B1950" s="29" t="s">
        <v>29</v>
      </c>
      <c r="C1950" s="29" t="s">
        <v>12</v>
      </c>
      <c r="D1950" s="29" t="s">
        <v>158</v>
      </c>
      <c r="E1950" s="28">
        <v>100000</v>
      </c>
      <c r="F1950" s="29" t="s">
        <v>14</v>
      </c>
      <c r="G1950" s="28">
        <v>100000</v>
      </c>
      <c r="H1950" s="29" t="s">
        <v>17</v>
      </c>
      <c r="I1950" s="28">
        <v>50</v>
      </c>
      <c r="J1950" s="29" t="s">
        <v>17</v>
      </c>
      <c r="K1950" s="29" t="s">
        <v>33</v>
      </c>
      <c r="L1950" s="29" t="str">
        <f>_xlfn.XLOOKUP($D1950,mapping!$B$2:$B$124,mapping!$A$2:$A$124,,0)</f>
        <v>Data Analyst</v>
      </c>
      <c r="M1950" s="29" t="str">
        <f>_xlfn.XLOOKUP($C1950,mapping!$J$2:$J$5,mapping!$K$2:$K$5,,0)</f>
        <v>Full-Time</v>
      </c>
      <c r="N1950" s="29" t="str">
        <f>_xlfn.XLOOKUP($B1950,mapping!$G$2:$G$5,mapping!$H$2:$H$5,,0)</f>
        <v>Junior</v>
      </c>
      <c r="O1950" s="29" t="str">
        <f>_xlfn.XLOOKUP($J1950,mapping!$D$2:$D$56,mapping!$E$2:$E$56,,0)</f>
        <v>United States</v>
      </c>
      <c r="P1950" s="29" t="str">
        <f>_xlfn.XLOOKUP($K1950,mapping!$P$2:$P$4,mapping!$Q$2:$Q$4,,0)</f>
        <v>Large</v>
      </c>
      <c r="Q1950" s="29" t="str">
        <f>_xlfn.XLOOKUP($I1950,mapping!$M$2:$M$4,mapping!$N$2:$N$4,,0)</f>
        <v>Hybrid</v>
      </c>
    </row>
    <row r="1951" spans="1:17" x14ac:dyDescent="0.25">
      <c r="A1951" s="28">
        <v>2023</v>
      </c>
      <c r="B1951" s="29" t="s">
        <v>21</v>
      </c>
      <c r="C1951" s="29" t="s">
        <v>12</v>
      </c>
      <c r="D1951" s="29" t="s">
        <v>63</v>
      </c>
      <c r="E1951" s="28">
        <v>280100</v>
      </c>
      <c r="F1951" s="29" t="s">
        <v>14</v>
      </c>
      <c r="G1951" s="28">
        <v>280100</v>
      </c>
      <c r="H1951" s="29" t="s">
        <v>17</v>
      </c>
      <c r="I1951" s="28">
        <v>100</v>
      </c>
      <c r="J1951" s="29" t="s">
        <v>17</v>
      </c>
      <c r="K1951" s="29" t="s">
        <v>16</v>
      </c>
      <c r="L1951" s="29" t="str">
        <f>_xlfn.XLOOKUP($D1951,mapping!$B$2:$B$124,mapping!$A$2:$A$124,,0)</f>
        <v>Data Architect</v>
      </c>
      <c r="M1951" s="29" t="str">
        <f>_xlfn.XLOOKUP($C1951,mapping!$J$2:$J$5,mapping!$K$2:$K$5,,0)</f>
        <v>Full-Time</v>
      </c>
      <c r="N1951" s="29" t="str">
        <f>_xlfn.XLOOKUP($B1951,mapping!$G$2:$G$5,mapping!$H$2:$H$5,,0)</f>
        <v>Senior</v>
      </c>
      <c r="O1951" s="29" t="str">
        <f>_xlfn.XLOOKUP($J1951,mapping!$D$2:$D$56,mapping!$E$2:$E$56,,0)</f>
        <v>United States</v>
      </c>
      <c r="P1951" s="29" t="str">
        <f>_xlfn.XLOOKUP($K1951,mapping!$P$2:$P$4,mapping!$Q$2:$Q$4,,0)</f>
        <v>Medium</v>
      </c>
      <c r="Q1951" s="29" t="str">
        <f>_xlfn.XLOOKUP($I1951,mapping!$M$2:$M$4,mapping!$N$2:$N$4,,0)</f>
        <v>Remote</v>
      </c>
    </row>
    <row r="1952" spans="1:17" x14ac:dyDescent="0.25">
      <c r="A1952" s="28">
        <v>2023</v>
      </c>
      <c r="B1952" s="29" t="s">
        <v>11</v>
      </c>
      <c r="C1952" s="29" t="s">
        <v>12</v>
      </c>
      <c r="D1952" s="29" t="s">
        <v>26</v>
      </c>
      <c r="E1952" s="28">
        <v>130400</v>
      </c>
      <c r="F1952" s="29" t="s">
        <v>14</v>
      </c>
      <c r="G1952" s="28">
        <v>130400</v>
      </c>
      <c r="H1952" s="29" t="s">
        <v>17</v>
      </c>
      <c r="I1952" s="28">
        <v>0</v>
      </c>
      <c r="J1952" s="29" t="s">
        <v>17</v>
      </c>
      <c r="K1952" s="29" t="s">
        <v>16</v>
      </c>
      <c r="L1952" s="29" t="str">
        <f>_xlfn.XLOOKUP($D1952,mapping!$B$2:$B$124,mapping!$A$2:$A$124,,0)</f>
        <v>Data Engineer</v>
      </c>
      <c r="M1952" s="29" t="str">
        <f>_xlfn.XLOOKUP($C1952,mapping!$J$2:$J$5,mapping!$K$2:$K$5,,0)</f>
        <v>Full-Time</v>
      </c>
      <c r="N1952" s="29" t="str">
        <f>_xlfn.XLOOKUP($B1952,mapping!$G$2:$G$5,mapping!$H$2:$H$5,,0)</f>
        <v>Mid-Level</v>
      </c>
      <c r="O1952" s="29" t="str">
        <f>_xlfn.XLOOKUP($J1952,mapping!$D$2:$D$56,mapping!$E$2:$E$56,,0)</f>
        <v>United States</v>
      </c>
      <c r="P1952" s="29" t="str">
        <f>_xlfn.XLOOKUP($K1952,mapping!$P$2:$P$4,mapping!$Q$2:$Q$4,,0)</f>
        <v>Medium</v>
      </c>
      <c r="Q1952" s="29" t="str">
        <f>_xlfn.XLOOKUP($I1952,mapping!$M$2:$M$4,mapping!$N$2:$N$4,,0)</f>
        <v>On-site</v>
      </c>
    </row>
    <row r="1953" spans="1:17" x14ac:dyDescent="0.25">
      <c r="A1953" s="28">
        <v>2023</v>
      </c>
      <c r="B1953" s="29" t="s">
        <v>21</v>
      </c>
      <c r="C1953" s="29" t="s">
        <v>12</v>
      </c>
      <c r="D1953" s="29" t="s">
        <v>34</v>
      </c>
      <c r="E1953" s="28">
        <v>200000</v>
      </c>
      <c r="F1953" s="29" t="s">
        <v>14</v>
      </c>
      <c r="G1953" s="28">
        <v>200000</v>
      </c>
      <c r="H1953" s="29" t="s">
        <v>17</v>
      </c>
      <c r="I1953" s="28">
        <v>0</v>
      </c>
      <c r="J1953" s="29" t="s">
        <v>17</v>
      </c>
      <c r="K1953" s="29" t="s">
        <v>16</v>
      </c>
      <c r="L1953" s="29" t="str">
        <f>_xlfn.XLOOKUP($D1953,mapping!$B$2:$B$124,mapping!$A$2:$A$124,,0)</f>
        <v>Researcher</v>
      </c>
      <c r="M1953" s="29" t="str">
        <f>_xlfn.XLOOKUP($C1953,mapping!$J$2:$J$5,mapping!$K$2:$K$5,,0)</f>
        <v>Full-Time</v>
      </c>
      <c r="N1953" s="29" t="str">
        <f>_xlfn.XLOOKUP($B1953,mapping!$G$2:$G$5,mapping!$H$2:$H$5,,0)</f>
        <v>Senior</v>
      </c>
      <c r="O1953" s="29" t="str">
        <f>_xlfn.XLOOKUP($J1953,mapping!$D$2:$D$56,mapping!$E$2:$E$56,,0)</f>
        <v>United States</v>
      </c>
      <c r="P1953" s="29" t="str">
        <f>_xlfn.XLOOKUP($K1953,mapping!$P$2:$P$4,mapping!$Q$2:$Q$4,,0)</f>
        <v>Medium</v>
      </c>
      <c r="Q1953" s="29" t="str">
        <f>_xlfn.XLOOKUP($I1953,mapping!$M$2:$M$4,mapping!$N$2:$N$4,,0)</f>
        <v>On-site</v>
      </c>
    </row>
    <row r="1954" spans="1:17" x14ac:dyDescent="0.25">
      <c r="A1954" s="28">
        <v>2024</v>
      </c>
      <c r="B1954" s="29" t="s">
        <v>21</v>
      </c>
      <c r="C1954" s="29" t="s">
        <v>12</v>
      </c>
      <c r="D1954" s="29" t="s">
        <v>13</v>
      </c>
      <c r="E1954" s="28">
        <v>86026</v>
      </c>
      <c r="F1954" s="29" t="s">
        <v>19</v>
      </c>
      <c r="G1954" s="28">
        <v>95584</v>
      </c>
      <c r="H1954" s="29" t="s">
        <v>36</v>
      </c>
      <c r="I1954" s="28">
        <v>100</v>
      </c>
      <c r="J1954" s="29" t="s">
        <v>36</v>
      </c>
      <c r="K1954" s="29" t="s">
        <v>16</v>
      </c>
      <c r="L1954" s="29" t="str">
        <f>_xlfn.XLOOKUP($D1954,mapping!$B$2:$B$124,mapping!$A$2:$A$124,,0)</f>
        <v>Data Analyst</v>
      </c>
      <c r="M1954" s="29" t="str">
        <f>_xlfn.XLOOKUP($C1954,mapping!$J$2:$J$5,mapping!$K$2:$K$5,,0)</f>
        <v>Full-Time</v>
      </c>
      <c r="N1954" s="29" t="str">
        <f>_xlfn.XLOOKUP($B1954,mapping!$G$2:$G$5,mapping!$H$2:$H$5,,0)</f>
        <v>Senior</v>
      </c>
      <c r="O1954" s="29" t="str">
        <f>_xlfn.XLOOKUP($J1954,mapping!$D$2:$D$56,mapping!$E$2:$E$56,,0)</f>
        <v>Germany</v>
      </c>
      <c r="P1954" s="29" t="str">
        <f>_xlfn.XLOOKUP($K1954,mapping!$P$2:$P$4,mapping!$Q$2:$Q$4,,0)</f>
        <v>Medium</v>
      </c>
      <c r="Q1954" s="29" t="str">
        <f>_xlfn.XLOOKUP($I1954,mapping!$M$2:$M$4,mapping!$N$2:$N$4,,0)</f>
        <v>Remote</v>
      </c>
    </row>
    <row r="1955" spans="1:17" x14ac:dyDescent="0.25">
      <c r="A1955" s="28">
        <v>2023</v>
      </c>
      <c r="B1955" s="29" t="s">
        <v>21</v>
      </c>
      <c r="C1955" s="29" t="s">
        <v>12</v>
      </c>
      <c r="D1955" s="29" t="s">
        <v>62</v>
      </c>
      <c r="E1955" s="28">
        <v>185000</v>
      </c>
      <c r="F1955" s="29" t="s">
        <v>14</v>
      </c>
      <c r="G1955" s="28">
        <v>185000</v>
      </c>
      <c r="H1955" s="29" t="s">
        <v>17</v>
      </c>
      <c r="I1955" s="28">
        <v>0</v>
      </c>
      <c r="J1955" s="29" t="s">
        <v>17</v>
      </c>
      <c r="K1955" s="29" t="s">
        <v>33</v>
      </c>
      <c r="L1955" s="29" t="str">
        <f>_xlfn.XLOOKUP($D1955,mapping!$B$2:$B$124,mapping!$A$2:$A$124,,0)</f>
        <v>Business Intelligence</v>
      </c>
      <c r="M1955" s="29" t="str">
        <f>_xlfn.XLOOKUP($C1955,mapping!$J$2:$J$5,mapping!$K$2:$K$5,,0)</f>
        <v>Full-Time</v>
      </c>
      <c r="N1955" s="29" t="str">
        <f>_xlfn.XLOOKUP($B1955,mapping!$G$2:$G$5,mapping!$H$2:$H$5,,0)</f>
        <v>Senior</v>
      </c>
      <c r="O1955" s="29" t="str">
        <f>_xlfn.XLOOKUP($J1955,mapping!$D$2:$D$56,mapping!$E$2:$E$56,,0)</f>
        <v>United States</v>
      </c>
      <c r="P1955" s="29" t="str">
        <f>_xlfn.XLOOKUP($K1955,mapping!$P$2:$P$4,mapping!$Q$2:$Q$4,,0)</f>
        <v>Large</v>
      </c>
      <c r="Q1955" s="29" t="str">
        <f>_xlfn.XLOOKUP($I1955,mapping!$M$2:$M$4,mapping!$N$2:$N$4,,0)</f>
        <v>On-site</v>
      </c>
    </row>
    <row r="1956" spans="1:17" x14ac:dyDescent="0.25">
      <c r="A1956" s="28">
        <v>2024</v>
      </c>
      <c r="B1956" s="29" t="s">
        <v>21</v>
      </c>
      <c r="C1956" s="29" t="s">
        <v>12</v>
      </c>
      <c r="D1956" s="29" t="s">
        <v>51</v>
      </c>
      <c r="E1956" s="28">
        <v>180000</v>
      </c>
      <c r="F1956" s="29" t="s">
        <v>14</v>
      </c>
      <c r="G1956" s="28">
        <v>180000</v>
      </c>
      <c r="H1956" s="29" t="s">
        <v>17</v>
      </c>
      <c r="I1956" s="28">
        <v>100</v>
      </c>
      <c r="J1956" s="29" t="s">
        <v>17</v>
      </c>
      <c r="K1956" s="29" t="s">
        <v>16</v>
      </c>
      <c r="L1956" s="29" t="str">
        <f>_xlfn.XLOOKUP($D1956,mapping!$B$2:$B$124,mapping!$A$2:$A$124,,0)</f>
        <v>Applied Scientist</v>
      </c>
      <c r="M1956" s="29" t="str">
        <f>_xlfn.XLOOKUP($C1956,mapping!$J$2:$J$5,mapping!$K$2:$K$5,,0)</f>
        <v>Full-Time</v>
      </c>
      <c r="N1956" s="29" t="str">
        <f>_xlfn.XLOOKUP($B1956,mapping!$G$2:$G$5,mapping!$H$2:$H$5,,0)</f>
        <v>Senior</v>
      </c>
      <c r="O1956" s="29" t="str">
        <f>_xlfn.XLOOKUP($J1956,mapping!$D$2:$D$56,mapping!$E$2:$E$56,,0)</f>
        <v>United States</v>
      </c>
      <c r="P1956" s="29" t="str">
        <f>_xlfn.XLOOKUP($K1956,mapping!$P$2:$P$4,mapping!$Q$2:$Q$4,,0)</f>
        <v>Medium</v>
      </c>
      <c r="Q1956" s="29" t="str">
        <f>_xlfn.XLOOKUP($I1956,mapping!$M$2:$M$4,mapping!$N$2:$N$4,,0)</f>
        <v>Remote</v>
      </c>
    </row>
    <row r="1957" spans="1:17" x14ac:dyDescent="0.25">
      <c r="A1957" s="28">
        <v>2022</v>
      </c>
      <c r="B1957" s="29" t="s">
        <v>21</v>
      </c>
      <c r="C1957" s="29" t="s">
        <v>12</v>
      </c>
      <c r="D1957" s="29" t="s">
        <v>59</v>
      </c>
      <c r="E1957" s="28">
        <v>70000</v>
      </c>
      <c r="F1957" s="29" t="s">
        <v>14</v>
      </c>
      <c r="G1957" s="28">
        <v>70000</v>
      </c>
      <c r="H1957" s="29" t="s">
        <v>17</v>
      </c>
      <c r="I1957" s="28">
        <v>0</v>
      </c>
      <c r="J1957" s="29" t="s">
        <v>17</v>
      </c>
      <c r="K1957" s="29" t="s">
        <v>16</v>
      </c>
      <c r="L1957" s="29" t="str">
        <f>_xlfn.XLOOKUP($D1957,mapping!$B$2:$B$124,mapping!$A$2:$A$124,,0)</f>
        <v>Data Specialist</v>
      </c>
      <c r="M1957" s="29" t="str">
        <f>_xlfn.XLOOKUP($C1957,mapping!$J$2:$J$5,mapping!$K$2:$K$5,,0)</f>
        <v>Full-Time</v>
      </c>
      <c r="N1957" s="29" t="str">
        <f>_xlfn.XLOOKUP($B1957,mapping!$G$2:$G$5,mapping!$H$2:$H$5,,0)</f>
        <v>Senior</v>
      </c>
      <c r="O1957" s="29" t="str">
        <f>_xlfn.XLOOKUP($J1957,mapping!$D$2:$D$56,mapping!$E$2:$E$56,,0)</f>
        <v>United States</v>
      </c>
      <c r="P1957" s="29" t="str">
        <f>_xlfn.XLOOKUP($K1957,mapping!$P$2:$P$4,mapping!$Q$2:$Q$4,,0)</f>
        <v>Medium</v>
      </c>
      <c r="Q1957" s="29" t="str">
        <f>_xlfn.XLOOKUP($I1957,mapping!$M$2:$M$4,mapping!$N$2:$N$4,,0)</f>
        <v>On-site</v>
      </c>
    </row>
    <row r="1958" spans="1:17" x14ac:dyDescent="0.25">
      <c r="A1958" s="28">
        <v>2024</v>
      </c>
      <c r="B1958" s="29" t="s">
        <v>21</v>
      </c>
      <c r="C1958" s="29" t="s">
        <v>12</v>
      </c>
      <c r="D1958" s="29" t="s">
        <v>13</v>
      </c>
      <c r="E1958" s="28">
        <v>136000</v>
      </c>
      <c r="F1958" s="29" t="s">
        <v>14</v>
      </c>
      <c r="G1958" s="28">
        <v>136000</v>
      </c>
      <c r="H1958" s="29" t="s">
        <v>17</v>
      </c>
      <c r="I1958" s="28">
        <v>0</v>
      </c>
      <c r="J1958" s="29" t="s">
        <v>17</v>
      </c>
      <c r="K1958" s="29" t="s">
        <v>16</v>
      </c>
      <c r="L1958" s="29" t="str">
        <f>_xlfn.XLOOKUP($D1958,mapping!$B$2:$B$124,mapping!$A$2:$A$124,,0)</f>
        <v>Data Analyst</v>
      </c>
      <c r="M1958" s="29" t="str">
        <f>_xlfn.XLOOKUP($C1958,mapping!$J$2:$J$5,mapping!$K$2:$K$5,,0)</f>
        <v>Full-Time</v>
      </c>
      <c r="N1958" s="29" t="str">
        <f>_xlfn.XLOOKUP($B1958,mapping!$G$2:$G$5,mapping!$H$2:$H$5,,0)</f>
        <v>Senior</v>
      </c>
      <c r="O1958" s="29" t="str">
        <f>_xlfn.XLOOKUP($J1958,mapping!$D$2:$D$56,mapping!$E$2:$E$56,,0)</f>
        <v>United States</v>
      </c>
      <c r="P1958" s="29" t="str">
        <f>_xlfn.XLOOKUP($K1958,mapping!$P$2:$P$4,mapping!$Q$2:$Q$4,,0)</f>
        <v>Medium</v>
      </c>
      <c r="Q1958" s="29" t="str">
        <f>_xlfn.XLOOKUP($I1958,mapping!$M$2:$M$4,mapping!$N$2:$N$4,,0)</f>
        <v>On-site</v>
      </c>
    </row>
    <row r="1959" spans="1:17" x14ac:dyDescent="0.25">
      <c r="A1959" s="28">
        <v>2023</v>
      </c>
      <c r="B1959" s="29" t="s">
        <v>11</v>
      </c>
      <c r="C1959" s="29" t="s">
        <v>12</v>
      </c>
      <c r="D1959" s="29" t="s">
        <v>34</v>
      </c>
      <c r="E1959" s="28">
        <v>340000</v>
      </c>
      <c r="F1959" s="29" t="s">
        <v>14</v>
      </c>
      <c r="G1959" s="28">
        <v>340000</v>
      </c>
      <c r="H1959" s="29" t="s">
        <v>17</v>
      </c>
      <c r="I1959" s="28">
        <v>100</v>
      </c>
      <c r="J1959" s="29" t="s">
        <v>17</v>
      </c>
      <c r="K1959" s="29" t="s">
        <v>16</v>
      </c>
      <c r="L1959" s="29" t="str">
        <f>_xlfn.XLOOKUP($D1959,mapping!$B$2:$B$124,mapping!$A$2:$A$124,,0)</f>
        <v>Researcher</v>
      </c>
      <c r="M1959" s="29" t="str">
        <f>_xlfn.XLOOKUP($C1959,mapping!$J$2:$J$5,mapping!$K$2:$K$5,,0)</f>
        <v>Full-Time</v>
      </c>
      <c r="N1959" s="29" t="str">
        <f>_xlfn.XLOOKUP($B1959,mapping!$G$2:$G$5,mapping!$H$2:$H$5,,0)</f>
        <v>Mid-Level</v>
      </c>
      <c r="O1959" s="29" t="str">
        <f>_xlfn.XLOOKUP($J1959,mapping!$D$2:$D$56,mapping!$E$2:$E$56,,0)</f>
        <v>United States</v>
      </c>
      <c r="P1959" s="29" t="str">
        <f>_xlfn.XLOOKUP($K1959,mapping!$P$2:$P$4,mapping!$Q$2:$Q$4,,0)</f>
        <v>Medium</v>
      </c>
      <c r="Q1959" s="29" t="str">
        <f>_xlfn.XLOOKUP($I1959,mapping!$M$2:$M$4,mapping!$N$2:$N$4,,0)</f>
        <v>Remote</v>
      </c>
    </row>
    <row r="1960" spans="1:17" x14ac:dyDescent="0.25">
      <c r="A1960" s="28">
        <v>2022</v>
      </c>
      <c r="B1960" s="29" t="s">
        <v>29</v>
      </c>
      <c r="C1960" s="29" t="s">
        <v>12</v>
      </c>
      <c r="D1960" s="29" t="s">
        <v>22</v>
      </c>
      <c r="E1960" s="28">
        <v>100000</v>
      </c>
      <c r="F1960" s="29" t="s">
        <v>14</v>
      </c>
      <c r="G1960" s="28">
        <v>100000</v>
      </c>
      <c r="H1960" s="29" t="s">
        <v>17</v>
      </c>
      <c r="I1960" s="28">
        <v>100</v>
      </c>
      <c r="J1960" s="29" t="s">
        <v>17</v>
      </c>
      <c r="K1960" s="29" t="s">
        <v>16</v>
      </c>
      <c r="L1960" s="29" t="str">
        <f>_xlfn.XLOOKUP($D1960,mapping!$B$2:$B$124,mapping!$A$2:$A$124,,0)</f>
        <v>Data Scientist</v>
      </c>
      <c r="M1960" s="29" t="str">
        <f>_xlfn.XLOOKUP($C1960,mapping!$J$2:$J$5,mapping!$K$2:$K$5,,0)</f>
        <v>Full-Time</v>
      </c>
      <c r="N1960" s="29" t="str">
        <f>_xlfn.XLOOKUP($B1960,mapping!$G$2:$G$5,mapping!$H$2:$H$5,,0)</f>
        <v>Junior</v>
      </c>
      <c r="O1960" s="29" t="str">
        <f>_xlfn.XLOOKUP($J1960,mapping!$D$2:$D$56,mapping!$E$2:$E$56,,0)</f>
        <v>United States</v>
      </c>
      <c r="P1960" s="29" t="str">
        <f>_xlfn.XLOOKUP($K1960,mapping!$P$2:$P$4,mapping!$Q$2:$Q$4,,0)</f>
        <v>Medium</v>
      </c>
      <c r="Q1960" s="29" t="str">
        <f>_xlfn.XLOOKUP($I1960,mapping!$M$2:$M$4,mapping!$N$2:$N$4,,0)</f>
        <v>Remote</v>
      </c>
    </row>
    <row r="1961" spans="1:17" x14ac:dyDescent="0.25">
      <c r="A1961" s="28">
        <v>2023</v>
      </c>
      <c r="B1961" s="29" t="s">
        <v>21</v>
      </c>
      <c r="C1961" s="29" t="s">
        <v>12</v>
      </c>
      <c r="D1961" s="29" t="s">
        <v>26</v>
      </c>
      <c r="E1961" s="28">
        <v>109400</v>
      </c>
      <c r="F1961" s="29" t="s">
        <v>14</v>
      </c>
      <c r="G1961" s="28">
        <v>109400</v>
      </c>
      <c r="H1961" s="29" t="s">
        <v>17</v>
      </c>
      <c r="I1961" s="28">
        <v>0</v>
      </c>
      <c r="J1961" s="29" t="s">
        <v>17</v>
      </c>
      <c r="K1961" s="29" t="s">
        <v>16</v>
      </c>
      <c r="L1961" s="29" t="str">
        <f>_xlfn.XLOOKUP($D1961,mapping!$B$2:$B$124,mapping!$A$2:$A$124,,0)</f>
        <v>Data Engineer</v>
      </c>
      <c r="M1961" s="29" t="str">
        <f>_xlfn.XLOOKUP($C1961,mapping!$J$2:$J$5,mapping!$K$2:$K$5,,0)</f>
        <v>Full-Time</v>
      </c>
      <c r="N1961" s="29" t="str">
        <f>_xlfn.XLOOKUP($B1961,mapping!$G$2:$G$5,mapping!$H$2:$H$5,,0)</f>
        <v>Senior</v>
      </c>
      <c r="O1961" s="29" t="str">
        <f>_xlfn.XLOOKUP($J1961,mapping!$D$2:$D$56,mapping!$E$2:$E$56,,0)</f>
        <v>United States</v>
      </c>
      <c r="P1961" s="29" t="str">
        <f>_xlfn.XLOOKUP($K1961,mapping!$P$2:$P$4,mapping!$Q$2:$Q$4,,0)</f>
        <v>Medium</v>
      </c>
      <c r="Q1961" s="29" t="str">
        <f>_xlfn.XLOOKUP($I1961,mapping!$M$2:$M$4,mapping!$N$2:$N$4,,0)</f>
        <v>On-site</v>
      </c>
    </row>
    <row r="1962" spans="1:17" x14ac:dyDescent="0.25">
      <c r="A1962" s="28">
        <v>2022</v>
      </c>
      <c r="B1962" s="29" t="s">
        <v>21</v>
      </c>
      <c r="C1962" s="29" t="s">
        <v>12</v>
      </c>
      <c r="D1962" s="29" t="s">
        <v>22</v>
      </c>
      <c r="E1962" s="28">
        <v>36000</v>
      </c>
      <c r="F1962" s="29" t="s">
        <v>19</v>
      </c>
      <c r="G1962" s="28">
        <v>37824</v>
      </c>
      <c r="H1962" s="29" t="s">
        <v>42</v>
      </c>
      <c r="I1962" s="28">
        <v>0</v>
      </c>
      <c r="J1962" s="29" t="s">
        <v>42</v>
      </c>
      <c r="K1962" s="29" t="s">
        <v>16</v>
      </c>
      <c r="L1962" s="29" t="str">
        <f>_xlfn.XLOOKUP($D1962,mapping!$B$2:$B$124,mapping!$A$2:$A$124,,0)</f>
        <v>Data Scientist</v>
      </c>
      <c r="M1962" s="29" t="str">
        <f>_xlfn.XLOOKUP($C1962,mapping!$J$2:$J$5,mapping!$K$2:$K$5,,0)</f>
        <v>Full-Time</v>
      </c>
      <c r="N1962" s="29" t="str">
        <f>_xlfn.XLOOKUP($B1962,mapping!$G$2:$G$5,mapping!$H$2:$H$5,,0)</f>
        <v>Senior</v>
      </c>
      <c r="O1962" s="29" t="str">
        <f>_xlfn.XLOOKUP($J1962,mapping!$D$2:$D$56,mapping!$E$2:$E$56,,0)</f>
        <v>Spain</v>
      </c>
      <c r="P1962" s="29" t="str">
        <f>_xlfn.XLOOKUP($K1962,mapping!$P$2:$P$4,mapping!$Q$2:$Q$4,,0)</f>
        <v>Medium</v>
      </c>
      <c r="Q1962" s="29" t="str">
        <f>_xlfn.XLOOKUP($I1962,mapping!$M$2:$M$4,mapping!$N$2:$N$4,,0)</f>
        <v>On-site</v>
      </c>
    </row>
    <row r="1963" spans="1:17" x14ac:dyDescent="0.25">
      <c r="A1963" s="28">
        <v>2023</v>
      </c>
      <c r="B1963" s="29" t="s">
        <v>21</v>
      </c>
      <c r="C1963" s="29" t="s">
        <v>12</v>
      </c>
      <c r="D1963" s="29" t="s">
        <v>43</v>
      </c>
      <c r="E1963" s="28">
        <v>185000</v>
      </c>
      <c r="F1963" s="29" t="s">
        <v>14</v>
      </c>
      <c r="G1963" s="28">
        <v>185000</v>
      </c>
      <c r="H1963" s="29" t="s">
        <v>17</v>
      </c>
      <c r="I1963" s="28">
        <v>0</v>
      </c>
      <c r="J1963" s="29" t="s">
        <v>17</v>
      </c>
      <c r="K1963" s="29" t="s">
        <v>16</v>
      </c>
      <c r="L1963" s="29" t="str">
        <f>_xlfn.XLOOKUP($D1963,mapping!$B$2:$B$124,mapping!$A$2:$A$124,,0)</f>
        <v>Researcher</v>
      </c>
      <c r="M1963" s="29" t="str">
        <f>_xlfn.XLOOKUP($C1963,mapping!$J$2:$J$5,mapping!$K$2:$K$5,,0)</f>
        <v>Full-Time</v>
      </c>
      <c r="N1963" s="29" t="str">
        <f>_xlfn.XLOOKUP($B1963,mapping!$G$2:$G$5,mapping!$H$2:$H$5,,0)</f>
        <v>Senior</v>
      </c>
      <c r="O1963" s="29" t="str">
        <f>_xlfn.XLOOKUP($J1963,mapping!$D$2:$D$56,mapping!$E$2:$E$56,,0)</f>
        <v>United States</v>
      </c>
      <c r="P1963" s="29" t="str">
        <f>_xlfn.XLOOKUP($K1963,mapping!$P$2:$P$4,mapping!$Q$2:$Q$4,,0)</f>
        <v>Medium</v>
      </c>
      <c r="Q1963" s="29" t="str">
        <f>_xlfn.XLOOKUP($I1963,mapping!$M$2:$M$4,mapping!$N$2:$N$4,,0)</f>
        <v>On-site</v>
      </c>
    </row>
    <row r="1964" spans="1:17" x14ac:dyDescent="0.25">
      <c r="A1964" s="28">
        <v>2022</v>
      </c>
      <c r="B1964" s="29" t="s">
        <v>25</v>
      </c>
      <c r="C1964" s="29" t="s">
        <v>12</v>
      </c>
      <c r="D1964" s="29" t="s">
        <v>50</v>
      </c>
      <c r="E1964" s="28">
        <v>180000</v>
      </c>
      <c r="F1964" s="29" t="s">
        <v>14</v>
      </c>
      <c r="G1964" s="28">
        <v>180000</v>
      </c>
      <c r="H1964" s="29" t="s">
        <v>17</v>
      </c>
      <c r="I1964" s="28">
        <v>100</v>
      </c>
      <c r="J1964" s="29" t="s">
        <v>17</v>
      </c>
      <c r="K1964" s="29" t="s">
        <v>56</v>
      </c>
      <c r="L1964" s="29" t="str">
        <f>_xlfn.XLOOKUP($D1964,mapping!$B$2:$B$124,mapping!$A$2:$A$124,,0)</f>
        <v>Machine Learning Engineer</v>
      </c>
      <c r="M1964" s="29" t="str">
        <f>_xlfn.XLOOKUP($C1964,mapping!$J$2:$J$5,mapping!$K$2:$K$5,,0)</f>
        <v>Full-Time</v>
      </c>
      <c r="N1964" s="29" t="str">
        <f>_xlfn.XLOOKUP($B1964,mapping!$G$2:$G$5,mapping!$H$2:$H$5,,0)</f>
        <v>Executive</v>
      </c>
      <c r="O1964" s="29" t="str">
        <f>_xlfn.XLOOKUP($J1964,mapping!$D$2:$D$56,mapping!$E$2:$E$56,,0)</f>
        <v>United States</v>
      </c>
      <c r="P1964" s="29" t="str">
        <f>_xlfn.XLOOKUP($K1964,mapping!$P$2:$P$4,mapping!$Q$2:$Q$4,,0)</f>
        <v>Small</v>
      </c>
      <c r="Q1964" s="29" t="str">
        <f>_xlfn.XLOOKUP($I1964,mapping!$M$2:$M$4,mapping!$N$2:$N$4,,0)</f>
        <v>Remote</v>
      </c>
    </row>
    <row r="1965" spans="1:17" x14ac:dyDescent="0.25">
      <c r="A1965" s="28">
        <v>2023</v>
      </c>
      <c r="B1965" s="29" t="s">
        <v>21</v>
      </c>
      <c r="C1965" s="29" t="s">
        <v>12</v>
      </c>
      <c r="D1965" s="29" t="s">
        <v>22</v>
      </c>
      <c r="E1965" s="28">
        <v>166000</v>
      </c>
      <c r="F1965" s="29" t="s">
        <v>14</v>
      </c>
      <c r="G1965" s="28">
        <v>166000</v>
      </c>
      <c r="H1965" s="29" t="s">
        <v>17</v>
      </c>
      <c r="I1965" s="28">
        <v>0</v>
      </c>
      <c r="J1965" s="29" t="s">
        <v>17</v>
      </c>
      <c r="K1965" s="29" t="s">
        <v>16</v>
      </c>
      <c r="L1965" s="29" t="str">
        <f>_xlfn.XLOOKUP($D1965,mapping!$B$2:$B$124,mapping!$A$2:$A$124,,0)</f>
        <v>Data Scientist</v>
      </c>
      <c r="M1965" s="29" t="str">
        <f>_xlfn.XLOOKUP($C1965,mapping!$J$2:$J$5,mapping!$K$2:$K$5,,0)</f>
        <v>Full-Time</v>
      </c>
      <c r="N1965" s="29" t="str">
        <f>_xlfn.XLOOKUP($B1965,mapping!$G$2:$G$5,mapping!$H$2:$H$5,,0)</f>
        <v>Senior</v>
      </c>
      <c r="O1965" s="29" t="str">
        <f>_xlfn.XLOOKUP($J1965,mapping!$D$2:$D$56,mapping!$E$2:$E$56,,0)</f>
        <v>United States</v>
      </c>
      <c r="P1965" s="29" t="str">
        <f>_xlfn.XLOOKUP($K1965,mapping!$P$2:$P$4,mapping!$Q$2:$Q$4,,0)</f>
        <v>Medium</v>
      </c>
      <c r="Q1965" s="29" t="str">
        <f>_xlfn.XLOOKUP($I1965,mapping!$M$2:$M$4,mapping!$N$2:$N$4,,0)</f>
        <v>On-site</v>
      </c>
    </row>
    <row r="1966" spans="1:17" x14ac:dyDescent="0.25">
      <c r="A1966" s="28">
        <v>2024</v>
      </c>
      <c r="B1966" s="29" t="s">
        <v>21</v>
      </c>
      <c r="C1966" s="29" t="s">
        <v>12</v>
      </c>
      <c r="D1966" s="29" t="s">
        <v>18</v>
      </c>
      <c r="E1966" s="28">
        <v>263500</v>
      </c>
      <c r="F1966" s="29" t="s">
        <v>14</v>
      </c>
      <c r="G1966" s="28">
        <v>263500</v>
      </c>
      <c r="H1966" s="29" t="s">
        <v>17</v>
      </c>
      <c r="I1966" s="28">
        <v>100</v>
      </c>
      <c r="J1966" s="29" t="s">
        <v>17</v>
      </c>
      <c r="K1966" s="29" t="s">
        <v>16</v>
      </c>
      <c r="L1966" s="29" t="str">
        <f>_xlfn.XLOOKUP($D1966,mapping!$B$2:$B$124,mapping!$A$2:$A$124,,0)</f>
        <v>Machine Learning Engineer</v>
      </c>
      <c r="M1966" s="29" t="str">
        <f>_xlfn.XLOOKUP($C1966,mapping!$J$2:$J$5,mapping!$K$2:$K$5,,0)</f>
        <v>Full-Time</v>
      </c>
      <c r="N1966" s="29" t="str">
        <f>_xlfn.XLOOKUP($B1966,mapping!$G$2:$G$5,mapping!$H$2:$H$5,,0)</f>
        <v>Senior</v>
      </c>
      <c r="O1966" s="29" t="str">
        <f>_xlfn.XLOOKUP($J1966,mapping!$D$2:$D$56,mapping!$E$2:$E$56,,0)</f>
        <v>United States</v>
      </c>
      <c r="P1966" s="29" t="str">
        <f>_xlfn.XLOOKUP($K1966,mapping!$P$2:$P$4,mapping!$Q$2:$Q$4,,0)</f>
        <v>Medium</v>
      </c>
      <c r="Q1966" s="29" t="str">
        <f>_xlfn.XLOOKUP($I1966,mapping!$M$2:$M$4,mapping!$N$2:$N$4,,0)</f>
        <v>Remote</v>
      </c>
    </row>
    <row r="1967" spans="1:17" x14ac:dyDescent="0.25">
      <c r="A1967" s="28">
        <v>2024</v>
      </c>
      <c r="B1967" s="29" t="s">
        <v>21</v>
      </c>
      <c r="C1967" s="29" t="s">
        <v>12</v>
      </c>
      <c r="D1967" s="29" t="s">
        <v>13</v>
      </c>
      <c r="E1967" s="28">
        <v>110000</v>
      </c>
      <c r="F1967" s="29" t="s">
        <v>14</v>
      </c>
      <c r="G1967" s="28">
        <v>110000</v>
      </c>
      <c r="H1967" s="29" t="s">
        <v>17</v>
      </c>
      <c r="I1967" s="28">
        <v>0</v>
      </c>
      <c r="J1967" s="29" t="s">
        <v>17</v>
      </c>
      <c r="K1967" s="29" t="s">
        <v>16</v>
      </c>
      <c r="L1967" s="29" t="str">
        <f>_xlfn.XLOOKUP($D1967,mapping!$B$2:$B$124,mapping!$A$2:$A$124,,0)</f>
        <v>Data Analyst</v>
      </c>
      <c r="M1967" s="29" t="str">
        <f>_xlfn.XLOOKUP($C1967,mapping!$J$2:$J$5,mapping!$K$2:$K$5,,0)</f>
        <v>Full-Time</v>
      </c>
      <c r="N1967" s="29" t="str">
        <f>_xlfn.XLOOKUP($B1967,mapping!$G$2:$G$5,mapping!$H$2:$H$5,,0)</f>
        <v>Senior</v>
      </c>
      <c r="O1967" s="29" t="str">
        <f>_xlfn.XLOOKUP($J1967,mapping!$D$2:$D$56,mapping!$E$2:$E$56,,0)</f>
        <v>United States</v>
      </c>
      <c r="P1967" s="29" t="str">
        <f>_xlfn.XLOOKUP($K1967,mapping!$P$2:$P$4,mapping!$Q$2:$Q$4,,0)</f>
        <v>Medium</v>
      </c>
      <c r="Q1967" s="29" t="str">
        <f>_xlfn.XLOOKUP($I1967,mapping!$M$2:$M$4,mapping!$N$2:$N$4,,0)</f>
        <v>On-site</v>
      </c>
    </row>
    <row r="1968" spans="1:17" x14ac:dyDescent="0.25">
      <c r="A1968" s="28">
        <v>2021</v>
      </c>
      <c r="B1968" s="29" t="s">
        <v>21</v>
      </c>
      <c r="C1968" s="29" t="s">
        <v>12</v>
      </c>
      <c r="D1968" s="29" t="s">
        <v>168</v>
      </c>
      <c r="E1968" s="28">
        <v>50000</v>
      </c>
      <c r="F1968" s="29" t="s">
        <v>14</v>
      </c>
      <c r="G1968" s="28">
        <v>50000</v>
      </c>
      <c r="H1968" s="29" t="s">
        <v>65</v>
      </c>
      <c r="I1968" s="28">
        <v>100</v>
      </c>
      <c r="J1968" s="29" t="s">
        <v>28</v>
      </c>
      <c r="K1968" s="29" t="s">
        <v>16</v>
      </c>
      <c r="L1968" s="29" t="str">
        <f>_xlfn.XLOOKUP($D1968,mapping!$B$2:$B$124,mapping!$A$2:$A$124,,0)</f>
        <v>Analytics Engineer</v>
      </c>
      <c r="M1968" s="29" t="str">
        <f>_xlfn.XLOOKUP($C1968,mapping!$J$2:$J$5,mapping!$K$2:$K$5,,0)</f>
        <v>Full-Time</v>
      </c>
      <c r="N1968" s="29" t="str">
        <f>_xlfn.XLOOKUP($B1968,mapping!$G$2:$G$5,mapping!$H$2:$H$5,,0)</f>
        <v>Senior</v>
      </c>
      <c r="O1968" s="29" t="str">
        <f>_xlfn.XLOOKUP($J1968,mapping!$D$2:$D$56,mapping!$E$2:$E$56,,0)</f>
        <v>United Kingdom</v>
      </c>
      <c r="P1968" s="29" t="str">
        <f>_xlfn.XLOOKUP($K1968,mapping!$P$2:$P$4,mapping!$Q$2:$Q$4,,0)</f>
        <v>Medium</v>
      </c>
      <c r="Q1968" s="29" t="str">
        <f>_xlfn.XLOOKUP($I1968,mapping!$M$2:$M$4,mapping!$N$2:$N$4,,0)</f>
        <v>Remote</v>
      </c>
    </row>
    <row r="1969" spans="1:17" x14ac:dyDescent="0.25">
      <c r="A1969" s="28">
        <v>2023</v>
      </c>
      <c r="B1969" s="29" t="s">
        <v>11</v>
      </c>
      <c r="C1969" s="29" t="s">
        <v>12</v>
      </c>
      <c r="D1969" s="29" t="s">
        <v>13</v>
      </c>
      <c r="E1969" s="28">
        <v>80000</v>
      </c>
      <c r="F1969" s="29" t="s">
        <v>14</v>
      </c>
      <c r="G1969" s="28">
        <v>80000</v>
      </c>
      <c r="H1969" s="29" t="s">
        <v>17</v>
      </c>
      <c r="I1969" s="28">
        <v>100</v>
      </c>
      <c r="J1969" s="29" t="s">
        <v>17</v>
      </c>
      <c r="K1969" s="29" t="s">
        <v>16</v>
      </c>
      <c r="L1969" s="29" t="str">
        <f>_xlfn.XLOOKUP($D1969,mapping!$B$2:$B$124,mapping!$A$2:$A$124,,0)</f>
        <v>Data Analyst</v>
      </c>
      <c r="M1969" s="29" t="str">
        <f>_xlfn.XLOOKUP($C1969,mapping!$J$2:$J$5,mapping!$K$2:$K$5,,0)</f>
        <v>Full-Time</v>
      </c>
      <c r="N1969" s="29" t="str">
        <f>_xlfn.XLOOKUP($B1969,mapping!$G$2:$G$5,mapping!$H$2:$H$5,,0)</f>
        <v>Mid-Level</v>
      </c>
      <c r="O1969" s="29" t="str">
        <f>_xlfn.XLOOKUP($J1969,mapping!$D$2:$D$56,mapping!$E$2:$E$56,,0)</f>
        <v>United States</v>
      </c>
      <c r="P1969" s="29" t="str">
        <f>_xlfn.XLOOKUP($K1969,mapping!$P$2:$P$4,mapping!$Q$2:$Q$4,,0)</f>
        <v>Medium</v>
      </c>
      <c r="Q1969" s="29" t="str">
        <f>_xlfn.XLOOKUP($I1969,mapping!$M$2:$M$4,mapping!$N$2:$N$4,,0)</f>
        <v>Remote</v>
      </c>
    </row>
    <row r="1970" spans="1:17" x14ac:dyDescent="0.25">
      <c r="A1970" s="28">
        <v>2023</v>
      </c>
      <c r="B1970" s="29" t="s">
        <v>21</v>
      </c>
      <c r="C1970" s="29" t="s">
        <v>12</v>
      </c>
      <c r="D1970" s="29" t="s">
        <v>22</v>
      </c>
      <c r="E1970" s="28">
        <v>179000</v>
      </c>
      <c r="F1970" s="29" t="s">
        <v>14</v>
      </c>
      <c r="G1970" s="28">
        <v>179000</v>
      </c>
      <c r="H1970" s="29" t="s">
        <v>17</v>
      </c>
      <c r="I1970" s="28">
        <v>0</v>
      </c>
      <c r="J1970" s="29" t="s">
        <v>17</v>
      </c>
      <c r="K1970" s="29" t="s">
        <v>16</v>
      </c>
      <c r="L1970" s="29" t="str">
        <f>_xlfn.XLOOKUP($D1970,mapping!$B$2:$B$124,mapping!$A$2:$A$124,,0)</f>
        <v>Data Scientist</v>
      </c>
      <c r="M1970" s="29" t="str">
        <f>_xlfn.XLOOKUP($C1970,mapping!$J$2:$J$5,mapping!$K$2:$K$5,,0)</f>
        <v>Full-Time</v>
      </c>
      <c r="N1970" s="29" t="str">
        <f>_xlfn.XLOOKUP($B1970,mapping!$G$2:$G$5,mapping!$H$2:$H$5,,0)</f>
        <v>Senior</v>
      </c>
      <c r="O1970" s="29" t="str">
        <f>_xlfn.XLOOKUP($J1970,mapping!$D$2:$D$56,mapping!$E$2:$E$56,,0)</f>
        <v>United States</v>
      </c>
      <c r="P1970" s="29" t="str">
        <f>_xlfn.XLOOKUP($K1970,mapping!$P$2:$P$4,mapping!$Q$2:$Q$4,,0)</f>
        <v>Medium</v>
      </c>
      <c r="Q1970" s="29" t="str">
        <f>_xlfn.XLOOKUP($I1970,mapping!$M$2:$M$4,mapping!$N$2:$N$4,,0)</f>
        <v>On-site</v>
      </c>
    </row>
    <row r="1971" spans="1:17" x14ac:dyDescent="0.25">
      <c r="A1971" s="28">
        <v>2024</v>
      </c>
      <c r="B1971" s="29" t="s">
        <v>21</v>
      </c>
      <c r="C1971" s="29" t="s">
        <v>12</v>
      </c>
      <c r="D1971" s="29" t="s">
        <v>18</v>
      </c>
      <c r="E1971" s="28">
        <v>255000</v>
      </c>
      <c r="F1971" s="29" t="s">
        <v>14</v>
      </c>
      <c r="G1971" s="28">
        <v>255000</v>
      </c>
      <c r="H1971" s="29" t="s">
        <v>17</v>
      </c>
      <c r="I1971" s="28">
        <v>100</v>
      </c>
      <c r="J1971" s="29" t="s">
        <v>17</v>
      </c>
      <c r="K1971" s="29" t="s">
        <v>16</v>
      </c>
      <c r="L1971" s="29" t="str">
        <f>_xlfn.XLOOKUP($D1971,mapping!$B$2:$B$124,mapping!$A$2:$A$124,,0)</f>
        <v>Machine Learning Engineer</v>
      </c>
      <c r="M1971" s="29" t="str">
        <f>_xlfn.XLOOKUP($C1971,mapping!$J$2:$J$5,mapping!$K$2:$K$5,,0)</f>
        <v>Full-Time</v>
      </c>
      <c r="N1971" s="29" t="str">
        <f>_xlfn.XLOOKUP($B1971,mapping!$G$2:$G$5,mapping!$H$2:$H$5,,0)</f>
        <v>Senior</v>
      </c>
      <c r="O1971" s="29" t="str">
        <f>_xlfn.XLOOKUP($J1971,mapping!$D$2:$D$56,mapping!$E$2:$E$56,,0)</f>
        <v>United States</v>
      </c>
      <c r="P1971" s="29" t="str">
        <f>_xlfn.XLOOKUP($K1971,mapping!$P$2:$P$4,mapping!$Q$2:$Q$4,,0)</f>
        <v>Medium</v>
      </c>
      <c r="Q1971" s="29" t="str">
        <f>_xlfn.XLOOKUP($I1971,mapping!$M$2:$M$4,mapping!$N$2:$N$4,,0)</f>
        <v>Remote</v>
      </c>
    </row>
    <row r="1972" spans="1:17" x14ac:dyDescent="0.25">
      <c r="A1972" s="28">
        <v>2023</v>
      </c>
      <c r="B1972" s="29" t="s">
        <v>21</v>
      </c>
      <c r="C1972" s="29" t="s">
        <v>12</v>
      </c>
      <c r="D1972" s="29" t="s">
        <v>13</v>
      </c>
      <c r="E1972" s="28">
        <v>106800</v>
      </c>
      <c r="F1972" s="29" t="s">
        <v>14</v>
      </c>
      <c r="G1972" s="28">
        <v>106800</v>
      </c>
      <c r="H1972" s="29" t="s">
        <v>17</v>
      </c>
      <c r="I1972" s="28">
        <v>0</v>
      </c>
      <c r="J1972" s="29" t="s">
        <v>17</v>
      </c>
      <c r="K1972" s="29" t="s">
        <v>16</v>
      </c>
      <c r="L1972" s="29" t="str">
        <f>_xlfn.XLOOKUP($D1972,mapping!$B$2:$B$124,mapping!$A$2:$A$124,,0)</f>
        <v>Data Analyst</v>
      </c>
      <c r="M1972" s="29" t="str">
        <f>_xlfn.XLOOKUP($C1972,mapping!$J$2:$J$5,mapping!$K$2:$K$5,,0)</f>
        <v>Full-Time</v>
      </c>
      <c r="N1972" s="29" t="str">
        <f>_xlfn.XLOOKUP($B1972,mapping!$G$2:$G$5,mapping!$H$2:$H$5,,0)</f>
        <v>Senior</v>
      </c>
      <c r="O1972" s="29" t="str">
        <f>_xlfn.XLOOKUP($J1972,mapping!$D$2:$D$56,mapping!$E$2:$E$56,,0)</f>
        <v>United States</v>
      </c>
      <c r="P1972" s="29" t="str">
        <f>_xlfn.XLOOKUP($K1972,mapping!$P$2:$P$4,mapping!$Q$2:$Q$4,,0)</f>
        <v>Medium</v>
      </c>
      <c r="Q1972" s="29" t="str">
        <f>_xlfn.XLOOKUP($I1972,mapping!$M$2:$M$4,mapping!$N$2:$N$4,,0)</f>
        <v>On-site</v>
      </c>
    </row>
    <row r="1973" spans="1:17" x14ac:dyDescent="0.25">
      <c r="A1973" s="28">
        <v>2020</v>
      </c>
      <c r="B1973" s="29" t="s">
        <v>29</v>
      </c>
      <c r="C1973" s="29" t="s">
        <v>24</v>
      </c>
      <c r="D1973" s="29" t="s">
        <v>22</v>
      </c>
      <c r="E1973" s="28">
        <v>19000</v>
      </c>
      <c r="F1973" s="29" t="s">
        <v>19</v>
      </c>
      <c r="G1973" s="28">
        <v>21669</v>
      </c>
      <c r="H1973" s="29" t="s">
        <v>61</v>
      </c>
      <c r="I1973" s="28">
        <v>50</v>
      </c>
      <c r="J1973" s="29" t="s">
        <v>61</v>
      </c>
      <c r="K1973" s="29" t="s">
        <v>56</v>
      </c>
      <c r="L1973" s="29" t="str">
        <f>_xlfn.XLOOKUP($D1973,mapping!$B$2:$B$124,mapping!$A$2:$A$124,,0)</f>
        <v>Data Scientist</v>
      </c>
      <c r="M1973" s="29" t="str">
        <f>_xlfn.XLOOKUP($C1973,mapping!$J$2:$J$5,mapping!$K$2:$K$5,,0)</f>
        <v>Part-Time</v>
      </c>
      <c r="N1973" s="29" t="str">
        <f>_xlfn.XLOOKUP($B1973,mapping!$G$2:$G$5,mapping!$H$2:$H$5,,0)</f>
        <v>Junior</v>
      </c>
      <c r="O1973" s="29" t="str">
        <f>_xlfn.XLOOKUP($J1973,mapping!$D$2:$D$56,mapping!$E$2:$E$56,,0)</f>
        <v>Italy</v>
      </c>
      <c r="P1973" s="29" t="str">
        <f>_xlfn.XLOOKUP($K1973,mapping!$P$2:$P$4,mapping!$Q$2:$Q$4,,0)</f>
        <v>Small</v>
      </c>
      <c r="Q1973" s="29" t="str">
        <f>_xlfn.XLOOKUP($I1973,mapping!$M$2:$M$4,mapping!$N$2:$N$4,,0)</f>
        <v>Hybrid</v>
      </c>
    </row>
    <row r="1974" spans="1:17" x14ac:dyDescent="0.25">
      <c r="A1974" s="28">
        <v>2024</v>
      </c>
      <c r="B1974" s="29" t="s">
        <v>11</v>
      </c>
      <c r="C1974" s="29" t="s">
        <v>12</v>
      </c>
      <c r="D1974" s="29" t="s">
        <v>139</v>
      </c>
      <c r="E1974" s="28">
        <v>200800</v>
      </c>
      <c r="F1974" s="29" t="s">
        <v>14</v>
      </c>
      <c r="G1974" s="28">
        <v>200800</v>
      </c>
      <c r="H1974" s="29" t="s">
        <v>17</v>
      </c>
      <c r="I1974" s="28">
        <v>0</v>
      </c>
      <c r="J1974" s="29" t="s">
        <v>17</v>
      </c>
      <c r="K1974" s="29" t="s">
        <v>16</v>
      </c>
      <c r="L1974" s="29" t="str">
        <f>_xlfn.XLOOKUP($D1974,mapping!$B$2:$B$124,mapping!$A$2:$A$124,,0)</f>
        <v>Machine Learning Engineer</v>
      </c>
      <c r="M1974" s="29" t="str">
        <f>_xlfn.XLOOKUP($C1974,mapping!$J$2:$J$5,mapping!$K$2:$K$5,,0)</f>
        <v>Full-Time</v>
      </c>
      <c r="N1974" s="29" t="str">
        <f>_xlfn.XLOOKUP($B1974,mapping!$G$2:$G$5,mapping!$H$2:$H$5,,0)</f>
        <v>Mid-Level</v>
      </c>
      <c r="O1974" s="29" t="str">
        <f>_xlfn.XLOOKUP($J1974,mapping!$D$2:$D$56,mapping!$E$2:$E$56,,0)</f>
        <v>United States</v>
      </c>
      <c r="P1974" s="29" t="str">
        <f>_xlfn.XLOOKUP($K1974,mapping!$P$2:$P$4,mapping!$Q$2:$Q$4,,0)</f>
        <v>Medium</v>
      </c>
      <c r="Q1974" s="29" t="str">
        <f>_xlfn.XLOOKUP($I1974,mapping!$M$2:$M$4,mapping!$N$2:$N$4,,0)</f>
        <v>On-site</v>
      </c>
    </row>
    <row r="1975" spans="1:17" x14ac:dyDescent="0.25">
      <c r="A1975" s="28">
        <v>2024</v>
      </c>
      <c r="B1975" s="29" t="s">
        <v>11</v>
      </c>
      <c r="C1975" s="29" t="s">
        <v>12</v>
      </c>
      <c r="D1975" s="29" t="s">
        <v>26</v>
      </c>
      <c r="E1975" s="28">
        <v>180000</v>
      </c>
      <c r="F1975" s="29" t="s">
        <v>14</v>
      </c>
      <c r="G1975" s="28">
        <v>180000</v>
      </c>
      <c r="H1975" s="29" t="s">
        <v>17</v>
      </c>
      <c r="I1975" s="28">
        <v>0</v>
      </c>
      <c r="J1975" s="29" t="s">
        <v>17</v>
      </c>
      <c r="K1975" s="29" t="s">
        <v>16</v>
      </c>
      <c r="L1975" s="29" t="str">
        <f>_xlfn.XLOOKUP($D1975,mapping!$B$2:$B$124,mapping!$A$2:$A$124,,0)</f>
        <v>Data Engineer</v>
      </c>
      <c r="M1975" s="29" t="str">
        <f>_xlfn.XLOOKUP($C1975,mapping!$J$2:$J$5,mapping!$K$2:$K$5,,0)</f>
        <v>Full-Time</v>
      </c>
      <c r="N1975" s="29" t="str">
        <f>_xlfn.XLOOKUP($B1975,mapping!$G$2:$G$5,mapping!$H$2:$H$5,,0)</f>
        <v>Mid-Level</v>
      </c>
      <c r="O1975" s="29" t="str">
        <f>_xlfn.XLOOKUP($J1975,mapping!$D$2:$D$56,mapping!$E$2:$E$56,,0)</f>
        <v>United States</v>
      </c>
      <c r="P1975" s="29" t="str">
        <f>_xlfn.XLOOKUP($K1975,mapping!$P$2:$P$4,mapping!$Q$2:$Q$4,,0)</f>
        <v>Medium</v>
      </c>
      <c r="Q1975" s="29" t="str">
        <f>_xlfn.XLOOKUP($I1975,mapping!$M$2:$M$4,mapping!$N$2:$N$4,,0)</f>
        <v>On-site</v>
      </c>
    </row>
    <row r="1976" spans="1:17" x14ac:dyDescent="0.25">
      <c r="A1976" s="28">
        <v>2023</v>
      </c>
      <c r="B1976" s="29" t="s">
        <v>21</v>
      </c>
      <c r="C1976" s="29" t="s">
        <v>12</v>
      </c>
      <c r="D1976" s="29" t="s">
        <v>75</v>
      </c>
      <c r="E1976" s="28">
        <v>137500</v>
      </c>
      <c r="F1976" s="29" t="s">
        <v>14</v>
      </c>
      <c r="G1976" s="28">
        <v>137500</v>
      </c>
      <c r="H1976" s="29" t="s">
        <v>17</v>
      </c>
      <c r="I1976" s="28">
        <v>0</v>
      </c>
      <c r="J1976" s="29" t="s">
        <v>17</v>
      </c>
      <c r="K1976" s="29" t="s">
        <v>16</v>
      </c>
      <c r="L1976" s="29" t="str">
        <f>_xlfn.XLOOKUP($D1976,mapping!$B$2:$B$124,mapping!$A$2:$A$124,,0)</f>
        <v>Data Manager</v>
      </c>
      <c r="M1976" s="29" t="str">
        <f>_xlfn.XLOOKUP($C1976,mapping!$J$2:$J$5,mapping!$K$2:$K$5,,0)</f>
        <v>Full-Time</v>
      </c>
      <c r="N1976" s="29" t="str">
        <f>_xlfn.XLOOKUP($B1976,mapping!$G$2:$G$5,mapping!$H$2:$H$5,,0)</f>
        <v>Senior</v>
      </c>
      <c r="O1976" s="29" t="str">
        <f>_xlfn.XLOOKUP($J1976,mapping!$D$2:$D$56,mapping!$E$2:$E$56,,0)</f>
        <v>United States</v>
      </c>
      <c r="P1976" s="29" t="str">
        <f>_xlfn.XLOOKUP($K1976,mapping!$P$2:$P$4,mapping!$Q$2:$Q$4,,0)</f>
        <v>Medium</v>
      </c>
      <c r="Q1976" s="29" t="str">
        <f>_xlfn.XLOOKUP($I1976,mapping!$M$2:$M$4,mapping!$N$2:$N$4,,0)</f>
        <v>On-site</v>
      </c>
    </row>
    <row r="1977" spans="1:17" x14ac:dyDescent="0.25">
      <c r="A1977" s="28">
        <v>2023</v>
      </c>
      <c r="B1977" s="29" t="s">
        <v>21</v>
      </c>
      <c r="C1977" s="29" t="s">
        <v>12</v>
      </c>
      <c r="D1977" s="29" t="s">
        <v>139</v>
      </c>
      <c r="E1977" s="28">
        <v>140000</v>
      </c>
      <c r="F1977" s="29" t="s">
        <v>14</v>
      </c>
      <c r="G1977" s="28">
        <v>140000</v>
      </c>
      <c r="H1977" s="29" t="s">
        <v>17</v>
      </c>
      <c r="I1977" s="28">
        <v>0</v>
      </c>
      <c r="J1977" s="29" t="s">
        <v>17</v>
      </c>
      <c r="K1977" s="29" t="s">
        <v>16</v>
      </c>
      <c r="L1977" s="29" t="str">
        <f>_xlfn.XLOOKUP($D1977,mapping!$B$2:$B$124,mapping!$A$2:$A$124,,0)</f>
        <v>Machine Learning Engineer</v>
      </c>
      <c r="M1977" s="29" t="str">
        <f>_xlfn.XLOOKUP($C1977,mapping!$J$2:$J$5,mapping!$K$2:$K$5,,0)</f>
        <v>Full-Time</v>
      </c>
      <c r="N1977" s="29" t="str">
        <f>_xlfn.XLOOKUP($B1977,mapping!$G$2:$G$5,mapping!$H$2:$H$5,,0)</f>
        <v>Senior</v>
      </c>
      <c r="O1977" s="29" t="str">
        <f>_xlfn.XLOOKUP($J1977,mapping!$D$2:$D$56,mapping!$E$2:$E$56,,0)</f>
        <v>United States</v>
      </c>
      <c r="P1977" s="29" t="str">
        <f>_xlfn.XLOOKUP($K1977,mapping!$P$2:$P$4,mapping!$Q$2:$Q$4,,0)</f>
        <v>Medium</v>
      </c>
      <c r="Q1977" s="29" t="str">
        <f>_xlfn.XLOOKUP($I1977,mapping!$M$2:$M$4,mapping!$N$2:$N$4,,0)</f>
        <v>On-site</v>
      </c>
    </row>
    <row r="1978" spans="1:17" x14ac:dyDescent="0.25">
      <c r="A1978" s="28">
        <v>2023</v>
      </c>
      <c r="B1978" s="29" t="s">
        <v>11</v>
      </c>
      <c r="C1978" s="29" t="s">
        <v>12</v>
      </c>
      <c r="D1978" s="29" t="s">
        <v>13</v>
      </c>
      <c r="E1978" s="28">
        <v>116700</v>
      </c>
      <c r="F1978" s="29" t="s">
        <v>14</v>
      </c>
      <c r="G1978" s="28">
        <v>116700</v>
      </c>
      <c r="H1978" s="29" t="s">
        <v>17</v>
      </c>
      <c r="I1978" s="28">
        <v>0</v>
      </c>
      <c r="J1978" s="29" t="s">
        <v>17</v>
      </c>
      <c r="K1978" s="29" t="s">
        <v>16</v>
      </c>
      <c r="L1978" s="29" t="str">
        <f>_xlfn.XLOOKUP($D1978,mapping!$B$2:$B$124,mapping!$A$2:$A$124,,0)</f>
        <v>Data Analyst</v>
      </c>
      <c r="M1978" s="29" t="str">
        <f>_xlfn.XLOOKUP($C1978,mapping!$J$2:$J$5,mapping!$K$2:$K$5,,0)</f>
        <v>Full-Time</v>
      </c>
      <c r="N1978" s="29" t="str">
        <f>_xlfn.XLOOKUP($B1978,mapping!$G$2:$G$5,mapping!$H$2:$H$5,,0)</f>
        <v>Mid-Level</v>
      </c>
      <c r="O1978" s="29" t="str">
        <f>_xlfn.XLOOKUP($J1978,mapping!$D$2:$D$56,mapping!$E$2:$E$56,,0)</f>
        <v>United States</v>
      </c>
      <c r="P1978" s="29" t="str">
        <f>_xlfn.XLOOKUP($K1978,mapping!$P$2:$P$4,mapping!$Q$2:$Q$4,,0)</f>
        <v>Medium</v>
      </c>
      <c r="Q1978" s="29" t="str">
        <f>_xlfn.XLOOKUP($I1978,mapping!$M$2:$M$4,mapping!$N$2:$N$4,,0)</f>
        <v>On-site</v>
      </c>
    </row>
    <row r="1979" spans="1:17" x14ac:dyDescent="0.25">
      <c r="A1979" s="28">
        <v>2023</v>
      </c>
      <c r="B1979" s="29" t="s">
        <v>21</v>
      </c>
      <c r="C1979" s="29" t="s">
        <v>12</v>
      </c>
      <c r="D1979" s="29" t="s">
        <v>22</v>
      </c>
      <c r="E1979" s="28">
        <v>295490</v>
      </c>
      <c r="F1979" s="29" t="s">
        <v>14</v>
      </c>
      <c r="G1979" s="28">
        <v>295490</v>
      </c>
      <c r="H1979" s="29" t="s">
        <v>17</v>
      </c>
      <c r="I1979" s="28">
        <v>0</v>
      </c>
      <c r="J1979" s="29" t="s">
        <v>17</v>
      </c>
      <c r="K1979" s="29" t="s">
        <v>16</v>
      </c>
      <c r="L1979" s="29" t="str">
        <f>_xlfn.XLOOKUP($D1979,mapping!$B$2:$B$124,mapping!$A$2:$A$124,,0)</f>
        <v>Data Scientist</v>
      </c>
      <c r="M1979" s="29" t="str">
        <f>_xlfn.XLOOKUP($C1979,mapping!$J$2:$J$5,mapping!$K$2:$K$5,,0)</f>
        <v>Full-Time</v>
      </c>
      <c r="N1979" s="29" t="str">
        <f>_xlfn.XLOOKUP($B1979,mapping!$G$2:$G$5,mapping!$H$2:$H$5,,0)</f>
        <v>Senior</v>
      </c>
      <c r="O1979" s="29" t="str">
        <f>_xlfn.XLOOKUP($J1979,mapping!$D$2:$D$56,mapping!$E$2:$E$56,,0)</f>
        <v>United States</v>
      </c>
      <c r="P1979" s="29" t="str">
        <f>_xlfn.XLOOKUP($K1979,mapping!$P$2:$P$4,mapping!$Q$2:$Q$4,,0)</f>
        <v>Medium</v>
      </c>
      <c r="Q1979" s="29" t="str">
        <f>_xlfn.XLOOKUP($I1979,mapping!$M$2:$M$4,mapping!$N$2:$N$4,,0)</f>
        <v>On-site</v>
      </c>
    </row>
    <row r="1980" spans="1:17" x14ac:dyDescent="0.25">
      <c r="A1980" s="28">
        <v>2023</v>
      </c>
      <c r="B1980" s="29" t="s">
        <v>21</v>
      </c>
      <c r="C1980" s="29" t="s">
        <v>12</v>
      </c>
      <c r="D1980" s="29" t="s">
        <v>34</v>
      </c>
      <c r="E1980" s="28">
        <v>140000</v>
      </c>
      <c r="F1980" s="29" t="s">
        <v>14</v>
      </c>
      <c r="G1980" s="28">
        <v>140000</v>
      </c>
      <c r="H1980" s="29" t="s">
        <v>17</v>
      </c>
      <c r="I1980" s="28">
        <v>0</v>
      </c>
      <c r="J1980" s="29" t="s">
        <v>17</v>
      </c>
      <c r="K1980" s="29" t="s">
        <v>16</v>
      </c>
      <c r="L1980" s="29" t="str">
        <f>_xlfn.XLOOKUP($D1980,mapping!$B$2:$B$124,mapping!$A$2:$A$124,,0)</f>
        <v>Researcher</v>
      </c>
      <c r="M1980" s="29" t="str">
        <f>_xlfn.XLOOKUP($C1980,mapping!$J$2:$J$5,mapping!$K$2:$K$5,,0)</f>
        <v>Full-Time</v>
      </c>
      <c r="N1980" s="29" t="str">
        <f>_xlfn.XLOOKUP($B1980,mapping!$G$2:$G$5,mapping!$H$2:$H$5,,0)</f>
        <v>Senior</v>
      </c>
      <c r="O1980" s="29" t="str">
        <f>_xlfn.XLOOKUP($J1980,mapping!$D$2:$D$56,mapping!$E$2:$E$56,,0)</f>
        <v>United States</v>
      </c>
      <c r="P1980" s="29" t="str">
        <f>_xlfn.XLOOKUP($K1980,mapping!$P$2:$P$4,mapping!$Q$2:$Q$4,,0)</f>
        <v>Medium</v>
      </c>
      <c r="Q1980" s="29" t="str">
        <f>_xlfn.XLOOKUP($I1980,mapping!$M$2:$M$4,mapping!$N$2:$N$4,,0)</f>
        <v>On-site</v>
      </c>
    </row>
    <row r="1981" spans="1:17" x14ac:dyDescent="0.25">
      <c r="A1981" s="28">
        <v>2022</v>
      </c>
      <c r="B1981" s="29" t="s">
        <v>11</v>
      </c>
      <c r="C1981" s="29" t="s">
        <v>12</v>
      </c>
      <c r="D1981" s="29" t="s">
        <v>109</v>
      </c>
      <c r="E1981" s="28">
        <v>100000</v>
      </c>
      <c r="F1981" s="29" t="s">
        <v>14</v>
      </c>
      <c r="G1981" s="28">
        <v>100000</v>
      </c>
      <c r="H1981" s="29" t="s">
        <v>17</v>
      </c>
      <c r="I1981" s="28">
        <v>100</v>
      </c>
      <c r="J1981" s="29" t="s">
        <v>17</v>
      </c>
      <c r="K1981" s="29" t="s">
        <v>16</v>
      </c>
      <c r="L1981" s="29" t="str">
        <f>_xlfn.XLOOKUP($D1981,mapping!$B$2:$B$124,mapping!$A$2:$A$124,,0)</f>
        <v>Data Engineer</v>
      </c>
      <c r="M1981" s="29" t="str">
        <f>_xlfn.XLOOKUP($C1981,mapping!$J$2:$J$5,mapping!$K$2:$K$5,,0)</f>
        <v>Full-Time</v>
      </c>
      <c r="N1981" s="29" t="str">
        <f>_xlfn.XLOOKUP($B1981,mapping!$G$2:$G$5,mapping!$H$2:$H$5,,0)</f>
        <v>Mid-Level</v>
      </c>
      <c r="O1981" s="29" t="str">
        <f>_xlfn.XLOOKUP($J1981,mapping!$D$2:$D$56,mapping!$E$2:$E$56,,0)</f>
        <v>United States</v>
      </c>
      <c r="P1981" s="29" t="str">
        <f>_xlfn.XLOOKUP($K1981,mapping!$P$2:$P$4,mapping!$Q$2:$Q$4,,0)</f>
        <v>Medium</v>
      </c>
      <c r="Q1981" s="29" t="str">
        <f>_xlfn.XLOOKUP($I1981,mapping!$M$2:$M$4,mapping!$N$2:$N$4,,0)</f>
        <v>Remote</v>
      </c>
    </row>
    <row r="1982" spans="1:17" x14ac:dyDescent="0.25">
      <c r="A1982" s="28">
        <v>2024</v>
      </c>
      <c r="B1982" s="29" t="s">
        <v>11</v>
      </c>
      <c r="C1982" s="29" t="s">
        <v>12</v>
      </c>
      <c r="D1982" s="29" t="s">
        <v>26</v>
      </c>
      <c r="E1982" s="28">
        <v>85750</v>
      </c>
      <c r="F1982" s="29" t="s">
        <v>14</v>
      </c>
      <c r="G1982" s="28">
        <v>85750</v>
      </c>
      <c r="H1982" s="29" t="s">
        <v>17</v>
      </c>
      <c r="I1982" s="28">
        <v>0</v>
      </c>
      <c r="J1982" s="29" t="s">
        <v>17</v>
      </c>
      <c r="K1982" s="29" t="s">
        <v>16</v>
      </c>
      <c r="L1982" s="29" t="str">
        <f>_xlfn.XLOOKUP($D1982,mapping!$B$2:$B$124,mapping!$A$2:$A$124,,0)</f>
        <v>Data Engineer</v>
      </c>
      <c r="M1982" s="29" t="str">
        <f>_xlfn.XLOOKUP($C1982,mapping!$J$2:$J$5,mapping!$K$2:$K$5,,0)</f>
        <v>Full-Time</v>
      </c>
      <c r="N1982" s="29" t="str">
        <f>_xlfn.XLOOKUP($B1982,mapping!$G$2:$G$5,mapping!$H$2:$H$5,,0)</f>
        <v>Mid-Level</v>
      </c>
      <c r="O1982" s="29" t="str">
        <f>_xlfn.XLOOKUP($J1982,mapping!$D$2:$D$56,mapping!$E$2:$E$56,,0)</f>
        <v>United States</v>
      </c>
      <c r="P1982" s="29" t="str">
        <f>_xlfn.XLOOKUP($K1982,mapping!$P$2:$P$4,mapping!$Q$2:$Q$4,,0)</f>
        <v>Medium</v>
      </c>
      <c r="Q1982" s="29" t="str">
        <f>_xlfn.XLOOKUP($I1982,mapping!$M$2:$M$4,mapping!$N$2:$N$4,,0)</f>
        <v>On-site</v>
      </c>
    </row>
    <row r="1983" spans="1:17" x14ac:dyDescent="0.25">
      <c r="A1983" s="28">
        <v>2023</v>
      </c>
      <c r="B1983" s="29" t="s">
        <v>29</v>
      </c>
      <c r="C1983" s="29" t="s">
        <v>12</v>
      </c>
      <c r="D1983" s="29" t="s">
        <v>13</v>
      </c>
      <c r="E1983" s="28">
        <v>50000</v>
      </c>
      <c r="F1983" s="29" t="s">
        <v>14</v>
      </c>
      <c r="G1983" s="28">
        <v>50000</v>
      </c>
      <c r="H1983" s="29" t="s">
        <v>17</v>
      </c>
      <c r="I1983" s="28">
        <v>0</v>
      </c>
      <c r="J1983" s="29" t="s">
        <v>17</v>
      </c>
      <c r="K1983" s="29" t="s">
        <v>16</v>
      </c>
      <c r="L1983" s="29" t="str">
        <f>_xlfn.XLOOKUP($D1983,mapping!$B$2:$B$124,mapping!$A$2:$A$124,,0)</f>
        <v>Data Analyst</v>
      </c>
      <c r="M1983" s="29" t="str">
        <f>_xlfn.XLOOKUP($C1983,mapping!$J$2:$J$5,mapping!$K$2:$K$5,,0)</f>
        <v>Full-Time</v>
      </c>
      <c r="N1983" s="29" t="str">
        <f>_xlfn.XLOOKUP($B1983,mapping!$G$2:$G$5,mapping!$H$2:$H$5,,0)</f>
        <v>Junior</v>
      </c>
      <c r="O1983" s="29" t="str">
        <f>_xlfn.XLOOKUP($J1983,mapping!$D$2:$D$56,mapping!$E$2:$E$56,,0)</f>
        <v>United States</v>
      </c>
      <c r="P1983" s="29" t="str">
        <f>_xlfn.XLOOKUP($K1983,mapping!$P$2:$P$4,mapping!$Q$2:$Q$4,,0)</f>
        <v>Medium</v>
      </c>
      <c r="Q1983" s="29" t="str">
        <f>_xlfn.XLOOKUP($I1983,mapping!$M$2:$M$4,mapping!$N$2:$N$4,,0)</f>
        <v>On-site</v>
      </c>
    </row>
    <row r="1984" spans="1:17" x14ac:dyDescent="0.25">
      <c r="A1984" s="28">
        <v>2022</v>
      </c>
      <c r="B1984" s="29" t="s">
        <v>21</v>
      </c>
      <c r="C1984" s="29" t="s">
        <v>12</v>
      </c>
      <c r="D1984" s="29" t="s">
        <v>58</v>
      </c>
      <c r="E1984" s="28">
        <v>172200</v>
      </c>
      <c r="F1984" s="29" t="s">
        <v>14</v>
      </c>
      <c r="G1984" s="28">
        <v>172200</v>
      </c>
      <c r="H1984" s="29" t="s">
        <v>17</v>
      </c>
      <c r="I1984" s="28">
        <v>0</v>
      </c>
      <c r="J1984" s="29" t="s">
        <v>17</v>
      </c>
      <c r="K1984" s="29" t="s">
        <v>16</v>
      </c>
      <c r="L1984" s="29" t="str">
        <f>_xlfn.XLOOKUP($D1984,mapping!$B$2:$B$124,mapping!$A$2:$A$124,,0)</f>
        <v>Data Manager</v>
      </c>
      <c r="M1984" s="29" t="str">
        <f>_xlfn.XLOOKUP($C1984,mapping!$J$2:$J$5,mapping!$K$2:$K$5,,0)</f>
        <v>Full-Time</v>
      </c>
      <c r="N1984" s="29" t="str">
        <f>_xlfn.XLOOKUP($B1984,mapping!$G$2:$G$5,mapping!$H$2:$H$5,,0)</f>
        <v>Senior</v>
      </c>
      <c r="O1984" s="29" t="str">
        <f>_xlfn.XLOOKUP($J1984,mapping!$D$2:$D$56,mapping!$E$2:$E$56,,0)</f>
        <v>United States</v>
      </c>
      <c r="P1984" s="29" t="str">
        <f>_xlfn.XLOOKUP($K1984,mapping!$P$2:$P$4,mapping!$Q$2:$Q$4,,0)</f>
        <v>Medium</v>
      </c>
      <c r="Q1984" s="29" t="str">
        <f>_xlfn.XLOOKUP($I1984,mapping!$M$2:$M$4,mapping!$N$2:$N$4,,0)</f>
        <v>On-site</v>
      </c>
    </row>
    <row r="1985" spans="1:17" x14ac:dyDescent="0.25">
      <c r="A1985" s="28">
        <v>2024</v>
      </c>
      <c r="B1985" s="29" t="s">
        <v>21</v>
      </c>
      <c r="C1985" s="29" t="s">
        <v>12</v>
      </c>
      <c r="D1985" s="29" t="s">
        <v>26</v>
      </c>
      <c r="E1985" s="28">
        <v>146266</v>
      </c>
      <c r="F1985" s="29" t="s">
        <v>14</v>
      </c>
      <c r="G1985" s="28">
        <v>146266</v>
      </c>
      <c r="H1985" s="29" t="s">
        <v>17</v>
      </c>
      <c r="I1985" s="28">
        <v>0</v>
      </c>
      <c r="J1985" s="29" t="s">
        <v>17</v>
      </c>
      <c r="K1985" s="29" t="s">
        <v>16</v>
      </c>
      <c r="L1985" s="29" t="str">
        <f>_xlfn.XLOOKUP($D1985,mapping!$B$2:$B$124,mapping!$A$2:$A$124,,0)</f>
        <v>Data Engineer</v>
      </c>
      <c r="M1985" s="29" t="str">
        <f>_xlfn.XLOOKUP($C1985,mapping!$J$2:$J$5,mapping!$K$2:$K$5,,0)</f>
        <v>Full-Time</v>
      </c>
      <c r="N1985" s="29" t="str">
        <f>_xlfn.XLOOKUP($B1985,mapping!$G$2:$G$5,mapping!$H$2:$H$5,,0)</f>
        <v>Senior</v>
      </c>
      <c r="O1985" s="29" t="str">
        <f>_xlfn.XLOOKUP($J1985,mapping!$D$2:$D$56,mapping!$E$2:$E$56,,0)</f>
        <v>United States</v>
      </c>
      <c r="P1985" s="29" t="str">
        <f>_xlfn.XLOOKUP($K1985,mapping!$P$2:$P$4,mapping!$Q$2:$Q$4,,0)</f>
        <v>Medium</v>
      </c>
      <c r="Q1985" s="29" t="str">
        <f>_xlfn.XLOOKUP($I1985,mapping!$M$2:$M$4,mapping!$N$2:$N$4,,0)</f>
        <v>On-site</v>
      </c>
    </row>
    <row r="1986" spans="1:17" x14ac:dyDescent="0.25">
      <c r="A1986" s="28">
        <v>2023</v>
      </c>
      <c r="B1986" s="29" t="s">
        <v>11</v>
      </c>
      <c r="C1986" s="29" t="s">
        <v>12</v>
      </c>
      <c r="D1986" s="29" t="s">
        <v>26</v>
      </c>
      <c r="E1986" s="28">
        <v>85800</v>
      </c>
      <c r="F1986" s="29" t="s">
        <v>14</v>
      </c>
      <c r="G1986" s="28">
        <v>85800</v>
      </c>
      <c r="H1986" s="29" t="s">
        <v>17</v>
      </c>
      <c r="I1986" s="28">
        <v>0</v>
      </c>
      <c r="J1986" s="29" t="s">
        <v>17</v>
      </c>
      <c r="K1986" s="29" t="s">
        <v>16</v>
      </c>
      <c r="L1986" s="29" t="str">
        <f>_xlfn.XLOOKUP($D1986,mapping!$B$2:$B$124,mapping!$A$2:$A$124,,0)</f>
        <v>Data Engineer</v>
      </c>
      <c r="M1986" s="29" t="str">
        <f>_xlfn.XLOOKUP($C1986,mapping!$J$2:$J$5,mapping!$K$2:$K$5,,0)</f>
        <v>Full-Time</v>
      </c>
      <c r="N1986" s="29" t="str">
        <f>_xlfn.XLOOKUP($B1986,mapping!$G$2:$G$5,mapping!$H$2:$H$5,,0)</f>
        <v>Mid-Level</v>
      </c>
      <c r="O1986" s="29" t="str">
        <f>_xlfn.XLOOKUP($J1986,mapping!$D$2:$D$56,mapping!$E$2:$E$56,,0)</f>
        <v>United States</v>
      </c>
      <c r="P1986" s="29" t="str">
        <f>_xlfn.XLOOKUP($K1986,mapping!$P$2:$P$4,mapping!$Q$2:$Q$4,,0)</f>
        <v>Medium</v>
      </c>
      <c r="Q1986" s="29" t="str">
        <f>_xlfn.XLOOKUP($I1986,mapping!$M$2:$M$4,mapping!$N$2:$N$4,,0)</f>
        <v>On-site</v>
      </c>
    </row>
    <row r="1987" spans="1:17" x14ac:dyDescent="0.25">
      <c r="A1987" s="28">
        <v>2023</v>
      </c>
      <c r="B1987" s="29" t="s">
        <v>21</v>
      </c>
      <c r="C1987" s="29" t="s">
        <v>12</v>
      </c>
      <c r="D1987" s="29" t="s">
        <v>26</v>
      </c>
      <c r="E1987" s="28">
        <v>135000</v>
      </c>
      <c r="F1987" s="29" t="s">
        <v>14</v>
      </c>
      <c r="G1987" s="28">
        <v>135000</v>
      </c>
      <c r="H1987" s="29" t="s">
        <v>17</v>
      </c>
      <c r="I1987" s="28">
        <v>100</v>
      </c>
      <c r="J1987" s="29" t="s">
        <v>17</v>
      </c>
      <c r="K1987" s="29" t="s">
        <v>16</v>
      </c>
      <c r="L1987" s="29" t="str">
        <f>_xlfn.XLOOKUP($D1987,mapping!$B$2:$B$124,mapping!$A$2:$A$124,,0)</f>
        <v>Data Engineer</v>
      </c>
      <c r="M1987" s="29" t="str">
        <f>_xlfn.XLOOKUP($C1987,mapping!$J$2:$J$5,mapping!$K$2:$K$5,,0)</f>
        <v>Full-Time</v>
      </c>
      <c r="N1987" s="29" t="str">
        <f>_xlfn.XLOOKUP($B1987,mapping!$G$2:$G$5,mapping!$H$2:$H$5,,0)</f>
        <v>Senior</v>
      </c>
      <c r="O1987" s="29" t="str">
        <f>_xlfn.XLOOKUP($J1987,mapping!$D$2:$D$56,mapping!$E$2:$E$56,,0)</f>
        <v>United States</v>
      </c>
      <c r="P1987" s="29" t="str">
        <f>_xlfn.XLOOKUP($K1987,mapping!$P$2:$P$4,mapping!$Q$2:$Q$4,,0)</f>
        <v>Medium</v>
      </c>
      <c r="Q1987" s="29" t="str">
        <f>_xlfn.XLOOKUP($I1987,mapping!$M$2:$M$4,mapping!$N$2:$N$4,,0)</f>
        <v>Remote</v>
      </c>
    </row>
    <row r="1988" spans="1:17" x14ac:dyDescent="0.25">
      <c r="A1988" s="28">
        <v>2022</v>
      </c>
      <c r="B1988" s="29" t="s">
        <v>21</v>
      </c>
      <c r="C1988" s="29" t="s">
        <v>12</v>
      </c>
      <c r="D1988" s="29" t="s">
        <v>31</v>
      </c>
      <c r="E1988" s="28">
        <v>63000</v>
      </c>
      <c r="F1988" s="29" t="s">
        <v>14</v>
      </c>
      <c r="G1988" s="28">
        <v>63000</v>
      </c>
      <c r="H1988" s="29" t="s">
        <v>17</v>
      </c>
      <c r="I1988" s="28">
        <v>0</v>
      </c>
      <c r="J1988" s="29" t="s">
        <v>17</v>
      </c>
      <c r="K1988" s="29" t="s">
        <v>16</v>
      </c>
      <c r="L1988" s="29" t="str">
        <f>_xlfn.XLOOKUP($D1988,mapping!$B$2:$B$124,mapping!$A$2:$A$124,,0)</f>
        <v>Analytics Engineer</v>
      </c>
      <c r="M1988" s="29" t="str">
        <f>_xlfn.XLOOKUP($C1988,mapping!$J$2:$J$5,mapping!$K$2:$K$5,,0)</f>
        <v>Full-Time</v>
      </c>
      <c r="N1988" s="29" t="str">
        <f>_xlfn.XLOOKUP($B1988,mapping!$G$2:$G$5,mapping!$H$2:$H$5,,0)</f>
        <v>Senior</v>
      </c>
      <c r="O1988" s="29" t="str">
        <f>_xlfn.XLOOKUP($J1988,mapping!$D$2:$D$56,mapping!$E$2:$E$56,,0)</f>
        <v>United States</v>
      </c>
      <c r="P1988" s="29" t="str">
        <f>_xlfn.XLOOKUP($K1988,mapping!$P$2:$P$4,mapping!$Q$2:$Q$4,,0)</f>
        <v>Medium</v>
      </c>
      <c r="Q1988" s="29" t="str">
        <f>_xlfn.XLOOKUP($I1988,mapping!$M$2:$M$4,mapping!$N$2:$N$4,,0)</f>
        <v>On-site</v>
      </c>
    </row>
    <row r="1989" spans="1:17" x14ac:dyDescent="0.25">
      <c r="A1989" s="28">
        <v>2022</v>
      </c>
      <c r="B1989" s="29" t="s">
        <v>11</v>
      </c>
      <c r="C1989" s="29" t="s">
        <v>12</v>
      </c>
      <c r="D1989" s="29" t="s">
        <v>26</v>
      </c>
      <c r="E1989" s="28">
        <v>55000</v>
      </c>
      <c r="F1989" s="29" t="s">
        <v>27</v>
      </c>
      <c r="G1989" s="28">
        <v>67723</v>
      </c>
      <c r="H1989" s="29" t="s">
        <v>28</v>
      </c>
      <c r="I1989" s="28">
        <v>100</v>
      </c>
      <c r="J1989" s="29" t="s">
        <v>28</v>
      </c>
      <c r="K1989" s="29" t="s">
        <v>16</v>
      </c>
      <c r="L1989" s="29" t="str">
        <f>_xlfn.XLOOKUP($D1989,mapping!$B$2:$B$124,mapping!$A$2:$A$124,,0)</f>
        <v>Data Engineer</v>
      </c>
      <c r="M1989" s="29" t="str">
        <f>_xlfn.XLOOKUP($C1989,mapping!$J$2:$J$5,mapping!$K$2:$K$5,,0)</f>
        <v>Full-Time</v>
      </c>
      <c r="N1989" s="29" t="str">
        <f>_xlfn.XLOOKUP($B1989,mapping!$G$2:$G$5,mapping!$H$2:$H$5,,0)</f>
        <v>Mid-Level</v>
      </c>
      <c r="O1989" s="29" t="str">
        <f>_xlfn.XLOOKUP($J1989,mapping!$D$2:$D$56,mapping!$E$2:$E$56,,0)</f>
        <v>United Kingdom</v>
      </c>
      <c r="P1989" s="29" t="str">
        <f>_xlfn.XLOOKUP($K1989,mapping!$P$2:$P$4,mapping!$Q$2:$Q$4,,0)</f>
        <v>Medium</v>
      </c>
      <c r="Q1989" s="29" t="str">
        <f>_xlfn.XLOOKUP($I1989,mapping!$M$2:$M$4,mapping!$N$2:$N$4,,0)</f>
        <v>Remote</v>
      </c>
    </row>
    <row r="1990" spans="1:17" x14ac:dyDescent="0.25">
      <c r="A1990" s="28">
        <v>2023</v>
      </c>
      <c r="B1990" s="29" t="s">
        <v>11</v>
      </c>
      <c r="C1990" s="29" t="s">
        <v>12</v>
      </c>
      <c r="D1990" s="29" t="s">
        <v>26</v>
      </c>
      <c r="E1990" s="28">
        <v>54500</v>
      </c>
      <c r="F1990" s="29" t="s">
        <v>27</v>
      </c>
      <c r="G1990" s="28">
        <v>67056</v>
      </c>
      <c r="H1990" s="29" t="s">
        <v>28</v>
      </c>
      <c r="I1990" s="28">
        <v>0</v>
      </c>
      <c r="J1990" s="29" t="s">
        <v>28</v>
      </c>
      <c r="K1990" s="29" t="s">
        <v>16</v>
      </c>
      <c r="L1990" s="29" t="str">
        <f>_xlfn.XLOOKUP($D1990,mapping!$B$2:$B$124,mapping!$A$2:$A$124,,0)</f>
        <v>Data Engineer</v>
      </c>
      <c r="M1990" s="29" t="str">
        <f>_xlfn.XLOOKUP($C1990,mapping!$J$2:$J$5,mapping!$K$2:$K$5,,0)</f>
        <v>Full-Time</v>
      </c>
      <c r="N1990" s="29" t="str">
        <f>_xlfn.XLOOKUP($B1990,mapping!$G$2:$G$5,mapping!$H$2:$H$5,,0)</f>
        <v>Mid-Level</v>
      </c>
      <c r="O1990" s="29" t="str">
        <f>_xlfn.XLOOKUP($J1990,mapping!$D$2:$D$56,mapping!$E$2:$E$56,,0)</f>
        <v>United Kingdom</v>
      </c>
      <c r="P1990" s="29" t="str">
        <f>_xlfn.XLOOKUP($K1990,mapping!$P$2:$P$4,mapping!$Q$2:$Q$4,,0)</f>
        <v>Medium</v>
      </c>
      <c r="Q1990" s="29" t="str">
        <f>_xlfn.XLOOKUP($I1990,mapping!$M$2:$M$4,mapping!$N$2:$N$4,,0)</f>
        <v>On-site</v>
      </c>
    </row>
    <row r="1991" spans="1:17" x14ac:dyDescent="0.25">
      <c r="A1991" s="28">
        <v>2023</v>
      </c>
      <c r="B1991" s="29" t="s">
        <v>11</v>
      </c>
      <c r="C1991" s="29" t="s">
        <v>12</v>
      </c>
      <c r="D1991" s="29" t="s">
        <v>59</v>
      </c>
      <c r="E1991" s="28">
        <v>110000</v>
      </c>
      <c r="F1991" s="29" t="s">
        <v>14</v>
      </c>
      <c r="G1991" s="28">
        <v>110000</v>
      </c>
      <c r="H1991" s="29" t="s">
        <v>17</v>
      </c>
      <c r="I1991" s="28">
        <v>0</v>
      </c>
      <c r="J1991" s="29" t="s">
        <v>17</v>
      </c>
      <c r="K1991" s="29" t="s">
        <v>16</v>
      </c>
      <c r="L1991" s="29" t="str">
        <f>_xlfn.XLOOKUP($D1991,mapping!$B$2:$B$124,mapping!$A$2:$A$124,,0)</f>
        <v>Data Specialist</v>
      </c>
      <c r="M1991" s="29" t="str">
        <f>_xlfn.XLOOKUP($C1991,mapping!$J$2:$J$5,mapping!$K$2:$K$5,,0)</f>
        <v>Full-Time</v>
      </c>
      <c r="N1991" s="29" t="str">
        <f>_xlfn.XLOOKUP($B1991,mapping!$G$2:$G$5,mapping!$H$2:$H$5,,0)</f>
        <v>Mid-Level</v>
      </c>
      <c r="O1991" s="29" t="str">
        <f>_xlfn.XLOOKUP($J1991,mapping!$D$2:$D$56,mapping!$E$2:$E$56,,0)</f>
        <v>United States</v>
      </c>
      <c r="P1991" s="29" t="str">
        <f>_xlfn.XLOOKUP($K1991,mapping!$P$2:$P$4,mapping!$Q$2:$Q$4,,0)</f>
        <v>Medium</v>
      </c>
      <c r="Q1991" s="29" t="str">
        <f>_xlfn.XLOOKUP($I1991,mapping!$M$2:$M$4,mapping!$N$2:$N$4,,0)</f>
        <v>On-site</v>
      </c>
    </row>
    <row r="1992" spans="1:17" x14ac:dyDescent="0.25">
      <c r="A1992" s="28">
        <v>2023</v>
      </c>
      <c r="B1992" s="29" t="s">
        <v>11</v>
      </c>
      <c r="C1992" s="29" t="s">
        <v>12</v>
      </c>
      <c r="D1992" s="29" t="s">
        <v>40</v>
      </c>
      <c r="E1992" s="28">
        <v>80505</v>
      </c>
      <c r="F1992" s="29" t="s">
        <v>14</v>
      </c>
      <c r="G1992" s="28">
        <v>80505</v>
      </c>
      <c r="H1992" s="29" t="s">
        <v>45</v>
      </c>
      <c r="I1992" s="28">
        <v>0</v>
      </c>
      <c r="J1992" s="29" t="s">
        <v>45</v>
      </c>
      <c r="K1992" s="29" t="s">
        <v>16</v>
      </c>
      <c r="L1992" s="29" t="str">
        <f>_xlfn.XLOOKUP($D1992,mapping!$B$2:$B$124,mapping!$A$2:$A$124,,0)</f>
        <v>Business Intelligence</v>
      </c>
      <c r="M1992" s="29" t="str">
        <f>_xlfn.XLOOKUP($C1992,mapping!$J$2:$J$5,mapping!$K$2:$K$5,,0)</f>
        <v>Full-Time</v>
      </c>
      <c r="N1992" s="29" t="str">
        <f>_xlfn.XLOOKUP($B1992,mapping!$G$2:$G$5,mapping!$H$2:$H$5,,0)</f>
        <v>Mid-Level</v>
      </c>
      <c r="O1992" s="29" t="str">
        <f>_xlfn.XLOOKUP($J1992,mapping!$D$2:$D$56,mapping!$E$2:$E$56,,0)</f>
        <v>Canada</v>
      </c>
      <c r="P1992" s="29" t="str">
        <f>_xlfn.XLOOKUP($K1992,mapping!$P$2:$P$4,mapping!$Q$2:$Q$4,,0)</f>
        <v>Medium</v>
      </c>
      <c r="Q1992" s="29" t="str">
        <f>_xlfn.XLOOKUP($I1992,mapping!$M$2:$M$4,mapping!$N$2:$N$4,,0)</f>
        <v>On-site</v>
      </c>
    </row>
    <row r="1993" spans="1:17" x14ac:dyDescent="0.25">
      <c r="A1993" s="28">
        <v>2022</v>
      </c>
      <c r="B1993" s="29" t="s">
        <v>21</v>
      </c>
      <c r="C1993" s="29" t="s">
        <v>12</v>
      </c>
      <c r="D1993" s="29" t="s">
        <v>26</v>
      </c>
      <c r="E1993" s="28">
        <v>135000</v>
      </c>
      <c r="F1993" s="29" t="s">
        <v>14</v>
      </c>
      <c r="G1993" s="28">
        <v>135000</v>
      </c>
      <c r="H1993" s="29" t="s">
        <v>17</v>
      </c>
      <c r="I1993" s="28">
        <v>0</v>
      </c>
      <c r="J1993" s="29" t="s">
        <v>17</v>
      </c>
      <c r="K1993" s="29" t="s">
        <v>16</v>
      </c>
      <c r="L1993" s="29" t="str">
        <f>_xlfn.XLOOKUP($D1993,mapping!$B$2:$B$124,mapping!$A$2:$A$124,,0)</f>
        <v>Data Engineer</v>
      </c>
      <c r="M1993" s="29" t="str">
        <f>_xlfn.XLOOKUP($C1993,mapping!$J$2:$J$5,mapping!$K$2:$K$5,,0)</f>
        <v>Full-Time</v>
      </c>
      <c r="N1993" s="29" t="str">
        <f>_xlfn.XLOOKUP($B1993,mapping!$G$2:$G$5,mapping!$H$2:$H$5,,0)</f>
        <v>Senior</v>
      </c>
      <c r="O1993" s="29" t="str">
        <f>_xlfn.XLOOKUP($J1993,mapping!$D$2:$D$56,mapping!$E$2:$E$56,,0)</f>
        <v>United States</v>
      </c>
      <c r="P1993" s="29" t="str">
        <f>_xlfn.XLOOKUP($K1993,mapping!$P$2:$P$4,mapping!$Q$2:$Q$4,,0)</f>
        <v>Medium</v>
      </c>
      <c r="Q1993" s="29" t="str">
        <f>_xlfn.XLOOKUP($I1993,mapping!$M$2:$M$4,mapping!$N$2:$N$4,,0)</f>
        <v>On-site</v>
      </c>
    </row>
    <row r="1994" spans="1:17" x14ac:dyDescent="0.25">
      <c r="A1994" s="28">
        <v>2024</v>
      </c>
      <c r="B1994" s="29" t="s">
        <v>11</v>
      </c>
      <c r="C1994" s="29" t="s">
        <v>12</v>
      </c>
      <c r="D1994" s="29" t="s">
        <v>34</v>
      </c>
      <c r="E1994" s="28">
        <v>150000</v>
      </c>
      <c r="F1994" s="29" t="s">
        <v>14</v>
      </c>
      <c r="G1994" s="28">
        <v>150000</v>
      </c>
      <c r="H1994" s="29" t="s">
        <v>17</v>
      </c>
      <c r="I1994" s="28">
        <v>100</v>
      </c>
      <c r="J1994" s="29" t="s">
        <v>17</v>
      </c>
      <c r="K1994" s="29" t="s">
        <v>16</v>
      </c>
      <c r="L1994" s="29" t="str">
        <f>_xlfn.XLOOKUP($D1994,mapping!$B$2:$B$124,mapping!$A$2:$A$124,,0)</f>
        <v>Researcher</v>
      </c>
      <c r="M1994" s="29" t="str">
        <f>_xlfn.XLOOKUP($C1994,mapping!$J$2:$J$5,mapping!$K$2:$K$5,,0)</f>
        <v>Full-Time</v>
      </c>
      <c r="N1994" s="29" t="str">
        <f>_xlfn.XLOOKUP($B1994,mapping!$G$2:$G$5,mapping!$H$2:$H$5,,0)</f>
        <v>Mid-Level</v>
      </c>
      <c r="O1994" s="29" t="str">
        <f>_xlfn.XLOOKUP($J1994,mapping!$D$2:$D$56,mapping!$E$2:$E$56,,0)</f>
        <v>United States</v>
      </c>
      <c r="P1994" s="29" t="str">
        <f>_xlfn.XLOOKUP($K1994,mapping!$P$2:$P$4,mapping!$Q$2:$Q$4,,0)</f>
        <v>Medium</v>
      </c>
      <c r="Q1994" s="29" t="str">
        <f>_xlfn.XLOOKUP($I1994,mapping!$M$2:$M$4,mapping!$N$2:$N$4,,0)</f>
        <v>Remote</v>
      </c>
    </row>
    <row r="1995" spans="1:17" x14ac:dyDescent="0.25">
      <c r="A1995" s="28">
        <v>2023</v>
      </c>
      <c r="B1995" s="29" t="s">
        <v>21</v>
      </c>
      <c r="C1995" s="29" t="s">
        <v>12</v>
      </c>
      <c r="D1995" s="29" t="s">
        <v>26</v>
      </c>
      <c r="E1995" s="28">
        <v>195800</v>
      </c>
      <c r="F1995" s="29" t="s">
        <v>14</v>
      </c>
      <c r="G1995" s="28">
        <v>195800</v>
      </c>
      <c r="H1995" s="29" t="s">
        <v>17</v>
      </c>
      <c r="I1995" s="28">
        <v>0</v>
      </c>
      <c r="J1995" s="29" t="s">
        <v>17</v>
      </c>
      <c r="K1995" s="29" t="s">
        <v>16</v>
      </c>
      <c r="L1995" s="29" t="str">
        <f>_xlfn.XLOOKUP($D1995,mapping!$B$2:$B$124,mapping!$A$2:$A$124,,0)</f>
        <v>Data Engineer</v>
      </c>
      <c r="M1995" s="29" t="str">
        <f>_xlfn.XLOOKUP($C1995,mapping!$J$2:$J$5,mapping!$K$2:$K$5,,0)</f>
        <v>Full-Time</v>
      </c>
      <c r="N1995" s="29" t="str">
        <f>_xlfn.XLOOKUP($B1995,mapping!$G$2:$G$5,mapping!$H$2:$H$5,,0)</f>
        <v>Senior</v>
      </c>
      <c r="O1995" s="29" t="str">
        <f>_xlfn.XLOOKUP($J1995,mapping!$D$2:$D$56,mapping!$E$2:$E$56,,0)</f>
        <v>United States</v>
      </c>
      <c r="P1995" s="29" t="str">
        <f>_xlfn.XLOOKUP($K1995,mapping!$P$2:$P$4,mapping!$Q$2:$Q$4,,0)</f>
        <v>Medium</v>
      </c>
      <c r="Q1995" s="29" t="str">
        <f>_xlfn.XLOOKUP($I1995,mapping!$M$2:$M$4,mapping!$N$2:$N$4,,0)</f>
        <v>On-site</v>
      </c>
    </row>
    <row r="1996" spans="1:17" x14ac:dyDescent="0.25">
      <c r="A1996" s="28">
        <v>2023</v>
      </c>
      <c r="B1996" s="29" t="s">
        <v>21</v>
      </c>
      <c r="C1996" s="29" t="s">
        <v>12</v>
      </c>
      <c r="D1996" s="29" t="s">
        <v>23</v>
      </c>
      <c r="E1996" s="28">
        <v>168000</v>
      </c>
      <c r="F1996" s="29" t="s">
        <v>14</v>
      </c>
      <c r="G1996" s="28">
        <v>168000</v>
      </c>
      <c r="H1996" s="29" t="s">
        <v>121</v>
      </c>
      <c r="I1996" s="28">
        <v>0</v>
      </c>
      <c r="J1996" s="29" t="s">
        <v>121</v>
      </c>
      <c r="K1996" s="29" t="s">
        <v>16</v>
      </c>
      <c r="L1996" s="29" t="str">
        <f>_xlfn.XLOOKUP($D1996,mapping!$B$2:$B$124,mapping!$A$2:$A$124,,0)</f>
        <v>Researcher</v>
      </c>
      <c r="M1996" s="29" t="str">
        <f>_xlfn.XLOOKUP($C1996,mapping!$J$2:$J$5,mapping!$K$2:$K$5,,0)</f>
        <v>Full-Time</v>
      </c>
      <c r="N1996" s="29" t="str">
        <f>_xlfn.XLOOKUP($B1996,mapping!$G$2:$G$5,mapping!$H$2:$H$5,,0)</f>
        <v>Senior</v>
      </c>
      <c r="O1996" s="29" t="str">
        <f>_xlfn.XLOOKUP($J1996,mapping!$D$2:$D$56,mapping!$E$2:$E$56,,0)</f>
        <v>France</v>
      </c>
      <c r="P1996" s="29" t="str">
        <f>_xlfn.XLOOKUP($K1996,mapping!$P$2:$P$4,mapping!$Q$2:$Q$4,,0)</f>
        <v>Medium</v>
      </c>
      <c r="Q1996" s="29" t="str">
        <f>_xlfn.XLOOKUP($I1996,mapping!$M$2:$M$4,mapping!$N$2:$N$4,,0)</f>
        <v>On-site</v>
      </c>
    </row>
    <row r="1997" spans="1:17" x14ac:dyDescent="0.25">
      <c r="A1997" s="28">
        <v>2024</v>
      </c>
      <c r="B1997" s="29" t="s">
        <v>21</v>
      </c>
      <c r="C1997" s="29" t="s">
        <v>12</v>
      </c>
      <c r="D1997" s="29" t="s">
        <v>96</v>
      </c>
      <c r="E1997" s="28">
        <v>132900</v>
      </c>
      <c r="F1997" s="29" t="s">
        <v>14</v>
      </c>
      <c r="G1997" s="28">
        <v>132900</v>
      </c>
      <c r="H1997" s="29" t="s">
        <v>17</v>
      </c>
      <c r="I1997" s="28">
        <v>0</v>
      </c>
      <c r="J1997" s="29" t="s">
        <v>17</v>
      </c>
      <c r="K1997" s="29" t="s">
        <v>16</v>
      </c>
      <c r="L1997" s="29" t="str">
        <f>_xlfn.XLOOKUP($D1997,mapping!$B$2:$B$124,mapping!$A$2:$A$124,,0)</f>
        <v>Business Intelligence</v>
      </c>
      <c r="M1997" s="29" t="str">
        <f>_xlfn.XLOOKUP($C1997,mapping!$J$2:$J$5,mapping!$K$2:$K$5,,0)</f>
        <v>Full-Time</v>
      </c>
      <c r="N1997" s="29" t="str">
        <f>_xlfn.XLOOKUP($B1997,mapping!$G$2:$G$5,mapping!$H$2:$H$5,,0)</f>
        <v>Senior</v>
      </c>
      <c r="O1997" s="29" t="str">
        <f>_xlfn.XLOOKUP($J1997,mapping!$D$2:$D$56,mapping!$E$2:$E$56,,0)</f>
        <v>United States</v>
      </c>
      <c r="P1997" s="29" t="str">
        <f>_xlfn.XLOOKUP($K1997,mapping!$P$2:$P$4,mapping!$Q$2:$Q$4,,0)</f>
        <v>Medium</v>
      </c>
      <c r="Q1997" s="29" t="str">
        <f>_xlfn.XLOOKUP($I1997,mapping!$M$2:$M$4,mapping!$N$2:$N$4,,0)</f>
        <v>On-site</v>
      </c>
    </row>
    <row r="1998" spans="1:17" x14ac:dyDescent="0.25">
      <c r="A1998" s="28">
        <v>2023</v>
      </c>
      <c r="B1998" s="29" t="s">
        <v>21</v>
      </c>
      <c r="C1998" s="29" t="s">
        <v>12</v>
      </c>
      <c r="D1998" s="29" t="s">
        <v>18</v>
      </c>
      <c r="E1998" s="28">
        <v>104000</v>
      </c>
      <c r="F1998" s="29" t="s">
        <v>14</v>
      </c>
      <c r="G1998" s="28">
        <v>104000</v>
      </c>
      <c r="H1998" s="29" t="s">
        <v>17</v>
      </c>
      <c r="I1998" s="28">
        <v>0</v>
      </c>
      <c r="J1998" s="29" t="s">
        <v>17</v>
      </c>
      <c r="K1998" s="29" t="s">
        <v>16</v>
      </c>
      <c r="L1998" s="29" t="str">
        <f>_xlfn.XLOOKUP($D1998,mapping!$B$2:$B$124,mapping!$A$2:$A$124,,0)</f>
        <v>Machine Learning Engineer</v>
      </c>
      <c r="M1998" s="29" t="str">
        <f>_xlfn.XLOOKUP($C1998,mapping!$J$2:$J$5,mapping!$K$2:$K$5,,0)</f>
        <v>Full-Time</v>
      </c>
      <c r="N1998" s="29" t="str">
        <f>_xlfn.XLOOKUP($B1998,mapping!$G$2:$G$5,mapping!$H$2:$H$5,,0)</f>
        <v>Senior</v>
      </c>
      <c r="O1998" s="29" t="str">
        <f>_xlfn.XLOOKUP($J1998,mapping!$D$2:$D$56,mapping!$E$2:$E$56,,0)</f>
        <v>United States</v>
      </c>
      <c r="P1998" s="29" t="str">
        <f>_xlfn.XLOOKUP($K1998,mapping!$P$2:$P$4,mapping!$Q$2:$Q$4,,0)</f>
        <v>Medium</v>
      </c>
      <c r="Q1998" s="29" t="str">
        <f>_xlfn.XLOOKUP($I1998,mapping!$M$2:$M$4,mapping!$N$2:$N$4,,0)</f>
        <v>On-site</v>
      </c>
    </row>
    <row r="1999" spans="1:17" x14ac:dyDescent="0.25">
      <c r="A1999" s="28">
        <v>2023</v>
      </c>
      <c r="B1999" s="29" t="s">
        <v>21</v>
      </c>
      <c r="C1999" s="29" t="s">
        <v>12</v>
      </c>
      <c r="D1999" s="29" t="s">
        <v>51</v>
      </c>
      <c r="E1999" s="28">
        <v>164000</v>
      </c>
      <c r="F1999" s="29" t="s">
        <v>14</v>
      </c>
      <c r="G1999" s="28">
        <v>164000</v>
      </c>
      <c r="H1999" s="29" t="s">
        <v>17</v>
      </c>
      <c r="I1999" s="28">
        <v>100</v>
      </c>
      <c r="J1999" s="29" t="s">
        <v>17</v>
      </c>
      <c r="K1999" s="29" t="s">
        <v>16</v>
      </c>
      <c r="L1999" s="29" t="str">
        <f>_xlfn.XLOOKUP($D1999,mapping!$B$2:$B$124,mapping!$A$2:$A$124,,0)</f>
        <v>Applied Scientist</v>
      </c>
      <c r="M1999" s="29" t="str">
        <f>_xlfn.XLOOKUP($C1999,mapping!$J$2:$J$5,mapping!$K$2:$K$5,,0)</f>
        <v>Full-Time</v>
      </c>
      <c r="N1999" s="29" t="str">
        <f>_xlfn.XLOOKUP($B1999,mapping!$G$2:$G$5,mapping!$H$2:$H$5,,0)</f>
        <v>Senior</v>
      </c>
      <c r="O1999" s="29" t="str">
        <f>_xlfn.XLOOKUP($J1999,mapping!$D$2:$D$56,mapping!$E$2:$E$56,,0)</f>
        <v>United States</v>
      </c>
      <c r="P1999" s="29" t="str">
        <f>_xlfn.XLOOKUP($K1999,mapping!$P$2:$P$4,mapping!$Q$2:$Q$4,,0)</f>
        <v>Medium</v>
      </c>
      <c r="Q1999" s="29" t="str">
        <f>_xlfn.XLOOKUP($I1999,mapping!$M$2:$M$4,mapping!$N$2:$N$4,,0)</f>
        <v>Remote</v>
      </c>
    </row>
    <row r="2000" spans="1:17" x14ac:dyDescent="0.25">
      <c r="A2000" s="28">
        <v>2024</v>
      </c>
      <c r="B2000" s="29" t="s">
        <v>21</v>
      </c>
      <c r="C2000" s="29" t="s">
        <v>12</v>
      </c>
      <c r="D2000" s="29" t="s">
        <v>40</v>
      </c>
      <c r="E2000" s="28">
        <v>86000</v>
      </c>
      <c r="F2000" s="29" t="s">
        <v>14</v>
      </c>
      <c r="G2000" s="28">
        <v>86000</v>
      </c>
      <c r="H2000" s="29" t="s">
        <v>17</v>
      </c>
      <c r="I2000" s="28">
        <v>0</v>
      </c>
      <c r="J2000" s="29" t="s">
        <v>17</v>
      </c>
      <c r="K2000" s="29" t="s">
        <v>16</v>
      </c>
      <c r="L2000" s="29" t="str">
        <f>_xlfn.XLOOKUP($D2000,mapping!$B$2:$B$124,mapping!$A$2:$A$124,,0)</f>
        <v>Business Intelligence</v>
      </c>
      <c r="M2000" s="29" t="str">
        <f>_xlfn.XLOOKUP($C2000,mapping!$J$2:$J$5,mapping!$K$2:$K$5,,0)</f>
        <v>Full-Time</v>
      </c>
      <c r="N2000" s="29" t="str">
        <f>_xlfn.XLOOKUP($B2000,mapping!$G$2:$G$5,mapping!$H$2:$H$5,,0)</f>
        <v>Senior</v>
      </c>
      <c r="O2000" s="29" t="str">
        <f>_xlfn.XLOOKUP($J2000,mapping!$D$2:$D$56,mapping!$E$2:$E$56,,0)</f>
        <v>United States</v>
      </c>
      <c r="P2000" s="29" t="str">
        <f>_xlfn.XLOOKUP($K2000,mapping!$P$2:$P$4,mapping!$Q$2:$Q$4,,0)</f>
        <v>Medium</v>
      </c>
      <c r="Q2000" s="29" t="str">
        <f>_xlfn.XLOOKUP($I2000,mapping!$M$2:$M$4,mapping!$N$2:$N$4,,0)</f>
        <v>On-site</v>
      </c>
    </row>
    <row r="2001" spans="1:17" x14ac:dyDescent="0.25">
      <c r="A2001" s="28">
        <v>2023</v>
      </c>
      <c r="B2001" s="29" t="s">
        <v>21</v>
      </c>
      <c r="C2001" s="29" t="s">
        <v>12</v>
      </c>
      <c r="D2001" s="29" t="s">
        <v>51</v>
      </c>
      <c r="E2001" s="28">
        <v>196000</v>
      </c>
      <c r="F2001" s="29" t="s">
        <v>14</v>
      </c>
      <c r="G2001" s="28">
        <v>196000</v>
      </c>
      <c r="H2001" s="29" t="s">
        <v>17</v>
      </c>
      <c r="I2001" s="28">
        <v>100</v>
      </c>
      <c r="J2001" s="29" t="s">
        <v>17</v>
      </c>
      <c r="K2001" s="29" t="s">
        <v>16</v>
      </c>
      <c r="L2001" s="29" t="str">
        <f>_xlfn.XLOOKUP($D2001,mapping!$B$2:$B$124,mapping!$A$2:$A$124,,0)</f>
        <v>Applied Scientist</v>
      </c>
      <c r="M2001" s="29" t="str">
        <f>_xlfn.XLOOKUP($C2001,mapping!$J$2:$J$5,mapping!$K$2:$K$5,,0)</f>
        <v>Full-Time</v>
      </c>
      <c r="N2001" s="29" t="str">
        <f>_xlfn.XLOOKUP($B2001,mapping!$G$2:$G$5,mapping!$H$2:$H$5,,0)</f>
        <v>Senior</v>
      </c>
      <c r="O2001" s="29" t="str">
        <f>_xlfn.XLOOKUP($J2001,mapping!$D$2:$D$56,mapping!$E$2:$E$56,,0)</f>
        <v>United States</v>
      </c>
      <c r="P2001" s="29" t="str">
        <f>_xlfn.XLOOKUP($K2001,mapping!$P$2:$P$4,mapping!$Q$2:$Q$4,,0)</f>
        <v>Medium</v>
      </c>
      <c r="Q2001" s="29" t="str">
        <f>_xlfn.XLOOKUP($I2001,mapping!$M$2:$M$4,mapping!$N$2:$N$4,,0)</f>
        <v>Remote</v>
      </c>
    </row>
    <row r="2002" spans="1:17" x14ac:dyDescent="0.25">
      <c r="A2002" s="28">
        <v>2023</v>
      </c>
      <c r="B2002" s="29" t="s">
        <v>21</v>
      </c>
      <c r="C2002" s="29" t="s">
        <v>12</v>
      </c>
      <c r="D2002" s="29" t="s">
        <v>43</v>
      </c>
      <c r="E2002" s="28">
        <v>135960</v>
      </c>
      <c r="F2002" s="29" t="s">
        <v>14</v>
      </c>
      <c r="G2002" s="28">
        <v>135960</v>
      </c>
      <c r="H2002" s="29" t="s">
        <v>17</v>
      </c>
      <c r="I2002" s="28">
        <v>0</v>
      </c>
      <c r="J2002" s="29" t="s">
        <v>17</v>
      </c>
      <c r="K2002" s="29" t="s">
        <v>16</v>
      </c>
      <c r="L2002" s="29" t="str">
        <f>_xlfn.XLOOKUP($D2002,mapping!$B$2:$B$124,mapping!$A$2:$A$124,,0)</f>
        <v>Researcher</v>
      </c>
      <c r="M2002" s="29" t="str">
        <f>_xlfn.XLOOKUP($C2002,mapping!$J$2:$J$5,mapping!$K$2:$K$5,,0)</f>
        <v>Full-Time</v>
      </c>
      <c r="N2002" s="29" t="str">
        <f>_xlfn.XLOOKUP($B2002,mapping!$G$2:$G$5,mapping!$H$2:$H$5,,0)</f>
        <v>Senior</v>
      </c>
      <c r="O2002" s="29" t="str">
        <f>_xlfn.XLOOKUP($J2002,mapping!$D$2:$D$56,mapping!$E$2:$E$56,,0)</f>
        <v>United States</v>
      </c>
      <c r="P2002" s="29" t="str">
        <f>_xlfn.XLOOKUP($K2002,mapping!$P$2:$P$4,mapping!$Q$2:$Q$4,,0)</f>
        <v>Medium</v>
      </c>
      <c r="Q2002" s="29" t="str">
        <f>_xlfn.XLOOKUP($I2002,mapping!$M$2:$M$4,mapping!$N$2:$N$4,,0)</f>
        <v>On-site</v>
      </c>
    </row>
    <row r="2003" spans="1:17" x14ac:dyDescent="0.25">
      <c r="A2003" s="28">
        <v>2022</v>
      </c>
      <c r="B2003" s="29" t="s">
        <v>21</v>
      </c>
      <c r="C2003" s="29" t="s">
        <v>12</v>
      </c>
      <c r="D2003" s="29" t="s">
        <v>22</v>
      </c>
      <c r="E2003" s="28">
        <v>168000</v>
      </c>
      <c r="F2003" s="29" t="s">
        <v>14</v>
      </c>
      <c r="G2003" s="28">
        <v>168000</v>
      </c>
      <c r="H2003" s="29" t="s">
        <v>17</v>
      </c>
      <c r="I2003" s="28">
        <v>100</v>
      </c>
      <c r="J2003" s="29" t="s">
        <v>17</v>
      </c>
      <c r="K2003" s="29" t="s">
        <v>16</v>
      </c>
      <c r="L2003" s="29" t="str">
        <f>_xlfn.XLOOKUP($D2003,mapping!$B$2:$B$124,mapping!$A$2:$A$124,,0)</f>
        <v>Data Scientist</v>
      </c>
      <c r="M2003" s="29" t="str">
        <f>_xlfn.XLOOKUP($C2003,mapping!$J$2:$J$5,mapping!$K$2:$K$5,,0)</f>
        <v>Full-Time</v>
      </c>
      <c r="N2003" s="29" t="str">
        <f>_xlfn.XLOOKUP($B2003,mapping!$G$2:$G$5,mapping!$H$2:$H$5,,0)</f>
        <v>Senior</v>
      </c>
      <c r="O2003" s="29" t="str">
        <f>_xlfn.XLOOKUP($J2003,mapping!$D$2:$D$56,mapping!$E$2:$E$56,,0)</f>
        <v>United States</v>
      </c>
      <c r="P2003" s="29" t="str">
        <f>_xlfn.XLOOKUP($K2003,mapping!$P$2:$P$4,mapping!$Q$2:$Q$4,,0)</f>
        <v>Medium</v>
      </c>
      <c r="Q2003" s="29" t="str">
        <f>_xlfn.XLOOKUP($I2003,mapping!$M$2:$M$4,mapping!$N$2:$N$4,,0)</f>
        <v>Remote</v>
      </c>
    </row>
    <row r="2004" spans="1:17" x14ac:dyDescent="0.25">
      <c r="A2004" s="28">
        <v>2020</v>
      </c>
      <c r="B2004" s="29" t="s">
        <v>29</v>
      </c>
      <c r="C2004" s="29" t="s">
        <v>114</v>
      </c>
      <c r="D2004" s="29" t="s">
        <v>46</v>
      </c>
      <c r="E2004" s="28">
        <v>60000</v>
      </c>
      <c r="F2004" s="29" t="s">
        <v>94</v>
      </c>
      <c r="G2004" s="28">
        <v>44753</v>
      </c>
      <c r="H2004" s="29" t="s">
        <v>45</v>
      </c>
      <c r="I2004" s="28">
        <v>50</v>
      </c>
      <c r="J2004" s="29" t="s">
        <v>45</v>
      </c>
      <c r="K2004" s="29" t="s">
        <v>33</v>
      </c>
      <c r="L2004" s="29" t="str">
        <f>_xlfn.XLOOKUP($D2004,mapping!$B$2:$B$124,mapping!$A$2:$A$124,,0)</f>
        <v>Data Analyst</v>
      </c>
      <c r="M2004" s="29" t="str">
        <f>_xlfn.XLOOKUP($C2004,mapping!$J$2:$J$5,mapping!$K$2:$K$5,,0)</f>
        <v>Contract</v>
      </c>
      <c r="N2004" s="29" t="str">
        <f>_xlfn.XLOOKUP($B2004,mapping!$G$2:$G$5,mapping!$H$2:$H$5,,0)</f>
        <v>Junior</v>
      </c>
      <c r="O2004" s="29" t="str">
        <f>_xlfn.XLOOKUP($J2004,mapping!$D$2:$D$56,mapping!$E$2:$E$56,,0)</f>
        <v>Canada</v>
      </c>
      <c r="P2004" s="29" t="str">
        <f>_xlfn.XLOOKUP($K2004,mapping!$P$2:$P$4,mapping!$Q$2:$Q$4,,0)</f>
        <v>Large</v>
      </c>
      <c r="Q2004" s="29" t="str">
        <f>_xlfn.XLOOKUP($I2004,mapping!$M$2:$M$4,mapping!$N$2:$N$4,,0)</f>
        <v>Hybrid</v>
      </c>
    </row>
    <row r="2005" spans="1:17" x14ac:dyDescent="0.25">
      <c r="A2005" s="28">
        <v>2023</v>
      </c>
      <c r="B2005" s="29" t="s">
        <v>21</v>
      </c>
      <c r="C2005" s="29" t="s">
        <v>12</v>
      </c>
      <c r="D2005" s="29" t="s">
        <v>26</v>
      </c>
      <c r="E2005" s="28">
        <v>130000</v>
      </c>
      <c r="F2005" s="29" t="s">
        <v>14</v>
      </c>
      <c r="G2005" s="28">
        <v>130000</v>
      </c>
      <c r="H2005" s="29" t="s">
        <v>17</v>
      </c>
      <c r="I2005" s="28">
        <v>100</v>
      </c>
      <c r="J2005" s="29" t="s">
        <v>17</v>
      </c>
      <c r="K2005" s="29" t="s">
        <v>16</v>
      </c>
      <c r="L2005" s="29" t="str">
        <f>_xlfn.XLOOKUP($D2005,mapping!$B$2:$B$124,mapping!$A$2:$A$124,,0)</f>
        <v>Data Engineer</v>
      </c>
      <c r="M2005" s="29" t="str">
        <f>_xlfn.XLOOKUP($C2005,mapping!$J$2:$J$5,mapping!$K$2:$K$5,,0)</f>
        <v>Full-Time</v>
      </c>
      <c r="N2005" s="29" t="str">
        <f>_xlfn.XLOOKUP($B2005,mapping!$G$2:$G$5,mapping!$H$2:$H$5,,0)</f>
        <v>Senior</v>
      </c>
      <c r="O2005" s="29" t="str">
        <f>_xlfn.XLOOKUP($J2005,mapping!$D$2:$D$56,mapping!$E$2:$E$56,,0)</f>
        <v>United States</v>
      </c>
      <c r="P2005" s="29" t="str">
        <f>_xlfn.XLOOKUP($K2005,mapping!$P$2:$P$4,mapping!$Q$2:$Q$4,,0)</f>
        <v>Medium</v>
      </c>
      <c r="Q2005" s="29" t="str">
        <f>_xlfn.XLOOKUP($I2005,mapping!$M$2:$M$4,mapping!$N$2:$N$4,,0)</f>
        <v>Remote</v>
      </c>
    </row>
    <row r="2006" spans="1:17" x14ac:dyDescent="0.25">
      <c r="A2006" s="28">
        <v>2023</v>
      </c>
      <c r="B2006" s="29" t="s">
        <v>21</v>
      </c>
      <c r="C2006" s="29" t="s">
        <v>12</v>
      </c>
      <c r="D2006" s="29" t="s">
        <v>22</v>
      </c>
      <c r="E2006" s="28">
        <v>118575</v>
      </c>
      <c r="F2006" s="29" t="s">
        <v>14</v>
      </c>
      <c r="G2006" s="28">
        <v>118575</v>
      </c>
      <c r="H2006" s="29" t="s">
        <v>45</v>
      </c>
      <c r="I2006" s="28">
        <v>100</v>
      </c>
      <c r="J2006" s="29" t="s">
        <v>45</v>
      </c>
      <c r="K2006" s="29" t="s">
        <v>16</v>
      </c>
      <c r="L2006" s="29" t="str">
        <f>_xlfn.XLOOKUP($D2006,mapping!$B$2:$B$124,mapping!$A$2:$A$124,,0)</f>
        <v>Data Scientist</v>
      </c>
      <c r="M2006" s="29" t="str">
        <f>_xlfn.XLOOKUP($C2006,mapping!$J$2:$J$5,mapping!$K$2:$K$5,,0)</f>
        <v>Full-Time</v>
      </c>
      <c r="N2006" s="29" t="str">
        <f>_xlfn.XLOOKUP($B2006,mapping!$G$2:$G$5,mapping!$H$2:$H$5,,0)</f>
        <v>Senior</v>
      </c>
      <c r="O2006" s="29" t="str">
        <f>_xlfn.XLOOKUP($J2006,mapping!$D$2:$D$56,mapping!$E$2:$E$56,,0)</f>
        <v>Canada</v>
      </c>
      <c r="P2006" s="29" t="str">
        <f>_xlfn.XLOOKUP($K2006,mapping!$P$2:$P$4,mapping!$Q$2:$Q$4,,0)</f>
        <v>Medium</v>
      </c>
      <c r="Q2006" s="29" t="str">
        <f>_xlfn.XLOOKUP($I2006,mapping!$M$2:$M$4,mapping!$N$2:$N$4,,0)</f>
        <v>Remote</v>
      </c>
    </row>
    <row r="2007" spans="1:17" x14ac:dyDescent="0.25">
      <c r="A2007" s="28">
        <v>2023</v>
      </c>
      <c r="B2007" s="29" t="s">
        <v>21</v>
      </c>
      <c r="C2007" s="29" t="s">
        <v>12</v>
      </c>
      <c r="D2007" s="29" t="s">
        <v>34</v>
      </c>
      <c r="E2007" s="28">
        <v>220000</v>
      </c>
      <c r="F2007" s="29" t="s">
        <v>14</v>
      </c>
      <c r="G2007" s="28">
        <v>220000</v>
      </c>
      <c r="H2007" s="29" t="s">
        <v>17</v>
      </c>
      <c r="I2007" s="28">
        <v>0</v>
      </c>
      <c r="J2007" s="29" t="s">
        <v>17</v>
      </c>
      <c r="K2007" s="29" t="s">
        <v>16</v>
      </c>
      <c r="L2007" s="29" t="str">
        <f>_xlfn.XLOOKUP($D2007,mapping!$B$2:$B$124,mapping!$A$2:$A$124,,0)</f>
        <v>Researcher</v>
      </c>
      <c r="M2007" s="29" t="str">
        <f>_xlfn.XLOOKUP($C2007,mapping!$J$2:$J$5,mapping!$K$2:$K$5,,0)</f>
        <v>Full-Time</v>
      </c>
      <c r="N2007" s="29" t="str">
        <f>_xlfn.XLOOKUP($B2007,mapping!$G$2:$G$5,mapping!$H$2:$H$5,,0)</f>
        <v>Senior</v>
      </c>
      <c r="O2007" s="29" t="str">
        <f>_xlfn.XLOOKUP($J2007,mapping!$D$2:$D$56,mapping!$E$2:$E$56,,0)</f>
        <v>United States</v>
      </c>
      <c r="P2007" s="29" t="str">
        <f>_xlfn.XLOOKUP($K2007,mapping!$P$2:$P$4,mapping!$Q$2:$Q$4,,0)</f>
        <v>Medium</v>
      </c>
      <c r="Q2007" s="29" t="str">
        <f>_xlfn.XLOOKUP($I2007,mapping!$M$2:$M$4,mapping!$N$2:$N$4,,0)</f>
        <v>On-site</v>
      </c>
    </row>
    <row r="2008" spans="1:17" x14ac:dyDescent="0.25">
      <c r="A2008" s="28">
        <v>2023</v>
      </c>
      <c r="B2008" s="29" t="s">
        <v>21</v>
      </c>
      <c r="C2008" s="29" t="s">
        <v>12</v>
      </c>
      <c r="D2008" s="29" t="s">
        <v>22</v>
      </c>
      <c r="E2008" s="28">
        <v>150000</v>
      </c>
      <c r="F2008" s="29" t="s">
        <v>14</v>
      </c>
      <c r="G2008" s="28">
        <v>150000</v>
      </c>
      <c r="H2008" s="29" t="s">
        <v>17</v>
      </c>
      <c r="I2008" s="28">
        <v>100</v>
      </c>
      <c r="J2008" s="29" t="s">
        <v>17</v>
      </c>
      <c r="K2008" s="29" t="s">
        <v>16</v>
      </c>
      <c r="L2008" s="29" t="str">
        <f>_xlfn.XLOOKUP($D2008,mapping!$B$2:$B$124,mapping!$A$2:$A$124,,0)</f>
        <v>Data Scientist</v>
      </c>
      <c r="M2008" s="29" t="str">
        <f>_xlfn.XLOOKUP($C2008,mapping!$J$2:$J$5,mapping!$K$2:$K$5,,0)</f>
        <v>Full-Time</v>
      </c>
      <c r="N2008" s="29" t="str">
        <f>_xlfn.XLOOKUP($B2008,mapping!$G$2:$G$5,mapping!$H$2:$H$5,,0)</f>
        <v>Senior</v>
      </c>
      <c r="O2008" s="29" t="str">
        <f>_xlfn.XLOOKUP($J2008,mapping!$D$2:$D$56,mapping!$E$2:$E$56,,0)</f>
        <v>United States</v>
      </c>
      <c r="P2008" s="29" t="str">
        <f>_xlfn.XLOOKUP($K2008,mapping!$P$2:$P$4,mapping!$Q$2:$Q$4,,0)</f>
        <v>Medium</v>
      </c>
      <c r="Q2008" s="29" t="str">
        <f>_xlfn.XLOOKUP($I2008,mapping!$M$2:$M$4,mapping!$N$2:$N$4,,0)</f>
        <v>Remote</v>
      </c>
    </row>
    <row r="2009" spans="1:17" x14ac:dyDescent="0.25">
      <c r="A2009" s="28">
        <v>2023</v>
      </c>
      <c r="B2009" s="29" t="s">
        <v>11</v>
      </c>
      <c r="C2009" s="29" t="s">
        <v>12</v>
      </c>
      <c r="D2009" s="29" t="s">
        <v>18</v>
      </c>
      <c r="E2009" s="28">
        <v>172200</v>
      </c>
      <c r="F2009" s="29" t="s">
        <v>14</v>
      </c>
      <c r="G2009" s="28">
        <v>172200</v>
      </c>
      <c r="H2009" s="29" t="s">
        <v>17</v>
      </c>
      <c r="I2009" s="28">
        <v>0</v>
      </c>
      <c r="J2009" s="29" t="s">
        <v>17</v>
      </c>
      <c r="K2009" s="29" t="s">
        <v>16</v>
      </c>
      <c r="L2009" s="29" t="str">
        <f>_xlfn.XLOOKUP($D2009,mapping!$B$2:$B$124,mapping!$A$2:$A$124,,0)</f>
        <v>Machine Learning Engineer</v>
      </c>
      <c r="M2009" s="29" t="str">
        <f>_xlfn.XLOOKUP($C2009,mapping!$J$2:$J$5,mapping!$K$2:$K$5,,0)</f>
        <v>Full-Time</v>
      </c>
      <c r="N2009" s="29" t="str">
        <f>_xlfn.XLOOKUP($B2009,mapping!$G$2:$G$5,mapping!$H$2:$H$5,,0)</f>
        <v>Mid-Level</v>
      </c>
      <c r="O2009" s="29" t="str">
        <f>_xlfn.XLOOKUP($J2009,mapping!$D$2:$D$56,mapping!$E$2:$E$56,,0)</f>
        <v>United States</v>
      </c>
      <c r="P2009" s="29" t="str">
        <f>_xlfn.XLOOKUP($K2009,mapping!$P$2:$P$4,mapping!$Q$2:$Q$4,,0)</f>
        <v>Medium</v>
      </c>
      <c r="Q2009" s="29" t="str">
        <f>_xlfn.XLOOKUP($I2009,mapping!$M$2:$M$4,mapping!$N$2:$N$4,,0)</f>
        <v>On-site</v>
      </c>
    </row>
    <row r="2010" spans="1:17" x14ac:dyDescent="0.25">
      <c r="A2010" s="28">
        <v>2024</v>
      </c>
      <c r="B2010" s="29" t="s">
        <v>11</v>
      </c>
      <c r="C2010" s="29" t="s">
        <v>12</v>
      </c>
      <c r="D2010" s="29" t="s">
        <v>69</v>
      </c>
      <c r="E2010" s="28">
        <v>83300</v>
      </c>
      <c r="F2010" s="29" t="s">
        <v>14</v>
      </c>
      <c r="G2010" s="28">
        <v>83300</v>
      </c>
      <c r="H2010" s="29" t="s">
        <v>17</v>
      </c>
      <c r="I2010" s="28">
        <v>0</v>
      </c>
      <c r="J2010" s="29" t="s">
        <v>17</v>
      </c>
      <c r="K2010" s="29" t="s">
        <v>16</v>
      </c>
      <c r="L2010" s="29" t="str">
        <f>_xlfn.XLOOKUP($D2010,mapping!$B$2:$B$124,mapping!$A$2:$A$124,,0)</f>
        <v>Data Manager</v>
      </c>
      <c r="M2010" s="29" t="str">
        <f>_xlfn.XLOOKUP($C2010,mapping!$J$2:$J$5,mapping!$K$2:$K$5,,0)</f>
        <v>Full-Time</v>
      </c>
      <c r="N2010" s="29" t="str">
        <f>_xlfn.XLOOKUP($B2010,mapping!$G$2:$G$5,mapping!$H$2:$H$5,,0)</f>
        <v>Mid-Level</v>
      </c>
      <c r="O2010" s="29" t="str">
        <f>_xlfn.XLOOKUP($J2010,mapping!$D$2:$D$56,mapping!$E$2:$E$56,,0)</f>
        <v>United States</v>
      </c>
      <c r="P2010" s="29" t="str">
        <f>_xlfn.XLOOKUP($K2010,mapping!$P$2:$P$4,mapping!$Q$2:$Q$4,,0)</f>
        <v>Medium</v>
      </c>
      <c r="Q2010" s="29" t="str">
        <f>_xlfn.XLOOKUP($I2010,mapping!$M$2:$M$4,mapping!$N$2:$N$4,,0)</f>
        <v>On-site</v>
      </c>
    </row>
    <row r="2011" spans="1:17" x14ac:dyDescent="0.25">
      <c r="A2011" s="28">
        <v>2023</v>
      </c>
      <c r="B2011" s="29" t="s">
        <v>11</v>
      </c>
      <c r="C2011" s="29" t="s">
        <v>12</v>
      </c>
      <c r="D2011" s="29" t="s">
        <v>26</v>
      </c>
      <c r="E2011" s="28">
        <v>73400</v>
      </c>
      <c r="F2011" s="29" t="s">
        <v>14</v>
      </c>
      <c r="G2011" s="28">
        <v>73400</v>
      </c>
      <c r="H2011" s="29" t="s">
        <v>17</v>
      </c>
      <c r="I2011" s="28">
        <v>0</v>
      </c>
      <c r="J2011" s="29" t="s">
        <v>17</v>
      </c>
      <c r="K2011" s="29" t="s">
        <v>16</v>
      </c>
      <c r="L2011" s="29" t="str">
        <f>_xlfn.XLOOKUP($D2011,mapping!$B$2:$B$124,mapping!$A$2:$A$124,,0)</f>
        <v>Data Engineer</v>
      </c>
      <c r="M2011" s="29" t="str">
        <f>_xlfn.XLOOKUP($C2011,mapping!$J$2:$J$5,mapping!$K$2:$K$5,,0)</f>
        <v>Full-Time</v>
      </c>
      <c r="N2011" s="29" t="str">
        <f>_xlfn.XLOOKUP($B2011,mapping!$G$2:$G$5,mapping!$H$2:$H$5,,0)</f>
        <v>Mid-Level</v>
      </c>
      <c r="O2011" s="29" t="str">
        <f>_xlfn.XLOOKUP($J2011,mapping!$D$2:$D$56,mapping!$E$2:$E$56,,0)</f>
        <v>United States</v>
      </c>
      <c r="P2011" s="29" t="str">
        <f>_xlfn.XLOOKUP($K2011,mapping!$P$2:$P$4,mapping!$Q$2:$Q$4,,0)</f>
        <v>Medium</v>
      </c>
      <c r="Q2011" s="29" t="str">
        <f>_xlfn.XLOOKUP($I2011,mapping!$M$2:$M$4,mapping!$N$2:$N$4,,0)</f>
        <v>On-site</v>
      </c>
    </row>
    <row r="2012" spans="1:17" x14ac:dyDescent="0.25">
      <c r="A2012" s="28">
        <v>2024</v>
      </c>
      <c r="B2012" s="29" t="s">
        <v>29</v>
      </c>
      <c r="C2012" s="29" t="s">
        <v>12</v>
      </c>
      <c r="D2012" s="29" t="s">
        <v>43</v>
      </c>
      <c r="E2012" s="28">
        <v>83200</v>
      </c>
      <c r="F2012" s="29" t="s">
        <v>14</v>
      </c>
      <c r="G2012" s="28">
        <v>83200</v>
      </c>
      <c r="H2012" s="29" t="s">
        <v>17</v>
      </c>
      <c r="I2012" s="28">
        <v>100</v>
      </c>
      <c r="J2012" s="29" t="s">
        <v>17</v>
      </c>
      <c r="K2012" s="29" t="s">
        <v>16</v>
      </c>
      <c r="L2012" s="29" t="str">
        <f>_xlfn.XLOOKUP($D2012,mapping!$B$2:$B$124,mapping!$A$2:$A$124,,0)</f>
        <v>Researcher</v>
      </c>
      <c r="M2012" s="29" t="str">
        <f>_xlfn.XLOOKUP($C2012,mapping!$J$2:$J$5,mapping!$K$2:$K$5,,0)</f>
        <v>Full-Time</v>
      </c>
      <c r="N2012" s="29" t="str">
        <f>_xlfn.XLOOKUP($B2012,mapping!$G$2:$G$5,mapping!$H$2:$H$5,,0)</f>
        <v>Junior</v>
      </c>
      <c r="O2012" s="29" t="str">
        <f>_xlfn.XLOOKUP($J2012,mapping!$D$2:$D$56,mapping!$E$2:$E$56,,0)</f>
        <v>United States</v>
      </c>
      <c r="P2012" s="29" t="str">
        <f>_xlfn.XLOOKUP($K2012,mapping!$P$2:$P$4,mapping!$Q$2:$Q$4,,0)</f>
        <v>Medium</v>
      </c>
      <c r="Q2012" s="29" t="str">
        <f>_xlfn.XLOOKUP($I2012,mapping!$M$2:$M$4,mapping!$N$2:$N$4,,0)</f>
        <v>Remote</v>
      </c>
    </row>
    <row r="2013" spans="1:17" x14ac:dyDescent="0.25">
      <c r="A2013" s="28">
        <v>2024</v>
      </c>
      <c r="B2013" s="29" t="s">
        <v>11</v>
      </c>
      <c r="C2013" s="29" t="s">
        <v>12</v>
      </c>
      <c r="D2013" s="29" t="s">
        <v>26</v>
      </c>
      <c r="E2013" s="28">
        <v>200000</v>
      </c>
      <c r="F2013" s="29" t="s">
        <v>14</v>
      </c>
      <c r="G2013" s="28">
        <v>200000</v>
      </c>
      <c r="H2013" s="29" t="s">
        <v>17</v>
      </c>
      <c r="I2013" s="28">
        <v>100</v>
      </c>
      <c r="J2013" s="29" t="s">
        <v>17</v>
      </c>
      <c r="K2013" s="29" t="s">
        <v>16</v>
      </c>
      <c r="L2013" s="29" t="str">
        <f>_xlfn.XLOOKUP($D2013,mapping!$B$2:$B$124,mapping!$A$2:$A$124,,0)</f>
        <v>Data Engineer</v>
      </c>
      <c r="M2013" s="29" t="str">
        <f>_xlfn.XLOOKUP($C2013,mapping!$J$2:$J$5,mapping!$K$2:$K$5,,0)</f>
        <v>Full-Time</v>
      </c>
      <c r="N2013" s="29" t="str">
        <f>_xlfn.XLOOKUP($B2013,mapping!$G$2:$G$5,mapping!$H$2:$H$5,,0)</f>
        <v>Mid-Level</v>
      </c>
      <c r="O2013" s="29" t="str">
        <f>_xlfn.XLOOKUP($J2013,mapping!$D$2:$D$56,mapping!$E$2:$E$56,,0)</f>
        <v>United States</v>
      </c>
      <c r="P2013" s="29" t="str">
        <f>_xlfn.XLOOKUP($K2013,mapping!$P$2:$P$4,mapping!$Q$2:$Q$4,,0)</f>
        <v>Medium</v>
      </c>
      <c r="Q2013" s="29" t="str">
        <f>_xlfn.XLOOKUP($I2013,mapping!$M$2:$M$4,mapping!$N$2:$N$4,,0)</f>
        <v>Remote</v>
      </c>
    </row>
    <row r="2014" spans="1:17" x14ac:dyDescent="0.25">
      <c r="A2014" s="28">
        <v>2024</v>
      </c>
      <c r="B2014" s="29" t="s">
        <v>11</v>
      </c>
      <c r="C2014" s="29" t="s">
        <v>12</v>
      </c>
      <c r="D2014" s="29" t="s">
        <v>100</v>
      </c>
      <c r="E2014" s="28">
        <v>76050</v>
      </c>
      <c r="F2014" s="29" t="s">
        <v>14</v>
      </c>
      <c r="G2014" s="28">
        <v>76050</v>
      </c>
      <c r="H2014" s="29" t="s">
        <v>17</v>
      </c>
      <c r="I2014" s="28">
        <v>100</v>
      </c>
      <c r="J2014" s="29" t="s">
        <v>17</v>
      </c>
      <c r="K2014" s="29" t="s">
        <v>16</v>
      </c>
      <c r="L2014" s="29" t="str">
        <f>_xlfn.XLOOKUP($D2014,mapping!$B$2:$B$124,mapping!$A$2:$A$124,,0)</f>
        <v>Data Manager</v>
      </c>
      <c r="M2014" s="29" t="str">
        <f>_xlfn.XLOOKUP($C2014,mapping!$J$2:$J$5,mapping!$K$2:$K$5,,0)</f>
        <v>Full-Time</v>
      </c>
      <c r="N2014" s="29" t="str">
        <f>_xlfn.XLOOKUP($B2014,mapping!$G$2:$G$5,mapping!$H$2:$H$5,,0)</f>
        <v>Mid-Level</v>
      </c>
      <c r="O2014" s="29" t="str">
        <f>_xlfn.XLOOKUP($J2014,mapping!$D$2:$D$56,mapping!$E$2:$E$56,,0)</f>
        <v>United States</v>
      </c>
      <c r="P2014" s="29" t="str">
        <f>_xlfn.XLOOKUP($K2014,mapping!$P$2:$P$4,mapping!$Q$2:$Q$4,,0)</f>
        <v>Medium</v>
      </c>
      <c r="Q2014" s="29" t="str">
        <f>_xlfn.XLOOKUP($I2014,mapping!$M$2:$M$4,mapping!$N$2:$N$4,,0)</f>
        <v>Remote</v>
      </c>
    </row>
    <row r="2015" spans="1:17" x14ac:dyDescent="0.25">
      <c r="A2015" s="28">
        <v>2023</v>
      </c>
      <c r="B2015" s="29" t="s">
        <v>11</v>
      </c>
      <c r="C2015" s="29" t="s">
        <v>12</v>
      </c>
      <c r="D2015" s="29" t="s">
        <v>159</v>
      </c>
      <c r="E2015" s="28">
        <v>200000</v>
      </c>
      <c r="F2015" s="29" t="s">
        <v>14</v>
      </c>
      <c r="G2015" s="28">
        <v>200000</v>
      </c>
      <c r="H2015" s="29" t="s">
        <v>17</v>
      </c>
      <c r="I2015" s="28">
        <v>100</v>
      </c>
      <c r="J2015" s="29" t="s">
        <v>17</v>
      </c>
      <c r="K2015" s="29" t="s">
        <v>16</v>
      </c>
      <c r="L2015" s="29" t="str">
        <f>_xlfn.XLOOKUP($D2015,mapping!$B$2:$B$124,mapping!$A$2:$A$124,,0)</f>
        <v>Machine Learning Engineer</v>
      </c>
      <c r="M2015" s="29" t="str">
        <f>_xlfn.XLOOKUP($C2015,mapping!$J$2:$J$5,mapping!$K$2:$K$5,,0)</f>
        <v>Full-Time</v>
      </c>
      <c r="N2015" s="29" t="str">
        <f>_xlfn.XLOOKUP($B2015,mapping!$G$2:$G$5,mapping!$H$2:$H$5,,0)</f>
        <v>Mid-Level</v>
      </c>
      <c r="O2015" s="29" t="str">
        <f>_xlfn.XLOOKUP($J2015,mapping!$D$2:$D$56,mapping!$E$2:$E$56,,0)</f>
        <v>United States</v>
      </c>
      <c r="P2015" s="29" t="str">
        <f>_xlfn.XLOOKUP($K2015,mapping!$P$2:$P$4,mapping!$Q$2:$Q$4,,0)</f>
        <v>Medium</v>
      </c>
      <c r="Q2015" s="29" t="str">
        <f>_xlfn.XLOOKUP($I2015,mapping!$M$2:$M$4,mapping!$N$2:$N$4,,0)</f>
        <v>Remote</v>
      </c>
    </row>
    <row r="2016" spans="1:17" x14ac:dyDescent="0.25">
      <c r="A2016" s="28">
        <v>2023</v>
      </c>
      <c r="B2016" s="29" t="s">
        <v>21</v>
      </c>
      <c r="C2016" s="29" t="s">
        <v>12</v>
      </c>
      <c r="D2016" s="29" t="s">
        <v>26</v>
      </c>
      <c r="E2016" s="28">
        <v>130000</v>
      </c>
      <c r="F2016" s="29" t="s">
        <v>14</v>
      </c>
      <c r="G2016" s="28">
        <v>130000</v>
      </c>
      <c r="H2016" s="29" t="s">
        <v>17</v>
      </c>
      <c r="I2016" s="28">
        <v>100</v>
      </c>
      <c r="J2016" s="29" t="s">
        <v>17</v>
      </c>
      <c r="K2016" s="29" t="s">
        <v>16</v>
      </c>
      <c r="L2016" s="29" t="str">
        <f>_xlfn.XLOOKUP($D2016,mapping!$B$2:$B$124,mapping!$A$2:$A$124,,0)</f>
        <v>Data Engineer</v>
      </c>
      <c r="M2016" s="29" t="str">
        <f>_xlfn.XLOOKUP($C2016,mapping!$J$2:$J$5,mapping!$K$2:$K$5,,0)</f>
        <v>Full-Time</v>
      </c>
      <c r="N2016" s="29" t="str">
        <f>_xlfn.XLOOKUP($B2016,mapping!$G$2:$G$5,mapping!$H$2:$H$5,,0)</f>
        <v>Senior</v>
      </c>
      <c r="O2016" s="29" t="str">
        <f>_xlfn.XLOOKUP($J2016,mapping!$D$2:$D$56,mapping!$E$2:$E$56,,0)</f>
        <v>United States</v>
      </c>
      <c r="P2016" s="29" t="str">
        <f>_xlfn.XLOOKUP($K2016,mapping!$P$2:$P$4,mapping!$Q$2:$Q$4,,0)</f>
        <v>Medium</v>
      </c>
      <c r="Q2016" s="29" t="str">
        <f>_xlfn.XLOOKUP($I2016,mapping!$M$2:$M$4,mapping!$N$2:$N$4,,0)</f>
        <v>Remote</v>
      </c>
    </row>
    <row r="2017" spans="1:17" x14ac:dyDescent="0.25">
      <c r="A2017" s="28">
        <v>2023</v>
      </c>
      <c r="B2017" s="29" t="s">
        <v>11</v>
      </c>
      <c r="C2017" s="29" t="s">
        <v>12</v>
      </c>
      <c r="D2017" s="29" t="s">
        <v>13</v>
      </c>
      <c r="E2017" s="28">
        <v>80000</v>
      </c>
      <c r="F2017" s="29" t="s">
        <v>14</v>
      </c>
      <c r="G2017" s="28">
        <v>80000</v>
      </c>
      <c r="H2017" s="29" t="s">
        <v>17</v>
      </c>
      <c r="I2017" s="28">
        <v>0</v>
      </c>
      <c r="J2017" s="29" t="s">
        <v>17</v>
      </c>
      <c r="K2017" s="29" t="s">
        <v>16</v>
      </c>
      <c r="L2017" s="29" t="str">
        <f>_xlfn.XLOOKUP($D2017,mapping!$B$2:$B$124,mapping!$A$2:$A$124,,0)</f>
        <v>Data Analyst</v>
      </c>
      <c r="M2017" s="29" t="str">
        <f>_xlfn.XLOOKUP($C2017,mapping!$J$2:$J$5,mapping!$K$2:$K$5,,0)</f>
        <v>Full-Time</v>
      </c>
      <c r="N2017" s="29" t="str">
        <f>_xlfn.XLOOKUP($B2017,mapping!$G$2:$G$5,mapping!$H$2:$H$5,,0)</f>
        <v>Mid-Level</v>
      </c>
      <c r="O2017" s="29" t="str">
        <f>_xlfn.XLOOKUP($J2017,mapping!$D$2:$D$56,mapping!$E$2:$E$56,,0)</f>
        <v>United States</v>
      </c>
      <c r="P2017" s="29" t="str">
        <f>_xlfn.XLOOKUP($K2017,mapping!$P$2:$P$4,mapping!$Q$2:$Q$4,,0)</f>
        <v>Medium</v>
      </c>
      <c r="Q2017" s="29" t="str">
        <f>_xlfn.XLOOKUP($I2017,mapping!$M$2:$M$4,mapping!$N$2:$N$4,,0)</f>
        <v>On-site</v>
      </c>
    </row>
    <row r="2018" spans="1:17" x14ac:dyDescent="0.25">
      <c r="A2018" s="28">
        <v>2023</v>
      </c>
      <c r="B2018" s="29" t="s">
        <v>21</v>
      </c>
      <c r="C2018" s="29" t="s">
        <v>12</v>
      </c>
      <c r="D2018" s="29" t="s">
        <v>13</v>
      </c>
      <c r="E2018" s="28">
        <v>80000</v>
      </c>
      <c r="F2018" s="29" t="s">
        <v>14</v>
      </c>
      <c r="G2018" s="28">
        <v>80000</v>
      </c>
      <c r="H2018" s="29" t="s">
        <v>17</v>
      </c>
      <c r="I2018" s="28">
        <v>100</v>
      </c>
      <c r="J2018" s="29" t="s">
        <v>17</v>
      </c>
      <c r="K2018" s="29" t="s">
        <v>16</v>
      </c>
      <c r="L2018" s="29" t="str">
        <f>_xlfn.XLOOKUP($D2018,mapping!$B$2:$B$124,mapping!$A$2:$A$124,,0)</f>
        <v>Data Analyst</v>
      </c>
      <c r="M2018" s="29" t="str">
        <f>_xlfn.XLOOKUP($C2018,mapping!$J$2:$J$5,mapping!$K$2:$K$5,,0)</f>
        <v>Full-Time</v>
      </c>
      <c r="N2018" s="29" t="str">
        <f>_xlfn.XLOOKUP($B2018,mapping!$G$2:$G$5,mapping!$H$2:$H$5,,0)</f>
        <v>Senior</v>
      </c>
      <c r="O2018" s="29" t="str">
        <f>_xlfn.XLOOKUP($J2018,mapping!$D$2:$D$56,mapping!$E$2:$E$56,,0)</f>
        <v>United States</v>
      </c>
      <c r="P2018" s="29" t="str">
        <f>_xlfn.XLOOKUP($K2018,mapping!$P$2:$P$4,mapping!$Q$2:$Q$4,,0)</f>
        <v>Medium</v>
      </c>
      <c r="Q2018" s="29" t="str">
        <f>_xlfn.XLOOKUP($I2018,mapping!$M$2:$M$4,mapping!$N$2:$N$4,,0)</f>
        <v>Remote</v>
      </c>
    </row>
    <row r="2019" spans="1:17" x14ac:dyDescent="0.25">
      <c r="A2019" s="28">
        <v>2023</v>
      </c>
      <c r="B2019" s="29" t="s">
        <v>25</v>
      </c>
      <c r="C2019" s="29" t="s">
        <v>12</v>
      </c>
      <c r="D2019" s="29" t="s">
        <v>13</v>
      </c>
      <c r="E2019" s="28">
        <v>70000</v>
      </c>
      <c r="F2019" s="29" t="s">
        <v>14</v>
      </c>
      <c r="G2019" s="28">
        <v>70000</v>
      </c>
      <c r="H2019" s="29" t="s">
        <v>17</v>
      </c>
      <c r="I2019" s="28">
        <v>100</v>
      </c>
      <c r="J2019" s="29" t="s">
        <v>17</v>
      </c>
      <c r="K2019" s="29" t="s">
        <v>16</v>
      </c>
      <c r="L2019" s="29" t="str">
        <f>_xlfn.XLOOKUP($D2019,mapping!$B$2:$B$124,mapping!$A$2:$A$124,,0)</f>
        <v>Data Analyst</v>
      </c>
      <c r="M2019" s="29" t="str">
        <f>_xlfn.XLOOKUP($C2019,mapping!$J$2:$J$5,mapping!$K$2:$K$5,,0)</f>
        <v>Full-Time</v>
      </c>
      <c r="N2019" s="29" t="str">
        <f>_xlfn.XLOOKUP($B2019,mapping!$G$2:$G$5,mapping!$H$2:$H$5,,0)</f>
        <v>Executive</v>
      </c>
      <c r="O2019" s="29" t="str">
        <f>_xlfn.XLOOKUP($J2019,mapping!$D$2:$D$56,mapping!$E$2:$E$56,,0)</f>
        <v>United States</v>
      </c>
      <c r="P2019" s="29" t="str">
        <f>_xlfn.XLOOKUP($K2019,mapping!$P$2:$P$4,mapping!$Q$2:$Q$4,,0)</f>
        <v>Medium</v>
      </c>
      <c r="Q2019" s="29" t="str">
        <f>_xlfn.XLOOKUP($I2019,mapping!$M$2:$M$4,mapping!$N$2:$N$4,,0)</f>
        <v>Remote</v>
      </c>
    </row>
    <row r="2020" spans="1:17" x14ac:dyDescent="0.25">
      <c r="A2020" s="28">
        <v>2023</v>
      </c>
      <c r="B2020" s="29" t="s">
        <v>11</v>
      </c>
      <c r="C2020" s="29" t="s">
        <v>12</v>
      </c>
      <c r="D2020" s="29" t="s">
        <v>13</v>
      </c>
      <c r="E2020" s="28">
        <v>55000</v>
      </c>
      <c r="F2020" s="29" t="s">
        <v>27</v>
      </c>
      <c r="G2020" s="28">
        <v>67672</v>
      </c>
      <c r="H2020" s="29" t="s">
        <v>28</v>
      </c>
      <c r="I2020" s="28">
        <v>0</v>
      </c>
      <c r="J2020" s="29" t="s">
        <v>28</v>
      </c>
      <c r="K2020" s="29" t="s">
        <v>16</v>
      </c>
      <c r="L2020" s="29" t="str">
        <f>_xlfn.XLOOKUP($D2020,mapping!$B$2:$B$124,mapping!$A$2:$A$124,,0)</f>
        <v>Data Analyst</v>
      </c>
      <c r="M2020" s="29" t="str">
        <f>_xlfn.XLOOKUP($C2020,mapping!$J$2:$J$5,mapping!$K$2:$K$5,,0)</f>
        <v>Full-Time</v>
      </c>
      <c r="N2020" s="29" t="str">
        <f>_xlfn.XLOOKUP($B2020,mapping!$G$2:$G$5,mapping!$H$2:$H$5,,0)</f>
        <v>Mid-Level</v>
      </c>
      <c r="O2020" s="29" t="str">
        <f>_xlfn.XLOOKUP($J2020,mapping!$D$2:$D$56,mapping!$E$2:$E$56,,0)</f>
        <v>United Kingdom</v>
      </c>
      <c r="P2020" s="29" t="str">
        <f>_xlfn.XLOOKUP($K2020,mapping!$P$2:$P$4,mapping!$Q$2:$Q$4,,0)</f>
        <v>Medium</v>
      </c>
      <c r="Q2020" s="29" t="str">
        <f>_xlfn.XLOOKUP($I2020,mapping!$M$2:$M$4,mapping!$N$2:$N$4,,0)</f>
        <v>On-site</v>
      </c>
    </row>
    <row r="2021" spans="1:17" x14ac:dyDescent="0.25">
      <c r="A2021" s="28">
        <v>2023</v>
      </c>
      <c r="B2021" s="29" t="s">
        <v>29</v>
      </c>
      <c r="C2021" s="29" t="s">
        <v>12</v>
      </c>
      <c r="D2021" s="29" t="s">
        <v>13</v>
      </c>
      <c r="E2021" s="28">
        <v>47500</v>
      </c>
      <c r="F2021" s="29" t="s">
        <v>14</v>
      </c>
      <c r="G2021" s="28">
        <v>47500</v>
      </c>
      <c r="H2021" s="29" t="s">
        <v>17</v>
      </c>
      <c r="I2021" s="28">
        <v>0</v>
      </c>
      <c r="J2021" s="29" t="s">
        <v>17</v>
      </c>
      <c r="K2021" s="29" t="s">
        <v>16</v>
      </c>
      <c r="L2021" s="29" t="str">
        <f>_xlfn.XLOOKUP($D2021,mapping!$B$2:$B$124,mapping!$A$2:$A$124,,0)</f>
        <v>Data Analyst</v>
      </c>
      <c r="M2021" s="29" t="str">
        <f>_xlfn.XLOOKUP($C2021,mapping!$J$2:$J$5,mapping!$K$2:$K$5,,0)</f>
        <v>Full-Time</v>
      </c>
      <c r="N2021" s="29" t="str">
        <f>_xlfn.XLOOKUP($B2021,mapping!$G$2:$G$5,mapping!$H$2:$H$5,,0)</f>
        <v>Junior</v>
      </c>
      <c r="O2021" s="29" t="str">
        <f>_xlfn.XLOOKUP($J2021,mapping!$D$2:$D$56,mapping!$E$2:$E$56,,0)</f>
        <v>United States</v>
      </c>
      <c r="P2021" s="29" t="str">
        <f>_xlfn.XLOOKUP($K2021,mapping!$P$2:$P$4,mapping!$Q$2:$Q$4,,0)</f>
        <v>Medium</v>
      </c>
      <c r="Q2021" s="29" t="str">
        <f>_xlfn.XLOOKUP($I2021,mapping!$M$2:$M$4,mapping!$N$2:$N$4,,0)</f>
        <v>On-site</v>
      </c>
    </row>
    <row r="2022" spans="1:17" x14ac:dyDescent="0.25">
      <c r="A2022" s="28">
        <v>2023</v>
      </c>
      <c r="B2022" s="29" t="s">
        <v>11</v>
      </c>
      <c r="C2022" s="29" t="s">
        <v>12</v>
      </c>
      <c r="D2022" s="29" t="s">
        <v>26</v>
      </c>
      <c r="E2022" s="28">
        <v>220000</v>
      </c>
      <c r="F2022" s="29" t="s">
        <v>14</v>
      </c>
      <c r="G2022" s="28">
        <v>220000</v>
      </c>
      <c r="H2022" s="29" t="s">
        <v>45</v>
      </c>
      <c r="I2022" s="28">
        <v>100</v>
      </c>
      <c r="J2022" s="29" t="s">
        <v>45</v>
      </c>
      <c r="K2022" s="29" t="s">
        <v>16</v>
      </c>
      <c r="L2022" s="29" t="str">
        <f>_xlfn.XLOOKUP($D2022,mapping!$B$2:$B$124,mapping!$A$2:$A$124,,0)</f>
        <v>Data Engineer</v>
      </c>
      <c r="M2022" s="29" t="str">
        <f>_xlfn.XLOOKUP($C2022,mapping!$J$2:$J$5,mapping!$K$2:$K$5,,0)</f>
        <v>Full-Time</v>
      </c>
      <c r="N2022" s="29" t="str">
        <f>_xlfn.XLOOKUP($B2022,mapping!$G$2:$G$5,mapping!$H$2:$H$5,,0)</f>
        <v>Mid-Level</v>
      </c>
      <c r="O2022" s="29" t="str">
        <f>_xlfn.XLOOKUP($J2022,mapping!$D$2:$D$56,mapping!$E$2:$E$56,,0)</f>
        <v>Canada</v>
      </c>
      <c r="P2022" s="29" t="str">
        <f>_xlfn.XLOOKUP($K2022,mapping!$P$2:$P$4,mapping!$Q$2:$Q$4,,0)</f>
        <v>Medium</v>
      </c>
      <c r="Q2022" s="29" t="str">
        <f>_xlfn.XLOOKUP($I2022,mapping!$M$2:$M$4,mapping!$N$2:$N$4,,0)</f>
        <v>Remote</v>
      </c>
    </row>
    <row r="2023" spans="1:17" x14ac:dyDescent="0.25">
      <c r="A2023" s="28">
        <v>2023</v>
      </c>
      <c r="B2023" s="29" t="s">
        <v>11</v>
      </c>
      <c r="C2023" s="29" t="s">
        <v>12</v>
      </c>
      <c r="D2023" s="29" t="s">
        <v>26</v>
      </c>
      <c r="E2023" s="28">
        <v>106500</v>
      </c>
      <c r="F2023" s="29" t="s">
        <v>14</v>
      </c>
      <c r="G2023" s="28">
        <v>106500</v>
      </c>
      <c r="H2023" s="29" t="s">
        <v>17</v>
      </c>
      <c r="I2023" s="28">
        <v>0</v>
      </c>
      <c r="J2023" s="29" t="s">
        <v>17</v>
      </c>
      <c r="K2023" s="29" t="s">
        <v>16</v>
      </c>
      <c r="L2023" s="29" t="str">
        <f>_xlfn.XLOOKUP($D2023,mapping!$B$2:$B$124,mapping!$A$2:$A$124,,0)</f>
        <v>Data Engineer</v>
      </c>
      <c r="M2023" s="29" t="str">
        <f>_xlfn.XLOOKUP($C2023,mapping!$J$2:$J$5,mapping!$K$2:$K$5,,0)</f>
        <v>Full-Time</v>
      </c>
      <c r="N2023" s="29" t="str">
        <f>_xlfn.XLOOKUP($B2023,mapping!$G$2:$G$5,mapping!$H$2:$H$5,,0)</f>
        <v>Mid-Level</v>
      </c>
      <c r="O2023" s="29" t="str">
        <f>_xlfn.XLOOKUP($J2023,mapping!$D$2:$D$56,mapping!$E$2:$E$56,,0)</f>
        <v>United States</v>
      </c>
      <c r="P2023" s="29" t="str">
        <f>_xlfn.XLOOKUP($K2023,mapping!$P$2:$P$4,mapping!$Q$2:$Q$4,,0)</f>
        <v>Medium</v>
      </c>
      <c r="Q2023" s="29" t="str">
        <f>_xlfn.XLOOKUP($I2023,mapping!$M$2:$M$4,mapping!$N$2:$N$4,,0)</f>
        <v>On-site</v>
      </c>
    </row>
    <row r="2024" spans="1:17" x14ac:dyDescent="0.25">
      <c r="A2024" s="28">
        <v>2023</v>
      </c>
      <c r="B2024" s="29" t="s">
        <v>21</v>
      </c>
      <c r="C2024" s="29" t="s">
        <v>12</v>
      </c>
      <c r="D2024" s="29" t="s">
        <v>34</v>
      </c>
      <c r="E2024" s="28">
        <v>163200</v>
      </c>
      <c r="F2024" s="29" t="s">
        <v>14</v>
      </c>
      <c r="G2024" s="28">
        <v>163200</v>
      </c>
      <c r="H2024" s="29" t="s">
        <v>17</v>
      </c>
      <c r="I2024" s="28">
        <v>0</v>
      </c>
      <c r="J2024" s="29" t="s">
        <v>17</v>
      </c>
      <c r="K2024" s="29" t="s">
        <v>16</v>
      </c>
      <c r="L2024" s="29" t="str">
        <f>_xlfn.XLOOKUP($D2024,mapping!$B$2:$B$124,mapping!$A$2:$A$124,,0)</f>
        <v>Researcher</v>
      </c>
      <c r="M2024" s="29" t="str">
        <f>_xlfn.XLOOKUP($C2024,mapping!$J$2:$J$5,mapping!$K$2:$K$5,,0)</f>
        <v>Full-Time</v>
      </c>
      <c r="N2024" s="29" t="str">
        <f>_xlfn.XLOOKUP($B2024,mapping!$G$2:$G$5,mapping!$H$2:$H$5,,0)</f>
        <v>Senior</v>
      </c>
      <c r="O2024" s="29" t="str">
        <f>_xlfn.XLOOKUP($J2024,mapping!$D$2:$D$56,mapping!$E$2:$E$56,,0)</f>
        <v>United States</v>
      </c>
      <c r="P2024" s="29" t="str">
        <f>_xlfn.XLOOKUP($K2024,mapping!$P$2:$P$4,mapping!$Q$2:$Q$4,,0)</f>
        <v>Medium</v>
      </c>
      <c r="Q2024" s="29" t="str">
        <f>_xlfn.XLOOKUP($I2024,mapping!$M$2:$M$4,mapping!$N$2:$N$4,,0)</f>
        <v>On-site</v>
      </c>
    </row>
    <row r="2025" spans="1:17" x14ac:dyDescent="0.25">
      <c r="A2025" s="28">
        <v>2023</v>
      </c>
      <c r="B2025" s="29" t="s">
        <v>21</v>
      </c>
      <c r="C2025" s="29" t="s">
        <v>12</v>
      </c>
      <c r="D2025" s="29" t="s">
        <v>18</v>
      </c>
      <c r="E2025" s="28">
        <v>130100</v>
      </c>
      <c r="F2025" s="29" t="s">
        <v>14</v>
      </c>
      <c r="G2025" s="28">
        <v>130100</v>
      </c>
      <c r="H2025" s="29" t="s">
        <v>17</v>
      </c>
      <c r="I2025" s="28">
        <v>0</v>
      </c>
      <c r="J2025" s="29" t="s">
        <v>17</v>
      </c>
      <c r="K2025" s="29" t="s">
        <v>16</v>
      </c>
      <c r="L2025" s="29" t="str">
        <f>_xlfn.XLOOKUP($D2025,mapping!$B$2:$B$124,mapping!$A$2:$A$124,,0)</f>
        <v>Machine Learning Engineer</v>
      </c>
      <c r="M2025" s="29" t="str">
        <f>_xlfn.XLOOKUP($C2025,mapping!$J$2:$J$5,mapping!$K$2:$K$5,,0)</f>
        <v>Full-Time</v>
      </c>
      <c r="N2025" s="29" t="str">
        <f>_xlfn.XLOOKUP($B2025,mapping!$G$2:$G$5,mapping!$H$2:$H$5,,0)</f>
        <v>Senior</v>
      </c>
      <c r="O2025" s="29" t="str">
        <f>_xlfn.XLOOKUP($J2025,mapping!$D$2:$D$56,mapping!$E$2:$E$56,,0)</f>
        <v>United States</v>
      </c>
      <c r="P2025" s="29" t="str">
        <f>_xlfn.XLOOKUP($K2025,mapping!$P$2:$P$4,mapping!$Q$2:$Q$4,,0)</f>
        <v>Medium</v>
      </c>
      <c r="Q2025" s="29" t="str">
        <f>_xlfn.XLOOKUP($I2025,mapping!$M$2:$M$4,mapping!$N$2:$N$4,,0)</f>
        <v>On-site</v>
      </c>
    </row>
    <row r="2026" spans="1:17" x14ac:dyDescent="0.25">
      <c r="A2026" s="28">
        <v>2024</v>
      </c>
      <c r="B2026" s="29" t="s">
        <v>21</v>
      </c>
      <c r="C2026" s="29" t="s">
        <v>12</v>
      </c>
      <c r="D2026" s="29" t="s">
        <v>26</v>
      </c>
      <c r="E2026" s="28">
        <v>270250</v>
      </c>
      <c r="F2026" s="29" t="s">
        <v>14</v>
      </c>
      <c r="G2026" s="28">
        <v>270250</v>
      </c>
      <c r="H2026" s="29" t="s">
        <v>17</v>
      </c>
      <c r="I2026" s="28">
        <v>0</v>
      </c>
      <c r="J2026" s="29" t="s">
        <v>17</v>
      </c>
      <c r="K2026" s="29" t="s">
        <v>16</v>
      </c>
      <c r="L2026" s="29" t="str">
        <f>_xlfn.XLOOKUP($D2026,mapping!$B$2:$B$124,mapping!$A$2:$A$124,,0)</f>
        <v>Data Engineer</v>
      </c>
      <c r="M2026" s="29" t="str">
        <f>_xlfn.XLOOKUP($C2026,mapping!$J$2:$J$5,mapping!$K$2:$K$5,,0)</f>
        <v>Full-Time</v>
      </c>
      <c r="N2026" s="29" t="str">
        <f>_xlfn.XLOOKUP($B2026,mapping!$G$2:$G$5,mapping!$H$2:$H$5,,0)</f>
        <v>Senior</v>
      </c>
      <c r="O2026" s="29" t="str">
        <f>_xlfn.XLOOKUP($J2026,mapping!$D$2:$D$56,mapping!$E$2:$E$56,,0)</f>
        <v>United States</v>
      </c>
      <c r="P2026" s="29" t="str">
        <f>_xlfn.XLOOKUP($K2026,mapping!$P$2:$P$4,mapping!$Q$2:$Q$4,,0)</f>
        <v>Medium</v>
      </c>
      <c r="Q2026" s="29" t="str">
        <f>_xlfn.XLOOKUP($I2026,mapping!$M$2:$M$4,mapping!$N$2:$N$4,,0)</f>
        <v>On-site</v>
      </c>
    </row>
    <row r="2027" spans="1:17" x14ac:dyDescent="0.25">
      <c r="A2027" s="28">
        <v>2023</v>
      </c>
      <c r="B2027" s="29" t="s">
        <v>21</v>
      </c>
      <c r="C2027" s="29" t="s">
        <v>12</v>
      </c>
      <c r="D2027" s="29" t="s">
        <v>58</v>
      </c>
      <c r="E2027" s="28">
        <v>160000</v>
      </c>
      <c r="F2027" s="29" t="s">
        <v>14</v>
      </c>
      <c r="G2027" s="28">
        <v>160000</v>
      </c>
      <c r="H2027" s="29" t="s">
        <v>17</v>
      </c>
      <c r="I2027" s="28">
        <v>100</v>
      </c>
      <c r="J2027" s="29" t="s">
        <v>17</v>
      </c>
      <c r="K2027" s="29" t="s">
        <v>16</v>
      </c>
      <c r="L2027" s="29" t="str">
        <f>_xlfn.XLOOKUP($D2027,mapping!$B$2:$B$124,mapping!$A$2:$A$124,,0)</f>
        <v>Data Manager</v>
      </c>
      <c r="M2027" s="29" t="str">
        <f>_xlfn.XLOOKUP($C2027,mapping!$J$2:$J$5,mapping!$K$2:$K$5,,0)</f>
        <v>Full-Time</v>
      </c>
      <c r="N2027" s="29" t="str">
        <f>_xlfn.XLOOKUP($B2027,mapping!$G$2:$G$5,mapping!$H$2:$H$5,,0)</f>
        <v>Senior</v>
      </c>
      <c r="O2027" s="29" t="str">
        <f>_xlfn.XLOOKUP($J2027,mapping!$D$2:$D$56,mapping!$E$2:$E$56,,0)</f>
        <v>United States</v>
      </c>
      <c r="P2027" s="29" t="str">
        <f>_xlfn.XLOOKUP($K2027,mapping!$P$2:$P$4,mapping!$Q$2:$Q$4,,0)</f>
        <v>Medium</v>
      </c>
      <c r="Q2027" s="29" t="str">
        <f>_xlfn.XLOOKUP($I2027,mapping!$M$2:$M$4,mapping!$N$2:$N$4,,0)</f>
        <v>Remote</v>
      </c>
    </row>
    <row r="2028" spans="1:17" x14ac:dyDescent="0.25">
      <c r="A2028" s="28">
        <v>2021</v>
      </c>
      <c r="B2028" s="29" t="s">
        <v>11</v>
      </c>
      <c r="C2028" s="29" t="s">
        <v>12</v>
      </c>
      <c r="D2028" s="29" t="s">
        <v>26</v>
      </c>
      <c r="E2028" s="28">
        <v>200000</v>
      </c>
      <c r="F2028" s="29" t="s">
        <v>14</v>
      </c>
      <c r="G2028" s="28">
        <v>200000</v>
      </c>
      <c r="H2028" s="29" t="s">
        <v>17</v>
      </c>
      <c r="I2028" s="28">
        <v>100</v>
      </c>
      <c r="J2028" s="29" t="s">
        <v>17</v>
      </c>
      <c r="K2028" s="29" t="s">
        <v>33</v>
      </c>
      <c r="L2028" s="29" t="str">
        <f>_xlfn.XLOOKUP($D2028,mapping!$B$2:$B$124,mapping!$A$2:$A$124,,0)</f>
        <v>Data Engineer</v>
      </c>
      <c r="M2028" s="29" t="str">
        <f>_xlfn.XLOOKUP($C2028,mapping!$J$2:$J$5,mapping!$K$2:$K$5,,0)</f>
        <v>Full-Time</v>
      </c>
      <c r="N2028" s="29" t="str">
        <f>_xlfn.XLOOKUP($B2028,mapping!$G$2:$G$5,mapping!$H$2:$H$5,,0)</f>
        <v>Mid-Level</v>
      </c>
      <c r="O2028" s="29" t="str">
        <f>_xlfn.XLOOKUP($J2028,mapping!$D$2:$D$56,mapping!$E$2:$E$56,,0)</f>
        <v>United States</v>
      </c>
      <c r="P2028" s="29" t="str">
        <f>_xlfn.XLOOKUP($K2028,mapping!$P$2:$P$4,mapping!$Q$2:$Q$4,,0)</f>
        <v>Large</v>
      </c>
      <c r="Q2028" s="29" t="str">
        <f>_xlfn.XLOOKUP($I2028,mapping!$M$2:$M$4,mapping!$N$2:$N$4,,0)</f>
        <v>Remote</v>
      </c>
    </row>
    <row r="2029" spans="1:17" x14ac:dyDescent="0.25">
      <c r="A2029" s="28">
        <v>2023</v>
      </c>
      <c r="B2029" s="29" t="s">
        <v>21</v>
      </c>
      <c r="C2029" s="29" t="s">
        <v>12</v>
      </c>
      <c r="D2029" s="29" t="s">
        <v>22</v>
      </c>
      <c r="E2029" s="28">
        <v>176000</v>
      </c>
      <c r="F2029" s="29" t="s">
        <v>14</v>
      </c>
      <c r="G2029" s="28">
        <v>176000</v>
      </c>
      <c r="H2029" s="29" t="s">
        <v>17</v>
      </c>
      <c r="I2029" s="28">
        <v>0</v>
      </c>
      <c r="J2029" s="29" t="s">
        <v>17</v>
      </c>
      <c r="K2029" s="29" t="s">
        <v>16</v>
      </c>
      <c r="L2029" s="29" t="str">
        <f>_xlfn.XLOOKUP($D2029,mapping!$B$2:$B$124,mapping!$A$2:$A$124,,0)</f>
        <v>Data Scientist</v>
      </c>
      <c r="M2029" s="29" t="str">
        <f>_xlfn.XLOOKUP($C2029,mapping!$J$2:$J$5,mapping!$K$2:$K$5,,0)</f>
        <v>Full-Time</v>
      </c>
      <c r="N2029" s="29" t="str">
        <f>_xlfn.XLOOKUP($B2029,mapping!$G$2:$G$5,mapping!$H$2:$H$5,,0)</f>
        <v>Senior</v>
      </c>
      <c r="O2029" s="29" t="str">
        <f>_xlfn.XLOOKUP($J2029,mapping!$D$2:$D$56,mapping!$E$2:$E$56,,0)</f>
        <v>United States</v>
      </c>
      <c r="P2029" s="29" t="str">
        <f>_xlfn.XLOOKUP($K2029,mapping!$P$2:$P$4,mapping!$Q$2:$Q$4,,0)</f>
        <v>Medium</v>
      </c>
      <c r="Q2029" s="29" t="str">
        <f>_xlfn.XLOOKUP($I2029,mapping!$M$2:$M$4,mapping!$N$2:$N$4,,0)</f>
        <v>On-site</v>
      </c>
    </row>
    <row r="2030" spans="1:17" x14ac:dyDescent="0.25">
      <c r="A2030" s="28">
        <v>2024</v>
      </c>
      <c r="B2030" s="29" t="s">
        <v>21</v>
      </c>
      <c r="C2030" s="29" t="s">
        <v>12</v>
      </c>
      <c r="D2030" s="29" t="s">
        <v>26</v>
      </c>
      <c r="E2030" s="28">
        <v>93300</v>
      </c>
      <c r="F2030" s="29" t="s">
        <v>14</v>
      </c>
      <c r="G2030" s="28">
        <v>93300</v>
      </c>
      <c r="H2030" s="29" t="s">
        <v>17</v>
      </c>
      <c r="I2030" s="28">
        <v>0</v>
      </c>
      <c r="J2030" s="29" t="s">
        <v>17</v>
      </c>
      <c r="K2030" s="29" t="s">
        <v>16</v>
      </c>
      <c r="L2030" s="29" t="str">
        <f>_xlfn.XLOOKUP($D2030,mapping!$B$2:$B$124,mapping!$A$2:$A$124,,0)</f>
        <v>Data Engineer</v>
      </c>
      <c r="M2030" s="29" t="str">
        <f>_xlfn.XLOOKUP($C2030,mapping!$J$2:$J$5,mapping!$K$2:$K$5,,0)</f>
        <v>Full-Time</v>
      </c>
      <c r="N2030" s="29" t="str">
        <f>_xlfn.XLOOKUP($B2030,mapping!$G$2:$G$5,mapping!$H$2:$H$5,,0)</f>
        <v>Senior</v>
      </c>
      <c r="O2030" s="29" t="str">
        <f>_xlfn.XLOOKUP($J2030,mapping!$D$2:$D$56,mapping!$E$2:$E$56,,0)</f>
        <v>United States</v>
      </c>
      <c r="P2030" s="29" t="str">
        <f>_xlfn.XLOOKUP($K2030,mapping!$P$2:$P$4,mapping!$Q$2:$Q$4,,0)</f>
        <v>Medium</v>
      </c>
      <c r="Q2030" s="29" t="str">
        <f>_xlfn.XLOOKUP($I2030,mapping!$M$2:$M$4,mapping!$N$2:$N$4,,0)</f>
        <v>On-site</v>
      </c>
    </row>
    <row r="2031" spans="1:17" x14ac:dyDescent="0.25">
      <c r="A2031" s="28">
        <v>2023</v>
      </c>
      <c r="B2031" s="29" t="s">
        <v>21</v>
      </c>
      <c r="C2031" s="29" t="s">
        <v>12</v>
      </c>
      <c r="D2031" s="29" t="s">
        <v>13</v>
      </c>
      <c r="E2031" s="28">
        <v>145000</v>
      </c>
      <c r="F2031" s="29" t="s">
        <v>14</v>
      </c>
      <c r="G2031" s="28">
        <v>145000</v>
      </c>
      <c r="H2031" s="29" t="s">
        <v>17</v>
      </c>
      <c r="I2031" s="28">
        <v>0</v>
      </c>
      <c r="J2031" s="29" t="s">
        <v>17</v>
      </c>
      <c r="K2031" s="29" t="s">
        <v>16</v>
      </c>
      <c r="L2031" s="29" t="str">
        <f>_xlfn.XLOOKUP($D2031,mapping!$B$2:$B$124,mapping!$A$2:$A$124,,0)</f>
        <v>Data Analyst</v>
      </c>
      <c r="M2031" s="29" t="str">
        <f>_xlfn.XLOOKUP($C2031,mapping!$J$2:$J$5,mapping!$K$2:$K$5,,0)</f>
        <v>Full-Time</v>
      </c>
      <c r="N2031" s="29" t="str">
        <f>_xlfn.XLOOKUP($B2031,mapping!$G$2:$G$5,mapping!$H$2:$H$5,,0)</f>
        <v>Senior</v>
      </c>
      <c r="O2031" s="29" t="str">
        <f>_xlfn.XLOOKUP($J2031,mapping!$D$2:$D$56,mapping!$E$2:$E$56,,0)</f>
        <v>United States</v>
      </c>
      <c r="P2031" s="29" t="str">
        <f>_xlfn.XLOOKUP($K2031,mapping!$P$2:$P$4,mapping!$Q$2:$Q$4,,0)</f>
        <v>Medium</v>
      </c>
      <c r="Q2031" s="29" t="str">
        <f>_xlfn.XLOOKUP($I2031,mapping!$M$2:$M$4,mapping!$N$2:$N$4,,0)</f>
        <v>On-site</v>
      </c>
    </row>
    <row r="2032" spans="1:17" x14ac:dyDescent="0.25">
      <c r="A2032" s="28">
        <v>2023</v>
      </c>
      <c r="B2032" s="29" t="s">
        <v>11</v>
      </c>
      <c r="C2032" s="29" t="s">
        <v>12</v>
      </c>
      <c r="D2032" s="29" t="s">
        <v>26</v>
      </c>
      <c r="E2032" s="28">
        <v>95000</v>
      </c>
      <c r="F2032" s="29" t="s">
        <v>14</v>
      </c>
      <c r="G2032" s="28">
        <v>95000</v>
      </c>
      <c r="H2032" s="29" t="s">
        <v>17</v>
      </c>
      <c r="I2032" s="28">
        <v>100</v>
      </c>
      <c r="J2032" s="29" t="s">
        <v>17</v>
      </c>
      <c r="K2032" s="29" t="s">
        <v>16</v>
      </c>
      <c r="L2032" s="29" t="str">
        <f>_xlfn.XLOOKUP($D2032,mapping!$B$2:$B$124,mapping!$A$2:$A$124,,0)</f>
        <v>Data Engineer</v>
      </c>
      <c r="M2032" s="29" t="str">
        <f>_xlfn.XLOOKUP($C2032,mapping!$J$2:$J$5,mapping!$K$2:$K$5,,0)</f>
        <v>Full-Time</v>
      </c>
      <c r="N2032" s="29" t="str">
        <f>_xlfn.XLOOKUP($B2032,mapping!$G$2:$G$5,mapping!$H$2:$H$5,,0)</f>
        <v>Mid-Level</v>
      </c>
      <c r="O2032" s="29" t="str">
        <f>_xlfn.XLOOKUP($J2032,mapping!$D$2:$D$56,mapping!$E$2:$E$56,,0)</f>
        <v>United States</v>
      </c>
      <c r="P2032" s="29" t="str">
        <f>_xlfn.XLOOKUP($K2032,mapping!$P$2:$P$4,mapping!$Q$2:$Q$4,,0)</f>
        <v>Medium</v>
      </c>
      <c r="Q2032" s="29" t="str">
        <f>_xlfn.XLOOKUP($I2032,mapping!$M$2:$M$4,mapping!$N$2:$N$4,,0)</f>
        <v>Remote</v>
      </c>
    </row>
    <row r="2033" spans="1:17" x14ac:dyDescent="0.25">
      <c r="A2033" s="28">
        <v>2024</v>
      </c>
      <c r="B2033" s="29" t="s">
        <v>21</v>
      </c>
      <c r="C2033" s="29" t="s">
        <v>12</v>
      </c>
      <c r="D2033" s="29" t="s">
        <v>22</v>
      </c>
      <c r="E2033" s="28">
        <v>237600</v>
      </c>
      <c r="F2033" s="29" t="s">
        <v>14</v>
      </c>
      <c r="G2033" s="28">
        <v>237600</v>
      </c>
      <c r="H2033" s="29" t="s">
        <v>17</v>
      </c>
      <c r="I2033" s="28">
        <v>0</v>
      </c>
      <c r="J2033" s="29" t="s">
        <v>17</v>
      </c>
      <c r="K2033" s="29" t="s">
        <v>16</v>
      </c>
      <c r="L2033" s="29" t="str">
        <f>_xlfn.XLOOKUP($D2033,mapping!$B$2:$B$124,mapping!$A$2:$A$124,,0)</f>
        <v>Data Scientist</v>
      </c>
      <c r="M2033" s="29" t="str">
        <f>_xlfn.XLOOKUP($C2033,mapping!$J$2:$J$5,mapping!$K$2:$K$5,,0)</f>
        <v>Full-Time</v>
      </c>
      <c r="N2033" s="29" t="str">
        <f>_xlfn.XLOOKUP($B2033,mapping!$G$2:$G$5,mapping!$H$2:$H$5,,0)</f>
        <v>Senior</v>
      </c>
      <c r="O2033" s="29" t="str">
        <f>_xlfn.XLOOKUP($J2033,mapping!$D$2:$D$56,mapping!$E$2:$E$56,,0)</f>
        <v>United States</v>
      </c>
      <c r="P2033" s="29" t="str">
        <f>_xlfn.XLOOKUP($K2033,mapping!$P$2:$P$4,mapping!$Q$2:$Q$4,,0)</f>
        <v>Medium</v>
      </c>
      <c r="Q2033" s="29" t="str">
        <f>_xlfn.XLOOKUP($I2033,mapping!$M$2:$M$4,mapping!$N$2:$N$4,,0)</f>
        <v>On-site</v>
      </c>
    </row>
    <row r="2034" spans="1:17" x14ac:dyDescent="0.25">
      <c r="A2034" s="28">
        <v>2023</v>
      </c>
      <c r="B2034" s="29" t="s">
        <v>21</v>
      </c>
      <c r="C2034" s="29" t="s">
        <v>12</v>
      </c>
      <c r="D2034" s="29" t="s">
        <v>34</v>
      </c>
      <c r="E2034" s="28">
        <v>205500</v>
      </c>
      <c r="F2034" s="29" t="s">
        <v>14</v>
      </c>
      <c r="G2034" s="28">
        <v>205500</v>
      </c>
      <c r="H2034" s="29" t="s">
        <v>17</v>
      </c>
      <c r="I2034" s="28">
        <v>0</v>
      </c>
      <c r="J2034" s="29" t="s">
        <v>17</v>
      </c>
      <c r="K2034" s="29" t="s">
        <v>16</v>
      </c>
      <c r="L2034" s="29" t="str">
        <f>_xlfn.XLOOKUP($D2034,mapping!$B$2:$B$124,mapping!$A$2:$A$124,,0)</f>
        <v>Researcher</v>
      </c>
      <c r="M2034" s="29" t="str">
        <f>_xlfn.XLOOKUP($C2034,mapping!$J$2:$J$5,mapping!$K$2:$K$5,,0)</f>
        <v>Full-Time</v>
      </c>
      <c r="N2034" s="29" t="str">
        <f>_xlfn.XLOOKUP($B2034,mapping!$G$2:$G$5,mapping!$H$2:$H$5,,0)</f>
        <v>Senior</v>
      </c>
      <c r="O2034" s="29" t="str">
        <f>_xlfn.XLOOKUP($J2034,mapping!$D$2:$D$56,mapping!$E$2:$E$56,,0)</f>
        <v>United States</v>
      </c>
      <c r="P2034" s="29" t="str">
        <f>_xlfn.XLOOKUP($K2034,mapping!$P$2:$P$4,mapping!$Q$2:$Q$4,,0)</f>
        <v>Medium</v>
      </c>
      <c r="Q2034" s="29" t="str">
        <f>_xlfn.XLOOKUP($I2034,mapping!$M$2:$M$4,mapping!$N$2:$N$4,,0)</f>
        <v>On-site</v>
      </c>
    </row>
    <row r="2035" spans="1:17" x14ac:dyDescent="0.25">
      <c r="A2035" s="28">
        <v>2024</v>
      </c>
      <c r="B2035" s="29" t="s">
        <v>11</v>
      </c>
      <c r="C2035" s="29" t="s">
        <v>12</v>
      </c>
      <c r="D2035" s="29" t="s">
        <v>26</v>
      </c>
      <c r="E2035" s="28">
        <v>215500</v>
      </c>
      <c r="F2035" s="29" t="s">
        <v>14</v>
      </c>
      <c r="G2035" s="28">
        <v>215500</v>
      </c>
      <c r="H2035" s="29" t="s">
        <v>17</v>
      </c>
      <c r="I2035" s="28">
        <v>0</v>
      </c>
      <c r="J2035" s="29" t="s">
        <v>17</v>
      </c>
      <c r="K2035" s="29" t="s">
        <v>16</v>
      </c>
      <c r="L2035" s="29" t="str">
        <f>_xlfn.XLOOKUP($D2035,mapping!$B$2:$B$124,mapping!$A$2:$A$124,,0)</f>
        <v>Data Engineer</v>
      </c>
      <c r="M2035" s="29" t="str">
        <f>_xlfn.XLOOKUP($C2035,mapping!$J$2:$J$5,mapping!$K$2:$K$5,,0)</f>
        <v>Full-Time</v>
      </c>
      <c r="N2035" s="29" t="str">
        <f>_xlfn.XLOOKUP($B2035,mapping!$G$2:$G$5,mapping!$H$2:$H$5,,0)</f>
        <v>Mid-Level</v>
      </c>
      <c r="O2035" s="29" t="str">
        <f>_xlfn.XLOOKUP($J2035,mapping!$D$2:$D$56,mapping!$E$2:$E$56,,0)</f>
        <v>United States</v>
      </c>
      <c r="P2035" s="29" t="str">
        <f>_xlfn.XLOOKUP($K2035,mapping!$P$2:$P$4,mapping!$Q$2:$Q$4,,0)</f>
        <v>Medium</v>
      </c>
      <c r="Q2035" s="29" t="str">
        <f>_xlfn.XLOOKUP($I2035,mapping!$M$2:$M$4,mapping!$N$2:$N$4,,0)</f>
        <v>On-site</v>
      </c>
    </row>
    <row r="2036" spans="1:17" x14ac:dyDescent="0.25">
      <c r="A2036" s="28">
        <v>2023</v>
      </c>
      <c r="B2036" s="29" t="s">
        <v>21</v>
      </c>
      <c r="C2036" s="29" t="s">
        <v>12</v>
      </c>
      <c r="D2036" s="29" t="s">
        <v>26</v>
      </c>
      <c r="E2036" s="28">
        <v>120000</v>
      </c>
      <c r="F2036" s="29" t="s">
        <v>14</v>
      </c>
      <c r="G2036" s="28">
        <v>120000</v>
      </c>
      <c r="H2036" s="29" t="s">
        <v>17</v>
      </c>
      <c r="I2036" s="28">
        <v>100</v>
      </c>
      <c r="J2036" s="29" t="s">
        <v>17</v>
      </c>
      <c r="K2036" s="29" t="s">
        <v>16</v>
      </c>
      <c r="L2036" s="29" t="str">
        <f>_xlfn.XLOOKUP($D2036,mapping!$B$2:$B$124,mapping!$A$2:$A$124,,0)</f>
        <v>Data Engineer</v>
      </c>
      <c r="M2036" s="29" t="str">
        <f>_xlfn.XLOOKUP($C2036,mapping!$J$2:$J$5,mapping!$K$2:$K$5,,0)</f>
        <v>Full-Time</v>
      </c>
      <c r="N2036" s="29" t="str">
        <f>_xlfn.XLOOKUP($B2036,mapping!$G$2:$G$5,mapping!$H$2:$H$5,,0)</f>
        <v>Senior</v>
      </c>
      <c r="O2036" s="29" t="str">
        <f>_xlfn.XLOOKUP($J2036,mapping!$D$2:$D$56,mapping!$E$2:$E$56,,0)</f>
        <v>United States</v>
      </c>
      <c r="P2036" s="29" t="str">
        <f>_xlfn.XLOOKUP($K2036,mapping!$P$2:$P$4,mapping!$Q$2:$Q$4,,0)</f>
        <v>Medium</v>
      </c>
      <c r="Q2036" s="29" t="str">
        <f>_xlfn.XLOOKUP($I2036,mapping!$M$2:$M$4,mapping!$N$2:$N$4,,0)</f>
        <v>Remote</v>
      </c>
    </row>
    <row r="2037" spans="1:17" x14ac:dyDescent="0.25">
      <c r="A2037" s="28">
        <v>2024</v>
      </c>
      <c r="B2037" s="29" t="s">
        <v>11</v>
      </c>
      <c r="C2037" s="29" t="s">
        <v>12</v>
      </c>
      <c r="D2037" s="29" t="s">
        <v>26</v>
      </c>
      <c r="E2037" s="28">
        <v>95000</v>
      </c>
      <c r="F2037" s="29" t="s">
        <v>14</v>
      </c>
      <c r="G2037" s="28">
        <v>95000</v>
      </c>
      <c r="H2037" s="29" t="s">
        <v>17</v>
      </c>
      <c r="I2037" s="28">
        <v>100</v>
      </c>
      <c r="J2037" s="29" t="s">
        <v>17</v>
      </c>
      <c r="K2037" s="29" t="s">
        <v>16</v>
      </c>
      <c r="L2037" s="29" t="str">
        <f>_xlfn.XLOOKUP($D2037,mapping!$B$2:$B$124,mapping!$A$2:$A$124,,0)</f>
        <v>Data Engineer</v>
      </c>
      <c r="M2037" s="29" t="str">
        <f>_xlfn.XLOOKUP($C2037,mapping!$J$2:$J$5,mapping!$K$2:$K$5,,0)</f>
        <v>Full-Time</v>
      </c>
      <c r="N2037" s="29" t="str">
        <f>_xlfn.XLOOKUP($B2037,mapping!$G$2:$G$5,mapping!$H$2:$H$5,,0)</f>
        <v>Mid-Level</v>
      </c>
      <c r="O2037" s="29" t="str">
        <f>_xlfn.XLOOKUP($J2037,mapping!$D$2:$D$56,mapping!$E$2:$E$56,,0)</f>
        <v>United States</v>
      </c>
      <c r="P2037" s="29" t="str">
        <f>_xlfn.XLOOKUP($K2037,mapping!$P$2:$P$4,mapping!$Q$2:$Q$4,,0)</f>
        <v>Medium</v>
      </c>
      <c r="Q2037" s="29" t="str">
        <f>_xlfn.XLOOKUP($I2037,mapping!$M$2:$M$4,mapping!$N$2:$N$4,,0)</f>
        <v>Remote</v>
      </c>
    </row>
    <row r="2038" spans="1:17" x14ac:dyDescent="0.25">
      <c r="A2038" s="28">
        <v>2023</v>
      </c>
      <c r="B2038" s="29" t="s">
        <v>21</v>
      </c>
      <c r="C2038" s="29" t="s">
        <v>12</v>
      </c>
      <c r="D2038" s="29" t="s">
        <v>58</v>
      </c>
      <c r="E2038" s="28">
        <v>198200</v>
      </c>
      <c r="F2038" s="29" t="s">
        <v>14</v>
      </c>
      <c r="G2038" s="28">
        <v>198200</v>
      </c>
      <c r="H2038" s="29" t="s">
        <v>17</v>
      </c>
      <c r="I2038" s="28">
        <v>100</v>
      </c>
      <c r="J2038" s="29" t="s">
        <v>17</v>
      </c>
      <c r="K2038" s="29" t="s">
        <v>16</v>
      </c>
      <c r="L2038" s="29" t="str">
        <f>_xlfn.XLOOKUP($D2038,mapping!$B$2:$B$124,mapping!$A$2:$A$124,,0)</f>
        <v>Data Manager</v>
      </c>
      <c r="M2038" s="29" t="str">
        <f>_xlfn.XLOOKUP($C2038,mapping!$J$2:$J$5,mapping!$K$2:$K$5,,0)</f>
        <v>Full-Time</v>
      </c>
      <c r="N2038" s="29" t="str">
        <f>_xlfn.XLOOKUP($B2038,mapping!$G$2:$G$5,mapping!$H$2:$H$5,,0)</f>
        <v>Senior</v>
      </c>
      <c r="O2038" s="29" t="str">
        <f>_xlfn.XLOOKUP($J2038,mapping!$D$2:$D$56,mapping!$E$2:$E$56,,0)</f>
        <v>United States</v>
      </c>
      <c r="P2038" s="29" t="str">
        <f>_xlfn.XLOOKUP($K2038,mapping!$P$2:$P$4,mapping!$Q$2:$Q$4,,0)</f>
        <v>Medium</v>
      </c>
      <c r="Q2038" s="29" t="str">
        <f>_xlfn.XLOOKUP($I2038,mapping!$M$2:$M$4,mapping!$N$2:$N$4,,0)</f>
        <v>Remote</v>
      </c>
    </row>
    <row r="2039" spans="1:17" x14ac:dyDescent="0.25">
      <c r="A2039" s="28">
        <v>2023</v>
      </c>
      <c r="B2039" s="29" t="s">
        <v>21</v>
      </c>
      <c r="C2039" s="29" t="s">
        <v>12</v>
      </c>
      <c r="D2039" s="29" t="s">
        <v>26</v>
      </c>
      <c r="E2039" s="28">
        <v>185000</v>
      </c>
      <c r="F2039" s="29" t="s">
        <v>14</v>
      </c>
      <c r="G2039" s="28">
        <v>185000</v>
      </c>
      <c r="H2039" s="29" t="s">
        <v>17</v>
      </c>
      <c r="I2039" s="28">
        <v>0</v>
      </c>
      <c r="J2039" s="29" t="s">
        <v>17</v>
      </c>
      <c r="K2039" s="29" t="s">
        <v>16</v>
      </c>
      <c r="L2039" s="29" t="str">
        <f>_xlfn.XLOOKUP($D2039,mapping!$B$2:$B$124,mapping!$A$2:$A$124,,0)</f>
        <v>Data Engineer</v>
      </c>
      <c r="M2039" s="29" t="str">
        <f>_xlfn.XLOOKUP($C2039,mapping!$J$2:$J$5,mapping!$K$2:$K$5,,0)</f>
        <v>Full-Time</v>
      </c>
      <c r="N2039" s="29" t="str">
        <f>_xlfn.XLOOKUP($B2039,mapping!$G$2:$G$5,mapping!$H$2:$H$5,,0)</f>
        <v>Senior</v>
      </c>
      <c r="O2039" s="29" t="str">
        <f>_xlfn.XLOOKUP($J2039,mapping!$D$2:$D$56,mapping!$E$2:$E$56,,0)</f>
        <v>United States</v>
      </c>
      <c r="P2039" s="29" t="str">
        <f>_xlfn.XLOOKUP($K2039,mapping!$P$2:$P$4,mapping!$Q$2:$Q$4,,0)</f>
        <v>Medium</v>
      </c>
      <c r="Q2039" s="29" t="str">
        <f>_xlfn.XLOOKUP($I2039,mapping!$M$2:$M$4,mapping!$N$2:$N$4,,0)</f>
        <v>On-site</v>
      </c>
    </row>
    <row r="2040" spans="1:17" x14ac:dyDescent="0.25">
      <c r="A2040" s="28">
        <v>2023</v>
      </c>
      <c r="B2040" s="29" t="s">
        <v>21</v>
      </c>
      <c r="C2040" s="29" t="s">
        <v>12</v>
      </c>
      <c r="D2040" s="29" t="s">
        <v>31</v>
      </c>
      <c r="E2040" s="28">
        <v>196000</v>
      </c>
      <c r="F2040" s="29" t="s">
        <v>14</v>
      </c>
      <c r="G2040" s="28">
        <v>196000</v>
      </c>
      <c r="H2040" s="29" t="s">
        <v>17</v>
      </c>
      <c r="I2040" s="28">
        <v>0</v>
      </c>
      <c r="J2040" s="29" t="s">
        <v>17</v>
      </c>
      <c r="K2040" s="29" t="s">
        <v>16</v>
      </c>
      <c r="L2040" s="29" t="str">
        <f>_xlfn.XLOOKUP($D2040,mapping!$B$2:$B$124,mapping!$A$2:$A$124,,0)</f>
        <v>Analytics Engineer</v>
      </c>
      <c r="M2040" s="29" t="str">
        <f>_xlfn.XLOOKUP($C2040,mapping!$J$2:$J$5,mapping!$K$2:$K$5,,0)</f>
        <v>Full-Time</v>
      </c>
      <c r="N2040" s="29" t="str">
        <f>_xlfn.XLOOKUP($B2040,mapping!$G$2:$G$5,mapping!$H$2:$H$5,,0)</f>
        <v>Senior</v>
      </c>
      <c r="O2040" s="29" t="str">
        <f>_xlfn.XLOOKUP($J2040,mapping!$D$2:$D$56,mapping!$E$2:$E$56,,0)</f>
        <v>United States</v>
      </c>
      <c r="P2040" s="29" t="str">
        <f>_xlfn.XLOOKUP($K2040,mapping!$P$2:$P$4,mapping!$Q$2:$Q$4,,0)</f>
        <v>Medium</v>
      </c>
      <c r="Q2040" s="29" t="str">
        <f>_xlfn.XLOOKUP($I2040,mapping!$M$2:$M$4,mapping!$N$2:$N$4,,0)</f>
        <v>On-site</v>
      </c>
    </row>
    <row r="2041" spans="1:17" x14ac:dyDescent="0.25">
      <c r="A2041" s="28">
        <v>2023</v>
      </c>
      <c r="B2041" s="29" t="s">
        <v>21</v>
      </c>
      <c r="C2041" s="29" t="s">
        <v>12</v>
      </c>
      <c r="D2041" s="29" t="s">
        <v>26</v>
      </c>
      <c r="E2041" s="28">
        <v>241000</v>
      </c>
      <c r="F2041" s="29" t="s">
        <v>14</v>
      </c>
      <c r="G2041" s="28">
        <v>241000</v>
      </c>
      <c r="H2041" s="29" t="s">
        <v>17</v>
      </c>
      <c r="I2041" s="28">
        <v>0</v>
      </c>
      <c r="J2041" s="29" t="s">
        <v>17</v>
      </c>
      <c r="K2041" s="29" t="s">
        <v>16</v>
      </c>
      <c r="L2041" s="29" t="str">
        <f>_xlfn.XLOOKUP($D2041,mapping!$B$2:$B$124,mapping!$A$2:$A$124,,0)</f>
        <v>Data Engineer</v>
      </c>
      <c r="M2041" s="29" t="str">
        <f>_xlfn.XLOOKUP($C2041,mapping!$J$2:$J$5,mapping!$K$2:$K$5,,0)</f>
        <v>Full-Time</v>
      </c>
      <c r="N2041" s="29" t="str">
        <f>_xlfn.XLOOKUP($B2041,mapping!$G$2:$G$5,mapping!$H$2:$H$5,,0)</f>
        <v>Senior</v>
      </c>
      <c r="O2041" s="29" t="str">
        <f>_xlfn.XLOOKUP($J2041,mapping!$D$2:$D$56,mapping!$E$2:$E$56,,0)</f>
        <v>United States</v>
      </c>
      <c r="P2041" s="29" t="str">
        <f>_xlfn.XLOOKUP($K2041,mapping!$P$2:$P$4,mapping!$Q$2:$Q$4,,0)</f>
        <v>Medium</v>
      </c>
      <c r="Q2041" s="29" t="str">
        <f>_xlfn.XLOOKUP($I2041,mapping!$M$2:$M$4,mapping!$N$2:$N$4,,0)</f>
        <v>On-site</v>
      </c>
    </row>
    <row r="2042" spans="1:17" x14ac:dyDescent="0.25">
      <c r="A2042" s="28">
        <v>2023</v>
      </c>
      <c r="B2042" s="29" t="s">
        <v>21</v>
      </c>
      <c r="C2042" s="29" t="s">
        <v>12</v>
      </c>
      <c r="D2042" s="29" t="s">
        <v>22</v>
      </c>
      <c r="E2042" s="28">
        <v>78000</v>
      </c>
      <c r="F2042" s="29" t="s">
        <v>14</v>
      </c>
      <c r="G2042" s="28">
        <v>78000</v>
      </c>
      <c r="H2042" s="29" t="s">
        <v>17</v>
      </c>
      <c r="I2042" s="28">
        <v>0</v>
      </c>
      <c r="J2042" s="29" t="s">
        <v>17</v>
      </c>
      <c r="K2042" s="29" t="s">
        <v>16</v>
      </c>
      <c r="L2042" s="29" t="str">
        <f>_xlfn.XLOOKUP($D2042,mapping!$B$2:$B$124,mapping!$A$2:$A$124,,0)</f>
        <v>Data Scientist</v>
      </c>
      <c r="M2042" s="29" t="str">
        <f>_xlfn.XLOOKUP($C2042,mapping!$J$2:$J$5,mapping!$K$2:$K$5,,0)</f>
        <v>Full-Time</v>
      </c>
      <c r="N2042" s="29" t="str">
        <f>_xlfn.XLOOKUP($B2042,mapping!$G$2:$G$5,mapping!$H$2:$H$5,,0)</f>
        <v>Senior</v>
      </c>
      <c r="O2042" s="29" t="str">
        <f>_xlfn.XLOOKUP($J2042,mapping!$D$2:$D$56,mapping!$E$2:$E$56,,0)</f>
        <v>United States</v>
      </c>
      <c r="P2042" s="29" t="str">
        <f>_xlfn.XLOOKUP($K2042,mapping!$P$2:$P$4,mapping!$Q$2:$Q$4,,0)</f>
        <v>Medium</v>
      </c>
      <c r="Q2042" s="29" t="str">
        <f>_xlfn.XLOOKUP($I2042,mapping!$M$2:$M$4,mapping!$N$2:$N$4,,0)</f>
        <v>On-site</v>
      </c>
    </row>
    <row r="2043" spans="1:17" x14ac:dyDescent="0.25">
      <c r="A2043" s="28">
        <v>2024</v>
      </c>
      <c r="B2043" s="29" t="s">
        <v>11</v>
      </c>
      <c r="C2043" s="29" t="s">
        <v>12</v>
      </c>
      <c r="D2043" s="29" t="s">
        <v>13</v>
      </c>
      <c r="E2043" s="28">
        <v>121000</v>
      </c>
      <c r="F2043" s="29" t="s">
        <v>14</v>
      </c>
      <c r="G2043" s="28">
        <v>121000</v>
      </c>
      <c r="H2043" s="29" t="s">
        <v>17</v>
      </c>
      <c r="I2043" s="28">
        <v>0</v>
      </c>
      <c r="J2043" s="29" t="s">
        <v>17</v>
      </c>
      <c r="K2043" s="29" t="s">
        <v>16</v>
      </c>
      <c r="L2043" s="29" t="str">
        <f>_xlfn.XLOOKUP($D2043,mapping!$B$2:$B$124,mapping!$A$2:$A$124,,0)</f>
        <v>Data Analyst</v>
      </c>
      <c r="M2043" s="29" t="str">
        <f>_xlfn.XLOOKUP($C2043,mapping!$J$2:$J$5,mapping!$K$2:$K$5,,0)</f>
        <v>Full-Time</v>
      </c>
      <c r="N2043" s="29" t="str">
        <f>_xlfn.XLOOKUP($B2043,mapping!$G$2:$G$5,mapping!$H$2:$H$5,,0)</f>
        <v>Mid-Level</v>
      </c>
      <c r="O2043" s="29" t="str">
        <f>_xlfn.XLOOKUP($J2043,mapping!$D$2:$D$56,mapping!$E$2:$E$56,,0)</f>
        <v>United States</v>
      </c>
      <c r="P2043" s="29" t="str">
        <f>_xlfn.XLOOKUP($K2043,mapping!$P$2:$P$4,mapping!$Q$2:$Q$4,,0)</f>
        <v>Medium</v>
      </c>
      <c r="Q2043" s="29" t="str">
        <f>_xlfn.XLOOKUP($I2043,mapping!$M$2:$M$4,mapping!$N$2:$N$4,,0)</f>
        <v>On-site</v>
      </c>
    </row>
    <row r="2044" spans="1:17" x14ac:dyDescent="0.25">
      <c r="A2044" s="28">
        <v>2023</v>
      </c>
      <c r="B2044" s="29" t="s">
        <v>21</v>
      </c>
      <c r="C2044" s="29" t="s">
        <v>12</v>
      </c>
      <c r="D2044" s="29" t="s">
        <v>26</v>
      </c>
      <c r="E2044" s="28">
        <v>172000</v>
      </c>
      <c r="F2044" s="29" t="s">
        <v>14</v>
      </c>
      <c r="G2044" s="28">
        <v>172000</v>
      </c>
      <c r="H2044" s="29" t="s">
        <v>17</v>
      </c>
      <c r="I2044" s="28">
        <v>100</v>
      </c>
      <c r="J2044" s="29" t="s">
        <v>17</v>
      </c>
      <c r="K2044" s="29" t="s">
        <v>16</v>
      </c>
      <c r="L2044" s="29" t="str">
        <f>_xlfn.XLOOKUP($D2044,mapping!$B$2:$B$124,mapping!$A$2:$A$124,,0)</f>
        <v>Data Engineer</v>
      </c>
      <c r="M2044" s="29" t="str">
        <f>_xlfn.XLOOKUP($C2044,mapping!$J$2:$J$5,mapping!$K$2:$K$5,,0)</f>
        <v>Full-Time</v>
      </c>
      <c r="N2044" s="29" t="str">
        <f>_xlfn.XLOOKUP($B2044,mapping!$G$2:$G$5,mapping!$H$2:$H$5,,0)</f>
        <v>Senior</v>
      </c>
      <c r="O2044" s="29" t="str">
        <f>_xlfn.XLOOKUP($J2044,mapping!$D$2:$D$56,mapping!$E$2:$E$56,,0)</f>
        <v>United States</v>
      </c>
      <c r="P2044" s="29" t="str">
        <f>_xlfn.XLOOKUP($K2044,mapping!$P$2:$P$4,mapping!$Q$2:$Q$4,,0)</f>
        <v>Medium</v>
      </c>
      <c r="Q2044" s="29" t="str">
        <f>_xlfn.XLOOKUP($I2044,mapping!$M$2:$M$4,mapping!$N$2:$N$4,,0)</f>
        <v>Remote</v>
      </c>
    </row>
    <row r="2045" spans="1:17" x14ac:dyDescent="0.25">
      <c r="A2045" s="28">
        <v>2024</v>
      </c>
      <c r="B2045" s="29" t="s">
        <v>21</v>
      </c>
      <c r="C2045" s="29" t="s">
        <v>12</v>
      </c>
      <c r="D2045" s="29" t="s">
        <v>26</v>
      </c>
      <c r="E2045" s="28">
        <v>176000</v>
      </c>
      <c r="F2045" s="29" t="s">
        <v>14</v>
      </c>
      <c r="G2045" s="28">
        <v>176000</v>
      </c>
      <c r="H2045" s="29" t="s">
        <v>17</v>
      </c>
      <c r="I2045" s="28">
        <v>0</v>
      </c>
      <c r="J2045" s="29" t="s">
        <v>17</v>
      </c>
      <c r="K2045" s="29" t="s">
        <v>16</v>
      </c>
      <c r="L2045" s="29" t="str">
        <f>_xlfn.XLOOKUP($D2045,mapping!$B$2:$B$124,mapping!$A$2:$A$124,,0)</f>
        <v>Data Engineer</v>
      </c>
      <c r="M2045" s="29" t="str">
        <f>_xlfn.XLOOKUP($C2045,mapping!$J$2:$J$5,mapping!$K$2:$K$5,,0)</f>
        <v>Full-Time</v>
      </c>
      <c r="N2045" s="29" t="str">
        <f>_xlfn.XLOOKUP($B2045,mapping!$G$2:$G$5,mapping!$H$2:$H$5,,0)</f>
        <v>Senior</v>
      </c>
      <c r="O2045" s="29" t="str">
        <f>_xlfn.XLOOKUP($J2045,mapping!$D$2:$D$56,mapping!$E$2:$E$56,,0)</f>
        <v>United States</v>
      </c>
      <c r="P2045" s="29" t="str">
        <f>_xlfn.XLOOKUP($K2045,mapping!$P$2:$P$4,mapping!$Q$2:$Q$4,,0)</f>
        <v>Medium</v>
      </c>
      <c r="Q2045" s="29" t="str">
        <f>_xlfn.XLOOKUP($I2045,mapping!$M$2:$M$4,mapping!$N$2:$N$4,,0)</f>
        <v>On-site</v>
      </c>
    </row>
    <row r="2046" spans="1:17" x14ac:dyDescent="0.25">
      <c r="A2046" s="28">
        <v>2023</v>
      </c>
      <c r="B2046" s="29" t="s">
        <v>11</v>
      </c>
      <c r="C2046" s="29" t="s">
        <v>12</v>
      </c>
      <c r="D2046" s="29" t="s">
        <v>13</v>
      </c>
      <c r="E2046" s="28">
        <v>48000</v>
      </c>
      <c r="F2046" s="29" t="s">
        <v>14</v>
      </c>
      <c r="G2046" s="28">
        <v>48000</v>
      </c>
      <c r="H2046" s="29" t="s">
        <v>17</v>
      </c>
      <c r="I2046" s="28">
        <v>100</v>
      </c>
      <c r="J2046" s="29" t="s">
        <v>17</v>
      </c>
      <c r="K2046" s="29" t="s">
        <v>16</v>
      </c>
      <c r="L2046" s="29" t="str">
        <f>_xlfn.XLOOKUP($D2046,mapping!$B$2:$B$124,mapping!$A$2:$A$124,,0)</f>
        <v>Data Analyst</v>
      </c>
      <c r="M2046" s="29" t="str">
        <f>_xlfn.XLOOKUP($C2046,mapping!$J$2:$J$5,mapping!$K$2:$K$5,,0)</f>
        <v>Full-Time</v>
      </c>
      <c r="N2046" s="29" t="str">
        <f>_xlfn.XLOOKUP($B2046,mapping!$G$2:$G$5,mapping!$H$2:$H$5,,0)</f>
        <v>Mid-Level</v>
      </c>
      <c r="O2046" s="29" t="str">
        <f>_xlfn.XLOOKUP($J2046,mapping!$D$2:$D$56,mapping!$E$2:$E$56,,0)</f>
        <v>United States</v>
      </c>
      <c r="P2046" s="29" t="str">
        <f>_xlfn.XLOOKUP($K2046,mapping!$P$2:$P$4,mapping!$Q$2:$Q$4,,0)</f>
        <v>Medium</v>
      </c>
      <c r="Q2046" s="29" t="str">
        <f>_xlfn.XLOOKUP($I2046,mapping!$M$2:$M$4,mapping!$N$2:$N$4,,0)</f>
        <v>Remote</v>
      </c>
    </row>
    <row r="2047" spans="1:17" x14ac:dyDescent="0.25">
      <c r="A2047" s="28">
        <v>2023</v>
      </c>
      <c r="B2047" s="29" t="s">
        <v>11</v>
      </c>
      <c r="C2047" s="29" t="s">
        <v>12</v>
      </c>
      <c r="D2047" s="29" t="s">
        <v>26</v>
      </c>
      <c r="E2047" s="28">
        <v>55000</v>
      </c>
      <c r="F2047" s="29" t="s">
        <v>27</v>
      </c>
      <c r="G2047" s="28">
        <v>67672</v>
      </c>
      <c r="H2047" s="29" t="s">
        <v>28</v>
      </c>
      <c r="I2047" s="28">
        <v>100</v>
      </c>
      <c r="J2047" s="29" t="s">
        <v>28</v>
      </c>
      <c r="K2047" s="29" t="s">
        <v>16</v>
      </c>
      <c r="L2047" s="29" t="str">
        <f>_xlfn.XLOOKUP($D2047,mapping!$B$2:$B$124,mapping!$A$2:$A$124,,0)</f>
        <v>Data Engineer</v>
      </c>
      <c r="M2047" s="29" t="str">
        <f>_xlfn.XLOOKUP($C2047,mapping!$J$2:$J$5,mapping!$K$2:$K$5,,0)</f>
        <v>Full-Time</v>
      </c>
      <c r="N2047" s="29" t="str">
        <f>_xlfn.XLOOKUP($B2047,mapping!$G$2:$G$5,mapping!$H$2:$H$5,,0)</f>
        <v>Mid-Level</v>
      </c>
      <c r="O2047" s="29" t="str">
        <f>_xlfn.XLOOKUP($J2047,mapping!$D$2:$D$56,mapping!$E$2:$E$56,,0)</f>
        <v>United Kingdom</v>
      </c>
      <c r="P2047" s="29" t="str">
        <f>_xlfn.XLOOKUP($K2047,mapping!$P$2:$P$4,mapping!$Q$2:$Q$4,,0)</f>
        <v>Medium</v>
      </c>
      <c r="Q2047" s="29" t="str">
        <f>_xlfn.XLOOKUP($I2047,mapping!$M$2:$M$4,mapping!$N$2:$N$4,,0)</f>
        <v>Remote</v>
      </c>
    </row>
    <row r="2048" spans="1:17" x14ac:dyDescent="0.25">
      <c r="A2048" s="28">
        <v>2024</v>
      </c>
      <c r="B2048" s="29" t="s">
        <v>11</v>
      </c>
      <c r="C2048" s="29" t="s">
        <v>12</v>
      </c>
      <c r="D2048" s="29" t="s">
        <v>22</v>
      </c>
      <c r="E2048" s="28">
        <v>120000</v>
      </c>
      <c r="F2048" s="29" t="s">
        <v>14</v>
      </c>
      <c r="G2048" s="28">
        <v>120000</v>
      </c>
      <c r="H2048" s="29" t="s">
        <v>17</v>
      </c>
      <c r="I2048" s="28">
        <v>0</v>
      </c>
      <c r="J2048" s="29" t="s">
        <v>17</v>
      </c>
      <c r="K2048" s="29" t="s">
        <v>16</v>
      </c>
      <c r="L2048" s="29" t="str">
        <f>_xlfn.XLOOKUP($D2048,mapping!$B$2:$B$124,mapping!$A$2:$A$124,,0)</f>
        <v>Data Scientist</v>
      </c>
      <c r="M2048" s="29" t="str">
        <f>_xlfn.XLOOKUP($C2048,mapping!$J$2:$J$5,mapping!$K$2:$K$5,,0)</f>
        <v>Full-Time</v>
      </c>
      <c r="N2048" s="29" t="str">
        <f>_xlfn.XLOOKUP($B2048,mapping!$G$2:$G$5,mapping!$H$2:$H$5,,0)</f>
        <v>Mid-Level</v>
      </c>
      <c r="O2048" s="29" t="str">
        <f>_xlfn.XLOOKUP($J2048,mapping!$D$2:$D$56,mapping!$E$2:$E$56,,0)</f>
        <v>United States</v>
      </c>
      <c r="P2048" s="29" t="str">
        <f>_xlfn.XLOOKUP($K2048,mapping!$P$2:$P$4,mapping!$Q$2:$Q$4,,0)</f>
        <v>Medium</v>
      </c>
      <c r="Q2048" s="29" t="str">
        <f>_xlfn.XLOOKUP($I2048,mapping!$M$2:$M$4,mapping!$N$2:$N$4,,0)</f>
        <v>On-site</v>
      </c>
    </row>
    <row r="2049" spans="1:17" x14ac:dyDescent="0.25">
      <c r="A2049" s="28">
        <v>2022</v>
      </c>
      <c r="B2049" s="29" t="s">
        <v>21</v>
      </c>
      <c r="C2049" s="29" t="s">
        <v>12</v>
      </c>
      <c r="D2049" s="29" t="s">
        <v>13</v>
      </c>
      <c r="E2049" s="28">
        <v>132000</v>
      </c>
      <c r="F2049" s="29" t="s">
        <v>14</v>
      </c>
      <c r="G2049" s="28">
        <v>132000</v>
      </c>
      <c r="H2049" s="29" t="s">
        <v>17</v>
      </c>
      <c r="I2049" s="28">
        <v>0</v>
      </c>
      <c r="J2049" s="29" t="s">
        <v>17</v>
      </c>
      <c r="K2049" s="29" t="s">
        <v>16</v>
      </c>
      <c r="L2049" s="29" t="str">
        <f>_xlfn.XLOOKUP($D2049,mapping!$B$2:$B$124,mapping!$A$2:$A$124,,0)</f>
        <v>Data Analyst</v>
      </c>
      <c r="M2049" s="29" t="str">
        <f>_xlfn.XLOOKUP($C2049,mapping!$J$2:$J$5,mapping!$K$2:$K$5,,0)</f>
        <v>Full-Time</v>
      </c>
      <c r="N2049" s="29" t="str">
        <f>_xlfn.XLOOKUP($B2049,mapping!$G$2:$G$5,mapping!$H$2:$H$5,,0)</f>
        <v>Senior</v>
      </c>
      <c r="O2049" s="29" t="str">
        <f>_xlfn.XLOOKUP($J2049,mapping!$D$2:$D$56,mapping!$E$2:$E$56,,0)</f>
        <v>United States</v>
      </c>
      <c r="P2049" s="29" t="str">
        <f>_xlfn.XLOOKUP($K2049,mapping!$P$2:$P$4,mapping!$Q$2:$Q$4,,0)</f>
        <v>Medium</v>
      </c>
      <c r="Q2049" s="29" t="str">
        <f>_xlfn.XLOOKUP($I2049,mapping!$M$2:$M$4,mapping!$N$2:$N$4,,0)</f>
        <v>On-site</v>
      </c>
    </row>
    <row r="2050" spans="1:17" x14ac:dyDescent="0.25">
      <c r="A2050" s="28">
        <v>2023</v>
      </c>
      <c r="B2050" s="29" t="s">
        <v>21</v>
      </c>
      <c r="C2050" s="29" t="s">
        <v>12</v>
      </c>
      <c r="D2050" s="29" t="s">
        <v>26</v>
      </c>
      <c r="E2050" s="28">
        <v>240500</v>
      </c>
      <c r="F2050" s="29" t="s">
        <v>14</v>
      </c>
      <c r="G2050" s="28">
        <v>240500</v>
      </c>
      <c r="H2050" s="29" t="s">
        <v>17</v>
      </c>
      <c r="I2050" s="28">
        <v>0</v>
      </c>
      <c r="J2050" s="29" t="s">
        <v>17</v>
      </c>
      <c r="K2050" s="29" t="s">
        <v>33</v>
      </c>
      <c r="L2050" s="29" t="str">
        <f>_xlfn.XLOOKUP($D2050,mapping!$B$2:$B$124,mapping!$A$2:$A$124,,0)</f>
        <v>Data Engineer</v>
      </c>
      <c r="M2050" s="29" t="str">
        <f>_xlfn.XLOOKUP($C2050,mapping!$J$2:$J$5,mapping!$K$2:$K$5,,0)</f>
        <v>Full-Time</v>
      </c>
      <c r="N2050" s="29" t="str">
        <f>_xlfn.XLOOKUP($B2050,mapping!$G$2:$G$5,mapping!$H$2:$H$5,,0)</f>
        <v>Senior</v>
      </c>
      <c r="O2050" s="29" t="str">
        <f>_xlfn.XLOOKUP($J2050,mapping!$D$2:$D$56,mapping!$E$2:$E$56,,0)</f>
        <v>United States</v>
      </c>
      <c r="P2050" s="29" t="str">
        <f>_xlfn.XLOOKUP($K2050,mapping!$P$2:$P$4,mapping!$Q$2:$Q$4,,0)</f>
        <v>Large</v>
      </c>
      <c r="Q2050" s="29" t="str">
        <f>_xlfn.XLOOKUP($I2050,mapping!$M$2:$M$4,mapping!$N$2:$N$4,,0)</f>
        <v>On-site</v>
      </c>
    </row>
    <row r="2051" spans="1:17" x14ac:dyDescent="0.25">
      <c r="A2051" s="28">
        <v>2023</v>
      </c>
      <c r="B2051" s="29" t="s">
        <v>21</v>
      </c>
      <c r="C2051" s="29" t="s">
        <v>12</v>
      </c>
      <c r="D2051" s="29" t="s">
        <v>13</v>
      </c>
      <c r="E2051" s="28">
        <v>105500</v>
      </c>
      <c r="F2051" s="29" t="s">
        <v>14</v>
      </c>
      <c r="G2051" s="28">
        <v>105500</v>
      </c>
      <c r="H2051" s="29" t="s">
        <v>17</v>
      </c>
      <c r="I2051" s="28">
        <v>0</v>
      </c>
      <c r="J2051" s="29" t="s">
        <v>17</v>
      </c>
      <c r="K2051" s="29" t="s">
        <v>16</v>
      </c>
      <c r="L2051" s="29" t="str">
        <f>_xlfn.XLOOKUP($D2051,mapping!$B$2:$B$124,mapping!$A$2:$A$124,,0)</f>
        <v>Data Analyst</v>
      </c>
      <c r="M2051" s="29" t="str">
        <f>_xlfn.XLOOKUP($C2051,mapping!$J$2:$J$5,mapping!$K$2:$K$5,,0)</f>
        <v>Full-Time</v>
      </c>
      <c r="N2051" s="29" t="str">
        <f>_xlfn.XLOOKUP($B2051,mapping!$G$2:$G$5,mapping!$H$2:$H$5,,0)</f>
        <v>Senior</v>
      </c>
      <c r="O2051" s="29" t="str">
        <f>_xlfn.XLOOKUP($J2051,mapping!$D$2:$D$56,mapping!$E$2:$E$56,,0)</f>
        <v>United States</v>
      </c>
      <c r="P2051" s="29" t="str">
        <f>_xlfn.XLOOKUP($K2051,mapping!$P$2:$P$4,mapping!$Q$2:$Q$4,,0)</f>
        <v>Medium</v>
      </c>
      <c r="Q2051" s="29" t="str">
        <f>_xlfn.XLOOKUP($I2051,mapping!$M$2:$M$4,mapping!$N$2:$N$4,,0)</f>
        <v>On-site</v>
      </c>
    </row>
    <row r="2052" spans="1:17" x14ac:dyDescent="0.25">
      <c r="A2052" s="28">
        <v>2023</v>
      </c>
      <c r="B2052" s="29" t="s">
        <v>21</v>
      </c>
      <c r="C2052" s="29" t="s">
        <v>12</v>
      </c>
      <c r="D2052" s="29" t="s">
        <v>26</v>
      </c>
      <c r="E2052" s="28">
        <v>129000</v>
      </c>
      <c r="F2052" s="29" t="s">
        <v>14</v>
      </c>
      <c r="G2052" s="28">
        <v>129000</v>
      </c>
      <c r="H2052" s="29" t="s">
        <v>17</v>
      </c>
      <c r="I2052" s="28">
        <v>0</v>
      </c>
      <c r="J2052" s="29" t="s">
        <v>17</v>
      </c>
      <c r="K2052" s="29" t="s">
        <v>16</v>
      </c>
      <c r="L2052" s="29" t="str">
        <f>_xlfn.XLOOKUP($D2052,mapping!$B$2:$B$124,mapping!$A$2:$A$124,,0)</f>
        <v>Data Engineer</v>
      </c>
      <c r="M2052" s="29" t="str">
        <f>_xlfn.XLOOKUP($C2052,mapping!$J$2:$J$5,mapping!$K$2:$K$5,,0)</f>
        <v>Full-Time</v>
      </c>
      <c r="N2052" s="29" t="str">
        <f>_xlfn.XLOOKUP($B2052,mapping!$G$2:$G$5,mapping!$H$2:$H$5,,0)</f>
        <v>Senior</v>
      </c>
      <c r="O2052" s="29" t="str">
        <f>_xlfn.XLOOKUP($J2052,mapping!$D$2:$D$56,mapping!$E$2:$E$56,,0)</f>
        <v>United States</v>
      </c>
      <c r="P2052" s="29" t="str">
        <f>_xlfn.XLOOKUP($K2052,mapping!$P$2:$P$4,mapping!$Q$2:$Q$4,,0)</f>
        <v>Medium</v>
      </c>
      <c r="Q2052" s="29" t="str">
        <f>_xlfn.XLOOKUP($I2052,mapping!$M$2:$M$4,mapping!$N$2:$N$4,,0)</f>
        <v>On-site</v>
      </c>
    </row>
    <row r="2053" spans="1:17" x14ac:dyDescent="0.25">
      <c r="A2053" s="28">
        <v>2023</v>
      </c>
      <c r="B2053" s="29" t="s">
        <v>21</v>
      </c>
      <c r="C2053" s="29" t="s">
        <v>12</v>
      </c>
      <c r="D2053" s="29" t="s">
        <v>13</v>
      </c>
      <c r="E2053" s="28">
        <v>177000</v>
      </c>
      <c r="F2053" s="29" t="s">
        <v>14</v>
      </c>
      <c r="G2053" s="28">
        <v>177000</v>
      </c>
      <c r="H2053" s="29" t="s">
        <v>17</v>
      </c>
      <c r="I2053" s="28">
        <v>100</v>
      </c>
      <c r="J2053" s="29" t="s">
        <v>17</v>
      </c>
      <c r="K2053" s="29" t="s">
        <v>16</v>
      </c>
      <c r="L2053" s="29" t="str">
        <f>_xlfn.XLOOKUP($D2053,mapping!$B$2:$B$124,mapping!$A$2:$A$124,,0)</f>
        <v>Data Analyst</v>
      </c>
      <c r="M2053" s="29" t="str">
        <f>_xlfn.XLOOKUP($C2053,mapping!$J$2:$J$5,mapping!$K$2:$K$5,,0)</f>
        <v>Full-Time</v>
      </c>
      <c r="N2053" s="29" t="str">
        <f>_xlfn.XLOOKUP($B2053,mapping!$G$2:$G$5,mapping!$H$2:$H$5,,0)</f>
        <v>Senior</v>
      </c>
      <c r="O2053" s="29" t="str">
        <f>_xlfn.XLOOKUP($J2053,mapping!$D$2:$D$56,mapping!$E$2:$E$56,,0)</f>
        <v>United States</v>
      </c>
      <c r="P2053" s="29" t="str">
        <f>_xlfn.XLOOKUP($K2053,mapping!$P$2:$P$4,mapping!$Q$2:$Q$4,,0)</f>
        <v>Medium</v>
      </c>
      <c r="Q2053" s="29" t="str">
        <f>_xlfn.XLOOKUP($I2053,mapping!$M$2:$M$4,mapping!$N$2:$N$4,,0)</f>
        <v>Remote</v>
      </c>
    </row>
    <row r="2054" spans="1:17" x14ac:dyDescent="0.25">
      <c r="A2054" s="28">
        <v>2023</v>
      </c>
      <c r="B2054" s="29" t="s">
        <v>21</v>
      </c>
      <c r="C2054" s="29" t="s">
        <v>12</v>
      </c>
      <c r="D2054" s="29" t="s">
        <v>26</v>
      </c>
      <c r="E2054" s="28">
        <v>90000</v>
      </c>
      <c r="F2054" s="29" t="s">
        <v>14</v>
      </c>
      <c r="G2054" s="28">
        <v>90000</v>
      </c>
      <c r="H2054" s="29" t="s">
        <v>17</v>
      </c>
      <c r="I2054" s="28">
        <v>0</v>
      </c>
      <c r="J2054" s="29" t="s">
        <v>17</v>
      </c>
      <c r="K2054" s="29" t="s">
        <v>16</v>
      </c>
      <c r="L2054" s="29" t="str">
        <f>_xlfn.XLOOKUP($D2054,mapping!$B$2:$B$124,mapping!$A$2:$A$124,,0)</f>
        <v>Data Engineer</v>
      </c>
      <c r="M2054" s="29" t="str">
        <f>_xlfn.XLOOKUP($C2054,mapping!$J$2:$J$5,mapping!$K$2:$K$5,,0)</f>
        <v>Full-Time</v>
      </c>
      <c r="N2054" s="29" t="str">
        <f>_xlfn.XLOOKUP($B2054,mapping!$G$2:$G$5,mapping!$H$2:$H$5,,0)</f>
        <v>Senior</v>
      </c>
      <c r="O2054" s="29" t="str">
        <f>_xlfn.XLOOKUP($J2054,mapping!$D$2:$D$56,mapping!$E$2:$E$56,,0)</f>
        <v>United States</v>
      </c>
      <c r="P2054" s="29" t="str">
        <f>_xlfn.XLOOKUP($K2054,mapping!$P$2:$P$4,mapping!$Q$2:$Q$4,,0)</f>
        <v>Medium</v>
      </c>
      <c r="Q2054" s="29" t="str">
        <f>_xlfn.XLOOKUP($I2054,mapping!$M$2:$M$4,mapping!$N$2:$N$4,,0)</f>
        <v>On-site</v>
      </c>
    </row>
    <row r="2055" spans="1:17" x14ac:dyDescent="0.25">
      <c r="A2055" s="28">
        <v>2023</v>
      </c>
      <c r="B2055" s="29" t="s">
        <v>21</v>
      </c>
      <c r="C2055" s="29" t="s">
        <v>12</v>
      </c>
      <c r="D2055" s="29" t="s">
        <v>169</v>
      </c>
      <c r="E2055" s="28">
        <v>135000</v>
      </c>
      <c r="F2055" s="29" t="s">
        <v>94</v>
      </c>
      <c r="G2055" s="28">
        <v>100017</v>
      </c>
      <c r="H2055" s="29" t="s">
        <v>45</v>
      </c>
      <c r="I2055" s="28">
        <v>100</v>
      </c>
      <c r="J2055" s="29" t="s">
        <v>45</v>
      </c>
      <c r="K2055" s="29" t="s">
        <v>16</v>
      </c>
      <c r="L2055" s="29" t="str">
        <f>_xlfn.XLOOKUP($D2055,mapping!$B$2:$B$124,mapping!$A$2:$A$124,,0)</f>
        <v>Machine Learning Engineer</v>
      </c>
      <c r="M2055" s="29" t="str">
        <f>_xlfn.XLOOKUP($C2055,mapping!$J$2:$J$5,mapping!$K$2:$K$5,,0)</f>
        <v>Full-Time</v>
      </c>
      <c r="N2055" s="29" t="str">
        <f>_xlfn.XLOOKUP($B2055,mapping!$G$2:$G$5,mapping!$H$2:$H$5,,0)</f>
        <v>Senior</v>
      </c>
      <c r="O2055" s="29" t="str">
        <f>_xlfn.XLOOKUP($J2055,mapping!$D$2:$D$56,mapping!$E$2:$E$56,,0)</f>
        <v>Canada</v>
      </c>
      <c r="P2055" s="29" t="str">
        <f>_xlfn.XLOOKUP($K2055,mapping!$P$2:$P$4,mapping!$Q$2:$Q$4,,0)</f>
        <v>Medium</v>
      </c>
      <c r="Q2055" s="29" t="str">
        <f>_xlfn.XLOOKUP($I2055,mapping!$M$2:$M$4,mapping!$N$2:$N$4,,0)</f>
        <v>Remote</v>
      </c>
    </row>
    <row r="2056" spans="1:17" x14ac:dyDescent="0.25">
      <c r="A2056" s="28">
        <v>2023</v>
      </c>
      <c r="B2056" s="29" t="s">
        <v>21</v>
      </c>
      <c r="C2056" s="29" t="s">
        <v>12</v>
      </c>
      <c r="D2056" s="29" t="s">
        <v>31</v>
      </c>
      <c r="E2056" s="28">
        <v>214000</v>
      </c>
      <c r="F2056" s="29" t="s">
        <v>14</v>
      </c>
      <c r="G2056" s="28">
        <v>214000</v>
      </c>
      <c r="H2056" s="29" t="s">
        <v>17</v>
      </c>
      <c r="I2056" s="28">
        <v>0</v>
      </c>
      <c r="J2056" s="29" t="s">
        <v>17</v>
      </c>
      <c r="K2056" s="29" t="s">
        <v>16</v>
      </c>
      <c r="L2056" s="29" t="str">
        <f>_xlfn.XLOOKUP($D2056,mapping!$B$2:$B$124,mapping!$A$2:$A$124,,0)</f>
        <v>Analytics Engineer</v>
      </c>
      <c r="M2056" s="29" t="str">
        <f>_xlfn.XLOOKUP($C2056,mapping!$J$2:$J$5,mapping!$K$2:$K$5,,0)</f>
        <v>Full-Time</v>
      </c>
      <c r="N2056" s="29" t="str">
        <f>_xlfn.XLOOKUP($B2056,mapping!$G$2:$G$5,mapping!$H$2:$H$5,,0)</f>
        <v>Senior</v>
      </c>
      <c r="O2056" s="29" t="str">
        <f>_xlfn.XLOOKUP($J2056,mapping!$D$2:$D$56,mapping!$E$2:$E$56,,0)</f>
        <v>United States</v>
      </c>
      <c r="P2056" s="29" t="str">
        <f>_xlfn.XLOOKUP($K2056,mapping!$P$2:$P$4,mapping!$Q$2:$Q$4,,0)</f>
        <v>Medium</v>
      </c>
      <c r="Q2056" s="29" t="str">
        <f>_xlfn.XLOOKUP($I2056,mapping!$M$2:$M$4,mapping!$N$2:$N$4,,0)</f>
        <v>On-site</v>
      </c>
    </row>
    <row r="2057" spans="1:17" x14ac:dyDescent="0.25">
      <c r="A2057" s="28">
        <v>2024</v>
      </c>
      <c r="B2057" s="29" t="s">
        <v>21</v>
      </c>
      <c r="C2057" s="29" t="s">
        <v>12</v>
      </c>
      <c r="D2057" s="29" t="s">
        <v>40</v>
      </c>
      <c r="E2057" s="28">
        <v>55000</v>
      </c>
      <c r="F2057" s="29" t="s">
        <v>27</v>
      </c>
      <c r="G2057" s="28">
        <v>68750</v>
      </c>
      <c r="H2057" s="29" t="s">
        <v>28</v>
      </c>
      <c r="I2057" s="28">
        <v>0</v>
      </c>
      <c r="J2057" s="29" t="s">
        <v>28</v>
      </c>
      <c r="K2057" s="29" t="s">
        <v>16</v>
      </c>
      <c r="L2057" s="29" t="str">
        <f>_xlfn.XLOOKUP($D2057,mapping!$B$2:$B$124,mapping!$A$2:$A$124,,0)</f>
        <v>Business Intelligence</v>
      </c>
      <c r="M2057" s="29" t="str">
        <f>_xlfn.XLOOKUP($C2057,mapping!$J$2:$J$5,mapping!$K$2:$K$5,,0)</f>
        <v>Full-Time</v>
      </c>
      <c r="N2057" s="29" t="str">
        <f>_xlfn.XLOOKUP($B2057,mapping!$G$2:$G$5,mapping!$H$2:$H$5,,0)</f>
        <v>Senior</v>
      </c>
      <c r="O2057" s="29" t="str">
        <f>_xlfn.XLOOKUP($J2057,mapping!$D$2:$D$56,mapping!$E$2:$E$56,,0)</f>
        <v>United Kingdom</v>
      </c>
      <c r="P2057" s="29" t="str">
        <f>_xlfn.XLOOKUP($K2057,mapping!$P$2:$P$4,mapping!$Q$2:$Q$4,,0)</f>
        <v>Medium</v>
      </c>
      <c r="Q2057" s="29" t="str">
        <f>_xlfn.XLOOKUP($I2057,mapping!$M$2:$M$4,mapping!$N$2:$N$4,,0)</f>
        <v>On-site</v>
      </c>
    </row>
    <row r="2058" spans="1:17" x14ac:dyDescent="0.25">
      <c r="A2058" s="28">
        <v>2024</v>
      </c>
      <c r="B2058" s="29" t="s">
        <v>21</v>
      </c>
      <c r="C2058" s="29" t="s">
        <v>12</v>
      </c>
      <c r="D2058" s="29" t="s">
        <v>124</v>
      </c>
      <c r="E2058" s="28">
        <v>165000</v>
      </c>
      <c r="F2058" s="29" t="s">
        <v>14</v>
      </c>
      <c r="G2058" s="28">
        <v>165000</v>
      </c>
      <c r="H2058" s="29" t="s">
        <v>17</v>
      </c>
      <c r="I2058" s="28">
        <v>0</v>
      </c>
      <c r="J2058" s="29" t="s">
        <v>17</v>
      </c>
      <c r="K2058" s="29" t="s">
        <v>16</v>
      </c>
      <c r="L2058" s="29" t="str">
        <f>_xlfn.XLOOKUP($D2058,mapping!$B$2:$B$124,mapping!$A$2:$A$124,,0)</f>
        <v>Others</v>
      </c>
      <c r="M2058" s="29" t="str">
        <f>_xlfn.XLOOKUP($C2058,mapping!$J$2:$J$5,mapping!$K$2:$K$5,,0)</f>
        <v>Full-Time</v>
      </c>
      <c r="N2058" s="29" t="str">
        <f>_xlfn.XLOOKUP($B2058,mapping!$G$2:$G$5,mapping!$H$2:$H$5,,0)</f>
        <v>Senior</v>
      </c>
      <c r="O2058" s="29" t="str">
        <f>_xlfn.XLOOKUP($J2058,mapping!$D$2:$D$56,mapping!$E$2:$E$56,,0)</f>
        <v>United States</v>
      </c>
      <c r="P2058" s="29" t="str">
        <f>_xlfn.XLOOKUP($K2058,mapping!$P$2:$P$4,mapping!$Q$2:$Q$4,,0)</f>
        <v>Medium</v>
      </c>
      <c r="Q2058" s="29" t="str">
        <f>_xlfn.XLOOKUP($I2058,mapping!$M$2:$M$4,mapping!$N$2:$N$4,,0)</f>
        <v>On-site</v>
      </c>
    </row>
    <row r="2059" spans="1:17" x14ac:dyDescent="0.25">
      <c r="A2059" s="28">
        <v>2024</v>
      </c>
      <c r="B2059" s="29" t="s">
        <v>11</v>
      </c>
      <c r="C2059" s="29" t="s">
        <v>12</v>
      </c>
      <c r="D2059" s="29" t="s">
        <v>23</v>
      </c>
      <c r="E2059" s="28">
        <v>35000</v>
      </c>
      <c r="F2059" s="29" t="s">
        <v>19</v>
      </c>
      <c r="G2059" s="28">
        <v>38888</v>
      </c>
      <c r="H2059" s="29" t="s">
        <v>24</v>
      </c>
      <c r="I2059" s="28">
        <v>0</v>
      </c>
      <c r="J2059" s="29" t="s">
        <v>24</v>
      </c>
      <c r="K2059" s="29" t="s">
        <v>16</v>
      </c>
      <c r="L2059" s="29" t="str">
        <f>_xlfn.XLOOKUP($D2059,mapping!$B$2:$B$124,mapping!$A$2:$A$124,,0)</f>
        <v>Researcher</v>
      </c>
      <c r="M2059" s="29" t="str">
        <f>_xlfn.XLOOKUP($C2059,mapping!$J$2:$J$5,mapping!$K$2:$K$5,,0)</f>
        <v>Full-Time</v>
      </c>
      <c r="N2059" s="29" t="str">
        <f>_xlfn.XLOOKUP($B2059,mapping!$G$2:$G$5,mapping!$H$2:$H$5,,0)</f>
        <v>Mid-Level</v>
      </c>
      <c r="O2059" s="29" t="str">
        <f>_xlfn.XLOOKUP($J2059,mapping!$D$2:$D$56,mapping!$E$2:$E$56,,0)</f>
        <v>Portugal</v>
      </c>
      <c r="P2059" s="29" t="str">
        <f>_xlfn.XLOOKUP($K2059,mapping!$P$2:$P$4,mapping!$Q$2:$Q$4,,0)</f>
        <v>Medium</v>
      </c>
      <c r="Q2059" s="29" t="str">
        <f>_xlfn.XLOOKUP($I2059,mapping!$M$2:$M$4,mapping!$N$2:$N$4,,0)</f>
        <v>On-site</v>
      </c>
    </row>
    <row r="2060" spans="1:17" x14ac:dyDescent="0.25">
      <c r="A2060" s="28">
        <v>2023</v>
      </c>
      <c r="B2060" s="29" t="s">
        <v>21</v>
      </c>
      <c r="C2060" s="29" t="s">
        <v>12</v>
      </c>
      <c r="D2060" s="29" t="s">
        <v>26</v>
      </c>
      <c r="E2060" s="28">
        <v>190000</v>
      </c>
      <c r="F2060" s="29" t="s">
        <v>14</v>
      </c>
      <c r="G2060" s="28">
        <v>190000</v>
      </c>
      <c r="H2060" s="29" t="s">
        <v>17</v>
      </c>
      <c r="I2060" s="28">
        <v>0</v>
      </c>
      <c r="J2060" s="29" t="s">
        <v>17</v>
      </c>
      <c r="K2060" s="29" t="s">
        <v>16</v>
      </c>
      <c r="L2060" s="29" t="str">
        <f>_xlfn.XLOOKUP($D2060,mapping!$B$2:$B$124,mapping!$A$2:$A$124,,0)</f>
        <v>Data Engineer</v>
      </c>
      <c r="M2060" s="29" t="str">
        <f>_xlfn.XLOOKUP($C2060,mapping!$J$2:$J$5,mapping!$K$2:$K$5,,0)</f>
        <v>Full-Time</v>
      </c>
      <c r="N2060" s="29" t="str">
        <f>_xlfn.XLOOKUP($B2060,mapping!$G$2:$G$5,mapping!$H$2:$H$5,,0)</f>
        <v>Senior</v>
      </c>
      <c r="O2060" s="29" t="str">
        <f>_xlfn.XLOOKUP($J2060,mapping!$D$2:$D$56,mapping!$E$2:$E$56,,0)</f>
        <v>United States</v>
      </c>
      <c r="P2060" s="29" t="str">
        <f>_xlfn.XLOOKUP($K2060,mapping!$P$2:$P$4,mapping!$Q$2:$Q$4,,0)</f>
        <v>Medium</v>
      </c>
      <c r="Q2060" s="29" t="str">
        <f>_xlfn.XLOOKUP($I2060,mapping!$M$2:$M$4,mapping!$N$2:$N$4,,0)</f>
        <v>On-site</v>
      </c>
    </row>
    <row r="2061" spans="1:17" x14ac:dyDescent="0.25">
      <c r="A2061" s="28">
        <v>2023</v>
      </c>
      <c r="B2061" s="29" t="s">
        <v>21</v>
      </c>
      <c r="C2061" s="29" t="s">
        <v>12</v>
      </c>
      <c r="D2061" s="29" t="s">
        <v>26</v>
      </c>
      <c r="E2061" s="28">
        <v>150600</v>
      </c>
      <c r="F2061" s="29" t="s">
        <v>14</v>
      </c>
      <c r="G2061" s="28">
        <v>150600</v>
      </c>
      <c r="H2061" s="29" t="s">
        <v>28</v>
      </c>
      <c r="I2061" s="28">
        <v>100</v>
      </c>
      <c r="J2061" s="29" t="s">
        <v>28</v>
      </c>
      <c r="K2061" s="29" t="s">
        <v>16</v>
      </c>
      <c r="L2061" s="29" t="str">
        <f>_xlfn.XLOOKUP($D2061,mapping!$B$2:$B$124,mapping!$A$2:$A$124,,0)</f>
        <v>Data Engineer</v>
      </c>
      <c r="M2061" s="29" t="str">
        <f>_xlfn.XLOOKUP($C2061,mapping!$J$2:$J$5,mapping!$K$2:$K$5,,0)</f>
        <v>Full-Time</v>
      </c>
      <c r="N2061" s="29" t="str">
        <f>_xlfn.XLOOKUP($B2061,mapping!$G$2:$G$5,mapping!$H$2:$H$5,,0)</f>
        <v>Senior</v>
      </c>
      <c r="O2061" s="29" t="str">
        <f>_xlfn.XLOOKUP($J2061,mapping!$D$2:$D$56,mapping!$E$2:$E$56,,0)</f>
        <v>United Kingdom</v>
      </c>
      <c r="P2061" s="29" t="str">
        <f>_xlfn.XLOOKUP($K2061,mapping!$P$2:$P$4,mapping!$Q$2:$Q$4,,0)</f>
        <v>Medium</v>
      </c>
      <c r="Q2061" s="29" t="str">
        <f>_xlfn.XLOOKUP($I2061,mapping!$M$2:$M$4,mapping!$N$2:$N$4,,0)</f>
        <v>Remote</v>
      </c>
    </row>
    <row r="2062" spans="1:17" x14ac:dyDescent="0.25">
      <c r="A2062" s="28">
        <v>2023</v>
      </c>
      <c r="B2062" s="29" t="s">
        <v>21</v>
      </c>
      <c r="C2062" s="29" t="s">
        <v>12</v>
      </c>
      <c r="D2062" s="29" t="s">
        <v>63</v>
      </c>
      <c r="E2062" s="28">
        <v>250500</v>
      </c>
      <c r="F2062" s="29" t="s">
        <v>14</v>
      </c>
      <c r="G2062" s="28">
        <v>250500</v>
      </c>
      <c r="H2062" s="29" t="s">
        <v>17</v>
      </c>
      <c r="I2062" s="28">
        <v>0</v>
      </c>
      <c r="J2062" s="29" t="s">
        <v>17</v>
      </c>
      <c r="K2062" s="29" t="s">
        <v>16</v>
      </c>
      <c r="L2062" s="29" t="str">
        <f>_xlfn.XLOOKUP($D2062,mapping!$B$2:$B$124,mapping!$A$2:$A$124,,0)</f>
        <v>Data Architect</v>
      </c>
      <c r="M2062" s="29" t="str">
        <f>_xlfn.XLOOKUP($C2062,mapping!$J$2:$J$5,mapping!$K$2:$K$5,,0)</f>
        <v>Full-Time</v>
      </c>
      <c r="N2062" s="29" t="str">
        <f>_xlfn.XLOOKUP($B2062,mapping!$G$2:$G$5,mapping!$H$2:$H$5,,0)</f>
        <v>Senior</v>
      </c>
      <c r="O2062" s="29" t="str">
        <f>_xlfn.XLOOKUP($J2062,mapping!$D$2:$D$56,mapping!$E$2:$E$56,,0)</f>
        <v>United States</v>
      </c>
      <c r="P2062" s="29" t="str">
        <f>_xlfn.XLOOKUP($K2062,mapping!$P$2:$P$4,mapping!$Q$2:$Q$4,,0)</f>
        <v>Medium</v>
      </c>
      <c r="Q2062" s="29" t="str">
        <f>_xlfn.XLOOKUP($I2062,mapping!$M$2:$M$4,mapping!$N$2:$N$4,,0)</f>
        <v>On-site</v>
      </c>
    </row>
    <row r="2063" spans="1:17" x14ac:dyDescent="0.25">
      <c r="A2063" s="28">
        <v>2023</v>
      </c>
      <c r="B2063" s="29" t="s">
        <v>29</v>
      </c>
      <c r="C2063" s="29" t="s">
        <v>12</v>
      </c>
      <c r="D2063" s="29" t="s">
        <v>26</v>
      </c>
      <c r="E2063" s="28">
        <v>65000</v>
      </c>
      <c r="F2063" s="29" t="s">
        <v>14</v>
      </c>
      <c r="G2063" s="28">
        <v>65000</v>
      </c>
      <c r="H2063" s="29" t="s">
        <v>17</v>
      </c>
      <c r="I2063" s="28">
        <v>0</v>
      </c>
      <c r="J2063" s="29" t="s">
        <v>17</v>
      </c>
      <c r="K2063" s="29" t="s">
        <v>16</v>
      </c>
      <c r="L2063" s="29" t="str">
        <f>_xlfn.XLOOKUP($D2063,mapping!$B$2:$B$124,mapping!$A$2:$A$124,,0)</f>
        <v>Data Engineer</v>
      </c>
      <c r="M2063" s="29" t="str">
        <f>_xlfn.XLOOKUP($C2063,mapping!$J$2:$J$5,mapping!$K$2:$K$5,,0)</f>
        <v>Full-Time</v>
      </c>
      <c r="N2063" s="29" t="str">
        <f>_xlfn.XLOOKUP($B2063,mapping!$G$2:$G$5,mapping!$H$2:$H$5,,0)</f>
        <v>Junior</v>
      </c>
      <c r="O2063" s="29" t="str">
        <f>_xlfn.XLOOKUP($J2063,mapping!$D$2:$D$56,mapping!$E$2:$E$56,,0)</f>
        <v>United States</v>
      </c>
      <c r="P2063" s="29" t="str">
        <f>_xlfn.XLOOKUP($K2063,mapping!$P$2:$P$4,mapping!$Q$2:$Q$4,,0)</f>
        <v>Medium</v>
      </c>
      <c r="Q2063" s="29" t="str">
        <f>_xlfn.XLOOKUP($I2063,mapping!$M$2:$M$4,mapping!$N$2:$N$4,,0)</f>
        <v>On-site</v>
      </c>
    </row>
    <row r="2064" spans="1:17" x14ac:dyDescent="0.25">
      <c r="A2064" s="28">
        <v>2023</v>
      </c>
      <c r="B2064" s="29" t="s">
        <v>11</v>
      </c>
      <c r="C2064" s="29" t="s">
        <v>12</v>
      </c>
      <c r="D2064" s="29" t="s">
        <v>22</v>
      </c>
      <c r="E2064" s="28">
        <v>140000</v>
      </c>
      <c r="F2064" s="29" t="s">
        <v>14</v>
      </c>
      <c r="G2064" s="28">
        <v>140000</v>
      </c>
      <c r="H2064" s="29" t="s">
        <v>17</v>
      </c>
      <c r="I2064" s="28">
        <v>100</v>
      </c>
      <c r="J2064" s="29" t="s">
        <v>17</v>
      </c>
      <c r="K2064" s="29" t="s">
        <v>16</v>
      </c>
      <c r="L2064" s="29" t="str">
        <f>_xlfn.XLOOKUP($D2064,mapping!$B$2:$B$124,mapping!$A$2:$A$124,,0)</f>
        <v>Data Scientist</v>
      </c>
      <c r="M2064" s="29" t="str">
        <f>_xlfn.XLOOKUP($C2064,mapping!$J$2:$J$5,mapping!$K$2:$K$5,,0)</f>
        <v>Full-Time</v>
      </c>
      <c r="N2064" s="29" t="str">
        <f>_xlfn.XLOOKUP($B2064,mapping!$G$2:$G$5,mapping!$H$2:$H$5,,0)</f>
        <v>Mid-Level</v>
      </c>
      <c r="O2064" s="29" t="str">
        <f>_xlfn.XLOOKUP($J2064,mapping!$D$2:$D$56,mapping!$E$2:$E$56,,0)</f>
        <v>United States</v>
      </c>
      <c r="P2064" s="29" t="str">
        <f>_xlfn.XLOOKUP($K2064,mapping!$P$2:$P$4,mapping!$Q$2:$Q$4,,0)</f>
        <v>Medium</v>
      </c>
      <c r="Q2064" s="29" t="str">
        <f>_xlfn.XLOOKUP($I2064,mapping!$M$2:$M$4,mapping!$N$2:$N$4,,0)</f>
        <v>Remote</v>
      </c>
    </row>
    <row r="2065" spans="1:17" x14ac:dyDescent="0.25">
      <c r="A2065" s="28">
        <v>2023</v>
      </c>
      <c r="B2065" s="29" t="s">
        <v>11</v>
      </c>
      <c r="C2065" s="29" t="s">
        <v>12</v>
      </c>
      <c r="D2065" s="29" t="s">
        <v>13</v>
      </c>
      <c r="E2065" s="28">
        <v>90000</v>
      </c>
      <c r="F2065" s="29" t="s">
        <v>14</v>
      </c>
      <c r="G2065" s="28">
        <v>90000</v>
      </c>
      <c r="H2065" s="29" t="s">
        <v>17</v>
      </c>
      <c r="I2065" s="28">
        <v>0</v>
      </c>
      <c r="J2065" s="29" t="s">
        <v>17</v>
      </c>
      <c r="K2065" s="29" t="s">
        <v>16</v>
      </c>
      <c r="L2065" s="29" t="str">
        <f>_xlfn.XLOOKUP($D2065,mapping!$B$2:$B$124,mapping!$A$2:$A$124,,0)</f>
        <v>Data Analyst</v>
      </c>
      <c r="M2065" s="29" t="str">
        <f>_xlfn.XLOOKUP($C2065,mapping!$J$2:$J$5,mapping!$K$2:$K$5,,0)</f>
        <v>Full-Time</v>
      </c>
      <c r="N2065" s="29" t="str">
        <f>_xlfn.XLOOKUP($B2065,mapping!$G$2:$G$5,mapping!$H$2:$H$5,,0)</f>
        <v>Mid-Level</v>
      </c>
      <c r="O2065" s="29" t="str">
        <f>_xlfn.XLOOKUP($J2065,mapping!$D$2:$D$56,mapping!$E$2:$E$56,,0)</f>
        <v>United States</v>
      </c>
      <c r="P2065" s="29" t="str">
        <f>_xlfn.XLOOKUP($K2065,mapping!$P$2:$P$4,mapping!$Q$2:$Q$4,,0)</f>
        <v>Medium</v>
      </c>
      <c r="Q2065" s="29" t="str">
        <f>_xlfn.XLOOKUP($I2065,mapping!$M$2:$M$4,mapping!$N$2:$N$4,,0)</f>
        <v>On-site</v>
      </c>
    </row>
    <row r="2066" spans="1:17" x14ac:dyDescent="0.25">
      <c r="A2066" s="28">
        <v>2024</v>
      </c>
      <c r="B2066" s="29" t="s">
        <v>25</v>
      </c>
      <c r="C2066" s="29" t="s">
        <v>12</v>
      </c>
      <c r="D2066" s="29" t="s">
        <v>57</v>
      </c>
      <c r="E2066" s="28">
        <v>97254</v>
      </c>
      <c r="F2066" s="29" t="s">
        <v>14</v>
      </c>
      <c r="G2066" s="28">
        <v>97254</v>
      </c>
      <c r="H2066" s="29" t="s">
        <v>17</v>
      </c>
      <c r="I2066" s="28">
        <v>0</v>
      </c>
      <c r="J2066" s="29" t="s">
        <v>17</v>
      </c>
      <c r="K2066" s="29" t="s">
        <v>16</v>
      </c>
      <c r="L2066" s="29" t="str">
        <f>_xlfn.XLOOKUP($D2066,mapping!$B$2:$B$124,mapping!$A$2:$A$124,,0)</f>
        <v>Data Scientist</v>
      </c>
      <c r="M2066" s="29" t="str">
        <f>_xlfn.XLOOKUP($C2066,mapping!$J$2:$J$5,mapping!$K$2:$K$5,,0)</f>
        <v>Full-Time</v>
      </c>
      <c r="N2066" s="29" t="str">
        <f>_xlfn.XLOOKUP($B2066,mapping!$G$2:$G$5,mapping!$H$2:$H$5,,0)</f>
        <v>Executive</v>
      </c>
      <c r="O2066" s="29" t="str">
        <f>_xlfn.XLOOKUP($J2066,mapping!$D$2:$D$56,mapping!$E$2:$E$56,,0)</f>
        <v>United States</v>
      </c>
      <c r="P2066" s="29" t="str">
        <f>_xlfn.XLOOKUP($K2066,mapping!$P$2:$P$4,mapping!$Q$2:$Q$4,,0)</f>
        <v>Medium</v>
      </c>
      <c r="Q2066" s="29" t="str">
        <f>_xlfn.XLOOKUP($I2066,mapping!$M$2:$M$4,mapping!$N$2:$N$4,,0)</f>
        <v>On-site</v>
      </c>
    </row>
    <row r="2067" spans="1:17" x14ac:dyDescent="0.25">
      <c r="A2067" s="28">
        <v>2023</v>
      </c>
      <c r="B2067" s="29" t="s">
        <v>21</v>
      </c>
      <c r="C2067" s="29" t="s">
        <v>12</v>
      </c>
      <c r="D2067" s="29" t="s">
        <v>13</v>
      </c>
      <c r="E2067" s="28">
        <v>150000</v>
      </c>
      <c r="F2067" s="29" t="s">
        <v>14</v>
      </c>
      <c r="G2067" s="28">
        <v>150000</v>
      </c>
      <c r="H2067" s="29" t="s">
        <v>17</v>
      </c>
      <c r="I2067" s="28">
        <v>0</v>
      </c>
      <c r="J2067" s="29" t="s">
        <v>17</v>
      </c>
      <c r="K2067" s="29" t="s">
        <v>16</v>
      </c>
      <c r="L2067" s="29" t="str">
        <f>_xlfn.XLOOKUP($D2067,mapping!$B$2:$B$124,mapping!$A$2:$A$124,,0)</f>
        <v>Data Analyst</v>
      </c>
      <c r="M2067" s="29" t="str">
        <f>_xlfn.XLOOKUP($C2067,mapping!$J$2:$J$5,mapping!$K$2:$K$5,,0)</f>
        <v>Full-Time</v>
      </c>
      <c r="N2067" s="29" t="str">
        <f>_xlfn.XLOOKUP($B2067,mapping!$G$2:$G$5,mapping!$H$2:$H$5,,0)</f>
        <v>Senior</v>
      </c>
      <c r="O2067" s="29" t="str">
        <f>_xlfn.XLOOKUP($J2067,mapping!$D$2:$D$56,mapping!$E$2:$E$56,,0)</f>
        <v>United States</v>
      </c>
      <c r="P2067" s="29" t="str">
        <f>_xlfn.XLOOKUP($K2067,mapping!$P$2:$P$4,mapping!$Q$2:$Q$4,,0)</f>
        <v>Medium</v>
      </c>
      <c r="Q2067" s="29" t="str">
        <f>_xlfn.XLOOKUP($I2067,mapping!$M$2:$M$4,mapping!$N$2:$N$4,,0)</f>
        <v>On-site</v>
      </c>
    </row>
    <row r="2068" spans="1:17" x14ac:dyDescent="0.25">
      <c r="A2068" s="28">
        <v>2023</v>
      </c>
      <c r="B2068" s="29" t="s">
        <v>21</v>
      </c>
      <c r="C2068" s="29" t="s">
        <v>12</v>
      </c>
      <c r="D2068" s="29" t="s">
        <v>26</v>
      </c>
      <c r="E2068" s="28">
        <v>150000</v>
      </c>
      <c r="F2068" s="29" t="s">
        <v>14</v>
      </c>
      <c r="G2068" s="28">
        <v>150000</v>
      </c>
      <c r="H2068" s="29" t="s">
        <v>17</v>
      </c>
      <c r="I2068" s="28">
        <v>0</v>
      </c>
      <c r="J2068" s="29" t="s">
        <v>17</v>
      </c>
      <c r="K2068" s="29" t="s">
        <v>16</v>
      </c>
      <c r="L2068" s="29" t="str">
        <f>_xlfn.XLOOKUP($D2068,mapping!$B$2:$B$124,mapping!$A$2:$A$124,,0)</f>
        <v>Data Engineer</v>
      </c>
      <c r="M2068" s="29" t="str">
        <f>_xlfn.XLOOKUP($C2068,mapping!$J$2:$J$5,mapping!$K$2:$K$5,,0)</f>
        <v>Full-Time</v>
      </c>
      <c r="N2068" s="29" t="str">
        <f>_xlfn.XLOOKUP($B2068,mapping!$G$2:$G$5,mapping!$H$2:$H$5,,0)</f>
        <v>Senior</v>
      </c>
      <c r="O2068" s="29" t="str">
        <f>_xlfn.XLOOKUP($J2068,mapping!$D$2:$D$56,mapping!$E$2:$E$56,,0)</f>
        <v>United States</v>
      </c>
      <c r="P2068" s="29" t="str">
        <f>_xlfn.XLOOKUP($K2068,mapping!$P$2:$P$4,mapping!$Q$2:$Q$4,,0)</f>
        <v>Medium</v>
      </c>
      <c r="Q2068" s="29" t="str">
        <f>_xlfn.XLOOKUP($I2068,mapping!$M$2:$M$4,mapping!$N$2:$N$4,,0)</f>
        <v>On-site</v>
      </c>
    </row>
    <row r="2069" spans="1:17" x14ac:dyDescent="0.25">
      <c r="A2069" s="28">
        <v>2024</v>
      </c>
      <c r="B2069" s="29" t="s">
        <v>21</v>
      </c>
      <c r="C2069" s="29" t="s">
        <v>12</v>
      </c>
      <c r="D2069" s="29" t="s">
        <v>13</v>
      </c>
      <c r="E2069" s="28">
        <v>117000</v>
      </c>
      <c r="F2069" s="29" t="s">
        <v>14</v>
      </c>
      <c r="G2069" s="28">
        <v>117000</v>
      </c>
      <c r="H2069" s="29" t="s">
        <v>17</v>
      </c>
      <c r="I2069" s="28">
        <v>0</v>
      </c>
      <c r="J2069" s="29" t="s">
        <v>17</v>
      </c>
      <c r="K2069" s="29" t="s">
        <v>16</v>
      </c>
      <c r="L2069" s="29" t="str">
        <f>_xlfn.XLOOKUP($D2069,mapping!$B$2:$B$124,mapping!$A$2:$A$124,,0)</f>
        <v>Data Analyst</v>
      </c>
      <c r="M2069" s="29" t="str">
        <f>_xlfn.XLOOKUP($C2069,mapping!$J$2:$J$5,mapping!$K$2:$K$5,,0)</f>
        <v>Full-Time</v>
      </c>
      <c r="N2069" s="29" t="str">
        <f>_xlfn.XLOOKUP($B2069,mapping!$G$2:$G$5,mapping!$H$2:$H$5,,0)</f>
        <v>Senior</v>
      </c>
      <c r="O2069" s="29" t="str">
        <f>_xlfn.XLOOKUP($J2069,mapping!$D$2:$D$56,mapping!$E$2:$E$56,,0)</f>
        <v>United States</v>
      </c>
      <c r="P2069" s="29" t="str">
        <f>_xlfn.XLOOKUP($K2069,mapping!$P$2:$P$4,mapping!$Q$2:$Q$4,,0)</f>
        <v>Medium</v>
      </c>
      <c r="Q2069" s="29" t="str">
        <f>_xlfn.XLOOKUP($I2069,mapping!$M$2:$M$4,mapping!$N$2:$N$4,,0)</f>
        <v>On-site</v>
      </c>
    </row>
    <row r="2070" spans="1:17" x14ac:dyDescent="0.25">
      <c r="A2070" s="28">
        <v>2023</v>
      </c>
      <c r="B2070" s="29" t="s">
        <v>21</v>
      </c>
      <c r="C2070" s="29" t="s">
        <v>12</v>
      </c>
      <c r="D2070" s="29" t="s">
        <v>13</v>
      </c>
      <c r="E2070" s="28">
        <v>85700</v>
      </c>
      <c r="F2070" s="29" t="s">
        <v>14</v>
      </c>
      <c r="G2070" s="28">
        <v>85700</v>
      </c>
      <c r="H2070" s="29" t="s">
        <v>17</v>
      </c>
      <c r="I2070" s="28">
        <v>0</v>
      </c>
      <c r="J2070" s="29" t="s">
        <v>17</v>
      </c>
      <c r="K2070" s="29" t="s">
        <v>16</v>
      </c>
      <c r="L2070" s="29" t="str">
        <f>_xlfn.XLOOKUP($D2070,mapping!$B$2:$B$124,mapping!$A$2:$A$124,,0)</f>
        <v>Data Analyst</v>
      </c>
      <c r="M2070" s="29" t="str">
        <f>_xlfn.XLOOKUP($C2070,mapping!$J$2:$J$5,mapping!$K$2:$K$5,,0)</f>
        <v>Full-Time</v>
      </c>
      <c r="N2070" s="29" t="str">
        <f>_xlfn.XLOOKUP($B2070,mapping!$G$2:$G$5,mapping!$H$2:$H$5,,0)</f>
        <v>Senior</v>
      </c>
      <c r="O2070" s="29" t="str">
        <f>_xlfn.XLOOKUP($J2070,mapping!$D$2:$D$56,mapping!$E$2:$E$56,,0)</f>
        <v>United States</v>
      </c>
      <c r="P2070" s="29" t="str">
        <f>_xlfn.XLOOKUP($K2070,mapping!$P$2:$P$4,mapping!$Q$2:$Q$4,,0)</f>
        <v>Medium</v>
      </c>
      <c r="Q2070" s="29" t="str">
        <f>_xlfn.XLOOKUP($I2070,mapping!$M$2:$M$4,mapping!$N$2:$N$4,,0)</f>
        <v>On-site</v>
      </c>
    </row>
    <row r="2071" spans="1:17" x14ac:dyDescent="0.25">
      <c r="A2071" s="28">
        <v>2023</v>
      </c>
      <c r="B2071" s="29" t="s">
        <v>21</v>
      </c>
      <c r="C2071" s="29" t="s">
        <v>12</v>
      </c>
      <c r="D2071" s="29" t="s">
        <v>18</v>
      </c>
      <c r="E2071" s="28">
        <v>204500</v>
      </c>
      <c r="F2071" s="29" t="s">
        <v>14</v>
      </c>
      <c r="G2071" s="28">
        <v>204500</v>
      </c>
      <c r="H2071" s="29" t="s">
        <v>17</v>
      </c>
      <c r="I2071" s="28">
        <v>0</v>
      </c>
      <c r="J2071" s="29" t="s">
        <v>17</v>
      </c>
      <c r="K2071" s="29" t="s">
        <v>16</v>
      </c>
      <c r="L2071" s="29" t="str">
        <f>_xlfn.XLOOKUP($D2071,mapping!$B$2:$B$124,mapping!$A$2:$A$124,,0)</f>
        <v>Machine Learning Engineer</v>
      </c>
      <c r="M2071" s="29" t="str">
        <f>_xlfn.XLOOKUP($C2071,mapping!$J$2:$J$5,mapping!$K$2:$K$5,,0)</f>
        <v>Full-Time</v>
      </c>
      <c r="N2071" s="29" t="str">
        <f>_xlfn.XLOOKUP($B2071,mapping!$G$2:$G$5,mapping!$H$2:$H$5,,0)</f>
        <v>Senior</v>
      </c>
      <c r="O2071" s="29" t="str">
        <f>_xlfn.XLOOKUP($J2071,mapping!$D$2:$D$56,mapping!$E$2:$E$56,,0)</f>
        <v>United States</v>
      </c>
      <c r="P2071" s="29" t="str">
        <f>_xlfn.XLOOKUP($K2071,mapping!$P$2:$P$4,mapping!$Q$2:$Q$4,,0)</f>
        <v>Medium</v>
      </c>
      <c r="Q2071" s="29" t="str">
        <f>_xlfn.XLOOKUP($I2071,mapping!$M$2:$M$4,mapping!$N$2:$N$4,,0)</f>
        <v>On-site</v>
      </c>
    </row>
    <row r="2072" spans="1:17" x14ac:dyDescent="0.25">
      <c r="A2072" s="28">
        <v>2024</v>
      </c>
      <c r="B2072" s="29" t="s">
        <v>21</v>
      </c>
      <c r="C2072" s="29" t="s">
        <v>12</v>
      </c>
      <c r="D2072" s="29" t="s">
        <v>13</v>
      </c>
      <c r="E2072" s="28">
        <v>163700</v>
      </c>
      <c r="F2072" s="29" t="s">
        <v>14</v>
      </c>
      <c r="G2072" s="28">
        <v>163700</v>
      </c>
      <c r="H2072" s="29" t="s">
        <v>17</v>
      </c>
      <c r="I2072" s="28">
        <v>0</v>
      </c>
      <c r="J2072" s="29" t="s">
        <v>17</v>
      </c>
      <c r="K2072" s="29" t="s">
        <v>16</v>
      </c>
      <c r="L2072" s="29" t="str">
        <f>_xlfn.XLOOKUP($D2072,mapping!$B$2:$B$124,mapping!$A$2:$A$124,,0)</f>
        <v>Data Analyst</v>
      </c>
      <c r="M2072" s="29" t="str">
        <f>_xlfn.XLOOKUP($C2072,mapping!$J$2:$J$5,mapping!$K$2:$K$5,,0)</f>
        <v>Full-Time</v>
      </c>
      <c r="N2072" s="29" t="str">
        <f>_xlfn.XLOOKUP($B2072,mapping!$G$2:$G$5,mapping!$H$2:$H$5,,0)</f>
        <v>Senior</v>
      </c>
      <c r="O2072" s="29" t="str">
        <f>_xlfn.XLOOKUP($J2072,mapping!$D$2:$D$56,mapping!$E$2:$E$56,,0)</f>
        <v>United States</v>
      </c>
      <c r="P2072" s="29" t="str">
        <f>_xlfn.XLOOKUP($K2072,mapping!$P$2:$P$4,mapping!$Q$2:$Q$4,,0)</f>
        <v>Medium</v>
      </c>
      <c r="Q2072" s="29" t="str">
        <f>_xlfn.XLOOKUP($I2072,mapping!$M$2:$M$4,mapping!$N$2:$N$4,,0)</f>
        <v>On-site</v>
      </c>
    </row>
    <row r="2073" spans="1:17" x14ac:dyDescent="0.25">
      <c r="A2073" s="28">
        <v>2023</v>
      </c>
      <c r="B2073" s="29" t="s">
        <v>29</v>
      </c>
      <c r="C2073" s="29" t="s">
        <v>12</v>
      </c>
      <c r="D2073" s="29" t="s">
        <v>13</v>
      </c>
      <c r="E2073" s="28">
        <v>75065</v>
      </c>
      <c r="F2073" s="29" t="s">
        <v>14</v>
      </c>
      <c r="G2073" s="28">
        <v>75065</v>
      </c>
      <c r="H2073" s="29" t="s">
        <v>17</v>
      </c>
      <c r="I2073" s="28">
        <v>100</v>
      </c>
      <c r="J2073" s="29" t="s">
        <v>17</v>
      </c>
      <c r="K2073" s="29" t="s">
        <v>16</v>
      </c>
      <c r="L2073" s="29" t="str">
        <f>_xlfn.XLOOKUP($D2073,mapping!$B$2:$B$124,mapping!$A$2:$A$124,,0)</f>
        <v>Data Analyst</v>
      </c>
      <c r="M2073" s="29" t="str">
        <f>_xlfn.XLOOKUP($C2073,mapping!$J$2:$J$5,mapping!$K$2:$K$5,,0)</f>
        <v>Full-Time</v>
      </c>
      <c r="N2073" s="29" t="str">
        <f>_xlfn.XLOOKUP($B2073,mapping!$G$2:$G$5,mapping!$H$2:$H$5,,0)</f>
        <v>Junior</v>
      </c>
      <c r="O2073" s="29" t="str">
        <f>_xlfn.XLOOKUP($J2073,mapping!$D$2:$D$56,mapping!$E$2:$E$56,,0)</f>
        <v>United States</v>
      </c>
      <c r="P2073" s="29" t="str">
        <f>_xlfn.XLOOKUP($K2073,mapping!$P$2:$P$4,mapping!$Q$2:$Q$4,,0)</f>
        <v>Medium</v>
      </c>
      <c r="Q2073" s="29" t="str">
        <f>_xlfn.XLOOKUP($I2073,mapping!$M$2:$M$4,mapping!$N$2:$N$4,,0)</f>
        <v>Remote</v>
      </c>
    </row>
    <row r="2074" spans="1:17" x14ac:dyDescent="0.25">
      <c r="A2074" s="28">
        <v>2024</v>
      </c>
      <c r="B2074" s="29" t="s">
        <v>21</v>
      </c>
      <c r="C2074" s="29" t="s">
        <v>12</v>
      </c>
      <c r="D2074" s="29" t="s">
        <v>22</v>
      </c>
      <c r="E2074" s="28">
        <v>174300</v>
      </c>
      <c r="F2074" s="29" t="s">
        <v>14</v>
      </c>
      <c r="G2074" s="28">
        <v>174300</v>
      </c>
      <c r="H2074" s="29" t="s">
        <v>17</v>
      </c>
      <c r="I2074" s="28">
        <v>0</v>
      </c>
      <c r="J2074" s="29" t="s">
        <v>17</v>
      </c>
      <c r="K2074" s="29" t="s">
        <v>16</v>
      </c>
      <c r="L2074" s="29" t="str">
        <f>_xlfn.XLOOKUP($D2074,mapping!$B$2:$B$124,mapping!$A$2:$A$124,,0)</f>
        <v>Data Scientist</v>
      </c>
      <c r="M2074" s="29" t="str">
        <f>_xlfn.XLOOKUP($C2074,mapping!$J$2:$J$5,mapping!$K$2:$K$5,,0)</f>
        <v>Full-Time</v>
      </c>
      <c r="N2074" s="29" t="str">
        <f>_xlfn.XLOOKUP($B2074,mapping!$G$2:$G$5,mapping!$H$2:$H$5,,0)</f>
        <v>Senior</v>
      </c>
      <c r="O2074" s="29" t="str">
        <f>_xlfn.XLOOKUP($J2074,mapping!$D$2:$D$56,mapping!$E$2:$E$56,,0)</f>
        <v>United States</v>
      </c>
      <c r="P2074" s="29" t="str">
        <f>_xlfn.XLOOKUP($K2074,mapping!$P$2:$P$4,mapping!$Q$2:$Q$4,,0)</f>
        <v>Medium</v>
      </c>
      <c r="Q2074" s="29" t="str">
        <f>_xlfn.XLOOKUP($I2074,mapping!$M$2:$M$4,mapping!$N$2:$N$4,,0)</f>
        <v>On-site</v>
      </c>
    </row>
    <row r="2075" spans="1:17" x14ac:dyDescent="0.25">
      <c r="A2075" s="28">
        <v>2024</v>
      </c>
      <c r="B2075" s="29" t="s">
        <v>21</v>
      </c>
      <c r="C2075" s="29" t="s">
        <v>12</v>
      </c>
      <c r="D2075" s="29" t="s">
        <v>18</v>
      </c>
      <c r="E2075" s="28">
        <v>304750</v>
      </c>
      <c r="F2075" s="29" t="s">
        <v>14</v>
      </c>
      <c r="G2075" s="28">
        <v>304750</v>
      </c>
      <c r="H2075" s="29" t="s">
        <v>17</v>
      </c>
      <c r="I2075" s="28">
        <v>0</v>
      </c>
      <c r="J2075" s="29" t="s">
        <v>17</v>
      </c>
      <c r="K2075" s="29" t="s">
        <v>16</v>
      </c>
      <c r="L2075" s="29" t="str">
        <f>_xlfn.XLOOKUP($D2075,mapping!$B$2:$B$124,mapping!$A$2:$A$124,,0)</f>
        <v>Machine Learning Engineer</v>
      </c>
      <c r="M2075" s="29" t="str">
        <f>_xlfn.XLOOKUP($C2075,mapping!$J$2:$J$5,mapping!$K$2:$K$5,,0)</f>
        <v>Full-Time</v>
      </c>
      <c r="N2075" s="29" t="str">
        <f>_xlfn.XLOOKUP($B2075,mapping!$G$2:$G$5,mapping!$H$2:$H$5,,0)</f>
        <v>Senior</v>
      </c>
      <c r="O2075" s="29" t="str">
        <f>_xlfn.XLOOKUP($J2075,mapping!$D$2:$D$56,mapping!$E$2:$E$56,,0)</f>
        <v>United States</v>
      </c>
      <c r="P2075" s="29" t="str">
        <f>_xlfn.XLOOKUP($K2075,mapping!$P$2:$P$4,mapping!$Q$2:$Q$4,,0)</f>
        <v>Medium</v>
      </c>
      <c r="Q2075" s="29" t="str">
        <f>_xlfn.XLOOKUP($I2075,mapping!$M$2:$M$4,mapping!$N$2:$N$4,,0)</f>
        <v>On-site</v>
      </c>
    </row>
    <row r="2076" spans="1:17" x14ac:dyDescent="0.25">
      <c r="A2076" s="28">
        <v>2023</v>
      </c>
      <c r="B2076" s="29" t="s">
        <v>21</v>
      </c>
      <c r="C2076" s="29" t="s">
        <v>12</v>
      </c>
      <c r="D2076" s="29" t="s">
        <v>26</v>
      </c>
      <c r="E2076" s="28">
        <v>144100</v>
      </c>
      <c r="F2076" s="29" t="s">
        <v>14</v>
      </c>
      <c r="G2076" s="28">
        <v>144100</v>
      </c>
      <c r="H2076" s="29" t="s">
        <v>17</v>
      </c>
      <c r="I2076" s="28">
        <v>0</v>
      </c>
      <c r="J2076" s="29" t="s">
        <v>17</v>
      </c>
      <c r="K2076" s="29" t="s">
        <v>16</v>
      </c>
      <c r="L2076" s="29" t="str">
        <f>_xlfn.XLOOKUP($D2076,mapping!$B$2:$B$124,mapping!$A$2:$A$124,,0)</f>
        <v>Data Engineer</v>
      </c>
      <c r="M2076" s="29" t="str">
        <f>_xlfn.XLOOKUP($C2076,mapping!$J$2:$J$5,mapping!$K$2:$K$5,,0)</f>
        <v>Full-Time</v>
      </c>
      <c r="N2076" s="29" t="str">
        <f>_xlfn.XLOOKUP($B2076,mapping!$G$2:$G$5,mapping!$H$2:$H$5,,0)</f>
        <v>Senior</v>
      </c>
      <c r="O2076" s="29" t="str">
        <f>_xlfn.XLOOKUP($J2076,mapping!$D$2:$D$56,mapping!$E$2:$E$56,,0)</f>
        <v>United States</v>
      </c>
      <c r="P2076" s="29" t="str">
        <f>_xlfn.XLOOKUP($K2076,mapping!$P$2:$P$4,mapping!$Q$2:$Q$4,,0)</f>
        <v>Medium</v>
      </c>
      <c r="Q2076" s="29" t="str">
        <f>_xlfn.XLOOKUP($I2076,mapping!$M$2:$M$4,mapping!$N$2:$N$4,,0)</f>
        <v>On-site</v>
      </c>
    </row>
    <row r="2077" spans="1:17" x14ac:dyDescent="0.25">
      <c r="A2077" s="28">
        <v>2023</v>
      </c>
      <c r="B2077" s="29" t="s">
        <v>21</v>
      </c>
      <c r="C2077" s="29" t="s">
        <v>12</v>
      </c>
      <c r="D2077" s="29" t="s">
        <v>22</v>
      </c>
      <c r="E2077" s="28">
        <v>181000</v>
      </c>
      <c r="F2077" s="29" t="s">
        <v>14</v>
      </c>
      <c r="G2077" s="28">
        <v>181000</v>
      </c>
      <c r="H2077" s="29" t="s">
        <v>45</v>
      </c>
      <c r="I2077" s="28">
        <v>0</v>
      </c>
      <c r="J2077" s="29" t="s">
        <v>45</v>
      </c>
      <c r="K2077" s="29" t="s">
        <v>16</v>
      </c>
      <c r="L2077" s="29" t="str">
        <f>_xlfn.XLOOKUP($D2077,mapping!$B$2:$B$124,mapping!$A$2:$A$124,,0)</f>
        <v>Data Scientist</v>
      </c>
      <c r="M2077" s="29" t="str">
        <f>_xlfn.XLOOKUP($C2077,mapping!$J$2:$J$5,mapping!$K$2:$K$5,,0)</f>
        <v>Full-Time</v>
      </c>
      <c r="N2077" s="29" t="str">
        <f>_xlfn.XLOOKUP($B2077,mapping!$G$2:$G$5,mapping!$H$2:$H$5,,0)</f>
        <v>Senior</v>
      </c>
      <c r="O2077" s="29" t="str">
        <f>_xlfn.XLOOKUP($J2077,mapping!$D$2:$D$56,mapping!$E$2:$E$56,,0)</f>
        <v>Canada</v>
      </c>
      <c r="P2077" s="29" t="str">
        <f>_xlfn.XLOOKUP($K2077,mapping!$P$2:$P$4,mapping!$Q$2:$Q$4,,0)</f>
        <v>Medium</v>
      </c>
      <c r="Q2077" s="29" t="str">
        <f>_xlfn.XLOOKUP($I2077,mapping!$M$2:$M$4,mapping!$N$2:$N$4,,0)</f>
        <v>On-site</v>
      </c>
    </row>
    <row r="2078" spans="1:17" x14ac:dyDescent="0.25">
      <c r="A2078" s="28">
        <v>2024</v>
      </c>
      <c r="B2078" s="29" t="s">
        <v>11</v>
      </c>
      <c r="C2078" s="29" t="s">
        <v>12</v>
      </c>
      <c r="D2078" s="29" t="s">
        <v>18</v>
      </c>
      <c r="E2078" s="28">
        <v>150000</v>
      </c>
      <c r="F2078" s="29" t="s">
        <v>14</v>
      </c>
      <c r="G2078" s="28">
        <v>150000</v>
      </c>
      <c r="H2078" s="29" t="s">
        <v>17</v>
      </c>
      <c r="I2078" s="28">
        <v>0</v>
      </c>
      <c r="J2078" s="29" t="s">
        <v>17</v>
      </c>
      <c r="K2078" s="29" t="s">
        <v>16</v>
      </c>
      <c r="L2078" s="29" t="str">
        <f>_xlfn.XLOOKUP($D2078,mapping!$B$2:$B$124,mapping!$A$2:$A$124,,0)</f>
        <v>Machine Learning Engineer</v>
      </c>
      <c r="M2078" s="29" t="str">
        <f>_xlfn.XLOOKUP($C2078,mapping!$J$2:$J$5,mapping!$K$2:$K$5,,0)</f>
        <v>Full-Time</v>
      </c>
      <c r="N2078" s="29" t="str">
        <f>_xlfn.XLOOKUP($B2078,mapping!$G$2:$G$5,mapping!$H$2:$H$5,,0)</f>
        <v>Mid-Level</v>
      </c>
      <c r="O2078" s="29" t="str">
        <f>_xlfn.XLOOKUP($J2078,mapping!$D$2:$D$56,mapping!$E$2:$E$56,,0)</f>
        <v>United States</v>
      </c>
      <c r="P2078" s="29" t="str">
        <f>_xlfn.XLOOKUP($K2078,mapping!$P$2:$P$4,mapping!$Q$2:$Q$4,,0)</f>
        <v>Medium</v>
      </c>
      <c r="Q2078" s="29" t="str">
        <f>_xlfn.XLOOKUP($I2078,mapping!$M$2:$M$4,mapping!$N$2:$N$4,,0)</f>
        <v>On-site</v>
      </c>
    </row>
    <row r="2079" spans="1:17" x14ac:dyDescent="0.25">
      <c r="A2079" s="28">
        <v>2023</v>
      </c>
      <c r="B2079" s="29" t="s">
        <v>21</v>
      </c>
      <c r="C2079" s="29" t="s">
        <v>12</v>
      </c>
      <c r="D2079" s="29" t="s">
        <v>26</v>
      </c>
      <c r="E2079" s="28">
        <v>252000</v>
      </c>
      <c r="F2079" s="29" t="s">
        <v>14</v>
      </c>
      <c r="G2079" s="28">
        <v>252000</v>
      </c>
      <c r="H2079" s="29" t="s">
        <v>17</v>
      </c>
      <c r="I2079" s="28">
        <v>0</v>
      </c>
      <c r="J2079" s="29" t="s">
        <v>17</v>
      </c>
      <c r="K2079" s="29" t="s">
        <v>16</v>
      </c>
      <c r="L2079" s="29" t="str">
        <f>_xlfn.XLOOKUP($D2079,mapping!$B$2:$B$124,mapping!$A$2:$A$124,,0)</f>
        <v>Data Engineer</v>
      </c>
      <c r="M2079" s="29" t="str">
        <f>_xlfn.XLOOKUP($C2079,mapping!$J$2:$J$5,mapping!$K$2:$K$5,,0)</f>
        <v>Full-Time</v>
      </c>
      <c r="N2079" s="29" t="str">
        <f>_xlfn.XLOOKUP($B2079,mapping!$G$2:$G$5,mapping!$H$2:$H$5,,0)</f>
        <v>Senior</v>
      </c>
      <c r="O2079" s="29" t="str">
        <f>_xlfn.XLOOKUP($J2079,mapping!$D$2:$D$56,mapping!$E$2:$E$56,,0)</f>
        <v>United States</v>
      </c>
      <c r="P2079" s="29" t="str">
        <f>_xlfn.XLOOKUP($K2079,mapping!$P$2:$P$4,mapping!$Q$2:$Q$4,,0)</f>
        <v>Medium</v>
      </c>
      <c r="Q2079" s="29" t="str">
        <f>_xlfn.XLOOKUP($I2079,mapping!$M$2:$M$4,mapping!$N$2:$N$4,,0)</f>
        <v>On-site</v>
      </c>
    </row>
    <row r="2080" spans="1:17" x14ac:dyDescent="0.25">
      <c r="A2080" s="28">
        <v>2023</v>
      </c>
      <c r="B2080" s="29" t="s">
        <v>21</v>
      </c>
      <c r="C2080" s="29" t="s">
        <v>12</v>
      </c>
      <c r="D2080" s="29" t="s">
        <v>62</v>
      </c>
      <c r="E2080" s="28">
        <v>225000</v>
      </c>
      <c r="F2080" s="29" t="s">
        <v>14</v>
      </c>
      <c r="G2080" s="28">
        <v>225000</v>
      </c>
      <c r="H2080" s="29" t="s">
        <v>17</v>
      </c>
      <c r="I2080" s="28">
        <v>0</v>
      </c>
      <c r="J2080" s="29" t="s">
        <v>17</v>
      </c>
      <c r="K2080" s="29" t="s">
        <v>16</v>
      </c>
      <c r="L2080" s="29" t="str">
        <f>_xlfn.XLOOKUP($D2080,mapping!$B$2:$B$124,mapping!$A$2:$A$124,,0)</f>
        <v>Business Intelligence</v>
      </c>
      <c r="M2080" s="29" t="str">
        <f>_xlfn.XLOOKUP($C2080,mapping!$J$2:$J$5,mapping!$K$2:$K$5,,0)</f>
        <v>Full-Time</v>
      </c>
      <c r="N2080" s="29" t="str">
        <f>_xlfn.XLOOKUP($B2080,mapping!$G$2:$G$5,mapping!$H$2:$H$5,,0)</f>
        <v>Senior</v>
      </c>
      <c r="O2080" s="29" t="str">
        <f>_xlfn.XLOOKUP($J2080,mapping!$D$2:$D$56,mapping!$E$2:$E$56,,0)</f>
        <v>United States</v>
      </c>
      <c r="P2080" s="29" t="str">
        <f>_xlfn.XLOOKUP($K2080,mapping!$P$2:$P$4,mapping!$Q$2:$Q$4,,0)</f>
        <v>Medium</v>
      </c>
      <c r="Q2080" s="29" t="str">
        <f>_xlfn.XLOOKUP($I2080,mapping!$M$2:$M$4,mapping!$N$2:$N$4,,0)</f>
        <v>On-site</v>
      </c>
    </row>
    <row r="2081" spans="1:17" x14ac:dyDescent="0.25">
      <c r="A2081" s="28">
        <v>2023</v>
      </c>
      <c r="B2081" s="29" t="s">
        <v>21</v>
      </c>
      <c r="C2081" s="29" t="s">
        <v>12</v>
      </c>
      <c r="D2081" s="29" t="s">
        <v>22</v>
      </c>
      <c r="E2081" s="28">
        <v>275300</v>
      </c>
      <c r="F2081" s="29" t="s">
        <v>14</v>
      </c>
      <c r="G2081" s="28">
        <v>275300</v>
      </c>
      <c r="H2081" s="29" t="s">
        <v>17</v>
      </c>
      <c r="I2081" s="28">
        <v>100</v>
      </c>
      <c r="J2081" s="29" t="s">
        <v>17</v>
      </c>
      <c r="K2081" s="29" t="s">
        <v>16</v>
      </c>
      <c r="L2081" s="29" t="str">
        <f>_xlfn.XLOOKUP($D2081,mapping!$B$2:$B$124,mapping!$A$2:$A$124,,0)</f>
        <v>Data Scientist</v>
      </c>
      <c r="M2081" s="29" t="str">
        <f>_xlfn.XLOOKUP($C2081,mapping!$J$2:$J$5,mapping!$K$2:$K$5,,0)</f>
        <v>Full-Time</v>
      </c>
      <c r="N2081" s="29" t="str">
        <f>_xlfn.XLOOKUP($B2081,mapping!$G$2:$G$5,mapping!$H$2:$H$5,,0)</f>
        <v>Senior</v>
      </c>
      <c r="O2081" s="29" t="str">
        <f>_xlfn.XLOOKUP($J2081,mapping!$D$2:$D$56,mapping!$E$2:$E$56,,0)</f>
        <v>United States</v>
      </c>
      <c r="P2081" s="29" t="str">
        <f>_xlfn.XLOOKUP($K2081,mapping!$P$2:$P$4,mapping!$Q$2:$Q$4,,0)</f>
        <v>Medium</v>
      </c>
      <c r="Q2081" s="29" t="str">
        <f>_xlfn.XLOOKUP($I2081,mapping!$M$2:$M$4,mapping!$N$2:$N$4,,0)</f>
        <v>Remote</v>
      </c>
    </row>
    <row r="2082" spans="1:17" x14ac:dyDescent="0.25">
      <c r="A2082" s="28">
        <v>2023</v>
      </c>
      <c r="B2082" s="29" t="s">
        <v>21</v>
      </c>
      <c r="C2082" s="29" t="s">
        <v>12</v>
      </c>
      <c r="D2082" s="29" t="s">
        <v>13</v>
      </c>
      <c r="E2082" s="28">
        <v>140000</v>
      </c>
      <c r="F2082" s="29" t="s">
        <v>14</v>
      </c>
      <c r="G2082" s="28">
        <v>140000</v>
      </c>
      <c r="H2082" s="29" t="s">
        <v>17</v>
      </c>
      <c r="I2082" s="28">
        <v>100</v>
      </c>
      <c r="J2082" s="29" t="s">
        <v>17</v>
      </c>
      <c r="K2082" s="29" t="s">
        <v>16</v>
      </c>
      <c r="L2082" s="29" t="str">
        <f>_xlfn.XLOOKUP($D2082,mapping!$B$2:$B$124,mapping!$A$2:$A$124,,0)</f>
        <v>Data Analyst</v>
      </c>
      <c r="M2082" s="29" t="str">
        <f>_xlfn.XLOOKUP($C2082,mapping!$J$2:$J$5,mapping!$K$2:$K$5,,0)</f>
        <v>Full-Time</v>
      </c>
      <c r="N2082" s="29" t="str">
        <f>_xlfn.XLOOKUP($B2082,mapping!$G$2:$G$5,mapping!$H$2:$H$5,,0)</f>
        <v>Senior</v>
      </c>
      <c r="O2082" s="29" t="str">
        <f>_xlfn.XLOOKUP($J2082,mapping!$D$2:$D$56,mapping!$E$2:$E$56,,0)</f>
        <v>United States</v>
      </c>
      <c r="P2082" s="29" t="str">
        <f>_xlfn.XLOOKUP($K2082,mapping!$P$2:$P$4,mapping!$Q$2:$Q$4,,0)</f>
        <v>Medium</v>
      </c>
      <c r="Q2082" s="29" t="str">
        <f>_xlfn.XLOOKUP($I2082,mapping!$M$2:$M$4,mapping!$N$2:$N$4,,0)</f>
        <v>Remote</v>
      </c>
    </row>
    <row r="2083" spans="1:17" x14ac:dyDescent="0.25">
      <c r="A2083" s="28">
        <v>2024</v>
      </c>
      <c r="B2083" s="29" t="s">
        <v>11</v>
      </c>
      <c r="C2083" s="29" t="s">
        <v>12</v>
      </c>
      <c r="D2083" s="29" t="s">
        <v>22</v>
      </c>
      <c r="E2083" s="28">
        <v>127300</v>
      </c>
      <c r="F2083" s="29" t="s">
        <v>14</v>
      </c>
      <c r="G2083" s="28">
        <v>127300</v>
      </c>
      <c r="H2083" s="29" t="s">
        <v>17</v>
      </c>
      <c r="I2083" s="28">
        <v>0</v>
      </c>
      <c r="J2083" s="29" t="s">
        <v>17</v>
      </c>
      <c r="K2083" s="29" t="s">
        <v>33</v>
      </c>
      <c r="L2083" s="29" t="str">
        <f>_xlfn.XLOOKUP($D2083,mapping!$B$2:$B$124,mapping!$A$2:$A$124,,0)</f>
        <v>Data Scientist</v>
      </c>
      <c r="M2083" s="29" t="str">
        <f>_xlfn.XLOOKUP($C2083,mapping!$J$2:$J$5,mapping!$K$2:$K$5,,0)</f>
        <v>Full-Time</v>
      </c>
      <c r="N2083" s="29" t="str">
        <f>_xlfn.XLOOKUP($B2083,mapping!$G$2:$G$5,mapping!$H$2:$H$5,,0)</f>
        <v>Mid-Level</v>
      </c>
      <c r="O2083" s="29" t="str">
        <f>_xlfn.XLOOKUP($J2083,mapping!$D$2:$D$56,mapping!$E$2:$E$56,,0)</f>
        <v>United States</v>
      </c>
      <c r="P2083" s="29" t="str">
        <f>_xlfn.XLOOKUP($K2083,mapping!$P$2:$P$4,mapping!$Q$2:$Q$4,,0)</f>
        <v>Large</v>
      </c>
      <c r="Q2083" s="29" t="str">
        <f>_xlfn.XLOOKUP($I2083,mapping!$M$2:$M$4,mapping!$N$2:$N$4,,0)</f>
        <v>On-site</v>
      </c>
    </row>
    <row r="2084" spans="1:17" x14ac:dyDescent="0.25">
      <c r="A2084" s="28">
        <v>2023</v>
      </c>
      <c r="B2084" s="29" t="s">
        <v>21</v>
      </c>
      <c r="C2084" s="29" t="s">
        <v>12</v>
      </c>
      <c r="D2084" s="29" t="s">
        <v>39</v>
      </c>
      <c r="E2084" s="28">
        <v>110000</v>
      </c>
      <c r="F2084" s="29" t="s">
        <v>14</v>
      </c>
      <c r="G2084" s="28">
        <v>110000</v>
      </c>
      <c r="H2084" s="29" t="s">
        <v>45</v>
      </c>
      <c r="I2084" s="28">
        <v>100</v>
      </c>
      <c r="J2084" s="29" t="s">
        <v>45</v>
      </c>
      <c r="K2084" s="29" t="s">
        <v>16</v>
      </c>
      <c r="L2084" s="29" t="str">
        <f>_xlfn.XLOOKUP($D2084,mapping!$B$2:$B$124,mapping!$A$2:$A$124,,0)</f>
        <v>Machine Learning Engineer</v>
      </c>
      <c r="M2084" s="29" t="str">
        <f>_xlfn.XLOOKUP($C2084,mapping!$J$2:$J$5,mapping!$K$2:$K$5,,0)</f>
        <v>Full-Time</v>
      </c>
      <c r="N2084" s="29" t="str">
        <f>_xlfn.XLOOKUP($B2084,mapping!$G$2:$G$5,mapping!$H$2:$H$5,,0)</f>
        <v>Senior</v>
      </c>
      <c r="O2084" s="29" t="str">
        <f>_xlfn.XLOOKUP($J2084,mapping!$D$2:$D$56,mapping!$E$2:$E$56,,0)</f>
        <v>Canada</v>
      </c>
      <c r="P2084" s="29" t="str">
        <f>_xlfn.XLOOKUP($K2084,mapping!$P$2:$P$4,mapping!$Q$2:$Q$4,,0)</f>
        <v>Medium</v>
      </c>
      <c r="Q2084" s="29" t="str">
        <f>_xlfn.XLOOKUP($I2084,mapping!$M$2:$M$4,mapping!$N$2:$N$4,,0)</f>
        <v>Remote</v>
      </c>
    </row>
    <row r="2085" spans="1:17" x14ac:dyDescent="0.25">
      <c r="A2085" s="28">
        <v>2023</v>
      </c>
      <c r="B2085" s="29" t="s">
        <v>21</v>
      </c>
      <c r="C2085" s="29" t="s">
        <v>12</v>
      </c>
      <c r="D2085" s="29" t="s">
        <v>18</v>
      </c>
      <c r="E2085" s="28">
        <v>263500</v>
      </c>
      <c r="F2085" s="29" t="s">
        <v>14</v>
      </c>
      <c r="G2085" s="28">
        <v>263500</v>
      </c>
      <c r="H2085" s="29" t="s">
        <v>17</v>
      </c>
      <c r="I2085" s="28">
        <v>100</v>
      </c>
      <c r="J2085" s="29" t="s">
        <v>17</v>
      </c>
      <c r="K2085" s="29" t="s">
        <v>16</v>
      </c>
      <c r="L2085" s="29" t="str">
        <f>_xlfn.XLOOKUP($D2085,mapping!$B$2:$B$124,mapping!$A$2:$A$124,,0)</f>
        <v>Machine Learning Engineer</v>
      </c>
      <c r="M2085" s="29" t="str">
        <f>_xlfn.XLOOKUP($C2085,mapping!$J$2:$J$5,mapping!$K$2:$K$5,,0)</f>
        <v>Full-Time</v>
      </c>
      <c r="N2085" s="29" t="str">
        <f>_xlfn.XLOOKUP($B2085,mapping!$G$2:$G$5,mapping!$H$2:$H$5,,0)</f>
        <v>Senior</v>
      </c>
      <c r="O2085" s="29" t="str">
        <f>_xlfn.XLOOKUP($J2085,mapping!$D$2:$D$56,mapping!$E$2:$E$56,,0)</f>
        <v>United States</v>
      </c>
      <c r="P2085" s="29" t="str">
        <f>_xlfn.XLOOKUP($K2085,mapping!$P$2:$P$4,mapping!$Q$2:$Q$4,,0)</f>
        <v>Medium</v>
      </c>
      <c r="Q2085" s="29" t="str">
        <f>_xlfn.XLOOKUP($I2085,mapping!$M$2:$M$4,mapping!$N$2:$N$4,,0)</f>
        <v>Remote</v>
      </c>
    </row>
    <row r="2086" spans="1:17" x14ac:dyDescent="0.25">
      <c r="A2086" s="28">
        <v>2024</v>
      </c>
      <c r="B2086" s="29" t="s">
        <v>21</v>
      </c>
      <c r="C2086" s="29" t="s">
        <v>12</v>
      </c>
      <c r="D2086" s="29" t="s">
        <v>22</v>
      </c>
      <c r="E2086" s="28">
        <v>126500</v>
      </c>
      <c r="F2086" s="29" t="s">
        <v>14</v>
      </c>
      <c r="G2086" s="28">
        <v>126500</v>
      </c>
      <c r="H2086" s="29" t="s">
        <v>17</v>
      </c>
      <c r="I2086" s="28">
        <v>100</v>
      </c>
      <c r="J2086" s="29" t="s">
        <v>17</v>
      </c>
      <c r="K2086" s="29" t="s">
        <v>16</v>
      </c>
      <c r="L2086" s="29" t="str">
        <f>_xlfn.XLOOKUP($D2086,mapping!$B$2:$B$124,mapping!$A$2:$A$124,,0)</f>
        <v>Data Scientist</v>
      </c>
      <c r="M2086" s="29" t="str">
        <f>_xlfn.XLOOKUP($C2086,mapping!$J$2:$J$5,mapping!$K$2:$K$5,,0)</f>
        <v>Full-Time</v>
      </c>
      <c r="N2086" s="29" t="str">
        <f>_xlfn.XLOOKUP($B2086,mapping!$G$2:$G$5,mapping!$H$2:$H$5,,0)</f>
        <v>Senior</v>
      </c>
      <c r="O2086" s="29" t="str">
        <f>_xlfn.XLOOKUP($J2086,mapping!$D$2:$D$56,mapping!$E$2:$E$56,,0)</f>
        <v>United States</v>
      </c>
      <c r="P2086" s="29" t="str">
        <f>_xlfn.XLOOKUP($K2086,mapping!$P$2:$P$4,mapping!$Q$2:$Q$4,,0)</f>
        <v>Medium</v>
      </c>
      <c r="Q2086" s="29" t="str">
        <f>_xlfn.XLOOKUP($I2086,mapping!$M$2:$M$4,mapping!$N$2:$N$4,,0)</f>
        <v>Remote</v>
      </c>
    </row>
    <row r="2087" spans="1:17" x14ac:dyDescent="0.25">
      <c r="A2087" s="28">
        <v>2024</v>
      </c>
      <c r="B2087" s="29" t="s">
        <v>21</v>
      </c>
      <c r="C2087" s="29" t="s">
        <v>12</v>
      </c>
      <c r="D2087" s="29" t="s">
        <v>130</v>
      </c>
      <c r="E2087" s="28">
        <v>175000</v>
      </c>
      <c r="F2087" s="29" t="s">
        <v>14</v>
      </c>
      <c r="G2087" s="28">
        <v>175000</v>
      </c>
      <c r="H2087" s="29" t="s">
        <v>17</v>
      </c>
      <c r="I2087" s="28">
        <v>0</v>
      </c>
      <c r="J2087" s="29" t="s">
        <v>17</v>
      </c>
      <c r="K2087" s="29" t="s">
        <v>16</v>
      </c>
      <c r="L2087" s="29" t="str">
        <f>_xlfn.XLOOKUP($D2087,mapping!$B$2:$B$124,mapping!$A$2:$A$124,,0)</f>
        <v>Data Engineer</v>
      </c>
      <c r="M2087" s="29" t="str">
        <f>_xlfn.XLOOKUP($C2087,mapping!$J$2:$J$5,mapping!$K$2:$K$5,,0)</f>
        <v>Full-Time</v>
      </c>
      <c r="N2087" s="29" t="str">
        <f>_xlfn.XLOOKUP($B2087,mapping!$G$2:$G$5,mapping!$H$2:$H$5,,0)</f>
        <v>Senior</v>
      </c>
      <c r="O2087" s="29" t="str">
        <f>_xlfn.XLOOKUP($J2087,mapping!$D$2:$D$56,mapping!$E$2:$E$56,,0)</f>
        <v>United States</v>
      </c>
      <c r="P2087" s="29" t="str">
        <f>_xlfn.XLOOKUP($K2087,mapping!$P$2:$P$4,mapping!$Q$2:$Q$4,,0)</f>
        <v>Medium</v>
      </c>
      <c r="Q2087" s="29" t="str">
        <f>_xlfn.XLOOKUP($I2087,mapping!$M$2:$M$4,mapping!$N$2:$N$4,,0)</f>
        <v>On-site</v>
      </c>
    </row>
    <row r="2088" spans="1:17" x14ac:dyDescent="0.25">
      <c r="A2088" s="28">
        <v>2024</v>
      </c>
      <c r="B2088" s="29" t="s">
        <v>29</v>
      </c>
      <c r="C2088" s="29" t="s">
        <v>12</v>
      </c>
      <c r="D2088" s="29" t="s">
        <v>18</v>
      </c>
      <c r="E2088" s="28">
        <v>91000</v>
      </c>
      <c r="F2088" s="29" t="s">
        <v>14</v>
      </c>
      <c r="G2088" s="28">
        <v>91000</v>
      </c>
      <c r="H2088" s="29" t="s">
        <v>17</v>
      </c>
      <c r="I2088" s="28">
        <v>0</v>
      </c>
      <c r="J2088" s="29" t="s">
        <v>17</v>
      </c>
      <c r="K2088" s="29" t="s">
        <v>16</v>
      </c>
      <c r="L2088" s="29" t="str">
        <f>_xlfn.XLOOKUP($D2088,mapping!$B$2:$B$124,mapping!$A$2:$A$124,,0)</f>
        <v>Machine Learning Engineer</v>
      </c>
      <c r="M2088" s="29" t="str">
        <f>_xlfn.XLOOKUP($C2088,mapping!$J$2:$J$5,mapping!$K$2:$K$5,,0)</f>
        <v>Full-Time</v>
      </c>
      <c r="N2088" s="29" t="str">
        <f>_xlfn.XLOOKUP($B2088,mapping!$G$2:$G$5,mapping!$H$2:$H$5,,0)</f>
        <v>Junior</v>
      </c>
      <c r="O2088" s="29" t="str">
        <f>_xlfn.XLOOKUP($J2088,mapping!$D$2:$D$56,mapping!$E$2:$E$56,,0)</f>
        <v>United States</v>
      </c>
      <c r="P2088" s="29" t="str">
        <f>_xlfn.XLOOKUP($K2088,mapping!$P$2:$P$4,mapping!$Q$2:$Q$4,,0)</f>
        <v>Medium</v>
      </c>
      <c r="Q2088" s="29" t="str">
        <f>_xlfn.XLOOKUP($I2088,mapping!$M$2:$M$4,mapping!$N$2:$N$4,,0)</f>
        <v>On-site</v>
      </c>
    </row>
    <row r="2089" spans="1:17" x14ac:dyDescent="0.25">
      <c r="A2089" s="28">
        <v>2023</v>
      </c>
      <c r="B2089" s="29" t="s">
        <v>21</v>
      </c>
      <c r="C2089" s="29" t="s">
        <v>12</v>
      </c>
      <c r="D2089" s="29" t="s">
        <v>13</v>
      </c>
      <c r="E2089" s="28">
        <v>93918</v>
      </c>
      <c r="F2089" s="29" t="s">
        <v>14</v>
      </c>
      <c r="G2089" s="28">
        <v>93918</v>
      </c>
      <c r="H2089" s="29" t="s">
        <v>17</v>
      </c>
      <c r="I2089" s="28">
        <v>0</v>
      </c>
      <c r="J2089" s="29" t="s">
        <v>17</v>
      </c>
      <c r="K2089" s="29" t="s">
        <v>16</v>
      </c>
      <c r="L2089" s="29" t="str">
        <f>_xlfn.XLOOKUP($D2089,mapping!$B$2:$B$124,mapping!$A$2:$A$124,,0)</f>
        <v>Data Analyst</v>
      </c>
      <c r="M2089" s="29" t="str">
        <f>_xlfn.XLOOKUP($C2089,mapping!$J$2:$J$5,mapping!$K$2:$K$5,,0)</f>
        <v>Full-Time</v>
      </c>
      <c r="N2089" s="29" t="str">
        <f>_xlfn.XLOOKUP($B2089,mapping!$G$2:$G$5,mapping!$H$2:$H$5,,0)</f>
        <v>Senior</v>
      </c>
      <c r="O2089" s="29" t="str">
        <f>_xlfn.XLOOKUP($J2089,mapping!$D$2:$D$56,mapping!$E$2:$E$56,,0)</f>
        <v>United States</v>
      </c>
      <c r="P2089" s="29" t="str">
        <f>_xlfn.XLOOKUP($K2089,mapping!$P$2:$P$4,mapping!$Q$2:$Q$4,,0)</f>
        <v>Medium</v>
      </c>
      <c r="Q2089" s="29" t="str">
        <f>_xlfn.XLOOKUP($I2089,mapping!$M$2:$M$4,mapping!$N$2:$N$4,,0)</f>
        <v>On-site</v>
      </c>
    </row>
    <row r="2090" spans="1:17" x14ac:dyDescent="0.25">
      <c r="A2090" s="28">
        <v>2023</v>
      </c>
      <c r="B2090" s="29" t="s">
        <v>21</v>
      </c>
      <c r="C2090" s="29" t="s">
        <v>12</v>
      </c>
      <c r="D2090" s="29" t="s">
        <v>22</v>
      </c>
      <c r="E2090" s="28">
        <v>185900</v>
      </c>
      <c r="F2090" s="29" t="s">
        <v>14</v>
      </c>
      <c r="G2090" s="28">
        <v>185900</v>
      </c>
      <c r="H2090" s="29" t="s">
        <v>17</v>
      </c>
      <c r="I2090" s="28">
        <v>0</v>
      </c>
      <c r="J2090" s="29" t="s">
        <v>17</v>
      </c>
      <c r="K2090" s="29" t="s">
        <v>16</v>
      </c>
      <c r="L2090" s="29" t="str">
        <f>_xlfn.XLOOKUP($D2090,mapping!$B$2:$B$124,mapping!$A$2:$A$124,,0)</f>
        <v>Data Scientist</v>
      </c>
      <c r="M2090" s="29" t="str">
        <f>_xlfn.XLOOKUP($C2090,mapping!$J$2:$J$5,mapping!$K$2:$K$5,,0)</f>
        <v>Full-Time</v>
      </c>
      <c r="N2090" s="29" t="str">
        <f>_xlfn.XLOOKUP($B2090,mapping!$G$2:$G$5,mapping!$H$2:$H$5,,0)</f>
        <v>Senior</v>
      </c>
      <c r="O2090" s="29" t="str">
        <f>_xlfn.XLOOKUP($J2090,mapping!$D$2:$D$56,mapping!$E$2:$E$56,,0)</f>
        <v>United States</v>
      </c>
      <c r="P2090" s="29" t="str">
        <f>_xlfn.XLOOKUP($K2090,mapping!$P$2:$P$4,mapping!$Q$2:$Q$4,,0)</f>
        <v>Medium</v>
      </c>
      <c r="Q2090" s="29" t="str">
        <f>_xlfn.XLOOKUP($I2090,mapping!$M$2:$M$4,mapping!$N$2:$N$4,,0)</f>
        <v>On-site</v>
      </c>
    </row>
    <row r="2091" spans="1:17" x14ac:dyDescent="0.25">
      <c r="A2091" s="28">
        <v>2022</v>
      </c>
      <c r="B2091" s="29" t="s">
        <v>21</v>
      </c>
      <c r="C2091" s="29" t="s">
        <v>12</v>
      </c>
      <c r="D2091" s="29" t="s">
        <v>13</v>
      </c>
      <c r="E2091" s="28">
        <v>95000</v>
      </c>
      <c r="F2091" s="29" t="s">
        <v>14</v>
      </c>
      <c r="G2091" s="28">
        <v>95000</v>
      </c>
      <c r="H2091" s="29" t="s">
        <v>17</v>
      </c>
      <c r="I2091" s="28">
        <v>0</v>
      </c>
      <c r="J2091" s="29" t="s">
        <v>17</v>
      </c>
      <c r="K2091" s="29" t="s">
        <v>16</v>
      </c>
      <c r="L2091" s="29" t="str">
        <f>_xlfn.XLOOKUP($D2091,mapping!$B$2:$B$124,mapping!$A$2:$A$124,,0)</f>
        <v>Data Analyst</v>
      </c>
      <c r="M2091" s="29" t="str">
        <f>_xlfn.XLOOKUP($C2091,mapping!$J$2:$J$5,mapping!$K$2:$K$5,,0)</f>
        <v>Full-Time</v>
      </c>
      <c r="N2091" s="29" t="str">
        <f>_xlfn.XLOOKUP($B2091,mapping!$G$2:$G$5,mapping!$H$2:$H$5,,0)</f>
        <v>Senior</v>
      </c>
      <c r="O2091" s="29" t="str">
        <f>_xlfn.XLOOKUP($J2091,mapping!$D$2:$D$56,mapping!$E$2:$E$56,,0)</f>
        <v>United States</v>
      </c>
      <c r="P2091" s="29" t="str">
        <f>_xlfn.XLOOKUP($K2091,mapping!$P$2:$P$4,mapping!$Q$2:$Q$4,,0)</f>
        <v>Medium</v>
      </c>
      <c r="Q2091" s="29" t="str">
        <f>_xlfn.XLOOKUP($I2091,mapping!$M$2:$M$4,mapping!$N$2:$N$4,,0)</f>
        <v>On-site</v>
      </c>
    </row>
    <row r="2092" spans="1:17" x14ac:dyDescent="0.25">
      <c r="A2092" s="28">
        <v>2022</v>
      </c>
      <c r="B2092" s="29" t="s">
        <v>11</v>
      </c>
      <c r="C2092" s="29" t="s">
        <v>12</v>
      </c>
      <c r="D2092" s="29" t="s">
        <v>13</v>
      </c>
      <c r="E2092" s="28">
        <v>150000</v>
      </c>
      <c r="F2092" s="29" t="s">
        <v>14</v>
      </c>
      <c r="G2092" s="28">
        <v>150000</v>
      </c>
      <c r="H2092" s="29" t="s">
        <v>17</v>
      </c>
      <c r="I2092" s="28">
        <v>0</v>
      </c>
      <c r="J2092" s="29" t="s">
        <v>17</v>
      </c>
      <c r="K2092" s="29" t="s">
        <v>16</v>
      </c>
      <c r="L2092" s="29" t="str">
        <f>_xlfn.XLOOKUP($D2092,mapping!$B$2:$B$124,mapping!$A$2:$A$124,,0)</f>
        <v>Data Analyst</v>
      </c>
      <c r="M2092" s="29" t="str">
        <f>_xlfn.XLOOKUP($C2092,mapping!$J$2:$J$5,mapping!$K$2:$K$5,,0)</f>
        <v>Full-Time</v>
      </c>
      <c r="N2092" s="29" t="str">
        <f>_xlfn.XLOOKUP($B2092,mapping!$G$2:$G$5,mapping!$H$2:$H$5,,0)</f>
        <v>Mid-Level</v>
      </c>
      <c r="O2092" s="29" t="str">
        <f>_xlfn.XLOOKUP($J2092,mapping!$D$2:$D$56,mapping!$E$2:$E$56,,0)</f>
        <v>United States</v>
      </c>
      <c r="P2092" s="29" t="str">
        <f>_xlfn.XLOOKUP($K2092,mapping!$P$2:$P$4,mapping!$Q$2:$Q$4,,0)</f>
        <v>Medium</v>
      </c>
      <c r="Q2092" s="29" t="str">
        <f>_xlfn.XLOOKUP($I2092,mapping!$M$2:$M$4,mapping!$N$2:$N$4,,0)</f>
        <v>On-site</v>
      </c>
    </row>
    <row r="2093" spans="1:17" x14ac:dyDescent="0.25">
      <c r="A2093" s="28">
        <v>2023</v>
      </c>
      <c r="B2093" s="29" t="s">
        <v>21</v>
      </c>
      <c r="C2093" s="29" t="s">
        <v>12</v>
      </c>
      <c r="D2093" s="29" t="s">
        <v>26</v>
      </c>
      <c r="E2093" s="28">
        <v>210000</v>
      </c>
      <c r="F2093" s="29" t="s">
        <v>14</v>
      </c>
      <c r="G2093" s="28">
        <v>210000</v>
      </c>
      <c r="H2093" s="29" t="s">
        <v>17</v>
      </c>
      <c r="I2093" s="28">
        <v>100</v>
      </c>
      <c r="J2093" s="29" t="s">
        <v>17</v>
      </c>
      <c r="K2093" s="29" t="s">
        <v>16</v>
      </c>
      <c r="L2093" s="29" t="str">
        <f>_xlfn.XLOOKUP($D2093,mapping!$B$2:$B$124,mapping!$A$2:$A$124,,0)</f>
        <v>Data Engineer</v>
      </c>
      <c r="M2093" s="29" t="str">
        <f>_xlfn.XLOOKUP($C2093,mapping!$J$2:$J$5,mapping!$K$2:$K$5,,0)</f>
        <v>Full-Time</v>
      </c>
      <c r="N2093" s="29" t="str">
        <f>_xlfn.XLOOKUP($B2093,mapping!$G$2:$G$5,mapping!$H$2:$H$5,,0)</f>
        <v>Senior</v>
      </c>
      <c r="O2093" s="29" t="str">
        <f>_xlfn.XLOOKUP($J2093,mapping!$D$2:$D$56,mapping!$E$2:$E$56,,0)</f>
        <v>United States</v>
      </c>
      <c r="P2093" s="29" t="str">
        <f>_xlfn.XLOOKUP($K2093,mapping!$P$2:$P$4,mapping!$Q$2:$Q$4,,0)</f>
        <v>Medium</v>
      </c>
      <c r="Q2093" s="29" t="str">
        <f>_xlfn.XLOOKUP($I2093,mapping!$M$2:$M$4,mapping!$N$2:$N$4,,0)</f>
        <v>Remote</v>
      </c>
    </row>
    <row r="2094" spans="1:17" x14ac:dyDescent="0.25">
      <c r="A2094" s="28">
        <v>2021</v>
      </c>
      <c r="B2094" s="29" t="s">
        <v>21</v>
      </c>
      <c r="C2094" s="29" t="s">
        <v>12</v>
      </c>
      <c r="D2094" s="29" t="s">
        <v>170</v>
      </c>
      <c r="E2094" s="28">
        <v>3000000</v>
      </c>
      <c r="F2094" s="29" t="s">
        <v>37</v>
      </c>
      <c r="G2094" s="28">
        <v>40570</v>
      </c>
      <c r="H2094" s="29" t="s">
        <v>38</v>
      </c>
      <c r="I2094" s="28">
        <v>50</v>
      </c>
      <c r="J2094" s="29" t="s">
        <v>38</v>
      </c>
      <c r="K2094" s="29" t="s">
        <v>33</v>
      </c>
      <c r="L2094" s="29" t="str">
        <f>_xlfn.XLOOKUP($D2094,mapping!$B$2:$B$124,mapping!$A$2:$A$124,,0)</f>
        <v>Data Scientist</v>
      </c>
      <c r="M2094" s="29" t="str">
        <f>_xlfn.XLOOKUP($C2094,mapping!$J$2:$J$5,mapping!$K$2:$K$5,,0)</f>
        <v>Full-Time</v>
      </c>
      <c r="N2094" s="29" t="str">
        <f>_xlfn.XLOOKUP($B2094,mapping!$G$2:$G$5,mapping!$H$2:$H$5,,0)</f>
        <v>Senior</v>
      </c>
      <c r="O2094" s="29" t="str">
        <f>_xlfn.XLOOKUP($J2094,mapping!$D$2:$D$56,mapping!$E$2:$E$56,,0)</f>
        <v>India</v>
      </c>
      <c r="P2094" s="29" t="str">
        <f>_xlfn.XLOOKUP($K2094,mapping!$P$2:$P$4,mapping!$Q$2:$Q$4,,0)</f>
        <v>Large</v>
      </c>
      <c r="Q2094" s="29" t="str">
        <f>_xlfn.XLOOKUP($I2094,mapping!$M$2:$M$4,mapping!$N$2:$N$4,,0)</f>
        <v>Hybrid</v>
      </c>
    </row>
    <row r="2095" spans="1:17" x14ac:dyDescent="0.25">
      <c r="A2095" s="28">
        <v>2024</v>
      </c>
      <c r="B2095" s="29" t="s">
        <v>11</v>
      </c>
      <c r="C2095" s="29" t="s">
        <v>12</v>
      </c>
      <c r="D2095" s="29" t="s">
        <v>13</v>
      </c>
      <c r="E2095" s="28">
        <v>85000</v>
      </c>
      <c r="F2095" s="29" t="s">
        <v>14</v>
      </c>
      <c r="G2095" s="28">
        <v>85000</v>
      </c>
      <c r="H2095" s="29" t="s">
        <v>17</v>
      </c>
      <c r="I2095" s="28">
        <v>100</v>
      </c>
      <c r="J2095" s="29" t="s">
        <v>17</v>
      </c>
      <c r="K2095" s="29" t="s">
        <v>16</v>
      </c>
      <c r="L2095" s="29" t="str">
        <f>_xlfn.XLOOKUP($D2095,mapping!$B$2:$B$124,mapping!$A$2:$A$124,,0)</f>
        <v>Data Analyst</v>
      </c>
      <c r="M2095" s="29" t="str">
        <f>_xlfn.XLOOKUP($C2095,mapping!$J$2:$J$5,mapping!$K$2:$K$5,,0)</f>
        <v>Full-Time</v>
      </c>
      <c r="N2095" s="29" t="str">
        <f>_xlfn.XLOOKUP($B2095,mapping!$G$2:$G$5,mapping!$H$2:$H$5,,0)</f>
        <v>Mid-Level</v>
      </c>
      <c r="O2095" s="29" t="str">
        <f>_xlfn.XLOOKUP($J2095,mapping!$D$2:$D$56,mapping!$E$2:$E$56,,0)</f>
        <v>United States</v>
      </c>
      <c r="P2095" s="29" t="str">
        <f>_xlfn.XLOOKUP($K2095,mapping!$P$2:$P$4,mapping!$Q$2:$Q$4,,0)</f>
        <v>Medium</v>
      </c>
      <c r="Q2095" s="29" t="str">
        <f>_xlfn.XLOOKUP($I2095,mapping!$M$2:$M$4,mapping!$N$2:$N$4,,0)</f>
        <v>Remote</v>
      </c>
    </row>
    <row r="2096" spans="1:17" x14ac:dyDescent="0.25">
      <c r="A2096" s="28">
        <v>2023</v>
      </c>
      <c r="B2096" s="29" t="s">
        <v>21</v>
      </c>
      <c r="C2096" s="29" t="s">
        <v>12</v>
      </c>
      <c r="D2096" s="29" t="s">
        <v>26</v>
      </c>
      <c r="E2096" s="28">
        <v>180000</v>
      </c>
      <c r="F2096" s="29" t="s">
        <v>14</v>
      </c>
      <c r="G2096" s="28">
        <v>180000</v>
      </c>
      <c r="H2096" s="29" t="s">
        <v>17</v>
      </c>
      <c r="I2096" s="28">
        <v>100</v>
      </c>
      <c r="J2096" s="29" t="s">
        <v>17</v>
      </c>
      <c r="K2096" s="29" t="s">
        <v>16</v>
      </c>
      <c r="L2096" s="29" t="str">
        <f>_xlfn.XLOOKUP($D2096,mapping!$B$2:$B$124,mapping!$A$2:$A$124,,0)</f>
        <v>Data Engineer</v>
      </c>
      <c r="M2096" s="29" t="str">
        <f>_xlfn.XLOOKUP($C2096,mapping!$J$2:$J$5,mapping!$K$2:$K$5,,0)</f>
        <v>Full-Time</v>
      </c>
      <c r="N2096" s="29" t="str">
        <f>_xlfn.XLOOKUP($B2096,mapping!$G$2:$G$5,mapping!$H$2:$H$5,,0)</f>
        <v>Senior</v>
      </c>
      <c r="O2096" s="29" t="str">
        <f>_xlfn.XLOOKUP($J2096,mapping!$D$2:$D$56,mapping!$E$2:$E$56,,0)</f>
        <v>United States</v>
      </c>
      <c r="P2096" s="29" t="str">
        <f>_xlfn.XLOOKUP($K2096,mapping!$P$2:$P$4,mapping!$Q$2:$Q$4,,0)</f>
        <v>Medium</v>
      </c>
      <c r="Q2096" s="29" t="str">
        <f>_xlfn.XLOOKUP($I2096,mapping!$M$2:$M$4,mapping!$N$2:$N$4,,0)</f>
        <v>Remote</v>
      </c>
    </row>
    <row r="2097" spans="1:17" x14ac:dyDescent="0.25">
      <c r="A2097" s="28">
        <v>2023</v>
      </c>
      <c r="B2097" s="29" t="s">
        <v>21</v>
      </c>
      <c r="C2097" s="29" t="s">
        <v>12</v>
      </c>
      <c r="D2097" s="29" t="s">
        <v>13</v>
      </c>
      <c r="E2097" s="28">
        <v>167000</v>
      </c>
      <c r="F2097" s="29" t="s">
        <v>14</v>
      </c>
      <c r="G2097" s="28">
        <v>167000</v>
      </c>
      <c r="H2097" s="29" t="s">
        <v>17</v>
      </c>
      <c r="I2097" s="28">
        <v>0</v>
      </c>
      <c r="J2097" s="29" t="s">
        <v>17</v>
      </c>
      <c r="K2097" s="29" t="s">
        <v>16</v>
      </c>
      <c r="L2097" s="29" t="str">
        <f>_xlfn.XLOOKUP($D2097,mapping!$B$2:$B$124,mapping!$A$2:$A$124,,0)</f>
        <v>Data Analyst</v>
      </c>
      <c r="M2097" s="29" t="str">
        <f>_xlfn.XLOOKUP($C2097,mapping!$J$2:$J$5,mapping!$K$2:$K$5,,0)</f>
        <v>Full-Time</v>
      </c>
      <c r="N2097" s="29" t="str">
        <f>_xlfn.XLOOKUP($B2097,mapping!$G$2:$G$5,mapping!$H$2:$H$5,,0)</f>
        <v>Senior</v>
      </c>
      <c r="O2097" s="29" t="str">
        <f>_xlfn.XLOOKUP($J2097,mapping!$D$2:$D$56,mapping!$E$2:$E$56,,0)</f>
        <v>United States</v>
      </c>
      <c r="P2097" s="29" t="str">
        <f>_xlfn.XLOOKUP($K2097,mapping!$P$2:$P$4,mapping!$Q$2:$Q$4,,0)</f>
        <v>Medium</v>
      </c>
      <c r="Q2097" s="29" t="str">
        <f>_xlfn.XLOOKUP($I2097,mapping!$M$2:$M$4,mapping!$N$2:$N$4,,0)</f>
        <v>On-site</v>
      </c>
    </row>
    <row r="2098" spans="1:17" x14ac:dyDescent="0.25">
      <c r="A2098" s="28">
        <v>2024</v>
      </c>
      <c r="B2098" s="29" t="s">
        <v>11</v>
      </c>
      <c r="C2098" s="29" t="s">
        <v>12</v>
      </c>
      <c r="D2098" s="29" t="s">
        <v>26</v>
      </c>
      <c r="E2098" s="28">
        <v>97000</v>
      </c>
      <c r="F2098" s="29" t="s">
        <v>14</v>
      </c>
      <c r="G2098" s="28">
        <v>97000</v>
      </c>
      <c r="H2098" s="29" t="s">
        <v>17</v>
      </c>
      <c r="I2098" s="28">
        <v>0</v>
      </c>
      <c r="J2098" s="29" t="s">
        <v>17</v>
      </c>
      <c r="K2098" s="29" t="s">
        <v>16</v>
      </c>
      <c r="L2098" s="29" t="str">
        <f>_xlfn.XLOOKUP($D2098,mapping!$B$2:$B$124,mapping!$A$2:$A$124,,0)</f>
        <v>Data Engineer</v>
      </c>
      <c r="M2098" s="29" t="str">
        <f>_xlfn.XLOOKUP($C2098,mapping!$J$2:$J$5,mapping!$K$2:$K$5,,0)</f>
        <v>Full-Time</v>
      </c>
      <c r="N2098" s="29" t="str">
        <f>_xlfn.XLOOKUP($B2098,mapping!$G$2:$G$5,mapping!$H$2:$H$5,,0)</f>
        <v>Mid-Level</v>
      </c>
      <c r="O2098" s="29" t="str">
        <f>_xlfn.XLOOKUP($J2098,mapping!$D$2:$D$56,mapping!$E$2:$E$56,,0)</f>
        <v>United States</v>
      </c>
      <c r="P2098" s="29" t="str">
        <f>_xlfn.XLOOKUP($K2098,mapping!$P$2:$P$4,mapping!$Q$2:$Q$4,,0)</f>
        <v>Medium</v>
      </c>
      <c r="Q2098" s="29" t="str">
        <f>_xlfn.XLOOKUP($I2098,mapping!$M$2:$M$4,mapping!$N$2:$N$4,,0)</f>
        <v>On-site</v>
      </c>
    </row>
    <row r="2099" spans="1:17" x14ac:dyDescent="0.25">
      <c r="A2099" s="28">
        <v>2023</v>
      </c>
      <c r="B2099" s="29" t="s">
        <v>21</v>
      </c>
      <c r="C2099" s="29" t="s">
        <v>12</v>
      </c>
      <c r="D2099" s="29" t="s">
        <v>26</v>
      </c>
      <c r="E2099" s="28">
        <v>185100</v>
      </c>
      <c r="F2099" s="29" t="s">
        <v>14</v>
      </c>
      <c r="G2099" s="28">
        <v>185100</v>
      </c>
      <c r="H2099" s="29" t="s">
        <v>17</v>
      </c>
      <c r="I2099" s="28">
        <v>100</v>
      </c>
      <c r="J2099" s="29" t="s">
        <v>17</v>
      </c>
      <c r="K2099" s="29" t="s">
        <v>16</v>
      </c>
      <c r="L2099" s="29" t="str">
        <f>_xlfn.XLOOKUP($D2099,mapping!$B$2:$B$124,mapping!$A$2:$A$124,,0)</f>
        <v>Data Engineer</v>
      </c>
      <c r="M2099" s="29" t="str">
        <f>_xlfn.XLOOKUP($C2099,mapping!$J$2:$J$5,mapping!$K$2:$K$5,,0)</f>
        <v>Full-Time</v>
      </c>
      <c r="N2099" s="29" t="str">
        <f>_xlfn.XLOOKUP($B2099,mapping!$G$2:$G$5,mapping!$H$2:$H$5,,0)</f>
        <v>Senior</v>
      </c>
      <c r="O2099" s="29" t="str">
        <f>_xlfn.XLOOKUP($J2099,mapping!$D$2:$D$56,mapping!$E$2:$E$56,,0)</f>
        <v>United States</v>
      </c>
      <c r="P2099" s="29" t="str">
        <f>_xlfn.XLOOKUP($K2099,mapping!$P$2:$P$4,mapping!$Q$2:$Q$4,,0)</f>
        <v>Medium</v>
      </c>
      <c r="Q2099" s="29" t="str">
        <f>_xlfn.XLOOKUP($I2099,mapping!$M$2:$M$4,mapping!$N$2:$N$4,,0)</f>
        <v>Remote</v>
      </c>
    </row>
    <row r="2100" spans="1:17" x14ac:dyDescent="0.25">
      <c r="A2100" s="28">
        <v>2023</v>
      </c>
      <c r="B2100" s="29" t="s">
        <v>21</v>
      </c>
      <c r="C2100" s="29" t="s">
        <v>12</v>
      </c>
      <c r="D2100" s="29" t="s">
        <v>26</v>
      </c>
      <c r="E2100" s="28">
        <v>145000</v>
      </c>
      <c r="F2100" s="29" t="s">
        <v>14</v>
      </c>
      <c r="G2100" s="28">
        <v>145000</v>
      </c>
      <c r="H2100" s="29" t="s">
        <v>17</v>
      </c>
      <c r="I2100" s="28">
        <v>0</v>
      </c>
      <c r="J2100" s="29" t="s">
        <v>17</v>
      </c>
      <c r="K2100" s="29" t="s">
        <v>16</v>
      </c>
      <c r="L2100" s="29" t="str">
        <f>_xlfn.XLOOKUP($D2100,mapping!$B$2:$B$124,mapping!$A$2:$A$124,,0)</f>
        <v>Data Engineer</v>
      </c>
      <c r="M2100" s="29" t="str">
        <f>_xlfn.XLOOKUP($C2100,mapping!$J$2:$J$5,mapping!$K$2:$K$5,,0)</f>
        <v>Full-Time</v>
      </c>
      <c r="N2100" s="29" t="str">
        <f>_xlfn.XLOOKUP($B2100,mapping!$G$2:$G$5,mapping!$H$2:$H$5,,0)</f>
        <v>Senior</v>
      </c>
      <c r="O2100" s="29" t="str">
        <f>_xlfn.XLOOKUP($J2100,mapping!$D$2:$D$56,mapping!$E$2:$E$56,,0)</f>
        <v>United States</v>
      </c>
      <c r="P2100" s="29" t="str">
        <f>_xlfn.XLOOKUP($K2100,mapping!$P$2:$P$4,mapping!$Q$2:$Q$4,,0)</f>
        <v>Medium</v>
      </c>
      <c r="Q2100" s="29" t="str">
        <f>_xlfn.XLOOKUP($I2100,mapping!$M$2:$M$4,mapping!$N$2:$N$4,,0)</f>
        <v>On-site</v>
      </c>
    </row>
    <row r="2101" spans="1:17" x14ac:dyDescent="0.25">
      <c r="A2101" s="28">
        <v>2023</v>
      </c>
      <c r="B2101" s="29" t="s">
        <v>21</v>
      </c>
      <c r="C2101" s="29" t="s">
        <v>12</v>
      </c>
      <c r="D2101" s="29" t="s">
        <v>18</v>
      </c>
      <c r="E2101" s="28">
        <v>238000</v>
      </c>
      <c r="F2101" s="29" t="s">
        <v>14</v>
      </c>
      <c r="G2101" s="28">
        <v>238000</v>
      </c>
      <c r="H2101" s="29" t="s">
        <v>17</v>
      </c>
      <c r="I2101" s="28">
        <v>0</v>
      </c>
      <c r="J2101" s="29" t="s">
        <v>17</v>
      </c>
      <c r="K2101" s="29" t="s">
        <v>16</v>
      </c>
      <c r="L2101" s="29" t="str">
        <f>_xlfn.XLOOKUP($D2101,mapping!$B$2:$B$124,mapping!$A$2:$A$124,,0)</f>
        <v>Machine Learning Engineer</v>
      </c>
      <c r="M2101" s="29" t="str">
        <f>_xlfn.XLOOKUP($C2101,mapping!$J$2:$J$5,mapping!$K$2:$K$5,,0)</f>
        <v>Full-Time</v>
      </c>
      <c r="N2101" s="29" t="str">
        <f>_xlfn.XLOOKUP($B2101,mapping!$G$2:$G$5,mapping!$H$2:$H$5,,0)</f>
        <v>Senior</v>
      </c>
      <c r="O2101" s="29" t="str">
        <f>_xlfn.XLOOKUP($J2101,mapping!$D$2:$D$56,mapping!$E$2:$E$56,,0)</f>
        <v>United States</v>
      </c>
      <c r="P2101" s="29" t="str">
        <f>_xlfn.XLOOKUP($K2101,mapping!$P$2:$P$4,mapping!$Q$2:$Q$4,,0)</f>
        <v>Medium</v>
      </c>
      <c r="Q2101" s="29" t="str">
        <f>_xlfn.XLOOKUP($I2101,mapping!$M$2:$M$4,mapping!$N$2:$N$4,,0)</f>
        <v>On-site</v>
      </c>
    </row>
    <row r="2102" spans="1:17" x14ac:dyDescent="0.25">
      <c r="A2102" s="28">
        <v>2024</v>
      </c>
      <c r="B2102" s="29" t="s">
        <v>21</v>
      </c>
      <c r="C2102" s="29" t="s">
        <v>12</v>
      </c>
      <c r="D2102" s="29" t="s">
        <v>26</v>
      </c>
      <c r="E2102" s="28">
        <v>130008</v>
      </c>
      <c r="F2102" s="29" t="s">
        <v>94</v>
      </c>
      <c r="G2102" s="28">
        <v>100006</v>
      </c>
      <c r="H2102" s="29" t="s">
        <v>45</v>
      </c>
      <c r="I2102" s="28">
        <v>0</v>
      </c>
      <c r="J2102" s="29" t="s">
        <v>45</v>
      </c>
      <c r="K2102" s="29" t="s">
        <v>16</v>
      </c>
      <c r="L2102" s="29" t="str">
        <f>_xlfn.XLOOKUP($D2102,mapping!$B$2:$B$124,mapping!$A$2:$A$124,,0)</f>
        <v>Data Engineer</v>
      </c>
      <c r="M2102" s="29" t="str">
        <f>_xlfn.XLOOKUP($C2102,mapping!$J$2:$J$5,mapping!$K$2:$K$5,,0)</f>
        <v>Full-Time</v>
      </c>
      <c r="N2102" s="29" t="str">
        <f>_xlfn.XLOOKUP($B2102,mapping!$G$2:$G$5,mapping!$H$2:$H$5,,0)</f>
        <v>Senior</v>
      </c>
      <c r="O2102" s="29" t="str">
        <f>_xlfn.XLOOKUP($J2102,mapping!$D$2:$D$56,mapping!$E$2:$E$56,,0)</f>
        <v>Canada</v>
      </c>
      <c r="P2102" s="29" t="str">
        <f>_xlfn.XLOOKUP($K2102,mapping!$P$2:$P$4,mapping!$Q$2:$Q$4,,0)</f>
        <v>Medium</v>
      </c>
      <c r="Q2102" s="29" t="str">
        <f>_xlfn.XLOOKUP($I2102,mapping!$M$2:$M$4,mapping!$N$2:$N$4,,0)</f>
        <v>On-site</v>
      </c>
    </row>
    <row r="2103" spans="1:17" x14ac:dyDescent="0.25">
      <c r="A2103" s="28">
        <v>2023</v>
      </c>
      <c r="B2103" s="29" t="s">
        <v>11</v>
      </c>
      <c r="C2103" s="29" t="s">
        <v>12</v>
      </c>
      <c r="D2103" s="29" t="s">
        <v>157</v>
      </c>
      <c r="E2103" s="28">
        <v>5000000</v>
      </c>
      <c r="F2103" s="29" t="s">
        <v>37</v>
      </c>
      <c r="G2103" s="28">
        <v>60805</v>
      </c>
      <c r="H2103" s="29" t="s">
        <v>38</v>
      </c>
      <c r="I2103" s="28">
        <v>50</v>
      </c>
      <c r="J2103" s="29" t="s">
        <v>38</v>
      </c>
      <c r="K2103" s="29" t="s">
        <v>33</v>
      </c>
      <c r="L2103" s="29" t="str">
        <f>_xlfn.XLOOKUP($D2103,mapping!$B$2:$B$124,mapping!$A$2:$A$124,,0)</f>
        <v>Data Specialist</v>
      </c>
      <c r="M2103" s="29" t="str">
        <f>_xlfn.XLOOKUP($C2103,mapping!$J$2:$J$5,mapping!$K$2:$K$5,,0)</f>
        <v>Full-Time</v>
      </c>
      <c r="N2103" s="29" t="str">
        <f>_xlfn.XLOOKUP($B2103,mapping!$G$2:$G$5,mapping!$H$2:$H$5,,0)</f>
        <v>Mid-Level</v>
      </c>
      <c r="O2103" s="29" t="str">
        <f>_xlfn.XLOOKUP($J2103,mapping!$D$2:$D$56,mapping!$E$2:$E$56,,0)</f>
        <v>India</v>
      </c>
      <c r="P2103" s="29" t="str">
        <f>_xlfn.XLOOKUP($K2103,mapping!$P$2:$P$4,mapping!$Q$2:$Q$4,,0)</f>
        <v>Large</v>
      </c>
      <c r="Q2103" s="29" t="str">
        <f>_xlfn.XLOOKUP($I2103,mapping!$M$2:$M$4,mapping!$N$2:$N$4,,0)</f>
        <v>Hybrid</v>
      </c>
    </row>
    <row r="2104" spans="1:17" x14ac:dyDescent="0.25">
      <c r="A2104" s="28">
        <v>2024</v>
      </c>
      <c r="B2104" s="29" t="s">
        <v>21</v>
      </c>
      <c r="C2104" s="29" t="s">
        <v>12</v>
      </c>
      <c r="D2104" s="29" t="s">
        <v>26</v>
      </c>
      <c r="E2104" s="28">
        <v>148000</v>
      </c>
      <c r="F2104" s="29" t="s">
        <v>14</v>
      </c>
      <c r="G2104" s="28">
        <v>148000</v>
      </c>
      <c r="H2104" s="29" t="s">
        <v>17</v>
      </c>
      <c r="I2104" s="28">
        <v>100</v>
      </c>
      <c r="J2104" s="29" t="s">
        <v>17</v>
      </c>
      <c r="K2104" s="29" t="s">
        <v>16</v>
      </c>
      <c r="L2104" s="29" t="str">
        <f>_xlfn.XLOOKUP($D2104,mapping!$B$2:$B$124,mapping!$A$2:$A$124,,0)</f>
        <v>Data Engineer</v>
      </c>
      <c r="M2104" s="29" t="str">
        <f>_xlfn.XLOOKUP($C2104,mapping!$J$2:$J$5,mapping!$K$2:$K$5,,0)</f>
        <v>Full-Time</v>
      </c>
      <c r="N2104" s="29" t="str">
        <f>_xlfn.XLOOKUP($B2104,mapping!$G$2:$G$5,mapping!$H$2:$H$5,,0)</f>
        <v>Senior</v>
      </c>
      <c r="O2104" s="29" t="str">
        <f>_xlfn.XLOOKUP($J2104,mapping!$D$2:$D$56,mapping!$E$2:$E$56,,0)</f>
        <v>United States</v>
      </c>
      <c r="P2104" s="29" t="str">
        <f>_xlfn.XLOOKUP($K2104,mapping!$P$2:$P$4,mapping!$Q$2:$Q$4,,0)</f>
        <v>Medium</v>
      </c>
      <c r="Q2104" s="29" t="str">
        <f>_xlfn.XLOOKUP($I2104,mapping!$M$2:$M$4,mapping!$N$2:$N$4,,0)</f>
        <v>Remote</v>
      </c>
    </row>
    <row r="2105" spans="1:17" x14ac:dyDescent="0.25">
      <c r="A2105" s="28">
        <v>2024</v>
      </c>
      <c r="B2105" s="29" t="s">
        <v>11</v>
      </c>
      <c r="C2105" s="29" t="s">
        <v>12</v>
      </c>
      <c r="D2105" s="29" t="s">
        <v>13</v>
      </c>
      <c r="E2105" s="28">
        <v>187000</v>
      </c>
      <c r="F2105" s="29" t="s">
        <v>14</v>
      </c>
      <c r="G2105" s="28">
        <v>187000</v>
      </c>
      <c r="H2105" s="29" t="s">
        <v>17</v>
      </c>
      <c r="I2105" s="28">
        <v>0</v>
      </c>
      <c r="J2105" s="29" t="s">
        <v>17</v>
      </c>
      <c r="K2105" s="29" t="s">
        <v>16</v>
      </c>
      <c r="L2105" s="29" t="str">
        <f>_xlfn.XLOOKUP($D2105,mapping!$B$2:$B$124,mapping!$A$2:$A$124,,0)</f>
        <v>Data Analyst</v>
      </c>
      <c r="M2105" s="29" t="str">
        <f>_xlfn.XLOOKUP($C2105,mapping!$J$2:$J$5,mapping!$K$2:$K$5,,0)</f>
        <v>Full-Time</v>
      </c>
      <c r="N2105" s="29" t="str">
        <f>_xlfn.XLOOKUP($B2105,mapping!$G$2:$G$5,mapping!$H$2:$H$5,,0)</f>
        <v>Mid-Level</v>
      </c>
      <c r="O2105" s="29" t="str">
        <f>_xlfn.XLOOKUP($J2105,mapping!$D$2:$D$56,mapping!$E$2:$E$56,,0)</f>
        <v>United States</v>
      </c>
      <c r="P2105" s="29" t="str">
        <f>_xlfn.XLOOKUP($K2105,mapping!$P$2:$P$4,mapping!$Q$2:$Q$4,,0)</f>
        <v>Medium</v>
      </c>
      <c r="Q2105" s="29" t="str">
        <f>_xlfn.XLOOKUP($I2105,mapping!$M$2:$M$4,mapping!$N$2:$N$4,,0)</f>
        <v>On-site</v>
      </c>
    </row>
    <row r="2106" spans="1:17" x14ac:dyDescent="0.25">
      <c r="A2106" s="28">
        <v>2023</v>
      </c>
      <c r="B2106" s="29" t="s">
        <v>21</v>
      </c>
      <c r="C2106" s="29" t="s">
        <v>12</v>
      </c>
      <c r="D2106" s="29" t="s">
        <v>22</v>
      </c>
      <c r="E2106" s="28">
        <v>100000</v>
      </c>
      <c r="F2106" s="29" t="s">
        <v>14</v>
      </c>
      <c r="G2106" s="28">
        <v>100000</v>
      </c>
      <c r="H2106" s="29" t="s">
        <v>17</v>
      </c>
      <c r="I2106" s="28">
        <v>0</v>
      </c>
      <c r="J2106" s="29" t="s">
        <v>17</v>
      </c>
      <c r="K2106" s="29" t="s">
        <v>16</v>
      </c>
      <c r="L2106" s="29" t="str">
        <f>_xlfn.XLOOKUP($D2106,mapping!$B$2:$B$124,mapping!$A$2:$A$124,,0)</f>
        <v>Data Scientist</v>
      </c>
      <c r="M2106" s="29" t="str">
        <f>_xlfn.XLOOKUP($C2106,mapping!$J$2:$J$5,mapping!$K$2:$K$5,,0)</f>
        <v>Full-Time</v>
      </c>
      <c r="N2106" s="29" t="str">
        <f>_xlfn.XLOOKUP($B2106,mapping!$G$2:$G$5,mapping!$H$2:$H$5,,0)</f>
        <v>Senior</v>
      </c>
      <c r="O2106" s="29" t="str">
        <f>_xlfn.XLOOKUP($J2106,mapping!$D$2:$D$56,mapping!$E$2:$E$56,,0)</f>
        <v>United States</v>
      </c>
      <c r="P2106" s="29" t="str">
        <f>_xlfn.XLOOKUP($K2106,mapping!$P$2:$P$4,mapping!$Q$2:$Q$4,,0)</f>
        <v>Medium</v>
      </c>
      <c r="Q2106" s="29" t="str">
        <f>_xlfn.XLOOKUP($I2106,mapping!$M$2:$M$4,mapping!$N$2:$N$4,,0)</f>
        <v>On-site</v>
      </c>
    </row>
    <row r="2107" spans="1:17" x14ac:dyDescent="0.25">
      <c r="A2107" s="28">
        <v>2024</v>
      </c>
      <c r="B2107" s="29" t="s">
        <v>21</v>
      </c>
      <c r="C2107" s="29" t="s">
        <v>12</v>
      </c>
      <c r="D2107" s="29" t="s">
        <v>18</v>
      </c>
      <c r="E2107" s="28">
        <v>140000</v>
      </c>
      <c r="F2107" s="29" t="s">
        <v>14</v>
      </c>
      <c r="G2107" s="28">
        <v>140000</v>
      </c>
      <c r="H2107" s="29" t="s">
        <v>17</v>
      </c>
      <c r="I2107" s="28">
        <v>0</v>
      </c>
      <c r="J2107" s="29" t="s">
        <v>17</v>
      </c>
      <c r="K2107" s="29" t="s">
        <v>16</v>
      </c>
      <c r="L2107" s="29" t="str">
        <f>_xlfn.XLOOKUP($D2107,mapping!$B$2:$B$124,mapping!$A$2:$A$124,,0)</f>
        <v>Machine Learning Engineer</v>
      </c>
      <c r="M2107" s="29" t="str">
        <f>_xlfn.XLOOKUP($C2107,mapping!$J$2:$J$5,mapping!$K$2:$K$5,,0)</f>
        <v>Full-Time</v>
      </c>
      <c r="N2107" s="29" t="str">
        <f>_xlfn.XLOOKUP($B2107,mapping!$G$2:$G$5,mapping!$H$2:$H$5,,0)</f>
        <v>Senior</v>
      </c>
      <c r="O2107" s="29" t="str">
        <f>_xlfn.XLOOKUP($J2107,mapping!$D$2:$D$56,mapping!$E$2:$E$56,,0)</f>
        <v>United States</v>
      </c>
      <c r="P2107" s="29" t="str">
        <f>_xlfn.XLOOKUP($K2107,mapping!$P$2:$P$4,mapping!$Q$2:$Q$4,,0)</f>
        <v>Medium</v>
      </c>
      <c r="Q2107" s="29" t="str">
        <f>_xlfn.XLOOKUP($I2107,mapping!$M$2:$M$4,mapping!$N$2:$N$4,,0)</f>
        <v>On-site</v>
      </c>
    </row>
    <row r="2108" spans="1:17" x14ac:dyDescent="0.25">
      <c r="A2108" s="28">
        <v>2023</v>
      </c>
      <c r="B2108" s="29" t="s">
        <v>11</v>
      </c>
      <c r="C2108" s="29" t="s">
        <v>12</v>
      </c>
      <c r="D2108" s="29" t="s">
        <v>13</v>
      </c>
      <c r="E2108" s="28">
        <v>121000</v>
      </c>
      <c r="F2108" s="29" t="s">
        <v>14</v>
      </c>
      <c r="G2108" s="28">
        <v>121000</v>
      </c>
      <c r="H2108" s="29" t="s">
        <v>17</v>
      </c>
      <c r="I2108" s="28">
        <v>0</v>
      </c>
      <c r="J2108" s="29" t="s">
        <v>17</v>
      </c>
      <c r="K2108" s="29" t="s">
        <v>16</v>
      </c>
      <c r="L2108" s="29" t="str">
        <f>_xlfn.XLOOKUP($D2108,mapping!$B$2:$B$124,mapping!$A$2:$A$124,,0)</f>
        <v>Data Analyst</v>
      </c>
      <c r="M2108" s="29" t="str">
        <f>_xlfn.XLOOKUP($C2108,mapping!$J$2:$J$5,mapping!$K$2:$K$5,,0)</f>
        <v>Full-Time</v>
      </c>
      <c r="N2108" s="29" t="str">
        <f>_xlfn.XLOOKUP($B2108,mapping!$G$2:$G$5,mapping!$H$2:$H$5,,0)</f>
        <v>Mid-Level</v>
      </c>
      <c r="O2108" s="29" t="str">
        <f>_xlfn.XLOOKUP($J2108,mapping!$D$2:$D$56,mapping!$E$2:$E$56,,0)</f>
        <v>United States</v>
      </c>
      <c r="P2108" s="29" t="str">
        <f>_xlfn.XLOOKUP($K2108,mapping!$P$2:$P$4,mapping!$Q$2:$Q$4,,0)</f>
        <v>Medium</v>
      </c>
      <c r="Q2108" s="29" t="str">
        <f>_xlfn.XLOOKUP($I2108,mapping!$M$2:$M$4,mapping!$N$2:$N$4,,0)</f>
        <v>On-site</v>
      </c>
    </row>
    <row r="2109" spans="1:17" x14ac:dyDescent="0.25">
      <c r="A2109" s="28">
        <v>2023</v>
      </c>
      <c r="B2109" s="29" t="s">
        <v>21</v>
      </c>
      <c r="C2109" s="29" t="s">
        <v>12</v>
      </c>
      <c r="D2109" s="29" t="s">
        <v>22</v>
      </c>
      <c r="E2109" s="28">
        <v>174000</v>
      </c>
      <c r="F2109" s="29" t="s">
        <v>14</v>
      </c>
      <c r="G2109" s="28">
        <v>174000</v>
      </c>
      <c r="H2109" s="29" t="s">
        <v>17</v>
      </c>
      <c r="I2109" s="28">
        <v>100</v>
      </c>
      <c r="J2109" s="29" t="s">
        <v>17</v>
      </c>
      <c r="K2109" s="29" t="s">
        <v>16</v>
      </c>
      <c r="L2109" s="29" t="str">
        <f>_xlfn.XLOOKUP($D2109,mapping!$B$2:$B$124,mapping!$A$2:$A$124,,0)</f>
        <v>Data Scientist</v>
      </c>
      <c r="M2109" s="29" t="str">
        <f>_xlfn.XLOOKUP($C2109,mapping!$J$2:$J$5,mapping!$K$2:$K$5,,0)</f>
        <v>Full-Time</v>
      </c>
      <c r="N2109" s="29" t="str">
        <f>_xlfn.XLOOKUP($B2109,mapping!$G$2:$G$5,mapping!$H$2:$H$5,,0)</f>
        <v>Senior</v>
      </c>
      <c r="O2109" s="29" t="str">
        <f>_xlfn.XLOOKUP($J2109,mapping!$D$2:$D$56,mapping!$E$2:$E$56,,0)</f>
        <v>United States</v>
      </c>
      <c r="P2109" s="29" t="str">
        <f>_xlfn.XLOOKUP($K2109,mapping!$P$2:$P$4,mapping!$Q$2:$Q$4,,0)</f>
        <v>Medium</v>
      </c>
      <c r="Q2109" s="29" t="str">
        <f>_xlfn.XLOOKUP($I2109,mapping!$M$2:$M$4,mapping!$N$2:$N$4,,0)</f>
        <v>Remote</v>
      </c>
    </row>
    <row r="2110" spans="1:17" x14ac:dyDescent="0.25">
      <c r="A2110" s="28">
        <v>2023</v>
      </c>
      <c r="B2110" s="29" t="s">
        <v>21</v>
      </c>
      <c r="C2110" s="29" t="s">
        <v>12</v>
      </c>
      <c r="D2110" s="29" t="s">
        <v>22</v>
      </c>
      <c r="E2110" s="28">
        <v>203000</v>
      </c>
      <c r="F2110" s="29" t="s">
        <v>14</v>
      </c>
      <c r="G2110" s="28">
        <v>203000</v>
      </c>
      <c r="H2110" s="29" t="s">
        <v>17</v>
      </c>
      <c r="I2110" s="28">
        <v>100</v>
      </c>
      <c r="J2110" s="29" t="s">
        <v>17</v>
      </c>
      <c r="K2110" s="29" t="s">
        <v>16</v>
      </c>
      <c r="L2110" s="29" t="str">
        <f>_xlfn.XLOOKUP($D2110,mapping!$B$2:$B$124,mapping!$A$2:$A$124,,0)</f>
        <v>Data Scientist</v>
      </c>
      <c r="M2110" s="29" t="str">
        <f>_xlfn.XLOOKUP($C2110,mapping!$J$2:$J$5,mapping!$K$2:$K$5,,0)</f>
        <v>Full-Time</v>
      </c>
      <c r="N2110" s="29" t="str">
        <f>_xlfn.XLOOKUP($B2110,mapping!$G$2:$G$5,mapping!$H$2:$H$5,,0)</f>
        <v>Senior</v>
      </c>
      <c r="O2110" s="29" t="str">
        <f>_xlfn.XLOOKUP($J2110,mapping!$D$2:$D$56,mapping!$E$2:$E$56,,0)</f>
        <v>United States</v>
      </c>
      <c r="P2110" s="29" t="str">
        <f>_xlfn.XLOOKUP($K2110,mapping!$P$2:$P$4,mapping!$Q$2:$Q$4,,0)</f>
        <v>Medium</v>
      </c>
      <c r="Q2110" s="29" t="str">
        <f>_xlfn.XLOOKUP($I2110,mapping!$M$2:$M$4,mapping!$N$2:$N$4,,0)</f>
        <v>Remote</v>
      </c>
    </row>
    <row r="2111" spans="1:17" x14ac:dyDescent="0.25">
      <c r="A2111" s="28">
        <v>2024</v>
      </c>
      <c r="B2111" s="29" t="s">
        <v>21</v>
      </c>
      <c r="C2111" s="29" t="s">
        <v>12</v>
      </c>
      <c r="D2111" s="29" t="s">
        <v>26</v>
      </c>
      <c r="E2111" s="28">
        <v>130000</v>
      </c>
      <c r="F2111" s="29" t="s">
        <v>14</v>
      </c>
      <c r="G2111" s="28">
        <v>130000</v>
      </c>
      <c r="H2111" s="29" t="s">
        <v>17</v>
      </c>
      <c r="I2111" s="28">
        <v>0</v>
      </c>
      <c r="J2111" s="29" t="s">
        <v>17</v>
      </c>
      <c r="K2111" s="29" t="s">
        <v>16</v>
      </c>
      <c r="L2111" s="29" t="str">
        <f>_xlfn.XLOOKUP($D2111,mapping!$B$2:$B$124,mapping!$A$2:$A$124,,0)</f>
        <v>Data Engineer</v>
      </c>
      <c r="M2111" s="29" t="str">
        <f>_xlfn.XLOOKUP($C2111,mapping!$J$2:$J$5,mapping!$K$2:$K$5,,0)</f>
        <v>Full-Time</v>
      </c>
      <c r="N2111" s="29" t="str">
        <f>_xlfn.XLOOKUP($B2111,mapping!$G$2:$G$5,mapping!$H$2:$H$5,,0)</f>
        <v>Senior</v>
      </c>
      <c r="O2111" s="29" t="str">
        <f>_xlfn.XLOOKUP($J2111,mapping!$D$2:$D$56,mapping!$E$2:$E$56,,0)</f>
        <v>United States</v>
      </c>
      <c r="P2111" s="29" t="str">
        <f>_xlfn.XLOOKUP($K2111,mapping!$P$2:$P$4,mapping!$Q$2:$Q$4,,0)</f>
        <v>Medium</v>
      </c>
      <c r="Q2111" s="29" t="str">
        <f>_xlfn.XLOOKUP($I2111,mapping!$M$2:$M$4,mapping!$N$2:$N$4,,0)</f>
        <v>On-site</v>
      </c>
    </row>
    <row r="2112" spans="1:17" x14ac:dyDescent="0.25">
      <c r="A2112" s="28">
        <v>2023</v>
      </c>
      <c r="B2112" s="29" t="s">
        <v>21</v>
      </c>
      <c r="C2112" s="29" t="s">
        <v>12</v>
      </c>
      <c r="D2112" s="29" t="s">
        <v>31</v>
      </c>
      <c r="E2112" s="28">
        <v>143200</v>
      </c>
      <c r="F2112" s="29" t="s">
        <v>14</v>
      </c>
      <c r="G2112" s="28">
        <v>143200</v>
      </c>
      <c r="H2112" s="29" t="s">
        <v>17</v>
      </c>
      <c r="I2112" s="28">
        <v>0</v>
      </c>
      <c r="J2112" s="29" t="s">
        <v>17</v>
      </c>
      <c r="K2112" s="29" t="s">
        <v>16</v>
      </c>
      <c r="L2112" s="29" t="str">
        <f>_xlfn.XLOOKUP($D2112,mapping!$B$2:$B$124,mapping!$A$2:$A$124,,0)</f>
        <v>Analytics Engineer</v>
      </c>
      <c r="M2112" s="29" t="str">
        <f>_xlfn.XLOOKUP($C2112,mapping!$J$2:$J$5,mapping!$K$2:$K$5,,0)</f>
        <v>Full-Time</v>
      </c>
      <c r="N2112" s="29" t="str">
        <f>_xlfn.XLOOKUP($B2112,mapping!$G$2:$G$5,mapping!$H$2:$H$5,,0)</f>
        <v>Senior</v>
      </c>
      <c r="O2112" s="29" t="str">
        <f>_xlfn.XLOOKUP($J2112,mapping!$D$2:$D$56,mapping!$E$2:$E$56,,0)</f>
        <v>United States</v>
      </c>
      <c r="P2112" s="29" t="str">
        <f>_xlfn.XLOOKUP($K2112,mapping!$P$2:$P$4,mapping!$Q$2:$Q$4,,0)</f>
        <v>Medium</v>
      </c>
      <c r="Q2112" s="29" t="str">
        <f>_xlfn.XLOOKUP($I2112,mapping!$M$2:$M$4,mapping!$N$2:$N$4,,0)</f>
        <v>On-site</v>
      </c>
    </row>
    <row r="2113" spans="1:17" x14ac:dyDescent="0.25">
      <c r="A2113" s="28">
        <v>2023</v>
      </c>
      <c r="B2113" s="29" t="s">
        <v>21</v>
      </c>
      <c r="C2113" s="29" t="s">
        <v>12</v>
      </c>
      <c r="D2113" s="29" t="s">
        <v>26</v>
      </c>
      <c r="E2113" s="28">
        <v>227500</v>
      </c>
      <c r="F2113" s="29" t="s">
        <v>14</v>
      </c>
      <c r="G2113" s="28">
        <v>227500</v>
      </c>
      <c r="H2113" s="29" t="s">
        <v>17</v>
      </c>
      <c r="I2113" s="28">
        <v>100</v>
      </c>
      <c r="J2113" s="29" t="s">
        <v>17</v>
      </c>
      <c r="K2113" s="29" t="s">
        <v>16</v>
      </c>
      <c r="L2113" s="29" t="str">
        <f>_xlfn.XLOOKUP($D2113,mapping!$B$2:$B$124,mapping!$A$2:$A$124,,0)</f>
        <v>Data Engineer</v>
      </c>
      <c r="M2113" s="29" t="str">
        <f>_xlfn.XLOOKUP($C2113,mapping!$J$2:$J$5,mapping!$K$2:$K$5,,0)</f>
        <v>Full-Time</v>
      </c>
      <c r="N2113" s="29" t="str">
        <f>_xlfn.XLOOKUP($B2113,mapping!$G$2:$G$5,mapping!$H$2:$H$5,,0)</f>
        <v>Senior</v>
      </c>
      <c r="O2113" s="29" t="str">
        <f>_xlfn.XLOOKUP($J2113,mapping!$D$2:$D$56,mapping!$E$2:$E$56,,0)</f>
        <v>United States</v>
      </c>
      <c r="P2113" s="29" t="str">
        <f>_xlfn.XLOOKUP($K2113,mapping!$P$2:$P$4,mapping!$Q$2:$Q$4,,0)</f>
        <v>Medium</v>
      </c>
      <c r="Q2113" s="29" t="str">
        <f>_xlfn.XLOOKUP($I2113,mapping!$M$2:$M$4,mapping!$N$2:$N$4,,0)</f>
        <v>Remote</v>
      </c>
    </row>
    <row r="2114" spans="1:17" x14ac:dyDescent="0.25">
      <c r="A2114" s="28">
        <v>2023</v>
      </c>
      <c r="B2114" s="29" t="s">
        <v>21</v>
      </c>
      <c r="C2114" s="29" t="s">
        <v>12</v>
      </c>
      <c r="D2114" s="29" t="s">
        <v>22</v>
      </c>
      <c r="E2114" s="28">
        <v>93300</v>
      </c>
      <c r="F2114" s="29" t="s">
        <v>14</v>
      </c>
      <c r="G2114" s="28">
        <v>93300</v>
      </c>
      <c r="H2114" s="29" t="s">
        <v>17</v>
      </c>
      <c r="I2114" s="28">
        <v>0</v>
      </c>
      <c r="J2114" s="29" t="s">
        <v>17</v>
      </c>
      <c r="K2114" s="29" t="s">
        <v>16</v>
      </c>
      <c r="L2114" s="29" t="str">
        <f>_xlfn.XLOOKUP($D2114,mapping!$B$2:$B$124,mapping!$A$2:$A$124,,0)</f>
        <v>Data Scientist</v>
      </c>
      <c r="M2114" s="29" t="str">
        <f>_xlfn.XLOOKUP($C2114,mapping!$J$2:$J$5,mapping!$K$2:$K$5,,0)</f>
        <v>Full-Time</v>
      </c>
      <c r="N2114" s="29" t="str">
        <f>_xlfn.XLOOKUP($B2114,mapping!$G$2:$G$5,mapping!$H$2:$H$5,,0)</f>
        <v>Senior</v>
      </c>
      <c r="O2114" s="29" t="str">
        <f>_xlfn.XLOOKUP($J2114,mapping!$D$2:$D$56,mapping!$E$2:$E$56,,0)</f>
        <v>United States</v>
      </c>
      <c r="P2114" s="29" t="str">
        <f>_xlfn.XLOOKUP($K2114,mapping!$P$2:$P$4,mapping!$Q$2:$Q$4,,0)</f>
        <v>Medium</v>
      </c>
      <c r="Q2114" s="29" t="str">
        <f>_xlfn.XLOOKUP($I2114,mapping!$M$2:$M$4,mapping!$N$2:$N$4,,0)</f>
        <v>On-site</v>
      </c>
    </row>
    <row r="2115" spans="1:17" x14ac:dyDescent="0.25">
      <c r="A2115" s="28">
        <v>2022</v>
      </c>
      <c r="B2115" s="29" t="s">
        <v>21</v>
      </c>
      <c r="C2115" s="29" t="s">
        <v>12</v>
      </c>
      <c r="D2115" s="29" t="s">
        <v>26</v>
      </c>
      <c r="E2115" s="28">
        <v>230000</v>
      </c>
      <c r="F2115" s="29" t="s">
        <v>14</v>
      </c>
      <c r="G2115" s="28">
        <v>230000</v>
      </c>
      <c r="H2115" s="29" t="s">
        <v>17</v>
      </c>
      <c r="I2115" s="28">
        <v>100</v>
      </c>
      <c r="J2115" s="29" t="s">
        <v>17</v>
      </c>
      <c r="K2115" s="29" t="s">
        <v>16</v>
      </c>
      <c r="L2115" s="29" t="str">
        <f>_xlfn.XLOOKUP($D2115,mapping!$B$2:$B$124,mapping!$A$2:$A$124,,0)</f>
        <v>Data Engineer</v>
      </c>
      <c r="M2115" s="29" t="str">
        <f>_xlfn.XLOOKUP($C2115,mapping!$J$2:$J$5,mapping!$K$2:$K$5,,0)</f>
        <v>Full-Time</v>
      </c>
      <c r="N2115" s="29" t="str">
        <f>_xlfn.XLOOKUP($B2115,mapping!$G$2:$G$5,mapping!$H$2:$H$5,,0)</f>
        <v>Senior</v>
      </c>
      <c r="O2115" s="29" t="str">
        <f>_xlfn.XLOOKUP($J2115,mapping!$D$2:$D$56,mapping!$E$2:$E$56,,0)</f>
        <v>United States</v>
      </c>
      <c r="P2115" s="29" t="str">
        <f>_xlfn.XLOOKUP($K2115,mapping!$P$2:$P$4,mapping!$Q$2:$Q$4,,0)</f>
        <v>Medium</v>
      </c>
      <c r="Q2115" s="29" t="str">
        <f>_xlfn.XLOOKUP($I2115,mapping!$M$2:$M$4,mapping!$N$2:$N$4,,0)</f>
        <v>Remote</v>
      </c>
    </row>
    <row r="2116" spans="1:17" x14ac:dyDescent="0.25">
      <c r="A2116" s="28">
        <v>2023</v>
      </c>
      <c r="B2116" s="29" t="s">
        <v>25</v>
      </c>
      <c r="C2116" s="29" t="s">
        <v>12</v>
      </c>
      <c r="D2116" s="29" t="s">
        <v>134</v>
      </c>
      <c r="E2116" s="28">
        <v>188000</v>
      </c>
      <c r="F2116" s="29" t="s">
        <v>14</v>
      </c>
      <c r="G2116" s="28">
        <v>188000</v>
      </c>
      <c r="H2116" s="29" t="s">
        <v>17</v>
      </c>
      <c r="I2116" s="28">
        <v>0</v>
      </c>
      <c r="J2116" s="29" t="s">
        <v>17</v>
      </c>
      <c r="K2116" s="29" t="s">
        <v>16</v>
      </c>
      <c r="L2116" s="29" t="str">
        <f>_xlfn.XLOOKUP($D2116,mapping!$B$2:$B$124,mapping!$A$2:$A$124,,0)</f>
        <v>Machine Learning Engineer</v>
      </c>
      <c r="M2116" s="29" t="str">
        <f>_xlfn.XLOOKUP($C2116,mapping!$J$2:$J$5,mapping!$K$2:$K$5,,0)</f>
        <v>Full-Time</v>
      </c>
      <c r="N2116" s="29" t="str">
        <f>_xlfn.XLOOKUP($B2116,mapping!$G$2:$G$5,mapping!$H$2:$H$5,,0)</f>
        <v>Executive</v>
      </c>
      <c r="O2116" s="29" t="str">
        <f>_xlfn.XLOOKUP($J2116,mapping!$D$2:$D$56,mapping!$E$2:$E$56,,0)</f>
        <v>United States</v>
      </c>
      <c r="P2116" s="29" t="str">
        <f>_xlfn.XLOOKUP($K2116,mapping!$P$2:$P$4,mapping!$Q$2:$Q$4,,0)</f>
        <v>Medium</v>
      </c>
      <c r="Q2116" s="29" t="str">
        <f>_xlfn.XLOOKUP($I2116,mapping!$M$2:$M$4,mapping!$N$2:$N$4,,0)</f>
        <v>On-site</v>
      </c>
    </row>
    <row r="2117" spans="1:17" x14ac:dyDescent="0.25">
      <c r="A2117" s="28">
        <v>2022</v>
      </c>
      <c r="B2117" s="29" t="s">
        <v>29</v>
      </c>
      <c r="C2117" s="29" t="s">
        <v>12</v>
      </c>
      <c r="D2117" s="29" t="s">
        <v>26</v>
      </c>
      <c r="E2117" s="28">
        <v>65000</v>
      </c>
      <c r="F2117" s="29" t="s">
        <v>14</v>
      </c>
      <c r="G2117" s="28">
        <v>65000</v>
      </c>
      <c r="H2117" s="29" t="s">
        <v>17</v>
      </c>
      <c r="I2117" s="28">
        <v>100</v>
      </c>
      <c r="J2117" s="29" t="s">
        <v>17</v>
      </c>
      <c r="K2117" s="29" t="s">
        <v>56</v>
      </c>
      <c r="L2117" s="29" t="str">
        <f>_xlfn.XLOOKUP($D2117,mapping!$B$2:$B$124,mapping!$A$2:$A$124,,0)</f>
        <v>Data Engineer</v>
      </c>
      <c r="M2117" s="29" t="str">
        <f>_xlfn.XLOOKUP($C2117,mapping!$J$2:$J$5,mapping!$K$2:$K$5,,0)</f>
        <v>Full-Time</v>
      </c>
      <c r="N2117" s="29" t="str">
        <f>_xlfn.XLOOKUP($B2117,mapping!$G$2:$G$5,mapping!$H$2:$H$5,,0)</f>
        <v>Junior</v>
      </c>
      <c r="O2117" s="29" t="str">
        <f>_xlfn.XLOOKUP($J2117,mapping!$D$2:$D$56,mapping!$E$2:$E$56,,0)</f>
        <v>United States</v>
      </c>
      <c r="P2117" s="29" t="str">
        <f>_xlfn.XLOOKUP($K2117,mapping!$P$2:$P$4,mapping!$Q$2:$Q$4,,0)</f>
        <v>Small</v>
      </c>
      <c r="Q2117" s="29" t="str">
        <f>_xlfn.XLOOKUP($I2117,mapping!$M$2:$M$4,mapping!$N$2:$N$4,,0)</f>
        <v>Remote</v>
      </c>
    </row>
    <row r="2118" spans="1:17" x14ac:dyDescent="0.25">
      <c r="A2118" s="28">
        <v>2024</v>
      </c>
      <c r="B2118" s="29" t="s">
        <v>29</v>
      </c>
      <c r="C2118" s="29" t="s">
        <v>12</v>
      </c>
      <c r="D2118" s="29" t="s">
        <v>13</v>
      </c>
      <c r="E2118" s="28">
        <v>70000</v>
      </c>
      <c r="F2118" s="29" t="s">
        <v>14</v>
      </c>
      <c r="G2118" s="28">
        <v>70000</v>
      </c>
      <c r="H2118" s="29" t="s">
        <v>17</v>
      </c>
      <c r="I2118" s="28">
        <v>0</v>
      </c>
      <c r="J2118" s="29" t="s">
        <v>17</v>
      </c>
      <c r="K2118" s="29" t="s">
        <v>16</v>
      </c>
      <c r="L2118" s="29" t="str">
        <f>_xlfn.XLOOKUP($D2118,mapping!$B$2:$B$124,mapping!$A$2:$A$124,,0)</f>
        <v>Data Analyst</v>
      </c>
      <c r="M2118" s="29" t="str">
        <f>_xlfn.XLOOKUP($C2118,mapping!$J$2:$J$5,mapping!$K$2:$K$5,,0)</f>
        <v>Full-Time</v>
      </c>
      <c r="N2118" s="29" t="str">
        <f>_xlfn.XLOOKUP($B2118,mapping!$G$2:$G$5,mapping!$H$2:$H$5,,0)</f>
        <v>Junior</v>
      </c>
      <c r="O2118" s="29" t="str">
        <f>_xlfn.XLOOKUP($J2118,mapping!$D$2:$D$56,mapping!$E$2:$E$56,,0)</f>
        <v>United States</v>
      </c>
      <c r="P2118" s="29" t="str">
        <f>_xlfn.XLOOKUP($K2118,mapping!$P$2:$P$4,mapping!$Q$2:$Q$4,,0)</f>
        <v>Medium</v>
      </c>
      <c r="Q2118" s="29" t="str">
        <f>_xlfn.XLOOKUP($I2118,mapping!$M$2:$M$4,mapping!$N$2:$N$4,,0)</f>
        <v>On-site</v>
      </c>
    </row>
    <row r="2119" spans="1:17" x14ac:dyDescent="0.25">
      <c r="A2119" s="28">
        <v>2022</v>
      </c>
      <c r="B2119" s="29" t="s">
        <v>11</v>
      </c>
      <c r="C2119" s="29" t="s">
        <v>12</v>
      </c>
      <c r="D2119" s="29" t="s">
        <v>35</v>
      </c>
      <c r="E2119" s="28">
        <v>78000</v>
      </c>
      <c r="F2119" s="29" t="s">
        <v>14</v>
      </c>
      <c r="G2119" s="28">
        <v>78000</v>
      </c>
      <c r="H2119" s="29" t="s">
        <v>137</v>
      </c>
      <c r="I2119" s="28">
        <v>100</v>
      </c>
      <c r="J2119" s="29" t="s">
        <v>137</v>
      </c>
      <c r="K2119" s="29" t="s">
        <v>16</v>
      </c>
      <c r="L2119" s="29" t="str">
        <f>_xlfn.XLOOKUP($D2119,mapping!$B$2:$B$124,mapping!$A$2:$A$124,,0)</f>
        <v>Business Intelligence</v>
      </c>
      <c r="M2119" s="29" t="str">
        <f>_xlfn.XLOOKUP($C2119,mapping!$J$2:$J$5,mapping!$K$2:$K$5,,0)</f>
        <v>Full-Time</v>
      </c>
      <c r="N2119" s="29" t="str">
        <f>_xlfn.XLOOKUP($B2119,mapping!$G$2:$G$5,mapping!$H$2:$H$5,,0)</f>
        <v>Mid-Level</v>
      </c>
      <c r="O2119" s="29" t="str">
        <f>_xlfn.XLOOKUP($J2119,mapping!$D$2:$D$56,mapping!$E$2:$E$56,,0)</f>
        <v>Brazil</v>
      </c>
      <c r="P2119" s="29" t="str">
        <f>_xlfn.XLOOKUP($K2119,mapping!$P$2:$P$4,mapping!$Q$2:$Q$4,,0)</f>
        <v>Medium</v>
      </c>
      <c r="Q2119" s="29" t="str">
        <f>_xlfn.XLOOKUP($I2119,mapping!$M$2:$M$4,mapping!$N$2:$N$4,,0)</f>
        <v>Remote</v>
      </c>
    </row>
    <row r="2120" spans="1:17" x14ac:dyDescent="0.25">
      <c r="A2120" s="28">
        <v>2023</v>
      </c>
      <c r="B2120" s="29" t="s">
        <v>11</v>
      </c>
      <c r="C2120" s="29" t="s">
        <v>12</v>
      </c>
      <c r="D2120" s="29" t="s">
        <v>26</v>
      </c>
      <c r="E2120" s="28">
        <v>120000</v>
      </c>
      <c r="F2120" s="29" t="s">
        <v>14</v>
      </c>
      <c r="G2120" s="28">
        <v>120000</v>
      </c>
      <c r="H2120" s="29" t="s">
        <v>17</v>
      </c>
      <c r="I2120" s="28">
        <v>0</v>
      </c>
      <c r="J2120" s="29" t="s">
        <v>17</v>
      </c>
      <c r="K2120" s="29" t="s">
        <v>16</v>
      </c>
      <c r="L2120" s="29" t="str">
        <f>_xlfn.XLOOKUP($D2120,mapping!$B$2:$B$124,mapping!$A$2:$A$124,,0)</f>
        <v>Data Engineer</v>
      </c>
      <c r="M2120" s="29" t="str">
        <f>_xlfn.XLOOKUP($C2120,mapping!$J$2:$J$5,mapping!$K$2:$K$5,,0)</f>
        <v>Full-Time</v>
      </c>
      <c r="N2120" s="29" t="str">
        <f>_xlfn.XLOOKUP($B2120,mapping!$G$2:$G$5,mapping!$H$2:$H$5,,0)</f>
        <v>Mid-Level</v>
      </c>
      <c r="O2120" s="29" t="str">
        <f>_xlfn.XLOOKUP($J2120,mapping!$D$2:$D$56,mapping!$E$2:$E$56,,0)</f>
        <v>United States</v>
      </c>
      <c r="P2120" s="29" t="str">
        <f>_xlfn.XLOOKUP($K2120,mapping!$P$2:$P$4,mapping!$Q$2:$Q$4,,0)</f>
        <v>Medium</v>
      </c>
      <c r="Q2120" s="29" t="str">
        <f>_xlfn.XLOOKUP($I2120,mapping!$M$2:$M$4,mapping!$N$2:$N$4,,0)</f>
        <v>On-site</v>
      </c>
    </row>
    <row r="2121" spans="1:17" x14ac:dyDescent="0.25">
      <c r="A2121" s="28">
        <v>2023</v>
      </c>
      <c r="B2121" s="29" t="s">
        <v>21</v>
      </c>
      <c r="C2121" s="29" t="s">
        <v>12</v>
      </c>
      <c r="D2121" s="29" t="s">
        <v>18</v>
      </c>
      <c r="E2121" s="28">
        <v>215000</v>
      </c>
      <c r="F2121" s="29" t="s">
        <v>14</v>
      </c>
      <c r="G2121" s="28">
        <v>215000</v>
      </c>
      <c r="H2121" s="29" t="s">
        <v>17</v>
      </c>
      <c r="I2121" s="28">
        <v>0</v>
      </c>
      <c r="J2121" s="29" t="s">
        <v>17</v>
      </c>
      <c r="K2121" s="29" t="s">
        <v>16</v>
      </c>
      <c r="L2121" s="29" t="str">
        <f>_xlfn.XLOOKUP($D2121,mapping!$B$2:$B$124,mapping!$A$2:$A$124,,0)</f>
        <v>Machine Learning Engineer</v>
      </c>
      <c r="M2121" s="29" t="str">
        <f>_xlfn.XLOOKUP($C2121,mapping!$J$2:$J$5,mapping!$K$2:$K$5,,0)</f>
        <v>Full-Time</v>
      </c>
      <c r="N2121" s="29" t="str">
        <f>_xlfn.XLOOKUP($B2121,mapping!$G$2:$G$5,mapping!$H$2:$H$5,,0)</f>
        <v>Senior</v>
      </c>
      <c r="O2121" s="29" t="str">
        <f>_xlfn.XLOOKUP($J2121,mapping!$D$2:$D$56,mapping!$E$2:$E$56,,0)</f>
        <v>United States</v>
      </c>
      <c r="P2121" s="29" t="str">
        <f>_xlfn.XLOOKUP($K2121,mapping!$P$2:$P$4,mapping!$Q$2:$Q$4,,0)</f>
        <v>Medium</v>
      </c>
      <c r="Q2121" s="29" t="str">
        <f>_xlfn.XLOOKUP($I2121,mapping!$M$2:$M$4,mapping!$N$2:$N$4,,0)</f>
        <v>On-site</v>
      </c>
    </row>
    <row r="2122" spans="1:17" x14ac:dyDescent="0.25">
      <c r="A2122" s="28">
        <v>2023</v>
      </c>
      <c r="B2122" s="29" t="s">
        <v>21</v>
      </c>
      <c r="C2122" s="29" t="s">
        <v>12</v>
      </c>
      <c r="D2122" s="29" t="s">
        <v>26</v>
      </c>
      <c r="E2122" s="28">
        <v>96800</v>
      </c>
      <c r="F2122" s="29" t="s">
        <v>14</v>
      </c>
      <c r="G2122" s="28">
        <v>96800</v>
      </c>
      <c r="H2122" s="29" t="s">
        <v>17</v>
      </c>
      <c r="I2122" s="28">
        <v>100</v>
      </c>
      <c r="J2122" s="29" t="s">
        <v>17</v>
      </c>
      <c r="K2122" s="29" t="s">
        <v>16</v>
      </c>
      <c r="L2122" s="29" t="str">
        <f>_xlfn.XLOOKUP($D2122,mapping!$B$2:$B$124,mapping!$A$2:$A$124,,0)</f>
        <v>Data Engineer</v>
      </c>
      <c r="M2122" s="29" t="str">
        <f>_xlfn.XLOOKUP($C2122,mapping!$J$2:$J$5,mapping!$K$2:$K$5,,0)</f>
        <v>Full-Time</v>
      </c>
      <c r="N2122" s="29" t="str">
        <f>_xlfn.XLOOKUP($B2122,mapping!$G$2:$G$5,mapping!$H$2:$H$5,,0)</f>
        <v>Senior</v>
      </c>
      <c r="O2122" s="29" t="str">
        <f>_xlfn.XLOOKUP($J2122,mapping!$D$2:$D$56,mapping!$E$2:$E$56,,0)</f>
        <v>United States</v>
      </c>
      <c r="P2122" s="29" t="str">
        <f>_xlfn.XLOOKUP($K2122,mapping!$P$2:$P$4,mapping!$Q$2:$Q$4,,0)</f>
        <v>Medium</v>
      </c>
      <c r="Q2122" s="29" t="str">
        <f>_xlfn.XLOOKUP($I2122,mapping!$M$2:$M$4,mapping!$N$2:$N$4,,0)</f>
        <v>Remote</v>
      </c>
    </row>
    <row r="2123" spans="1:17" x14ac:dyDescent="0.25">
      <c r="A2123" s="28">
        <v>2023</v>
      </c>
      <c r="B2123" s="29" t="s">
        <v>21</v>
      </c>
      <c r="C2123" s="29" t="s">
        <v>12</v>
      </c>
      <c r="D2123" s="29" t="s">
        <v>51</v>
      </c>
      <c r="E2123" s="28">
        <v>136000</v>
      </c>
      <c r="F2123" s="29" t="s">
        <v>14</v>
      </c>
      <c r="G2123" s="28">
        <v>136000</v>
      </c>
      <c r="H2123" s="29" t="s">
        <v>17</v>
      </c>
      <c r="I2123" s="28">
        <v>0</v>
      </c>
      <c r="J2123" s="29" t="s">
        <v>17</v>
      </c>
      <c r="K2123" s="29" t="s">
        <v>33</v>
      </c>
      <c r="L2123" s="29" t="str">
        <f>_xlfn.XLOOKUP($D2123,mapping!$B$2:$B$124,mapping!$A$2:$A$124,,0)</f>
        <v>Applied Scientist</v>
      </c>
      <c r="M2123" s="29" t="str">
        <f>_xlfn.XLOOKUP($C2123,mapping!$J$2:$J$5,mapping!$K$2:$K$5,,0)</f>
        <v>Full-Time</v>
      </c>
      <c r="N2123" s="29" t="str">
        <f>_xlfn.XLOOKUP($B2123,mapping!$G$2:$G$5,mapping!$H$2:$H$5,,0)</f>
        <v>Senior</v>
      </c>
      <c r="O2123" s="29" t="str">
        <f>_xlfn.XLOOKUP($J2123,mapping!$D$2:$D$56,mapping!$E$2:$E$56,,0)</f>
        <v>United States</v>
      </c>
      <c r="P2123" s="29" t="str">
        <f>_xlfn.XLOOKUP($K2123,mapping!$P$2:$P$4,mapping!$Q$2:$Q$4,,0)</f>
        <v>Large</v>
      </c>
      <c r="Q2123" s="29" t="str">
        <f>_xlfn.XLOOKUP($I2123,mapping!$M$2:$M$4,mapping!$N$2:$N$4,,0)</f>
        <v>On-site</v>
      </c>
    </row>
    <row r="2124" spans="1:17" x14ac:dyDescent="0.25">
      <c r="A2124" s="28">
        <v>2023</v>
      </c>
      <c r="B2124" s="29" t="s">
        <v>21</v>
      </c>
      <c r="C2124" s="29" t="s">
        <v>12</v>
      </c>
      <c r="D2124" s="29" t="s">
        <v>41</v>
      </c>
      <c r="E2124" s="28">
        <v>240000</v>
      </c>
      <c r="F2124" s="29" t="s">
        <v>14</v>
      </c>
      <c r="G2124" s="28">
        <v>240000</v>
      </c>
      <c r="H2124" s="29" t="s">
        <v>17</v>
      </c>
      <c r="I2124" s="28">
        <v>0</v>
      </c>
      <c r="J2124" s="29" t="s">
        <v>17</v>
      </c>
      <c r="K2124" s="29" t="s">
        <v>16</v>
      </c>
      <c r="L2124" s="29" t="str">
        <f>_xlfn.XLOOKUP($D2124,mapping!$B$2:$B$124,mapping!$A$2:$A$124,,0)</f>
        <v>Machine Learning Engineer</v>
      </c>
      <c r="M2124" s="29" t="str">
        <f>_xlfn.XLOOKUP($C2124,mapping!$J$2:$J$5,mapping!$K$2:$K$5,,0)</f>
        <v>Full-Time</v>
      </c>
      <c r="N2124" s="29" t="str">
        <f>_xlfn.XLOOKUP($B2124,mapping!$G$2:$G$5,mapping!$H$2:$H$5,,0)</f>
        <v>Senior</v>
      </c>
      <c r="O2124" s="29" t="str">
        <f>_xlfn.XLOOKUP($J2124,mapping!$D$2:$D$56,mapping!$E$2:$E$56,,0)</f>
        <v>United States</v>
      </c>
      <c r="P2124" s="29" t="str">
        <f>_xlfn.XLOOKUP($K2124,mapping!$P$2:$P$4,mapping!$Q$2:$Q$4,,0)</f>
        <v>Medium</v>
      </c>
      <c r="Q2124" s="29" t="str">
        <f>_xlfn.XLOOKUP($I2124,mapping!$M$2:$M$4,mapping!$N$2:$N$4,,0)</f>
        <v>On-site</v>
      </c>
    </row>
    <row r="2125" spans="1:17" x14ac:dyDescent="0.25">
      <c r="A2125" s="28">
        <v>2023</v>
      </c>
      <c r="B2125" s="29" t="s">
        <v>21</v>
      </c>
      <c r="C2125" s="29" t="s">
        <v>12</v>
      </c>
      <c r="D2125" s="29" t="s">
        <v>51</v>
      </c>
      <c r="E2125" s="28">
        <v>136000</v>
      </c>
      <c r="F2125" s="29" t="s">
        <v>14</v>
      </c>
      <c r="G2125" s="28">
        <v>136000</v>
      </c>
      <c r="H2125" s="29" t="s">
        <v>17</v>
      </c>
      <c r="I2125" s="28">
        <v>0</v>
      </c>
      <c r="J2125" s="29" t="s">
        <v>17</v>
      </c>
      <c r="K2125" s="29" t="s">
        <v>33</v>
      </c>
      <c r="L2125" s="29" t="str">
        <f>_xlfn.XLOOKUP($D2125,mapping!$B$2:$B$124,mapping!$A$2:$A$124,,0)</f>
        <v>Applied Scientist</v>
      </c>
      <c r="M2125" s="29" t="str">
        <f>_xlfn.XLOOKUP($C2125,mapping!$J$2:$J$5,mapping!$K$2:$K$5,,0)</f>
        <v>Full-Time</v>
      </c>
      <c r="N2125" s="29" t="str">
        <f>_xlfn.XLOOKUP($B2125,mapping!$G$2:$G$5,mapping!$H$2:$H$5,,0)</f>
        <v>Senior</v>
      </c>
      <c r="O2125" s="29" t="str">
        <f>_xlfn.XLOOKUP($J2125,mapping!$D$2:$D$56,mapping!$E$2:$E$56,,0)</f>
        <v>United States</v>
      </c>
      <c r="P2125" s="29" t="str">
        <f>_xlfn.XLOOKUP($K2125,mapping!$P$2:$P$4,mapping!$Q$2:$Q$4,,0)</f>
        <v>Large</v>
      </c>
      <c r="Q2125" s="29" t="str">
        <f>_xlfn.XLOOKUP($I2125,mapping!$M$2:$M$4,mapping!$N$2:$N$4,,0)</f>
        <v>On-site</v>
      </c>
    </row>
    <row r="2126" spans="1:17" x14ac:dyDescent="0.25">
      <c r="A2126" s="28">
        <v>2023</v>
      </c>
      <c r="B2126" s="29" t="s">
        <v>11</v>
      </c>
      <c r="C2126" s="29" t="s">
        <v>12</v>
      </c>
      <c r="D2126" s="29" t="s">
        <v>22</v>
      </c>
      <c r="E2126" s="28">
        <v>110000</v>
      </c>
      <c r="F2126" s="29" t="s">
        <v>14</v>
      </c>
      <c r="G2126" s="28">
        <v>110000</v>
      </c>
      <c r="H2126" s="29" t="s">
        <v>17</v>
      </c>
      <c r="I2126" s="28">
        <v>0</v>
      </c>
      <c r="J2126" s="29" t="s">
        <v>17</v>
      </c>
      <c r="K2126" s="29" t="s">
        <v>16</v>
      </c>
      <c r="L2126" s="29" t="str">
        <f>_xlfn.XLOOKUP($D2126,mapping!$B$2:$B$124,mapping!$A$2:$A$124,,0)</f>
        <v>Data Scientist</v>
      </c>
      <c r="M2126" s="29" t="str">
        <f>_xlfn.XLOOKUP($C2126,mapping!$J$2:$J$5,mapping!$K$2:$K$5,,0)</f>
        <v>Full-Time</v>
      </c>
      <c r="N2126" s="29" t="str">
        <f>_xlfn.XLOOKUP($B2126,mapping!$G$2:$G$5,mapping!$H$2:$H$5,,0)</f>
        <v>Mid-Level</v>
      </c>
      <c r="O2126" s="29" t="str">
        <f>_xlfn.XLOOKUP($J2126,mapping!$D$2:$D$56,mapping!$E$2:$E$56,,0)</f>
        <v>United States</v>
      </c>
      <c r="P2126" s="29" t="str">
        <f>_xlfn.XLOOKUP($K2126,mapping!$P$2:$P$4,mapping!$Q$2:$Q$4,,0)</f>
        <v>Medium</v>
      </c>
      <c r="Q2126" s="29" t="str">
        <f>_xlfn.XLOOKUP($I2126,mapping!$M$2:$M$4,mapping!$N$2:$N$4,,0)</f>
        <v>On-site</v>
      </c>
    </row>
    <row r="2127" spans="1:17" x14ac:dyDescent="0.25">
      <c r="A2127" s="28">
        <v>2023</v>
      </c>
      <c r="B2127" s="29" t="s">
        <v>21</v>
      </c>
      <c r="C2127" s="29" t="s">
        <v>12</v>
      </c>
      <c r="D2127" s="29" t="s">
        <v>18</v>
      </c>
      <c r="E2127" s="28">
        <v>220000</v>
      </c>
      <c r="F2127" s="29" t="s">
        <v>14</v>
      </c>
      <c r="G2127" s="28">
        <v>220000</v>
      </c>
      <c r="H2127" s="29" t="s">
        <v>17</v>
      </c>
      <c r="I2127" s="28">
        <v>0</v>
      </c>
      <c r="J2127" s="29" t="s">
        <v>17</v>
      </c>
      <c r="K2127" s="29" t="s">
        <v>16</v>
      </c>
      <c r="L2127" s="29" t="str">
        <f>_xlfn.XLOOKUP($D2127,mapping!$B$2:$B$124,mapping!$A$2:$A$124,,0)</f>
        <v>Machine Learning Engineer</v>
      </c>
      <c r="M2127" s="29" t="str">
        <f>_xlfn.XLOOKUP($C2127,mapping!$J$2:$J$5,mapping!$K$2:$K$5,,0)</f>
        <v>Full-Time</v>
      </c>
      <c r="N2127" s="29" t="str">
        <f>_xlfn.XLOOKUP($B2127,mapping!$G$2:$G$5,mapping!$H$2:$H$5,,0)</f>
        <v>Senior</v>
      </c>
      <c r="O2127" s="29" t="str">
        <f>_xlfn.XLOOKUP($J2127,mapping!$D$2:$D$56,mapping!$E$2:$E$56,,0)</f>
        <v>United States</v>
      </c>
      <c r="P2127" s="29" t="str">
        <f>_xlfn.XLOOKUP($K2127,mapping!$P$2:$P$4,mapping!$Q$2:$Q$4,,0)</f>
        <v>Medium</v>
      </c>
      <c r="Q2127" s="29" t="str">
        <f>_xlfn.XLOOKUP($I2127,mapping!$M$2:$M$4,mapping!$N$2:$N$4,,0)</f>
        <v>On-site</v>
      </c>
    </row>
    <row r="2128" spans="1:17" x14ac:dyDescent="0.25">
      <c r="A2128" s="28">
        <v>2022</v>
      </c>
      <c r="B2128" s="29" t="s">
        <v>21</v>
      </c>
      <c r="C2128" s="29" t="s">
        <v>12</v>
      </c>
      <c r="D2128" s="29" t="s">
        <v>13</v>
      </c>
      <c r="E2128" s="28">
        <v>135000</v>
      </c>
      <c r="F2128" s="29" t="s">
        <v>14</v>
      </c>
      <c r="G2128" s="28">
        <v>135000</v>
      </c>
      <c r="H2128" s="29" t="s">
        <v>17</v>
      </c>
      <c r="I2128" s="28">
        <v>100</v>
      </c>
      <c r="J2128" s="29" t="s">
        <v>17</v>
      </c>
      <c r="K2128" s="29" t="s">
        <v>16</v>
      </c>
      <c r="L2128" s="29" t="str">
        <f>_xlfn.XLOOKUP($D2128,mapping!$B$2:$B$124,mapping!$A$2:$A$124,,0)</f>
        <v>Data Analyst</v>
      </c>
      <c r="M2128" s="29" t="str">
        <f>_xlfn.XLOOKUP($C2128,mapping!$J$2:$J$5,mapping!$K$2:$K$5,,0)</f>
        <v>Full-Time</v>
      </c>
      <c r="N2128" s="29" t="str">
        <f>_xlfn.XLOOKUP($B2128,mapping!$G$2:$G$5,mapping!$H$2:$H$5,,0)</f>
        <v>Senior</v>
      </c>
      <c r="O2128" s="29" t="str">
        <f>_xlfn.XLOOKUP($J2128,mapping!$D$2:$D$56,mapping!$E$2:$E$56,,0)</f>
        <v>United States</v>
      </c>
      <c r="P2128" s="29" t="str">
        <f>_xlfn.XLOOKUP($K2128,mapping!$P$2:$P$4,mapping!$Q$2:$Q$4,,0)</f>
        <v>Medium</v>
      </c>
      <c r="Q2128" s="29" t="str">
        <f>_xlfn.XLOOKUP($I2128,mapping!$M$2:$M$4,mapping!$N$2:$N$4,,0)</f>
        <v>Remote</v>
      </c>
    </row>
    <row r="2129" spans="1:17" x14ac:dyDescent="0.25">
      <c r="A2129" s="28">
        <v>2023</v>
      </c>
      <c r="B2129" s="29" t="s">
        <v>21</v>
      </c>
      <c r="C2129" s="29" t="s">
        <v>12</v>
      </c>
      <c r="D2129" s="29" t="s">
        <v>18</v>
      </c>
      <c r="E2129" s="28">
        <v>166600</v>
      </c>
      <c r="F2129" s="29" t="s">
        <v>14</v>
      </c>
      <c r="G2129" s="28">
        <v>166600</v>
      </c>
      <c r="H2129" s="29" t="s">
        <v>17</v>
      </c>
      <c r="I2129" s="28">
        <v>0</v>
      </c>
      <c r="J2129" s="29" t="s">
        <v>17</v>
      </c>
      <c r="K2129" s="29" t="s">
        <v>16</v>
      </c>
      <c r="L2129" s="29" t="str">
        <f>_xlfn.XLOOKUP($D2129,mapping!$B$2:$B$124,mapping!$A$2:$A$124,,0)</f>
        <v>Machine Learning Engineer</v>
      </c>
      <c r="M2129" s="29" t="str">
        <f>_xlfn.XLOOKUP($C2129,mapping!$J$2:$J$5,mapping!$K$2:$K$5,,0)</f>
        <v>Full-Time</v>
      </c>
      <c r="N2129" s="29" t="str">
        <f>_xlfn.XLOOKUP($B2129,mapping!$G$2:$G$5,mapping!$H$2:$H$5,,0)</f>
        <v>Senior</v>
      </c>
      <c r="O2129" s="29" t="str">
        <f>_xlfn.XLOOKUP($J2129,mapping!$D$2:$D$56,mapping!$E$2:$E$56,,0)</f>
        <v>United States</v>
      </c>
      <c r="P2129" s="29" t="str">
        <f>_xlfn.XLOOKUP($K2129,mapping!$P$2:$P$4,mapping!$Q$2:$Q$4,,0)</f>
        <v>Medium</v>
      </c>
      <c r="Q2129" s="29" t="str">
        <f>_xlfn.XLOOKUP($I2129,mapping!$M$2:$M$4,mapping!$N$2:$N$4,,0)</f>
        <v>On-site</v>
      </c>
    </row>
    <row r="2130" spans="1:17" x14ac:dyDescent="0.25">
      <c r="A2130" s="28">
        <v>2023</v>
      </c>
      <c r="B2130" s="29" t="s">
        <v>11</v>
      </c>
      <c r="C2130" s="29" t="s">
        <v>12</v>
      </c>
      <c r="D2130" s="29" t="s">
        <v>40</v>
      </c>
      <c r="E2130" s="28">
        <v>100631</v>
      </c>
      <c r="F2130" s="29" t="s">
        <v>14</v>
      </c>
      <c r="G2130" s="28">
        <v>100631</v>
      </c>
      <c r="H2130" s="29" t="s">
        <v>45</v>
      </c>
      <c r="I2130" s="28">
        <v>0</v>
      </c>
      <c r="J2130" s="29" t="s">
        <v>45</v>
      </c>
      <c r="K2130" s="29" t="s">
        <v>16</v>
      </c>
      <c r="L2130" s="29" t="str">
        <f>_xlfn.XLOOKUP($D2130,mapping!$B$2:$B$124,mapping!$A$2:$A$124,,0)</f>
        <v>Business Intelligence</v>
      </c>
      <c r="M2130" s="29" t="str">
        <f>_xlfn.XLOOKUP($C2130,mapping!$J$2:$J$5,mapping!$K$2:$K$5,,0)</f>
        <v>Full-Time</v>
      </c>
      <c r="N2130" s="29" t="str">
        <f>_xlfn.XLOOKUP($B2130,mapping!$G$2:$G$5,mapping!$H$2:$H$5,,0)</f>
        <v>Mid-Level</v>
      </c>
      <c r="O2130" s="29" t="str">
        <f>_xlfn.XLOOKUP($J2130,mapping!$D$2:$D$56,mapping!$E$2:$E$56,,0)</f>
        <v>Canada</v>
      </c>
      <c r="P2130" s="29" t="str">
        <f>_xlfn.XLOOKUP($K2130,mapping!$P$2:$P$4,mapping!$Q$2:$Q$4,,0)</f>
        <v>Medium</v>
      </c>
      <c r="Q2130" s="29" t="str">
        <f>_xlfn.XLOOKUP($I2130,mapping!$M$2:$M$4,mapping!$N$2:$N$4,,0)</f>
        <v>On-site</v>
      </c>
    </row>
    <row r="2131" spans="1:17" x14ac:dyDescent="0.25">
      <c r="A2131" s="28">
        <v>2023</v>
      </c>
      <c r="B2131" s="29" t="s">
        <v>11</v>
      </c>
      <c r="C2131" s="29" t="s">
        <v>12</v>
      </c>
      <c r="D2131" s="29" t="s">
        <v>171</v>
      </c>
      <c r="E2131" s="28">
        <v>120000</v>
      </c>
      <c r="F2131" s="29" t="s">
        <v>14</v>
      </c>
      <c r="G2131" s="28">
        <v>120000</v>
      </c>
      <c r="H2131" s="29" t="s">
        <v>28</v>
      </c>
      <c r="I2131" s="28">
        <v>50</v>
      </c>
      <c r="J2131" s="29" t="s">
        <v>28</v>
      </c>
      <c r="K2131" s="29" t="s">
        <v>16</v>
      </c>
      <c r="L2131" s="29" t="str">
        <f>_xlfn.XLOOKUP($D2131,mapping!$B$2:$B$124,mapping!$A$2:$A$124,,0)</f>
        <v>Others</v>
      </c>
      <c r="M2131" s="29" t="str">
        <f>_xlfn.XLOOKUP($C2131,mapping!$J$2:$J$5,mapping!$K$2:$K$5,,0)</f>
        <v>Full-Time</v>
      </c>
      <c r="N2131" s="29" t="str">
        <f>_xlfn.XLOOKUP($B2131,mapping!$G$2:$G$5,mapping!$H$2:$H$5,,0)</f>
        <v>Mid-Level</v>
      </c>
      <c r="O2131" s="29" t="str">
        <f>_xlfn.XLOOKUP($J2131,mapping!$D$2:$D$56,mapping!$E$2:$E$56,,0)</f>
        <v>United Kingdom</v>
      </c>
      <c r="P2131" s="29" t="str">
        <f>_xlfn.XLOOKUP($K2131,mapping!$P$2:$P$4,mapping!$Q$2:$Q$4,,0)</f>
        <v>Medium</v>
      </c>
      <c r="Q2131" s="29" t="str">
        <f>_xlfn.XLOOKUP($I2131,mapping!$M$2:$M$4,mapping!$N$2:$N$4,,0)</f>
        <v>Hybrid</v>
      </c>
    </row>
    <row r="2132" spans="1:17" x14ac:dyDescent="0.25">
      <c r="A2132" s="28">
        <v>2024</v>
      </c>
      <c r="B2132" s="29" t="s">
        <v>21</v>
      </c>
      <c r="C2132" s="29" t="s">
        <v>12</v>
      </c>
      <c r="D2132" s="29" t="s">
        <v>51</v>
      </c>
      <c r="E2132" s="28">
        <v>260000</v>
      </c>
      <c r="F2132" s="29" t="s">
        <v>14</v>
      </c>
      <c r="G2132" s="28">
        <v>260000</v>
      </c>
      <c r="H2132" s="29" t="s">
        <v>17</v>
      </c>
      <c r="I2132" s="28">
        <v>0</v>
      </c>
      <c r="J2132" s="29" t="s">
        <v>17</v>
      </c>
      <c r="K2132" s="29" t="s">
        <v>33</v>
      </c>
      <c r="L2132" s="29" t="str">
        <f>_xlfn.XLOOKUP($D2132,mapping!$B$2:$B$124,mapping!$A$2:$A$124,,0)</f>
        <v>Applied Scientist</v>
      </c>
      <c r="M2132" s="29" t="str">
        <f>_xlfn.XLOOKUP($C2132,mapping!$J$2:$J$5,mapping!$K$2:$K$5,,0)</f>
        <v>Full-Time</v>
      </c>
      <c r="N2132" s="29" t="str">
        <f>_xlfn.XLOOKUP($B2132,mapping!$G$2:$G$5,mapping!$H$2:$H$5,,0)</f>
        <v>Senior</v>
      </c>
      <c r="O2132" s="29" t="str">
        <f>_xlfn.XLOOKUP($J2132,mapping!$D$2:$D$56,mapping!$E$2:$E$56,,0)</f>
        <v>United States</v>
      </c>
      <c r="P2132" s="29" t="str">
        <f>_xlfn.XLOOKUP($K2132,mapping!$P$2:$P$4,mapping!$Q$2:$Q$4,,0)</f>
        <v>Large</v>
      </c>
      <c r="Q2132" s="29" t="str">
        <f>_xlfn.XLOOKUP($I2132,mapping!$M$2:$M$4,mapping!$N$2:$N$4,,0)</f>
        <v>On-site</v>
      </c>
    </row>
    <row r="2133" spans="1:17" x14ac:dyDescent="0.25">
      <c r="A2133" s="28">
        <v>2024</v>
      </c>
      <c r="B2133" s="29" t="s">
        <v>11</v>
      </c>
      <c r="C2133" s="29" t="s">
        <v>12</v>
      </c>
      <c r="D2133" s="29" t="s">
        <v>58</v>
      </c>
      <c r="E2133" s="28">
        <v>188500</v>
      </c>
      <c r="F2133" s="29" t="s">
        <v>14</v>
      </c>
      <c r="G2133" s="28">
        <v>188500</v>
      </c>
      <c r="H2133" s="29" t="s">
        <v>17</v>
      </c>
      <c r="I2133" s="28">
        <v>0</v>
      </c>
      <c r="J2133" s="29" t="s">
        <v>17</v>
      </c>
      <c r="K2133" s="29" t="s">
        <v>16</v>
      </c>
      <c r="L2133" s="29" t="str">
        <f>_xlfn.XLOOKUP($D2133,mapping!$B$2:$B$124,mapping!$A$2:$A$124,,0)</f>
        <v>Data Manager</v>
      </c>
      <c r="M2133" s="29" t="str">
        <f>_xlfn.XLOOKUP($C2133,mapping!$J$2:$J$5,mapping!$K$2:$K$5,,0)</f>
        <v>Full-Time</v>
      </c>
      <c r="N2133" s="29" t="str">
        <f>_xlfn.XLOOKUP($B2133,mapping!$G$2:$G$5,mapping!$H$2:$H$5,,0)</f>
        <v>Mid-Level</v>
      </c>
      <c r="O2133" s="29" t="str">
        <f>_xlfn.XLOOKUP($J2133,mapping!$D$2:$D$56,mapping!$E$2:$E$56,,0)</f>
        <v>United States</v>
      </c>
      <c r="P2133" s="29" t="str">
        <f>_xlfn.XLOOKUP($K2133,mapping!$P$2:$P$4,mapping!$Q$2:$Q$4,,0)</f>
        <v>Medium</v>
      </c>
      <c r="Q2133" s="29" t="str">
        <f>_xlfn.XLOOKUP($I2133,mapping!$M$2:$M$4,mapping!$N$2:$N$4,,0)</f>
        <v>On-site</v>
      </c>
    </row>
    <row r="2134" spans="1:17" x14ac:dyDescent="0.25">
      <c r="A2134" s="28">
        <v>2024</v>
      </c>
      <c r="B2134" s="29" t="s">
        <v>21</v>
      </c>
      <c r="C2134" s="29" t="s">
        <v>12</v>
      </c>
      <c r="D2134" s="29" t="s">
        <v>22</v>
      </c>
      <c r="E2134" s="28">
        <v>190500</v>
      </c>
      <c r="F2134" s="29" t="s">
        <v>14</v>
      </c>
      <c r="G2134" s="28">
        <v>190500</v>
      </c>
      <c r="H2134" s="29" t="s">
        <v>45</v>
      </c>
      <c r="I2134" s="28">
        <v>100</v>
      </c>
      <c r="J2134" s="29" t="s">
        <v>45</v>
      </c>
      <c r="K2134" s="29" t="s">
        <v>16</v>
      </c>
      <c r="L2134" s="29" t="str">
        <f>_xlfn.XLOOKUP($D2134,mapping!$B$2:$B$124,mapping!$A$2:$A$124,,0)</f>
        <v>Data Scientist</v>
      </c>
      <c r="M2134" s="29" t="str">
        <f>_xlfn.XLOOKUP($C2134,mapping!$J$2:$J$5,mapping!$K$2:$K$5,,0)</f>
        <v>Full-Time</v>
      </c>
      <c r="N2134" s="29" t="str">
        <f>_xlfn.XLOOKUP($B2134,mapping!$G$2:$G$5,mapping!$H$2:$H$5,,0)</f>
        <v>Senior</v>
      </c>
      <c r="O2134" s="29" t="str">
        <f>_xlfn.XLOOKUP($J2134,mapping!$D$2:$D$56,mapping!$E$2:$E$56,,0)</f>
        <v>Canada</v>
      </c>
      <c r="P2134" s="29" t="str">
        <f>_xlfn.XLOOKUP($K2134,mapping!$P$2:$P$4,mapping!$Q$2:$Q$4,,0)</f>
        <v>Medium</v>
      </c>
      <c r="Q2134" s="29" t="str">
        <f>_xlfn.XLOOKUP($I2134,mapping!$M$2:$M$4,mapping!$N$2:$N$4,,0)</f>
        <v>Remote</v>
      </c>
    </row>
    <row r="2135" spans="1:17" x14ac:dyDescent="0.25">
      <c r="A2135" s="28">
        <v>2022</v>
      </c>
      <c r="B2135" s="29" t="s">
        <v>11</v>
      </c>
      <c r="C2135" s="29" t="s">
        <v>12</v>
      </c>
      <c r="D2135" s="29" t="s">
        <v>22</v>
      </c>
      <c r="E2135" s="28">
        <v>110000</v>
      </c>
      <c r="F2135" s="29" t="s">
        <v>19</v>
      </c>
      <c r="G2135" s="28">
        <v>115573</v>
      </c>
      <c r="H2135" s="29" t="s">
        <v>44</v>
      </c>
      <c r="I2135" s="28">
        <v>0</v>
      </c>
      <c r="J2135" s="29" t="s">
        <v>44</v>
      </c>
      <c r="K2135" s="29" t="s">
        <v>16</v>
      </c>
      <c r="L2135" s="29" t="str">
        <f>_xlfn.XLOOKUP($D2135,mapping!$B$2:$B$124,mapping!$A$2:$A$124,,0)</f>
        <v>Data Scientist</v>
      </c>
      <c r="M2135" s="29" t="str">
        <f>_xlfn.XLOOKUP($C2135,mapping!$J$2:$J$5,mapping!$K$2:$K$5,,0)</f>
        <v>Full-Time</v>
      </c>
      <c r="N2135" s="29" t="str">
        <f>_xlfn.XLOOKUP($B2135,mapping!$G$2:$G$5,mapping!$H$2:$H$5,,0)</f>
        <v>Mid-Level</v>
      </c>
      <c r="O2135" s="29" t="str">
        <f>_xlfn.XLOOKUP($J2135,mapping!$D$2:$D$56,mapping!$E$2:$E$56,,0)</f>
        <v>Netherlands</v>
      </c>
      <c r="P2135" s="29" t="str">
        <f>_xlfn.XLOOKUP($K2135,mapping!$P$2:$P$4,mapping!$Q$2:$Q$4,,0)</f>
        <v>Medium</v>
      </c>
      <c r="Q2135" s="29" t="str">
        <f>_xlfn.XLOOKUP($I2135,mapping!$M$2:$M$4,mapping!$N$2:$N$4,,0)</f>
        <v>On-site</v>
      </c>
    </row>
    <row r="2136" spans="1:17" x14ac:dyDescent="0.25">
      <c r="A2136" s="28">
        <v>2023</v>
      </c>
      <c r="B2136" s="29" t="s">
        <v>21</v>
      </c>
      <c r="C2136" s="29" t="s">
        <v>12</v>
      </c>
      <c r="D2136" s="29" t="s">
        <v>22</v>
      </c>
      <c r="E2136" s="28">
        <v>219000</v>
      </c>
      <c r="F2136" s="29" t="s">
        <v>14</v>
      </c>
      <c r="G2136" s="28">
        <v>219000</v>
      </c>
      <c r="H2136" s="29" t="s">
        <v>17</v>
      </c>
      <c r="I2136" s="28">
        <v>0</v>
      </c>
      <c r="J2136" s="29" t="s">
        <v>17</v>
      </c>
      <c r="K2136" s="29" t="s">
        <v>16</v>
      </c>
      <c r="L2136" s="29" t="str">
        <f>_xlfn.XLOOKUP($D2136,mapping!$B$2:$B$124,mapping!$A$2:$A$124,,0)</f>
        <v>Data Scientist</v>
      </c>
      <c r="M2136" s="29" t="str">
        <f>_xlfn.XLOOKUP($C2136,mapping!$J$2:$J$5,mapping!$K$2:$K$5,,0)</f>
        <v>Full-Time</v>
      </c>
      <c r="N2136" s="29" t="str">
        <f>_xlfn.XLOOKUP($B2136,mapping!$G$2:$G$5,mapping!$H$2:$H$5,,0)</f>
        <v>Senior</v>
      </c>
      <c r="O2136" s="29" t="str">
        <f>_xlfn.XLOOKUP($J2136,mapping!$D$2:$D$56,mapping!$E$2:$E$56,,0)</f>
        <v>United States</v>
      </c>
      <c r="P2136" s="29" t="str">
        <f>_xlfn.XLOOKUP($K2136,mapping!$P$2:$P$4,mapping!$Q$2:$Q$4,,0)</f>
        <v>Medium</v>
      </c>
      <c r="Q2136" s="29" t="str">
        <f>_xlfn.XLOOKUP($I2136,mapping!$M$2:$M$4,mapping!$N$2:$N$4,,0)</f>
        <v>On-site</v>
      </c>
    </row>
    <row r="2137" spans="1:17" x14ac:dyDescent="0.25">
      <c r="A2137" s="28">
        <v>2024</v>
      </c>
      <c r="B2137" s="29" t="s">
        <v>21</v>
      </c>
      <c r="C2137" s="29" t="s">
        <v>12</v>
      </c>
      <c r="D2137" s="29" t="s">
        <v>34</v>
      </c>
      <c r="E2137" s="28">
        <v>141300</v>
      </c>
      <c r="F2137" s="29" t="s">
        <v>14</v>
      </c>
      <c r="G2137" s="28">
        <v>141300</v>
      </c>
      <c r="H2137" s="29" t="s">
        <v>17</v>
      </c>
      <c r="I2137" s="28">
        <v>100</v>
      </c>
      <c r="J2137" s="29" t="s">
        <v>17</v>
      </c>
      <c r="K2137" s="29" t="s">
        <v>16</v>
      </c>
      <c r="L2137" s="29" t="str">
        <f>_xlfn.XLOOKUP($D2137,mapping!$B$2:$B$124,mapping!$A$2:$A$124,,0)</f>
        <v>Researcher</v>
      </c>
      <c r="M2137" s="29" t="str">
        <f>_xlfn.XLOOKUP($C2137,mapping!$J$2:$J$5,mapping!$K$2:$K$5,,0)</f>
        <v>Full-Time</v>
      </c>
      <c r="N2137" s="29" t="str">
        <f>_xlfn.XLOOKUP($B2137,mapping!$G$2:$G$5,mapping!$H$2:$H$5,,0)</f>
        <v>Senior</v>
      </c>
      <c r="O2137" s="29" t="str">
        <f>_xlfn.XLOOKUP($J2137,mapping!$D$2:$D$56,mapping!$E$2:$E$56,,0)</f>
        <v>United States</v>
      </c>
      <c r="P2137" s="29" t="str">
        <f>_xlfn.XLOOKUP($K2137,mapping!$P$2:$P$4,mapping!$Q$2:$Q$4,,0)</f>
        <v>Medium</v>
      </c>
      <c r="Q2137" s="29" t="str">
        <f>_xlfn.XLOOKUP($I2137,mapping!$M$2:$M$4,mapping!$N$2:$N$4,,0)</f>
        <v>Remote</v>
      </c>
    </row>
    <row r="2138" spans="1:17" x14ac:dyDescent="0.25">
      <c r="A2138" s="28">
        <v>2022</v>
      </c>
      <c r="B2138" s="29" t="s">
        <v>21</v>
      </c>
      <c r="C2138" s="29" t="s">
        <v>12</v>
      </c>
      <c r="D2138" s="29" t="s">
        <v>26</v>
      </c>
      <c r="E2138" s="28">
        <v>193750</v>
      </c>
      <c r="F2138" s="29" t="s">
        <v>14</v>
      </c>
      <c r="G2138" s="28">
        <v>193750</v>
      </c>
      <c r="H2138" s="29" t="s">
        <v>17</v>
      </c>
      <c r="I2138" s="28">
        <v>100</v>
      </c>
      <c r="J2138" s="29" t="s">
        <v>17</v>
      </c>
      <c r="K2138" s="29" t="s">
        <v>16</v>
      </c>
      <c r="L2138" s="29" t="str">
        <f>_xlfn.XLOOKUP($D2138,mapping!$B$2:$B$124,mapping!$A$2:$A$124,,0)</f>
        <v>Data Engineer</v>
      </c>
      <c r="M2138" s="29" t="str">
        <f>_xlfn.XLOOKUP($C2138,mapping!$J$2:$J$5,mapping!$K$2:$K$5,,0)</f>
        <v>Full-Time</v>
      </c>
      <c r="N2138" s="29" t="str">
        <f>_xlfn.XLOOKUP($B2138,mapping!$G$2:$G$5,mapping!$H$2:$H$5,,0)</f>
        <v>Senior</v>
      </c>
      <c r="O2138" s="29" t="str">
        <f>_xlfn.XLOOKUP($J2138,mapping!$D$2:$D$56,mapping!$E$2:$E$56,,0)</f>
        <v>United States</v>
      </c>
      <c r="P2138" s="29" t="str">
        <f>_xlfn.XLOOKUP($K2138,mapping!$P$2:$P$4,mapping!$Q$2:$Q$4,,0)</f>
        <v>Medium</v>
      </c>
      <c r="Q2138" s="29" t="str">
        <f>_xlfn.XLOOKUP($I2138,mapping!$M$2:$M$4,mapping!$N$2:$N$4,,0)</f>
        <v>Remote</v>
      </c>
    </row>
    <row r="2139" spans="1:17" x14ac:dyDescent="0.25">
      <c r="A2139" s="28">
        <v>2024</v>
      </c>
      <c r="B2139" s="29" t="s">
        <v>21</v>
      </c>
      <c r="C2139" s="29" t="s">
        <v>12</v>
      </c>
      <c r="D2139" s="29" t="s">
        <v>13</v>
      </c>
      <c r="E2139" s="28">
        <v>128800</v>
      </c>
      <c r="F2139" s="29" t="s">
        <v>14</v>
      </c>
      <c r="G2139" s="28">
        <v>128800</v>
      </c>
      <c r="H2139" s="29" t="s">
        <v>17</v>
      </c>
      <c r="I2139" s="28">
        <v>0</v>
      </c>
      <c r="J2139" s="29" t="s">
        <v>17</v>
      </c>
      <c r="K2139" s="29" t="s">
        <v>16</v>
      </c>
      <c r="L2139" s="29" t="str">
        <f>_xlfn.XLOOKUP($D2139,mapping!$B$2:$B$124,mapping!$A$2:$A$124,,0)</f>
        <v>Data Analyst</v>
      </c>
      <c r="M2139" s="29" t="str">
        <f>_xlfn.XLOOKUP($C2139,mapping!$J$2:$J$5,mapping!$K$2:$K$5,,0)</f>
        <v>Full-Time</v>
      </c>
      <c r="N2139" s="29" t="str">
        <f>_xlfn.XLOOKUP($B2139,mapping!$G$2:$G$5,mapping!$H$2:$H$5,,0)</f>
        <v>Senior</v>
      </c>
      <c r="O2139" s="29" t="str">
        <f>_xlfn.XLOOKUP($J2139,mapping!$D$2:$D$56,mapping!$E$2:$E$56,,0)</f>
        <v>United States</v>
      </c>
      <c r="P2139" s="29" t="str">
        <f>_xlfn.XLOOKUP($K2139,mapping!$P$2:$P$4,mapping!$Q$2:$Q$4,,0)</f>
        <v>Medium</v>
      </c>
      <c r="Q2139" s="29" t="str">
        <f>_xlfn.XLOOKUP($I2139,mapping!$M$2:$M$4,mapping!$N$2:$N$4,,0)</f>
        <v>On-site</v>
      </c>
    </row>
    <row r="2140" spans="1:17" x14ac:dyDescent="0.25">
      <c r="A2140" s="28">
        <v>2023</v>
      </c>
      <c r="B2140" s="29" t="s">
        <v>21</v>
      </c>
      <c r="C2140" s="29" t="s">
        <v>12</v>
      </c>
      <c r="D2140" s="29" t="s">
        <v>18</v>
      </c>
      <c r="E2140" s="28">
        <v>175000</v>
      </c>
      <c r="F2140" s="29" t="s">
        <v>14</v>
      </c>
      <c r="G2140" s="28">
        <v>175000</v>
      </c>
      <c r="H2140" s="29" t="s">
        <v>17</v>
      </c>
      <c r="I2140" s="28">
        <v>100</v>
      </c>
      <c r="J2140" s="29" t="s">
        <v>17</v>
      </c>
      <c r="K2140" s="29" t="s">
        <v>16</v>
      </c>
      <c r="L2140" s="29" t="str">
        <f>_xlfn.XLOOKUP($D2140,mapping!$B$2:$B$124,mapping!$A$2:$A$124,,0)</f>
        <v>Machine Learning Engineer</v>
      </c>
      <c r="M2140" s="29" t="str">
        <f>_xlfn.XLOOKUP($C2140,mapping!$J$2:$J$5,mapping!$K$2:$K$5,,0)</f>
        <v>Full-Time</v>
      </c>
      <c r="N2140" s="29" t="str">
        <f>_xlfn.XLOOKUP($B2140,mapping!$G$2:$G$5,mapping!$H$2:$H$5,,0)</f>
        <v>Senior</v>
      </c>
      <c r="O2140" s="29" t="str">
        <f>_xlfn.XLOOKUP($J2140,mapping!$D$2:$D$56,mapping!$E$2:$E$56,,0)</f>
        <v>United States</v>
      </c>
      <c r="P2140" s="29" t="str">
        <f>_xlfn.XLOOKUP($K2140,mapping!$P$2:$P$4,mapping!$Q$2:$Q$4,,0)</f>
        <v>Medium</v>
      </c>
      <c r="Q2140" s="29" t="str">
        <f>_xlfn.XLOOKUP($I2140,mapping!$M$2:$M$4,mapping!$N$2:$N$4,,0)</f>
        <v>Remote</v>
      </c>
    </row>
    <row r="2141" spans="1:17" x14ac:dyDescent="0.25">
      <c r="A2141" s="28">
        <v>2023</v>
      </c>
      <c r="B2141" s="29" t="s">
        <v>21</v>
      </c>
      <c r="C2141" s="29" t="s">
        <v>12</v>
      </c>
      <c r="D2141" s="29" t="s">
        <v>50</v>
      </c>
      <c r="E2141" s="28">
        <v>180514</v>
      </c>
      <c r="F2141" s="29" t="s">
        <v>14</v>
      </c>
      <c r="G2141" s="28">
        <v>180514</v>
      </c>
      <c r="H2141" s="29" t="s">
        <v>28</v>
      </c>
      <c r="I2141" s="28">
        <v>100</v>
      </c>
      <c r="J2141" s="29" t="s">
        <v>28</v>
      </c>
      <c r="K2141" s="29" t="s">
        <v>16</v>
      </c>
      <c r="L2141" s="29" t="str">
        <f>_xlfn.XLOOKUP($D2141,mapping!$B$2:$B$124,mapping!$A$2:$A$124,,0)</f>
        <v>Machine Learning Engineer</v>
      </c>
      <c r="M2141" s="29" t="str">
        <f>_xlfn.XLOOKUP($C2141,mapping!$J$2:$J$5,mapping!$K$2:$K$5,,0)</f>
        <v>Full-Time</v>
      </c>
      <c r="N2141" s="29" t="str">
        <f>_xlfn.XLOOKUP($B2141,mapping!$G$2:$G$5,mapping!$H$2:$H$5,,0)</f>
        <v>Senior</v>
      </c>
      <c r="O2141" s="29" t="str">
        <f>_xlfn.XLOOKUP($J2141,mapping!$D$2:$D$56,mapping!$E$2:$E$56,,0)</f>
        <v>United Kingdom</v>
      </c>
      <c r="P2141" s="29" t="str">
        <f>_xlfn.XLOOKUP($K2141,mapping!$P$2:$P$4,mapping!$Q$2:$Q$4,,0)</f>
        <v>Medium</v>
      </c>
      <c r="Q2141" s="29" t="str">
        <f>_xlfn.XLOOKUP($I2141,mapping!$M$2:$M$4,mapping!$N$2:$N$4,,0)</f>
        <v>Remote</v>
      </c>
    </row>
    <row r="2142" spans="1:17" x14ac:dyDescent="0.25">
      <c r="A2142" s="28">
        <v>2023</v>
      </c>
      <c r="B2142" s="29" t="s">
        <v>21</v>
      </c>
      <c r="C2142" s="29" t="s">
        <v>12</v>
      </c>
      <c r="D2142" s="29" t="s">
        <v>31</v>
      </c>
      <c r="E2142" s="28">
        <v>138000</v>
      </c>
      <c r="F2142" s="29" t="s">
        <v>14</v>
      </c>
      <c r="G2142" s="28">
        <v>138000</v>
      </c>
      <c r="H2142" s="29" t="s">
        <v>17</v>
      </c>
      <c r="I2142" s="28">
        <v>0</v>
      </c>
      <c r="J2142" s="29" t="s">
        <v>17</v>
      </c>
      <c r="K2142" s="29" t="s">
        <v>16</v>
      </c>
      <c r="L2142" s="29" t="str">
        <f>_xlfn.XLOOKUP($D2142,mapping!$B$2:$B$124,mapping!$A$2:$A$124,,0)</f>
        <v>Analytics Engineer</v>
      </c>
      <c r="M2142" s="29" t="str">
        <f>_xlfn.XLOOKUP($C2142,mapping!$J$2:$J$5,mapping!$K$2:$K$5,,0)</f>
        <v>Full-Time</v>
      </c>
      <c r="N2142" s="29" t="str">
        <f>_xlfn.XLOOKUP($B2142,mapping!$G$2:$G$5,mapping!$H$2:$H$5,,0)</f>
        <v>Senior</v>
      </c>
      <c r="O2142" s="29" t="str">
        <f>_xlfn.XLOOKUP($J2142,mapping!$D$2:$D$56,mapping!$E$2:$E$56,,0)</f>
        <v>United States</v>
      </c>
      <c r="P2142" s="29" t="str">
        <f>_xlfn.XLOOKUP($K2142,mapping!$P$2:$P$4,mapping!$Q$2:$Q$4,,0)</f>
        <v>Medium</v>
      </c>
      <c r="Q2142" s="29" t="str">
        <f>_xlfn.XLOOKUP($I2142,mapping!$M$2:$M$4,mapping!$N$2:$N$4,,0)</f>
        <v>On-site</v>
      </c>
    </row>
    <row r="2143" spans="1:17" x14ac:dyDescent="0.25">
      <c r="A2143" s="28">
        <v>2024</v>
      </c>
      <c r="B2143" s="29" t="s">
        <v>29</v>
      </c>
      <c r="C2143" s="29" t="s">
        <v>12</v>
      </c>
      <c r="D2143" s="29" t="s">
        <v>43</v>
      </c>
      <c r="E2143" s="28">
        <v>110000</v>
      </c>
      <c r="F2143" s="29" t="s">
        <v>14</v>
      </c>
      <c r="G2143" s="28">
        <v>110000</v>
      </c>
      <c r="H2143" s="29" t="s">
        <v>17</v>
      </c>
      <c r="I2143" s="28">
        <v>0</v>
      </c>
      <c r="J2143" s="29" t="s">
        <v>17</v>
      </c>
      <c r="K2143" s="29" t="s">
        <v>16</v>
      </c>
      <c r="L2143" s="29" t="str">
        <f>_xlfn.XLOOKUP($D2143,mapping!$B$2:$B$124,mapping!$A$2:$A$124,,0)</f>
        <v>Researcher</v>
      </c>
      <c r="M2143" s="29" t="str">
        <f>_xlfn.XLOOKUP($C2143,mapping!$J$2:$J$5,mapping!$K$2:$K$5,,0)</f>
        <v>Full-Time</v>
      </c>
      <c r="N2143" s="29" t="str">
        <f>_xlfn.XLOOKUP($B2143,mapping!$G$2:$G$5,mapping!$H$2:$H$5,,0)</f>
        <v>Junior</v>
      </c>
      <c r="O2143" s="29" t="str">
        <f>_xlfn.XLOOKUP($J2143,mapping!$D$2:$D$56,mapping!$E$2:$E$56,,0)</f>
        <v>United States</v>
      </c>
      <c r="P2143" s="29" t="str">
        <f>_xlfn.XLOOKUP($K2143,mapping!$P$2:$P$4,mapping!$Q$2:$Q$4,,0)</f>
        <v>Medium</v>
      </c>
      <c r="Q2143" s="29" t="str">
        <f>_xlfn.XLOOKUP($I2143,mapping!$M$2:$M$4,mapping!$N$2:$N$4,,0)</f>
        <v>On-site</v>
      </c>
    </row>
    <row r="2144" spans="1:17" x14ac:dyDescent="0.25">
      <c r="A2144" s="28">
        <v>2022</v>
      </c>
      <c r="B2144" s="29" t="s">
        <v>11</v>
      </c>
      <c r="C2144" s="29" t="s">
        <v>12</v>
      </c>
      <c r="D2144" s="29" t="s">
        <v>26</v>
      </c>
      <c r="E2144" s="28">
        <v>80000</v>
      </c>
      <c r="F2144" s="29" t="s">
        <v>14</v>
      </c>
      <c r="G2144" s="28">
        <v>80000</v>
      </c>
      <c r="H2144" s="29" t="s">
        <v>17</v>
      </c>
      <c r="I2144" s="28">
        <v>100</v>
      </c>
      <c r="J2144" s="29" t="s">
        <v>17</v>
      </c>
      <c r="K2144" s="29" t="s">
        <v>16</v>
      </c>
      <c r="L2144" s="29" t="str">
        <f>_xlfn.XLOOKUP($D2144,mapping!$B$2:$B$124,mapping!$A$2:$A$124,,0)</f>
        <v>Data Engineer</v>
      </c>
      <c r="M2144" s="29" t="str">
        <f>_xlfn.XLOOKUP($C2144,mapping!$J$2:$J$5,mapping!$K$2:$K$5,,0)</f>
        <v>Full-Time</v>
      </c>
      <c r="N2144" s="29" t="str">
        <f>_xlfn.XLOOKUP($B2144,mapping!$G$2:$G$5,mapping!$H$2:$H$5,,0)</f>
        <v>Mid-Level</v>
      </c>
      <c r="O2144" s="29" t="str">
        <f>_xlfn.XLOOKUP($J2144,mapping!$D$2:$D$56,mapping!$E$2:$E$56,,0)</f>
        <v>United States</v>
      </c>
      <c r="P2144" s="29" t="str">
        <f>_xlfn.XLOOKUP($K2144,mapping!$P$2:$P$4,mapping!$Q$2:$Q$4,,0)</f>
        <v>Medium</v>
      </c>
      <c r="Q2144" s="29" t="str">
        <f>_xlfn.XLOOKUP($I2144,mapping!$M$2:$M$4,mapping!$N$2:$N$4,,0)</f>
        <v>Remote</v>
      </c>
    </row>
    <row r="2145" spans="1:17" x14ac:dyDescent="0.25">
      <c r="A2145" s="28">
        <v>2021</v>
      </c>
      <c r="B2145" s="29" t="s">
        <v>25</v>
      </c>
      <c r="C2145" s="29" t="s">
        <v>12</v>
      </c>
      <c r="D2145" s="29" t="s">
        <v>91</v>
      </c>
      <c r="E2145" s="28">
        <v>150000</v>
      </c>
      <c r="F2145" s="29" t="s">
        <v>14</v>
      </c>
      <c r="G2145" s="28">
        <v>150000</v>
      </c>
      <c r="H2145" s="29" t="s">
        <v>38</v>
      </c>
      <c r="I2145" s="28">
        <v>100</v>
      </c>
      <c r="J2145" s="29" t="s">
        <v>17</v>
      </c>
      <c r="K2145" s="29" t="s">
        <v>33</v>
      </c>
      <c r="L2145" s="29" t="str">
        <f>_xlfn.XLOOKUP($D2145,mapping!$B$2:$B$124,mapping!$A$2:$A$124,,0)</f>
        <v>Business Intelligence</v>
      </c>
      <c r="M2145" s="29" t="str">
        <f>_xlfn.XLOOKUP($C2145,mapping!$J$2:$J$5,mapping!$K$2:$K$5,,0)</f>
        <v>Full-Time</v>
      </c>
      <c r="N2145" s="29" t="str">
        <f>_xlfn.XLOOKUP($B2145,mapping!$G$2:$G$5,mapping!$H$2:$H$5,,0)</f>
        <v>Executive</v>
      </c>
      <c r="O2145" s="29" t="str">
        <f>_xlfn.XLOOKUP($J2145,mapping!$D$2:$D$56,mapping!$E$2:$E$56,,0)</f>
        <v>United States</v>
      </c>
      <c r="P2145" s="29" t="str">
        <f>_xlfn.XLOOKUP($K2145,mapping!$P$2:$P$4,mapping!$Q$2:$Q$4,,0)</f>
        <v>Large</v>
      </c>
      <c r="Q2145" s="29" t="str">
        <f>_xlfn.XLOOKUP($I2145,mapping!$M$2:$M$4,mapping!$N$2:$N$4,,0)</f>
        <v>Remote</v>
      </c>
    </row>
    <row r="2146" spans="1:17" x14ac:dyDescent="0.25">
      <c r="A2146" s="28">
        <v>2022</v>
      </c>
      <c r="B2146" s="29" t="s">
        <v>21</v>
      </c>
      <c r="C2146" s="29" t="s">
        <v>12</v>
      </c>
      <c r="D2146" s="29" t="s">
        <v>13</v>
      </c>
      <c r="E2146" s="28">
        <v>104000</v>
      </c>
      <c r="F2146" s="29" t="s">
        <v>14</v>
      </c>
      <c r="G2146" s="28">
        <v>104000</v>
      </c>
      <c r="H2146" s="29" t="s">
        <v>17</v>
      </c>
      <c r="I2146" s="28">
        <v>100</v>
      </c>
      <c r="J2146" s="29" t="s">
        <v>17</v>
      </c>
      <c r="K2146" s="29" t="s">
        <v>16</v>
      </c>
      <c r="L2146" s="29" t="str">
        <f>_xlfn.XLOOKUP($D2146,mapping!$B$2:$B$124,mapping!$A$2:$A$124,,0)</f>
        <v>Data Analyst</v>
      </c>
      <c r="M2146" s="29" t="str">
        <f>_xlfn.XLOOKUP($C2146,mapping!$J$2:$J$5,mapping!$K$2:$K$5,,0)</f>
        <v>Full-Time</v>
      </c>
      <c r="N2146" s="29" t="str">
        <f>_xlfn.XLOOKUP($B2146,mapping!$G$2:$G$5,mapping!$H$2:$H$5,,0)</f>
        <v>Senior</v>
      </c>
      <c r="O2146" s="29" t="str">
        <f>_xlfn.XLOOKUP($J2146,mapping!$D$2:$D$56,mapping!$E$2:$E$56,,0)</f>
        <v>United States</v>
      </c>
      <c r="P2146" s="29" t="str">
        <f>_xlfn.XLOOKUP($K2146,mapping!$P$2:$P$4,mapping!$Q$2:$Q$4,,0)</f>
        <v>Medium</v>
      </c>
      <c r="Q2146" s="29" t="str">
        <f>_xlfn.XLOOKUP($I2146,mapping!$M$2:$M$4,mapping!$N$2:$N$4,,0)</f>
        <v>Remote</v>
      </c>
    </row>
    <row r="2147" spans="1:17" x14ac:dyDescent="0.25">
      <c r="A2147" s="28">
        <v>2023</v>
      </c>
      <c r="B2147" s="29" t="s">
        <v>21</v>
      </c>
      <c r="C2147" s="29" t="s">
        <v>12</v>
      </c>
      <c r="D2147" s="29" t="s">
        <v>22</v>
      </c>
      <c r="E2147" s="28">
        <v>140000</v>
      </c>
      <c r="F2147" s="29" t="s">
        <v>14</v>
      </c>
      <c r="G2147" s="28">
        <v>140000</v>
      </c>
      <c r="H2147" s="29" t="s">
        <v>17</v>
      </c>
      <c r="I2147" s="28">
        <v>0</v>
      </c>
      <c r="J2147" s="29" t="s">
        <v>17</v>
      </c>
      <c r="K2147" s="29" t="s">
        <v>16</v>
      </c>
      <c r="L2147" s="29" t="str">
        <f>_xlfn.XLOOKUP($D2147,mapping!$B$2:$B$124,mapping!$A$2:$A$124,,0)</f>
        <v>Data Scientist</v>
      </c>
      <c r="M2147" s="29" t="str">
        <f>_xlfn.XLOOKUP($C2147,mapping!$J$2:$J$5,mapping!$K$2:$K$5,,0)</f>
        <v>Full-Time</v>
      </c>
      <c r="N2147" s="29" t="str">
        <f>_xlfn.XLOOKUP($B2147,mapping!$G$2:$G$5,mapping!$H$2:$H$5,,0)</f>
        <v>Senior</v>
      </c>
      <c r="O2147" s="29" t="str">
        <f>_xlfn.XLOOKUP($J2147,mapping!$D$2:$D$56,mapping!$E$2:$E$56,,0)</f>
        <v>United States</v>
      </c>
      <c r="P2147" s="29" t="str">
        <f>_xlfn.XLOOKUP($K2147,mapping!$P$2:$P$4,mapping!$Q$2:$Q$4,,0)</f>
        <v>Medium</v>
      </c>
      <c r="Q2147" s="29" t="str">
        <f>_xlfn.XLOOKUP($I2147,mapping!$M$2:$M$4,mapping!$N$2:$N$4,,0)</f>
        <v>On-site</v>
      </c>
    </row>
    <row r="2148" spans="1:17" x14ac:dyDescent="0.25">
      <c r="A2148" s="28">
        <v>2024</v>
      </c>
      <c r="B2148" s="29" t="s">
        <v>29</v>
      </c>
      <c r="C2148" s="29" t="s">
        <v>12</v>
      </c>
      <c r="D2148" s="29" t="s">
        <v>57</v>
      </c>
      <c r="E2148" s="28">
        <v>80000</v>
      </c>
      <c r="F2148" s="29" t="s">
        <v>14</v>
      </c>
      <c r="G2148" s="28">
        <v>80000</v>
      </c>
      <c r="H2148" s="29" t="s">
        <v>17</v>
      </c>
      <c r="I2148" s="28">
        <v>0</v>
      </c>
      <c r="J2148" s="29" t="s">
        <v>17</v>
      </c>
      <c r="K2148" s="29" t="s">
        <v>16</v>
      </c>
      <c r="L2148" s="29" t="str">
        <f>_xlfn.XLOOKUP($D2148,mapping!$B$2:$B$124,mapping!$A$2:$A$124,,0)</f>
        <v>Data Scientist</v>
      </c>
      <c r="M2148" s="29" t="str">
        <f>_xlfn.XLOOKUP($C2148,mapping!$J$2:$J$5,mapping!$K$2:$K$5,,0)</f>
        <v>Full-Time</v>
      </c>
      <c r="N2148" s="29" t="str">
        <f>_xlfn.XLOOKUP($B2148,mapping!$G$2:$G$5,mapping!$H$2:$H$5,,0)</f>
        <v>Junior</v>
      </c>
      <c r="O2148" s="29" t="str">
        <f>_xlfn.XLOOKUP($J2148,mapping!$D$2:$D$56,mapping!$E$2:$E$56,,0)</f>
        <v>United States</v>
      </c>
      <c r="P2148" s="29" t="str">
        <f>_xlfn.XLOOKUP($K2148,mapping!$P$2:$P$4,mapping!$Q$2:$Q$4,,0)</f>
        <v>Medium</v>
      </c>
      <c r="Q2148" s="29" t="str">
        <f>_xlfn.XLOOKUP($I2148,mapping!$M$2:$M$4,mapping!$N$2:$N$4,,0)</f>
        <v>On-site</v>
      </c>
    </row>
    <row r="2149" spans="1:17" x14ac:dyDescent="0.25">
      <c r="A2149" s="28">
        <v>2023</v>
      </c>
      <c r="B2149" s="29" t="s">
        <v>21</v>
      </c>
      <c r="C2149" s="29" t="s">
        <v>12</v>
      </c>
      <c r="D2149" s="29" t="s">
        <v>31</v>
      </c>
      <c r="E2149" s="28">
        <v>112500</v>
      </c>
      <c r="F2149" s="29" t="s">
        <v>14</v>
      </c>
      <c r="G2149" s="28">
        <v>112500</v>
      </c>
      <c r="H2149" s="29" t="s">
        <v>17</v>
      </c>
      <c r="I2149" s="28">
        <v>0</v>
      </c>
      <c r="J2149" s="29" t="s">
        <v>17</v>
      </c>
      <c r="K2149" s="29" t="s">
        <v>16</v>
      </c>
      <c r="L2149" s="29" t="str">
        <f>_xlfn.XLOOKUP($D2149,mapping!$B$2:$B$124,mapping!$A$2:$A$124,,0)</f>
        <v>Analytics Engineer</v>
      </c>
      <c r="M2149" s="29" t="str">
        <f>_xlfn.XLOOKUP($C2149,mapping!$J$2:$J$5,mapping!$K$2:$K$5,,0)</f>
        <v>Full-Time</v>
      </c>
      <c r="N2149" s="29" t="str">
        <f>_xlfn.XLOOKUP($B2149,mapping!$G$2:$G$5,mapping!$H$2:$H$5,,0)</f>
        <v>Senior</v>
      </c>
      <c r="O2149" s="29" t="str">
        <f>_xlfn.XLOOKUP($J2149,mapping!$D$2:$D$56,mapping!$E$2:$E$56,,0)</f>
        <v>United States</v>
      </c>
      <c r="P2149" s="29" t="str">
        <f>_xlfn.XLOOKUP($K2149,mapping!$P$2:$P$4,mapping!$Q$2:$Q$4,,0)</f>
        <v>Medium</v>
      </c>
      <c r="Q2149" s="29" t="str">
        <f>_xlfn.XLOOKUP($I2149,mapping!$M$2:$M$4,mapping!$N$2:$N$4,,0)</f>
        <v>On-site</v>
      </c>
    </row>
    <row r="2150" spans="1:17" x14ac:dyDescent="0.25">
      <c r="A2150" s="28">
        <v>2023</v>
      </c>
      <c r="B2150" s="29" t="s">
        <v>21</v>
      </c>
      <c r="C2150" s="29" t="s">
        <v>12</v>
      </c>
      <c r="D2150" s="29" t="s">
        <v>26</v>
      </c>
      <c r="E2150" s="28">
        <v>250000</v>
      </c>
      <c r="F2150" s="29" t="s">
        <v>14</v>
      </c>
      <c r="G2150" s="28">
        <v>250000</v>
      </c>
      <c r="H2150" s="29" t="s">
        <v>17</v>
      </c>
      <c r="I2150" s="28">
        <v>100</v>
      </c>
      <c r="J2150" s="29" t="s">
        <v>17</v>
      </c>
      <c r="K2150" s="29" t="s">
        <v>16</v>
      </c>
      <c r="L2150" s="29" t="str">
        <f>_xlfn.XLOOKUP($D2150,mapping!$B$2:$B$124,mapping!$A$2:$A$124,,0)</f>
        <v>Data Engineer</v>
      </c>
      <c r="M2150" s="29" t="str">
        <f>_xlfn.XLOOKUP($C2150,mapping!$J$2:$J$5,mapping!$K$2:$K$5,,0)</f>
        <v>Full-Time</v>
      </c>
      <c r="N2150" s="29" t="str">
        <f>_xlfn.XLOOKUP($B2150,mapping!$G$2:$G$5,mapping!$H$2:$H$5,,0)</f>
        <v>Senior</v>
      </c>
      <c r="O2150" s="29" t="str">
        <f>_xlfn.XLOOKUP($J2150,mapping!$D$2:$D$56,mapping!$E$2:$E$56,,0)</f>
        <v>United States</v>
      </c>
      <c r="P2150" s="29" t="str">
        <f>_xlfn.XLOOKUP($K2150,mapping!$P$2:$P$4,mapping!$Q$2:$Q$4,,0)</f>
        <v>Medium</v>
      </c>
      <c r="Q2150" s="29" t="str">
        <f>_xlfn.XLOOKUP($I2150,mapping!$M$2:$M$4,mapping!$N$2:$N$4,,0)</f>
        <v>Remote</v>
      </c>
    </row>
    <row r="2151" spans="1:17" x14ac:dyDescent="0.25">
      <c r="A2151" s="28">
        <v>2024</v>
      </c>
      <c r="B2151" s="29" t="s">
        <v>21</v>
      </c>
      <c r="C2151" s="29" t="s">
        <v>12</v>
      </c>
      <c r="D2151" s="29" t="s">
        <v>34</v>
      </c>
      <c r="E2151" s="28">
        <v>132500</v>
      </c>
      <c r="F2151" s="29" t="s">
        <v>14</v>
      </c>
      <c r="G2151" s="28">
        <v>132500</v>
      </c>
      <c r="H2151" s="29" t="s">
        <v>17</v>
      </c>
      <c r="I2151" s="28">
        <v>0</v>
      </c>
      <c r="J2151" s="29" t="s">
        <v>17</v>
      </c>
      <c r="K2151" s="29" t="s">
        <v>16</v>
      </c>
      <c r="L2151" s="29" t="str">
        <f>_xlfn.XLOOKUP($D2151,mapping!$B$2:$B$124,mapping!$A$2:$A$124,,0)</f>
        <v>Researcher</v>
      </c>
      <c r="M2151" s="29" t="str">
        <f>_xlfn.XLOOKUP($C2151,mapping!$J$2:$J$5,mapping!$K$2:$K$5,,0)</f>
        <v>Full-Time</v>
      </c>
      <c r="N2151" s="29" t="str">
        <f>_xlfn.XLOOKUP($B2151,mapping!$G$2:$G$5,mapping!$H$2:$H$5,,0)</f>
        <v>Senior</v>
      </c>
      <c r="O2151" s="29" t="str">
        <f>_xlfn.XLOOKUP($J2151,mapping!$D$2:$D$56,mapping!$E$2:$E$56,,0)</f>
        <v>United States</v>
      </c>
      <c r="P2151" s="29" t="str">
        <f>_xlfn.XLOOKUP($K2151,mapping!$P$2:$P$4,mapping!$Q$2:$Q$4,,0)</f>
        <v>Medium</v>
      </c>
      <c r="Q2151" s="29" t="str">
        <f>_xlfn.XLOOKUP($I2151,mapping!$M$2:$M$4,mapping!$N$2:$N$4,,0)</f>
        <v>On-site</v>
      </c>
    </row>
    <row r="2152" spans="1:17" x14ac:dyDescent="0.25">
      <c r="A2152" s="28">
        <v>2024</v>
      </c>
      <c r="B2152" s="29" t="s">
        <v>11</v>
      </c>
      <c r="C2152" s="29" t="s">
        <v>12</v>
      </c>
      <c r="D2152" s="29" t="s">
        <v>26</v>
      </c>
      <c r="E2152" s="28">
        <v>167500</v>
      </c>
      <c r="F2152" s="29" t="s">
        <v>14</v>
      </c>
      <c r="G2152" s="28">
        <v>167500</v>
      </c>
      <c r="H2152" s="29" t="s">
        <v>17</v>
      </c>
      <c r="I2152" s="28">
        <v>0</v>
      </c>
      <c r="J2152" s="29" t="s">
        <v>17</v>
      </c>
      <c r="K2152" s="29" t="s">
        <v>16</v>
      </c>
      <c r="L2152" s="29" t="str">
        <f>_xlfn.XLOOKUP($D2152,mapping!$B$2:$B$124,mapping!$A$2:$A$124,,0)</f>
        <v>Data Engineer</v>
      </c>
      <c r="M2152" s="29" t="str">
        <f>_xlfn.XLOOKUP($C2152,mapping!$J$2:$J$5,mapping!$K$2:$K$5,,0)</f>
        <v>Full-Time</v>
      </c>
      <c r="N2152" s="29" t="str">
        <f>_xlfn.XLOOKUP($B2152,mapping!$G$2:$G$5,mapping!$H$2:$H$5,,0)</f>
        <v>Mid-Level</v>
      </c>
      <c r="O2152" s="29" t="str">
        <f>_xlfn.XLOOKUP($J2152,mapping!$D$2:$D$56,mapping!$E$2:$E$56,,0)</f>
        <v>United States</v>
      </c>
      <c r="P2152" s="29" t="str">
        <f>_xlfn.XLOOKUP($K2152,mapping!$P$2:$P$4,mapping!$Q$2:$Q$4,,0)</f>
        <v>Medium</v>
      </c>
      <c r="Q2152" s="29" t="str">
        <f>_xlfn.XLOOKUP($I2152,mapping!$M$2:$M$4,mapping!$N$2:$N$4,,0)</f>
        <v>On-site</v>
      </c>
    </row>
    <row r="2153" spans="1:17" x14ac:dyDescent="0.25">
      <c r="A2153" s="28">
        <v>2022</v>
      </c>
      <c r="B2153" s="29" t="s">
        <v>21</v>
      </c>
      <c r="C2153" s="29" t="s">
        <v>12</v>
      </c>
      <c r="D2153" s="29" t="s">
        <v>31</v>
      </c>
      <c r="E2153" s="28">
        <v>231250</v>
      </c>
      <c r="F2153" s="29" t="s">
        <v>14</v>
      </c>
      <c r="G2153" s="28">
        <v>231250</v>
      </c>
      <c r="H2153" s="29" t="s">
        <v>17</v>
      </c>
      <c r="I2153" s="28">
        <v>100</v>
      </c>
      <c r="J2153" s="29" t="s">
        <v>17</v>
      </c>
      <c r="K2153" s="29" t="s">
        <v>16</v>
      </c>
      <c r="L2153" s="29" t="str">
        <f>_xlfn.XLOOKUP($D2153,mapping!$B$2:$B$124,mapping!$A$2:$A$124,,0)</f>
        <v>Analytics Engineer</v>
      </c>
      <c r="M2153" s="29" t="str">
        <f>_xlfn.XLOOKUP($C2153,mapping!$J$2:$J$5,mapping!$K$2:$K$5,,0)</f>
        <v>Full-Time</v>
      </c>
      <c r="N2153" s="29" t="str">
        <f>_xlfn.XLOOKUP($B2153,mapping!$G$2:$G$5,mapping!$H$2:$H$5,,0)</f>
        <v>Senior</v>
      </c>
      <c r="O2153" s="29" t="str">
        <f>_xlfn.XLOOKUP($J2153,mapping!$D$2:$D$56,mapping!$E$2:$E$56,,0)</f>
        <v>United States</v>
      </c>
      <c r="P2153" s="29" t="str">
        <f>_xlfn.XLOOKUP($K2153,mapping!$P$2:$P$4,mapping!$Q$2:$Q$4,,0)</f>
        <v>Medium</v>
      </c>
      <c r="Q2153" s="29" t="str">
        <f>_xlfn.XLOOKUP($I2153,mapping!$M$2:$M$4,mapping!$N$2:$N$4,,0)</f>
        <v>Remote</v>
      </c>
    </row>
    <row r="2154" spans="1:17" x14ac:dyDescent="0.25">
      <c r="A2154" s="28">
        <v>2023</v>
      </c>
      <c r="B2154" s="29" t="s">
        <v>21</v>
      </c>
      <c r="C2154" s="29" t="s">
        <v>12</v>
      </c>
      <c r="D2154" s="29" t="s">
        <v>34</v>
      </c>
      <c r="E2154" s="28">
        <v>120000</v>
      </c>
      <c r="F2154" s="29" t="s">
        <v>14</v>
      </c>
      <c r="G2154" s="28">
        <v>120000</v>
      </c>
      <c r="H2154" s="29" t="s">
        <v>17</v>
      </c>
      <c r="I2154" s="28">
        <v>0</v>
      </c>
      <c r="J2154" s="29" t="s">
        <v>17</v>
      </c>
      <c r="K2154" s="29" t="s">
        <v>16</v>
      </c>
      <c r="L2154" s="29" t="str">
        <f>_xlfn.XLOOKUP($D2154,mapping!$B$2:$B$124,mapping!$A$2:$A$124,,0)</f>
        <v>Researcher</v>
      </c>
      <c r="M2154" s="29" t="str">
        <f>_xlfn.XLOOKUP($C2154,mapping!$J$2:$J$5,mapping!$K$2:$K$5,,0)</f>
        <v>Full-Time</v>
      </c>
      <c r="N2154" s="29" t="str">
        <f>_xlfn.XLOOKUP($B2154,mapping!$G$2:$G$5,mapping!$H$2:$H$5,,0)</f>
        <v>Senior</v>
      </c>
      <c r="O2154" s="29" t="str">
        <f>_xlfn.XLOOKUP($J2154,mapping!$D$2:$D$56,mapping!$E$2:$E$56,,0)</f>
        <v>United States</v>
      </c>
      <c r="P2154" s="29" t="str">
        <f>_xlfn.XLOOKUP($K2154,mapping!$P$2:$P$4,mapping!$Q$2:$Q$4,,0)</f>
        <v>Medium</v>
      </c>
      <c r="Q2154" s="29" t="str">
        <f>_xlfn.XLOOKUP($I2154,mapping!$M$2:$M$4,mapping!$N$2:$N$4,,0)</f>
        <v>On-site</v>
      </c>
    </row>
    <row r="2155" spans="1:17" x14ac:dyDescent="0.25">
      <c r="A2155" s="28">
        <v>2023</v>
      </c>
      <c r="B2155" s="29" t="s">
        <v>21</v>
      </c>
      <c r="C2155" s="29" t="s">
        <v>12</v>
      </c>
      <c r="D2155" s="29" t="s">
        <v>22</v>
      </c>
      <c r="E2155" s="28">
        <v>285800</v>
      </c>
      <c r="F2155" s="29" t="s">
        <v>14</v>
      </c>
      <c r="G2155" s="28">
        <v>285800</v>
      </c>
      <c r="H2155" s="29" t="s">
        <v>17</v>
      </c>
      <c r="I2155" s="28">
        <v>0</v>
      </c>
      <c r="J2155" s="29" t="s">
        <v>17</v>
      </c>
      <c r="K2155" s="29" t="s">
        <v>16</v>
      </c>
      <c r="L2155" s="29" t="str">
        <f>_xlfn.XLOOKUP($D2155,mapping!$B$2:$B$124,mapping!$A$2:$A$124,,0)</f>
        <v>Data Scientist</v>
      </c>
      <c r="M2155" s="29" t="str">
        <f>_xlfn.XLOOKUP($C2155,mapping!$J$2:$J$5,mapping!$K$2:$K$5,,0)</f>
        <v>Full-Time</v>
      </c>
      <c r="N2155" s="29" t="str">
        <f>_xlfn.XLOOKUP($B2155,mapping!$G$2:$G$5,mapping!$H$2:$H$5,,0)</f>
        <v>Senior</v>
      </c>
      <c r="O2155" s="29" t="str">
        <f>_xlfn.XLOOKUP($J2155,mapping!$D$2:$D$56,mapping!$E$2:$E$56,,0)</f>
        <v>United States</v>
      </c>
      <c r="P2155" s="29" t="str">
        <f>_xlfn.XLOOKUP($K2155,mapping!$P$2:$P$4,mapping!$Q$2:$Q$4,,0)</f>
        <v>Medium</v>
      </c>
      <c r="Q2155" s="29" t="str">
        <f>_xlfn.XLOOKUP($I2155,mapping!$M$2:$M$4,mapping!$N$2:$N$4,,0)</f>
        <v>On-site</v>
      </c>
    </row>
    <row r="2156" spans="1:17" x14ac:dyDescent="0.25">
      <c r="A2156" s="28">
        <v>2024</v>
      </c>
      <c r="B2156" s="29" t="s">
        <v>21</v>
      </c>
      <c r="C2156" s="29" t="s">
        <v>12</v>
      </c>
      <c r="D2156" s="29" t="s">
        <v>31</v>
      </c>
      <c r="E2156" s="28">
        <v>329200</v>
      </c>
      <c r="F2156" s="29" t="s">
        <v>14</v>
      </c>
      <c r="G2156" s="28">
        <v>329200</v>
      </c>
      <c r="H2156" s="29" t="s">
        <v>45</v>
      </c>
      <c r="I2156" s="28">
        <v>100</v>
      </c>
      <c r="J2156" s="29" t="s">
        <v>45</v>
      </c>
      <c r="K2156" s="29" t="s">
        <v>16</v>
      </c>
      <c r="L2156" s="29" t="str">
        <f>_xlfn.XLOOKUP($D2156,mapping!$B$2:$B$124,mapping!$A$2:$A$124,,0)</f>
        <v>Analytics Engineer</v>
      </c>
      <c r="M2156" s="29" t="str">
        <f>_xlfn.XLOOKUP($C2156,mapping!$J$2:$J$5,mapping!$K$2:$K$5,,0)</f>
        <v>Full-Time</v>
      </c>
      <c r="N2156" s="29" t="str">
        <f>_xlfn.XLOOKUP($B2156,mapping!$G$2:$G$5,mapping!$H$2:$H$5,,0)</f>
        <v>Senior</v>
      </c>
      <c r="O2156" s="29" t="str">
        <f>_xlfn.XLOOKUP($J2156,mapping!$D$2:$D$56,mapping!$E$2:$E$56,,0)</f>
        <v>Canada</v>
      </c>
      <c r="P2156" s="29" t="str">
        <f>_xlfn.XLOOKUP($K2156,mapping!$P$2:$P$4,mapping!$Q$2:$Q$4,,0)</f>
        <v>Medium</v>
      </c>
      <c r="Q2156" s="29" t="str">
        <f>_xlfn.XLOOKUP($I2156,mapping!$M$2:$M$4,mapping!$N$2:$N$4,,0)</f>
        <v>Remote</v>
      </c>
    </row>
    <row r="2157" spans="1:17" x14ac:dyDescent="0.25">
      <c r="A2157" s="28">
        <v>2022</v>
      </c>
      <c r="B2157" s="29" t="s">
        <v>21</v>
      </c>
      <c r="C2157" s="29" t="s">
        <v>12</v>
      </c>
      <c r="D2157" s="29" t="s">
        <v>26</v>
      </c>
      <c r="E2157" s="28">
        <v>183600</v>
      </c>
      <c r="F2157" s="29" t="s">
        <v>14</v>
      </c>
      <c r="G2157" s="28">
        <v>183600</v>
      </c>
      <c r="H2157" s="29" t="s">
        <v>17</v>
      </c>
      <c r="I2157" s="28">
        <v>100</v>
      </c>
      <c r="J2157" s="29" t="s">
        <v>17</v>
      </c>
      <c r="K2157" s="29" t="s">
        <v>33</v>
      </c>
      <c r="L2157" s="29" t="str">
        <f>_xlfn.XLOOKUP($D2157,mapping!$B$2:$B$124,mapping!$A$2:$A$124,,0)</f>
        <v>Data Engineer</v>
      </c>
      <c r="M2157" s="29" t="str">
        <f>_xlfn.XLOOKUP($C2157,mapping!$J$2:$J$5,mapping!$K$2:$K$5,,0)</f>
        <v>Full-Time</v>
      </c>
      <c r="N2157" s="29" t="str">
        <f>_xlfn.XLOOKUP($B2157,mapping!$G$2:$G$5,mapping!$H$2:$H$5,,0)</f>
        <v>Senior</v>
      </c>
      <c r="O2157" s="29" t="str">
        <f>_xlfn.XLOOKUP($J2157,mapping!$D$2:$D$56,mapping!$E$2:$E$56,,0)</f>
        <v>United States</v>
      </c>
      <c r="P2157" s="29" t="str">
        <f>_xlfn.XLOOKUP($K2157,mapping!$P$2:$P$4,mapping!$Q$2:$Q$4,,0)</f>
        <v>Large</v>
      </c>
      <c r="Q2157" s="29" t="str">
        <f>_xlfn.XLOOKUP($I2157,mapping!$M$2:$M$4,mapping!$N$2:$N$4,,0)</f>
        <v>Remote</v>
      </c>
    </row>
    <row r="2158" spans="1:17" x14ac:dyDescent="0.25">
      <c r="A2158" s="28">
        <v>2023</v>
      </c>
      <c r="B2158" s="29" t="s">
        <v>29</v>
      </c>
      <c r="C2158" s="29" t="s">
        <v>12</v>
      </c>
      <c r="D2158" s="29" t="s">
        <v>22</v>
      </c>
      <c r="E2158" s="28">
        <v>135000</v>
      </c>
      <c r="F2158" s="29" t="s">
        <v>14</v>
      </c>
      <c r="G2158" s="28">
        <v>135000</v>
      </c>
      <c r="H2158" s="29" t="s">
        <v>17</v>
      </c>
      <c r="I2158" s="28">
        <v>0</v>
      </c>
      <c r="J2158" s="29" t="s">
        <v>17</v>
      </c>
      <c r="K2158" s="29" t="s">
        <v>16</v>
      </c>
      <c r="L2158" s="29" t="str">
        <f>_xlfn.XLOOKUP($D2158,mapping!$B$2:$B$124,mapping!$A$2:$A$124,,0)</f>
        <v>Data Scientist</v>
      </c>
      <c r="M2158" s="29" t="str">
        <f>_xlfn.XLOOKUP($C2158,mapping!$J$2:$J$5,mapping!$K$2:$K$5,,0)</f>
        <v>Full-Time</v>
      </c>
      <c r="N2158" s="29" t="str">
        <f>_xlfn.XLOOKUP($B2158,mapping!$G$2:$G$5,mapping!$H$2:$H$5,,0)</f>
        <v>Junior</v>
      </c>
      <c r="O2158" s="29" t="str">
        <f>_xlfn.XLOOKUP($J2158,mapping!$D$2:$D$56,mapping!$E$2:$E$56,,0)</f>
        <v>United States</v>
      </c>
      <c r="P2158" s="29" t="str">
        <f>_xlfn.XLOOKUP($K2158,mapping!$P$2:$P$4,mapping!$Q$2:$Q$4,,0)</f>
        <v>Medium</v>
      </c>
      <c r="Q2158" s="29" t="str">
        <f>_xlfn.XLOOKUP($I2158,mapping!$M$2:$M$4,mapping!$N$2:$N$4,,0)</f>
        <v>On-site</v>
      </c>
    </row>
    <row r="2159" spans="1:17" x14ac:dyDescent="0.25">
      <c r="A2159" s="28">
        <v>2023</v>
      </c>
      <c r="B2159" s="29" t="s">
        <v>21</v>
      </c>
      <c r="C2159" s="29" t="s">
        <v>12</v>
      </c>
      <c r="D2159" s="29" t="s">
        <v>63</v>
      </c>
      <c r="E2159" s="28">
        <v>132000</v>
      </c>
      <c r="F2159" s="29" t="s">
        <v>14</v>
      </c>
      <c r="G2159" s="28">
        <v>132000</v>
      </c>
      <c r="H2159" s="29" t="s">
        <v>17</v>
      </c>
      <c r="I2159" s="28">
        <v>100</v>
      </c>
      <c r="J2159" s="29" t="s">
        <v>17</v>
      </c>
      <c r="K2159" s="29" t="s">
        <v>16</v>
      </c>
      <c r="L2159" s="29" t="str">
        <f>_xlfn.XLOOKUP($D2159,mapping!$B$2:$B$124,mapping!$A$2:$A$124,,0)</f>
        <v>Data Architect</v>
      </c>
      <c r="M2159" s="29" t="str">
        <f>_xlfn.XLOOKUP($C2159,mapping!$J$2:$J$5,mapping!$K$2:$K$5,,0)</f>
        <v>Full-Time</v>
      </c>
      <c r="N2159" s="29" t="str">
        <f>_xlfn.XLOOKUP($B2159,mapping!$G$2:$G$5,mapping!$H$2:$H$5,,0)</f>
        <v>Senior</v>
      </c>
      <c r="O2159" s="29" t="str">
        <f>_xlfn.XLOOKUP($J2159,mapping!$D$2:$D$56,mapping!$E$2:$E$56,,0)</f>
        <v>United States</v>
      </c>
      <c r="P2159" s="29" t="str">
        <f>_xlfn.XLOOKUP($K2159,mapping!$P$2:$P$4,mapping!$Q$2:$Q$4,,0)</f>
        <v>Medium</v>
      </c>
      <c r="Q2159" s="29" t="str">
        <f>_xlfn.XLOOKUP($I2159,mapping!$M$2:$M$4,mapping!$N$2:$N$4,,0)</f>
        <v>Remote</v>
      </c>
    </row>
    <row r="2160" spans="1:17" x14ac:dyDescent="0.25">
      <c r="A2160" s="28">
        <v>2023</v>
      </c>
      <c r="B2160" s="29" t="s">
        <v>21</v>
      </c>
      <c r="C2160" s="29" t="s">
        <v>12</v>
      </c>
      <c r="D2160" s="29" t="s">
        <v>18</v>
      </c>
      <c r="E2160" s="28">
        <v>204500</v>
      </c>
      <c r="F2160" s="29" t="s">
        <v>14</v>
      </c>
      <c r="G2160" s="28">
        <v>204500</v>
      </c>
      <c r="H2160" s="29" t="s">
        <v>17</v>
      </c>
      <c r="I2160" s="28">
        <v>0</v>
      </c>
      <c r="J2160" s="29" t="s">
        <v>17</v>
      </c>
      <c r="K2160" s="29" t="s">
        <v>16</v>
      </c>
      <c r="L2160" s="29" t="str">
        <f>_xlfn.XLOOKUP($D2160,mapping!$B$2:$B$124,mapping!$A$2:$A$124,,0)</f>
        <v>Machine Learning Engineer</v>
      </c>
      <c r="M2160" s="29" t="str">
        <f>_xlfn.XLOOKUP($C2160,mapping!$J$2:$J$5,mapping!$K$2:$K$5,,0)</f>
        <v>Full-Time</v>
      </c>
      <c r="N2160" s="29" t="str">
        <f>_xlfn.XLOOKUP($B2160,mapping!$G$2:$G$5,mapping!$H$2:$H$5,,0)</f>
        <v>Senior</v>
      </c>
      <c r="O2160" s="29" t="str">
        <f>_xlfn.XLOOKUP($J2160,mapping!$D$2:$D$56,mapping!$E$2:$E$56,,0)</f>
        <v>United States</v>
      </c>
      <c r="P2160" s="29" t="str">
        <f>_xlfn.XLOOKUP($K2160,mapping!$P$2:$P$4,mapping!$Q$2:$Q$4,,0)</f>
        <v>Medium</v>
      </c>
      <c r="Q2160" s="29" t="str">
        <f>_xlfn.XLOOKUP($I2160,mapping!$M$2:$M$4,mapping!$N$2:$N$4,,0)</f>
        <v>On-site</v>
      </c>
    </row>
    <row r="2161" spans="1:17" x14ac:dyDescent="0.25">
      <c r="A2161" s="28">
        <v>2023</v>
      </c>
      <c r="B2161" s="29" t="s">
        <v>21</v>
      </c>
      <c r="C2161" s="29" t="s">
        <v>12</v>
      </c>
      <c r="D2161" s="29" t="s">
        <v>26</v>
      </c>
      <c r="E2161" s="28">
        <v>186700</v>
      </c>
      <c r="F2161" s="29" t="s">
        <v>14</v>
      </c>
      <c r="G2161" s="28">
        <v>186700</v>
      </c>
      <c r="H2161" s="29" t="s">
        <v>17</v>
      </c>
      <c r="I2161" s="28">
        <v>100</v>
      </c>
      <c r="J2161" s="29" t="s">
        <v>17</v>
      </c>
      <c r="K2161" s="29" t="s">
        <v>16</v>
      </c>
      <c r="L2161" s="29" t="str">
        <f>_xlfn.XLOOKUP($D2161,mapping!$B$2:$B$124,mapping!$A$2:$A$124,,0)</f>
        <v>Data Engineer</v>
      </c>
      <c r="M2161" s="29" t="str">
        <f>_xlfn.XLOOKUP($C2161,mapping!$J$2:$J$5,mapping!$K$2:$K$5,,0)</f>
        <v>Full-Time</v>
      </c>
      <c r="N2161" s="29" t="str">
        <f>_xlfn.XLOOKUP($B2161,mapping!$G$2:$G$5,mapping!$H$2:$H$5,,0)</f>
        <v>Senior</v>
      </c>
      <c r="O2161" s="29" t="str">
        <f>_xlfn.XLOOKUP($J2161,mapping!$D$2:$D$56,mapping!$E$2:$E$56,,0)</f>
        <v>United States</v>
      </c>
      <c r="P2161" s="29" t="str">
        <f>_xlfn.XLOOKUP($K2161,mapping!$P$2:$P$4,mapping!$Q$2:$Q$4,,0)</f>
        <v>Medium</v>
      </c>
      <c r="Q2161" s="29" t="str">
        <f>_xlfn.XLOOKUP($I2161,mapping!$M$2:$M$4,mapping!$N$2:$N$4,,0)</f>
        <v>Remote</v>
      </c>
    </row>
    <row r="2162" spans="1:17" x14ac:dyDescent="0.25">
      <c r="A2162" s="28">
        <v>2024</v>
      </c>
      <c r="B2162" s="29" t="s">
        <v>21</v>
      </c>
      <c r="C2162" s="29" t="s">
        <v>12</v>
      </c>
      <c r="D2162" s="29" t="s">
        <v>22</v>
      </c>
      <c r="E2162" s="28">
        <v>185900</v>
      </c>
      <c r="F2162" s="29" t="s">
        <v>14</v>
      </c>
      <c r="G2162" s="28">
        <v>185900</v>
      </c>
      <c r="H2162" s="29" t="s">
        <v>17</v>
      </c>
      <c r="I2162" s="28">
        <v>0</v>
      </c>
      <c r="J2162" s="29" t="s">
        <v>17</v>
      </c>
      <c r="K2162" s="29" t="s">
        <v>16</v>
      </c>
      <c r="L2162" s="29" t="str">
        <f>_xlfn.XLOOKUP($D2162,mapping!$B$2:$B$124,mapping!$A$2:$A$124,,0)</f>
        <v>Data Scientist</v>
      </c>
      <c r="M2162" s="29" t="str">
        <f>_xlfn.XLOOKUP($C2162,mapping!$J$2:$J$5,mapping!$K$2:$K$5,,0)</f>
        <v>Full-Time</v>
      </c>
      <c r="N2162" s="29" t="str">
        <f>_xlfn.XLOOKUP($B2162,mapping!$G$2:$G$5,mapping!$H$2:$H$5,,0)</f>
        <v>Senior</v>
      </c>
      <c r="O2162" s="29" t="str">
        <f>_xlfn.XLOOKUP($J2162,mapping!$D$2:$D$56,mapping!$E$2:$E$56,,0)</f>
        <v>United States</v>
      </c>
      <c r="P2162" s="29" t="str">
        <f>_xlfn.XLOOKUP($K2162,mapping!$P$2:$P$4,mapping!$Q$2:$Q$4,,0)</f>
        <v>Medium</v>
      </c>
      <c r="Q2162" s="29" t="str">
        <f>_xlfn.XLOOKUP($I2162,mapping!$M$2:$M$4,mapping!$N$2:$N$4,,0)</f>
        <v>On-site</v>
      </c>
    </row>
    <row r="2163" spans="1:17" x14ac:dyDescent="0.25">
      <c r="A2163" s="28">
        <v>2024</v>
      </c>
      <c r="B2163" s="29" t="s">
        <v>11</v>
      </c>
      <c r="C2163" s="29" t="s">
        <v>12</v>
      </c>
      <c r="D2163" s="29" t="s">
        <v>26</v>
      </c>
      <c r="E2163" s="28">
        <v>103000</v>
      </c>
      <c r="F2163" s="29" t="s">
        <v>14</v>
      </c>
      <c r="G2163" s="28">
        <v>103000</v>
      </c>
      <c r="H2163" s="29" t="s">
        <v>17</v>
      </c>
      <c r="I2163" s="28">
        <v>0</v>
      </c>
      <c r="J2163" s="29" t="s">
        <v>17</v>
      </c>
      <c r="K2163" s="29" t="s">
        <v>16</v>
      </c>
      <c r="L2163" s="29" t="str">
        <f>_xlfn.XLOOKUP($D2163,mapping!$B$2:$B$124,mapping!$A$2:$A$124,,0)</f>
        <v>Data Engineer</v>
      </c>
      <c r="M2163" s="29" t="str">
        <f>_xlfn.XLOOKUP($C2163,mapping!$J$2:$J$5,mapping!$K$2:$K$5,,0)</f>
        <v>Full-Time</v>
      </c>
      <c r="N2163" s="29" t="str">
        <f>_xlfn.XLOOKUP($B2163,mapping!$G$2:$G$5,mapping!$H$2:$H$5,,0)</f>
        <v>Mid-Level</v>
      </c>
      <c r="O2163" s="29" t="str">
        <f>_xlfn.XLOOKUP($J2163,mapping!$D$2:$D$56,mapping!$E$2:$E$56,,0)</f>
        <v>United States</v>
      </c>
      <c r="P2163" s="29" t="str">
        <f>_xlfn.XLOOKUP($K2163,mapping!$P$2:$P$4,mapping!$Q$2:$Q$4,,0)</f>
        <v>Medium</v>
      </c>
      <c r="Q2163" s="29" t="str">
        <f>_xlfn.XLOOKUP($I2163,mapping!$M$2:$M$4,mapping!$N$2:$N$4,,0)</f>
        <v>On-site</v>
      </c>
    </row>
    <row r="2164" spans="1:17" x14ac:dyDescent="0.25">
      <c r="A2164" s="28">
        <v>2023</v>
      </c>
      <c r="B2164" s="29" t="s">
        <v>21</v>
      </c>
      <c r="C2164" s="29" t="s">
        <v>12</v>
      </c>
      <c r="D2164" s="29" t="s">
        <v>51</v>
      </c>
      <c r="E2164" s="28">
        <v>222200</v>
      </c>
      <c r="F2164" s="29" t="s">
        <v>14</v>
      </c>
      <c r="G2164" s="28">
        <v>222200</v>
      </c>
      <c r="H2164" s="29" t="s">
        <v>17</v>
      </c>
      <c r="I2164" s="28">
        <v>0</v>
      </c>
      <c r="J2164" s="29" t="s">
        <v>17</v>
      </c>
      <c r="K2164" s="29" t="s">
        <v>33</v>
      </c>
      <c r="L2164" s="29" t="str">
        <f>_xlfn.XLOOKUP($D2164,mapping!$B$2:$B$124,mapping!$A$2:$A$124,,0)</f>
        <v>Applied Scientist</v>
      </c>
      <c r="M2164" s="29" t="str">
        <f>_xlfn.XLOOKUP($C2164,mapping!$J$2:$J$5,mapping!$K$2:$K$5,,0)</f>
        <v>Full-Time</v>
      </c>
      <c r="N2164" s="29" t="str">
        <f>_xlfn.XLOOKUP($B2164,mapping!$G$2:$G$5,mapping!$H$2:$H$5,,0)</f>
        <v>Senior</v>
      </c>
      <c r="O2164" s="29" t="str">
        <f>_xlfn.XLOOKUP($J2164,mapping!$D$2:$D$56,mapping!$E$2:$E$56,,0)</f>
        <v>United States</v>
      </c>
      <c r="P2164" s="29" t="str">
        <f>_xlfn.XLOOKUP($K2164,mapping!$P$2:$P$4,mapping!$Q$2:$Q$4,,0)</f>
        <v>Large</v>
      </c>
      <c r="Q2164" s="29" t="str">
        <f>_xlfn.XLOOKUP($I2164,mapping!$M$2:$M$4,mapping!$N$2:$N$4,,0)</f>
        <v>On-site</v>
      </c>
    </row>
    <row r="2165" spans="1:17" x14ac:dyDescent="0.25">
      <c r="A2165" s="28">
        <v>2023</v>
      </c>
      <c r="B2165" s="29" t="s">
        <v>21</v>
      </c>
      <c r="C2165" s="29" t="s">
        <v>12</v>
      </c>
      <c r="D2165" s="29" t="s">
        <v>26</v>
      </c>
      <c r="E2165" s="28">
        <v>85000</v>
      </c>
      <c r="F2165" s="29" t="s">
        <v>14</v>
      </c>
      <c r="G2165" s="28">
        <v>85000</v>
      </c>
      <c r="H2165" s="29" t="s">
        <v>17</v>
      </c>
      <c r="I2165" s="28">
        <v>100</v>
      </c>
      <c r="J2165" s="29" t="s">
        <v>17</v>
      </c>
      <c r="K2165" s="29" t="s">
        <v>16</v>
      </c>
      <c r="L2165" s="29" t="str">
        <f>_xlfn.XLOOKUP($D2165,mapping!$B$2:$B$124,mapping!$A$2:$A$124,,0)</f>
        <v>Data Engineer</v>
      </c>
      <c r="M2165" s="29" t="str">
        <f>_xlfn.XLOOKUP($C2165,mapping!$J$2:$J$5,mapping!$K$2:$K$5,,0)</f>
        <v>Full-Time</v>
      </c>
      <c r="N2165" s="29" t="str">
        <f>_xlfn.XLOOKUP($B2165,mapping!$G$2:$G$5,mapping!$H$2:$H$5,,0)</f>
        <v>Senior</v>
      </c>
      <c r="O2165" s="29" t="str">
        <f>_xlfn.XLOOKUP($J2165,mapping!$D$2:$D$56,mapping!$E$2:$E$56,,0)</f>
        <v>United States</v>
      </c>
      <c r="P2165" s="29" t="str">
        <f>_xlfn.XLOOKUP($K2165,mapping!$P$2:$P$4,mapping!$Q$2:$Q$4,,0)</f>
        <v>Medium</v>
      </c>
      <c r="Q2165" s="29" t="str">
        <f>_xlfn.XLOOKUP($I2165,mapping!$M$2:$M$4,mapping!$N$2:$N$4,,0)</f>
        <v>Remote</v>
      </c>
    </row>
    <row r="2166" spans="1:17" x14ac:dyDescent="0.25">
      <c r="A2166" s="28">
        <v>2023</v>
      </c>
      <c r="B2166" s="29" t="s">
        <v>11</v>
      </c>
      <c r="C2166" s="29" t="s">
        <v>12</v>
      </c>
      <c r="D2166" s="29" t="s">
        <v>13</v>
      </c>
      <c r="E2166" s="28">
        <v>95000</v>
      </c>
      <c r="F2166" s="29" t="s">
        <v>14</v>
      </c>
      <c r="G2166" s="28">
        <v>95000</v>
      </c>
      <c r="H2166" s="29" t="s">
        <v>17</v>
      </c>
      <c r="I2166" s="28">
        <v>100</v>
      </c>
      <c r="J2166" s="29" t="s">
        <v>17</v>
      </c>
      <c r="K2166" s="29" t="s">
        <v>16</v>
      </c>
      <c r="L2166" s="29" t="str">
        <f>_xlfn.XLOOKUP($D2166,mapping!$B$2:$B$124,mapping!$A$2:$A$124,,0)</f>
        <v>Data Analyst</v>
      </c>
      <c r="M2166" s="29" t="str">
        <f>_xlfn.XLOOKUP($C2166,mapping!$J$2:$J$5,mapping!$K$2:$K$5,,0)</f>
        <v>Full-Time</v>
      </c>
      <c r="N2166" s="29" t="str">
        <f>_xlfn.XLOOKUP($B2166,mapping!$G$2:$G$5,mapping!$H$2:$H$5,,0)</f>
        <v>Mid-Level</v>
      </c>
      <c r="O2166" s="29" t="str">
        <f>_xlfn.XLOOKUP($J2166,mapping!$D$2:$D$56,mapping!$E$2:$E$56,,0)</f>
        <v>United States</v>
      </c>
      <c r="P2166" s="29" t="str">
        <f>_xlfn.XLOOKUP($K2166,mapping!$P$2:$P$4,mapping!$Q$2:$Q$4,,0)</f>
        <v>Medium</v>
      </c>
      <c r="Q2166" s="29" t="str">
        <f>_xlfn.XLOOKUP($I2166,mapping!$M$2:$M$4,mapping!$N$2:$N$4,,0)</f>
        <v>Remote</v>
      </c>
    </row>
    <row r="2167" spans="1:17" x14ac:dyDescent="0.25">
      <c r="A2167" s="28">
        <v>2023</v>
      </c>
      <c r="B2167" s="29" t="s">
        <v>21</v>
      </c>
      <c r="C2167" s="29" t="s">
        <v>12</v>
      </c>
      <c r="D2167" s="29" t="s">
        <v>22</v>
      </c>
      <c r="E2167" s="28">
        <v>266000</v>
      </c>
      <c r="F2167" s="29" t="s">
        <v>14</v>
      </c>
      <c r="G2167" s="28">
        <v>266000</v>
      </c>
      <c r="H2167" s="29" t="s">
        <v>17</v>
      </c>
      <c r="I2167" s="28">
        <v>0</v>
      </c>
      <c r="J2167" s="29" t="s">
        <v>17</v>
      </c>
      <c r="K2167" s="29" t="s">
        <v>16</v>
      </c>
      <c r="L2167" s="29" t="str">
        <f>_xlfn.XLOOKUP($D2167,mapping!$B$2:$B$124,mapping!$A$2:$A$124,,0)</f>
        <v>Data Scientist</v>
      </c>
      <c r="M2167" s="29" t="str">
        <f>_xlfn.XLOOKUP($C2167,mapping!$J$2:$J$5,mapping!$K$2:$K$5,,0)</f>
        <v>Full-Time</v>
      </c>
      <c r="N2167" s="29" t="str">
        <f>_xlfn.XLOOKUP($B2167,mapping!$G$2:$G$5,mapping!$H$2:$H$5,,0)</f>
        <v>Senior</v>
      </c>
      <c r="O2167" s="29" t="str">
        <f>_xlfn.XLOOKUP($J2167,mapping!$D$2:$D$56,mapping!$E$2:$E$56,,0)</f>
        <v>United States</v>
      </c>
      <c r="P2167" s="29" t="str">
        <f>_xlfn.XLOOKUP($K2167,mapping!$P$2:$P$4,mapping!$Q$2:$Q$4,,0)</f>
        <v>Medium</v>
      </c>
      <c r="Q2167" s="29" t="str">
        <f>_xlfn.XLOOKUP($I2167,mapping!$M$2:$M$4,mapping!$N$2:$N$4,,0)</f>
        <v>On-site</v>
      </c>
    </row>
    <row r="2168" spans="1:17" x14ac:dyDescent="0.25">
      <c r="A2168" s="28">
        <v>2024</v>
      </c>
      <c r="B2168" s="29" t="s">
        <v>21</v>
      </c>
      <c r="C2168" s="29" t="s">
        <v>12</v>
      </c>
      <c r="D2168" s="29" t="s">
        <v>22</v>
      </c>
      <c r="E2168" s="28">
        <v>136000</v>
      </c>
      <c r="F2168" s="29" t="s">
        <v>14</v>
      </c>
      <c r="G2168" s="28">
        <v>136000</v>
      </c>
      <c r="H2168" s="29" t="s">
        <v>17</v>
      </c>
      <c r="I2168" s="28">
        <v>100</v>
      </c>
      <c r="J2168" s="29" t="s">
        <v>17</v>
      </c>
      <c r="K2168" s="29" t="s">
        <v>16</v>
      </c>
      <c r="L2168" s="29" t="str">
        <f>_xlfn.XLOOKUP($D2168,mapping!$B$2:$B$124,mapping!$A$2:$A$124,,0)</f>
        <v>Data Scientist</v>
      </c>
      <c r="M2168" s="29" t="str">
        <f>_xlfn.XLOOKUP($C2168,mapping!$J$2:$J$5,mapping!$K$2:$K$5,,0)</f>
        <v>Full-Time</v>
      </c>
      <c r="N2168" s="29" t="str">
        <f>_xlfn.XLOOKUP($B2168,mapping!$G$2:$G$5,mapping!$H$2:$H$5,,0)</f>
        <v>Senior</v>
      </c>
      <c r="O2168" s="29" t="str">
        <f>_xlfn.XLOOKUP($J2168,mapping!$D$2:$D$56,mapping!$E$2:$E$56,,0)</f>
        <v>United States</v>
      </c>
      <c r="P2168" s="29" t="str">
        <f>_xlfn.XLOOKUP($K2168,mapping!$P$2:$P$4,mapping!$Q$2:$Q$4,,0)</f>
        <v>Medium</v>
      </c>
      <c r="Q2168" s="29" t="str">
        <f>_xlfn.XLOOKUP($I2168,mapping!$M$2:$M$4,mapping!$N$2:$N$4,,0)</f>
        <v>Remote</v>
      </c>
    </row>
    <row r="2169" spans="1:17" x14ac:dyDescent="0.25">
      <c r="A2169" s="28">
        <v>2023</v>
      </c>
      <c r="B2169" s="29" t="s">
        <v>11</v>
      </c>
      <c r="C2169" s="29" t="s">
        <v>12</v>
      </c>
      <c r="D2169" s="29" t="s">
        <v>18</v>
      </c>
      <c r="E2169" s="28">
        <v>72000</v>
      </c>
      <c r="F2169" s="29" t="s">
        <v>14</v>
      </c>
      <c r="G2169" s="28">
        <v>72000</v>
      </c>
      <c r="H2169" s="29" t="s">
        <v>65</v>
      </c>
      <c r="I2169" s="28">
        <v>100</v>
      </c>
      <c r="J2169" s="29" t="s">
        <v>65</v>
      </c>
      <c r="K2169" s="29" t="s">
        <v>16</v>
      </c>
      <c r="L2169" s="29" t="str">
        <f>_xlfn.XLOOKUP($D2169,mapping!$B$2:$B$124,mapping!$A$2:$A$124,,0)</f>
        <v>Machine Learning Engineer</v>
      </c>
      <c r="M2169" s="29" t="str">
        <f>_xlfn.XLOOKUP($C2169,mapping!$J$2:$J$5,mapping!$K$2:$K$5,,0)</f>
        <v>Full-Time</v>
      </c>
      <c r="N2169" s="29" t="str">
        <f>_xlfn.XLOOKUP($B2169,mapping!$G$2:$G$5,mapping!$H$2:$H$5,,0)</f>
        <v>Mid-Level</v>
      </c>
      <c r="O2169" s="29" t="str">
        <f>_xlfn.XLOOKUP($J2169,mapping!$D$2:$D$56,mapping!$E$2:$E$56,,0)</f>
        <v>Vietnam</v>
      </c>
      <c r="P2169" s="29" t="str">
        <f>_xlfn.XLOOKUP($K2169,mapping!$P$2:$P$4,mapping!$Q$2:$Q$4,,0)</f>
        <v>Medium</v>
      </c>
      <c r="Q2169" s="29" t="str">
        <f>_xlfn.XLOOKUP($I2169,mapping!$M$2:$M$4,mapping!$N$2:$N$4,,0)</f>
        <v>Remote</v>
      </c>
    </row>
    <row r="2170" spans="1:17" x14ac:dyDescent="0.25">
      <c r="A2170" s="28">
        <v>2023</v>
      </c>
      <c r="B2170" s="29" t="s">
        <v>21</v>
      </c>
      <c r="C2170" s="29" t="s">
        <v>12</v>
      </c>
      <c r="D2170" s="29" t="s">
        <v>18</v>
      </c>
      <c r="E2170" s="28">
        <v>230000</v>
      </c>
      <c r="F2170" s="29" t="s">
        <v>14</v>
      </c>
      <c r="G2170" s="28">
        <v>230000</v>
      </c>
      <c r="H2170" s="29" t="s">
        <v>17</v>
      </c>
      <c r="I2170" s="28">
        <v>0</v>
      </c>
      <c r="J2170" s="29" t="s">
        <v>17</v>
      </c>
      <c r="K2170" s="29" t="s">
        <v>16</v>
      </c>
      <c r="L2170" s="29" t="str">
        <f>_xlfn.XLOOKUP($D2170,mapping!$B$2:$B$124,mapping!$A$2:$A$124,,0)</f>
        <v>Machine Learning Engineer</v>
      </c>
      <c r="M2170" s="29" t="str">
        <f>_xlfn.XLOOKUP($C2170,mapping!$J$2:$J$5,mapping!$K$2:$K$5,,0)</f>
        <v>Full-Time</v>
      </c>
      <c r="N2170" s="29" t="str">
        <f>_xlfn.XLOOKUP($B2170,mapping!$G$2:$G$5,mapping!$H$2:$H$5,,0)</f>
        <v>Senior</v>
      </c>
      <c r="O2170" s="29" t="str">
        <f>_xlfn.XLOOKUP($J2170,mapping!$D$2:$D$56,mapping!$E$2:$E$56,,0)</f>
        <v>United States</v>
      </c>
      <c r="P2170" s="29" t="str">
        <f>_xlfn.XLOOKUP($K2170,mapping!$P$2:$P$4,mapping!$Q$2:$Q$4,,0)</f>
        <v>Medium</v>
      </c>
      <c r="Q2170" s="29" t="str">
        <f>_xlfn.XLOOKUP($I2170,mapping!$M$2:$M$4,mapping!$N$2:$N$4,,0)</f>
        <v>On-site</v>
      </c>
    </row>
    <row r="2171" spans="1:17" x14ac:dyDescent="0.25">
      <c r="A2171" s="28">
        <v>2024</v>
      </c>
      <c r="B2171" s="29" t="s">
        <v>21</v>
      </c>
      <c r="C2171" s="29" t="s">
        <v>12</v>
      </c>
      <c r="D2171" s="29" t="s">
        <v>26</v>
      </c>
      <c r="E2171" s="28">
        <v>116600</v>
      </c>
      <c r="F2171" s="29" t="s">
        <v>14</v>
      </c>
      <c r="G2171" s="28">
        <v>116600</v>
      </c>
      <c r="H2171" s="29" t="s">
        <v>17</v>
      </c>
      <c r="I2171" s="28">
        <v>100</v>
      </c>
      <c r="J2171" s="29" t="s">
        <v>17</v>
      </c>
      <c r="K2171" s="29" t="s">
        <v>16</v>
      </c>
      <c r="L2171" s="29" t="str">
        <f>_xlfn.XLOOKUP($D2171,mapping!$B$2:$B$124,mapping!$A$2:$A$124,,0)</f>
        <v>Data Engineer</v>
      </c>
      <c r="M2171" s="29" t="str">
        <f>_xlfn.XLOOKUP($C2171,mapping!$J$2:$J$5,mapping!$K$2:$K$5,,0)</f>
        <v>Full-Time</v>
      </c>
      <c r="N2171" s="29" t="str">
        <f>_xlfn.XLOOKUP($B2171,mapping!$G$2:$G$5,mapping!$H$2:$H$5,,0)</f>
        <v>Senior</v>
      </c>
      <c r="O2171" s="29" t="str">
        <f>_xlfn.XLOOKUP($J2171,mapping!$D$2:$D$56,mapping!$E$2:$E$56,,0)</f>
        <v>United States</v>
      </c>
      <c r="P2171" s="29" t="str">
        <f>_xlfn.XLOOKUP($K2171,mapping!$P$2:$P$4,mapping!$Q$2:$Q$4,,0)</f>
        <v>Medium</v>
      </c>
      <c r="Q2171" s="29" t="str">
        <f>_xlfn.XLOOKUP($I2171,mapping!$M$2:$M$4,mapping!$N$2:$N$4,,0)</f>
        <v>Remote</v>
      </c>
    </row>
    <row r="2172" spans="1:17" x14ac:dyDescent="0.25">
      <c r="A2172" s="28">
        <v>2022</v>
      </c>
      <c r="B2172" s="29" t="s">
        <v>29</v>
      </c>
      <c r="C2172" s="29" t="s">
        <v>12</v>
      </c>
      <c r="D2172" s="29" t="s">
        <v>26</v>
      </c>
      <c r="E2172" s="28">
        <v>40000</v>
      </c>
      <c r="F2172" s="29" t="s">
        <v>27</v>
      </c>
      <c r="G2172" s="28">
        <v>49253</v>
      </c>
      <c r="H2172" s="29" t="s">
        <v>28</v>
      </c>
      <c r="I2172" s="28">
        <v>100</v>
      </c>
      <c r="J2172" s="29" t="s">
        <v>28</v>
      </c>
      <c r="K2172" s="29" t="s">
        <v>16</v>
      </c>
      <c r="L2172" s="29" t="str">
        <f>_xlfn.XLOOKUP($D2172,mapping!$B$2:$B$124,mapping!$A$2:$A$124,,0)</f>
        <v>Data Engineer</v>
      </c>
      <c r="M2172" s="29" t="str">
        <f>_xlfn.XLOOKUP($C2172,mapping!$J$2:$J$5,mapping!$K$2:$K$5,,0)</f>
        <v>Full-Time</v>
      </c>
      <c r="N2172" s="29" t="str">
        <f>_xlfn.XLOOKUP($B2172,mapping!$G$2:$G$5,mapping!$H$2:$H$5,,0)</f>
        <v>Junior</v>
      </c>
      <c r="O2172" s="29" t="str">
        <f>_xlfn.XLOOKUP($J2172,mapping!$D$2:$D$56,mapping!$E$2:$E$56,,0)</f>
        <v>United Kingdom</v>
      </c>
      <c r="P2172" s="29" t="str">
        <f>_xlfn.XLOOKUP($K2172,mapping!$P$2:$P$4,mapping!$Q$2:$Q$4,,0)</f>
        <v>Medium</v>
      </c>
      <c r="Q2172" s="29" t="str">
        <f>_xlfn.XLOOKUP($I2172,mapping!$M$2:$M$4,mapping!$N$2:$N$4,,0)</f>
        <v>Remote</v>
      </c>
    </row>
    <row r="2173" spans="1:17" x14ac:dyDescent="0.25">
      <c r="A2173" s="28">
        <v>2024</v>
      </c>
      <c r="B2173" s="29" t="s">
        <v>11</v>
      </c>
      <c r="C2173" s="29" t="s">
        <v>12</v>
      </c>
      <c r="D2173" s="29" t="s">
        <v>26</v>
      </c>
      <c r="E2173" s="28">
        <v>65000</v>
      </c>
      <c r="F2173" s="29" t="s">
        <v>27</v>
      </c>
      <c r="G2173" s="28">
        <v>81250</v>
      </c>
      <c r="H2173" s="29" t="s">
        <v>28</v>
      </c>
      <c r="I2173" s="28">
        <v>0</v>
      </c>
      <c r="J2173" s="29" t="s">
        <v>28</v>
      </c>
      <c r="K2173" s="29" t="s">
        <v>16</v>
      </c>
      <c r="L2173" s="29" t="str">
        <f>_xlfn.XLOOKUP($D2173,mapping!$B$2:$B$124,mapping!$A$2:$A$124,,0)</f>
        <v>Data Engineer</v>
      </c>
      <c r="M2173" s="29" t="str">
        <f>_xlfn.XLOOKUP($C2173,mapping!$J$2:$J$5,mapping!$K$2:$K$5,,0)</f>
        <v>Full-Time</v>
      </c>
      <c r="N2173" s="29" t="str">
        <f>_xlfn.XLOOKUP($B2173,mapping!$G$2:$G$5,mapping!$H$2:$H$5,,0)</f>
        <v>Mid-Level</v>
      </c>
      <c r="O2173" s="29" t="str">
        <f>_xlfn.XLOOKUP($J2173,mapping!$D$2:$D$56,mapping!$E$2:$E$56,,0)</f>
        <v>United Kingdom</v>
      </c>
      <c r="P2173" s="29" t="str">
        <f>_xlfn.XLOOKUP($K2173,mapping!$P$2:$P$4,mapping!$Q$2:$Q$4,,0)</f>
        <v>Medium</v>
      </c>
      <c r="Q2173" s="29" t="str">
        <f>_xlfn.XLOOKUP($I2173,mapping!$M$2:$M$4,mapping!$N$2:$N$4,,0)</f>
        <v>On-site</v>
      </c>
    </row>
    <row r="2174" spans="1:17" x14ac:dyDescent="0.25">
      <c r="A2174" s="28">
        <v>2023</v>
      </c>
      <c r="B2174" s="29" t="s">
        <v>21</v>
      </c>
      <c r="C2174" s="29" t="s">
        <v>12</v>
      </c>
      <c r="D2174" s="29" t="s">
        <v>22</v>
      </c>
      <c r="E2174" s="28">
        <v>175000</v>
      </c>
      <c r="F2174" s="29" t="s">
        <v>14</v>
      </c>
      <c r="G2174" s="28">
        <v>175000</v>
      </c>
      <c r="H2174" s="29" t="s">
        <v>17</v>
      </c>
      <c r="I2174" s="28">
        <v>0</v>
      </c>
      <c r="J2174" s="29" t="s">
        <v>17</v>
      </c>
      <c r="K2174" s="29" t="s">
        <v>16</v>
      </c>
      <c r="L2174" s="29" t="str">
        <f>_xlfn.XLOOKUP($D2174,mapping!$B$2:$B$124,mapping!$A$2:$A$124,,0)</f>
        <v>Data Scientist</v>
      </c>
      <c r="M2174" s="29" t="str">
        <f>_xlfn.XLOOKUP($C2174,mapping!$J$2:$J$5,mapping!$K$2:$K$5,,0)</f>
        <v>Full-Time</v>
      </c>
      <c r="N2174" s="29" t="str">
        <f>_xlfn.XLOOKUP($B2174,mapping!$G$2:$G$5,mapping!$H$2:$H$5,,0)</f>
        <v>Senior</v>
      </c>
      <c r="O2174" s="29" t="str">
        <f>_xlfn.XLOOKUP($J2174,mapping!$D$2:$D$56,mapping!$E$2:$E$56,,0)</f>
        <v>United States</v>
      </c>
      <c r="P2174" s="29" t="str">
        <f>_xlfn.XLOOKUP($K2174,mapping!$P$2:$P$4,mapping!$Q$2:$Q$4,,0)</f>
        <v>Medium</v>
      </c>
      <c r="Q2174" s="29" t="str">
        <f>_xlfn.XLOOKUP($I2174,mapping!$M$2:$M$4,mapping!$N$2:$N$4,,0)</f>
        <v>On-site</v>
      </c>
    </row>
    <row r="2175" spans="1:17" x14ac:dyDescent="0.25">
      <c r="A2175" s="28">
        <v>2024</v>
      </c>
      <c r="B2175" s="29" t="s">
        <v>29</v>
      </c>
      <c r="C2175" s="29" t="s">
        <v>12</v>
      </c>
      <c r="D2175" s="29" t="s">
        <v>22</v>
      </c>
      <c r="E2175" s="28">
        <v>55000</v>
      </c>
      <c r="F2175" s="29" t="s">
        <v>19</v>
      </c>
      <c r="G2175" s="28">
        <v>61111</v>
      </c>
      <c r="H2175" s="29" t="s">
        <v>36</v>
      </c>
      <c r="I2175" s="28">
        <v>50</v>
      </c>
      <c r="J2175" s="29" t="s">
        <v>36</v>
      </c>
      <c r="K2175" s="29" t="s">
        <v>16</v>
      </c>
      <c r="L2175" s="29" t="str">
        <f>_xlfn.XLOOKUP($D2175,mapping!$B$2:$B$124,mapping!$A$2:$A$124,,0)</f>
        <v>Data Scientist</v>
      </c>
      <c r="M2175" s="29" t="str">
        <f>_xlfn.XLOOKUP($C2175,mapping!$J$2:$J$5,mapping!$K$2:$K$5,,0)</f>
        <v>Full-Time</v>
      </c>
      <c r="N2175" s="29" t="str">
        <f>_xlfn.XLOOKUP($B2175,mapping!$G$2:$G$5,mapping!$H$2:$H$5,,0)</f>
        <v>Junior</v>
      </c>
      <c r="O2175" s="29" t="str">
        <f>_xlfn.XLOOKUP($J2175,mapping!$D$2:$D$56,mapping!$E$2:$E$56,,0)</f>
        <v>Germany</v>
      </c>
      <c r="P2175" s="29" t="str">
        <f>_xlfn.XLOOKUP($K2175,mapping!$P$2:$P$4,mapping!$Q$2:$Q$4,,0)</f>
        <v>Medium</v>
      </c>
      <c r="Q2175" s="29" t="str">
        <f>_xlfn.XLOOKUP($I2175,mapping!$M$2:$M$4,mapping!$N$2:$N$4,,0)</f>
        <v>Hybrid</v>
      </c>
    </row>
    <row r="2176" spans="1:17" x14ac:dyDescent="0.25">
      <c r="A2176" s="28">
        <v>2023</v>
      </c>
      <c r="B2176" s="29" t="s">
        <v>21</v>
      </c>
      <c r="C2176" s="29" t="s">
        <v>12</v>
      </c>
      <c r="D2176" s="29" t="s">
        <v>22</v>
      </c>
      <c r="E2176" s="28">
        <v>90000</v>
      </c>
      <c r="F2176" s="29" t="s">
        <v>14</v>
      </c>
      <c r="G2176" s="28">
        <v>90000</v>
      </c>
      <c r="H2176" s="29" t="s">
        <v>28</v>
      </c>
      <c r="I2176" s="28">
        <v>0</v>
      </c>
      <c r="J2176" s="29" t="s">
        <v>28</v>
      </c>
      <c r="K2176" s="29" t="s">
        <v>16</v>
      </c>
      <c r="L2176" s="29" t="str">
        <f>_xlfn.XLOOKUP($D2176,mapping!$B$2:$B$124,mapping!$A$2:$A$124,,0)</f>
        <v>Data Scientist</v>
      </c>
      <c r="M2176" s="29" t="str">
        <f>_xlfn.XLOOKUP($C2176,mapping!$J$2:$J$5,mapping!$K$2:$K$5,,0)</f>
        <v>Full-Time</v>
      </c>
      <c r="N2176" s="29" t="str">
        <f>_xlfn.XLOOKUP($B2176,mapping!$G$2:$G$5,mapping!$H$2:$H$5,,0)</f>
        <v>Senior</v>
      </c>
      <c r="O2176" s="29" t="str">
        <f>_xlfn.XLOOKUP($J2176,mapping!$D$2:$D$56,mapping!$E$2:$E$56,,0)</f>
        <v>United Kingdom</v>
      </c>
      <c r="P2176" s="29" t="str">
        <f>_xlfn.XLOOKUP($K2176,mapping!$P$2:$P$4,mapping!$Q$2:$Q$4,,0)</f>
        <v>Medium</v>
      </c>
      <c r="Q2176" s="29" t="str">
        <f>_xlfn.XLOOKUP($I2176,mapping!$M$2:$M$4,mapping!$N$2:$N$4,,0)</f>
        <v>On-site</v>
      </c>
    </row>
    <row r="2177" spans="1:17" x14ac:dyDescent="0.25">
      <c r="A2177" s="28">
        <v>2022</v>
      </c>
      <c r="B2177" s="29" t="s">
        <v>21</v>
      </c>
      <c r="C2177" s="29" t="s">
        <v>12</v>
      </c>
      <c r="D2177" s="29" t="s">
        <v>18</v>
      </c>
      <c r="E2177" s="28">
        <v>189650</v>
      </c>
      <c r="F2177" s="29" t="s">
        <v>14</v>
      </c>
      <c r="G2177" s="28">
        <v>189650</v>
      </c>
      <c r="H2177" s="29" t="s">
        <v>17</v>
      </c>
      <c r="I2177" s="28">
        <v>0</v>
      </c>
      <c r="J2177" s="29" t="s">
        <v>17</v>
      </c>
      <c r="K2177" s="29" t="s">
        <v>16</v>
      </c>
      <c r="L2177" s="29" t="str">
        <f>_xlfn.XLOOKUP($D2177,mapping!$B$2:$B$124,mapping!$A$2:$A$124,,0)</f>
        <v>Machine Learning Engineer</v>
      </c>
      <c r="M2177" s="29" t="str">
        <f>_xlfn.XLOOKUP($C2177,mapping!$J$2:$J$5,mapping!$K$2:$K$5,,0)</f>
        <v>Full-Time</v>
      </c>
      <c r="N2177" s="29" t="str">
        <f>_xlfn.XLOOKUP($B2177,mapping!$G$2:$G$5,mapping!$H$2:$H$5,,0)</f>
        <v>Senior</v>
      </c>
      <c r="O2177" s="29" t="str">
        <f>_xlfn.XLOOKUP($J2177,mapping!$D$2:$D$56,mapping!$E$2:$E$56,,0)</f>
        <v>United States</v>
      </c>
      <c r="P2177" s="29" t="str">
        <f>_xlfn.XLOOKUP($K2177,mapping!$P$2:$P$4,mapping!$Q$2:$Q$4,,0)</f>
        <v>Medium</v>
      </c>
      <c r="Q2177" s="29" t="str">
        <f>_xlfn.XLOOKUP($I2177,mapping!$M$2:$M$4,mapping!$N$2:$N$4,,0)</f>
        <v>On-site</v>
      </c>
    </row>
    <row r="2178" spans="1:17" x14ac:dyDescent="0.25">
      <c r="A2178" s="28">
        <v>2023</v>
      </c>
      <c r="B2178" s="29" t="s">
        <v>21</v>
      </c>
      <c r="C2178" s="29" t="s">
        <v>12</v>
      </c>
      <c r="D2178" s="29" t="s">
        <v>18</v>
      </c>
      <c r="E2178" s="28">
        <v>170000</v>
      </c>
      <c r="F2178" s="29" t="s">
        <v>14</v>
      </c>
      <c r="G2178" s="28">
        <v>170000</v>
      </c>
      <c r="H2178" s="29" t="s">
        <v>17</v>
      </c>
      <c r="I2178" s="28">
        <v>100</v>
      </c>
      <c r="J2178" s="29" t="s">
        <v>17</v>
      </c>
      <c r="K2178" s="29" t="s">
        <v>16</v>
      </c>
      <c r="L2178" s="29" t="str">
        <f>_xlfn.XLOOKUP($D2178,mapping!$B$2:$B$124,mapping!$A$2:$A$124,,0)</f>
        <v>Machine Learning Engineer</v>
      </c>
      <c r="M2178" s="29" t="str">
        <f>_xlfn.XLOOKUP($C2178,mapping!$J$2:$J$5,mapping!$K$2:$K$5,,0)</f>
        <v>Full-Time</v>
      </c>
      <c r="N2178" s="29" t="str">
        <f>_xlfn.XLOOKUP($B2178,mapping!$G$2:$G$5,mapping!$H$2:$H$5,,0)</f>
        <v>Senior</v>
      </c>
      <c r="O2178" s="29" t="str">
        <f>_xlfn.XLOOKUP($J2178,mapping!$D$2:$D$56,mapping!$E$2:$E$56,,0)</f>
        <v>United States</v>
      </c>
      <c r="P2178" s="29" t="str">
        <f>_xlfn.XLOOKUP($K2178,mapping!$P$2:$P$4,mapping!$Q$2:$Q$4,,0)</f>
        <v>Medium</v>
      </c>
      <c r="Q2178" s="29" t="str">
        <f>_xlfn.XLOOKUP($I2178,mapping!$M$2:$M$4,mapping!$N$2:$N$4,,0)</f>
        <v>Remote</v>
      </c>
    </row>
    <row r="2179" spans="1:17" x14ac:dyDescent="0.25">
      <c r="A2179" s="28">
        <v>2023</v>
      </c>
      <c r="B2179" s="29" t="s">
        <v>21</v>
      </c>
      <c r="C2179" s="29" t="s">
        <v>12</v>
      </c>
      <c r="D2179" s="29" t="s">
        <v>22</v>
      </c>
      <c r="E2179" s="28">
        <v>199098</v>
      </c>
      <c r="F2179" s="29" t="s">
        <v>14</v>
      </c>
      <c r="G2179" s="28">
        <v>199098</v>
      </c>
      <c r="H2179" s="29" t="s">
        <v>17</v>
      </c>
      <c r="I2179" s="28">
        <v>100</v>
      </c>
      <c r="J2179" s="29" t="s">
        <v>17</v>
      </c>
      <c r="K2179" s="29" t="s">
        <v>16</v>
      </c>
      <c r="L2179" s="29" t="str">
        <f>_xlfn.XLOOKUP($D2179,mapping!$B$2:$B$124,mapping!$A$2:$A$124,,0)</f>
        <v>Data Scientist</v>
      </c>
      <c r="M2179" s="29" t="str">
        <f>_xlfn.XLOOKUP($C2179,mapping!$J$2:$J$5,mapping!$K$2:$K$5,,0)</f>
        <v>Full-Time</v>
      </c>
      <c r="N2179" s="29" t="str">
        <f>_xlfn.XLOOKUP($B2179,mapping!$G$2:$G$5,mapping!$H$2:$H$5,,0)</f>
        <v>Senior</v>
      </c>
      <c r="O2179" s="29" t="str">
        <f>_xlfn.XLOOKUP($J2179,mapping!$D$2:$D$56,mapping!$E$2:$E$56,,0)</f>
        <v>United States</v>
      </c>
      <c r="P2179" s="29" t="str">
        <f>_xlfn.XLOOKUP($K2179,mapping!$P$2:$P$4,mapping!$Q$2:$Q$4,,0)</f>
        <v>Medium</v>
      </c>
      <c r="Q2179" s="29" t="str">
        <f>_xlfn.XLOOKUP($I2179,mapping!$M$2:$M$4,mapping!$N$2:$N$4,,0)</f>
        <v>Remote</v>
      </c>
    </row>
    <row r="2180" spans="1:17" x14ac:dyDescent="0.25">
      <c r="A2180" s="28">
        <v>2023</v>
      </c>
      <c r="B2180" s="29" t="s">
        <v>11</v>
      </c>
      <c r="C2180" s="29" t="s">
        <v>12</v>
      </c>
      <c r="D2180" s="29" t="s">
        <v>26</v>
      </c>
      <c r="E2180" s="28">
        <v>184000</v>
      </c>
      <c r="F2180" s="29" t="s">
        <v>14</v>
      </c>
      <c r="G2180" s="28">
        <v>184000</v>
      </c>
      <c r="H2180" s="29" t="s">
        <v>17</v>
      </c>
      <c r="I2180" s="28">
        <v>0</v>
      </c>
      <c r="J2180" s="29" t="s">
        <v>17</v>
      </c>
      <c r="K2180" s="29" t="s">
        <v>16</v>
      </c>
      <c r="L2180" s="29" t="str">
        <f>_xlfn.XLOOKUP($D2180,mapping!$B$2:$B$124,mapping!$A$2:$A$124,,0)</f>
        <v>Data Engineer</v>
      </c>
      <c r="M2180" s="29" t="str">
        <f>_xlfn.XLOOKUP($C2180,mapping!$J$2:$J$5,mapping!$K$2:$K$5,,0)</f>
        <v>Full-Time</v>
      </c>
      <c r="N2180" s="29" t="str">
        <f>_xlfn.XLOOKUP($B2180,mapping!$G$2:$G$5,mapping!$H$2:$H$5,,0)</f>
        <v>Mid-Level</v>
      </c>
      <c r="O2180" s="29" t="str">
        <f>_xlfn.XLOOKUP($J2180,mapping!$D$2:$D$56,mapping!$E$2:$E$56,,0)</f>
        <v>United States</v>
      </c>
      <c r="P2180" s="29" t="str">
        <f>_xlfn.XLOOKUP($K2180,mapping!$P$2:$P$4,mapping!$Q$2:$Q$4,,0)</f>
        <v>Medium</v>
      </c>
      <c r="Q2180" s="29" t="str">
        <f>_xlfn.XLOOKUP($I2180,mapping!$M$2:$M$4,mapping!$N$2:$N$4,,0)</f>
        <v>On-site</v>
      </c>
    </row>
    <row r="2181" spans="1:17" x14ac:dyDescent="0.25">
      <c r="A2181" s="28">
        <v>2023</v>
      </c>
      <c r="B2181" s="29" t="s">
        <v>21</v>
      </c>
      <c r="C2181" s="29" t="s">
        <v>12</v>
      </c>
      <c r="D2181" s="29" t="s">
        <v>18</v>
      </c>
      <c r="E2181" s="28">
        <v>220000</v>
      </c>
      <c r="F2181" s="29" t="s">
        <v>14</v>
      </c>
      <c r="G2181" s="28">
        <v>220000</v>
      </c>
      <c r="H2181" s="29" t="s">
        <v>17</v>
      </c>
      <c r="I2181" s="28">
        <v>0</v>
      </c>
      <c r="J2181" s="29" t="s">
        <v>17</v>
      </c>
      <c r="K2181" s="29" t="s">
        <v>16</v>
      </c>
      <c r="L2181" s="29" t="str">
        <f>_xlfn.XLOOKUP($D2181,mapping!$B$2:$B$124,mapping!$A$2:$A$124,,0)</f>
        <v>Machine Learning Engineer</v>
      </c>
      <c r="M2181" s="29" t="str">
        <f>_xlfn.XLOOKUP($C2181,mapping!$J$2:$J$5,mapping!$K$2:$K$5,,0)</f>
        <v>Full-Time</v>
      </c>
      <c r="N2181" s="29" t="str">
        <f>_xlfn.XLOOKUP($B2181,mapping!$G$2:$G$5,mapping!$H$2:$H$5,,0)</f>
        <v>Senior</v>
      </c>
      <c r="O2181" s="29" t="str">
        <f>_xlfn.XLOOKUP($J2181,mapping!$D$2:$D$56,mapping!$E$2:$E$56,,0)</f>
        <v>United States</v>
      </c>
      <c r="P2181" s="29" t="str">
        <f>_xlfn.XLOOKUP($K2181,mapping!$P$2:$P$4,mapping!$Q$2:$Q$4,,0)</f>
        <v>Medium</v>
      </c>
      <c r="Q2181" s="29" t="str">
        <f>_xlfn.XLOOKUP($I2181,mapping!$M$2:$M$4,mapping!$N$2:$N$4,,0)</f>
        <v>On-site</v>
      </c>
    </row>
    <row r="2182" spans="1:17" x14ac:dyDescent="0.25">
      <c r="A2182" s="28">
        <v>2022</v>
      </c>
      <c r="B2182" s="29" t="s">
        <v>11</v>
      </c>
      <c r="C2182" s="29" t="s">
        <v>12</v>
      </c>
      <c r="D2182" s="29" t="s">
        <v>126</v>
      </c>
      <c r="E2182" s="28">
        <v>113000</v>
      </c>
      <c r="F2182" s="29" t="s">
        <v>14</v>
      </c>
      <c r="G2182" s="28">
        <v>113000</v>
      </c>
      <c r="H2182" s="29" t="s">
        <v>17</v>
      </c>
      <c r="I2182" s="28">
        <v>100</v>
      </c>
      <c r="J2182" s="29" t="s">
        <v>17</v>
      </c>
      <c r="K2182" s="29" t="s">
        <v>33</v>
      </c>
      <c r="L2182" s="29" t="str">
        <f>_xlfn.XLOOKUP($D2182,mapping!$B$2:$B$124,mapping!$A$2:$A$124,,0)</f>
        <v>Analytics Engineer</v>
      </c>
      <c r="M2182" s="29" t="str">
        <f>_xlfn.XLOOKUP($C2182,mapping!$J$2:$J$5,mapping!$K$2:$K$5,,0)</f>
        <v>Full-Time</v>
      </c>
      <c r="N2182" s="29" t="str">
        <f>_xlfn.XLOOKUP($B2182,mapping!$G$2:$G$5,mapping!$H$2:$H$5,,0)</f>
        <v>Mid-Level</v>
      </c>
      <c r="O2182" s="29" t="str">
        <f>_xlfn.XLOOKUP($J2182,mapping!$D$2:$D$56,mapping!$E$2:$E$56,,0)</f>
        <v>United States</v>
      </c>
      <c r="P2182" s="29" t="str">
        <f>_xlfn.XLOOKUP($K2182,mapping!$P$2:$P$4,mapping!$Q$2:$Q$4,,0)</f>
        <v>Large</v>
      </c>
      <c r="Q2182" s="29" t="str">
        <f>_xlfn.XLOOKUP($I2182,mapping!$M$2:$M$4,mapping!$N$2:$N$4,,0)</f>
        <v>Remote</v>
      </c>
    </row>
    <row r="2183" spans="1:17" x14ac:dyDescent="0.25">
      <c r="A2183" s="28">
        <v>2023</v>
      </c>
      <c r="B2183" s="29" t="s">
        <v>21</v>
      </c>
      <c r="C2183" s="29" t="s">
        <v>12</v>
      </c>
      <c r="D2183" s="29" t="s">
        <v>172</v>
      </c>
      <c r="E2183" s="28">
        <v>139500</v>
      </c>
      <c r="F2183" s="29" t="s">
        <v>14</v>
      </c>
      <c r="G2183" s="28">
        <v>139500</v>
      </c>
      <c r="H2183" s="29" t="s">
        <v>17</v>
      </c>
      <c r="I2183" s="28">
        <v>0</v>
      </c>
      <c r="J2183" s="29" t="s">
        <v>17</v>
      </c>
      <c r="K2183" s="29" t="s">
        <v>16</v>
      </c>
      <c r="L2183" s="29" t="str">
        <f>_xlfn.XLOOKUP($D2183,mapping!$B$2:$B$124,mapping!$A$2:$A$124,,0)</f>
        <v>Data Manager</v>
      </c>
      <c r="M2183" s="29" t="str">
        <f>_xlfn.XLOOKUP($C2183,mapping!$J$2:$J$5,mapping!$K$2:$K$5,,0)</f>
        <v>Full-Time</v>
      </c>
      <c r="N2183" s="29" t="str">
        <f>_xlfn.XLOOKUP($B2183,mapping!$G$2:$G$5,mapping!$H$2:$H$5,,0)</f>
        <v>Senior</v>
      </c>
      <c r="O2183" s="29" t="str">
        <f>_xlfn.XLOOKUP($J2183,mapping!$D$2:$D$56,mapping!$E$2:$E$56,,0)</f>
        <v>United States</v>
      </c>
      <c r="P2183" s="29" t="str">
        <f>_xlfn.XLOOKUP($K2183,mapping!$P$2:$P$4,mapping!$Q$2:$Q$4,,0)</f>
        <v>Medium</v>
      </c>
      <c r="Q2183" s="29" t="str">
        <f>_xlfn.XLOOKUP($I2183,mapping!$M$2:$M$4,mapping!$N$2:$N$4,,0)</f>
        <v>On-site</v>
      </c>
    </row>
    <row r="2184" spans="1:17" x14ac:dyDescent="0.25">
      <c r="A2184" s="28">
        <v>2024</v>
      </c>
      <c r="B2184" s="29" t="s">
        <v>11</v>
      </c>
      <c r="C2184" s="29" t="s">
        <v>12</v>
      </c>
      <c r="D2184" s="29" t="s">
        <v>22</v>
      </c>
      <c r="E2184" s="28">
        <v>111600</v>
      </c>
      <c r="F2184" s="29" t="s">
        <v>14</v>
      </c>
      <c r="G2184" s="28">
        <v>111600</v>
      </c>
      <c r="H2184" s="29" t="s">
        <v>17</v>
      </c>
      <c r="I2184" s="28">
        <v>0</v>
      </c>
      <c r="J2184" s="29" t="s">
        <v>17</v>
      </c>
      <c r="K2184" s="29" t="s">
        <v>33</v>
      </c>
      <c r="L2184" s="29" t="str">
        <f>_xlfn.XLOOKUP($D2184,mapping!$B$2:$B$124,mapping!$A$2:$A$124,,0)</f>
        <v>Data Scientist</v>
      </c>
      <c r="M2184" s="29" t="str">
        <f>_xlfn.XLOOKUP($C2184,mapping!$J$2:$J$5,mapping!$K$2:$K$5,,0)</f>
        <v>Full-Time</v>
      </c>
      <c r="N2184" s="29" t="str">
        <f>_xlfn.XLOOKUP($B2184,mapping!$G$2:$G$5,mapping!$H$2:$H$5,,0)</f>
        <v>Mid-Level</v>
      </c>
      <c r="O2184" s="29" t="str">
        <f>_xlfn.XLOOKUP($J2184,mapping!$D$2:$D$56,mapping!$E$2:$E$56,,0)</f>
        <v>United States</v>
      </c>
      <c r="P2184" s="29" t="str">
        <f>_xlfn.XLOOKUP($K2184,mapping!$P$2:$P$4,mapping!$Q$2:$Q$4,,0)</f>
        <v>Large</v>
      </c>
      <c r="Q2184" s="29" t="str">
        <f>_xlfn.XLOOKUP($I2184,mapping!$M$2:$M$4,mapping!$N$2:$N$4,,0)</f>
        <v>On-site</v>
      </c>
    </row>
    <row r="2185" spans="1:17" x14ac:dyDescent="0.25">
      <c r="A2185" s="28">
        <v>2024</v>
      </c>
      <c r="B2185" s="29" t="s">
        <v>29</v>
      </c>
      <c r="C2185" s="29" t="s">
        <v>12</v>
      </c>
      <c r="D2185" s="29" t="s">
        <v>13</v>
      </c>
      <c r="E2185" s="28">
        <v>41419</v>
      </c>
      <c r="F2185" s="29" t="s">
        <v>14</v>
      </c>
      <c r="G2185" s="28">
        <v>41419</v>
      </c>
      <c r="H2185" s="29" t="s">
        <v>17</v>
      </c>
      <c r="I2185" s="28">
        <v>100</v>
      </c>
      <c r="J2185" s="29" t="s">
        <v>17</v>
      </c>
      <c r="K2185" s="29" t="s">
        <v>16</v>
      </c>
      <c r="L2185" s="29" t="str">
        <f>_xlfn.XLOOKUP($D2185,mapping!$B$2:$B$124,mapping!$A$2:$A$124,,0)</f>
        <v>Data Analyst</v>
      </c>
      <c r="M2185" s="29" t="str">
        <f>_xlfn.XLOOKUP($C2185,mapping!$J$2:$J$5,mapping!$K$2:$K$5,,0)</f>
        <v>Full-Time</v>
      </c>
      <c r="N2185" s="29" t="str">
        <f>_xlfn.XLOOKUP($B2185,mapping!$G$2:$G$5,mapping!$H$2:$H$5,,0)</f>
        <v>Junior</v>
      </c>
      <c r="O2185" s="29" t="str">
        <f>_xlfn.XLOOKUP($J2185,mapping!$D$2:$D$56,mapping!$E$2:$E$56,,0)</f>
        <v>United States</v>
      </c>
      <c r="P2185" s="29" t="str">
        <f>_xlfn.XLOOKUP($K2185,mapping!$P$2:$P$4,mapping!$Q$2:$Q$4,,0)</f>
        <v>Medium</v>
      </c>
      <c r="Q2185" s="29" t="str">
        <f>_xlfn.XLOOKUP($I2185,mapping!$M$2:$M$4,mapping!$N$2:$N$4,,0)</f>
        <v>Remote</v>
      </c>
    </row>
    <row r="2186" spans="1:17" x14ac:dyDescent="0.25">
      <c r="A2186" s="28">
        <v>2024</v>
      </c>
      <c r="B2186" s="29" t="s">
        <v>21</v>
      </c>
      <c r="C2186" s="29" t="s">
        <v>12</v>
      </c>
      <c r="D2186" s="29" t="s">
        <v>18</v>
      </c>
      <c r="E2186" s="28">
        <v>96900</v>
      </c>
      <c r="F2186" s="29" t="s">
        <v>14</v>
      </c>
      <c r="G2186" s="28">
        <v>96900</v>
      </c>
      <c r="H2186" s="29" t="s">
        <v>17</v>
      </c>
      <c r="I2186" s="28">
        <v>0</v>
      </c>
      <c r="J2186" s="29" t="s">
        <v>17</v>
      </c>
      <c r="K2186" s="29" t="s">
        <v>16</v>
      </c>
      <c r="L2186" s="29" t="str">
        <f>_xlfn.XLOOKUP($D2186,mapping!$B$2:$B$124,mapping!$A$2:$A$124,,0)</f>
        <v>Machine Learning Engineer</v>
      </c>
      <c r="M2186" s="29" t="str">
        <f>_xlfn.XLOOKUP($C2186,mapping!$J$2:$J$5,mapping!$K$2:$K$5,,0)</f>
        <v>Full-Time</v>
      </c>
      <c r="N2186" s="29" t="str">
        <f>_xlfn.XLOOKUP($B2186,mapping!$G$2:$G$5,mapping!$H$2:$H$5,,0)</f>
        <v>Senior</v>
      </c>
      <c r="O2186" s="29" t="str">
        <f>_xlfn.XLOOKUP($J2186,mapping!$D$2:$D$56,mapping!$E$2:$E$56,,0)</f>
        <v>United States</v>
      </c>
      <c r="P2186" s="29" t="str">
        <f>_xlfn.XLOOKUP($K2186,mapping!$P$2:$P$4,mapping!$Q$2:$Q$4,,0)</f>
        <v>Medium</v>
      </c>
      <c r="Q2186" s="29" t="str">
        <f>_xlfn.XLOOKUP($I2186,mapping!$M$2:$M$4,mapping!$N$2:$N$4,,0)</f>
        <v>On-site</v>
      </c>
    </row>
    <row r="2187" spans="1:17" x14ac:dyDescent="0.25">
      <c r="A2187" s="28">
        <v>2023</v>
      </c>
      <c r="B2187" s="29" t="s">
        <v>21</v>
      </c>
      <c r="C2187" s="29" t="s">
        <v>12</v>
      </c>
      <c r="D2187" s="29" t="s">
        <v>22</v>
      </c>
      <c r="E2187" s="28">
        <v>155500</v>
      </c>
      <c r="F2187" s="29" t="s">
        <v>14</v>
      </c>
      <c r="G2187" s="28">
        <v>155500</v>
      </c>
      <c r="H2187" s="29" t="s">
        <v>17</v>
      </c>
      <c r="I2187" s="28">
        <v>0</v>
      </c>
      <c r="J2187" s="29" t="s">
        <v>17</v>
      </c>
      <c r="K2187" s="29" t="s">
        <v>16</v>
      </c>
      <c r="L2187" s="29" t="str">
        <f>_xlfn.XLOOKUP($D2187,mapping!$B$2:$B$124,mapping!$A$2:$A$124,,0)</f>
        <v>Data Scientist</v>
      </c>
      <c r="M2187" s="29" t="str">
        <f>_xlfn.XLOOKUP($C2187,mapping!$J$2:$J$5,mapping!$K$2:$K$5,,0)</f>
        <v>Full-Time</v>
      </c>
      <c r="N2187" s="29" t="str">
        <f>_xlfn.XLOOKUP($B2187,mapping!$G$2:$G$5,mapping!$H$2:$H$5,,0)</f>
        <v>Senior</v>
      </c>
      <c r="O2187" s="29" t="str">
        <f>_xlfn.XLOOKUP($J2187,mapping!$D$2:$D$56,mapping!$E$2:$E$56,,0)</f>
        <v>United States</v>
      </c>
      <c r="P2187" s="29" t="str">
        <f>_xlfn.XLOOKUP($K2187,mapping!$P$2:$P$4,mapping!$Q$2:$Q$4,,0)</f>
        <v>Medium</v>
      </c>
      <c r="Q2187" s="29" t="str">
        <f>_xlfn.XLOOKUP($I2187,mapping!$M$2:$M$4,mapping!$N$2:$N$4,,0)</f>
        <v>On-site</v>
      </c>
    </row>
    <row r="2188" spans="1:17" x14ac:dyDescent="0.25">
      <c r="A2188" s="28">
        <v>2023</v>
      </c>
      <c r="B2188" s="29" t="s">
        <v>21</v>
      </c>
      <c r="C2188" s="29" t="s">
        <v>12</v>
      </c>
      <c r="D2188" s="29" t="s">
        <v>22</v>
      </c>
      <c r="E2188" s="28">
        <v>147400</v>
      </c>
      <c r="F2188" s="29" t="s">
        <v>14</v>
      </c>
      <c r="G2188" s="28">
        <v>147400</v>
      </c>
      <c r="H2188" s="29" t="s">
        <v>17</v>
      </c>
      <c r="I2188" s="28">
        <v>0</v>
      </c>
      <c r="J2188" s="29" t="s">
        <v>17</v>
      </c>
      <c r="K2188" s="29" t="s">
        <v>16</v>
      </c>
      <c r="L2188" s="29" t="str">
        <f>_xlfn.XLOOKUP($D2188,mapping!$B$2:$B$124,mapping!$A$2:$A$124,,0)</f>
        <v>Data Scientist</v>
      </c>
      <c r="M2188" s="29" t="str">
        <f>_xlfn.XLOOKUP($C2188,mapping!$J$2:$J$5,mapping!$K$2:$K$5,,0)</f>
        <v>Full-Time</v>
      </c>
      <c r="N2188" s="29" t="str">
        <f>_xlfn.XLOOKUP($B2188,mapping!$G$2:$G$5,mapping!$H$2:$H$5,,0)</f>
        <v>Senior</v>
      </c>
      <c r="O2188" s="29" t="str">
        <f>_xlfn.XLOOKUP($J2188,mapping!$D$2:$D$56,mapping!$E$2:$E$56,,0)</f>
        <v>United States</v>
      </c>
      <c r="P2188" s="29" t="str">
        <f>_xlfn.XLOOKUP($K2188,mapping!$P$2:$P$4,mapping!$Q$2:$Q$4,,0)</f>
        <v>Medium</v>
      </c>
      <c r="Q2188" s="29" t="str">
        <f>_xlfn.XLOOKUP($I2188,mapping!$M$2:$M$4,mapping!$N$2:$N$4,,0)</f>
        <v>On-site</v>
      </c>
    </row>
    <row r="2189" spans="1:17" x14ac:dyDescent="0.25">
      <c r="A2189" s="28">
        <v>2022</v>
      </c>
      <c r="B2189" s="29" t="s">
        <v>21</v>
      </c>
      <c r="C2189" s="29" t="s">
        <v>12</v>
      </c>
      <c r="D2189" s="29" t="s">
        <v>22</v>
      </c>
      <c r="E2189" s="28">
        <v>141525</v>
      </c>
      <c r="F2189" s="29" t="s">
        <v>14</v>
      </c>
      <c r="G2189" s="28">
        <v>141525</v>
      </c>
      <c r="H2189" s="29" t="s">
        <v>17</v>
      </c>
      <c r="I2189" s="28">
        <v>100</v>
      </c>
      <c r="J2189" s="29" t="s">
        <v>17</v>
      </c>
      <c r="K2189" s="29" t="s">
        <v>16</v>
      </c>
      <c r="L2189" s="29" t="str">
        <f>_xlfn.XLOOKUP($D2189,mapping!$B$2:$B$124,mapping!$A$2:$A$124,,0)</f>
        <v>Data Scientist</v>
      </c>
      <c r="M2189" s="29" t="str">
        <f>_xlfn.XLOOKUP($C2189,mapping!$J$2:$J$5,mapping!$K$2:$K$5,,0)</f>
        <v>Full-Time</v>
      </c>
      <c r="N2189" s="29" t="str">
        <f>_xlfn.XLOOKUP($B2189,mapping!$G$2:$G$5,mapping!$H$2:$H$5,,0)</f>
        <v>Senior</v>
      </c>
      <c r="O2189" s="29" t="str">
        <f>_xlfn.XLOOKUP($J2189,mapping!$D$2:$D$56,mapping!$E$2:$E$56,,0)</f>
        <v>United States</v>
      </c>
      <c r="P2189" s="29" t="str">
        <f>_xlfn.XLOOKUP($K2189,mapping!$P$2:$P$4,mapping!$Q$2:$Q$4,,0)</f>
        <v>Medium</v>
      </c>
      <c r="Q2189" s="29" t="str">
        <f>_xlfn.XLOOKUP($I2189,mapping!$M$2:$M$4,mapping!$N$2:$N$4,,0)</f>
        <v>Remote</v>
      </c>
    </row>
    <row r="2190" spans="1:17" x14ac:dyDescent="0.25">
      <c r="A2190" s="28">
        <v>2023</v>
      </c>
      <c r="B2190" s="29" t="s">
        <v>21</v>
      </c>
      <c r="C2190" s="29" t="s">
        <v>12</v>
      </c>
      <c r="D2190" s="29" t="s">
        <v>34</v>
      </c>
      <c r="E2190" s="28">
        <v>248100</v>
      </c>
      <c r="F2190" s="29" t="s">
        <v>14</v>
      </c>
      <c r="G2190" s="28">
        <v>248100</v>
      </c>
      <c r="H2190" s="29" t="s">
        <v>17</v>
      </c>
      <c r="I2190" s="28">
        <v>0</v>
      </c>
      <c r="J2190" s="29" t="s">
        <v>17</v>
      </c>
      <c r="K2190" s="29" t="s">
        <v>16</v>
      </c>
      <c r="L2190" s="29" t="str">
        <f>_xlfn.XLOOKUP($D2190,mapping!$B$2:$B$124,mapping!$A$2:$A$124,,0)</f>
        <v>Researcher</v>
      </c>
      <c r="M2190" s="29" t="str">
        <f>_xlfn.XLOOKUP($C2190,mapping!$J$2:$J$5,mapping!$K$2:$K$5,,0)</f>
        <v>Full-Time</v>
      </c>
      <c r="N2190" s="29" t="str">
        <f>_xlfn.XLOOKUP($B2190,mapping!$G$2:$G$5,mapping!$H$2:$H$5,,0)</f>
        <v>Senior</v>
      </c>
      <c r="O2190" s="29" t="str">
        <f>_xlfn.XLOOKUP($J2190,mapping!$D$2:$D$56,mapping!$E$2:$E$56,,0)</f>
        <v>United States</v>
      </c>
      <c r="P2190" s="29" t="str">
        <f>_xlfn.XLOOKUP($K2190,mapping!$P$2:$P$4,mapping!$Q$2:$Q$4,,0)</f>
        <v>Medium</v>
      </c>
      <c r="Q2190" s="29" t="str">
        <f>_xlfn.XLOOKUP($I2190,mapping!$M$2:$M$4,mapping!$N$2:$N$4,,0)</f>
        <v>On-site</v>
      </c>
    </row>
    <row r="2191" spans="1:17" x14ac:dyDescent="0.25">
      <c r="A2191" s="28">
        <v>2023</v>
      </c>
      <c r="B2191" s="29" t="s">
        <v>21</v>
      </c>
      <c r="C2191" s="29" t="s">
        <v>12</v>
      </c>
      <c r="D2191" s="29" t="s">
        <v>26</v>
      </c>
      <c r="E2191" s="28">
        <v>145000</v>
      </c>
      <c r="F2191" s="29" t="s">
        <v>14</v>
      </c>
      <c r="G2191" s="28">
        <v>145000</v>
      </c>
      <c r="H2191" s="29" t="s">
        <v>17</v>
      </c>
      <c r="I2191" s="28">
        <v>0</v>
      </c>
      <c r="J2191" s="29" t="s">
        <v>17</v>
      </c>
      <c r="K2191" s="29" t="s">
        <v>16</v>
      </c>
      <c r="L2191" s="29" t="str">
        <f>_xlfn.XLOOKUP($D2191,mapping!$B$2:$B$124,mapping!$A$2:$A$124,,0)</f>
        <v>Data Engineer</v>
      </c>
      <c r="M2191" s="29" t="str">
        <f>_xlfn.XLOOKUP($C2191,mapping!$J$2:$J$5,mapping!$K$2:$K$5,,0)</f>
        <v>Full-Time</v>
      </c>
      <c r="N2191" s="29" t="str">
        <f>_xlfn.XLOOKUP($B2191,mapping!$G$2:$G$5,mapping!$H$2:$H$5,,0)</f>
        <v>Senior</v>
      </c>
      <c r="O2191" s="29" t="str">
        <f>_xlfn.XLOOKUP($J2191,mapping!$D$2:$D$56,mapping!$E$2:$E$56,,0)</f>
        <v>United States</v>
      </c>
      <c r="P2191" s="29" t="str">
        <f>_xlfn.XLOOKUP($K2191,mapping!$P$2:$P$4,mapping!$Q$2:$Q$4,,0)</f>
        <v>Medium</v>
      </c>
      <c r="Q2191" s="29" t="str">
        <f>_xlfn.XLOOKUP($I2191,mapping!$M$2:$M$4,mapping!$N$2:$N$4,,0)</f>
        <v>On-site</v>
      </c>
    </row>
    <row r="2192" spans="1:17" x14ac:dyDescent="0.25">
      <c r="A2192" s="28">
        <v>2024</v>
      </c>
      <c r="B2192" s="29" t="s">
        <v>11</v>
      </c>
      <c r="C2192" s="29" t="s">
        <v>12</v>
      </c>
      <c r="D2192" s="29" t="s">
        <v>39</v>
      </c>
      <c r="E2192" s="28">
        <v>80420</v>
      </c>
      <c r="F2192" s="29" t="s">
        <v>14</v>
      </c>
      <c r="G2192" s="28">
        <v>80420</v>
      </c>
      <c r="H2192" s="29" t="s">
        <v>17</v>
      </c>
      <c r="I2192" s="28">
        <v>0</v>
      </c>
      <c r="J2192" s="29" t="s">
        <v>17</v>
      </c>
      <c r="K2192" s="29" t="s">
        <v>16</v>
      </c>
      <c r="L2192" s="29" t="str">
        <f>_xlfn.XLOOKUP($D2192,mapping!$B$2:$B$124,mapping!$A$2:$A$124,,0)</f>
        <v>Machine Learning Engineer</v>
      </c>
      <c r="M2192" s="29" t="str">
        <f>_xlfn.XLOOKUP($C2192,mapping!$J$2:$J$5,mapping!$K$2:$K$5,,0)</f>
        <v>Full-Time</v>
      </c>
      <c r="N2192" s="29" t="str">
        <f>_xlfn.XLOOKUP($B2192,mapping!$G$2:$G$5,mapping!$H$2:$H$5,,0)</f>
        <v>Mid-Level</v>
      </c>
      <c r="O2192" s="29" t="str">
        <f>_xlfn.XLOOKUP($J2192,mapping!$D$2:$D$56,mapping!$E$2:$E$56,,0)</f>
        <v>United States</v>
      </c>
      <c r="P2192" s="29" t="str">
        <f>_xlfn.XLOOKUP($K2192,mapping!$P$2:$P$4,mapping!$Q$2:$Q$4,,0)</f>
        <v>Medium</v>
      </c>
      <c r="Q2192" s="29" t="str">
        <f>_xlfn.XLOOKUP($I2192,mapping!$M$2:$M$4,mapping!$N$2:$N$4,,0)</f>
        <v>On-site</v>
      </c>
    </row>
    <row r="2193" spans="1:17" x14ac:dyDescent="0.25">
      <c r="A2193" s="28">
        <v>2023</v>
      </c>
      <c r="B2193" s="29" t="s">
        <v>11</v>
      </c>
      <c r="C2193" s="29" t="s">
        <v>12</v>
      </c>
      <c r="D2193" s="29" t="s">
        <v>13</v>
      </c>
      <c r="E2193" s="28">
        <v>95000</v>
      </c>
      <c r="F2193" s="29" t="s">
        <v>14</v>
      </c>
      <c r="G2193" s="28">
        <v>95000</v>
      </c>
      <c r="H2193" s="29" t="s">
        <v>17</v>
      </c>
      <c r="I2193" s="28">
        <v>100</v>
      </c>
      <c r="J2193" s="29" t="s">
        <v>17</v>
      </c>
      <c r="K2193" s="29" t="s">
        <v>16</v>
      </c>
      <c r="L2193" s="29" t="str">
        <f>_xlfn.XLOOKUP($D2193,mapping!$B$2:$B$124,mapping!$A$2:$A$124,,0)</f>
        <v>Data Analyst</v>
      </c>
      <c r="M2193" s="29" t="str">
        <f>_xlfn.XLOOKUP($C2193,mapping!$J$2:$J$5,mapping!$K$2:$K$5,,0)</f>
        <v>Full-Time</v>
      </c>
      <c r="N2193" s="29" t="str">
        <f>_xlfn.XLOOKUP($B2193,mapping!$G$2:$G$5,mapping!$H$2:$H$5,,0)</f>
        <v>Mid-Level</v>
      </c>
      <c r="O2193" s="29" t="str">
        <f>_xlfn.XLOOKUP($J2193,mapping!$D$2:$D$56,mapping!$E$2:$E$56,,0)</f>
        <v>United States</v>
      </c>
      <c r="P2193" s="29" t="str">
        <f>_xlfn.XLOOKUP($K2193,mapping!$P$2:$P$4,mapping!$Q$2:$Q$4,,0)</f>
        <v>Medium</v>
      </c>
      <c r="Q2193" s="29" t="str">
        <f>_xlfn.XLOOKUP($I2193,mapping!$M$2:$M$4,mapping!$N$2:$N$4,,0)</f>
        <v>Remote</v>
      </c>
    </row>
    <row r="2194" spans="1:17" x14ac:dyDescent="0.25">
      <c r="A2194" s="28">
        <v>2023</v>
      </c>
      <c r="B2194" s="29" t="s">
        <v>21</v>
      </c>
      <c r="C2194" s="29" t="s">
        <v>12</v>
      </c>
      <c r="D2194" s="29" t="s">
        <v>69</v>
      </c>
      <c r="E2194" s="28">
        <v>145000</v>
      </c>
      <c r="F2194" s="29" t="s">
        <v>14</v>
      </c>
      <c r="G2194" s="28">
        <v>145000</v>
      </c>
      <c r="H2194" s="29" t="s">
        <v>17</v>
      </c>
      <c r="I2194" s="28">
        <v>0</v>
      </c>
      <c r="J2194" s="29" t="s">
        <v>17</v>
      </c>
      <c r="K2194" s="29" t="s">
        <v>16</v>
      </c>
      <c r="L2194" s="29" t="str">
        <f>_xlfn.XLOOKUP($D2194,mapping!$B$2:$B$124,mapping!$A$2:$A$124,,0)</f>
        <v>Data Manager</v>
      </c>
      <c r="M2194" s="29" t="str">
        <f>_xlfn.XLOOKUP($C2194,mapping!$J$2:$J$5,mapping!$K$2:$K$5,,0)</f>
        <v>Full-Time</v>
      </c>
      <c r="N2194" s="29" t="str">
        <f>_xlfn.XLOOKUP($B2194,mapping!$G$2:$G$5,mapping!$H$2:$H$5,,0)</f>
        <v>Senior</v>
      </c>
      <c r="O2194" s="29" t="str">
        <f>_xlfn.XLOOKUP($J2194,mapping!$D$2:$D$56,mapping!$E$2:$E$56,,0)</f>
        <v>United States</v>
      </c>
      <c r="P2194" s="29" t="str">
        <f>_xlfn.XLOOKUP($K2194,mapping!$P$2:$P$4,mapping!$Q$2:$Q$4,,0)</f>
        <v>Medium</v>
      </c>
      <c r="Q2194" s="29" t="str">
        <f>_xlfn.XLOOKUP($I2194,mapping!$M$2:$M$4,mapping!$N$2:$N$4,,0)</f>
        <v>On-site</v>
      </c>
    </row>
    <row r="2195" spans="1:17" x14ac:dyDescent="0.25">
      <c r="A2195" s="28">
        <v>2022</v>
      </c>
      <c r="B2195" s="29" t="s">
        <v>21</v>
      </c>
      <c r="C2195" s="29" t="s">
        <v>12</v>
      </c>
      <c r="D2195" s="29" t="s">
        <v>22</v>
      </c>
      <c r="E2195" s="28">
        <v>125000</v>
      </c>
      <c r="F2195" s="29" t="s">
        <v>14</v>
      </c>
      <c r="G2195" s="28">
        <v>125000</v>
      </c>
      <c r="H2195" s="29" t="s">
        <v>17</v>
      </c>
      <c r="I2195" s="28">
        <v>0</v>
      </c>
      <c r="J2195" s="29" t="s">
        <v>17</v>
      </c>
      <c r="K2195" s="29" t="s">
        <v>16</v>
      </c>
      <c r="L2195" s="29" t="str">
        <f>_xlfn.XLOOKUP($D2195,mapping!$B$2:$B$124,mapping!$A$2:$A$124,,0)</f>
        <v>Data Scientist</v>
      </c>
      <c r="M2195" s="29" t="str">
        <f>_xlfn.XLOOKUP($C2195,mapping!$J$2:$J$5,mapping!$K$2:$K$5,,0)</f>
        <v>Full-Time</v>
      </c>
      <c r="N2195" s="29" t="str">
        <f>_xlfn.XLOOKUP($B2195,mapping!$G$2:$G$5,mapping!$H$2:$H$5,,0)</f>
        <v>Senior</v>
      </c>
      <c r="O2195" s="29" t="str">
        <f>_xlfn.XLOOKUP($J2195,mapping!$D$2:$D$56,mapping!$E$2:$E$56,,0)</f>
        <v>United States</v>
      </c>
      <c r="P2195" s="29" t="str">
        <f>_xlfn.XLOOKUP($K2195,mapping!$P$2:$P$4,mapping!$Q$2:$Q$4,,0)</f>
        <v>Medium</v>
      </c>
      <c r="Q2195" s="29" t="str">
        <f>_xlfn.XLOOKUP($I2195,mapping!$M$2:$M$4,mapping!$N$2:$N$4,,0)</f>
        <v>On-site</v>
      </c>
    </row>
    <row r="2196" spans="1:17" x14ac:dyDescent="0.25">
      <c r="A2196" s="28">
        <v>2023</v>
      </c>
      <c r="B2196" s="29" t="s">
        <v>21</v>
      </c>
      <c r="C2196" s="29" t="s">
        <v>12</v>
      </c>
      <c r="D2196" s="29" t="s">
        <v>22</v>
      </c>
      <c r="E2196" s="28">
        <v>136000</v>
      </c>
      <c r="F2196" s="29" t="s">
        <v>14</v>
      </c>
      <c r="G2196" s="28">
        <v>136000</v>
      </c>
      <c r="H2196" s="29" t="s">
        <v>17</v>
      </c>
      <c r="I2196" s="28">
        <v>0</v>
      </c>
      <c r="J2196" s="29" t="s">
        <v>17</v>
      </c>
      <c r="K2196" s="29" t="s">
        <v>16</v>
      </c>
      <c r="L2196" s="29" t="str">
        <f>_xlfn.XLOOKUP($D2196,mapping!$B$2:$B$124,mapping!$A$2:$A$124,,0)</f>
        <v>Data Scientist</v>
      </c>
      <c r="M2196" s="29" t="str">
        <f>_xlfn.XLOOKUP($C2196,mapping!$J$2:$J$5,mapping!$K$2:$K$5,,0)</f>
        <v>Full-Time</v>
      </c>
      <c r="N2196" s="29" t="str">
        <f>_xlfn.XLOOKUP($B2196,mapping!$G$2:$G$5,mapping!$H$2:$H$5,,0)</f>
        <v>Senior</v>
      </c>
      <c r="O2196" s="29" t="str">
        <f>_xlfn.XLOOKUP($J2196,mapping!$D$2:$D$56,mapping!$E$2:$E$56,,0)</f>
        <v>United States</v>
      </c>
      <c r="P2196" s="29" t="str">
        <f>_xlfn.XLOOKUP($K2196,mapping!$P$2:$P$4,mapping!$Q$2:$Q$4,,0)</f>
        <v>Medium</v>
      </c>
      <c r="Q2196" s="29" t="str">
        <f>_xlfn.XLOOKUP($I2196,mapping!$M$2:$M$4,mapping!$N$2:$N$4,,0)</f>
        <v>On-site</v>
      </c>
    </row>
    <row r="2197" spans="1:17" x14ac:dyDescent="0.25">
      <c r="A2197" s="28">
        <v>2023</v>
      </c>
      <c r="B2197" s="29" t="s">
        <v>25</v>
      </c>
      <c r="C2197" s="29" t="s">
        <v>12</v>
      </c>
      <c r="D2197" s="29" t="s">
        <v>22</v>
      </c>
      <c r="E2197" s="28">
        <v>145000</v>
      </c>
      <c r="F2197" s="29" t="s">
        <v>14</v>
      </c>
      <c r="G2197" s="28">
        <v>145000</v>
      </c>
      <c r="H2197" s="29" t="s">
        <v>17</v>
      </c>
      <c r="I2197" s="28">
        <v>0</v>
      </c>
      <c r="J2197" s="29" t="s">
        <v>17</v>
      </c>
      <c r="K2197" s="29" t="s">
        <v>16</v>
      </c>
      <c r="L2197" s="29" t="str">
        <f>_xlfn.XLOOKUP($D2197,mapping!$B$2:$B$124,mapping!$A$2:$A$124,,0)</f>
        <v>Data Scientist</v>
      </c>
      <c r="M2197" s="29" t="str">
        <f>_xlfn.XLOOKUP($C2197,mapping!$J$2:$J$5,mapping!$K$2:$K$5,,0)</f>
        <v>Full-Time</v>
      </c>
      <c r="N2197" s="29" t="str">
        <f>_xlfn.XLOOKUP($B2197,mapping!$G$2:$G$5,mapping!$H$2:$H$5,,0)</f>
        <v>Executive</v>
      </c>
      <c r="O2197" s="29" t="str">
        <f>_xlfn.XLOOKUP($J2197,mapping!$D$2:$D$56,mapping!$E$2:$E$56,,0)</f>
        <v>United States</v>
      </c>
      <c r="P2197" s="29" t="str">
        <f>_xlfn.XLOOKUP($K2197,mapping!$P$2:$P$4,mapping!$Q$2:$Q$4,,0)</f>
        <v>Medium</v>
      </c>
      <c r="Q2197" s="29" t="str">
        <f>_xlfn.XLOOKUP($I2197,mapping!$M$2:$M$4,mapping!$N$2:$N$4,,0)</f>
        <v>On-site</v>
      </c>
    </row>
    <row r="2198" spans="1:17" x14ac:dyDescent="0.25">
      <c r="A2198" s="28">
        <v>2024</v>
      </c>
      <c r="B2198" s="29" t="s">
        <v>21</v>
      </c>
      <c r="C2198" s="29" t="s">
        <v>12</v>
      </c>
      <c r="D2198" s="29" t="s">
        <v>23</v>
      </c>
      <c r="E2198" s="28">
        <v>240960</v>
      </c>
      <c r="F2198" s="29" t="s">
        <v>14</v>
      </c>
      <c r="G2198" s="28">
        <v>240960</v>
      </c>
      <c r="H2198" s="29" t="s">
        <v>17</v>
      </c>
      <c r="I2198" s="28">
        <v>0</v>
      </c>
      <c r="J2198" s="29" t="s">
        <v>17</v>
      </c>
      <c r="K2198" s="29" t="s">
        <v>16</v>
      </c>
      <c r="L2198" s="29" t="str">
        <f>_xlfn.XLOOKUP($D2198,mapping!$B$2:$B$124,mapping!$A$2:$A$124,,0)</f>
        <v>Researcher</v>
      </c>
      <c r="M2198" s="29" t="str">
        <f>_xlfn.XLOOKUP($C2198,mapping!$J$2:$J$5,mapping!$K$2:$K$5,,0)</f>
        <v>Full-Time</v>
      </c>
      <c r="N2198" s="29" t="str">
        <f>_xlfn.XLOOKUP($B2198,mapping!$G$2:$G$5,mapping!$H$2:$H$5,,0)</f>
        <v>Senior</v>
      </c>
      <c r="O2198" s="29" t="str">
        <f>_xlfn.XLOOKUP($J2198,mapping!$D$2:$D$56,mapping!$E$2:$E$56,,0)</f>
        <v>United States</v>
      </c>
      <c r="P2198" s="29" t="str">
        <f>_xlfn.XLOOKUP($K2198,mapping!$P$2:$P$4,mapping!$Q$2:$Q$4,,0)</f>
        <v>Medium</v>
      </c>
      <c r="Q2198" s="29" t="str">
        <f>_xlfn.XLOOKUP($I2198,mapping!$M$2:$M$4,mapping!$N$2:$N$4,,0)</f>
        <v>On-site</v>
      </c>
    </row>
    <row r="2199" spans="1:17" x14ac:dyDescent="0.25">
      <c r="A2199" s="28">
        <v>2024</v>
      </c>
      <c r="B2199" s="29" t="s">
        <v>21</v>
      </c>
      <c r="C2199" s="29" t="s">
        <v>12</v>
      </c>
      <c r="D2199" s="29" t="s">
        <v>22</v>
      </c>
      <c r="E2199" s="28">
        <v>193000</v>
      </c>
      <c r="F2199" s="29" t="s">
        <v>14</v>
      </c>
      <c r="G2199" s="28">
        <v>193000</v>
      </c>
      <c r="H2199" s="29" t="s">
        <v>17</v>
      </c>
      <c r="I2199" s="28">
        <v>0</v>
      </c>
      <c r="J2199" s="29" t="s">
        <v>17</v>
      </c>
      <c r="K2199" s="29" t="s">
        <v>16</v>
      </c>
      <c r="L2199" s="29" t="str">
        <f>_xlfn.XLOOKUP($D2199,mapping!$B$2:$B$124,mapping!$A$2:$A$124,,0)</f>
        <v>Data Scientist</v>
      </c>
      <c r="M2199" s="29" t="str">
        <f>_xlfn.XLOOKUP($C2199,mapping!$J$2:$J$5,mapping!$K$2:$K$5,,0)</f>
        <v>Full-Time</v>
      </c>
      <c r="N2199" s="29" t="str">
        <f>_xlfn.XLOOKUP($B2199,mapping!$G$2:$G$5,mapping!$H$2:$H$5,,0)</f>
        <v>Senior</v>
      </c>
      <c r="O2199" s="29" t="str">
        <f>_xlfn.XLOOKUP($J2199,mapping!$D$2:$D$56,mapping!$E$2:$E$56,,0)</f>
        <v>United States</v>
      </c>
      <c r="P2199" s="29" t="str">
        <f>_xlfn.XLOOKUP($K2199,mapping!$P$2:$P$4,mapping!$Q$2:$Q$4,,0)</f>
        <v>Medium</v>
      </c>
      <c r="Q2199" s="29" t="str">
        <f>_xlfn.XLOOKUP($I2199,mapping!$M$2:$M$4,mapping!$N$2:$N$4,,0)</f>
        <v>On-site</v>
      </c>
    </row>
    <row r="2200" spans="1:17" x14ac:dyDescent="0.25">
      <c r="A2200" s="28">
        <v>2023</v>
      </c>
      <c r="B2200" s="29" t="s">
        <v>21</v>
      </c>
      <c r="C2200" s="29" t="s">
        <v>12</v>
      </c>
      <c r="D2200" s="29" t="s">
        <v>18</v>
      </c>
      <c r="E2200" s="28">
        <v>370000</v>
      </c>
      <c r="F2200" s="29" t="s">
        <v>14</v>
      </c>
      <c r="G2200" s="28">
        <v>370000</v>
      </c>
      <c r="H2200" s="29" t="s">
        <v>17</v>
      </c>
      <c r="I2200" s="28">
        <v>0</v>
      </c>
      <c r="J2200" s="29" t="s">
        <v>17</v>
      </c>
      <c r="K2200" s="29" t="s">
        <v>16</v>
      </c>
      <c r="L2200" s="29" t="str">
        <f>_xlfn.XLOOKUP($D2200,mapping!$B$2:$B$124,mapping!$A$2:$A$124,,0)</f>
        <v>Machine Learning Engineer</v>
      </c>
      <c r="M2200" s="29" t="str">
        <f>_xlfn.XLOOKUP($C2200,mapping!$J$2:$J$5,mapping!$K$2:$K$5,,0)</f>
        <v>Full-Time</v>
      </c>
      <c r="N2200" s="29" t="str">
        <f>_xlfn.XLOOKUP($B2200,mapping!$G$2:$G$5,mapping!$H$2:$H$5,,0)</f>
        <v>Senior</v>
      </c>
      <c r="O2200" s="29" t="str">
        <f>_xlfn.XLOOKUP($J2200,mapping!$D$2:$D$56,mapping!$E$2:$E$56,,0)</f>
        <v>United States</v>
      </c>
      <c r="P2200" s="29" t="str">
        <f>_xlfn.XLOOKUP($K2200,mapping!$P$2:$P$4,mapping!$Q$2:$Q$4,,0)</f>
        <v>Medium</v>
      </c>
      <c r="Q2200" s="29" t="str">
        <f>_xlfn.XLOOKUP($I2200,mapping!$M$2:$M$4,mapping!$N$2:$N$4,,0)</f>
        <v>On-site</v>
      </c>
    </row>
    <row r="2201" spans="1:17" x14ac:dyDescent="0.25">
      <c r="A2201" s="28">
        <v>2023</v>
      </c>
      <c r="B2201" s="29" t="s">
        <v>21</v>
      </c>
      <c r="C2201" s="29" t="s">
        <v>12</v>
      </c>
      <c r="D2201" s="29" t="s">
        <v>63</v>
      </c>
      <c r="E2201" s="28">
        <v>81800</v>
      </c>
      <c r="F2201" s="29" t="s">
        <v>14</v>
      </c>
      <c r="G2201" s="28">
        <v>81800</v>
      </c>
      <c r="H2201" s="29" t="s">
        <v>17</v>
      </c>
      <c r="I2201" s="28">
        <v>0</v>
      </c>
      <c r="J2201" s="29" t="s">
        <v>17</v>
      </c>
      <c r="K2201" s="29" t="s">
        <v>16</v>
      </c>
      <c r="L2201" s="29" t="str">
        <f>_xlfn.XLOOKUP($D2201,mapping!$B$2:$B$124,mapping!$A$2:$A$124,,0)</f>
        <v>Data Architect</v>
      </c>
      <c r="M2201" s="29" t="str">
        <f>_xlfn.XLOOKUP($C2201,mapping!$J$2:$J$5,mapping!$K$2:$K$5,,0)</f>
        <v>Full-Time</v>
      </c>
      <c r="N2201" s="29" t="str">
        <f>_xlfn.XLOOKUP($B2201,mapping!$G$2:$G$5,mapping!$H$2:$H$5,,0)</f>
        <v>Senior</v>
      </c>
      <c r="O2201" s="29" t="str">
        <f>_xlfn.XLOOKUP($J2201,mapping!$D$2:$D$56,mapping!$E$2:$E$56,,0)</f>
        <v>United States</v>
      </c>
      <c r="P2201" s="29" t="str">
        <f>_xlfn.XLOOKUP($K2201,mapping!$P$2:$P$4,mapping!$Q$2:$Q$4,,0)</f>
        <v>Medium</v>
      </c>
      <c r="Q2201" s="29" t="str">
        <f>_xlfn.XLOOKUP($I2201,mapping!$M$2:$M$4,mapping!$N$2:$N$4,,0)</f>
        <v>On-site</v>
      </c>
    </row>
    <row r="2202" spans="1:17" x14ac:dyDescent="0.25">
      <c r="A2202" s="28">
        <v>2023</v>
      </c>
      <c r="B2202" s="29" t="s">
        <v>11</v>
      </c>
      <c r="C2202" s="29" t="s">
        <v>12</v>
      </c>
      <c r="D2202" s="29" t="s">
        <v>26</v>
      </c>
      <c r="E2202" s="28">
        <v>90000</v>
      </c>
      <c r="F2202" s="29" t="s">
        <v>14</v>
      </c>
      <c r="G2202" s="28">
        <v>90000</v>
      </c>
      <c r="H2202" s="29" t="s">
        <v>17</v>
      </c>
      <c r="I2202" s="28">
        <v>100</v>
      </c>
      <c r="J2202" s="29" t="s">
        <v>17</v>
      </c>
      <c r="K2202" s="29" t="s">
        <v>16</v>
      </c>
      <c r="L2202" s="29" t="str">
        <f>_xlfn.XLOOKUP($D2202,mapping!$B$2:$B$124,mapping!$A$2:$A$124,,0)</f>
        <v>Data Engineer</v>
      </c>
      <c r="M2202" s="29" t="str">
        <f>_xlfn.XLOOKUP($C2202,mapping!$J$2:$J$5,mapping!$K$2:$K$5,,0)</f>
        <v>Full-Time</v>
      </c>
      <c r="N2202" s="29" t="str">
        <f>_xlfn.XLOOKUP($B2202,mapping!$G$2:$G$5,mapping!$H$2:$H$5,,0)</f>
        <v>Mid-Level</v>
      </c>
      <c r="O2202" s="29" t="str">
        <f>_xlfn.XLOOKUP($J2202,mapping!$D$2:$D$56,mapping!$E$2:$E$56,,0)</f>
        <v>United States</v>
      </c>
      <c r="P2202" s="29" t="str">
        <f>_xlfn.XLOOKUP($K2202,mapping!$P$2:$P$4,mapping!$Q$2:$Q$4,,0)</f>
        <v>Medium</v>
      </c>
      <c r="Q2202" s="29" t="str">
        <f>_xlfn.XLOOKUP($I2202,mapping!$M$2:$M$4,mapping!$N$2:$N$4,,0)</f>
        <v>Remote</v>
      </c>
    </row>
    <row r="2203" spans="1:17" x14ac:dyDescent="0.25">
      <c r="A2203" s="28">
        <v>2023</v>
      </c>
      <c r="B2203" s="29" t="s">
        <v>21</v>
      </c>
      <c r="C2203" s="29" t="s">
        <v>12</v>
      </c>
      <c r="D2203" s="29" t="s">
        <v>22</v>
      </c>
      <c r="E2203" s="28">
        <v>202000</v>
      </c>
      <c r="F2203" s="29" t="s">
        <v>14</v>
      </c>
      <c r="G2203" s="28">
        <v>202000</v>
      </c>
      <c r="H2203" s="29" t="s">
        <v>17</v>
      </c>
      <c r="I2203" s="28">
        <v>100</v>
      </c>
      <c r="J2203" s="29" t="s">
        <v>17</v>
      </c>
      <c r="K2203" s="29" t="s">
        <v>16</v>
      </c>
      <c r="L2203" s="29" t="str">
        <f>_xlfn.XLOOKUP($D2203,mapping!$B$2:$B$124,mapping!$A$2:$A$124,,0)</f>
        <v>Data Scientist</v>
      </c>
      <c r="M2203" s="29" t="str">
        <f>_xlfn.XLOOKUP($C2203,mapping!$J$2:$J$5,mapping!$K$2:$K$5,,0)</f>
        <v>Full-Time</v>
      </c>
      <c r="N2203" s="29" t="str">
        <f>_xlfn.XLOOKUP($B2203,mapping!$G$2:$G$5,mapping!$H$2:$H$5,,0)</f>
        <v>Senior</v>
      </c>
      <c r="O2203" s="29" t="str">
        <f>_xlfn.XLOOKUP($J2203,mapping!$D$2:$D$56,mapping!$E$2:$E$56,,0)</f>
        <v>United States</v>
      </c>
      <c r="P2203" s="29" t="str">
        <f>_xlfn.XLOOKUP($K2203,mapping!$P$2:$P$4,mapping!$Q$2:$Q$4,,0)</f>
        <v>Medium</v>
      </c>
      <c r="Q2203" s="29" t="str">
        <f>_xlfn.XLOOKUP($I2203,mapping!$M$2:$M$4,mapping!$N$2:$N$4,,0)</f>
        <v>Remote</v>
      </c>
    </row>
    <row r="2204" spans="1:17" x14ac:dyDescent="0.25">
      <c r="A2204" s="28">
        <v>2023</v>
      </c>
      <c r="B2204" s="29" t="s">
        <v>21</v>
      </c>
      <c r="C2204" s="29" t="s">
        <v>12</v>
      </c>
      <c r="D2204" s="29" t="s">
        <v>13</v>
      </c>
      <c r="E2204" s="28">
        <v>150000</v>
      </c>
      <c r="F2204" s="29" t="s">
        <v>14</v>
      </c>
      <c r="G2204" s="28">
        <v>150000</v>
      </c>
      <c r="H2204" s="29" t="s">
        <v>17</v>
      </c>
      <c r="I2204" s="28">
        <v>100</v>
      </c>
      <c r="J2204" s="29" t="s">
        <v>17</v>
      </c>
      <c r="K2204" s="29" t="s">
        <v>16</v>
      </c>
      <c r="L2204" s="29" t="str">
        <f>_xlfn.XLOOKUP($D2204,mapping!$B$2:$B$124,mapping!$A$2:$A$124,,0)</f>
        <v>Data Analyst</v>
      </c>
      <c r="M2204" s="29" t="str">
        <f>_xlfn.XLOOKUP($C2204,mapping!$J$2:$J$5,mapping!$K$2:$K$5,,0)</f>
        <v>Full-Time</v>
      </c>
      <c r="N2204" s="29" t="str">
        <f>_xlfn.XLOOKUP($B2204,mapping!$G$2:$G$5,mapping!$H$2:$H$5,,0)</f>
        <v>Senior</v>
      </c>
      <c r="O2204" s="29" t="str">
        <f>_xlfn.XLOOKUP($J2204,mapping!$D$2:$D$56,mapping!$E$2:$E$56,,0)</f>
        <v>United States</v>
      </c>
      <c r="P2204" s="29" t="str">
        <f>_xlfn.XLOOKUP($K2204,mapping!$P$2:$P$4,mapping!$Q$2:$Q$4,,0)</f>
        <v>Medium</v>
      </c>
      <c r="Q2204" s="29" t="str">
        <f>_xlfn.XLOOKUP($I2204,mapping!$M$2:$M$4,mapping!$N$2:$N$4,,0)</f>
        <v>Remote</v>
      </c>
    </row>
    <row r="2205" spans="1:17" x14ac:dyDescent="0.25">
      <c r="A2205" s="28">
        <v>2024</v>
      </c>
      <c r="B2205" s="29" t="s">
        <v>29</v>
      </c>
      <c r="C2205" s="29" t="s">
        <v>12</v>
      </c>
      <c r="D2205" s="29" t="s">
        <v>13</v>
      </c>
      <c r="E2205" s="28">
        <v>147000</v>
      </c>
      <c r="F2205" s="29" t="s">
        <v>14</v>
      </c>
      <c r="G2205" s="28">
        <v>147000</v>
      </c>
      <c r="H2205" s="29" t="s">
        <v>17</v>
      </c>
      <c r="I2205" s="28">
        <v>0</v>
      </c>
      <c r="J2205" s="29" t="s">
        <v>17</v>
      </c>
      <c r="K2205" s="29" t="s">
        <v>16</v>
      </c>
      <c r="L2205" s="29" t="str">
        <f>_xlfn.XLOOKUP($D2205,mapping!$B$2:$B$124,mapping!$A$2:$A$124,,0)</f>
        <v>Data Analyst</v>
      </c>
      <c r="M2205" s="29" t="str">
        <f>_xlfn.XLOOKUP($C2205,mapping!$J$2:$J$5,mapping!$K$2:$K$5,,0)</f>
        <v>Full-Time</v>
      </c>
      <c r="N2205" s="29" t="str">
        <f>_xlfn.XLOOKUP($B2205,mapping!$G$2:$G$5,mapping!$H$2:$H$5,,0)</f>
        <v>Junior</v>
      </c>
      <c r="O2205" s="29" t="str">
        <f>_xlfn.XLOOKUP($J2205,mapping!$D$2:$D$56,mapping!$E$2:$E$56,,0)</f>
        <v>United States</v>
      </c>
      <c r="P2205" s="29" t="str">
        <f>_xlfn.XLOOKUP($K2205,mapping!$P$2:$P$4,mapping!$Q$2:$Q$4,,0)</f>
        <v>Medium</v>
      </c>
      <c r="Q2205" s="29" t="str">
        <f>_xlfn.XLOOKUP($I2205,mapping!$M$2:$M$4,mapping!$N$2:$N$4,,0)</f>
        <v>On-site</v>
      </c>
    </row>
    <row r="2206" spans="1:17" x14ac:dyDescent="0.25">
      <c r="A2206" s="28">
        <v>2023</v>
      </c>
      <c r="B2206" s="29" t="s">
        <v>11</v>
      </c>
      <c r="C2206" s="29" t="s">
        <v>12</v>
      </c>
      <c r="D2206" s="29" t="s">
        <v>26</v>
      </c>
      <c r="E2206" s="28">
        <v>115092</v>
      </c>
      <c r="F2206" s="29" t="s">
        <v>14</v>
      </c>
      <c r="G2206" s="28">
        <v>115092</v>
      </c>
      <c r="H2206" s="29" t="s">
        <v>17</v>
      </c>
      <c r="I2206" s="28">
        <v>0</v>
      </c>
      <c r="J2206" s="29" t="s">
        <v>17</v>
      </c>
      <c r="K2206" s="29" t="s">
        <v>16</v>
      </c>
      <c r="L2206" s="29" t="str">
        <f>_xlfn.XLOOKUP($D2206,mapping!$B$2:$B$124,mapping!$A$2:$A$124,,0)</f>
        <v>Data Engineer</v>
      </c>
      <c r="M2206" s="29" t="str">
        <f>_xlfn.XLOOKUP($C2206,mapping!$J$2:$J$5,mapping!$K$2:$K$5,,0)</f>
        <v>Full-Time</v>
      </c>
      <c r="N2206" s="29" t="str">
        <f>_xlfn.XLOOKUP($B2206,mapping!$G$2:$G$5,mapping!$H$2:$H$5,,0)</f>
        <v>Mid-Level</v>
      </c>
      <c r="O2206" s="29" t="str">
        <f>_xlfn.XLOOKUP($J2206,mapping!$D$2:$D$56,mapping!$E$2:$E$56,,0)</f>
        <v>United States</v>
      </c>
      <c r="P2206" s="29" t="str">
        <f>_xlfn.XLOOKUP($K2206,mapping!$P$2:$P$4,mapping!$Q$2:$Q$4,,0)</f>
        <v>Medium</v>
      </c>
      <c r="Q2206" s="29" t="str">
        <f>_xlfn.XLOOKUP($I2206,mapping!$M$2:$M$4,mapping!$N$2:$N$4,,0)</f>
        <v>On-site</v>
      </c>
    </row>
    <row r="2207" spans="1:17" x14ac:dyDescent="0.25">
      <c r="A2207" s="28">
        <v>2023</v>
      </c>
      <c r="B2207" s="29" t="s">
        <v>21</v>
      </c>
      <c r="C2207" s="29" t="s">
        <v>12</v>
      </c>
      <c r="D2207" s="29" t="s">
        <v>13</v>
      </c>
      <c r="E2207" s="28">
        <v>100000</v>
      </c>
      <c r="F2207" s="29" t="s">
        <v>14</v>
      </c>
      <c r="G2207" s="28">
        <v>100000</v>
      </c>
      <c r="H2207" s="29" t="s">
        <v>17</v>
      </c>
      <c r="I2207" s="28">
        <v>100</v>
      </c>
      <c r="J2207" s="29" t="s">
        <v>17</v>
      </c>
      <c r="K2207" s="29" t="s">
        <v>16</v>
      </c>
      <c r="L2207" s="29" t="str">
        <f>_xlfn.XLOOKUP($D2207,mapping!$B$2:$B$124,mapping!$A$2:$A$124,,0)</f>
        <v>Data Analyst</v>
      </c>
      <c r="M2207" s="29" t="str">
        <f>_xlfn.XLOOKUP($C2207,mapping!$J$2:$J$5,mapping!$K$2:$K$5,,0)</f>
        <v>Full-Time</v>
      </c>
      <c r="N2207" s="29" t="str">
        <f>_xlfn.XLOOKUP($B2207,mapping!$G$2:$G$5,mapping!$H$2:$H$5,,0)</f>
        <v>Senior</v>
      </c>
      <c r="O2207" s="29" t="str">
        <f>_xlfn.XLOOKUP($J2207,mapping!$D$2:$D$56,mapping!$E$2:$E$56,,0)</f>
        <v>United States</v>
      </c>
      <c r="P2207" s="29" t="str">
        <f>_xlfn.XLOOKUP($K2207,mapping!$P$2:$P$4,mapping!$Q$2:$Q$4,,0)</f>
        <v>Medium</v>
      </c>
      <c r="Q2207" s="29" t="str">
        <f>_xlfn.XLOOKUP($I2207,mapping!$M$2:$M$4,mapping!$N$2:$N$4,,0)</f>
        <v>Remote</v>
      </c>
    </row>
    <row r="2208" spans="1:17" x14ac:dyDescent="0.25">
      <c r="A2208" s="28">
        <v>2022</v>
      </c>
      <c r="B2208" s="29" t="s">
        <v>29</v>
      </c>
      <c r="C2208" s="29" t="s">
        <v>12</v>
      </c>
      <c r="D2208" s="29" t="s">
        <v>13</v>
      </c>
      <c r="E2208" s="28">
        <v>50000</v>
      </c>
      <c r="F2208" s="29" t="s">
        <v>14</v>
      </c>
      <c r="G2208" s="28">
        <v>50000</v>
      </c>
      <c r="H2208" s="29" t="s">
        <v>77</v>
      </c>
      <c r="I2208" s="28">
        <v>100</v>
      </c>
      <c r="J2208" s="29" t="s">
        <v>77</v>
      </c>
      <c r="K2208" s="29" t="s">
        <v>33</v>
      </c>
      <c r="L2208" s="29" t="str">
        <f>_xlfn.XLOOKUP($D2208,mapping!$B$2:$B$124,mapping!$A$2:$A$124,,0)</f>
        <v>Data Analyst</v>
      </c>
      <c r="M2208" s="29" t="str">
        <f>_xlfn.XLOOKUP($C2208,mapping!$J$2:$J$5,mapping!$K$2:$K$5,,0)</f>
        <v>Full-Time</v>
      </c>
      <c r="N2208" s="29" t="str">
        <f>_xlfn.XLOOKUP($B2208,mapping!$G$2:$G$5,mapping!$H$2:$H$5,,0)</f>
        <v>Junior</v>
      </c>
      <c r="O2208" s="29" t="str">
        <f>_xlfn.XLOOKUP($J2208,mapping!$D$2:$D$56,mapping!$E$2:$E$56,,0)</f>
        <v>Argentina</v>
      </c>
      <c r="P2208" s="29" t="str">
        <f>_xlfn.XLOOKUP($K2208,mapping!$P$2:$P$4,mapping!$Q$2:$Q$4,,0)</f>
        <v>Large</v>
      </c>
      <c r="Q2208" s="29" t="str">
        <f>_xlfn.XLOOKUP($I2208,mapping!$M$2:$M$4,mapping!$N$2:$N$4,,0)</f>
        <v>Remote</v>
      </c>
    </row>
    <row r="2209" spans="1:17" x14ac:dyDescent="0.25">
      <c r="A2209" s="28">
        <v>2023</v>
      </c>
      <c r="B2209" s="29" t="s">
        <v>11</v>
      </c>
      <c r="C2209" s="29" t="s">
        <v>12</v>
      </c>
      <c r="D2209" s="29" t="s">
        <v>22</v>
      </c>
      <c r="E2209" s="28">
        <v>204500</v>
      </c>
      <c r="F2209" s="29" t="s">
        <v>14</v>
      </c>
      <c r="G2209" s="28">
        <v>204500</v>
      </c>
      <c r="H2209" s="29" t="s">
        <v>17</v>
      </c>
      <c r="I2209" s="28">
        <v>0</v>
      </c>
      <c r="J2209" s="29" t="s">
        <v>17</v>
      </c>
      <c r="K2209" s="29" t="s">
        <v>16</v>
      </c>
      <c r="L2209" s="29" t="str">
        <f>_xlfn.XLOOKUP($D2209,mapping!$B$2:$B$124,mapping!$A$2:$A$124,,0)</f>
        <v>Data Scientist</v>
      </c>
      <c r="M2209" s="29" t="str">
        <f>_xlfn.XLOOKUP($C2209,mapping!$J$2:$J$5,mapping!$K$2:$K$5,,0)</f>
        <v>Full-Time</v>
      </c>
      <c r="N2209" s="29" t="str">
        <f>_xlfn.XLOOKUP($B2209,mapping!$G$2:$G$5,mapping!$H$2:$H$5,,0)</f>
        <v>Mid-Level</v>
      </c>
      <c r="O2209" s="29" t="str">
        <f>_xlfn.XLOOKUP($J2209,mapping!$D$2:$D$56,mapping!$E$2:$E$56,,0)</f>
        <v>United States</v>
      </c>
      <c r="P2209" s="29" t="str">
        <f>_xlfn.XLOOKUP($K2209,mapping!$P$2:$P$4,mapping!$Q$2:$Q$4,,0)</f>
        <v>Medium</v>
      </c>
      <c r="Q2209" s="29" t="str">
        <f>_xlfn.XLOOKUP($I2209,mapping!$M$2:$M$4,mapping!$N$2:$N$4,,0)</f>
        <v>On-site</v>
      </c>
    </row>
    <row r="2210" spans="1:17" x14ac:dyDescent="0.25">
      <c r="A2210" s="28">
        <v>2024</v>
      </c>
      <c r="B2210" s="29" t="s">
        <v>21</v>
      </c>
      <c r="C2210" s="29" t="s">
        <v>12</v>
      </c>
      <c r="D2210" s="29" t="s">
        <v>13</v>
      </c>
      <c r="E2210" s="28">
        <v>100000</v>
      </c>
      <c r="F2210" s="29" t="s">
        <v>14</v>
      </c>
      <c r="G2210" s="28">
        <v>100000</v>
      </c>
      <c r="H2210" s="29" t="s">
        <v>17</v>
      </c>
      <c r="I2210" s="28">
        <v>0</v>
      </c>
      <c r="J2210" s="29" t="s">
        <v>17</v>
      </c>
      <c r="K2210" s="29" t="s">
        <v>16</v>
      </c>
      <c r="L2210" s="29" t="str">
        <f>_xlfn.XLOOKUP($D2210,mapping!$B$2:$B$124,mapping!$A$2:$A$124,,0)</f>
        <v>Data Analyst</v>
      </c>
      <c r="M2210" s="29" t="str">
        <f>_xlfn.XLOOKUP($C2210,mapping!$J$2:$J$5,mapping!$K$2:$K$5,,0)</f>
        <v>Full-Time</v>
      </c>
      <c r="N2210" s="29" t="str">
        <f>_xlfn.XLOOKUP($B2210,mapping!$G$2:$G$5,mapping!$H$2:$H$5,,0)</f>
        <v>Senior</v>
      </c>
      <c r="O2210" s="29" t="str">
        <f>_xlfn.XLOOKUP($J2210,mapping!$D$2:$D$56,mapping!$E$2:$E$56,,0)</f>
        <v>United States</v>
      </c>
      <c r="P2210" s="29" t="str">
        <f>_xlfn.XLOOKUP($K2210,mapping!$P$2:$P$4,mapping!$Q$2:$Q$4,,0)</f>
        <v>Medium</v>
      </c>
      <c r="Q2210" s="29" t="str">
        <f>_xlfn.XLOOKUP($I2210,mapping!$M$2:$M$4,mapping!$N$2:$N$4,,0)</f>
        <v>On-site</v>
      </c>
    </row>
    <row r="2211" spans="1:17" x14ac:dyDescent="0.25">
      <c r="A2211" s="28">
        <v>2023</v>
      </c>
      <c r="B2211" s="29" t="s">
        <v>21</v>
      </c>
      <c r="C2211" s="29" t="s">
        <v>12</v>
      </c>
      <c r="D2211" s="29" t="s">
        <v>26</v>
      </c>
      <c r="E2211" s="28">
        <v>252000</v>
      </c>
      <c r="F2211" s="29" t="s">
        <v>14</v>
      </c>
      <c r="G2211" s="28">
        <v>252000</v>
      </c>
      <c r="H2211" s="29" t="s">
        <v>17</v>
      </c>
      <c r="I2211" s="28">
        <v>0</v>
      </c>
      <c r="J2211" s="29" t="s">
        <v>17</v>
      </c>
      <c r="K2211" s="29" t="s">
        <v>16</v>
      </c>
      <c r="L2211" s="29" t="str">
        <f>_xlfn.XLOOKUP($D2211,mapping!$B$2:$B$124,mapping!$A$2:$A$124,,0)</f>
        <v>Data Engineer</v>
      </c>
      <c r="M2211" s="29" t="str">
        <f>_xlfn.XLOOKUP($C2211,mapping!$J$2:$J$5,mapping!$K$2:$K$5,,0)</f>
        <v>Full-Time</v>
      </c>
      <c r="N2211" s="29" t="str">
        <f>_xlfn.XLOOKUP($B2211,mapping!$G$2:$G$5,mapping!$H$2:$H$5,,0)</f>
        <v>Senior</v>
      </c>
      <c r="O2211" s="29" t="str">
        <f>_xlfn.XLOOKUP($J2211,mapping!$D$2:$D$56,mapping!$E$2:$E$56,,0)</f>
        <v>United States</v>
      </c>
      <c r="P2211" s="29" t="str">
        <f>_xlfn.XLOOKUP($K2211,mapping!$P$2:$P$4,mapping!$Q$2:$Q$4,,0)</f>
        <v>Medium</v>
      </c>
      <c r="Q2211" s="29" t="str">
        <f>_xlfn.XLOOKUP($I2211,mapping!$M$2:$M$4,mapping!$N$2:$N$4,,0)</f>
        <v>On-site</v>
      </c>
    </row>
    <row r="2212" spans="1:17" x14ac:dyDescent="0.25">
      <c r="A2212" s="28">
        <v>2024</v>
      </c>
      <c r="B2212" s="29" t="s">
        <v>21</v>
      </c>
      <c r="C2212" s="29" t="s">
        <v>12</v>
      </c>
      <c r="D2212" s="29" t="s">
        <v>18</v>
      </c>
      <c r="E2212" s="28">
        <v>340000</v>
      </c>
      <c r="F2212" s="29" t="s">
        <v>14</v>
      </c>
      <c r="G2212" s="28">
        <v>340000</v>
      </c>
      <c r="H2212" s="29" t="s">
        <v>17</v>
      </c>
      <c r="I2212" s="28">
        <v>0</v>
      </c>
      <c r="J2212" s="29" t="s">
        <v>17</v>
      </c>
      <c r="K2212" s="29" t="s">
        <v>16</v>
      </c>
      <c r="L2212" s="29" t="str">
        <f>_xlfn.XLOOKUP($D2212,mapping!$B$2:$B$124,mapping!$A$2:$A$124,,0)</f>
        <v>Machine Learning Engineer</v>
      </c>
      <c r="M2212" s="29" t="str">
        <f>_xlfn.XLOOKUP($C2212,mapping!$J$2:$J$5,mapping!$K$2:$K$5,,0)</f>
        <v>Full-Time</v>
      </c>
      <c r="N2212" s="29" t="str">
        <f>_xlfn.XLOOKUP($B2212,mapping!$G$2:$G$5,mapping!$H$2:$H$5,,0)</f>
        <v>Senior</v>
      </c>
      <c r="O2212" s="29" t="str">
        <f>_xlfn.XLOOKUP($J2212,mapping!$D$2:$D$56,mapping!$E$2:$E$56,,0)</f>
        <v>United States</v>
      </c>
      <c r="P2212" s="29" t="str">
        <f>_xlfn.XLOOKUP($K2212,mapping!$P$2:$P$4,mapping!$Q$2:$Q$4,,0)</f>
        <v>Medium</v>
      </c>
      <c r="Q2212" s="29" t="str">
        <f>_xlfn.XLOOKUP($I2212,mapping!$M$2:$M$4,mapping!$N$2:$N$4,,0)</f>
        <v>On-site</v>
      </c>
    </row>
    <row r="2213" spans="1:17" x14ac:dyDescent="0.25">
      <c r="A2213" s="28">
        <v>2023</v>
      </c>
      <c r="B2213" s="29" t="s">
        <v>21</v>
      </c>
      <c r="C2213" s="29" t="s">
        <v>12</v>
      </c>
      <c r="D2213" s="29" t="s">
        <v>22</v>
      </c>
      <c r="E2213" s="28">
        <v>224000</v>
      </c>
      <c r="F2213" s="29" t="s">
        <v>14</v>
      </c>
      <c r="G2213" s="28">
        <v>224000</v>
      </c>
      <c r="H2213" s="29" t="s">
        <v>45</v>
      </c>
      <c r="I2213" s="28">
        <v>0</v>
      </c>
      <c r="J2213" s="29" t="s">
        <v>45</v>
      </c>
      <c r="K2213" s="29" t="s">
        <v>16</v>
      </c>
      <c r="L2213" s="29" t="str">
        <f>_xlfn.XLOOKUP($D2213,mapping!$B$2:$B$124,mapping!$A$2:$A$124,,0)</f>
        <v>Data Scientist</v>
      </c>
      <c r="M2213" s="29" t="str">
        <f>_xlfn.XLOOKUP($C2213,mapping!$J$2:$J$5,mapping!$K$2:$K$5,,0)</f>
        <v>Full-Time</v>
      </c>
      <c r="N2213" s="29" t="str">
        <f>_xlfn.XLOOKUP($B2213,mapping!$G$2:$G$5,mapping!$H$2:$H$5,,0)</f>
        <v>Senior</v>
      </c>
      <c r="O2213" s="29" t="str">
        <f>_xlfn.XLOOKUP($J2213,mapping!$D$2:$D$56,mapping!$E$2:$E$56,,0)</f>
        <v>Canada</v>
      </c>
      <c r="P2213" s="29" t="str">
        <f>_xlfn.XLOOKUP($K2213,mapping!$P$2:$P$4,mapping!$Q$2:$Q$4,,0)</f>
        <v>Medium</v>
      </c>
      <c r="Q2213" s="29" t="str">
        <f>_xlfn.XLOOKUP($I2213,mapping!$M$2:$M$4,mapping!$N$2:$N$4,,0)</f>
        <v>On-site</v>
      </c>
    </row>
    <row r="2214" spans="1:17" x14ac:dyDescent="0.25">
      <c r="A2214" s="28">
        <v>2023</v>
      </c>
      <c r="B2214" s="29" t="s">
        <v>11</v>
      </c>
      <c r="C2214" s="29" t="s">
        <v>12</v>
      </c>
      <c r="D2214" s="29" t="s">
        <v>34</v>
      </c>
      <c r="E2214" s="28">
        <v>130000</v>
      </c>
      <c r="F2214" s="29" t="s">
        <v>14</v>
      </c>
      <c r="G2214" s="28">
        <v>130000</v>
      </c>
      <c r="H2214" s="29" t="s">
        <v>17</v>
      </c>
      <c r="I2214" s="28">
        <v>0</v>
      </c>
      <c r="J2214" s="29" t="s">
        <v>17</v>
      </c>
      <c r="K2214" s="29" t="s">
        <v>16</v>
      </c>
      <c r="L2214" s="29" t="str">
        <f>_xlfn.XLOOKUP($D2214,mapping!$B$2:$B$124,mapping!$A$2:$A$124,,0)</f>
        <v>Researcher</v>
      </c>
      <c r="M2214" s="29" t="str">
        <f>_xlfn.XLOOKUP($C2214,mapping!$J$2:$J$5,mapping!$K$2:$K$5,,0)</f>
        <v>Full-Time</v>
      </c>
      <c r="N2214" s="29" t="str">
        <f>_xlfn.XLOOKUP($B2214,mapping!$G$2:$G$5,mapping!$H$2:$H$5,,0)</f>
        <v>Mid-Level</v>
      </c>
      <c r="O2214" s="29" t="str">
        <f>_xlfn.XLOOKUP($J2214,mapping!$D$2:$D$56,mapping!$E$2:$E$56,,0)</f>
        <v>United States</v>
      </c>
      <c r="P2214" s="29" t="str">
        <f>_xlfn.XLOOKUP($K2214,mapping!$P$2:$P$4,mapping!$Q$2:$Q$4,,0)</f>
        <v>Medium</v>
      </c>
      <c r="Q2214" s="29" t="str">
        <f>_xlfn.XLOOKUP($I2214,mapping!$M$2:$M$4,mapping!$N$2:$N$4,,0)</f>
        <v>On-site</v>
      </c>
    </row>
    <row r="2215" spans="1:17" x14ac:dyDescent="0.25">
      <c r="A2215" s="28">
        <v>2023</v>
      </c>
      <c r="B2215" s="29" t="s">
        <v>21</v>
      </c>
      <c r="C2215" s="29" t="s">
        <v>12</v>
      </c>
      <c r="D2215" s="29" t="s">
        <v>13</v>
      </c>
      <c r="E2215" s="28">
        <v>110000</v>
      </c>
      <c r="F2215" s="29" t="s">
        <v>14</v>
      </c>
      <c r="G2215" s="28">
        <v>110000</v>
      </c>
      <c r="H2215" s="29" t="s">
        <v>17</v>
      </c>
      <c r="I2215" s="28">
        <v>100</v>
      </c>
      <c r="J2215" s="29" t="s">
        <v>17</v>
      </c>
      <c r="K2215" s="29" t="s">
        <v>16</v>
      </c>
      <c r="L2215" s="29" t="str">
        <f>_xlfn.XLOOKUP($D2215,mapping!$B$2:$B$124,mapping!$A$2:$A$124,,0)</f>
        <v>Data Analyst</v>
      </c>
      <c r="M2215" s="29" t="str">
        <f>_xlfn.XLOOKUP($C2215,mapping!$J$2:$J$5,mapping!$K$2:$K$5,,0)</f>
        <v>Full-Time</v>
      </c>
      <c r="N2215" s="29" t="str">
        <f>_xlfn.XLOOKUP($B2215,mapping!$G$2:$G$5,mapping!$H$2:$H$5,,0)</f>
        <v>Senior</v>
      </c>
      <c r="O2215" s="29" t="str">
        <f>_xlfn.XLOOKUP($J2215,mapping!$D$2:$D$56,mapping!$E$2:$E$56,,0)</f>
        <v>United States</v>
      </c>
      <c r="P2215" s="29" t="str">
        <f>_xlfn.XLOOKUP($K2215,mapping!$P$2:$P$4,mapping!$Q$2:$Q$4,,0)</f>
        <v>Medium</v>
      </c>
      <c r="Q2215" s="29" t="str">
        <f>_xlfn.XLOOKUP($I2215,mapping!$M$2:$M$4,mapping!$N$2:$N$4,,0)</f>
        <v>Remote</v>
      </c>
    </row>
    <row r="2216" spans="1:17" x14ac:dyDescent="0.25">
      <c r="A2216" s="28">
        <v>2024</v>
      </c>
      <c r="B2216" s="29" t="s">
        <v>21</v>
      </c>
      <c r="C2216" s="29" t="s">
        <v>12</v>
      </c>
      <c r="D2216" s="29" t="s">
        <v>40</v>
      </c>
      <c r="E2216" s="28">
        <v>198200</v>
      </c>
      <c r="F2216" s="29" t="s">
        <v>14</v>
      </c>
      <c r="G2216" s="28">
        <v>198200</v>
      </c>
      <c r="H2216" s="29" t="s">
        <v>17</v>
      </c>
      <c r="I2216" s="28">
        <v>0</v>
      </c>
      <c r="J2216" s="29" t="s">
        <v>17</v>
      </c>
      <c r="K2216" s="29" t="s">
        <v>16</v>
      </c>
      <c r="L2216" s="29" t="str">
        <f>_xlfn.XLOOKUP($D2216,mapping!$B$2:$B$124,mapping!$A$2:$A$124,,0)</f>
        <v>Business Intelligence</v>
      </c>
      <c r="M2216" s="29" t="str">
        <f>_xlfn.XLOOKUP($C2216,mapping!$J$2:$J$5,mapping!$K$2:$K$5,,0)</f>
        <v>Full-Time</v>
      </c>
      <c r="N2216" s="29" t="str">
        <f>_xlfn.XLOOKUP($B2216,mapping!$G$2:$G$5,mapping!$H$2:$H$5,,0)</f>
        <v>Senior</v>
      </c>
      <c r="O2216" s="29" t="str">
        <f>_xlfn.XLOOKUP($J2216,mapping!$D$2:$D$56,mapping!$E$2:$E$56,,0)</f>
        <v>United States</v>
      </c>
      <c r="P2216" s="29" t="str">
        <f>_xlfn.XLOOKUP($K2216,mapping!$P$2:$P$4,mapping!$Q$2:$Q$4,,0)</f>
        <v>Medium</v>
      </c>
      <c r="Q2216" s="29" t="str">
        <f>_xlfn.XLOOKUP($I2216,mapping!$M$2:$M$4,mapping!$N$2:$N$4,,0)</f>
        <v>On-site</v>
      </c>
    </row>
    <row r="2217" spans="1:17" x14ac:dyDescent="0.25">
      <c r="A2217" s="28">
        <v>2024</v>
      </c>
      <c r="B2217" s="29" t="s">
        <v>21</v>
      </c>
      <c r="C2217" s="29" t="s">
        <v>12</v>
      </c>
      <c r="D2217" s="29" t="s">
        <v>18</v>
      </c>
      <c r="E2217" s="28">
        <v>250000</v>
      </c>
      <c r="F2217" s="29" t="s">
        <v>14</v>
      </c>
      <c r="G2217" s="28">
        <v>250000</v>
      </c>
      <c r="H2217" s="29" t="s">
        <v>17</v>
      </c>
      <c r="I2217" s="28">
        <v>0</v>
      </c>
      <c r="J2217" s="29" t="s">
        <v>17</v>
      </c>
      <c r="K2217" s="29" t="s">
        <v>16</v>
      </c>
      <c r="L2217" s="29" t="str">
        <f>_xlfn.XLOOKUP($D2217,mapping!$B$2:$B$124,mapping!$A$2:$A$124,,0)</f>
        <v>Machine Learning Engineer</v>
      </c>
      <c r="M2217" s="29" t="str">
        <f>_xlfn.XLOOKUP($C2217,mapping!$J$2:$J$5,mapping!$K$2:$K$5,,0)</f>
        <v>Full-Time</v>
      </c>
      <c r="N2217" s="29" t="str">
        <f>_xlfn.XLOOKUP($B2217,mapping!$G$2:$G$5,mapping!$H$2:$H$5,,0)</f>
        <v>Senior</v>
      </c>
      <c r="O2217" s="29" t="str">
        <f>_xlfn.XLOOKUP($J2217,mapping!$D$2:$D$56,mapping!$E$2:$E$56,,0)</f>
        <v>United States</v>
      </c>
      <c r="P2217" s="29" t="str">
        <f>_xlfn.XLOOKUP($K2217,mapping!$P$2:$P$4,mapping!$Q$2:$Q$4,,0)</f>
        <v>Medium</v>
      </c>
      <c r="Q2217" s="29" t="str">
        <f>_xlfn.XLOOKUP($I2217,mapping!$M$2:$M$4,mapping!$N$2:$N$4,,0)</f>
        <v>On-site</v>
      </c>
    </row>
    <row r="2218" spans="1:17" x14ac:dyDescent="0.25">
      <c r="A2218" s="28">
        <v>2023</v>
      </c>
      <c r="B2218" s="29" t="s">
        <v>21</v>
      </c>
      <c r="C2218" s="29" t="s">
        <v>12</v>
      </c>
      <c r="D2218" s="29" t="s">
        <v>26</v>
      </c>
      <c r="E2218" s="28">
        <v>226700</v>
      </c>
      <c r="F2218" s="29" t="s">
        <v>14</v>
      </c>
      <c r="G2218" s="28">
        <v>226700</v>
      </c>
      <c r="H2218" s="29" t="s">
        <v>17</v>
      </c>
      <c r="I2218" s="28">
        <v>0</v>
      </c>
      <c r="J2218" s="29" t="s">
        <v>17</v>
      </c>
      <c r="K2218" s="29" t="s">
        <v>16</v>
      </c>
      <c r="L2218" s="29" t="str">
        <f>_xlfn.XLOOKUP($D2218,mapping!$B$2:$B$124,mapping!$A$2:$A$124,,0)</f>
        <v>Data Engineer</v>
      </c>
      <c r="M2218" s="29" t="str">
        <f>_xlfn.XLOOKUP($C2218,mapping!$J$2:$J$5,mapping!$K$2:$K$5,,0)</f>
        <v>Full-Time</v>
      </c>
      <c r="N2218" s="29" t="str">
        <f>_xlfn.XLOOKUP($B2218,mapping!$G$2:$G$5,mapping!$H$2:$H$5,,0)</f>
        <v>Senior</v>
      </c>
      <c r="O2218" s="29" t="str">
        <f>_xlfn.XLOOKUP($J2218,mapping!$D$2:$D$56,mapping!$E$2:$E$56,,0)</f>
        <v>United States</v>
      </c>
      <c r="P2218" s="29" t="str">
        <f>_xlfn.XLOOKUP($K2218,mapping!$P$2:$P$4,mapping!$Q$2:$Q$4,,0)</f>
        <v>Medium</v>
      </c>
      <c r="Q2218" s="29" t="str">
        <f>_xlfn.XLOOKUP($I2218,mapping!$M$2:$M$4,mapping!$N$2:$N$4,,0)</f>
        <v>On-site</v>
      </c>
    </row>
    <row r="2219" spans="1:17" x14ac:dyDescent="0.25">
      <c r="A2219" s="28">
        <v>2022</v>
      </c>
      <c r="B2219" s="29" t="s">
        <v>21</v>
      </c>
      <c r="C2219" s="29" t="s">
        <v>12</v>
      </c>
      <c r="D2219" s="29" t="s">
        <v>26</v>
      </c>
      <c r="E2219" s="28">
        <v>110000</v>
      </c>
      <c r="F2219" s="29" t="s">
        <v>14</v>
      </c>
      <c r="G2219" s="28">
        <v>110000</v>
      </c>
      <c r="H2219" s="29" t="s">
        <v>17</v>
      </c>
      <c r="I2219" s="28">
        <v>0</v>
      </c>
      <c r="J2219" s="29" t="s">
        <v>17</v>
      </c>
      <c r="K2219" s="29" t="s">
        <v>16</v>
      </c>
      <c r="L2219" s="29" t="str">
        <f>_xlfn.XLOOKUP($D2219,mapping!$B$2:$B$124,mapping!$A$2:$A$124,,0)</f>
        <v>Data Engineer</v>
      </c>
      <c r="M2219" s="29" t="str">
        <f>_xlfn.XLOOKUP($C2219,mapping!$J$2:$J$5,mapping!$K$2:$K$5,,0)</f>
        <v>Full-Time</v>
      </c>
      <c r="N2219" s="29" t="str">
        <f>_xlfn.XLOOKUP($B2219,mapping!$G$2:$G$5,mapping!$H$2:$H$5,,0)</f>
        <v>Senior</v>
      </c>
      <c r="O2219" s="29" t="str">
        <f>_xlfn.XLOOKUP($J2219,mapping!$D$2:$D$56,mapping!$E$2:$E$56,,0)</f>
        <v>United States</v>
      </c>
      <c r="P2219" s="29" t="str">
        <f>_xlfn.XLOOKUP($K2219,mapping!$P$2:$P$4,mapping!$Q$2:$Q$4,,0)</f>
        <v>Medium</v>
      </c>
      <c r="Q2219" s="29" t="str">
        <f>_xlfn.XLOOKUP($I2219,mapping!$M$2:$M$4,mapping!$N$2:$N$4,,0)</f>
        <v>On-site</v>
      </c>
    </row>
    <row r="2220" spans="1:17" x14ac:dyDescent="0.25">
      <c r="A2220" s="28">
        <v>2023</v>
      </c>
      <c r="B2220" s="29" t="s">
        <v>21</v>
      </c>
      <c r="C2220" s="29" t="s">
        <v>12</v>
      </c>
      <c r="D2220" s="29" t="s">
        <v>22</v>
      </c>
      <c r="E2220" s="28">
        <v>145000</v>
      </c>
      <c r="F2220" s="29" t="s">
        <v>14</v>
      </c>
      <c r="G2220" s="28">
        <v>145000</v>
      </c>
      <c r="H2220" s="29" t="s">
        <v>17</v>
      </c>
      <c r="I2220" s="28">
        <v>100</v>
      </c>
      <c r="J2220" s="29" t="s">
        <v>17</v>
      </c>
      <c r="K2220" s="29" t="s">
        <v>16</v>
      </c>
      <c r="L2220" s="29" t="str">
        <f>_xlfn.XLOOKUP($D2220,mapping!$B$2:$B$124,mapping!$A$2:$A$124,,0)</f>
        <v>Data Scientist</v>
      </c>
      <c r="M2220" s="29" t="str">
        <f>_xlfn.XLOOKUP($C2220,mapping!$J$2:$J$5,mapping!$K$2:$K$5,,0)</f>
        <v>Full-Time</v>
      </c>
      <c r="N2220" s="29" t="str">
        <f>_xlfn.XLOOKUP($B2220,mapping!$G$2:$G$5,mapping!$H$2:$H$5,,0)</f>
        <v>Senior</v>
      </c>
      <c r="O2220" s="29" t="str">
        <f>_xlfn.XLOOKUP($J2220,mapping!$D$2:$D$56,mapping!$E$2:$E$56,,0)</f>
        <v>United States</v>
      </c>
      <c r="P2220" s="29" t="str">
        <f>_xlfn.XLOOKUP($K2220,mapping!$P$2:$P$4,mapping!$Q$2:$Q$4,,0)</f>
        <v>Medium</v>
      </c>
      <c r="Q2220" s="29" t="str">
        <f>_xlfn.XLOOKUP($I2220,mapping!$M$2:$M$4,mapping!$N$2:$N$4,,0)</f>
        <v>Remote</v>
      </c>
    </row>
    <row r="2221" spans="1:17" x14ac:dyDescent="0.25">
      <c r="A2221" s="28">
        <v>2024</v>
      </c>
      <c r="B2221" s="29" t="s">
        <v>21</v>
      </c>
      <c r="C2221" s="29" t="s">
        <v>12</v>
      </c>
      <c r="D2221" s="29" t="s">
        <v>62</v>
      </c>
      <c r="E2221" s="28">
        <v>78800</v>
      </c>
      <c r="F2221" s="29" t="s">
        <v>14</v>
      </c>
      <c r="G2221" s="28">
        <v>78800</v>
      </c>
      <c r="H2221" s="29" t="s">
        <v>17</v>
      </c>
      <c r="I2221" s="28">
        <v>100</v>
      </c>
      <c r="J2221" s="29" t="s">
        <v>17</v>
      </c>
      <c r="K2221" s="29" t="s">
        <v>16</v>
      </c>
      <c r="L2221" s="29" t="str">
        <f>_xlfn.XLOOKUP($D2221,mapping!$B$2:$B$124,mapping!$A$2:$A$124,,0)</f>
        <v>Business Intelligence</v>
      </c>
      <c r="M2221" s="29" t="str">
        <f>_xlfn.XLOOKUP($C2221,mapping!$J$2:$J$5,mapping!$K$2:$K$5,,0)</f>
        <v>Full-Time</v>
      </c>
      <c r="N2221" s="29" t="str">
        <f>_xlfn.XLOOKUP($B2221,mapping!$G$2:$G$5,mapping!$H$2:$H$5,,0)</f>
        <v>Senior</v>
      </c>
      <c r="O2221" s="29" t="str">
        <f>_xlfn.XLOOKUP($J2221,mapping!$D$2:$D$56,mapping!$E$2:$E$56,,0)</f>
        <v>United States</v>
      </c>
      <c r="P2221" s="29" t="str">
        <f>_xlfn.XLOOKUP($K2221,mapping!$P$2:$P$4,mapping!$Q$2:$Q$4,,0)</f>
        <v>Medium</v>
      </c>
      <c r="Q2221" s="29" t="str">
        <f>_xlfn.XLOOKUP($I2221,mapping!$M$2:$M$4,mapping!$N$2:$N$4,,0)</f>
        <v>Remote</v>
      </c>
    </row>
    <row r="2222" spans="1:17" x14ac:dyDescent="0.25">
      <c r="A2222" s="28">
        <v>2023</v>
      </c>
      <c r="B2222" s="29" t="s">
        <v>25</v>
      </c>
      <c r="C2222" s="29" t="s">
        <v>12</v>
      </c>
      <c r="D2222" s="29" t="s">
        <v>26</v>
      </c>
      <c r="E2222" s="28">
        <v>113000</v>
      </c>
      <c r="F2222" s="29" t="s">
        <v>14</v>
      </c>
      <c r="G2222" s="28">
        <v>113000</v>
      </c>
      <c r="H2222" s="29" t="s">
        <v>17</v>
      </c>
      <c r="I2222" s="28">
        <v>0</v>
      </c>
      <c r="J2222" s="29" t="s">
        <v>17</v>
      </c>
      <c r="K2222" s="29" t="s">
        <v>16</v>
      </c>
      <c r="L2222" s="29" t="str">
        <f>_xlfn.XLOOKUP($D2222,mapping!$B$2:$B$124,mapping!$A$2:$A$124,,0)</f>
        <v>Data Engineer</v>
      </c>
      <c r="M2222" s="29" t="str">
        <f>_xlfn.XLOOKUP($C2222,mapping!$J$2:$J$5,mapping!$K$2:$K$5,,0)</f>
        <v>Full-Time</v>
      </c>
      <c r="N2222" s="29" t="str">
        <f>_xlfn.XLOOKUP($B2222,mapping!$G$2:$G$5,mapping!$H$2:$H$5,,0)</f>
        <v>Executive</v>
      </c>
      <c r="O2222" s="29" t="str">
        <f>_xlfn.XLOOKUP($J2222,mapping!$D$2:$D$56,mapping!$E$2:$E$56,,0)</f>
        <v>United States</v>
      </c>
      <c r="P2222" s="29" t="str">
        <f>_xlfn.XLOOKUP($K2222,mapping!$P$2:$P$4,mapping!$Q$2:$Q$4,,0)</f>
        <v>Medium</v>
      </c>
      <c r="Q2222" s="29" t="str">
        <f>_xlfn.XLOOKUP($I2222,mapping!$M$2:$M$4,mapping!$N$2:$N$4,,0)</f>
        <v>On-site</v>
      </c>
    </row>
    <row r="2223" spans="1:17" x14ac:dyDescent="0.25">
      <c r="A2223" s="28">
        <v>2024</v>
      </c>
      <c r="B2223" s="29" t="s">
        <v>21</v>
      </c>
      <c r="C2223" s="29" t="s">
        <v>12</v>
      </c>
      <c r="D2223" s="29" t="s">
        <v>23</v>
      </c>
      <c r="E2223" s="28">
        <v>234000</v>
      </c>
      <c r="F2223" s="29" t="s">
        <v>14</v>
      </c>
      <c r="G2223" s="28">
        <v>234000</v>
      </c>
      <c r="H2223" s="29" t="s">
        <v>17</v>
      </c>
      <c r="I2223" s="28">
        <v>0</v>
      </c>
      <c r="J2223" s="29" t="s">
        <v>17</v>
      </c>
      <c r="K2223" s="29" t="s">
        <v>16</v>
      </c>
      <c r="L2223" s="29" t="str">
        <f>_xlfn.XLOOKUP($D2223,mapping!$B$2:$B$124,mapping!$A$2:$A$124,,0)</f>
        <v>Researcher</v>
      </c>
      <c r="M2223" s="29" t="str">
        <f>_xlfn.XLOOKUP($C2223,mapping!$J$2:$J$5,mapping!$K$2:$K$5,,0)</f>
        <v>Full-Time</v>
      </c>
      <c r="N2223" s="29" t="str">
        <f>_xlfn.XLOOKUP($B2223,mapping!$G$2:$G$5,mapping!$H$2:$H$5,,0)</f>
        <v>Senior</v>
      </c>
      <c r="O2223" s="29" t="str">
        <f>_xlfn.XLOOKUP($J2223,mapping!$D$2:$D$56,mapping!$E$2:$E$56,,0)</f>
        <v>United States</v>
      </c>
      <c r="P2223" s="29" t="str">
        <f>_xlfn.XLOOKUP($K2223,mapping!$P$2:$P$4,mapping!$Q$2:$Q$4,,0)</f>
        <v>Medium</v>
      </c>
      <c r="Q2223" s="29" t="str">
        <f>_xlfn.XLOOKUP($I2223,mapping!$M$2:$M$4,mapping!$N$2:$N$4,,0)</f>
        <v>On-site</v>
      </c>
    </row>
    <row r="2224" spans="1:17" x14ac:dyDescent="0.25">
      <c r="A2224" s="28">
        <v>2024</v>
      </c>
      <c r="B2224" s="29" t="s">
        <v>21</v>
      </c>
      <c r="C2224" s="29" t="s">
        <v>12</v>
      </c>
      <c r="D2224" s="29" t="s">
        <v>39</v>
      </c>
      <c r="E2224" s="28">
        <v>93300</v>
      </c>
      <c r="F2224" s="29" t="s">
        <v>14</v>
      </c>
      <c r="G2224" s="28">
        <v>93300</v>
      </c>
      <c r="H2224" s="29" t="s">
        <v>36</v>
      </c>
      <c r="I2224" s="28">
        <v>0</v>
      </c>
      <c r="J2224" s="29" t="s">
        <v>36</v>
      </c>
      <c r="K2224" s="29" t="s">
        <v>16</v>
      </c>
      <c r="L2224" s="29" t="str">
        <f>_xlfn.XLOOKUP($D2224,mapping!$B$2:$B$124,mapping!$A$2:$A$124,,0)</f>
        <v>Machine Learning Engineer</v>
      </c>
      <c r="M2224" s="29" t="str">
        <f>_xlfn.XLOOKUP($C2224,mapping!$J$2:$J$5,mapping!$K$2:$K$5,,0)</f>
        <v>Full-Time</v>
      </c>
      <c r="N2224" s="29" t="str">
        <f>_xlfn.XLOOKUP($B2224,mapping!$G$2:$G$5,mapping!$H$2:$H$5,,0)</f>
        <v>Senior</v>
      </c>
      <c r="O2224" s="29" t="str">
        <f>_xlfn.XLOOKUP($J2224,mapping!$D$2:$D$56,mapping!$E$2:$E$56,,0)</f>
        <v>Germany</v>
      </c>
      <c r="P2224" s="29" t="str">
        <f>_xlfn.XLOOKUP($K2224,mapping!$P$2:$P$4,mapping!$Q$2:$Q$4,,0)</f>
        <v>Medium</v>
      </c>
      <c r="Q2224" s="29" t="str">
        <f>_xlfn.XLOOKUP($I2224,mapping!$M$2:$M$4,mapping!$N$2:$N$4,,0)</f>
        <v>On-site</v>
      </c>
    </row>
    <row r="2225" spans="1:17" x14ac:dyDescent="0.25">
      <c r="A2225" s="28">
        <v>2023</v>
      </c>
      <c r="B2225" s="29" t="s">
        <v>21</v>
      </c>
      <c r="C2225" s="29" t="s">
        <v>12</v>
      </c>
      <c r="D2225" s="29" t="s">
        <v>18</v>
      </c>
      <c r="E2225" s="28">
        <v>200000</v>
      </c>
      <c r="F2225" s="29" t="s">
        <v>14</v>
      </c>
      <c r="G2225" s="28">
        <v>200000</v>
      </c>
      <c r="H2225" s="29" t="s">
        <v>17</v>
      </c>
      <c r="I2225" s="28">
        <v>0</v>
      </c>
      <c r="J2225" s="29" t="s">
        <v>17</v>
      </c>
      <c r="K2225" s="29" t="s">
        <v>16</v>
      </c>
      <c r="L2225" s="29" t="str">
        <f>_xlfn.XLOOKUP($D2225,mapping!$B$2:$B$124,mapping!$A$2:$A$124,,0)</f>
        <v>Machine Learning Engineer</v>
      </c>
      <c r="M2225" s="29" t="str">
        <f>_xlfn.XLOOKUP($C2225,mapping!$J$2:$J$5,mapping!$K$2:$K$5,,0)</f>
        <v>Full-Time</v>
      </c>
      <c r="N2225" s="29" t="str">
        <f>_xlfn.XLOOKUP($B2225,mapping!$G$2:$G$5,mapping!$H$2:$H$5,,0)</f>
        <v>Senior</v>
      </c>
      <c r="O2225" s="29" t="str">
        <f>_xlfn.XLOOKUP($J2225,mapping!$D$2:$D$56,mapping!$E$2:$E$56,,0)</f>
        <v>United States</v>
      </c>
      <c r="P2225" s="29" t="str">
        <f>_xlfn.XLOOKUP($K2225,mapping!$P$2:$P$4,mapping!$Q$2:$Q$4,,0)</f>
        <v>Medium</v>
      </c>
      <c r="Q2225" s="29" t="str">
        <f>_xlfn.XLOOKUP($I2225,mapping!$M$2:$M$4,mapping!$N$2:$N$4,,0)</f>
        <v>On-site</v>
      </c>
    </row>
    <row r="2226" spans="1:17" x14ac:dyDescent="0.25">
      <c r="A2226" s="28">
        <v>2023</v>
      </c>
      <c r="B2226" s="29" t="s">
        <v>21</v>
      </c>
      <c r="C2226" s="29" t="s">
        <v>12</v>
      </c>
      <c r="D2226" s="29" t="s">
        <v>66</v>
      </c>
      <c r="E2226" s="28">
        <v>175000</v>
      </c>
      <c r="F2226" s="29" t="s">
        <v>14</v>
      </c>
      <c r="G2226" s="28">
        <v>175000</v>
      </c>
      <c r="H2226" s="29" t="s">
        <v>17</v>
      </c>
      <c r="I2226" s="28">
        <v>0</v>
      </c>
      <c r="J2226" s="29" t="s">
        <v>17</v>
      </c>
      <c r="K2226" s="29" t="s">
        <v>16</v>
      </c>
      <c r="L2226" s="29" t="str">
        <f>_xlfn.XLOOKUP($D2226,mapping!$B$2:$B$124,mapping!$A$2:$A$124,,0)</f>
        <v>Computer Vision Engineer</v>
      </c>
      <c r="M2226" s="29" t="str">
        <f>_xlfn.XLOOKUP($C2226,mapping!$J$2:$J$5,mapping!$K$2:$K$5,,0)</f>
        <v>Full-Time</v>
      </c>
      <c r="N2226" s="29" t="str">
        <f>_xlfn.XLOOKUP($B2226,mapping!$G$2:$G$5,mapping!$H$2:$H$5,,0)</f>
        <v>Senior</v>
      </c>
      <c r="O2226" s="29" t="str">
        <f>_xlfn.XLOOKUP($J2226,mapping!$D$2:$D$56,mapping!$E$2:$E$56,,0)</f>
        <v>United States</v>
      </c>
      <c r="P2226" s="29" t="str">
        <f>_xlfn.XLOOKUP($K2226,mapping!$P$2:$P$4,mapping!$Q$2:$Q$4,,0)</f>
        <v>Medium</v>
      </c>
      <c r="Q2226" s="29" t="str">
        <f>_xlfn.XLOOKUP($I2226,mapping!$M$2:$M$4,mapping!$N$2:$N$4,,0)</f>
        <v>On-site</v>
      </c>
    </row>
    <row r="2227" spans="1:17" x14ac:dyDescent="0.25">
      <c r="A2227" s="28">
        <v>2024</v>
      </c>
      <c r="B2227" s="29" t="s">
        <v>29</v>
      </c>
      <c r="C2227" s="29" t="s">
        <v>12</v>
      </c>
      <c r="D2227" s="29" t="s">
        <v>26</v>
      </c>
      <c r="E2227" s="28">
        <v>146000</v>
      </c>
      <c r="F2227" s="29" t="s">
        <v>14</v>
      </c>
      <c r="G2227" s="28">
        <v>146000</v>
      </c>
      <c r="H2227" s="29" t="s">
        <v>17</v>
      </c>
      <c r="I2227" s="28">
        <v>0</v>
      </c>
      <c r="J2227" s="29" t="s">
        <v>17</v>
      </c>
      <c r="K2227" s="29" t="s">
        <v>16</v>
      </c>
      <c r="L2227" s="29" t="str">
        <f>_xlfn.XLOOKUP($D2227,mapping!$B$2:$B$124,mapping!$A$2:$A$124,,0)</f>
        <v>Data Engineer</v>
      </c>
      <c r="M2227" s="29" t="str">
        <f>_xlfn.XLOOKUP($C2227,mapping!$J$2:$J$5,mapping!$K$2:$K$5,,0)</f>
        <v>Full-Time</v>
      </c>
      <c r="N2227" s="29" t="str">
        <f>_xlfn.XLOOKUP($B2227,mapping!$G$2:$G$5,mapping!$H$2:$H$5,,0)</f>
        <v>Junior</v>
      </c>
      <c r="O2227" s="29" t="str">
        <f>_xlfn.XLOOKUP($J2227,mapping!$D$2:$D$56,mapping!$E$2:$E$56,,0)</f>
        <v>United States</v>
      </c>
      <c r="P2227" s="29" t="str">
        <f>_xlfn.XLOOKUP($K2227,mapping!$P$2:$P$4,mapping!$Q$2:$Q$4,,0)</f>
        <v>Medium</v>
      </c>
      <c r="Q2227" s="29" t="str">
        <f>_xlfn.XLOOKUP($I2227,mapping!$M$2:$M$4,mapping!$N$2:$N$4,,0)</f>
        <v>On-site</v>
      </c>
    </row>
    <row r="2228" spans="1:17" x14ac:dyDescent="0.25">
      <c r="A2228" s="28">
        <v>2023</v>
      </c>
      <c r="B2228" s="29" t="s">
        <v>29</v>
      </c>
      <c r="C2228" s="29" t="s">
        <v>12</v>
      </c>
      <c r="D2228" s="29" t="s">
        <v>130</v>
      </c>
      <c r="E2228" s="28">
        <v>133000</v>
      </c>
      <c r="F2228" s="29" t="s">
        <v>14</v>
      </c>
      <c r="G2228" s="28">
        <v>133000</v>
      </c>
      <c r="H2228" s="29" t="s">
        <v>17</v>
      </c>
      <c r="I2228" s="28">
        <v>0</v>
      </c>
      <c r="J2228" s="29" t="s">
        <v>17</v>
      </c>
      <c r="K2228" s="29" t="s">
        <v>16</v>
      </c>
      <c r="L2228" s="29" t="str">
        <f>_xlfn.XLOOKUP($D2228,mapping!$B$2:$B$124,mapping!$A$2:$A$124,,0)</f>
        <v>Data Engineer</v>
      </c>
      <c r="M2228" s="29" t="str">
        <f>_xlfn.XLOOKUP($C2228,mapping!$J$2:$J$5,mapping!$K$2:$K$5,,0)</f>
        <v>Full-Time</v>
      </c>
      <c r="N2228" s="29" t="str">
        <f>_xlfn.XLOOKUP($B2228,mapping!$G$2:$G$5,mapping!$H$2:$H$5,,0)</f>
        <v>Junior</v>
      </c>
      <c r="O2228" s="29" t="str">
        <f>_xlfn.XLOOKUP($J2228,mapping!$D$2:$D$56,mapping!$E$2:$E$56,,0)</f>
        <v>United States</v>
      </c>
      <c r="P2228" s="29" t="str">
        <f>_xlfn.XLOOKUP($K2228,mapping!$P$2:$P$4,mapping!$Q$2:$Q$4,,0)</f>
        <v>Medium</v>
      </c>
      <c r="Q2228" s="29" t="str">
        <f>_xlfn.XLOOKUP($I2228,mapping!$M$2:$M$4,mapping!$N$2:$N$4,,0)</f>
        <v>On-site</v>
      </c>
    </row>
    <row r="2229" spans="1:17" x14ac:dyDescent="0.25">
      <c r="A2229" s="28">
        <v>2024</v>
      </c>
      <c r="B2229" s="29" t="s">
        <v>11</v>
      </c>
      <c r="C2229" s="29" t="s">
        <v>12</v>
      </c>
      <c r="D2229" s="29" t="s">
        <v>23</v>
      </c>
      <c r="E2229" s="28">
        <v>230000</v>
      </c>
      <c r="F2229" s="29" t="s">
        <v>14</v>
      </c>
      <c r="G2229" s="28">
        <v>230000</v>
      </c>
      <c r="H2229" s="29" t="s">
        <v>17</v>
      </c>
      <c r="I2229" s="28">
        <v>0</v>
      </c>
      <c r="J2229" s="29" t="s">
        <v>17</v>
      </c>
      <c r="K2229" s="29" t="s">
        <v>16</v>
      </c>
      <c r="L2229" s="29" t="str">
        <f>_xlfn.XLOOKUP($D2229,mapping!$B$2:$B$124,mapping!$A$2:$A$124,,0)</f>
        <v>Researcher</v>
      </c>
      <c r="M2229" s="29" t="str">
        <f>_xlfn.XLOOKUP($C2229,mapping!$J$2:$J$5,mapping!$K$2:$K$5,,0)</f>
        <v>Full-Time</v>
      </c>
      <c r="N2229" s="29" t="str">
        <f>_xlfn.XLOOKUP($B2229,mapping!$G$2:$G$5,mapping!$H$2:$H$5,,0)</f>
        <v>Mid-Level</v>
      </c>
      <c r="O2229" s="29" t="str">
        <f>_xlfn.XLOOKUP($J2229,mapping!$D$2:$D$56,mapping!$E$2:$E$56,,0)</f>
        <v>United States</v>
      </c>
      <c r="P2229" s="29" t="str">
        <f>_xlfn.XLOOKUP($K2229,mapping!$P$2:$P$4,mapping!$Q$2:$Q$4,,0)</f>
        <v>Medium</v>
      </c>
      <c r="Q2229" s="29" t="str">
        <f>_xlfn.XLOOKUP($I2229,mapping!$M$2:$M$4,mapping!$N$2:$N$4,,0)</f>
        <v>On-site</v>
      </c>
    </row>
    <row r="2230" spans="1:17" x14ac:dyDescent="0.25">
      <c r="A2230" s="28">
        <v>2023</v>
      </c>
      <c r="B2230" s="29" t="s">
        <v>21</v>
      </c>
      <c r="C2230" s="29" t="s">
        <v>12</v>
      </c>
      <c r="D2230" s="29" t="s">
        <v>22</v>
      </c>
      <c r="E2230" s="28">
        <v>136000</v>
      </c>
      <c r="F2230" s="29" t="s">
        <v>14</v>
      </c>
      <c r="G2230" s="28">
        <v>136000</v>
      </c>
      <c r="H2230" s="29" t="s">
        <v>17</v>
      </c>
      <c r="I2230" s="28">
        <v>100</v>
      </c>
      <c r="J2230" s="29" t="s">
        <v>17</v>
      </c>
      <c r="K2230" s="29" t="s">
        <v>16</v>
      </c>
      <c r="L2230" s="29" t="str">
        <f>_xlfn.XLOOKUP($D2230,mapping!$B$2:$B$124,mapping!$A$2:$A$124,,0)</f>
        <v>Data Scientist</v>
      </c>
      <c r="M2230" s="29" t="str">
        <f>_xlfn.XLOOKUP($C2230,mapping!$J$2:$J$5,mapping!$K$2:$K$5,,0)</f>
        <v>Full-Time</v>
      </c>
      <c r="N2230" s="29" t="str">
        <f>_xlfn.XLOOKUP($B2230,mapping!$G$2:$G$5,mapping!$H$2:$H$5,,0)</f>
        <v>Senior</v>
      </c>
      <c r="O2230" s="29" t="str">
        <f>_xlfn.XLOOKUP($J2230,mapping!$D$2:$D$56,mapping!$E$2:$E$56,,0)</f>
        <v>United States</v>
      </c>
      <c r="P2230" s="29" t="str">
        <f>_xlfn.XLOOKUP($K2230,mapping!$P$2:$P$4,mapping!$Q$2:$Q$4,,0)</f>
        <v>Medium</v>
      </c>
      <c r="Q2230" s="29" t="str">
        <f>_xlfn.XLOOKUP($I2230,mapping!$M$2:$M$4,mapping!$N$2:$N$4,,0)</f>
        <v>Remote</v>
      </c>
    </row>
    <row r="2231" spans="1:17" x14ac:dyDescent="0.25">
      <c r="A2231" s="28">
        <v>2024</v>
      </c>
      <c r="B2231" s="29" t="s">
        <v>21</v>
      </c>
      <c r="C2231" s="29" t="s">
        <v>12</v>
      </c>
      <c r="D2231" s="29" t="s">
        <v>34</v>
      </c>
      <c r="E2231" s="28">
        <v>337300</v>
      </c>
      <c r="F2231" s="29" t="s">
        <v>14</v>
      </c>
      <c r="G2231" s="28">
        <v>337300</v>
      </c>
      <c r="H2231" s="29" t="s">
        <v>17</v>
      </c>
      <c r="I2231" s="28">
        <v>0</v>
      </c>
      <c r="J2231" s="29" t="s">
        <v>17</v>
      </c>
      <c r="K2231" s="29" t="s">
        <v>16</v>
      </c>
      <c r="L2231" s="29" t="str">
        <f>_xlfn.XLOOKUP($D2231,mapping!$B$2:$B$124,mapping!$A$2:$A$124,,0)</f>
        <v>Researcher</v>
      </c>
      <c r="M2231" s="29" t="str">
        <f>_xlfn.XLOOKUP($C2231,mapping!$J$2:$J$5,mapping!$K$2:$K$5,,0)</f>
        <v>Full-Time</v>
      </c>
      <c r="N2231" s="29" t="str">
        <f>_xlfn.XLOOKUP($B2231,mapping!$G$2:$G$5,mapping!$H$2:$H$5,,0)</f>
        <v>Senior</v>
      </c>
      <c r="O2231" s="29" t="str">
        <f>_xlfn.XLOOKUP($J2231,mapping!$D$2:$D$56,mapping!$E$2:$E$56,,0)</f>
        <v>United States</v>
      </c>
      <c r="P2231" s="29" t="str">
        <f>_xlfn.XLOOKUP($K2231,mapping!$P$2:$P$4,mapping!$Q$2:$Q$4,,0)</f>
        <v>Medium</v>
      </c>
      <c r="Q2231" s="29" t="str">
        <f>_xlfn.XLOOKUP($I2231,mapping!$M$2:$M$4,mapping!$N$2:$N$4,,0)</f>
        <v>On-site</v>
      </c>
    </row>
    <row r="2232" spans="1:17" x14ac:dyDescent="0.25">
      <c r="A2232" s="28">
        <v>2023</v>
      </c>
      <c r="B2232" s="29" t="s">
        <v>11</v>
      </c>
      <c r="C2232" s="29" t="s">
        <v>12</v>
      </c>
      <c r="D2232" s="29" t="s">
        <v>22</v>
      </c>
      <c r="E2232" s="28">
        <v>65000</v>
      </c>
      <c r="F2232" s="29" t="s">
        <v>27</v>
      </c>
      <c r="G2232" s="28">
        <v>79976</v>
      </c>
      <c r="H2232" s="29" t="s">
        <v>28</v>
      </c>
      <c r="I2232" s="28">
        <v>100</v>
      </c>
      <c r="J2232" s="29" t="s">
        <v>28</v>
      </c>
      <c r="K2232" s="29" t="s">
        <v>16</v>
      </c>
      <c r="L2232" s="29" t="str">
        <f>_xlfn.XLOOKUP($D2232,mapping!$B$2:$B$124,mapping!$A$2:$A$124,,0)</f>
        <v>Data Scientist</v>
      </c>
      <c r="M2232" s="29" t="str">
        <f>_xlfn.XLOOKUP($C2232,mapping!$J$2:$J$5,mapping!$K$2:$K$5,,0)</f>
        <v>Full-Time</v>
      </c>
      <c r="N2232" s="29" t="str">
        <f>_xlfn.XLOOKUP($B2232,mapping!$G$2:$G$5,mapping!$H$2:$H$5,,0)</f>
        <v>Mid-Level</v>
      </c>
      <c r="O2232" s="29" t="str">
        <f>_xlfn.XLOOKUP($J2232,mapping!$D$2:$D$56,mapping!$E$2:$E$56,,0)</f>
        <v>United Kingdom</v>
      </c>
      <c r="P2232" s="29" t="str">
        <f>_xlfn.XLOOKUP($K2232,mapping!$P$2:$P$4,mapping!$Q$2:$Q$4,,0)</f>
        <v>Medium</v>
      </c>
      <c r="Q2232" s="29" t="str">
        <f>_xlfn.XLOOKUP($I2232,mapping!$M$2:$M$4,mapping!$N$2:$N$4,,0)</f>
        <v>Remote</v>
      </c>
    </row>
    <row r="2233" spans="1:17" x14ac:dyDescent="0.25">
      <c r="A2233" s="28">
        <v>2020</v>
      </c>
      <c r="B2233" s="29" t="s">
        <v>11</v>
      </c>
      <c r="C2233" s="29" t="s">
        <v>114</v>
      </c>
      <c r="D2233" s="29" t="s">
        <v>173</v>
      </c>
      <c r="E2233" s="28">
        <v>60000</v>
      </c>
      <c r="F2233" s="29" t="s">
        <v>14</v>
      </c>
      <c r="G2233" s="28">
        <v>60000</v>
      </c>
      <c r="H2233" s="29" t="s">
        <v>47</v>
      </c>
      <c r="I2233" s="28">
        <v>0</v>
      </c>
      <c r="J2233" s="29" t="s">
        <v>47</v>
      </c>
      <c r="K2233" s="29" t="s">
        <v>16</v>
      </c>
      <c r="L2233" s="29" t="str">
        <f>_xlfn.XLOOKUP($D2233,mapping!$B$2:$B$124,mapping!$A$2:$A$124,,0)</f>
        <v>Data Analyst</v>
      </c>
      <c r="M2233" s="29" t="str">
        <f>_xlfn.XLOOKUP($C2233,mapping!$J$2:$J$5,mapping!$K$2:$K$5,,0)</f>
        <v>Contract</v>
      </c>
      <c r="N2233" s="29" t="str">
        <f>_xlfn.XLOOKUP($B2233,mapping!$G$2:$G$5,mapping!$H$2:$H$5,,0)</f>
        <v>Mid-Level</v>
      </c>
      <c r="O2233" s="29" t="str">
        <f>_xlfn.XLOOKUP($J2233,mapping!$D$2:$D$56,mapping!$E$2:$E$56,,0)</f>
        <v>Nigeria</v>
      </c>
      <c r="P2233" s="29" t="str">
        <f>_xlfn.XLOOKUP($K2233,mapping!$P$2:$P$4,mapping!$Q$2:$Q$4,,0)</f>
        <v>Medium</v>
      </c>
      <c r="Q2233" s="29" t="str">
        <f>_xlfn.XLOOKUP($I2233,mapping!$M$2:$M$4,mapping!$N$2:$N$4,,0)</f>
        <v>On-site</v>
      </c>
    </row>
    <row r="2234" spans="1:17" x14ac:dyDescent="0.25">
      <c r="A2234" s="28">
        <v>2022</v>
      </c>
      <c r="B2234" s="29" t="s">
        <v>21</v>
      </c>
      <c r="C2234" s="29" t="s">
        <v>12</v>
      </c>
      <c r="D2234" s="29" t="s">
        <v>26</v>
      </c>
      <c r="E2234" s="28">
        <v>142127</v>
      </c>
      <c r="F2234" s="29" t="s">
        <v>14</v>
      </c>
      <c r="G2234" s="28">
        <v>142127</v>
      </c>
      <c r="H2234" s="29" t="s">
        <v>17</v>
      </c>
      <c r="I2234" s="28">
        <v>100</v>
      </c>
      <c r="J2234" s="29" t="s">
        <v>17</v>
      </c>
      <c r="K2234" s="29" t="s">
        <v>16</v>
      </c>
      <c r="L2234" s="29" t="str">
        <f>_xlfn.XLOOKUP($D2234,mapping!$B$2:$B$124,mapping!$A$2:$A$124,,0)</f>
        <v>Data Engineer</v>
      </c>
      <c r="M2234" s="29" t="str">
        <f>_xlfn.XLOOKUP($C2234,mapping!$J$2:$J$5,mapping!$K$2:$K$5,,0)</f>
        <v>Full-Time</v>
      </c>
      <c r="N2234" s="29" t="str">
        <f>_xlfn.XLOOKUP($B2234,mapping!$G$2:$G$5,mapping!$H$2:$H$5,,0)</f>
        <v>Senior</v>
      </c>
      <c r="O2234" s="29" t="str">
        <f>_xlfn.XLOOKUP($J2234,mapping!$D$2:$D$56,mapping!$E$2:$E$56,,0)</f>
        <v>United States</v>
      </c>
      <c r="P2234" s="29" t="str">
        <f>_xlfn.XLOOKUP($K2234,mapping!$P$2:$P$4,mapping!$Q$2:$Q$4,,0)</f>
        <v>Medium</v>
      </c>
      <c r="Q2234" s="29" t="str">
        <f>_xlfn.XLOOKUP($I2234,mapping!$M$2:$M$4,mapping!$N$2:$N$4,,0)</f>
        <v>Remote</v>
      </c>
    </row>
    <row r="2235" spans="1:17" x14ac:dyDescent="0.25">
      <c r="A2235" s="28">
        <v>2024</v>
      </c>
      <c r="B2235" s="29" t="s">
        <v>21</v>
      </c>
      <c r="C2235" s="29" t="s">
        <v>12</v>
      </c>
      <c r="D2235" s="29" t="s">
        <v>26</v>
      </c>
      <c r="E2235" s="28">
        <v>247300</v>
      </c>
      <c r="F2235" s="29" t="s">
        <v>14</v>
      </c>
      <c r="G2235" s="28">
        <v>247300</v>
      </c>
      <c r="H2235" s="29" t="s">
        <v>17</v>
      </c>
      <c r="I2235" s="28">
        <v>0</v>
      </c>
      <c r="J2235" s="29" t="s">
        <v>17</v>
      </c>
      <c r="K2235" s="29" t="s">
        <v>16</v>
      </c>
      <c r="L2235" s="29" t="str">
        <f>_xlfn.XLOOKUP($D2235,mapping!$B$2:$B$124,mapping!$A$2:$A$124,,0)</f>
        <v>Data Engineer</v>
      </c>
      <c r="M2235" s="29" t="str">
        <f>_xlfn.XLOOKUP($C2235,mapping!$J$2:$J$5,mapping!$K$2:$K$5,,0)</f>
        <v>Full-Time</v>
      </c>
      <c r="N2235" s="29" t="str">
        <f>_xlfn.XLOOKUP($B2235,mapping!$G$2:$G$5,mapping!$H$2:$H$5,,0)</f>
        <v>Senior</v>
      </c>
      <c r="O2235" s="29" t="str">
        <f>_xlfn.XLOOKUP($J2235,mapping!$D$2:$D$56,mapping!$E$2:$E$56,,0)</f>
        <v>United States</v>
      </c>
      <c r="P2235" s="29" t="str">
        <f>_xlfn.XLOOKUP($K2235,mapping!$P$2:$P$4,mapping!$Q$2:$Q$4,,0)</f>
        <v>Medium</v>
      </c>
      <c r="Q2235" s="29" t="str">
        <f>_xlfn.XLOOKUP($I2235,mapping!$M$2:$M$4,mapping!$N$2:$N$4,,0)</f>
        <v>On-site</v>
      </c>
    </row>
    <row r="2236" spans="1:17" x14ac:dyDescent="0.25">
      <c r="A2236" s="28">
        <v>2023</v>
      </c>
      <c r="B2236" s="29" t="s">
        <v>11</v>
      </c>
      <c r="C2236" s="29" t="s">
        <v>12</v>
      </c>
      <c r="D2236" s="29" t="s">
        <v>26</v>
      </c>
      <c r="E2236" s="28">
        <v>50000</v>
      </c>
      <c r="F2236" s="29" t="s">
        <v>27</v>
      </c>
      <c r="G2236" s="28">
        <v>61520</v>
      </c>
      <c r="H2236" s="29" t="s">
        <v>45</v>
      </c>
      <c r="I2236" s="28">
        <v>100</v>
      </c>
      <c r="J2236" s="29" t="s">
        <v>45</v>
      </c>
      <c r="K2236" s="29" t="s">
        <v>16</v>
      </c>
      <c r="L2236" s="29" t="str">
        <f>_xlfn.XLOOKUP($D2236,mapping!$B$2:$B$124,mapping!$A$2:$A$124,,0)</f>
        <v>Data Engineer</v>
      </c>
      <c r="M2236" s="29" t="str">
        <f>_xlfn.XLOOKUP($C2236,mapping!$J$2:$J$5,mapping!$K$2:$K$5,,0)</f>
        <v>Full-Time</v>
      </c>
      <c r="N2236" s="29" t="str">
        <f>_xlfn.XLOOKUP($B2236,mapping!$G$2:$G$5,mapping!$H$2:$H$5,,0)</f>
        <v>Mid-Level</v>
      </c>
      <c r="O2236" s="29" t="str">
        <f>_xlfn.XLOOKUP($J2236,mapping!$D$2:$D$56,mapping!$E$2:$E$56,,0)</f>
        <v>Canada</v>
      </c>
      <c r="P2236" s="29" t="str">
        <f>_xlfn.XLOOKUP($K2236,mapping!$P$2:$P$4,mapping!$Q$2:$Q$4,,0)</f>
        <v>Medium</v>
      </c>
      <c r="Q2236" s="29" t="str">
        <f>_xlfn.XLOOKUP($I2236,mapping!$M$2:$M$4,mapping!$N$2:$N$4,,0)</f>
        <v>Remote</v>
      </c>
    </row>
    <row r="2237" spans="1:17" x14ac:dyDescent="0.25">
      <c r="A2237" s="28">
        <v>2023</v>
      </c>
      <c r="B2237" s="29" t="s">
        <v>21</v>
      </c>
      <c r="C2237" s="29" t="s">
        <v>12</v>
      </c>
      <c r="D2237" s="29" t="s">
        <v>71</v>
      </c>
      <c r="E2237" s="28">
        <v>185900</v>
      </c>
      <c r="F2237" s="29" t="s">
        <v>14</v>
      </c>
      <c r="G2237" s="28">
        <v>185900</v>
      </c>
      <c r="H2237" s="29" t="s">
        <v>17</v>
      </c>
      <c r="I2237" s="28">
        <v>0</v>
      </c>
      <c r="J2237" s="29" t="s">
        <v>17</v>
      </c>
      <c r="K2237" s="29" t="s">
        <v>16</v>
      </c>
      <c r="L2237" s="29" t="str">
        <f>_xlfn.XLOOKUP($D2237,mapping!$B$2:$B$124,mapping!$A$2:$A$124,,0)</f>
        <v>Data Scientist</v>
      </c>
      <c r="M2237" s="29" t="str">
        <f>_xlfn.XLOOKUP($C2237,mapping!$J$2:$J$5,mapping!$K$2:$K$5,,0)</f>
        <v>Full-Time</v>
      </c>
      <c r="N2237" s="29" t="str">
        <f>_xlfn.XLOOKUP($B2237,mapping!$G$2:$G$5,mapping!$H$2:$H$5,,0)</f>
        <v>Senior</v>
      </c>
      <c r="O2237" s="29" t="str">
        <f>_xlfn.XLOOKUP($J2237,mapping!$D$2:$D$56,mapping!$E$2:$E$56,,0)</f>
        <v>United States</v>
      </c>
      <c r="P2237" s="29" t="str">
        <f>_xlfn.XLOOKUP($K2237,mapping!$P$2:$P$4,mapping!$Q$2:$Q$4,,0)</f>
        <v>Medium</v>
      </c>
      <c r="Q2237" s="29" t="str">
        <f>_xlfn.XLOOKUP($I2237,mapping!$M$2:$M$4,mapping!$N$2:$N$4,,0)</f>
        <v>On-site</v>
      </c>
    </row>
    <row r="2238" spans="1:17" x14ac:dyDescent="0.25">
      <c r="A2238" s="28">
        <v>2023</v>
      </c>
      <c r="B2238" s="29" t="s">
        <v>21</v>
      </c>
      <c r="C2238" s="29" t="s">
        <v>12</v>
      </c>
      <c r="D2238" s="29" t="s">
        <v>26</v>
      </c>
      <c r="E2238" s="28">
        <v>200000</v>
      </c>
      <c r="F2238" s="29" t="s">
        <v>14</v>
      </c>
      <c r="G2238" s="28">
        <v>200000</v>
      </c>
      <c r="H2238" s="29" t="s">
        <v>17</v>
      </c>
      <c r="I2238" s="28">
        <v>0</v>
      </c>
      <c r="J2238" s="29" t="s">
        <v>17</v>
      </c>
      <c r="K2238" s="29" t="s">
        <v>16</v>
      </c>
      <c r="L2238" s="29" t="str">
        <f>_xlfn.XLOOKUP($D2238,mapping!$B$2:$B$124,mapping!$A$2:$A$124,,0)</f>
        <v>Data Engineer</v>
      </c>
      <c r="M2238" s="29" t="str">
        <f>_xlfn.XLOOKUP($C2238,mapping!$J$2:$J$5,mapping!$K$2:$K$5,,0)</f>
        <v>Full-Time</v>
      </c>
      <c r="N2238" s="29" t="str">
        <f>_xlfn.XLOOKUP($B2238,mapping!$G$2:$G$5,mapping!$H$2:$H$5,,0)</f>
        <v>Senior</v>
      </c>
      <c r="O2238" s="29" t="str">
        <f>_xlfn.XLOOKUP($J2238,mapping!$D$2:$D$56,mapping!$E$2:$E$56,,0)</f>
        <v>United States</v>
      </c>
      <c r="P2238" s="29" t="str">
        <f>_xlfn.XLOOKUP($K2238,mapping!$P$2:$P$4,mapping!$Q$2:$Q$4,,0)</f>
        <v>Medium</v>
      </c>
      <c r="Q2238" s="29" t="str">
        <f>_xlfn.XLOOKUP($I2238,mapping!$M$2:$M$4,mapping!$N$2:$N$4,,0)</f>
        <v>On-site</v>
      </c>
    </row>
    <row r="2239" spans="1:17" x14ac:dyDescent="0.25">
      <c r="A2239" s="28">
        <v>2023</v>
      </c>
      <c r="B2239" s="29" t="s">
        <v>21</v>
      </c>
      <c r="C2239" s="29" t="s">
        <v>12</v>
      </c>
      <c r="D2239" s="29" t="s">
        <v>13</v>
      </c>
      <c r="E2239" s="28">
        <v>179975</v>
      </c>
      <c r="F2239" s="29" t="s">
        <v>14</v>
      </c>
      <c r="G2239" s="28">
        <v>179975</v>
      </c>
      <c r="H2239" s="29" t="s">
        <v>17</v>
      </c>
      <c r="I2239" s="28">
        <v>100</v>
      </c>
      <c r="J2239" s="29" t="s">
        <v>17</v>
      </c>
      <c r="K2239" s="29" t="s">
        <v>16</v>
      </c>
      <c r="L2239" s="29" t="str">
        <f>_xlfn.XLOOKUP($D2239,mapping!$B$2:$B$124,mapping!$A$2:$A$124,,0)</f>
        <v>Data Analyst</v>
      </c>
      <c r="M2239" s="29" t="str">
        <f>_xlfn.XLOOKUP($C2239,mapping!$J$2:$J$5,mapping!$K$2:$K$5,,0)</f>
        <v>Full-Time</v>
      </c>
      <c r="N2239" s="29" t="str">
        <f>_xlfn.XLOOKUP($B2239,mapping!$G$2:$G$5,mapping!$H$2:$H$5,,0)</f>
        <v>Senior</v>
      </c>
      <c r="O2239" s="29" t="str">
        <f>_xlfn.XLOOKUP($J2239,mapping!$D$2:$D$56,mapping!$E$2:$E$56,,0)</f>
        <v>United States</v>
      </c>
      <c r="P2239" s="29" t="str">
        <f>_xlfn.XLOOKUP($K2239,mapping!$P$2:$P$4,mapping!$Q$2:$Q$4,,0)</f>
        <v>Medium</v>
      </c>
      <c r="Q2239" s="29" t="str">
        <f>_xlfn.XLOOKUP($I2239,mapping!$M$2:$M$4,mapping!$N$2:$N$4,,0)</f>
        <v>Remote</v>
      </c>
    </row>
    <row r="2240" spans="1:17" x14ac:dyDescent="0.25">
      <c r="A2240" s="28">
        <v>2024</v>
      </c>
      <c r="B2240" s="29" t="s">
        <v>11</v>
      </c>
      <c r="C2240" s="29" t="s">
        <v>12</v>
      </c>
      <c r="D2240" s="29" t="s">
        <v>26</v>
      </c>
      <c r="E2240" s="28">
        <v>96000</v>
      </c>
      <c r="F2240" s="29" t="s">
        <v>14</v>
      </c>
      <c r="G2240" s="28">
        <v>96000</v>
      </c>
      <c r="H2240" s="29" t="s">
        <v>17</v>
      </c>
      <c r="I2240" s="28">
        <v>0</v>
      </c>
      <c r="J2240" s="29" t="s">
        <v>17</v>
      </c>
      <c r="K2240" s="29" t="s">
        <v>16</v>
      </c>
      <c r="L2240" s="29" t="str">
        <f>_xlfn.XLOOKUP($D2240,mapping!$B$2:$B$124,mapping!$A$2:$A$124,,0)</f>
        <v>Data Engineer</v>
      </c>
      <c r="M2240" s="29" t="str">
        <f>_xlfn.XLOOKUP($C2240,mapping!$J$2:$J$5,mapping!$K$2:$K$5,,0)</f>
        <v>Full-Time</v>
      </c>
      <c r="N2240" s="29" t="str">
        <f>_xlfn.XLOOKUP($B2240,mapping!$G$2:$G$5,mapping!$H$2:$H$5,,0)</f>
        <v>Mid-Level</v>
      </c>
      <c r="O2240" s="29" t="str">
        <f>_xlfn.XLOOKUP($J2240,mapping!$D$2:$D$56,mapping!$E$2:$E$56,,0)</f>
        <v>United States</v>
      </c>
      <c r="P2240" s="29" t="str">
        <f>_xlfn.XLOOKUP($K2240,mapping!$P$2:$P$4,mapping!$Q$2:$Q$4,,0)</f>
        <v>Medium</v>
      </c>
      <c r="Q2240" s="29" t="str">
        <f>_xlfn.XLOOKUP($I2240,mapping!$M$2:$M$4,mapping!$N$2:$N$4,,0)</f>
        <v>On-site</v>
      </c>
    </row>
    <row r="2241" spans="1:17" x14ac:dyDescent="0.25">
      <c r="A2241" s="28">
        <v>2023</v>
      </c>
      <c r="B2241" s="29" t="s">
        <v>21</v>
      </c>
      <c r="C2241" s="29" t="s">
        <v>12</v>
      </c>
      <c r="D2241" s="29" t="s">
        <v>22</v>
      </c>
      <c r="E2241" s="28">
        <v>150000</v>
      </c>
      <c r="F2241" s="29" t="s">
        <v>14</v>
      </c>
      <c r="G2241" s="28">
        <v>150000</v>
      </c>
      <c r="H2241" s="29" t="s">
        <v>17</v>
      </c>
      <c r="I2241" s="28">
        <v>100</v>
      </c>
      <c r="J2241" s="29" t="s">
        <v>17</v>
      </c>
      <c r="K2241" s="29" t="s">
        <v>16</v>
      </c>
      <c r="L2241" s="29" t="str">
        <f>_xlfn.XLOOKUP($D2241,mapping!$B$2:$B$124,mapping!$A$2:$A$124,,0)</f>
        <v>Data Scientist</v>
      </c>
      <c r="M2241" s="29" t="str">
        <f>_xlfn.XLOOKUP($C2241,mapping!$J$2:$J$5,mapping!$K$2:$K$5,,0)</f>
        <v>Full-Time</v>
      </c>
      <c r="N2241" s="29" t="str">
        <f>_xlfn.XLOOKUP($B2241,mapping!$G$2:$G$5,mapping!$H$2:$H$5,,0)</f>
        <v>Senior</v>
      </c>
      <c r="O2241" s="29" t="str">
        <f>_xlfn.XLOOKUP($J2241,mapping!$D$2:$D$56,mapping!$E$2:$E$56,,0)</f>
        <v>United States</v>
      </c>
      <c r="P2241" s="29" t="str">
        <f>_xlfn.XLOOKUP($K2241,mapping!$P$2:$P$4,mapping!$Q$2:$Q$4,,0)</f>
        <v>Medium</v>
      </c>
      <c r="Q2241" s="29" t="str">
        <f>_xlfn.XLOOKUP($I2241,mapping!$M$2:$M$4,mapping!$N$2:$N$4,,0)</f>
        <v>Remote</v>
      </c>
    </row>
    <row r="2242" spans="1:17" x14ac:dyDescent="0.25">
      <c r="A2242" s="28">
        <v>2024</v>
      </c>
      <c r="B2242" s="29" t="s">
        <v>11</v>
      </c>
      <c r="C2242" s="29" t="s">
        <v>12</v>
      </c>
      <c r="D2242" s="29" t="s">
        <v>22</v>
      </c>
      <c r="E2242" s="28">
        <v>73000</v>
      </c>
      <c r="F2242" s="29" t="s">
        <v>14</v>
      </c>
      <c r="G2242" s="28">
        <v>73000</v>
      </c>
      <c r="H2242" s="29" t="s">
        <v>17</v>
      </c>
      <c r="I2242" s="28">
        <v>0</v>
      </c>
      <c r="J2242" s="29" t="s">
        <v>17</v>
      </c>
      <c r="K2242" s="29" t="s">
        <v>16</v>
      </c>
      <c r="L2242" s="29" t="str">
        <f>_xlfn.XLOOKUP($D2242,mapping!$B$2:$B$124,mapping!$A$2:$A$124,,0)</f>
        <v>Data Scientist</v>
      </c>
      <c r="M2242" s="29" t="str">
        <f>_xlfn.XLOOKUP($C2242,mapping!$J$2:$J$5,mapping!$K$2:$K$5,,0)</f>
        <v>Full-Time</v>
      </c>
      <c r="N2242" s="29" t="str">
        <f>_xlfn.XLOOKUP($B2242,mapping!$G$2:$G$5,mapping!$H$2:$H$5,,0)</f>
        <v>Mid-Level</v>
      </c>
      <c r="O2242" s="29" t="str">
        <f>_xlfn.XLOOKUP($J2242,mapping!$D$2:$D$56,mapping!$E$2:$E$56,,0)</f>
        <v>United States</v>
      </c>
      <c r="P2242" s="29" t="str">
        <f>_xlfn.XLOOKUP($K2242,mapping!$P$2:$P$4,mapping!$Q$2:$Q$4,,0)</f>
        <v>Medium</v>
      </c>
      <c r="Q2242" s="29" t="str">
        <f>_xlfn.XLOOKUP($I2242,mapping!$M$2:$M$4,mapping!$N$2:$N$4,,0)</f>
        <v>On-site</v>
      </c>
    </row>
    <row r="2243" spans="1:17" x14ac:dyDescent="0.25">
      <c r="A2243" s="28">
        <v>2023</v>
      </c>
      <c r="B2243" s="29" t="s">
        <v>25</v>
      </c>
      <c r="C2243" s="29" t="s">
        <v>12</v>
      </c>
      <c r="D2243" s="29" t="s">
        <v>26</v>
      </c>
      <c r="E2243" s="28">
        <v>116704</v>
      </c>
      <c r="F2243" s="29" t="s">
        <v>14</v>
      </c>
      <c r="G2243" s="28">
        <v>116704</v>
      </c>
      <c r="H2243" s="29" t="s">
        <v>17</v>
      </c>
      <c r="I2243" s="28">
        <v>100</v>
      </c>
      <c r="J2243" s="29" t="s">
        <v>17</v>
      </c>
      <c r="K2243" s="29" t="s">
        <v>16</v>
      </c>
      <c r="L2243" s="29" t="str">
        <f>_xlfn.XLOOKUP($D2243,mapping!$B$2:$B$124,mapping!$A$2:$A$124,,0)</f>
        <v>Data Engineer</v>
      </c>
      <c r="M2243" s="29" t="str">
        <f>_xlfn.XLOOKUP($C2243,mapping!$J$2:$J$5,mapping!$K$2:$K$5,,0)</f>
        <v>Full-Time</v>
      </c>
      <c r="N2243" s="29" t="str">
        <f>_xlfn.XLOOKUP($B2243,mapping!$G$2:$G$5,mapping!$H$2:$H$5,,0)</f>
        <v>Executive</v>
      </c>
      <c r="O2243" s="29" t="str">
        <f>_xlfn.XLOOKUP($J2243,mapping!$D$2:$D$56,mapping!$E$2:$E$56,,0)</f>
        <v>United States</v>
      </c>
      <c r="P2243" s="29" t="str">
        <f>_xlfn.XLOOKUP($K2243,mapping!$P$2:$P$4,mapping!$Q$2:$Q$4,,0)</f>
        <v>Medium</v>
      </c>
      <c r="Q2243" s="29" t="str">
        <f>_xlfn.XLOOKUP($I2243,mapping!$M$2:$M$4,mapping!$N$2:$N$4,,0)</f>
        <v>Remote</v>
      </c>
    </row>
    <row r="2244" spans="1:17" x14ac:dyDescent="0.25">
      <c r="A2244" s="28">
        <v>2023</v>
      </c>
      <c r="B2244" s="29" t="s">
        <v>21</v>
      </c>
      <c r="C2244" s="29" t="s">
        <v>12</v>
      </c>
      <c r="D2244" s="29" t="s">
        <v>69</v>
      </c>
      <c r="E2244" s="28">
        <v>199000</v>
      </c>
      <c r="F2244" s="29" t="s">
        <v>14</v>
      </c>
      <c r="G2244" s="28">
        <v>199000</v>
      </c>
      <c r="H2244" s="29" t="s">
        <v>17</v>
      </c>
      <c r="I2244" s="28">
        <v>0</v>
      </c>
      <c r="J2244" s="29" t="s">
        <v>17</v>
      </c>
      <c r="K2244" s="29" t="s">
        <v>16</v>
      </c>
      <c r="L2244" s="29" t="str">
        <f>_xlfn.XLOOKUP($D2244,mapping!$B$2:$B$124,mapping!$A$2:$A$124,,0)</f>
        <v>Data Manager</v>
      </c>
      <c r="M2244" s="29" t="str">
        <f>_xlfn.XLOOKUP($C2244,mapping!$J$2:$J$5,mapping!$K$2:$K$5,,0)</f>
        <v>Full-Time</v>
      </c>
      <c r="N2244" s="29" t="str">
        <f>_xlfn.XLOOKUP($B2244,mapping!$G$2:$G$5,mapping!$H$2:$H$5,,0)</f>
        <v>Senior</v>
      </c>
      <c r="O2244" s="29" t="str">
        <f>_xlfn.XLOOKUP($J2244,mapping!$D$2:$D$56,mapping!$E$2:$E$56,,0)</f>
        <v>United States</v>
      </c>
      <c r="P2244" s="29" t="str">
        <f>_xlfn.XLOOKUP($K2244,mapping!$P$2:$P$4,mapping!$Q$2:$Q$4,,0)</f>
        <v>Medium</v>
      </c>
      <c r="Q2244" s="29" t="str">
        <f>_xlfn.XLOOKUP($I2244,mapping!$M$2:$M$4,mapping!$N$2:$N$4,,0)</f>
        <v>On-site</v>
      </c>
    </row>
    <row r="2245" spans="1:17" x14ac:dyDescent="0.25">
      <c r="A2245" s="28">
        <v>2022</v>
      </c>
      <c r="B2245" s="29" t="s">
        <v>21</v>
      </c>
      <c r="C2245" s="29" t="s">
        <v>12</v>
      </c>
      <c r="D2245" s="29" t="s">
        <v>22</v>
      </c>
      <c r="E2245" s="28">
        <v>129300</v>
      </c>
      <c r="F2245" s="29" t="s">
        <v>14</v>
      </c>
      <c r="G2245" s="28">
        <v>129300</v>
      </c>
      <c r="H2245" s="29" t="s">
        <v>17</v>
      </c>
      <c r="I2245" s="28">
        <v>0</v>
      </c>
      <c r="J2245" s="29" t="s">
        <v>17</v>
      </c>
      <c r="K2245" s="29" t="s">
        <v>16</v>
      </c>
      <c r="L2245" s="29" t="str">
        <f>_xlfn.XLOOKUP($D2245,mapping!$B$2:$B$124,mapping!$A$2:$A$124,,0)</f>
        <v>Data Scientist</v>
      </c>
      <c r="M2245" s="29" t="str">
        <f>_xlfn.XLOOKUP($C2245,mapping!$J$2:$J$5,mapping!$K$2:$K$5,,0)</f>
        <v>Full-Time</v>
      </c>
      <c r="N2245" s="29" t="str">
        <f>_xlfn.XLOOKUP($B2245,mapping!$G$2:$G$5,mapping!$H$2:$H$5,,0)</f>
        <v>Senior</v>
      </c>
      <c r="O2245" s="29" t="str">
        <f>_xlfn.XLOOKUP($J2245,mapping!$D$2:$D$56,mapping!$E$2:$E$56,,0)</f>
        <v>United States</v>
      </c>
      <c r="P2245" s="29" t="str">
        <f>_xlfn.XLOOKUP($K2245,mapping!$P$2:$P$4,mapping!$Q$2:$Q$4,,0)</f>
        <v>Medium</v>
      </c>
      <c r="Q2245" s="29" t="str">
        <f>_xlfn.XLOOKUP($I2245,mapping!$M$2:$M$4,mapping!$N$2:$N$4,,0)</f>
        <v>On-site</v>
      </c>
    </row>
    <row r="2246" spans="1:17" x14ac:dyDescent="0.25">
      <c r="A2246" s="28">
        <v>2023</v>
      </c>
      <c r="B2246" s="29" t="s">
        <v>21</v>
      </c>
      <c r="C2246" s="29" t="s">
        <v>12</v>
      </c>
      <c r="D2246" s="29" t="s">
        <v>22</v>
      </c>
      <c r="E2246" s="28">
        <v>258700</v>
      </c>
      <c r="F2246" s="29" t="s">
        <v>14</v>
      </c>
      <c r="G2246" s="28">
        <v>258700</v>
      </c>
      <c r="H2246" s="29" t="s">
        <v>17</v>
      </c>
      <c r="I2246" s="28">
        <v>0</v>
      </c>
      <c r="J2246" s="29" t="s">
        <v>17</v>
      </c>
      <c r="K2246" s="29" t="s">
        <v>16</v>
      </c>
      <c r="L2246" s="29" t="str">
        <f>_xlfn.XLOOKUP($D2246,mapping!$B$2:$B$124,mapping!$A$2:$A$124,,0)</f>
        <v>Data Scientist</v>
      </c>
      <c r="M2246" s="29" t="str">
        <f>_xlfn.XLOOKUP($C2246,mapping!$J$2:$J$5,mapping!$K$2:$K$5,,0)</f>
        <v>Full-Time</v>
      </c>
      <c r="N2246" s="29" t="str">
        <f>_xlfn.XLOOKUP($B2246,mapping!$G$2:$G$5,mapping!$H$2:$H$5,,0)</f>
        <v>Senior</v>
      </c>
      <c r="O2246" s="29" t="str">
        <f>_xlfn.XLOOKUP($J2246,mapping!$D$2:$D$56,mapping!$E$2:$E$56,,0)</f>
        <v>United States</v>
      </c>
      <c r="P2246" s="29" t="str">
        <f>_xlfn.XLOOKUP($K2246,mapping!$P$2:$P$4,mapping!$Q$2:$Q$4,,0)</f>
        <v>Medium</v>
      </c>
      <c r="Q2246" s="29" t="str">
        <f>_xlfn.XLOOKUP($I2246,mapping!$M$2:$M$4,mapping!$N$2:$N$4,,0)</f>
        <v>On-site</v>
      </c>
    </row>
    <row r="2247" spans="1:17" x14ac:dyDescent="0.25">
      <c r="A2247" s="28">
        <v>2023</v>
      </c>
      <c r="B2247" s="29" t="s">
        <v>21</v>
      </c>
      <c r="C2247" s="29" t="s">
        <v>12</v>
      </c>
      <c r="D2247" s="29" t="s">
        <v>18</v>
      </c>
      <c r="E2247" s="28">
        <v>166000</v>
      </c>
      <c r="F2247" s="29" t="s">
        <v>14</v>
      </c>
      <c r="G2247" s="28">
        <v>166000</v>
      </c>
      <c r="H2247" s="29" t="s">
        <v>17</v>
      </c>
      <c r="I2247" s="28">
        <v>0</v>
      </c>
      <c r="J2247" s="29" t="s">
        <v>17</v>
      </c>
      <c r="K2247" s="29" t="s">
        <v>16</v>
      </c>
      <c r="L2247" s="29" t="str">
        <f>_xlfn.XLOOKUP($D2247,mapping!$B$2:$B$124,mapping!$A$2:$A$124,,0)</f>
        <v>Machine Learning Engineer</v>
      </c>
      <c r="M2247" s="29" t="str">
        <f>_xlfn.XLOOKUP($C2247,mapping!$J$2:$J$5,mapping!$K$2:$K$5,,0)</f>
        <v>Full-Time</v>
      </c>
      <c r="N2247" s="29" t="str">
        <f>_xlfn.XLOOKUP($B2247,mapping!$G$2:$G$5,mapping!$H$2:$H$5,,0)</f>
        <v>Senior</v>
      </c>
      <c r="O2247" s="29" t="str">
        <f>_xlfn.XLOOKUP($J2247,mapping!$D$2:$D$56,mapping!$E$2:$E$56,,0)</f>
        <v>United States</v>
      </c>
      <c r="P2247" s="29" t="str">
        <f>_xlfn.XLOOKUP($K2247,mapping!$P$2:$P$4,mapping!$Q$2:$Q$4,,0)</f>
        <v>Medium</v>
      </c>
      <c r="Q2247" s="29" t="str">
        <f>_xlfn.XLOOKUP($I2247,mapping!$M$2:$M$4,mapping!$N$2:$N$4,,0)</f>
        <v>On-site</v>
      </c>
    </row>
    <row r="2248" spans="1:17" x14ac:dyDescent="0.25">
      <c r="A2248" s="28">
        <v>2023</v>
      </c>
      <c r="B2248" s="29" t="s">
        <v>11</v>
      </c>
      <c r="C2248" s="29" t="s">
        <v>12</v>
      </c>
      <c r="D2248" s="29" t="s">
        <v>13</v>
      </c>
      <c r="E2248" s="28">
        <v>50000</v>
      </c>
      <c r="F2248" s="29" t="s">
        <v>27</v>
      </c>
      <c r="G2248" s="28">
        <v>61520</v>
      </c>
      <c r="H2248" s="29" t="s">
        <v>28</v>
      </c>
      <c r="I2248" s="28">
        <v>0</v>
      </c>
      <c r="J2248" s="29" t="s">
        <v>28</v>
      </c>
      <c r="K2248" s="29" t="s">
        <v>16</v>
      </c>
      <c r="L2248" s="29" t="str">
        <f>_xlfn.XLOOKUP($D2248,mapping!$B$2:$B$124,mapping!$A$2:$A$124,,0)</f>
        <v>Data Analyst</v>
      </c>
      <c r="M2248" s="29" t="str">
        <f>_xlfn.XLOOKUP($C2248,mapping!$J$2:$J$5,mapping!$K$2:$K$5,,0)</f>
        <v>Full-Time</v>
      </c>
      <c r="N2248" s="29" t="str">
        <f>_xlfn.XLOOKUP($B2248,mapping!$G$2:$G$5,mapping!$H$2:$H$5,,0)</f>
        <v>Mid-Level</v>
      </c>
      <c r="O2248" s="29" t="str">
        <f>_xlfn.XLOOKUP($J2248,mapping!$D$2:$D$56,mapping!$E$2:$E$56,,0)</f>
        <v>United Kingdom</v>
      </c>
      <c r="P2248" s="29" t="str">
        <f>_xlfn.XLOOKUP($K2248,mapping!$P$2:$P$4,mapping!$Q$2:$Q$4,,0)</f>
        <v>Medium</v>
      </c>
      <c r="Q2248" s="29" t="str">
        <f>_xlfn.XLOOKUP($I2248,mapping!$M$2:$M$4,mapping!$N$2:$N$4,,0)</f>
        <v>On-site</v>
      </c>
    </row>
    <row r="2249" spans="1:17" x14ac:dyDescent="0.25">
      <c r="A2249" s="28">
        <v>2023</v>
      </c>
      <c r="B2249" s="29" t="s">
        <v>21</v>
      </c>
      <c r="C2249" s="29" t="s">
        <v>12</v>
      </c>
      <c r="D2249" s="29" t="s">
        <v>26</v>
      </c>
      <c r="E2249" s="28">
        <v>134000</v>
      </c>
      <c r="F2249" s="29" t="s">
        <v>14</v>
      </c>
      <c r="G2249" s="28">
        <v>134000</v>
      </c>
      <c r="H2249" s="29" t="s">
        <v>17</v>
      </c>
      <c r="I2249" s="28">
        <v>100</v>
      </c>
      <c r="J2249" s="29" t="s">
        <v>17</v>
      </c>
      <c r="K2249" s="29" t="s">
        <v>16</v>
      </c>
      <c r="L2249" s="29" t="str">
        <f>_xlfn.XLOOKUP($D2249,mapping!$B$2:$B$124,mapping!$A$2:$A$124,,0)</f>
        <v>Data Engineer</v>
      </c>
      <c r="M2249" s="29" t="str">
        <f>_xlfn.XLOOKUP($C2249,mapping!$J$2:$J$5,mapping!$K$2:$K$5,,0)</f>
        <v>Full-Time</v>
      </c>
      <c r="N2249" s="29" t="str">
        <f>_xlfn.XLOOKUP($B2249,mapping!$G$2:$G$5,mapping!$H$2:$H$5,,0)</f>
        <v>Senior</v>
      </c>
      <c r="O2249" s="29" t="str">
        <f>_xlfn.XLOOKUP($J2249,mapping!$D$2:$D$56,mapping!$E$2:$E$56,,0)</f>
        <v>United States</v>
      </c>
      <c r="P2249" s="29" t="str">
        <f>_xlfn.XLOOKUP($K2249,mapping!$P$2:$P$4,mapping!$Q$2:$Q$4,,0)</f>
        <v>Medium</v>
      </c>
      <c r="Q2249" s="29" t="str">
        <f>_xlfn.XLOOKUP($I2249,mapping!$M$2:$M$4,mapping!$N$2:$N$4,,0)</f>
        <v>Remote</v>
      </c>
    </row>
    <row r="2250" spans="1:17" x14ac:dyDescent="0.25">
      <c r="A2250" s="28">
        <v>2024</v>
      </c>
      <c r="B2250" s="29" t="s">
        <v>21</v>
      </c>
      <c r="C2250" s="29" t="s">
        <v>12</v>
      </c>
      <c r="D2250" s="29" t="s">
        <v>34</v>
      </c>
      <c r="E2250" s="28">
        <v>190000</v>
      </c>
      <c r="F2250" s="29" t="s">
        <v>14</v>
      </c>
      <c r="G2250" s="28">
        <v>190000</v>
      </c>
      <c r="H2250" s="29" t="s">
        <v>17</v>
      </c>
      <c r="I2250" s="28">
        <v>0</v>
      </c>
      <c r="J2250" s="29" t="s">
        <v>17</v>
      </c>
      <c r="K2250" s="29" t="s">
        <v>16</v>
      </c>
      <c r="L2250" s="29" t="str">
        <f>_xlfn.XLOOKUP($D2250,mapping!$B$2:$B$124,mapping!$A$2:$A$124,,0)</f>
        <v>Researcher</v>
      </c>
      <c r="M2250" s="29" t="str">
        <f>_xlfn.XLOOKUP($C2250,mapping!$J$2:$J$5,mapping!$K$2:$K$5,,0)</f>
        <v>Full-Time</v>
      </c>
      <c r="N2250" s="29" t="str">
        <f>_xlfn.XLOOKUP($B2250,mapping!$G$2:$G$5,mapping!$H$2:$H$5,,0)</f>
        <v>Senior</v>
      </c>
      <c r="O2250" s="29" t="str">
        <f>_xlfn.XLOOKUP($J2250,mapping!$D$2:$D$56,mapping!$E$2:$E$56,,0)</f>
        <v>United States</v>
      </c>
      <c r="P2250" s="29" t="str">
        <f>_xlfn.XLOOKUP($K2250,mapping!$P$2:$P$4,mapping!$Q$2:$Q$4,,0)</f>
        <v>Medium</v>
      </c>
      <c r="Q2250" s="29" t="str">
        <f>_xlfn.XLOOKUP($I2250,mapping!$M$2:$M$4,mapping!$N$2:$N$4,,0)</f>
        <v>On-site</v>
      </c>
    </row>
    <row r="2251" spans="1:17" x14ac:dyDescent="0.25">
      <c r="A2251" s="28">
        <v>2023</v>
      </c>
      <c r="B2251" s="29" t="s">
        <v>21</v>
      </c>
      <c r="C2251" s="29" t="s">
        <v>12</v>
      </c>
      <c r="D2251" s="29" t="s">
        <v>34</v>
      </c>
      <c r="E2251" s="28">
        <v>300000</v>
      </c>
      <c r="F2251" s="29" t="s">
        <v>14</v>
      </c>
      <c r="G2251" s="28">
        <v>300000</v>
      </c>
      <c r="H2251" s="29" t="s">
        <v>17</v>
      </c>
      <c r="I2251" s="28">
        <v>0</v>
      </c>
      <c r="J2251" s="29" t="s">
        <v>17</v>
      </c>
      <c r="K2251" s="29" t="s">
        <v>16</v>
      </c>
      <c r="L2251" s="29" t="str">
        <f>_xlfn.XLOOKUP($D2251,mapping!$B$2:$B$124,mapping!$A$2:$A$124,,0)</f>
        <v>Researcher</v>
      </c>
      <c r="M2251" s="29" t="str">
        <f>_xlfn.XLOOKUP($C2251,mapping!$J$2:$J$5,mapping!$K$2:$K$5,,0)</f>
        <v>Full-Time</v>
      </c>
      <c r="N2251" s="29" t="str">
        <f>_xlfn.XLOOKUP($B2251,mapping!$G$2:$G$5,mapping!$H$2:$H$5,,0)</f>
        <v>Senior</v>
      </c>
      <c r="O2251" s="29" t="str">
        <f>_xlfn.XLOOKUP($J2251,mapping!$D$2:$D$56,mapping!$E$2:$E$56,,0)</f>
        <v>United States</v>
      </c>
      <c r="P2251" s="29" t="str">
        <f>_xlfn.XLOOKUP($K2251,mapping!$P$2:$P$4,mapping!$Q$2:$Q$4,,0)</f>
        <v>Medium</v>
      </c>
      <c r="Q2251" s="29" t="str">
        <f>_xlfn.XLOOKUP($I2251,mapping!$M$2:$M$4,mapping!$N$2:$N$4,,0)</f>
        <v>On-site</v>
      </c>
    </row>
    <row r="2252" spans="1:17" x14ac:dyDescent="0.25">
      <c r="A2252" s="28">
        <v>2023</v>
      </c>
      <c r="B2252" s="29" t="s">
        <v>29</v>
      </c>
      <c r="C2252" s="29" t="s">
        <v>12</v>
      </c>
      <c r="D2252" s="29" t="s">
        <v>150</v>
      </c>
      <c r="E2252" s="28">
        <v>20000</v>
      </c>
      <c r="F2252" s="29" t="s">
        <v>19</v>
      </c>
      <c r="G2252" s="28">
        <v>21593</v>
      </c>
      <c r="H2252" s="29" t="s">
        <v>42</v>
      </c>
      <c r="I2252" s="28">
        <v>0</v>
      </c>
      <c r="J2252" s="29" t="s">
        <v>42</v>
      </c>
      <c r="K2252" s="29" t="s">
        <v>16</v>
      </c>
      <c r="L2252" s="29" t="str">
        <f>_xlfn.XLOOKUP($D2252,mapping!$B$2:$B$124,mapping!$A$2:$A$124,,0)</f>
        <v>Data Analyst</v>
      </c>
      <c r="M2252" s="29" t="str">
        <f>_xlfn.XLOOKUP($C2252,mapping!$J$2:$J$5,mapping!$K$2:$K$5,,0)</f>
        <v>Full-Time</v>
      </c>
      <c r="N2252" s="29" t="str">
        <f>_xlfn.XLOOKUP($B2252,mapping!$G$2:$G$5,mapping!$H$2:$H$5,,0)</f>
        <v>Junior</v>
      </c>
      <c r="O2252" s="29" t="str">
        <f>_xlfn.XLOOKUP($J2252,mapping!$D$2:$D$56,mapping!$E$2:$E$56,,0)</f>
        <v>Spain</v>
      </c>
      <c r="P2252" s="29" t="str">
        <f>_xlfn.XLOOKUP($K2252,mapping!$P$2:$P$4,mapping!$Q$2:$Q$4,,0)</f>
        <v>Medium</v>
      </c>
      <c r="Q2252" s="29" t="str">
        <f>_xlfn.XLOOKUP($I2252,mapping!$M$2:$M$4,mapping!$N$2:$N$4,,0)</f>
        <v>On-site</v>
      </c>
    </row>
    <row r="2253" spans="1:17" x14ac:dyDescent="0.25">
      <c r="A2253" s="28">
        <v>2024</v>
      </c>
      <c r="B2253" s="29" t="s">
        <v>21</v>
      </c>
      <c r="C2253" s="29" t="s">
        <v>12</v>
      </c>
      <c r="D2253" s="29" t="s">
        <v>57</v>
      </c>
      <c r="E2253" s="28">
        <v>270250</v>
      </c>
      <c r="F2253" s="29" t="s">
        <v>14</v>
      </c>
      <c r="G2253" s="28">
        <v>270250</v>
      </c>
      <c r="H2253" s="29" t="s">
        <v>17</v>
      </c>
      <c r="I2253" s="28">
        <v>0</v>
      </c>
      <c r="J2253" s="29" t="s">
        <v>17</v>
      </c>
      <c r="K2253" s="29" t="s">
        <v>16</v>
      </c>
      <c r="L2253" s="29" t="str">
        <f>_xlfn.XLOOKUP($D2253,mapping!$B$2:$B$124,mapping!$A$2:$A$124,,0)</f>
        <v>Data Scientist</v>
      </c>
      <c r="M2253" s="29" t="str">
        <f>_xlfn.XLOOKUP($C2253,mapping!$J$2:$J$5,mapping!$K$2:$K$5,,0)</f>
        <v>Full-Time</v>
      </c>
      <c r="N2253" s="29" t="str">
        <f>_xlfn.XLOOKUP($B2253,mapping!$G$2:$G$5,mapping!$H$2:$H$5,,0)</f>
        <v>Senior</v>
      </c>
      <c r="O2253" s="29" t="str">
        <f>_xlfn.XLOOKUP($J2253,mapping!$D$2:$D$56,mapping!$E$2:$E$56,,0)</f>
        <v>United States</v>
      </c>
      <c r="P2253" s="29" t="str">
        <f>_xlfn.XLOOKUP($K2253,mapping!$P$2:$P$4,mapping!$Q$2:$Q$4,,0)</f>
        <v>Medium</v>
      </c>
      <c r="Q2253" s="29" t="str">
        <f>_xlfn.XLOOKUP($I2253,mapping!$M$2:$M$4,mapping!$N$2:$N$4,,0)</f>
        <v>On-site</v>
      </c>
    </row>
    <row r="2254" spans="1:17" x14ac:dyDescent="0.25">
      <c r="A2254" s="28">
        <v>2023</v>
      </c>
      <c r="B2254" s="29" t="s">
        <v>21</v>
      </c>
      <c r="C2254" s="29" t="s">
        <v>12</v>
      </c>
      <c r="D2254" s="29" t="s">
        <v>26</v>
      </c>
      <c r="E2254" s="28">
        <v>110000</v>
      </c>
      <c r="F2254" s="29" t="s">
        <v>14</v>
      </c>
      <c r="G2254" s="28">
        <v>110000</v>
      </c>
      <c r="H2254" s="29" t="s">
        <v>17</v>
      </c>
      <c r="I2254" s="28">
        <v>0</v>
      </c>
      <c r="J2254" s="29" t="s">
        <v>17</v>
      </c>
      <c r="K2254" s="29" t="s">
        <v>16</v>
      </c>
      <c r="L2254" s="29" t="str">
        <f>_xlfn.XLOOKUP($D2254,mapping!$B$2:$B$124,mapping!$A$2:$A$124,,0)</f>
        <v>Data Engineer</v>
      </c>
      <c r="M2254" s="29" t="str">
        <f>_xlfn.XLOOKUP($C2254,mapping!$J$2:$J$5,mapping!$K$2:$K$5,,0)</f>
        <v>Full-Time</v>
      </c>
      <c r="N2254" s="29" t="str">
        <f>_xlfn.XLOOKUP($B2254,mapping!$G$2:$G$5,mapping!$H$2:$H$5,,0)</f>
        <v>Senior</v>
      </c>
      <c r="O2254" s="29" t="str">
        <f>_xlfn.XLOOKUP($J2254,mapping!$D$2:$D$56,mapping!$E$2:$E$56,,0)</f>
        <v>United States</v>
      </c>
      <c r="P2254" s="29" t="str">
        <f>_xlfn.XLOOKUP($K2254,mapping!$P$2:$P$4,mapping!$Q$2:$Q$4,,0)</f>
        <v>Medium</v>
      </c>
      <c r="Q2254" s="29" t="str">
        <f>_xlfn.XLOOKUP($I2254,mapping!$M$2:$M$4,mapping!$N$2:$N$4,,0)</f>
        <v>On-site</v>
      </c>
    </row>
    <row r="2255" spans="1:17" x14ac:dyDescent="0.25">
      <c r="A2255" s="28">
        <v>2024</v>
      </c>
      <c r="B2255" s="29" t="s">
        <v>11</v>
      </c>
      <c r="C2255" s="29" t="s">
        <v>12</v>
      </c>
      <c r="D2255" s="29" t="s">
        <v>26</v>
      </c>
      <c r="E2255" s="28">
        <v>159000</v>
      </c>
      <c r="F2255" s="29" t="s">
        <v>14</v>
      </c>
      <c r="G2255" s="28">
        <v>159000</v>
      </c>
      <c r="H2255" s="29" t="s">
        <v>17</v>
      </c>
      <c r="I2255" s="28">
        <v>0</v>
      </c>
      <c r="J2255" s="29" t="s">
        <v>17</v>
      </c>
      <c r="K2255" s="29" t="s">
        <v>16</v>
      </c>
      <c r="L2255" s="29" t="str">
        <f>_xlfn.XLOOKUP($D2255,mapping!$B$2:$B$124,mapping!$A$2:$A$124,,0)</f>
        <v>Data Engineer</v>
      </c>
      <c r="M2255" s="29" t="str">
        <f>_xlfn.XLOOKUP($C2255,mapping!$J$2:$J$5,mapping!$K$2:$K$5,,0)</f>
        <v>Full-Time</v>
      </c>
      <c r="N2255" s="29" t="str">
        <f>_xlfn.XLOOKUP($B2255,mapping!$G$2:$G$5,mapping!$H$2:$H$5,,0)</f>
        <v>Mid-Level</v>
      </c>
      <c r="O2255" s="29" t="str">
        <f>_xlfn.XLOOKUP($J2255,mapping!$D$2:$D$56,mapping!$E$2:$E$56,,0)</f>
        <v>United States</v>
      </c>
      <c r="P2255" s="29" t="str">
        <f>_xlfn.XLOOKUP($K2255,mapping!$P$2:$P$4,mapping!$Q$2:$Q$4,,0)</f>
        <v>Medium</v>
      </c>
      <c r="Q2255" s="29" t="str">
        <f>_xlfn.XLOOKUP($I2255,mapping!$M$2:$M$4,mapping!$N$2:$N$4,,0)</f>
        <v>On-site</v>
      </c>
    </row>
    <row r="2256" spans="1:17" x14ac:dyDescent="0.25">
      <c r="A2256" s="28">
        <v>2024</v>
      </c>
      <c r="B2256" s="29" t="s">
        <v>29</v>
      </c>
      <c r="C2256" s="29" t="s">
        <v>12</v>
      </c>
      <c r="D2256" s="29" t="s">
        <v>13</v>
      </c>
      <c r="E2256" s="28">
        <v>35000</v>
      </c>
      <c r="F2256" s="29" t="s">
        <v>27</v>
      </c>
      <c r="G2256" s="28">
        <v>43750</v>
      </c>
      <c r="H2256" s="29" t="s">
        <v>28</v>
      </c>
      <c r="I2256" s="28">
        <v>100</v>
      </c>
      <c r="J2256" s="29" t="s">
        <v>28</v>
      </c>
      <c r="K2256" s="29" t="s">
        <v>16</v>
      </c>
      <c r="L2256" s="29" t="str">
        <f>_xlfn.XLOOKUP($D2256,mapping!$B$2:$B$124,mapping!$A$2:$A$124,,0)</f>
        <v>Data Analyst</v>
      </c>
      <c r="M2256" s="29" t="str">
        <f>_xlfn.XLOOKUP($C2256,mapping!$J$2:$J$5,mapping!$K$2:$K$5,,0)</f>
        <v>Full-Time</v>
      </c>
      <c r="N2256" s="29" t="str">
        <f>_xlfn.XLOOKUP($B2256,mapping!$G$2:$G$5,mapping!$H$2:$H$5,,0)</f>
        <v>Junior</v>
      </c>
      <c r="O2256" s="29" t="str">
        <f>_xlfn.XLOOKUP($J2256,mapping!$D$2:$D$56,mapping!$E$2:$E$56,,0)</f>
        <v>United Kingdom</v>
      </c>
      <c r="P2256" s="29" t="str">
        <f>_xlfn.XLOOKUP($K2256,mapping!$P$2:$P$4,mapping!$Q$2:$Q$4,,0)</f>
        <v>Medium</v>
      </c>
      <c r="Q2256" s="29" t="str">
        <f>_xlfn.XLOOKUP($I2256,mapping!$M$2:$M$4,mapping!$N$2:$N$4,,0)</f>
        <v>Remote</v>
      </c>
    </row>
    <row r="2257" spans="1:17" x14ac:dyDescent="0.25">
      <c r="A2257" s="28">
        <v>2023</v>
      </c>
      <c r="B2257" s="29" t="s">
        <v>21</v>
      </c>
      <c r="C2257" s="29" t="s">
        <v>12</v>
      </c>
      <c r="D2257" s="29" t="s">
        <v>22</v>
      </c>
      <c r="E2257" s="28">
        <v>178538</v>
      </c>
      <c r="F2257" s="29" t="s">
        <v>14</v>
      </c>
      <c r="G2257" s="28">
        <v>178538</v>
      </c>
      <c r="H2257" s="29" t="s">
        <v>17</v>
      </c>
      <c r="I2257" s="28">
        <v>100</v>
      </c>
      <c r="J2257" s="29" t="s">
        <v>17</v>
      </c>
      <c r="K2257" s="29" t="s">
        <v>16</v>
      </c>
      <c r="L2257" s="29" t="str">
        <f>_xlfn.XLOOKUP($D2257,mapping!$B$2:$B$124,mapping!$A$2:$A$124,,0)</f>
        <v>Data Scientist</v>
      </c>
      <c r="M2257" s="29" t="str">
        <f>_xlfn.XLOOKUP($C2257,mapping!$J$2:$J$5,mapping!$K$2:$K$5,,0)</f>
        <v>Full-Time</v>
      </c>
      <c r="N2257" s="29" t="str">
        <f>_xlfn.XLOOKUP($B2257,mapping!$G$2:$G$5,mapping!$H$2:$H$5,,0)</f>
        <v>Senior</v>
      </c>
      <c r="O2257" s="29" t="str">
        <f>_xlfn.XLOOKUP($J2257,mapping!$D$2:$D$56,mapping!$E$2:$E$56,,0)</f>
        <v>United States</v>
      </c>
      <c r="P2257" s="29" t="str">
        <f>_xlfn.XLOOKUP($K2257,mapping!$P$2:$P$4,mapping!$Q$2:$Q$4,,0)</f>
        <v>Medium</v>
      </c>
      <c r="Q2257" s="29" t="str">
        <f>_xlfn.XLOOKUP($I2257,mapping!$M$2:$M$4,mapping!$N$2:$N$4,,0)</f>
        <v>Remote</v>
      </c>
    </row>
    <row r="2258" spans="1:17" x14ac:dyDescent="0.25">
      <c r="A2258" s="28">
        <v>2023</v>
      </c>
      <c r="B2258" s="29" t="s">
        <v>29</v>
      </c>
      <c r="C2258" s="29" t="s">
        <v>12</v>
      </c>
      <c r="D2258" s="29" t="s">
        <v>74</v>
      </c>
      <c r="E2258" s="28">
        <v>46400</v>
      </c>
      <c r="F2258" s="29" t="s">
        <v>14</v>
      </c>
      <c r="G2258" s="28">
        <v>46400</v>
      </c>
      <c r="H2258" s="29" t="s">
        <v>17</v>
      </c>
      <c r="I2258" s="28">
        <v>100</v>
      </c>
      <c r="J2258" s="29" t="s">
        <v>17</v>
      </c>
      <c r="K2258" s="29" t="s">
        <v>16</v>
      </c>
      <c r="L2258" s="29" t="str">
        <f>_xlfn.XLOOKUP($D2258,mapping!$B$2:$B$124,mapping!$A$2:$A$124,,0)</f>
        <v>Data Engineer</v>
      </c>
      <c r="M2258" s="29" t="str">
        <f>_xlfn.XLOOKUP($C2258,mapping!$J$2:$J$5,mapping!$K$2:$K$5,,0)</f>
        <v>Full-Time</v>
      </c>
      <c r="N2258" s="29" t="str">
        <f>_xlfn.XLOOKUP($B2258,mapping!$G$2:$G$5,mapping!$H$2:$H$5,,0)</f>
        <v>Junior</v>
      </c>
      <c r="O2258" s="29" t="str">
        <f>_xlfn.XLOOKUP($J2258,mapping!$D$2:$D$56,mapping!$E$2:$E$56,,0)</f>
        <v>United States</v>
      </c>
      <c r="P2258" s="29" t="str">
        <f>_xlfn.XLOOKUP($K2258,mapping!$P$2:$P$4,mapping!$Q$2:$Q$4,,0)</f>
        <v>Medium</v>
      </c>
      <c r="Q2258" s="29" t="str">
        <f>_xlfn.XLOOKUP($I2258,mapping!$M$2:$M$4,mapping!$N$2:$N$4,,0)</f>
        <v>Remote</v>
      </c>
    </row>
    <row r="2259" spans="1:17" x14ac:dyDescent="0.25">
      <c r="A2259" s="28">
        <v>2023</v>
      </c>
      <c r="B2259" s="29" t="s">
        <v>29</v>
      </c>
      <c r="C2259" s="29" t="s">
        <v>12</v>
      </c>
      <c r="D2259" s="29" t="s">
        <v>43</v>
      </c>
      <c r="E2259" s="28">
        <v>64000</v>
      </c>
      <c r="F2259" s="29" t="s">
        <v>14</v>
      </c>
      <c r="G2259" s="28">
        <v>64000</v>
      </c>
      <c r="H2259" s="29" t="s">
        <v>17</v>
      </c>
      <c r="I2259" s="28">
        <v>100</v>
      </c>
      <c r="J2259" s="29" t="s">
        <v>17</v>
      </c>
      <c r="K2259" s="29" t="s">
        <v>16</v>
      </c>
      <c r="L2259" s="29" t="str">
        <f>_xlfn.XLOOKUP($D2259,mapping!$B$2:$B$124,mapping!$A$2:$A$124,,0)</f>
        <v>Researcher</v>
      </c>
      <c r="M2259" s="29" t="str">
        <f>_xlfn.XLOOKUP($C2259,mapping!$J$2:$J$5,mapping!$K$2:$K$5,,0)</f>
        <v>Full-Time</v>
      </c>
      <c r="N2259" s="29" t="str">
        <f>_xlfn.XLOOKUP($B2259,mapping!$G$2:$G$5,mapping!$H$2:$H$5,,0)</f>
        <v>Junior</v>
      </c>
      <c r="O2259" s="29" t="str">
        <f>_xlfn.XLOOKUP($J2259,mapping!$D$2:$D$56,mapping!$E$2:$E$56,,0)</f>
        <v>United States</v>
      </c>
      <c r="P2259" s="29" t="str">
        <f>_xlfn.XLOOKUP($K2259,mapping!$P$2:$P$4,mapping!$Q$2:$Q$4,,0)</f>
        <v>Medium</v>
      </c>
      <c r="Q2259" s="29" t="str">
        <f>_xlfn.XLOOKUP($I2259,mapping!$M$2:$M$4,mapping!$N$2:$N$4,,0)</f>
        <v>Remote</v>
      </c>
    </row>
    <row r="2260" spans="1:17" x14ac:dyDescent="0.25">
      <c r="A2260" s="28">
        <v>2023</v>
      </c>
      <c r="B2260" s="29" t="s">
        <v>21</v>
      </c>
      <c r="C2260" s="29" t="s">
        <v>12</v>
      </c>
      <c r="D2260" s="29" t="s">
        <v>31</v>
      </c>
      <c r="E2260" s="28">
        <v>134000</v>
      </c>
      <c r="F2260" s="29" t="s">
        <v>14</v>
      </c>
      <c r="G2260" s="28">
        <v>134000</v>
      </c>
      <c r="H2260" s="29" t="s">
        <v>17</v>
      </c>
      <c r="I2260" s="28">
        <v>100</v>
      </c>
      <c r="J2260" s="29" t="s">
        <v>17</v>
      </c>
      <c r="K2260" s="29" t="s">
        <v>16</v>
      </c>
      <c r="L2260" s="29" t="str">
        <f>_xlfn.XLOOKUP($D2260,mapping!$B$2:$B$124,mapping!$A$2:$A$124,,0)</f>
        <v>Analytics Engineer</v>
      </c>
      <c r="M2260" s="29" t="str">
        <f>_xlfn.XLOOKUP($C2260,mapping!$J$2:$J$5,mapping!$K$2:$K$5,,0)</f>
        <v>Full-Time</v>
      </c>
      <c r="N2260" s="29" t="str">
        <f>_xlfn.XLOOKUP($B2260,mapping!$G$2:$G$5,mapping!$H$2:$H$5,,0)</f>
        <v>Senior</v>
      </c>
      <c r="O2260" s="29" t="str">
        <f>_xlfn.XLOOKUP($J2260,mapping!$D$2:$D$56,mapping!$E$2:$E$56,,0)</f>
        <v>United States</v>
      </c>
      <c r="P2260" s="29" t="str">
        <f>_xlfn.XLOOKUP($K2260,mapping!$P$2:$P$4,mapping!$Q$2:$Q$4,,0)</f>
        <v>Medium</v>
      </c>
      <c r="Q2260" s="29" t="str">
        <f>_xlfn.XLOOKUP($I2260,mapping!$M$2:$M$4,mapping!$N$2:$N$4,,0)</f>
        <v>Remote</v>
      </c>
    </row>
    <row r="2261" spans="1:17" x14ac:dyDescent="0.25">
      <c r="A2261" s="28">
        <v>2023</v>
      </c>
      <c r="B2261" s="29" t="s">
        <v>21</v>
      </c>
      <c r="C2261" s="29" t="s">
        <v>12</v>
      </c>
      <c r="D2261" s="29" t="s">
        <v>31</v>
      </c>
      <c r="E2261" s="28">
        <v>125000</v>
      </c>
      <c r="F2261" s="29" t="s">
        <v>14</v>
      </c>
      <c r="G2261" s="28">
        <v>125000</v>
      </c>
      <c r="H2261" s="29" t="s">
        <v>17</v>
      </c>
      <c r="I2261" s="28">
        <v>100</v>
      </c>
      <c r="J2261" s="29" t="s">
        <v>17</v>
      </c>
      <c r="K2261" s="29" t="s">
        <v>16</v>
      </c>
      <c r="L2261" s="29" t="str">
        <f>_xlfn.XLOOKUP($D2261,mapping!$B$2:$B$124,mapping!$A$2:$A$124,,0)</f>
        <v>Analytics Engineer</v>
      </c>
      <c r="M2261" s="29" t="str">
        <f>_xlfn.XLOOKUP($C2261,mapping!$J$2:$J$5,mapping!$K$2:$K$5,,0)</f>
        <v>Full-Time</v>
      </c>
      <c r="N2261" s="29" t="str">
        <f>_xlfn.XLOOKUP($B2261,mapping!$G$2:$G$5,mapping!$H$2:$H$5,,0)</f>
        <v>Senior</v>
      </c>
      <c r="O2261" s="29" t="str">
        <f>_xlfn.XLOOKUP($J2261,mapping!$D$2:$D$56,mapping!$E$2:$E$56,,0)</f>
        <v>United States</v>
      </c>
      <c r="P2261" s="29" t="str">
        <f>_xlfn.XLOOKUP($K2261,mapping!$P$2:$P$4,mapping!$Q$2:$Q$4,,0)</f>
        <v>Medium</v>
      </c>
      <c r="Q2261" s="29" t="str">
        <f>_xlfn.XLOOKUP($I2261,mapping!$M$2:$M$4,mapping!$N$2:$N$4,,0)</f>
        <v>Remote</v>
      </c>
    </row>
    <row r="2262" spans="1:17" x14ac:dyDescent="0.25">
      <c r="A2262" s="28">
        <v>2024</v>
      </c>
      <c r="B2262" s="29" t="s">
        <v>21</v>
      </c>
      <c r="C2262" s="29" t="s">
        <v>12</v>
      </c>
      <c r="D2262" s="29" t="s">
        <v>26</v>
      </c>
      <c r="E2262" s="28">
        <v>190000</v>
      </c>
      <c r="F2262" s="29" t="s">
        <v>14</v>
      </c>
      <c r="G2262" s="28">
        <v>190000</v>
      </c>
      <c r="H2262" s="29" t="s">
        <v>17</v>
      </c>
      <c r="I2262" s="28">
        <v>100</v>
      </c>
      <c r="J2262" s="29" t="s">
        <v>17</v>
      </c>
      <c r="K2262" s="29" t="s">
        <v>16</v>
      </c>
      <c r="L2262" s="29" t="str">
        <f>_xlfn.XLOOKUP($D2262,mapping!$B$2:$B$124,mapping!$A$2:$A$124,,0)</f>
        <v>Data Engineer</v>
      </c>
      <c r="M2262" s="29" t="str">
        <f>_xlfn.XLOOKUP($C2262,mapping!$J$2:$J$5,mapping!$K$2:$K$5,,0)</f>
        <v>Full-Time</v>
      </c>
      <c r="N2262" s="29" t="str">
        <f>_xlfn.XLOOKUP($B2262,mapping!$G$2:$G$5,mapping!$H$2:$H$5,,0)</f>
        <v>Senior</v>
      </c>
      <c r="O2262" s="29" t="str">
        <f>_xlfn.XLOOKUP($J2262,mapping!$D$2:$D$56,mapping!$E$2:$E$56,,0)</f>
        <v>United States</v>
      </c>
      <c r="P2262" s="29" t="str">
        <f>_xlfn.XLOOKUP($K2262,mapping!$P$2:$P$4,mapping!$Q$2:$Q$4,,0)</f>
        <v>Medium</v>
      </c>
      <c r="Q2262" s="29" t="str">
        <f>_xlfn.XLOOKUP($I2262,mapping!$M$2:$M$4,mapping!$N$2:$N$4,,0)</f>
        <v>Remote</v>
      </c>
    </row>
    <row r="2263" spans="1:17" x14ac:dyDescent="0.25">
      <c r="A2263" s="28">
        <v>2024</v>
      </c>
      <c r="B2263" s="29" t="s">
        <v>21</v>
      </c>
      <c r="C2263" s="29" t="s">
        <v>12</v>
      </c>
      <c r="D2263" s="29" t="s">
        <v>26</v>
      </c>
      <c r="E2263" s="28">
        <v>220000</v>
      </c>
      <c r="F2263" s="29" t="s">
        <v>14</v>
      </c>
      <c r="G2263" s="28">
        <v>220000</v>
      </c>
      <c r="H2263" s="29" t="s">
        <v>45</v>
      </c>
      <c r="I2263" s="28">
        <v>0</v>
      </c>
      <c r="J2263" s="29" t="s">
        <v>45</v>
      </c>
      <c r="K2263" s="29" t="s">
        <v>16</v>
      </c>
      <c r="L2263" s="29" t="str">
        <f>_xlfn.XLOOKUP($D2263,mapping!$B$2:$B$124,mapping!$A$2:$A$124,,0)</f>
        <v>Data Engineer</v>
      </c>
      <c r="M2263" s="29" t="str">
        <f>_xlfn.XLOOKUP($C2263,mapping!$J$2:$J$5,mapping!$K$2:$K$5,,0)</f>
        <v>Full-Time</v>
      </c>
      <c r="N2263" s="29" t="str">
        <f>_xlfn.XLOOKUP($B2263,mapping!$G$2:$G$5,mapping!$H$2:$H$5,,0)</f>
        <v>Senior</v>
      </c>
      <c r="O2263" s="29" t="str">
        <f>_xlfn.XLOOKUP($J2263,mapping!$D$2:$D$56,mapping!$E$2:$E$56,,0)</f>
        <v>Canada</v>
      </c>
      <c r="P2263" s="29" t="str">
        <f>_xlfn.XLOOKUP($K2263,mapping!$P$2:$P$4,mapping!$Q$2:$Q$4,,0)</f>
        <v>Medium</v>
      </c>
      <c r="Q2263" s="29" t="str">
        <f>_xlfn.XLOOKUP($I2263,mapping!$M$2:$M$4,mapping!$N$2:$N$4,,0)</f>
        <v>On-site</v>
      </c>
    </row>
    <row r="2264" spans="1:17" x14ac:dyDescent="0.25">
      <c r="A2264" s="28">
        <v>2024</v>
      </c>
      <c r="B2264" s="29" t="s">
        <v>11</v>
      </c>
      <c r="C2264" s="29" t="s">
        <v>12</v>
      </c>
      <c r="D2264" s="29" t="s">
        <v>96</v>
      </c>
      <c r="E2264" s="28">
        <v>124000</v>
      </c>
      <c r="F2264" s="29" t="s">
        <v>14</v>
      </c>
      <c r="G2264" s="28">
        <v>124000</v>
      </c>
      <c r="H2264" s="29" t="s">
        <v>17</v>
      </c>
      <c r="I2264" s="28">
        <v>100</v>
      </c>
      <c r="J2264" s="29" t="s">
        <v>17</v>
      </c>
      <c r="K2264" s="29" t="s">
        <v>16</v>
      </c>
      <c r="L2264" s="29" t="str">
        <f>_xlfn.XLOOKUP($D2264,mapping!$B$2:$B$124,mapping!$A$2:$A$124,,0)</f>
        <v>Business Intelligence</v>
      </c>
      <c r="M2264" s="29" t="str">
        <f>_xlfn.XLOOKUP($C2264,mapping!$J$2:$J$5,mapping!$K$2:$K$5,,0)</f>
        <v>Full-Time</v>
      </c>
      <c r="N2264" s="29" t="str">
        <f>_xlfn.XLOOKUP($B2264,mapping!$G$2:$G$5,mapping!$H$2:$H$5,,0)</f>
        <v>Mid-Level</v>
      </c>
      <c r="O2264" s="29" t="str">
        <f>_xlfn.XLOOKUP($J2264,mapping!$D$2:$D$56,mapping!$E$2:$E$56,,0)</f>
        <v>United States</v>
      </c>
      <c r="P2264" s="29" t="str">
        <f>_xlfn.XLOOKUP($K2264,mapping!$P$2:$P$4,mapping!$Q$2:$Q$4,,0)</f>
        <v>Medium</v>
      </c>
      <c r="Q2264" s="29" t="str">
        <f>_xlfn.XLOOKUP($I2264,mapping!$M$2:$M$4,mapping!$N$2:$N$4,,0)</f>
        <v>Remote</v>
      </c>
    </row>
    <row r="2265" spans="1:17" x14ac:dyDescent="0.25">
      <c r="A2265" s="28">
        <v>2023</v>
      </c>
      <c r="B2265" s="29" t="s">
        <v>21</v>
      </c>
      <c r="C2265" s="29" t="s">
        <v>12</v>
      </c>
      <c r="D2265" s="29" t="s">
        <v>13</v>
      </c>
      <c r="E2265" s="28">
        <v>161500</v>
      </c>
      <c r="F2265" s="29" t="s">
        <v>14</v>
      </c>
      <c r="G2265" s="28">
        <v>161500</v>
      </c>
      <c r="H2265" s="29" t="s">
        <v>17</v>
      </c>
      <c r="I2265" s="28">
        <v>100</v>
      </c>
      <c r="J2265" s="29" t="s">
        <v>17</v>
      </c>
      <c r="K2265" s="29" t="s">
        <v>16</v>
      </c>
      <c r="L2265" s="29" t="str">
        <f>_xlfn.XLOOKUP($D2265,mapping!$B$2:$B$124,mapping!$A$2:$A$124,,0)</f>
        <v>Data Analyst</v>
      </c>
      <c r="M2265" s="29" t="str">
        <f>_xlfn.XLOOKUP($C2265,mapping!$J$2:$J$5,mapping!$K$2:$K$5,,0)</f>
        <v>Full-Time</v>
      </c>
      <c r="N2265" s="29" t="str">
        <f>_xlfn.XLOOKUP($B2265,mapping!$G$2:$G$5,mapping!$H$2:$H$5,,0)</f>
        <v>Senior</v>
      </c>
      <c r="O2265" s="29" t="str">
        <f>_xlfn.XLOOKUP($J2265,mapping!$D$2:$D$56,mapping!$E$2:$E$56,,0)</f>
        <v>United States</v>
      </c>
      <c r="P2265" s="29" t="str">
        <f>_xlfn.XLOOKUP($K2265,mapping!$P$2:$P$4,mapping!$Q$2:$Q$4,,0)</f>
        <v>Medium</v>
      </c>
      <c r="Q2265" s="29" t="str">
        <f>_xlfn.XLOOKUP($I2265,mapping!$M$2:$M$4,mapping!$N$2:$N$4,,0)</f>
        <v>Remote</v>
      </c>
    </row>
    <row r="2266" spans="1:17" x14ac:dyDescent="0.25">
      <c r="A2266" s="28">
        <v>2023</v>
      </c>
      <c r="B2266" s="29" t="s">
        <v>21</v>
      </c>
      <c r="C2266" s="29" t="s">
        <v>12</v>
      </c>
      <c r="D2266" s="29" t="s">
        <v>22</v>
      </c>
      <c r="E2266" s="28">
        <v>268000</v>
      </c>
      <c r="F2266" s="29" t="s">
        <v>14</v>
      </c>
      <c r="G2266" s="28">
        <v>268000</v>
      </c>
      <c r="H2266" s="29" t="s">
        <v>17</v>
      </c>
      <c r="I2266" s="28">
        <v>0</v>
      </c>
      <c r="J2266" s="29" t="s">
        <v>17</v>
      </c>
      <c r="K2266" s="29" t="s">
        <v>16</v>
      </c>
      <c r="L2266" s="29" t="str">
        <f>_xlfn.XLOOKUP($D2266,mapping!$B$2:$B$124,mapping!$A$2:$A$124,,0)</f>
        <v>Data Scientist</v>
      </c>
      <c r="M2266" s="29" t="str">
        <f>_xlfn.XLOOKUP($C2266,mapping!$J$2:$J$5,mapping!$K$2:$K$5,,0)</f>
        <v>Full-Time</v>
      </c>
      <c r="N2266" s="29" t="str">
        <f>_xlfn.XLOOKUP($B2266,mapping!$G$2:$G$5,mapping!$H$2:$H$5,,0)</f>
        <v>Senior</v>
      </c>
      <c r="O2266" s="29" t="str">
        <f>_xlfn.XLOOKUP($J2266,mapping!$D$2:$D$56,mapping!$E$2:$E$56,,0)</f>
        <v>United States</v>
      </c>
      <c r="P2266" s="29" t="str">
        <f>_xlfn.XLOOKUP($K2266,mapping!$P$2:$P$4,mapping!$Q$2:$Q$4,,0)</f>
        <v>Medium</v>
      </c>
      <c r="Q2266" s="29" t="str">
        <f>_xlfn.XLOOKUP($I2266,mapping!$M$2:$M$4,mapping!$N$2:$N$4,,0)</f>
        <v>On-site</v>
      </c>
    </row>
    <row r="2267" spans="1:17" x14ac:dyDescent="0.25">
      <c r="A2267" s="28">
        <v>2023</v>
      </c>
      <c r="B2267" s="29" t="s">
        <v>21</v>
      </c>
      <c r="C2267" s="29" t="s">
        <v>12</v>
      </c>
      <c r="D2267" s="29" t="s">
        <v>13</v>
      </c>
      <c r="E2267" s="28">
        <v>149500</v>
      </c>
      <c r="F2267" s="29" t="s">
        <v>14</v>
      </c>
      <c r="G2267" s="28">
        <v>149500</v>
      </c>
      <c r="H2267" s="29" t="s">
        <v>17</v>
      </c>
      <c r="I2267" s="28">
        <v>100</v>
      </c>
      <c r="J2267" s="29" t="s">
        <v>17</v>
      </c>
      <c r="K2267" s="29" t="s">
        <v>16</v>
      </c>
      <c r="L2267" s="29" t="str">
        <f>_xlfn.XLOOKUP($D2267,mapping!$B$2:$B$124,mapping!$A$2:$A$124,,0)</f>
        <v>Data Analyst</v>
      </c>
      <c r="M2267" s="29" t="str">
        <f>_xlfn.XLOOKUP($C2267,mapping!$J$2:$J$5,mapping!$K$2:$K$5,,0)</f>
        <v>Full-Time</v>
      </c>
      <c r="N2267" s="29" t="str">
        <f>_xlfn.XLOOKUP($B2267,mapping!$G$2:$G$5,mapping!$H$2:$H$5,,0)</f>
        <v>Senior</v>
      </c>
      <c r="O2267" s="29" t="str">
        <f>_xlfn.XLOOKUP($J2267,mapping!$D$2:$D$56,mapping!$E$2:$E$56,,0)</f>
        <v>United States</v>
      </c>
      <c r="P2267" s="29" t="str">
        <f>_xlfn.XLOOKUP($K2267,mapping!$P$2:$P$4,mapping!$Q$2:$Q$4,,0)</f>
        <v>Medium</v>
      </c>
      <c r="Q2267" s="29" t="str">
        <f>_xlfn.XLOOKUP($I2267,mapping!$M$2:$M$4,mapping!$N$2:$N$4,,0)</f>
        <v>Remote</v>
      </c>
    </row>
    <row r="2268" spans="1:17" x14ac:dyDescent="0.25">
      <c r="A2268" s="28">
        <v>2023</v>
      </c>
      <c r="B2268" s="29" t="s">
        <v>21</v>
      </c>
      <c r="C2268" s="29" t="s">
        <v>12</v>
      </c>
      <c r="D2268" s="29" t="s">
        <v>26</v>
      </c>
      <c r="E2268" s="28">
        <v>150000</v>
      </c>
      <c r="F2268" s="29" t="s">
        <v>14</v>
      </c>
      <c r="G2268" s="28">
        <v>150000</v>
      </c>
      <c r="H2268" s="29" t="s">
        <v>17</v>
      </c>
      <c r="I2268" s="28">
        <v>100</v>
      </c>
      <c r="J2268" s="29" t="s">
        <v>17</v>
      </c>
      <c r="K2268" s="29" t="s">
        <v>16</v>
      </c>
      <c r="L2268" s="29" t="str">
        <f>_xlfn.XLOOKUP($D2268,mapping!$B$2:$B$124,mapping!$A$2:$A$124,,0)</f>
        <v>Data Engineer</v>
      </c>
      <c r="M2268" s="29" t="str">
        <f>_xlfn.XLOOKUP($C2268,mapping!$J$2:$J$5,mapping!$K$2:$K$5,,0)</f>
        <v>Full-Time</v>
      </c>
      <c r="N2268" s="29" t="str">
        <f>_xlfn.XLOOKUP($B2268,mapping!$G$2:$G$5,mapping!$H$2:$H$5,,0)</f>
        <v>Senior</v>
      </c>
      <c r="O2268" s="29" t="str">
        <f>_xlfn.XLOOKUP($J2268,mapping!$D$2:$D$56,mapping!$E$2:$E$56,,0)</f>
        <v>United States</v>
      </c>
      <c r="P2268" s="29" t="str">
        <f>_xlfn.XLOOKUP($K2268,mapping!$P$2:$P$4,mapping!$Q$2:$Q$4,,0)</f>
        <v>Medium</v>
      </c>
      <c r="Q2268" s="29" t="str">
        <f>_xlfn.XLOOKUP($I2268,mapping!$M$2:$M$4,mapping!$N$2:$N$4,,0)</f>
        <v>Remote</v>
      </c>
    </row>
    <row r="2269" spans="1:17" x14ac:dyDescent="0.25">
      <c r="A2269" s="28">
        <v>2023</v>
      </c>
      <c r="B2269" s="29" t="s">
        <v>21</v>
      </c>
      <c r="C2269" s="29" t="s">
        <v>12</v>
      </c>
      <c r="D2269" s="29" t="s">
        <v>22</v>
      </c>
      <c r="E2269" s="28">
        <v>267100</v>
      </c>
      <c r="F2269" s="29" t="s">
        <v>14</v>
      </c>
      <c r="G2269" s="28">
        <v>267100</v>
      </c>
      <c r="H2269" s="29" t="s">
        <v>17</v>
      </c>
      <c r="I2269" s="28">
        <v>100</v>
      </c>
      <c r="J2269" s="29" t="s">
        <v>17</v>
      </c>
      <c r="K2269" s="29" t="s">
        <v>16</v>
      </c>
      <c r="L2269" s="29" t="str">
        <f>_xlfn.XLOOKUP($D2269,mapping!$B$2:$B$124,mapping!$A$2:$A$124,,0)</f>
        <v>Data Scientist</v>
      </c>
      <c r="M2269" s="29" t="str">
        <f>_xlfn.XLOOKUP($C2269,mapping!$J$2:$J$5,mapping!$K$2:$K$5,,0)</f>
        <v>Full-Time</v>
      </c>
      <c r="N2269" s="29" t="str">
        <f>_xlfn.XLOOKUP($B2269,mapping!$G$2:$G$5,mapping!$H$2:$H$5,,0)</f>
        <v>Senior</v>
      </c>
      <c r="O2269" s="29" t="str">
        <f>_xlfn.XLOOKUP($J2269,mapping!$D$2:$D$56,mapping!$E$2:$E$56,,0)</f>
        <v>United States</v>
      </c>
      <c r="P2269" s="29" t="str">
        <f>_xlfn.XLOOKUP($K2269,mapping!$P$2:$P$4,mapping!$Q$2:$Q$4,,0)</f>
        <v>Medium</v>
      </c>
      <c r="Q2269" s="29" t="str">
        <f>_xlfn.XLOOKUP($I2269,mapping!$M$2:$M$4,mapping!$N$2:$N$4,,0)</f>
        <v>Remote</v>
      </c>
    </row>
    <row r="2270" spans="1:17" x14ac:dyDescent="0.25">
      <c r="A2270" s="28">
        <v>2023</v>
      </c>
      <c r="B2270" s="29" t="s">
        <v>21</v>
      </c>
      <c r="C2270" s="29" t="s">
        <v>12</v>
      </c>
      <c r="D2270" s="29" t="s">
        <v>22</v>
      </c>
      <c r="E2270" s="28">
        <v>225000</v>
      </c>
      <c r="F2270" s="29" t="s">
        <v>14</v>
      </c>
      <c r="G2270" s="28">
        <v>225000</v>
      </c>
      <c r="H2270" s="29" t="s">
        <v>17</v>
      </c>
      <c r="I2270" s="28">
        <v>100</v>
      </c>
      <c r="J2270" s="29" t="s">
        <v>17</v>
      </c>
      <c r="K2270" s="29" t="s">
        <v>16</v>
      </c>
      <c r="L2270" s="29" t="str">
        <f>_xlfn.XLOOKUP($D2270,mapping!$B$2:$B$124,mapping!$A$2:$A$124,,0)</f>
        <v>Data Scientist</v>
      </c>
      <c r="M2270" s="29" t="str">
        <f>_xlfn.XLOOKUP($C2270,mapping!$J$2:$J$5,mapping!$K$2:$K$5,,0)</f>
        <v>Full-Time</v>
      </c>
      <c r="N2270" s="29" t="str">
        <f>_xlfn.XLOOKUP($B2270,mapping!$G$2:$G$5,mapping!$H$2:$H$5,,0)</f>
        <v>Senior</v>
      </c>
      <c r="O2270" s="29" t="str">
        <f>_xlfn.XLOOKUP($J2270,mapping!$D$2:$D$56,mapping!$E$2:$E$56,,0)</f>
        <v>United States</v>
      </c>
      <c r="P2270" s="29" t="str">
        <f>_xlfn.XLOOKUP($K2270,mapping!$P$2:$P$4,mapping!$Q$2:$Q$4,,0)</f>
        <v>Medium</v>
      </c>
      <c r="Q2270" s="29" t="str">
        <f>_xlfn.XLOOKUP($I2270,mapping!$M$2:$M$4,mapping!$N$2:$N$4,,0)</f>
        <v>Remote</v>
      </c>
    </row>
    <row r="2271" spans="1:17" x14ac:dyDescent="0.25">
      <c r="A2271" s="28">
        <v>2023</v>
      </c>
      <c r="B2271" s="29" t="s">
        <v>11</v>
      </c>
      <c r="C2271" s="29" t="s">
        <v>12</v>
      </c>
      <c r="D2271" s="29" t="s">
        <v>13</v>
      </c>
      <c r="E2271" s="28">
        <v>112000</v>
      </c>
      <c r="F2271" s="29" t="s">
        <v>14</v>
      </c>
      <c r="G2271" s="28">
        <v>112000</v>
      </c>
      <c r="H2271" s="29" t="s">
        <v>17</v>
      </c>
      <c r="I2271" s="28">
        <v>0</v>
      </c>
      <c r="J2271" s="29" t="s">
        <v>17</v>
      </c>
      <c r="K2271" s="29" t="s">
        <v>16</v>
      </c>
      <c r="L2271" s="29" t="str">
        <f>_xlfn.XLOOKUP($D2271,mapping!$B$2:$B$124,mapping!$A$2:$A$124,,0)</f>
        <v>Data Analyst</v>
      </c>
      <c r="M2271" s="29" t="str">
        <f>_xlfn.XLOOKUP($C2271,mapping!$J$2:$J$5,mapping!$K$2:$K$5,,0)</f>
        <v>Full-Time</v>
      </c>
      <c r="N2271" s="29" t="str">
        <f>_xlfn.XLOOKUP($B2271,mapping!$G$2:$G$5,mapping!$H$2:$H$5,,0)</f>
        <v>Mid-Level</v>
      </c>
      <c r="O2271" s="29" t="str">
        <f>_xlfn.XLOOKUP($J2271,mapping!$D$2:$D$56,mapping!$E$2:$E$56,,0)</f>
        <v>United States</v>
      </c>
      <c r="P2271" s="29" t="str">
        <f>_xlfn.XLOOKUP($K2271,mapping!$P$2:$P$4,mapping!$Q$2:$Q$4,,0)</f>
        <v>Medium</v>
      </c>
      <c r="Q2271" s="29" t="str">
        <f>_xlfn.XLOOKUP($I2271,mapping!$M$2:$M$4,mapping!$N$2:$N$4,,0)</f>
        <v>On-site</v>
      </c>
    </row>
    <row r="2272" spans="1:17" x14ac:dyDescent="0.25">
      <c r="A2272" s="28">
        <v>2022</v>
      </c>
      <c r="B2272" s="29" t="s">
        <v>21</v>
      </c>
      <c r="C2272" s="29" t="s">
        <v>12</v>
      </c>
      <c r="D2272" s="29" t="s">
        <v>39</v>
      </c>
      <c r="E2272" s="28">
        <v>235000</v>
      </c>
      <c r="F2272" s="29" t="s">
        <v>14</v>
      </c>
      <c r="G2272" s="28">
        <v>235000</v>
      </c>
      <c r="H2272" s="29" t="s">
        <v>17</v>
      </c>
      <c r="I2272" s="28">
        <v>100</v>
      </c>
      <c r="J2272" s="29" t="s">
        <v>17</v>
      </c>
      <c r="K2272" s="29" t="s">
        <v>16</v>
      </c>
      <c r="L2272" s="29" t="str">
        <f>_xlfn.XLOOKUP($D2272,mapping!$B$2:$B$124,mapping!$A$2:$A$124,,0)</f>
        <v>Machine Learning Engineer</v>
      </c>
      <c r="M2272" s="29" t="str">
        <f>_xlfn.XLOOKUP($C2272,mapping!$J$2:$J$5,mapping!$K$2:$K$5,,0)</f>
        <v>Full-Time</v>
      </c>
      <c r="N2272" s="29" t="str">
        <f>_xlfn.XLOOKUP($B2272,mapping!$G$2:$G$5,mapping!$H$2:$H$5,,0)</f>
        <v>Senior</v>
      </c>
      <c r="O2272" s="29" t="str">
        <f>_xlfn.XLOOKUP($J2272,mapping!$D$2:$D$56,mapping!$E$2:$E$56,,0)</f>
        <v>United States</v>
      </c>
      <c r="P2272" s="29" t="str">
        <f>_xlfn.XLOOKUP($K2272,mapping!$P$2:$P$4,mapping!$Q$2:$Q$4,,0)</f>
        <v>Medium</v>
      </c>
      <c r="Q2272" s="29" t="str">
        <f>_xlfn.XLOOKUP($I2272,mapping!$M$2:$M$4,mapping!$N$2:$N$4,,0)</f>
        <v>Remote</v>
      </c>
    </row>
    <row r="2273" spans="1:17" x14ac:dyDescent="0.25">
      <c r="A2273" s="28">
        <v>2024</v>
      </c>
      <c r="B2273" s="29" t="s">
        <v>21</v>
      </c>
      <c r="C2273" s="29" t="s">
        <v>12</v>
      </c>
      <c r="D2273" s="29" t="s">
        <v>22</v>
      </c>
      <c r="E2273" s="28">
        <v>185000</v>
      </c>
      <c r="F2273" s="29" t="s">
        <v>14</v>
      </c>
      <c r="G2273" s="28">
        <v>185000</v>
      </c>
      <c r="H2273" s="29" t="s">
        <v>17</v>
      </c>
      <c r="I2273" s="28">
        <v>0</v>
      </c>
      <c r="J2273" s="29" t="s">
        <v>17</v>
      </c>
      <c r="K2273" s="29" t="s">
        <v>16</v>
      </c>
      <c r="L2273" s="29" t="str">
        <f>_xlfn.XLOOKUP($D2273,mapping!$B$2:$B$124,mapping!$A$2:$A$124,,0)</f>
        <v>Data Scientist</v>
      </c>
      <c r="M2273" s="29" t="str">
        <f>_xlfn.XLOOKUP($C2273,mapping!$J$2:$J$5,mapping!$K$2:$K$5,,0)</f>
        <v>Full-Time</v>
      </c>
      <c r="N2273" s="29" t="str">
        <f>_xlfn.XLOOKUP($B2273,mapping!$G$2:$G$5,mapping!$H$2:$H$5,,0)</f>
        <v>Senior</v>
      </c>
      <c r="O2273" s="29" t="str">
        <f>_xlfn.XLOOKUP($J2273,mapping!$D$2:$D$56,mapping!$E$2:$E$56,,0)</f>
        <v>United States</v>
      </c>
      <c r="P2273" s="29" t="str">
        <f>_xlfn.XLOOKUP($K2273,mapping!$P$2:$P$4,mapping!$Q$2:$Q$4,,0)</f>
        <v>Medium</v>
      </c>
      <c r="Q2273" s="29" t="str">
        <f>_xlfn.XLOOKUP($I2273,mapping!$M$2:$M$4,mapping!$N$2:$N$4,,0)</f>
        <v>On-site</v>
      </c>
    </row>
    <row r="2274" spans="1:17" x14ac:dyDescent="0.25">
      <c r="A2274" s="28">
        <v>2024</v>
      </c>
      <c r="B2274" s="29" t="s">
        <v>21</v>
      </c>
      <c r="C2274" s="29" t="s">
        <v>12</v>
      </c>
      <c r="D2274" s="29" t="s">
        <v>26</v>
      </c>
      <c r="E2274" s="28">
        <v>117000</v>
      </c>
      <c r="F2274" s="29" t="s">
        <v>14</v>
      </c>
      <c r="G2274" s="28">
        <v>117000</v>
      </c>
      <c r="H2274" s="29" t="s">
        <v>17</v>
      </c>
      <c r="I2274" s="28">
        <v>0</v>
      </c>
      <c r="J2274" s="29" t="s">
        <v>17</v>
      </c>
      <c r="K2274" s="29" t="s">
        <v>16</v>
      </c>
      <c r="L2274" s="29" t="str">
        <f>_xlfn.XLOOKUP($D2274,mapping!$B$2:$B$124,mapping!$A$2:$A$124,,0)</f>
        <v>Data Engineer</v>
      </c>
      <c r="M2274" s="29" t="str">
        <f>_xlfn.XLOOKUP($C2274,mapping!$J$2:$J$5,mapping!$K$2:$K$5,,0)</f>
        <v>Full-Time</v>
      </c>
      <c r="N2274" s="29" t="str">
        <f>_xlfn.XLOOKUP($B2274,mapping!$G$2:$G$5,mapping!$H$2:$H$5,,0)</f>
        <v>Senior</v>
      </c>
      <c r="O2274" s="29" t="str">
        <f>_xlfn.XLOOKUP($J2274,mapping!$D$2:$D$56,mapping!$E$2:$E$56,,0)</f>
        <v>United States</v>
      </c>
      <c r="P2274" s="29" t="str">
        <f>_xlfn.XLOOKUP($K2274,mapping!$P$2:$P$4,mapping!$Q$2:$Q$4,,0)</f>
        <v>Medium</v>
      </c>
      <c r="Q2274" s="29" t="str">
        <f>_xlfn.XLOOKUP($I2274,mapping!$M$2:$M$4,mapping!$N$2:$N$4,,0)</f>
        <v>On-site</v>
      </c>
    </row>
    <row r="2275" spans="1:17" x14ac:dyDescent="0.25">
      <c r="A2275" s="28">
        <v>2023</v>
      </c>
      <c r="B2275" s="29" t="s">
        <v>21</v>
      </c>
      <c r="C2275" s="29" t="s">
        <v>12</v>
      </c>
      <c r="D2275" s="29" t="s">
        <v>31</v>
      </c>
      <c r="E2275" s="28">
        <v>110000</v>
      </c>
      <c r="F2275" s="29" t="s">
        <v>14</v>
      </c>
      <c r="G2275" s="28">
        <v>110000</v>
      </c>
      <c r="H2275" s="29" t="s">
        <v>17</v>
      </c>
      <c r="I2275" s="28">
        <v>100</v>
      </c>
      <c r="J2275" s="29" t="s">
        <v>17</v>
      </c>
      <c r="K2275" s="29" t="s">
        <v>16</v>
      </c>
      <c r="L2275" s="29" t="str">
        <f>_xlfn.XLOOKUP($D2275,mapping!$B$2:$B$124,mapping!$A$2:$A$124,,0)</f>
        <v>Analytics Engineer</v>
      </c>
      <c r="M2275" s="29" t="str">
        <f>_xlfn.XLOOKUP($C2275,mapping!$J$2:$J$5,mapping!$K$2:$K$5,,0)</f>
        <v>Full-Time</v>
      </c>
      <c r="N2275" s="29" t="str">
        <f>_xlfn.XLOOKUP($B2275,mapping!$G$2:$G$5,mapping!$H$2:$H$5,,0)</f>
        <v>Senior</v>
      </c>
      <c r="O2275" s="29" t="str">
        <f>_xlfn.XLOOKUP($J2275,mapping!$D$2:$D$56,mapping!$E$2:$E$56,,0)</f>
        <v>United States</v>
      </c>
      <c r="P2275" s="29" t="str">
        <f>_xlfn.XLOOKUP($K2275,mapping!$P$2:$P$4,mapping!$Q$2:$Q$4,,0)</f>
        <v>Medium</v>
      </c>
      <c r="Q2275" s="29" t="str">
        <f>_xlfn.XLOOKUP($I2275,mapping!$M$2:$M$4,mapping!$N$2:$N$4,,0)</f>
        <v>Remote</v>
      </c>
    </row>
    <row r="2276" spans="1:17" x14ac:dyDescent="0.25">
      <c r="A2276" s="28">
        <v>2024</v>
      </c>
      <c r="B2276" s="29" t="s">
        <v>11</v>
      </c>
      <c r="C2276" s="29" t="s">
        <v>12</v>
      </c>
      <c r="D2276" s="29" t="s">
        <v>13</v>
      </c>
      <c r="E2276" s="28">
        <v>65000</v>
      </c>
      <c r="F2276" s="29" t="s">
        <v>14</v>
      </c>
      <c r="G2276" s="28">
        <v>65000</v>
      </c>
      <c r="H2276" s="29" t="s">
        <v>17</v>
      </c>
      <c r="I2276" s="28">
        <v>0</v>
      </c>
      <c r="J2276" s="29" t="s">
        <v>17</v>
      </c>
      <c r="K2276" s="29" t="s">
        <v>16</v>
      </c>
      <c r="L2276" s="29" t="str">
        <f>_xlfn.XLOOKUP($D2276,mapping!$B$2:$B$124,mapping!$A$2:$A$124,,0)</f>
        <v>Data Analyst</v>
      </c>
      <c r="M2276" s="29" t="str">
        <f>_xlfn.XLOOKUP($C2276,mapping!$J$2:$J$5,mapping!$K$2:$K$5,,0)</f>
        <v>Full-Time</v>
      </c>
      <c r="N2276" s="29" t="str">
        <f>_xlfn.XLOOKUP($B2276,mapping!$G$2:$G$5,mapping!$H$2:$H$5,,0)</f>
        <v>Mid-Level</v>
      </c>
      <c r="O2276" s="29" t="str">
        <f>_xlfn.XLOOKUP($J2276,mapping!$D$2:$D$56,mapping!$E$2:$E$56,,0)</f>
        <v>United States</v>
      </c>
      <c r="P2276" s="29" t="str">
        <f>_xlfn.XLOOKUP($K2276,mapping!$P$2:$P$4,mapping!$Q$2:$Q$4,,0)</f>
        <v>Medium</v>
      </c>
      <c r="Q2276" s="29" t="str">
        <f>_xlfn.XLOOKUP($I2276,mapping!$M$2:$M$4,mapping!$N$2:$N$4,,0)</f>
        <v>On-site</v>
      </c>
    </row>
    <row r="2277" spans="1:17" x14ac:dyDescent="0.25">
      <c r="A2277" s="28">
        <v>2023</v>
      </c>
      <c r="B2277" s="29" t="s">
        <v>29</v>
      </c>
      <c r="C2277" s="29" t="s">
        <v>12</v>
      </c>
      <c r="D2277" s="29" t="s">
        <v>26</v>
      </c>
      <c r="E2277" s="28">
        <v>130002</v>
      </c>
      <c r="F2277" s="29" t="s">
        <v>14</v>
      </c>
      <c r="G2277" s="28">
        <v>130002</v>
      </c>
      <c r="H2277" s="29" t="s">
        <v>17</v>
      </c>
      <c r="I2277" s="28">
        <v>100</v>
      </c>
      <c r="J2277" s="29" t="s">
        <v>17</v>
      </c>
      <c r="K2277" s="29" t="s">
        <v>16</v>
      </c>
      <c r="L2277" s="29" t="str">
        <f>_xlfn.XLOOKUP($D2277,mapping!$B$2:$B$124,mapping!$A$2:$A$124,,0)</f>
        <v>Data Engineer</v>
      </c>
      <c r="M2277" s="29" t="str">
        <f>_xlfn.XLOOKUP($C2277,mapping!$J$2:$J$5,mapping!$K$2:$K$5,,0)</f>
        <v>Full-Time</v>
      </c>
      <c r="N2277" s="29" t="str">
        <f>_xlfn.XLOOKUP($B2277,mapping!$G$2:$G$5,mapping!$H$2:$H$5,,0)</f>
        <v>Junior</v>
      </c>
      <c r="O2277" s="29" t="str">
        <f>_xlfn.XLOOKUP($J2277,mapping!$D$2:$D$56,mapping!$E$2:$E$56,,0)</f>
        <v>United States</v>
      </c>
      <c r="P2277" s="29" t="str">
        <f>_xlfn.XLOOKUP($K2277,mapping!$P$2:$P$4,mapping!$Q$2:$Q$4,,0)</f>
        <v>Medium</v>
      </c>
      <c r="Q2277" s="29" t="str">
        <f>_xlfn.XLOOKUP($I2277,mapping!$M$2:$M$4,mapping!$N$2:$N$4,,0)</f>
        <v>Remote</v>
      </c>
    </row>
    <row r="2278" spans="1:17" x14ac:dyDescent="0.25">
      <c r="A2278" s="28">
        <v>2022</v>
      </c>
      <c r="B2278" s="29" t="s">
        <v>11</v>
      </c>
      <c r="C2278" s="29" t="s">
        <v>12</v>
      </c>
      <c r="D2278" s="29" t="s">
        <v>13</v>
      </c>
      <c r="E2278" s="28">
        <v>124000</v>
      </c>
      <c r="F2278" s="29" t="s">
        <v>14</v>
      </c>
      <c r="G2278" s="28">
        <v>124000</v>
      </c>
      <c r="H2278" s="29" t="s">
        <v>17</v>
      </c>
      <c r="I2278" s="28">
        <v>0</v>
      </c>
      <c r="J2278" s="29" t="s">
        <v>17</v>
      </c>
      <c r="K2278" s="29" t="s">
        <v>16</v>
      </c>
      <c r="L2278" s="29" t="str">
        <f>_xlfn.XLOOKUP($D2278,mapping!$B$2:$B$124,mapping!$A$2:$A$124,,0)</f>
        <v>Data Analyst</v>
      </c>
      <c r="M2278" s="29" t="str">
        <f>_xlfn.XLOOKUP($C2278,mapping!$J$2:$J$5,mapping!$K$2:$K$5,,0)</f>
        <v>Full-Time</v>
      </c>
      <c r="N2278" s="29" t="str">
        <f>_xlfn.XLOOKUP($B2278,mapping!$G$2:$G$5,mapping!$H$2:$H$5,,0)</f>
        <v>Mid-Level</v>
      </c>
      <c r="O2278" s="29" t="str">
        <f>_xlfn.XLOOKUP($J2278,mapping!$D$2:$D$56,mapping!$E$2:$E$56,,0)</f>
        <v>United States</v>
      </c>
      <c r="P2278" s="29" t="str">
        <f>_xlfn.XLOOKUP($K2278,mapping!$P$2:$P$4,mapping!$Q$2:$Q$4,,0)</f>
        <v>Medium</v>
      </c>
      <c r="Q2278" s="29" t="str">
        <f>_xlfn.XLOOKUP($I2278,mapping!$M$2:$M$4,mapping!$N$2:$N$4,,0)</f>
        <v>On-site</v>
      </c>
    </row>
    <row r="2279" spans="1:17" x14ac:dyDescent="0.25">
      <c r="A2279" s="28">
        <v>2024</v>
      </c>
      <c r="B2279" s="29" t="s">
        <v>21</v>
      </c>
      <c r="C2279" s="29" t="s">
        <v>12</v>
      </c>
      <c r="D2279" s="29" t="s">
        <v>26</v>
      </c>
      <c r="E2279" s="28">
        <v>113000</v>
      </c>
      <c r="F2279" s="29" t="s">
        <v>14</v>
      </c>
      <c r="G2279" s="28">
        <v>113000</v>
      </c>
      <c r="H2279" s="29" t="s">
        <v>17</v>
      </c>
      <c r="I2279" s="28">
        <v>0</v>
      </c>
      <c r="J2279" s="29" t="s">
        <v>17</v>
      </c>
      <c r="K2279" s="29" t="s">
        <v>16</v>
      </c>
      <c r="L2279" s="29" t="str">
        <f>_xlfn.XLOOKUP($D2279,mapping!$B$2:$B$124,mapping!$A$2:$A$124,,0)</f>
        <v>Data Engineer</v>
      </c>
      <c r="M2279" s="29" t="str">
        <f>_xlfn.XLOOKUP($C2279,mapping!$J$2:$J$5,mapping!$K$2:$K$5,,0)</f>
        <v>Full-Time</v>
      </c>
      <c r="N2279" s="29" t="str">
        <f>_xlfn.XLOOKUP($B2279,mapping!$G$2:$G$5,mapping!$H$2:$H$5,,0)</f>
        <v>Senior</v>
      </c>
      <c r="O2279" s="29" t="str">
        <f>_xlfn.XLOOKUP($J2279,mapping!$D$2:$D$56,mapping!$E$2:$E$56,,0)</f>
        <v>United States</v>
      </c>
      <c r="P2279" s="29" t="str">
        <f>_xlfn.XLOOKUP($K2279,mapping!$P$2:$P$4,mapping!$Q$2:$Q$4,,0)</f>
        <v>Medium</v>
      </c>
      <c r="Q2279" s="29" t="str">
        <f>_xlfn.XLOOKUP($I2279,mapping!$M$2:$M$4,mapping!$N$2:$N$4,,0)</f>
        <v>On-site</v>
      </c>
    </row>
    <row r="2280" spans="1:17" x14ac:dyDescent="0.25">
      <c r="A2280" s="28">
        <v>2024</v>
      </c>
      <c r="B2280" s="29" t="s">
        <v>21</v>
      </c>
      <c r="C2280" s="29" t="s">
        <v>12</v>
      </c>
      <c r="D2280" s="29" t="s">
        <v>92</v>
      </c>
      <c r="E2280" s="28">
        <v>171210</v>
      </c>
      <c r="F2280" s="29" t="s">
        <v>14</v>
      </c>
      <c r="G2280" s="28">
        <v>171210</v>
      </c>
      <c r="H2280" s="29" t="s">
        <v>45</v>
      </c>
      <c r="I2280" s="28">
        <v>0</v>
      </c>
      <c r="J2280" s="29" t="s">
        <v>45</v>
      </c>
      <c r="K2280" s="29" t="s">
        <v>16</v>
      </c>
      <c r="L2280" s="29" t="str">
        <f>_xlfn.XLOOKUP($D2280,mapping!$B$2:$B$124,mapping!$A$2:$A$124,,0)</f>
        <v>Data Scientist</v>
      </c>
      <c r="M2280" s="29" t="str">
        <f>_xlfn.XLOOKUP($C2280,mapping!$J$2:$J$5,mapping!$K$2:$K$5,,0)</f>
        <v>Full-Time</v>
      </c>
      <c r="N2280" s="29" t="str">
        <f>_xlfn.XLOOKUP($B2280,mapping!$G$2:$G$5,mapping!$H$2:$H$5,,0)</f>
        <v>Senior</v>
      </c>
      <c r="O2280" s="29" t="str">
        <f>_xlfn.XLOOKUP($J2280,mapping!$D$2:$D$56,mapping!$E$2:$E$56,,0)</f>
        <v>Canada</v>
      </c>
      <c r="P2280" s="29" t="str">
        <f>_xlfn.XLOOKUP($K2280,mapping!$P$2:$P$4,mapping!$Q$2:$Q$4,,0)</f>
        <v>Medium</v>
      </c>
      <c r="Q2280" s="29" t="str">
        <f>_xlfn.XLOOKUP($I2280,mapping!$M$2:$M$4,mapping!$N$2:$N$4,,0)</f>
        <v>On-site</v>
      </c>
    </row>
    <row r="2281" spans="1:17" x14ac:dyDescent="0.25">
      <c r="A2281" s="28">
        <v>2024</v>
      </c>
      <c r="B2281" s="29" t="s">
        <v>21</v>
      </c>
      <c r="C2281" s="29" t="s">
        <v>12</v>
      </c>
      <c r="D2281" s="29" t="s">
        <v>26</v>
      </c>
      <c r="E2281" s="28">
        <v>205500</v>
      </c>
      <c r="F2281" s="29" t="s">
        <v>14</v>
      </c>
      <c r="G2281" s="28">
        <v>205500</v>
      </c>
      <c r="H2281" s="29" t="s">
        <v>17</v>
      </c>
      <c r="I2281" s="28">
        <v>100</v>
      </c>
      <c r="J2281" s="29" t="s">
        <v>17</v>
      </c>
      <c r="K2281" s="29" t="s">
        <v>16</v>
      </c>
      <c r="L2281" s="29" t="str">
        <f>_xlfn.XLOOKUP($D2281,mapping!$B$2:$B$124,mapping!$A$2:$A$124,,0)</f>
        <v>Data Engineer</v>
      </c>
      <c r="M2281" s="29" t="str">
        <f>_xlfn.XLOOKUP($C2281,mapping!$J$2:$J$5,mapping!$K$2:$K$5,,0)</f>
        <v>Full-Time</v>
      </c>
      <c r="N2281" s="29" t="str">
        <f>_xlfn.XLOOKUP($B2281,mapping!$G$2:$G$5,mapping!$H$2:$H$5,,0)</f>
        <v>Senior</v>
      </c>
      <c r="O2281" s="29" t="str">
        <f>_xlfn.XLOOKUP($J2281,mapping!$D$2:$D$56,mapping!$E$2:$E$56,,0)</f>
        <v>United States</v>
      </c>
      <c r="P2281" s="29" t="str">
        <f>_xlfn.XLOOKUP($K2281,mapping!$P$2:$P$4,mapping!$Q$2:$Q$4,,0)</f>
        <v>Medium</v>
      </c>
      <c r="Q2281" s="29" t="str">
        <f>_xlfn.XLOOKUP($I2281,mapping!$M$2:$M$4,mapping!$N$2:$N$4,,0)</f>
        <v>Remote</v>
      </c>
    </row>
    <row r="2282" spans="1:17" x14ac:dyDescent="0.25">
      <c r="A2282" s="28">
        <v>2024</v>
      </c>
      <c r="B2282" s="29" t="s">
        <v>21</v>
      </c>
      <c r="C2282" s="29" t="s">
        <v>12</v>
      </c>
      <c r="D2282" s="29" t="s">
        <v>13</v>
      </c>
      <c r="E2282" s="28">
        <v>105000</v>
      </c>
      <c r="F2282" s="29" t="s">
        <v>14</v>
      </c>
      <c r="G2282" s="28">
        <v>105000</v>
      </c>
      <c r="H2282" s="29" t="s">
        <v>17</v>
      </c>
      <c r="I2282" s="28">
        <v>0</v>
      </c>
      <c r="J2282" s="29" t="s">
        <v>17</v>
      </c>
      <c r="K2282" s="29" t="s">
        <v>16</v>
      </c>
      <c r="L2282" s="29" t="str">
        <f>_xlfn.XLOOKUP($D2282,mapping!$B$2:$B$124,mapping!$A$2:$A$124,,0)</f>
        <v>Data Analyst</v>
      </c>
      <c r="M2282" s="29" t="str">
        <f>_xlfn.XLOOKUP($C2282,mapping!$J$2:$J$5,mapping!$K$2:$K$5,,0)</f>
        <v>Full-Time</v>
      </c>
      <c r="N2282" s="29" t="str">
        <f>_xlfn.XLOOKUP($B2282,mapping!$G$2:$G$5,mapping!$H$2:$H$5,,0)</f>
        <v>Senior</v>
      </c>
      <c r="O2282" s="29" t="str">
        <f>_xlfn.XLOOKUP($J2282,mapping!$D$2:$D$56,mapping!$E$2:$E$56,,0)</f>
        <v>United States</v>
      </c>
      <c r="P2282" s="29" t="str">
        <f>_xlfn.XLOOKUP($K2282,mapping!$P$2:$P$4,mapping!$Q$2:$Q$4,,0)</f>
        <v>Medium</v>
      </c>
      <c r="Q2282" s="29" t="str">
        <f>_xlfn.XLOOKUP($I2282,mapping!$M$2:$M$4,mapping!$N$2:$N$4,,0)</f>
        <v>On-site</v>
      </c>
    </row>
    <row r="2283" spans="1:17" x14ac:dyDescent="0.25">
      <c r="A2283" s="28">
        <v>2023</v>
      </c>
      <c r="B2283" s="29" t="s">
        <v>21</v>
      </c>
      <c r="C2283" s="29" t="s">
        <v>12</v>
      </c>
      <c r="D2283" s="29" t="s">
        <v>34</v>
      </c>
      <c r="E2283" s="28">
        <v>247600</v>
      </c>
      <c r="F2283" s="29" t="s">
        <v>14</v>
      </c>
      <c r="G2283" s="28">
        <v>247600</v>
      </c>
      <c r="H2283" s="29" t="s">
        <v>17</v>
      </c>
      <c r="I2283" s="28">
        <v>0</v>
      </c>
      <c r="J2283" s="29" t="s">
        <v>17</v>
      </c>
      <c r="K2283" s="29" t="s">
        <v>33</v>
      </c>
      <c r="L2283" s="29" t="str">
        <f>_xlfn.XLOOKUP($D2283,mapping!$B$2:$B$124,mapping!$A$2:$A$124,,0)</f>
        <v>Researcher</v>
      </c>
      <c r="M2283" s="29" t="str">
        <f>_xlfn.XLOOKUP($C2283,mapping!$J$2:$J$5,mapping!$K$2:$K$5,,0)</f>
        <v>Full-Time</v>
      </c>
      <c r="N2283" s="29" t="str">
        <f>_xlfn.XLOOKUP($B2283,mapping!$G$2:$G$5,mapping!$H$2:$H$5,,0)</f>
        <v>Senior</v>
      </c>
      <c r="O2283" s="29" t="str">
        <f>_xlfn.XLOOKUP($J2283,mapping!$D$2:$D$56,mapping!$E$2:$E$56,,0)</f>
        <v>United States</v>
      </c>
      <c r="P2283" s="29" t="str">
        <f>_xlfn.XLOOKUP($K2283,mapping!$P$2:$P$4,mapping!$Q$2:$Q$4,,0)</f>
        <v>Large</v>
      </c>
      <c r="Q2283" s="29" t="str">
        <f>_xlfn.XLOOKUP($I2283,mapping!$M$2:$M$4,mapping!$N$2:$N$4,,0)</f>
        <v>On-site</v>
      </c>
    </row>
    <row r="2284" spans="1:17" x14ac:dyDescent="0.25">
      <c r="A2284" s="28">
        <v>2023</v>
      </c>
      <c r="B2284" s="29" t="s">
        <v>29</v>
      </c>
      <c r="C2284" s="29" t="s">
        <v>12</v>
      </c>
      <c r="D2284" s="29" t="s">
        <v>22</v>
      </c>
      <c r="E2284" s="28">
        <v>16000</v>
      </c>
      <c r="F2284" s="29" t="s">
        <v>14</v>
      </c>
      <c r="G2284" s="28">
        <v>16000</v>
      </c>
      <c r="H2284" s="29" t="s">
        <v>174</v>
      </c>
      <c r="I2284" s="28">
        <v>100</v>
      </c>
      <c r="J2284" s="29" t="s">
        <v>174</v>
      </c>
      <c r="K2284" s="29" t="s">
        <v>33</v>
      </c>
      <c r="L2284" s="29" t="str">
        <f>_xlfn.XLOOKUP($D2284,mapping!$B$2:$B$124,mapping!$A$2:$A$124,,0)</f>
        <v>Data Scientist</v>
      </c>
      <c r="M2284" s="29" t="str">
        <f>_xlfn.XLOOKUP($C2284,mapping!$J$2:$J$5,mapping!$K$2:$K$5,,0)</f>
        <v>Full-Time</v>
      </c>
      <c r="N2284" s="29" t="str">
        <f>_xlfn.XLOOKUP($B2284,mapping!$G$2:$G$5,mapping!$H$2:$H$5,,0)</f>
        <v>Junior</v>
      </c>
      <c r="O2284" s="29" t="str">
        <f>_xlfn.XLOOKUP($J2284,mapping!$D$2:$D$56,mapping!$E$2:$E$56,,0)</f>
        <v>Ecuador</v>
      </c>
      <c r="P2284" s="29" t="str">
        <f>_xlfn.XLOOKUP($K2284,mapping!$P$2:$P$4,mapping!$Q$2:$Q$4,,0)</f>
        <v>Large</v>
      </c>
      <c r="Q2284" s="29" t="str">
        <f>_xlfn.XLOOKUP($I2284,mapping!$M$2:$M$4,mapping!$N$2:$N$4,,0)</f>
        <v>Remote</v>
      </c>
    </row>
    <row r="2285" spans="1:17" x14ac:dyDescent="0.25">
      <c r="A2285" s="28">
        <v>2023</v>
      </c>
      <c r="B2285" s="29" t="s">
        <v>21</v>
      </c>
      <c r="C2285" s="29" t="s">
        <v>12</v>
      </c>
      <c r="D2285" s="29" t="s">
        <v>26</v>
      </c>
      <c r="E2285" s="28">
        <v>133300</v>
      </c>
      <c r="F2285" s="29" t="s">
        <v>14</v>
      </c>
      <c r="G2285" s="28">
        <v>133300</v>
      </c>
      <c r="H2285" s="29" t="s">
        <v>17</v>
      </c>
      <c r="I2285" s="28">
        <v>0</v>
      </c>
      <c r="J2285" s="29" t="s">
        <v>17</v>
      </c>
      <c r="K2285" s="29" t="s">
        <v>16</v>
      </c>
      <c r="L2285" s="29" t="str">
        <f>_xlfn.XLOOKUP($D2285,mapping!$B$2:$B$124,mapping!$A$2:$A$124,,0)</f>
        <v>Data Engineer</v>
      </c>
      <c r="M2285" s="29" t="str">
        <f>_xlfn.XLOOKUP($C2285,mapping!$J$2:$J$5,mapping!$K$2:$K$5,,0)</f>
        <v>Full-Time</v>
      </c>
      <c r="N2285" s="29" t="str">
        <f>_xlfn.XLOOKUP($B2285,mapping!$G$2:$G$5,mapping!$H$2:$H$5,,0)</f>
        <v>Senior</v>
      </c>
      <c r="O2285" s="29" t="str">
        <f>_xlfn.XLOOKUP($J2285,mapping!$D$2:$D$56,mapping!$E$2:$E$56,,0)</f>
        <v>United States</v>
      </c>
      <c r="P2285" s="29" t="str">
        <f>_xlfn.XLOOKUP($K2285,mapping!$P$2:$P$4,mapping!$Q$2:$Q$4,,0)</f>
        <v>Medium</v>
      </c>
      <c r="Q2285" s="29" t="str">
        <f>_xlfn.XLOOKUP($I2285,mapping!$M$2:$M$4,mapping!$N$2:$N$4,,0)</f>
        <v>On-site</v>
      </c>
    </row>
    <row r="2286" spans="1:17" x14ac:dyDescent="0.25">
      <c r="A2286" s="28">
        <v>2023</v>
      </c>
      <c r="B2286" s="29" t="s">
        <v>11</v>
      </c>
      <c r="C2286" s="29" t="s">
        <v>12</v>
      </c>
      <c r="D2286" s="29" t="s">
        <v>54</v>
      </c>
      <c r="E2286" s="28">
        <v>138700</v>
      </c>
      <c r="F2286" s="29" t="s">
        <v>14</v>
      </c>
      <c r="G2286" s="28">
        <v>138700</v>
      </c>
      <c r="H2286" s="29" t="s">
        <v>17</v>
      </c>
      <c r="I2286" s="28">
        <v>0</v>
      </c>
      <c r="J2286" s="29" t="s">
        <v>17</v>
      </c>
      <c r="K2286" s="29" t="s">
        <v>16</v>
      </c>
      <c r="L2286" s="29" t="str">
        <f>_xlfn.XLOOKUP($D2286,mapping!$B$2:$B$124,mapping!$A$2:$A$124,,0)</f>
        <v>Researcher</v>
      </c>
      <c r="M2286" s="29" t="str">
        <f>_xlfn.XLOOKUP($C2286,mapping!$J$2:$J$5,mapping!$K$2:$K$5,,0)</f>
        <v>Full-Time</v>
      </c>
      <c r="N2286" s="29" t="str">
        <f>_xlfn.XLOOKUP($B2286,mapping!$G$2:$G$5,mapping!$H$2:$H$5,,0)</f>
        <v>Mid-Level</v>
      </c>
      <c r="O2286" s="29" t="str">
        <f>_xlfn.XLOOKUP($J2286,mapping!$D$2:$D$56,mapping!$E$2:$E$56,,0)</f>
        <v>United States</v>
      </c>
      <c r="P2286" s="29" t="str">
        <f>_xlfn.XLOOKUP($K2286,mapping!$P$2:$P$4,mapping!$Q$2:$Q$4,,0)</f>
        <v>Medium</v>
      </c>
      <c r="Q2286" s="29" t="str">
        <f>_xlfn.XLOOKUP($I2286,mapping!$M$2:$M$4,mapping!$N$2:$N$4,,0)</f>
        <v>On-site</v>
      </c>
    </row>
    <row r="2287" spans="1:17" x14ac:dyDescent="0.25">
      <c r="A2287" s="28">
        <v>2023</v>
      </c>
      <c r="B2287" s="29" t="s">
        <v>21</v>
      </c>
      <c r="C2287" s="29" t="s">
        <v>12</v>
      </c>
      <c r="D2287" s="29" t="s">
        <v>51</v>
      </c>
      <c r="E2287" s="28">
        <v>222200</v>
      </c>
      <c r="F2287" s="29" t="s">
        <v>14</v>
      </c>
      <c r="G2287" s="28">
        <v>222200</v>
      </c>
      <c r="H2287" s="29" t="s">
        <v>17</v>
      </c>
      <c r="I2287" s="28">
        <v>0</v>
      </c>
      <c r="J2287" s="29" t="s">
        <v>17</v>
      </c>
      <c r="K2287" s="29" t="s">
        <v>33</v>
      </c>
      <c r="L2287" s="29" t="str">
        <f>_xlfn.XLOOKUP($D2287,mapping!$B$2:$B$124,mapping!$A$2:$A$124,,0)</f>
        <v>Applied Scientist</v>
      </c>
      <c r="M2287" s="29" t="str">
        <f>_xlfn.XLOOKUP($C2287,mapping!$J$2:$J$5,mapping!$K$2:$K$5,,0)</f>
        <v>Full-Time</v>
      </c>
      <c r="N2287" s="29" t="str">
        <f>_xlfn.XLOOKUP($B2287,mapping!$G$2:$G$5,mapping!$H$2:$H$5,,0)</f>
        <v>Senior</v>
      </c>
      <c r="O2287" s="29" t="str">
        <f>_xlfn.XLOOKUP($J2287,mapping!$D$2:$D$56,mapping!$E$2:$E$56,,0)</f>
        <v>United States</v>
      </c>
      <c r="P2287" s="29" t="str">
        <f>_xlfn.XLOOKUP($K2287,mapping!$P$2:$P$4,mapping!$Q$2:$Q$4,,0)</f>
        <v>Large</v>
      </c>
      <c r="Q2287" s="29" t="str">
        <f>_xlfn.XLOOKUP($I2287,mapping!$M$2:$M$4,mapping!$N$2:$N$4,,0)</f>
        <v>On-site</v>
      </c>
    </row>
    <row r="2288" spans="1:17" x14ac:dyDescent="0.25">
      <c r="A2288" s="28">
        <v>2024</v>
      </c>
      <c r="B2288" s="29" t="s">
        <v>29</v>
      </c>
      <c r="C2288" s="29" t="s">
        <v>12</v>
      </c>
      <c r="D2288" s="29" t="s">
        <v>18</v>
      </c>
      <c r="E2288" s="28">
        <v>99500</v>
      </c>
      <c r="F2288" s="29" t="s">
        <v>14</v>
      </c>
      <c r="G2288" s="28">
        <v>99500</v>
      </c>
      <c r="H2288" s="29" t="s">
        <v>17</v>
      </c>
      <c r="I2288" s="28">
        <v>0</v>
      </c>
      <c r="J2288" s="29" t="s">
        <v>17</v>
      </c>
      <c r="K2288" s="29" t="s">
        <v>16</v>
      </c>
      <c r="L2288" s="29" t="str">
        <f>_xlfn.XLOOKUP($D2288,mapping!$B$2:$B$124,mapping!$A$2:$A$124,,0)</f>
        <v>Machine Learning Engineer</v>
      </c>
      <c r="M2288" s="29" t="str">
        <f>_xlfn.XLOOKUP($C2288,mapping!$J$2:$J$5,mapping!$K$2:$K$5,,0)</f>
        <v>Full-Time</v>
      </c>
      <c r="N2288" s="29" t="str">
        <f>_xlfn.XLOOKUP($B2288,mapping!$G$2:$G$5,mapping!$H$2:$H$5,,0)</f>
        <v>Junior</v>
      </c>
      <c r="O2288" s="29" t="str">
        <f>_xlfn.XLOOKUP($J2288,mapping!$D$2:$D$56,mapping!$E$2:$E$56,,0)</f>
        <v>United States</v>
      </c>
      <c r="P2288" s="29" t="str">
        <f>_xlfn.XLOOKUP($K2288,mapping!$P$2:$P$4,mapping!$Q$2:$Q$4,,0)</f>
        <v>Medium</v>
      </c>
      <c r="Q2288" s="29" t="str">
        <f>_xlfn.XLOOKUP($I2288,mapping!$M$2:$M$4,mapping!$N$2:$N$4,,0)</f>
        <v>On-site</v>
      </c>
    </row>
    <row r="2289" spans="1:17" x14ac:dyDescent="0.25">
      <c r="A2289" s="28">
        <v>2024</v>
      </c>
      <c r="B2289" s="29" t="s">
        <v>21</v>
      </c>
      <c r="C2289" s="29" t="s">
        <v>12</v>
      </c>
      <c r="D2289" s="29" t="s">
        <v>22</v>
      </c>
      <c r="E2289" s="28">
        <v>255000</v>
      </c>
      <c r="F2289" s="29" t="s">
        <v>14</v>
      </c>
      <c r="G2289" s="28">
        <v>255000</v>
      </c>
      <c r="H2289" s="29" t="s">
        <v>17</v>
      </c>
      <c r="I2289" s="28">
        <v>0</v>
      </c>
      <c r="J2289" s="29" t="s">
        <v>17</v>
      </c>
      <c r="K2289" s="29" t="s">
        <v>16</v>
      </c>
      <c r="L2289" s="29" t="str">
        <f>_xlfn.XLOOKUP($D2289,mapping!$B$2:$B$124,mapping!$A$2:$A$124,,0)</f>
        <v>Data Scientist</v>
      </c>
      <c r="M2289" s="29" t="str">
        <f>_xlfn.XLOOKUP($C2289,mapping!$J$2:$J$5,mapping!$K$2:$K$5,,0)</f>
        <v>Full-Time</v>
      </c>
      <c r="N2289" s="29" t="str">
        <f>_xlfn.XLOOKUP($B2289,mapping!$G$2:$G$5,mapping!$H$2:$H$5,,0)</f>
        <v>Senior</v>
      </c>
      <c r="O2289" s="29" t="str">
        <f>_xlfn.XLOOKUP($J2289,mapping!$D$2:$D$56,mapping!$E$2:$E$56,,0)</f>
        <v>United States</v>
      </c>
      <c r="P2289" s="29" t="str">
        <f>_xlfn.XLOOKUP($K2289,mapping!$P$2:$P$4,mapping!$Q$2:$Q$4,,0)</f>
        <v>Medium</v>
      </c>
      <c r="Q2289" s="29" t="str">
        <f>_xlfn.XLOOKUP($I2289,mapping!$M$2:$M$4,mapping!$N$2:$N$4,,0)</f>
        <v>On-site</v>
      </c>
    </row>
    <row r="2290" spans="1:17" x14ac:dyDescent="0.25">
      <c r="A2290" s="28">
        <v>2023</v>
      </c>
      <c r="B2290" s="29" t="s">
        <v>29</v>
      </c>
      <c r="C2290" s="29" t="s">
        <v>12</v>
      </c>
      <c r="D2290" s="29" t="s">
        <v>31</v>
      </c>
      <c r="E2290" s="28">
        <v>34800</v>
      </c>
      <c r="F2290" s="29" t="s">
        <v>19</v>
      </c>
      <c r="G2290" s="28">
        <v>37573</v>
      </c>
      <c r="H2290" s="29" t="s">
        <v>44</v>
      </c>
      <c r="I2290" s="28">
        <v>100</v>
      </c>
      <c r="J2290" s="29" t="s">
        <v>44</v>
      </c>
      <c r="K2290" s="29" t="s">
        <v>16</v>
      </c>
      <c r="L2290" s="29" t="str">
        <f>_xlfn.XLOOKUP($D2290,mapping!$B$2:$B$124,mapping!$A$2:$A$124,,0)</f>
        <v>Analytics Engineer</v>
      </c>
      <c r="M2290" s="29" t="str">
        <f>_xlfn.XLOOKUP($C2290,mapping!$J$2:$J$5,mapping!$K$2:$K$5,,0)</f>
        <v>Full-Time</v>
      </c>
      <c r="N2290" s="29" t="str">
        <f>_xlfn.XLOOKUP($B2290,mapping!$G$2:$G$5,mapping!$H$2:$H$5,,0)</f>
        <v>Junior</v>
      </c>
      <c r="O2290" s="29" t="str">
        <f>_xlfn.XLOOKUP($J2290,mapping!$D$2:$D$56,mapping!$E$2:$E$56,,0)</f>
        <v>Netherlands</v>
      </c>
      <c r="P2290" s="29" t="str">
        <f>_xlfn.XLOOKUP($K2290,mapping!$P$2:$P$4,mapping!$Q$2:$Q$4,,0)</f>
        <v>Medium</v>
      </c>
      <c r="Q2290" s="29" t="str">
        <f>_xlfn.XLOOKUP($I2290,mapping!$M$2:$M$4,mapping!$N$2:$N$4,,0)</f>
        <v>Remote</v>
      </c>
    </row>
    <row r="2291" spans="1:17" x14ac:dyDescent="0.25">
      <c r="A2291" s="28">
        <v>2022</v>
      </c>
      <c r="B2291" s="29" t="s">
        <v>21</v>
      </c>
      <c r="C2291" s="29" t="s">
        <v>12</v>
      </c>
      <c r="D2291" s="29" t="s">
        <v>26</v>
      </c>
      <c r="E2291" s="28">
        <v>100000</v>
      </c>
      <c r="F2291" s="29" t="s">
        <v>14</v>
      </c>
      <c r="G2291" s="28">
        <v>100000</v>
      </c>
      <c r="H2291" s="29" t="s">
        <v>17</v>
      </c>
      <c r="I2291" s="28">
        <v>0</v>
      </c>
      <c r="J2291" s="29" t="s">
        <v>17</v>
      </c>
      <c r="K2291" s="29" t="s">
        <v>16</v>
      </c>
      <c r="L2291" s="29" t="str">
        <f>_xlfn.XLOOKUP($D2291,mapping!$B$2:$B$124,mapping!$A$2:$A$124,,0)</f>
        <v>Data Engineer</v>
      </c>
      <c r="M2291" s="29" t="str">
        <f>_xlfn.XLOOKUP($C2291,mapping!$J$2:$J$5,mapping!$K$2:$K$5,,0)</f>
        <v>Full-Time</v>
      </c>
      <c r="N2291" s="29" t="str">
        <f>_xlfn.XLOOKUP($B2291,mapping!$G$2:$G$5,mapping!$H$2:$H$5,,0)</f>
        <v>Senior</v>
      </c>
      <c r="O2291" s="29" t="str">
        <f>_xlfn.XLOOKUP($J2291,mapping!$D$2:$D$56,mapping!$E$2:$E$56,,0)</f>
        <v>United States</v>
      </c>
      <c r="P2291" s="29" t="str">
        <f>_xlfn.XLOOKUP($K2291,mapping!$P$2:$P$4,mapping!$Q$2:$Q$4,,0)</f>
        <v>Medium</v>
      </c>
      <c r="Q2291" s="29" t="str">
        <f>_xlfn.XLOOKUP($I2291,mapping!$M$2:$M$4,mapping!$N$2:$N$4,,0)</f>
        <v>On-site</v>
      </c>
    </row>
    <row r="2292" spans="1:17" x14ac:dyDescent="0.25">
      <c r="A2292" s="28">
        <v>2024</v>
      </c>
      <c r="B2292" s="29" t="s">
        <v>21</v>
      </c>
      <c r="C2292" s="29" t="s">
        <v>12</v>
      </c>
      <c r="D2292" s="29" t="s">
        <v>22</v>
      </c>
      <c r="E2292" s="28">
        <v>165000</v>
      </c>
      <c r="F2292" s="29" t="s">
        <v>14</v>
      </c>
      <c r="G2292" s="28">
        <v>165000</v>
      </c>
      <c r="H2292" s="29" t="s">
        <v>17</v>
      </c>
      <c r="I2292" s="28">
        <v>100</v>
      </c>
      <c r="J2292" s="29" t="s">
        <v>17</v>
      </c>
      <c r="K2292" s="29" t="s">
        <v>16</v>
      </c>
      <c r="L2292" s="29" t="str">
        <f>_xlfn.XLOOKUP($D2292,mapping!$B$2:$B$124,mapping!$A$2:$A$124,,0)</f>
        <v>Data Scientist</v>
      </c>
      <c r="M2292" s="29" t="str">
        <f>_xlfn.XLOOKUP($C2292,mapping!$J$2:$J$5,mapping!$K$2:$K$5,,0)</f>
        <v>Full-Time</v>
      </c>
      <c r="N2292" s="29" t="str">
        <f>_xlfn.XLOOKUP($B2292,mapping!$G$2:$G$5,mapping!$H$2:$H$5,,0)</f>
        <v>Senior</v>
      </c>
      <c r="O2292" s="29" t="str">
        <f>_xlfn.XLOOKUP($J2292,mapping!$D$2:$D$56,mapping!$E$2:$E$56,,0)</f>
        <v>United States</v>
      </c>
      <c r="P2292" s="29" t="str">
        <f>_xlfn.XLOOKUP($K2292,mapping!$P$2:$P$4,mapping!$Q$2:$Q$4,,0)</f>
        <v>Medium</v>
      </c>
      <c r="Q2292" s="29" t="str">
        <f>_xlfn.XLOOKUP($I2292,mapping!$M$2:$M$4,mapping!$N$2:$N$4,,0)</f>
        <v>Remote</v>
      </c>
    </row>
    <row r="2293" spans="1:17" x14ac:dyDescent="0.25">
      <c r="A2293" s="28">
        <v>2023</v>
      </c>
      <c r="B2293" s="29" t="s">
        <v>11</v>
      </c>
      <c r="C2293" s="29" t="s">
        <v>12</v>
      </c>
      <c r="D2293" s="29" t="s">
        <v>22</v>
      </c>
      <c r="E2293" s="28">
        <v>136000</v>
      </c>
      <c r="F2293" s="29" t="s">
        <v>14</v>
      </c>
      <c r="G2293" s="28">
        <v>136000</v>
      </c>
      <c r="H2293" s="29" t="s">
        <v>17</v>
      </c>
      <c r="I2293" s="28">
        <v>0</v>
      </c>
      <c r="J2293" s="29" t="s">
        <v>17</v>
      </c>
      <c r="K2293" s="29" t="s">
        <v>16</v>
      </c>
      <c r="L2293" s="29" t="str">
        <f>_xlfn.XLOOKUP($D2293,mapping!$B$2:$B$124,mapping!$A$2:$A$124,,0)</f>
        <v>Data Scientist</v>
      </c>
      <c r="M2293" s="29" t="str">
        <f>_xlfn.XLOOKUP($C2293,mapping!$J$2:$J$5,mapping!$K$2:$K$5,,0)</f>
        <v>Full-Time</v>
      </c>
      <c r="N2293" s="29" t="str">
        <f>_xlfn.XLOOKUP($B2293,mapping!$G$2:$G$5,mapping!$H$2:$H$5,,0)</f>
        <v>Mid-Level</v>
      </c>
      <c r="O2293" s="29" t="str">
        <f>_xlfn.XLOOKUP($J2293,mapping!$D$2:$D$56,mapping!$E$2:$E$56,,0)</f>
        <v>United States</v>
      </c>
      <c r="P2293" s="29" t="str">
        <f>_xlfn.XLOOKUP($K2293,mapping!$P$2:$P$4,mapping!$Q$2:$Q$4,,0)</f>
        <v>Medium</v>
      </c>
      <c r="Q2293" s="29" t="str">
        <f>_xlfn.XLOOKUP($I2293,mapping!$M$2:$M$4,mapping!$N$2:$N$4,,0)</f>
        <v>On-site</v>
      </c>
    </row>
    <row r="2294" spans="1:17" x14ac:dyDescent="0.25">
      <c r="A2294" s="28">
        <v>2023</v>
      </c>
      <c r="B2294" s="29" t="s">
        <v>21</v>
      </c>
      <c r="C2294" s="29" t="s">
        <v>12</v>
      </c>
      <c r="D2294" s="29" t="s">
        <v>13</v>
      </c>
      <c r="E2294" s="28">
        <v>120000</v>
      </c>
      <c r="F2294" s="29" t="s">
        <v>14</v>
      </c>
      <c r="G2294" s="28">
        <v>120000</v>
      </c>
      <c r="H2294" s="29" t="s">
        <v>17</v>
      </c>
      <c r="I2294" s="28">
        <v>0</v>
      </c>
      <c r="J2294" s="29" t="s">
        <v>17</v>
      </c>
      <c r="K2294" s="29" t="s">
        <v>16</v>
      </c>
      <c r="L2294" s="29" t="str">
        <f>_xlfn.XLOOKUP($D2294,mapping!$B$2:$B$124,mapping!$A$2:$A$124,,0)</f>
        <v>Data Analyst</v>
      </c>
      <c r="M2294" s="29" t="str">
        <f>_xlfn.XLOOKUP($C2294,mapping!$J$2:$J$5,mapping!$K$2:$K$5,,0)</f>
        <v>Full-Time</v>
      </c>
      <c r="N2294" s="29" t="str">
        <f>_xlfn.XLOOKUP($B2294,mapping!$G$2:$G$5,mapping!$H$2:$H$5,,0)</f>
        <v>Senior</v>
      </c>
      <c r="O2294" s="29" t="str">
        <f>_xlfn.XLOOKUP($J2294,mapping!$D$2:$D$56,mapping!$E$2:$E$56,,0)</f>
        <v>United States</v>
      </c>
      <c r="P2294" s="29" t="str">
        <f>_xlfn.XLOOKUP($K2294,mapping!$P$2:$P$4,mapping!$Q$2:$Q$4,,0)</f>
        <v>Medium</v>
      </c>
      <c r="Q2294" s="29" t="str">
        <f>_xlfn.XLOOKUP($I2294,mapping!$M$2:$M$4,mapping!$N$2:$N$4,,0)</f>
        <v>On-site</v>
      </c>
    </row>
    <row r="2295" spans="1:17" x14ac:dyDescent="0.25">
      <c r="A2295" s="28">
        <v>2024</v>
      </c>
      <c r="B2295" s="29" t="s">
        <v>21</v>
      </c>
      <c r="C2295" s="29" t="s">
        <v>12</v>
      </c>
      <c r="D2295" s="29" t="s">
        <v>26</v>
      </c>
      <c r="E2295" s="28">
        <v>90000</v>
      </c>
      <c r="F2295" s="29" t="s">
        <v>14</v>
      </c>
      <c r="G2295" s="28">
        <v>90000</v>
      </c>
      <c r="H2295" s="29" t="s">
        <v>17</v>
      </c>
      <c r="I2295" s="28">
        <v>100</v>
      </c>
      <c r="J2295" s="29" t="s">
        <v>17</v>
      </c>
      <c r="K2295" s="29" t="s">
        <v>16</v>
      </c>
      <c r="L2295" s="29" t="str">
        <f>_xlfn.XLOOKUP($D2295,mapping!$B$2:$B$124,mapping!$A$2:$A$124,,0)</f>
        <v>Data Engineer</v>
      </c>
      <c r="M2295" s="29" t="str">
        <f>_xlfn.XLOOKUP($C2295,mapping!$J$2:$J$5,mapping!$K$2:$K$5,,0)</f>
        <v>Full-Time</v>
      </c>
      <c r="N2295" s="29" t="str">
        <f>_xlfn.XLOOKUP($B2295,mapping!$G$2:$G$5,mapping!$H$2:$H$5,,0)</f>
        <v>Senior</v>
      </c>
      <c r="O2295" s="29" t="str">
        <f>_xlfn.XLOOKUP($J2295,mapping!$D$2:$D$56,mapping!$E$2:$E$56,,0)</f>
        <v>United States</v>
      </c>
      <c r="P2295" s="29" t="str">
        <f>_xlfn.XLOOKUP($K2295,mapping!$P$2:$P$4,mapping!$Q$2:$Q$4,,0)</f>
        <v>Medium</v>
      </c>
      <c r="Q2295" s="29" t="str">
        <f>_xlfn.XLOOKUP($I2295,mapping!$M$2:$M$4,mapping!$N$2:$N$4,,0)</f>
        <v>Remote</v>
      </c>
    </row>
    <row r="2296" spans="1:17" x14ac:dyDescent="0.25">
      <c r="A2296" s="28">
        <v>2024</v>
      </c>
      <c r="B2296" s="29" t="s">
        <v>21</v>
      </c>
      <c r="C2296" s="29" t="s">
        <v>12</v>
      </c>
      <c r="D2296" s="29" t="s">
        <v>22</v>
      </c>
      <c r="E2296" s="28">
        <v>295490</v>
      </c>
      <c r="F2296" s="29" t="s">
        <v>14</v>
      </c>
      <c r="G2296" s="28">
        <v>295490</v>
      </c>
      <c r="H2296" s="29" t="s">
        <v>17</v>
      </c>
      <c r="I2296" s="28">
        <v>0</v>
      </c>
      <c r="J2296" s="29" t="s">
        <v>17</v>
      </c>
      <c r="K2296" s="29" t="s">
        <v>16</v>
      </c>
      <c r="L2296" s="29" t="str">
        <f>_xlfn.XLOOKUP($D2296,mapping!$B$2:$B$124,mapping!$A$2:$A$124,,0)</f>
        <v>Data Scientist</v>
      </c>
      <c r="M2296" s="29" t="str">
        <f>_xlfn.XLOOKUP($C2296,mapping!$J$2:$J$5,mapping!$K$2:$K$5,,0)</f>
        <v>Full-Time</v>
      </c>
      <c r="N2296" s="29" t="str">
        <f>_xlfn.XLOOKUP($B2296,mapping!$G$2:$G$5,mapping!$H$2:$H$5,,0)</f>
        <v>Senior</v>
      </c>
      <c r="O2296" s="29" t="str">
        <f>_xlfn.XLOOKUP($J2296,mapping!$D$2:$D$56,mapping!$E$2:$E$56,,0)</f>
        <v>United States</v>
      </c>
      <c r="P2296" s="29" t="str">
        <f>_xlfn.XLOOKUP($K2296,mapping!$P$2:$P$4,mapping!$Q$2:$Q$4,,0)</f>
        <v>Medium</v>
      </c>
      <c r="Q2296" s="29" t="str">
        <f>_xlfn.XLOOKUP($I2296,mapping!$M$2:$M$4,mapping!$N$2:$N$4,,0)</f>
        <v>On-site</v>
      </c>
    </row>
    <row r="2297" spans="1:17" x14ac:dyDescent="0.25">
      <c r="A2297" s="28">
        <v>2023</v>
      </c>
      <c r="B2297" s="29" t="s">
        <v>21</v>
      </c>
      <c r="C2297" s="29" t="s">
        <v>12</v>
      </c>
      <c r="D2297" s="29" t="s">
        <v>22</v>
      </c>
      <c r="E2297" s="28">
        <v>174800</v>
      </c>
      <c r="F2297" s="29" t="s">
        <v>14</v>
      </c>
      <c r="G2297" s="28">
        <v>174800</v>
      </c>
      <c r="H2297" s="29" t="s">
        <v>17</v>
      </c>
      <c r="I2297" s="28">
        <v>100</v>
      </c>
      <c r="J2297" s="29" t="s">
        <v>17</v>
      </c>
      <c r="K2297" s="29" t="s">
        <v>16</v>
      </c>
      <c r="L2297" s="29" t="str">
        <f>_xlfn.XLOOKUP($D2297,mapping!$B$2:$B$124,mapping!$A$2:$A$124,,0)</f>
        <v>Data Scientist</v>
      </c>
      <c r="M2297" s="29" t="str">
        <f>_xlfn.XLOOKUP($C2297,mapping!$J$2:$J$5,mapping!$K$2:$K$5,,0)</f>
        <v>Full-Time</v>
      </c>
      <c r="N2297" s="29" t="str">
        <f>_xlfn.XLOOKUP($B2297,mapping!$G$2:$G$5,mapping!$H$2:$H$5,,0)</f>
        <v>Senior</v>
      </c>
      <c r="O2297" s="29" t="str">
        <f>_xlfn.XLOOKUP($J2297,mapping!$D$2:$D$56,mapping!$E$2:$E$56,,0)</f>
        <v>United States</v>
      </c>
      <c r="P2297" s="29" t="str">
        <f>_xlfn.XLOOKUP($K2297,mapping!$P$2:$P$4,mapping!$Q$2:$Q$4,,0)</f>
        <v>Medium</v>
      </c>
      <c r="Q2297" s="29" t="str">
        <f>_xlfn.XLOOKUP($I2297,mapping!$M$2:$M$4,mapping!$N$2:$N$4,,0)</f>
        <v>Remote</v>
      </c>
    </row>
    <row r="2298" spans="1:17" x14ac:dyDescent="0.25">
      <c r="A2298" s="28">
        <v>2023</v>
      </c>
      <c r="B2298" s="29" t="s">
        <v>11</v>
      </c>
      <c r="C2298" s="29" t="s">
        <v>12</v>
      </c>
      <c r="D2298" s="29" t="s">
        <v>22</v>
      </c>
      <c r="E2298" s="28">
        <v>150000</v>
      </c>
      <c r="F2298" s="29" t="s">
        <v>14</v>
      </c>
      <c r="G2298" s="28">
        <v>150000</v>
      </c>
      <c r="H2298" s="29" t="s">
        <v>17</v>
      </c>
      <c r="I2298" s="28">
        <v>100</v>
      </c>
      <c r="J2298" s="29" t="s">
        <v>17</v>
      </c>
      <c r="K2298" s="29" t="s">
        <v>16</v>
      </c>
      <c r="L2298" s="29" t="str">
        <f>_xlfn.XLOOKUP($D2298,mapping!$B$2:$B$124,mapping!$A$2:$A$124,,0)</f>
        <v>Data Scientist</v>
      </c>
      <c r="M2298" s="29" t="str">
        <f>_xlfn.XLOOKUP($C2298,mapping!$J$2:$J$5,mapping!$K$2:$K$5,,0)</f>
        <v>Full-Time</v>
      </c>
      <c r="N2298" s="29" t="str">
        <f>_xlfn.XLOOKUP($B2298,mapping!$G$2:$G$5,mapping!$H$2:$H$5,,0)</f>
        <v>Mid-Level</v>
      </c>
      <c r="O2298" s="29" t="str">
        <f>_xlfn.XLOOKUP($J2298,mapping!$D$2:$D$56,mapping!$E$2:$E$56,,0)</f>
        <v>United States</v>
      </c>
      <c r="P2298" s="29" t="str">
        <f>_xlfn.XLOOKUP($K2298,mapping!$P$2:$P$4,mapping!$Q$2:$Q$4,,0)</f>
        <v>Medium</v>
      </c>
      <c r="Q2298" s="29" t="str">
        <f>_xlfn.XLOOKUP($I2298,mapping!$M$2:$M$4,mapping!$N$2:$N$4,,0)</f>
        <v>Remote</v>
      </c>
    </row>
    <row r="2299" spans="1:17" x14ac:dyDescent="0.25">
      <c r="A2299" s="28">
        <v>2023</v>
      </c>
      <c r="B2299" s="29" t="s">
        <v>21</v>
      </c>
      <c r="C2299" s="29" t="s">
        <v>12</v>
      </c>
      <c r="D2299" s="29" t="s">
        <v>26</v>
      </c>
      <c r="E2299" s="28">
        <v>35000</v>
      </c>
      <c r="F2299" s="29" t="s">
        <v>19</v>
      </c>
      <c r="G2299" s="28">
        <v>37788</v>
      </c>
      <c r="H2299" s="29" t="s">
        <v>24</v>
      </c>
      <c r="I2299" s="28">
        <v>0</v>
      </c>
      <c r="J2299" s="29" t="s">
        <v>24</v>
      </c>
      <c r="K2299" s="29" t="s">
        <v>16</v>
      </c>
      <c r="L2299" s="29" t="str">
        <f>_xlfn.XLOOKUP($D2299,mapping!$B$2:$B$124,mapping!$A$2:$A$124,,0)</f>
        <v>Data Engineer</v>
      </c>
      <c r="M2299" s="29" t="str">
        <f>_xlfn.XLOOKUP($C2299,mapping!$J$2:$J$5,mapping!$K$2:$K$5,,0)</f>
        <v>Full-Time</v>
      </c>
      <c r="N2299" s="29" t="str">
        <f>_xlfn.XLOOKUP($B2299,mapping!$G$2:$G$5,mapping!$H$2:$H$5,,0)</f>
        <v>Senior</v>
      </c>
      <c r="O2299" s="29" t="str">
        <f>_xlfn.XLOOKUP($J2299,mapping!$D$2:$D$56,mapping!$E$2:$E$56,,0)</f>
        <v>Portugal</v>
      </c>
      <c r="P2299" s="29" t="str">
        <f>_xlfn.XLOOKUP($K2299,mapping!$P$2:$P$4,mapping!$Q$2:$Q$4,,0)</f>
        <v>Medium</v>
      </c>
      <c r="Q2299" s="29" t="str">
        <f>_xlfn.XLOOKUP($I2299,mapping!$M$2:$M$4,mapping!$N$2:$N$4,,0)</f>
        <v>On-site</v>
      </c>
    </row>
    <row r="2300" spans="1:17" x14ac:dyDescent="0.25">
      <c r="A2300" s="28">
        <v>2023</v>
      </c>
      <c r="B2300" s="29" t="s">
        <v>21</v>
      </c>
      <c r="C2300" s="29" t="s">
        <v>12</v>
      </c>
      <c r="D2300" s="29" t="s">
        <v>22</v>
      </c>
      <c r="E2300" s="28">
        <v>156400</v>
      </c>
      <c r="F2300" s="29" t="s">
        <v>14</v>
      </c>
      <c r="G2300" s="28">
        <v>156400</v>
      </c>
      <c r="H2300" s="29" t="s">
        <v>17</v>
      </c>
      <c r="I2300" s="28">
        <v>0</v>
      </c>
      <c r="J2300" s="29" t="s">
        <v>17</v>
      </c>
      <c r="K2300" s="29" t="s">
        <v>16</v>
      </c>
      <c r="L2300" s="29" t="str">
        <f>_xlfn.XLOOKUP($D2300,mapping!$B$2:$B$124,mapping!$A$2:$A$124,,0)</f>
        <v>Data Scientist</v>
      </c>
      <c r="M2300" s="29" t="str">
        <f>_xlfn.XLOOKUP($C2300,mapping!$J$2:$J$5,mapping!$K$2:$K$5,,0)</f>
        <v>Full-Time</v>
      </c>
      <c r="N2300" s="29" t="str">
        <f>_xlfn.XLOOKUP($B2300,mapping!$G$2:$G$5,mapping!$H$2:$H$5,,0)</f>
        <v>Senior</v>
      </c>
      <c r="O2300" s="29" t="str">
        <f>_xlfn.XLOOKUP($J2300,mapping!$D$2:$D$56,mapping!$E$2:$E$56,,0)</f>
        <v>United States</v>
      </c>
      <c r="P2300" s="29" t="str">
        <f>_xlfn.XLOOKUP($K2300,mapping!$P$2:$P$4,mapping!$Q$2:$Q$4,,0)</f>
        <v>Medium</v>
      </c>
      <c r="Q2300" s="29" t="str">
        <f>_xlfn.XLOOKUP($I2300,mapping!$M$2:$M$4,mapping!$N$2:$N$4,,0)</f>
        <v>On-site</v>
      </c>
    </row>
    <row r="2301" spans="1:17" x14ac:dyDescent="0.25">
      <c r="A2301" s="28">
        <v>2024</v>
      </c>
      <c r="B2301" s="29" t="s">
        <v>21</v>
      </c>
      <c r="C2301" s="29" t="s">
        <v>12</v>
      </c>
      <c r="D2301" s="29" t="s">
        <v>34</v>
      </c>
      <c r="E2301" s="28">
        <v>278700</v>
      </c>
      <c r="F2301" s="29" t="s">
        <v>14</v>
      </c>
      <c r="G2301" s="28">
        <v>278700</v>
      </c>
      <c r="H2301" s="29" t="s">
        <v>17</v>
      </c>
      <c r="I2301" s="28">
        <v>0</v>
      </c>
      <c r="J2301" s="29" t="s">
        <v>17</v>
      </c>
      <c r="K2301" s="29" t="s">
        <v>16</v>
      </c>
      <c r="L2301" s="29" t="str">
        <f>_xlfn.XLOOKUP($D2301,mapping!$B$2:$B$124,mapping!$A$2:$A$124,,0)</f>
        <v>Researcher</v>
      </c>
      <c r="M2301" s="29" t="str">
        <f>_xlfn.XLOOKUP($C2301,mapping!$J$2:$J$5,mapping!$K$2:$K$5,,0)</f>
        <v>Full-Time</v>
      </c>
      <c r="N2301" s="29" t="str">
        <f>_xlfn.XLOOKUP($B2301,mapping!$G$2:$G$5,mapping!$H$2:$H$5,,0)</f>
        <v>Senior</v>
      </c>
      <c r="O2301" s="29" t="str">
        <f>_xlfn.XLOOKUP($J2301,mapping!$D$2:$D$56,mapping!$E$2:$E$56,,0)</f>
        <v>United States</v>
      </c>
      <c r="P2301" s="29" t="str">
        <f>_xlfn.XLOOKUP($K2301,mapping!$P$2:$P$4,mapping!$Q$2:$Q$4,,0)</f>
        <v>Medium</v>
      </c>
      <c r="Q2301" s="29" t="str">
        <f>_xlfn.XLOOKUP($I2301,mapping!$M$2:$M$4,mapping!$N$2:$N$4,,0)</f>
        <v>On-site</v>
      </c>
    </row>
    <row r="2302" spans="1:17" x14ac:dyDescent="0.25">
      <c r="A2302" s="28">
        <v>2023</v>
      </c>
      <c r="B2302" s="29" t="s">
        <v>21</v>
      </c>
      <c r="C2302" s="29" t="s">
        <v>12</v>
      </c>
      <c r="D2302" s="29" t="s">
        <v>13</v>
      </c>
      <c r="E2302" s="28">
        <v>135000</v>
      </c>
      <c r="F2302" s="29" t="s">
        <v>14</v>
      </c>
      <c r="G2302" s="28">
        <v>135000</v>
      </c>
      <c r="H2302" s="29" t="s">
        <v>17</v>
      </c>
      <c r="I2302" s="28">
        <v>0</v>
      </c>
      <c r="J2302" s="29" t="s">
        <v>17</v>
      </c>
      <c r="K2302" s="29" t="s">
        <v>16</v>
      </c>
      <c r="L2302" s="29" t="str">
        <f>_xlfn.XLOOKUP($D2302,mapping!$B$2:$B$124,mapping!$A$2:$A$124,,0)</f>
        <v>Data Analyst</v>
      </c>
      <c r="M2302" s="29" t="str">
        <f>_xlfn.XLOOKUP($C2302,mapping!$J$2:$J$5,mapping!$K$2:$K$5,,0)</f>
        <v>Full-Time</v>
      </c>
      <c r="N2302" s="29" t="str">
        <f>_xlfn.XLOOKUP($B2302,mapping!$G$2:$G$5,mapping!$H$2:$H$5,,0)</f>
        <v>Senior</v>
      </c>
      <c r="O2302" s="29" t="str">
        <f>_xlfn.XLOOKUP($J2302,mapping!$D$2:$D$56,mapping!$E$2:$E$56,,0)</f>
        <v>United States</v>
      </c>
      <c r="P2302" s="29" t="str">
        <f>_xlfn.XLOOKUP($K2302,mapping!$P$2:$P$4,mapping!$Q$2:$Q$4,,0)</f>
        <v>Medium</v>
      </c>
      <c r="Q2302" s="29" t="str">
        <f>_xlfn.XLOOKUP($I2302,mapping!$M$2:$M$4,mapping!$N$2:$N$4,,0)</f>
        <v>On-site</v>
      </c>
    </row>
    <row r="2303" spans="1:17" x14ac:dyDescent="0.25">
      <c r="A2303" s="28">
        <v>2023</v>
      </c>
      <c r="B2303" s="29" t="s">
        <v>21</v>
      </c>
      <c r="C2303" s="29" t="s">
        <v>12</v>
      </c>
      <c r="D2303" s="29" t="s">
        <v>18</v>
      </c>
      <c r="E2303" s="28">
        <v>144800</v>
      </c>
      <c r="F2303" s="29" t="s">
        <v>14</v>
      </c>
      <c r="G2303" s="28">
        <v>144800</v>
      </c>
      <c r="H2303" s="29" t="s">
        <v>17</v>
      </c>
      <c r="I2303" s="28">
        <v>0</v>
      </c>
      <c r="J2303" s="29" t="s">
        <v>17</v>
      </c>
      <c r="K2303" s="29" t="s">
        <v>16</v>
      </c>
      <c r="L2303" s="29" t="str">
        <f>_xlfn.XLOOKUP($D2303,mapping!$B$2:$B$124,mapping!$A$2:$A$124,,0)</f>
        <v>Machine Learning Engineer</v>
      </c>
      <c r="M2303" s="29" t="str">
        <f>_xlfn.XLOOKUP($C2303,mapping!$J$2:$J$5,mapping!$K$2:$K$5,,0)</f>
        <v>Full-Time</v>
      </c>
      <c r="N2303" s="29" t="str">
        <f>_xlfn.XLOOKUP($B2303,mapping!$G$2:$G$5,mapping!$H$2:$H$5,,0)</f>
        <v>Senior</v>
      </c>
      <c r="O2303" s="29" t="str">
        <f>_xlfn.XLOOKUP($J2303,mapping!$D$2:$D$56,mapping!$E$2:$E$56,,0)</f>
        <v>United States</v>
      </c>
      <c r="P2303" s="29" t="str">
        <f>_xlfn.XLOOKUP($K2303,mapping!$P$2:$P$4,mapping!$Q$2:$Q$4,,0)</f>
        <v>Medium</v>
      </c>
      <c r="Q2303" s="29" t="str">
        <f>_xlfn.XLOOKUP($I2303,mapping!$M$2:$M$4,mapping!$N$2:$N$4,,0)</f>
        <v>On-site</v>
      </c>
    </row>
    <row r="2304" spans="1:17" x14ac:dyDescent="0.25">
      <c r="A2304" s="28">
        <v>2023</v>
      </c>
      <c r="B2304" s="29" t="s">
        <v>21</v>
      </c>
      <c r="C2304" s="29" t="s">
        <v>12</v>
      </c>
      <c r="D2304" s="29" t="s">
        <v>18</v>
      </c>
      <c r="E2304" s="28">
        <v>309000</v>
      </c>
      <c r="F2304" s="29" t="s">
        <v>14</v>
      </c>
      <c r="G2304" s="28">
        <v>309000</v>
      </c>
      <c r="H2304" s="29" t="s">
        <v>17</v>
      </c>
      <c r="I2304" s="28">
        <v>0</v>
      </c>
      <c r="J2304" s="29" t="s">
        <v>17</v>
      </c>
      <c r="K2304" s="29" t="s">
        <v>16</v>
      </c>
      <c r="L2304" s="29" t="str">
        <f>_xlfn.XLOOKUP($D2304,mapping!$B$2:$B$124,mapping!$A$2:$A$124,,0)</f>
        <v>Machine Learning Engineer</v>
      </c>
      <c r="M2304" s="29" t="str">
        <f>_xlfn.XLOOKUP($C2304,mapping!$J$2:$J$5,mapping!$K$2:$K$5,,0)</f>
        <v>Full-Time</v>
      </c>
      <c r="N2304" s="29" t="str">
        <f>_xlfn.XLOOKUP($B2304,mapping!$G$2:$G$5,mapping!$H$2:$H$5,,0)</f>
        <v>Senior</v>
      </c>
      <c r="O2304" s="29" t="str">
        <f>_xlfn.XLOOKUP($J2304,mapping!$D$2:$D$56,mapping!$E$2:$E$56,,0)</f>
        <v>United States</v>
      </c>
      <c r="P2304" s="29" t="str">
        <f>_xlfn.XLOOKUP($K2304,mapping!$P$2:$P$4,mapping!$Q$2:$Q$4,,0)</f>
        <v>Medium</v>
      </c>
      <c r="Q2304" s="29" t="str">
        <f>_xlfn.XLOOKUP($I2304,mapping!$M$2:$M$4,mapping!$N$2:$N$4,,0)</f>
        <v>On-site</v>
      </c>
    </row>
    <row r="2305" spans="1:17" x14ac:dyDescent="0.25">
      <c r="A2305" s="28">
        <v>2023</v>
      </c>
      <c r="B2305" s="29" t="s">
        <v>21</v>
      </c>
      <c r="C2305" s="29" t="s">
        <v>12</v>
      </c>
      <c r="D2305" s="29" t="s">
        <v>22</v>
      </c>
      <c r="E2305" s="28">
        <v>175000</v>
      </c>
      <c r="F2305" s="29" t="s">
        <v>14</v>
      </c>
      <c r="G2305" s="28">
        <v>175000</v>
      </c>
      <c r="H2305" s="29" t="s">
        <v>17</v>
      </c>
      <c r="I2305" s="28">
        <v>0</v>
      </c>
      <c r="J2305" s="29" t="s">
        <v>17</v>
      </c>
      <c r="K2305" s="29" t="s">
        <v>16</v>
      </c>
      <c r="L2305" s="29" t="str">
        <f>_xlfn.XLOOKUP($D2305,mapping!$B$2:$B$124,mapping!$A$2:$A$124,,0)</f>
        <v>Data Scientist</v>
      </c>
      <c r="M2305" s="29" t="str">
        <f>_xlfn.XLOOKUP($C2305,mapping!$J$2:$J$5,mapping!$K$2:$K$5,,0)</f>
        <v>Full-Time</v>
      </c>
      <c r="N2305" s="29" t="str">
        <f>_xlfn.XLOOKUP($B2305,mapping!$G$2:$G$5,mapping!$H$2:$H$5,,0)</f>
        <v>Senior</v>
      </c>
      <c r="O2305" s="29" t="str">
        <f>_xlfn.XLOOKUP($J2305,mapping!$D$2:$D$56,mapping!$E$2:$E$56,,0)</f>
        <v>United States</v>
      </c>
      <c r="P2305" s="29" t="str">
        <f>_xlfn.XLOOKUP($K2305,mapping!$P$2:$P$4,mapping!$Q$2:$Q$4,,0)</f>
        <v>Medium</v>
      </c>
      <c r="Q2305" s="29" t="str">
        <f>_xlfn.XLOOKUP($I2305,mapping!$M$2:$M$4,mapping!$N$2:$N$4,,0)</f>
        <v>On-site</v>
      </c>
    </row>
    <row r="2306" spans="1:17" x14ac:dyDescent="0.25">
      <c r="A2306" s="28">
        <v>2023</v>
      </c>
      <c r="B2306" s="29" t="s">
        <v>21</v>
      </c>
      <c r="C2306" s="29" t="s">
        <v>12</v>
      </c>
      <c r="D2306" s="29" t="s">
        <v>57</v>
      </c>
      <c r="E2306" s="28">
        <v>71200</v>
      </c>
      <c r="F2306" s="29" t="s">
        <v>14</v>
      </c>
      <c r="G2306" s="28">
        <v>71200</v>
      </c>
      <c r="H2306" s="29" t="s">
        <v>17</v>
      </c>
      <c r="I2306" s="28">
        <v>0</v>
      </c>
      <c r="J2306" s="29" t="s">
        <v>17</v>
      </c>
      <c r="K2306" s="29" t="s">
        <v>16</v>
      </c>
      <c r="L2306" s="29" t="str">
        <f>_xlfn.XLOOKUP($D2306,mapping!$B$2:$B$124,mapping!$A$2:$A$124,,0)</f>
        <v>Data Scientist</v>
      </c>
      <c r="M2306" s="29" t="str">
        <f>_xlfn.XLOOKUP($C2306,mapping!$J$2:$J$5,mapping!$K$2:$K$5,,0)</f>
        <v>Full-Time</v>
      </c>
      <c r="N2306" s="29" t="str">
        <f>_xlfn.XLOOKUP($B2306,mapping!$G$2:$G$5,mapping!$H$2:$H$5,,0)</f>
        <v>Senior</v>
      </c>
      <c r="O2306" s="29" t="str">
        <f>_xlfn.XLOOKUP($J2306,mapping!$D$2:$D$56,mapping!$E$2:$E$56,,0)</f>
        <v>United States</v>
      </c>
      <c r="P2306" s="29" t="str">
        <f>_xlfn.XLOOKUP($K2306,mapping!$P$2:$P$4,mapping!$Q$2:$Q$4,,0)</f>
        <v>Medium</v>
      </c>
      <c r="Q2306" s="29" t="str">
        <f>_xlfn.XLOOKUP($I2306,mapping!$M$2:$M$4,mapping!$N$2:$N$4,,0)</f>
        <v>On-site</v>
      </c>
    </row>
    <row r="2307" spans="1:17" x14ac:dyDescent="0.25">
      <c r="A2307" s="28">
        <v>2024</v>
      </c>
      <c r="B2307" s="29" t="s">
        <v>11</v>
      </c>
      <c r="C2307" s="29" t="s">
        <v>12</v>
      </c>
      <c r="D2307" s="29" t="s">
        <v>22</v>
      </c>
      <c r="E2307" s="28">
        <v>176000</v>
      </c>
      <c r="F2307" s="29" t="s">
        <v>14</v>
      </c>
      <c r="G2307" s="28">
        <v>176000</v>
      </c>
      <c r="H2307" s="29" t="s">
        <v>17</v>
      </c>
      <c r="I2307" s="28">
        <v>100</v>
      </c>
      <c r="J2307" s="29" t="s">
        <v>17</v>
      </c>
      <c r="K2307" s="29" t="s">
        <v>16</v>
      </c>
      <c r="L2307" s="29" t="str">
        <f>_xlfn.XLOOKUP($D2307,mapping!$B$2:$B$124,mapping!$A$2:$A$124,,0)</f>
        <v>Data Scientist</v>
      </c>
      <c r="M2307" s="29" t="str">
        <f>_xlfn.XLOOKUP($C2307,mapping!$J$2:$J$5,mapping!$K$2:$K$5,,0)</f>
        <v>Full-Time</v>
      </c>
      <c r="N2307" s="29" t="str">
        <f>_xlfn.XLOOKUP($B2307,mapping!$G$2:$G$5,mapping!$H$2:$H$5,,0)</f>
        <v>Mid-Level</v>
      </c>
      <c r="O2307" s="29" t="str">
        <f>_xlfn.XLOOKUP($J2307,mapping!$D$2:$D$56,mapping!$E$2:$E$56,,0)</f>
        <v>United States</v>
      </c>
      <c r="P2307" s="29" t="str">
        <f>_xlfn.XLOOKUP($K2307,mapping!$P$2:$P$4,mapping!$Q$2:$Q$4,,0)</f>
        <v>Medium</v>
      </c>
      <c r="Q2307" s="29" t="str">
        <f>_xlfn.XLOOKUP($I2307,mapping!$M$2:$M$4,mapping!$N$2:$N$4,,0)</f>
        <v>Remote</v>
      </c>
    </row>
    <row r="2308" spans="1:17" x14ac:dyDescent="0.25">
      <c r="A2308" s="28">
        <v>2024</v>
      </c>
      <c r="B2308" s="29" t="s">
        <v>29</v>
      </c>
      <c r="C2308" s="29" t="s">
        <v>12</v>
      </c>
      <c r="D2308" s="29" t="s">
        <v>175</v>
      </c>
      <c r="E2308" s="28">
        <v>51000</v>
      </c>
      <c r="F2308" s="29" t="s">
        <v>14</v>
      </c>
      <c r="G2308" s="28">
        <v>51000</v>
      </c>
      <c r="H2308" s="29" t="s">
        <v>17</v>
      </c>
      <c r="I2308" s="28">
        <v>0</v>
      </c>
      <c r="J2308" s="29" t="s">
        <v>17</v>
      </c>
      <c r="K2308" s="29" t="s">
        <v>16</v>
      </c>
      <c r="L2308" s="29" t="str">
        <f>_xlfn.XLOOKUP($D2308,mapping!$B$2:$B$124,mapping!$A$2:$A$124,,0)</f>
        <v>Researcher</v>
      </c>
      <c r="M2308" s="29" t="str">
        <f>_xlfn.XLOOKUP($C2308,mapping!$J$2:$J$5,mapping!$K$2:$K$5,,0)</f>
        <v>Full-Time</v>
      </c>
      <c r="N2308" s="29" t="str">
        <f>_xlfn.XLOOKUP($B2308,mapping!$G$2:$G$5,mapping!$H$2:$H$5,,0)</f>
        <v>Junior</v>
      </c>
      <c r="O2308" s="29" t="str">
        <f>_xlfn.XLOOKUP($J2308,mapping!$D$2:$D$56,mapping!$E$2:$E$56,,0)</f>
        <v>United States</v>
      </c>
      <c r="P2308" s="29" t="str">
        <f>_xlfn.XLOOKUP($K2308,mapping!$P$2:$P$4,mapping!$Q$2:$Q$4,,0)</f>
        <v>Medium</v>
      </c>
      <c r="Q2308" s="29" t="str">
        <f>_xlfn.XLOOKUP($I2308,mapping!$M$2:$M$4,mapping!$N$2:$N$4,,0)</f>
        <v>On-site</v>
      </c>
    </row>
    <row r="2309" spans="1:17" x14ac:dyDescent="0.25">
      <c r="A2309" s="28">
        <v>2023</v>
      </c>
      <c r="B2309" s="29" t="s">
        <v>11</v>
      </c>
      <c r="C2309" s="29" t="s">
        <v>12</v>
      </c>
      <c r="D2309" s="29" t="s">
        <v>26</v>
      </c>
      <c r="E2309" s="28">
        <v>55000</v>
      </c>
      <c r="F2309" s="29" t="s">
        <v>27</v>
      </c>
      <c r="G2309" s="28">
        <v>67672</v>
      </c>
      <c r="H2309" s="29" t="s">
        <v>28</v>
      </c>
      <c r="I2309" s="28">
        <v>100</v>
      </c>
      <c r="J2309" s="29" t="s">
        <v>28</v>
      </c>
      <c r="K2309" s="29" t="s">
        <v>16</v>
      </c>
      <c r="L2309" s="29" t="str">
        <f>_xlfn.XLOOKUP($D2309,mapping!$B$2:$B$124,mapping!$A$2:$A$124,,0)</f>
        <v>Data Engineer</v>
      </c>
      <c r="M2309" s="29" t="str">
        <f>_xlfn.XLOOKUP($C2309,mapping!$J$2:$J$5,mapping!$K$2:$K$5,,0)</f>
        <v>Full-Time</v>
      </c>
      <c r="N2309" s="29" t="str">
        <f>_xlfn.XLOOKUP($B2309,mapping!$G$2:$G$5,mapping!$H$2:$H$5,,0)</f>
        <v>Mid-Level</v>
      </c>
      <c r="O2309" s="29" t="str">
        <f>_xlfn.XLOOKUP($J2309,mapping!$D$2:$D$56,mapping!$E$2:$E$56,,0)</f>
        <v>United Kingdom</v>
      </c>
      <c r="P2309" s="29" t="str">
        <f>_xlfn.XLOOKUP($K2309,mapping!$P$2:$P$4,mapping!$Q$2:$Q$4,,0)</f>
        <v>Medium</v>
      </c>
      <c r="Q2309" s="29" t="str">
        <f>_xlfn.XLOOKUP($I2309,mapping!$M$2:$M$4,mapping!$N$2:$N$4,,0)</f>
        <v>Remote</v>
      </c>
    </row>
    <row r="2310" spans="1:17" x14ac:dyDescent="0.25">
      <c r="A2310" s="28">
        <v>2023</v>
      </c>
      <c r="B2310" s="29" t="s">
        <v>11</v>
      </c>
      <c r="C2310" s="29" t="s">
        <v>12</v>
      </c>
      <c r="D2310" s="29" t="s">
        <v>18</v>
      </c>
      <c r="E2310" s="28">
        <v>172200</v>
      </c>
      <c r="F2310" s="29" t="s">
        <v>14</v>
      </c>
      <c r="G2310" s="28">
        <v>172200</v>
      </c>
      <c r="H2310" s="29" t="s">
        <v>17</v>
      </c>
      <c r="I2310" s="28">
        <v>0</v>
      </c>
      <c r="J2310" s="29" t="s">
        <v>17</v>
      </c>
      <c r="K2310" s="29" t="s">
        <v>16</v>
      </c>
      <c r="L2310" s="29" t="str">
        <f>_xlfn.XLOOKUP($D2310,mapping!$B$2:$B$124,mapping!$A$2:$A$124,,0)</f>
        <v>Machine Learning Engineer</v>
      </c>
      <c r="M2310" s="29" t="str">
        <f>_xlfn.XLOOKUP($C2310,mapping!$J$2:$J$5,mapping!$K$2:$K$5,,0)</f>
        <v>Full-Time</v>
      </c>
      <c r="N2310" s="29" t="str">
        <f>_xlfn.XLOOKUP($B2310,mapping!$G$2:$G$5,mapping!$H$2:$H$5,,0)</f>
        <v>Mid-Level</v>
      </c>
      <c r="O2310" s="29" t="str">
        <f>_xlfn.XLOOKUP($J2310,mapping!$D$2:$D$56,mapping!$E$2:$E$56,,0)</f>
        <v>United States</v>
      </c>
      <c r="P2310" s="29" t="str">
        <f>_xlfn.XLOOKUP($K2310,mapping!$P$2:$P$4,mapping!$Q$2:$Q$4,,0)</f>
        <v>Medium</v>
      </c>
      <c r="Q2310" s="29" t="str">
        <f>_xlfn.XLOOKUP($I2310,mapping!$M$2:$M$4,mapping!$N$2:$N$4,,0)</f>
        <v>On-site</v>
      </c>
    </row>
    <row r="2311" spans="1:17" x14ac:dyDescent="0.25">
      <c r="A2311" s="28">
        <v>2023</v>
      </c>
      <c r="B2311" s="29" t="s">
        <v>21</v>
      </c>
      <c r="C2311" s="29" t="s">
        <v>12</v>
      </c>
      <c r="D2311" s="29" t="s">
        <v>18</v>
      </c>
      <c r="E2311" s="28">
        <v>185000</v>
      </c>
      <c r="F2311" s="29" t="s">
        <v>14</v>
      </c>
      <c r="G2311" s="28">
        <v>185000</v>
      </c>
      <c r="H2311" s="29" t="s">
        <v>17</v>
      </c>
      <c r="I2311" s="28">
        <v>0</v>
      </c>
      <c r="J2311" s="29" t="s">
        <v>17</v>
      </c>
      <c r="K2311" s="29" t="s">
        <v>16</v>
      </c>
      <c r="L2311" s="29" t="str">
        <f>_xlfn.XLOOKUP($D2311,mapping!$B$2:$B$124,mapping!$A$2:$A$124,,0)</f>
        <v>Machine Learning Engineer</v>
      </c>
      <c r="M2311" s="29" t="str">
        <f>_xlfn.XLOOKUP($C2311,mapping!$J$2:$J$5,mapping!$K$2:$K$5,,0)</f>
        <v>Full-Time</v>
      </c>
      <c r="N2311" s="29" t="str">
        <f>_xlfn.XLOOKUP($B2311,mapping!$G$2:$G$5,mapping!$H$2:$H$5,,0)</f>
        <v>Senior</v>
      </c>
      <c r="O2311" s="29" t="str">
        <f>_xlfn.XLOOKUP($J2311,mapping!$D$2:$D$56,mapping!$E$2:$E$56,,0)</f>
        <v>United States</v>
      </c>
      <c r="P2311" s="29" t="str">
        <f>_xlfn.XLOOKUP($K2311,mapping!$P$2:$P$4,mapping!$Q$2:$Q$4,,0)</f>
        <v>Medium</v>
      </c>
      <c r="Q2311" s="29" t="str">
        <f>_xlfn.XLOOKUP($I2311,mapping!$M$2:$M$4,mapping!$N$2:$N$4,,0)</f>
        <v>On-site</v>
      </c>
    </row>
    <row r="2312" spans="1:17" x14ac:dyDescent="0.25">
      <c r="A2312" s="28">
        <v>2023</v>
      </c>
      <c r="B2312" s="29" t="s">
        <v>21</v>
      </c>
      <c r="C2312" s="29" t="s">
        <v>12</v>
      </c>
      <c r="D2312" s="29" t="s">
        <v>26</v>
      </c>
      <c r="E2312" s="28">
        <v>106800</v>
      </c>
      <c r="F2312" s="29" t="s">
        <v>14</v>
      </c>
      <c r="G2312" s="28">
        <v>106800</v>
      </c>
      <c r="H2312" s="29" t="s">
        <v>17</v>
      </c>
      <c r="I2312" s="28">
        <v>0</v>
      </c>
      <c r="J2312" s="29" t="s">
        <v>17</v>
      </c>
      <c r="K2312" s="29" t="s">
        <v>16</v>
      </c>
      <c r="L2312" s="29" t="str">
        <f>_xlfn.XLOOKUP($D2312,mapping!$B$2:$B$124,mapping!$A$2:$A$124,,0)</f>
        <v>Data Engineer</v>
      </c>
      <c r="M2312" s="29" t="str">
        <f>_xlfn.XLOOKUP($C2312,mapping!$J$2:$J$5,mapping!$K$2:$K$5,,0)</f>
        <v>Full-Time</v>
      </c>
      <c r="N2312" s="29" t="str">
        <f>_xlfn.XLOOKUP($B2312,mapping!$G$2:$G$5,mapping!$H$2:$H$5,,0)</f>
        <v>Senior</v>
      </c>
      <c r="O2312" s="29" t="str">
        <f>_xlfn.XLOOKUP($J2312,mapping!$D$2:$D$56,mapping!$E$2:$E$56,,0)</f>
        <v>United States</v>
      </c>
      <c r="P2312" s="29" t="str">
        <f>_xlfn.XLOOKUP($K2312,mapping!$P$2:$P$4,mapping!$Q$2:$Q$4,,0)</f>
        <v>Medium</v>
      </c>
      <c r="Q2312" s="29" t="str">
        <f>_xlfn.XLOOKUP($I2312,mapping!$M$2:$M$4,mapping!$N$2:$N$4,,0)</f>
        <v>On-site</v>
      </c>
    </row>
    <row r="2313" spans="1:17" x14ac:dyDescent="0.25">
      <c r="A2313" s="28">
        <v>2024</v>
      </c>
      <c r="B2313" s="29" t="s">
        <v>21</v>
      </c>
      <c r="C2313" s="29" t="s">
        <v>12</v>
      </c>
      <c r="D2313" s="29" t="s">
        <v>26</v>
      </c>
      <c r="E2313" s="28">
        <v>166000</v>
      </c>
      <c r="F2313" s="29" t="s">
        <v>14</v>
      </c>
      <c r="G2313" s="28">
        <v>166000</v>
      </c>
      <c r="H2313" s="29" t="s">
        <v>17</v>
      </c>
      <c r="I2313" s="28">
        <v>0</v>
      </c>
      <c r="J2313" s="29" t="s">
        <v>17</v>
      </c>
      <c r="K2313" s="29" t="s">
        <v>16</v>
      </c>
      <c r="L2313" s="29" t="str">
        <f>_xlfn.XLOOKUP($D2313,mapping!$B$2:$B$124,mapping!$A$2:$A$124,,0)</f>
        <v>Data Engineer</v>
      </c>
      <c r="M2313" s="29" t="str">
        <f>_xlfn.XLOOKUP($C2313,mapping!$J$2:$J$5,mapping!$K$2:$K$5,,0)</f>
        <v>Full-Time</v>
      </c>
      <c r="N2313" s="29" t="str">
        <f>_xlfn.XLOOKUP($B2313,mapping!$G$2:$G$5,mapping!$H$2:$H$5,,0)</f>
        <v>Senior</v>
      </c>
      <c r="O2313" s="29" t="str">
        <f>_xlfn.XLOOKUP($J2313,mapping!$D$2:$D$56,mapping!$E$2:$E$56,,0)</f>
        <v>United States</v>
      </c>
      <c r="P2313" s="29" t="str">
        <f>_xlfn.XLOOKUP($K2313,mapping!$P$2:$P$4,mapping!$Q$2:$Q$4,,0)</f>
        <v>Medium</v>
      </c>
      <c r="Q2313" s="29" t="str">
        <f>_xlfn.XLOOKUP($I2313,mapping!$M$2:$M$4,mapping!$N$2:$N$4,,0)</f>
        <v>On-site</v>
      </c>
    </row>
    <row r="2314" spans="1:17" x14ac:dyDescent="0.25">
      <c r="A2314" s="28">
        <v>2022</v>
      </c>
      <c r="B2314" s="29" t="s">
        <v>11</v>
      </c>
      <c r="C2314" s="29" t="s">
        <v>12</v>
      </c>
      <c r="D2314" s="29" t="s">
        <v>13</v>
      </c>
      <c r="E2314" s="28">
        <v>100000</v>
      </c>
      <c r="F2314" s="29" t="s">
        <v>14</v>
      </c>
      <c r="G2314" s="28">
        <v>100000</v>
      </c>
      <c r="H2314" s="29" t="s">
        <v>17</v>
      </c>
      <c r="I2314" s="28">
        <v>0</v>
      </c>
      <c r="J2314" s="29" t="s">
        <v>17</v>
      </c>
      <c r="K2314" s="29" t="s">
        <v>16</v>
      </c>
      <c r="L2314" s="29" t="str">
        <f>_xlfn.XLOOKUP($D2314,mapping!$B$2:$B$124,mapping!$A$2:$A$124,,0)</f>
        <v>Data Analyst</v>
      </c>
      <c r="M2314" s="29" t="str">
        <f>_xlfn.XLOOKUP($C2314,mapping!$J$2:$J$5,mapping!$K$2:$K$5,,0)</f>
        <v>Full-Time</v>
      </c>
      <c r="N2314" s="29" t="str">
        <f>_xlfn.XLOOKUP($B2314,mapping!$G$2:$G$5,mapping!$H$2:$H$5,,0)</f>
        <v>Mid-Level</v>
      </c>
      <c r="O2314" s="29" t="str">
        <f>_xlfn.XLOOKUP($J2314,mapping!$D$2:$D$56,mapping!$E$2:$E$56,,0)</f>
        <v>United States</v>
      </c>
      <c r="P2314" s="29" t="str">
        <f>_xlfn.XLOOKUP($K2314,mapping!$P$2:$P$4,mapping!$Q$2:$Q$4,,0)</f>
        <v>Medium</v>
      </c>
      <c r="Q2314" s="29" t="str">
        <f>_xlfn.XLOOKUP($I2314,mapping!$M$2:$M$4,mapping!$N$2:$N$4,,0)</f>
        <v>On-site</v>
      </c>
    </row>
    <row r="2315" spans="1:17" x14ac:dyDescent="0.25">
      <c r="A2315" s="28">
        <v>2024</v>
      </c>
      <c r="B2315" s="29" t="s">
        <v>21</v>
      </c>
      <c r="C2315" s="29" t="s">
        <v>12</v>
      </c>
      <c r="D2315" s="29" t="s">
        <v>23</v>
      </c>
      <c r="E2315" s="28">
        <v>120000</v>
      </c>
      <c r="F2315" s="29" t="s">
        <v>14</v>
      </c>
      <c r="G2315" s="28">
        <v>120000</v>
      </c>
      <c r="H2315" s="29" t="s">
        <v>17</v>
      </c>
      <c r="I2315" s="28">
        <v>100</v>
      </c>
      <c r="J2315" s="29" t="s">
        <v>17</v>
      </c>
      <c r="K2315" s="29" t="s">
        <v>16</v>
      </c>
      <c r="L2315" s="29" t="str">
        <f>_xlfn.XLOOKUP($D2315,mapping!$B$2:$B$124,mapping!$A$2:$A$124,,0)</f>
        <v>Researcher</v>
      </c>
      <c r="M2315" s="29" t="str">
        <f>_xlfn.XLOOKUP($C2315,mapping!$J$2:$J$5,mapping!$K$2:$K$5,,0)</f>
        <v>Full-Time</v>
      </c>
      <c r="N2315" s="29" t="str">
        <f>_xlfn.XLOOKUP($B2315,mapping!$G$2:$G$5,mapping!$H$2:$H$5,,0)</f>
        <v>Senior</v>
      </c>
      <c r="O2315" s="29" t="str">
        <f>_xlfn.XLOOKUP($J2315,mapping!$D$2:$D$56,mapping!$E$2:$E$56,,0)</f>
        <v>United States</v>
      </c>
      <c r="P2315" s="29" t="str">
        <f>_xlfn.XLOOKUP($K2315,mapping!$P$2:$P$4,mapping!$Q$2:$Q$4,,0)</f>
        <v>Medium</v>
      </c>
      <c r="Q2315" s="29" t="str">
        <f>_xlfn.XLOOKUP($I2315,mapping!$M$2:$M$4,mapping!$N$2:$N$4,,0)</f>
        <v>Remote</v>
      </c>
    </row>
    <row r="2316" spans="1:17" x14ac:dyDescent="0.25">
      <c r="A2316" s="28">
        <v>2023</v>
      </c>
      <c r="B2316" s="29" t="s">
        <v>21</v>
      </c>
      <c r="C2316" s="29" t="s">
        <v>12</v>
      </c>
      <c r="D2316" s="29" t="s">
        <v>13</v>
      </c>
      <c r="E2316" s="28">
        <v>115000</v>
      </c>
      <c r="F2316" s="29" t="s">
        <v>14</v>
      </c>
      <c r="G2316" s="28">
        <v>115000</v>
      </c>
      <c r="H2316" s="29" t="s">
        <v>17</v>
      </c>
      <c r="I2316" s="28">
        <v>100</v>
      </c>
      <c r="J2316" s="29" t="s">
        <v>17</v>
      </c>
      <c r="K2316" s="29" t="s">
        <v>16</v>
      </c>
      <c r="L2316" s="29" t="str">
        <f>_xlfn.XLOOKUP($D2316,mapping!$B$2:$B$124,mapping!$A$2:$A$124,,0)</f>
        <v>Data Analyst</v>
      </c>
      <c r="M2316" s="29" t="str">
        <f>_xlfn.XLOOKUP($C2316,mapping!$J$2:$J$5,mapping!$K$2:$K$5,,0)</f>
        <v>Full-Time</v>
      </c>
      <c r="N2316" s="29" t="str">
        <f>_xlfn.XLOOKUP($B2316,mapping!$G$2:$G$5,mapping!$H$2:$H$5,,0)</f>
        <v>Senior</v>
      </c>
      <c r="O2316" s="29" t="str">
        <f>_xlfn.XLOOKUP($J2316,mapping!$D$2:$D$56,mapping!$E$2:$E$56,,0)</f>
        <v>United States</v>
      </c>
      <c r="P2316" s="29" t="str">
        <f>_xlfn.XLOOKUP($K2316,mapping!$P$2:$P$4,mapping!$Q$2:$Q$4,,0)</f>
        <v>Medium</v>
      </c>
      <c r="Q2316" s="29" t="str">
        <f>_xlfn.XLOOKUP($I2316,mapping!$M$2:$M$4,mapping!$N$2:$N$4,,0)</f>
        <v>Remote</v>
      </c>
    </row>
    <row r="2317" spans="1:17" x14ac:dyDescent="0.25">
      <c r="A2317" s="28">
        <v>2023</v>
      </c>
      <c r="B2317" s="29" t="s">
        <v>21</v>
      </c>
      <c r="C2317" s="29" t="s">
        <v>12</v>
      </c>
      <c r="D2317" s="29" t="s">
        <v>57</v>
      </c>
      <c r="E2317" s="28">
        <v>59200</v>
      </c>
      <c r="F2317" s="29" t="s">
        <v>14</v>
      </c>
      <c r="G2317" s="28">
        <v>59200</v>
      </c>
      <c r="H2317" s="29" t="s">
        <v>17</v>
      </c>
      <c r="I2317" s="28">
        <v>0</v>
      </c>
      <c r="J2317" s="29" t="s">
        <v>17</v>
      </c>
      <c r="K2317" s="29" t="s">
        <v>16</v>
      </c>
      <c r="L2317" s="29" t="str">
        <f>_xlfn.XLOOKUP($D2317,mapping!$B$2:$B$124,mapping!$A$2:$A$124,,0)</f>
        <v>Data Scientist</v>
      </c>
      <c r="M2317" s="29" t="str">
        <f>_xlfn.XLOOKUP($C2317,mapping!$J$2:$J$5,mapping!$K$2:$K$5,,0)</f>
        <v>Full-Time</v>
      </c>
      <c r="N2317" s="29" t="str">
        <f>_xlfn.XLOOKUP($B2317,mapping!$G$2:$G$5,mapping!$H$2:$H$5,,0)</f>
        <v>Senior</v>
      </c>
      <c r="O2317" s="29" t="str">
        <f>_xlfn.XLOOKUP($J2317,mapping!$D$2:$D$56,mapping!$E$2:$E$56,,0)</f>
        <v>United States</v>
      </c>
      <c r="P2317" s="29" t="str">
        <f>_xlfn.XLOOKUP($K2317,mapping!$P$2:$P$4,mapping!$Q$2:$Q$4,,0)</f>
        <v>Medium</v>
      </c>
      <c r="Q2317" s="29" t="str">
        <f>_xlfn.XLOOKUP($I2317,mapping!$M$2:$M$4,mapping!$N$2:$N$4,,0)</f>
        <v>On-site</v>
      </c>
    </row>
    <row r="2318" spans="1:17" x14ac:dyDescent="0.25">
      <c r="A2318" s="28">
        <v>2024</v>
      </c>
      <c r="B2318" s="29" t="s">
        <v>21</v>
      </c>
      <c r="C2318" s="29" t="s">
        <v>12</v>
      </c>
      <c r="D2318" s="29" t="s">
        <v>18</v>
      </c>
      <c r="E2318" s="28">
        <v>189000</v>
      </c>
      <c r="F2318" s="29" t="s">
        <v>14</v>
      </c>
      <c r="G2318" s="28">
        <v>189000</v>
      </c>
      <c r="H2318" s="29" t="s">
        <v>17</v>
      </c>
      <c r="I2318" s="28">
        <v>0</v>
      </c>
      <c r="J2318" s="29" t="s">
        <v>17</v>
      </c>
      <c r="K2318" s="29" t="s">
        <v>16</v>
      </c>
      <c r="L2318" s="29" t="str">
        <f>_xlfn.XLOOKUP($D2318,mapping!$B$2:$B$124,mapping!$A$2:$A$124,,0)</f>
        <v>Machine Learning Engineer</v>
      </c>
      <c r="M2318" s="29" t="str">
        <f>_xlfn.XLOOKUP($C2318,mapping!$J$2:$J$5,mapping!$K$2:$K$5,,0)</f>
        <v>Full-Time</v>
      </c>
      <c r="N2318" s="29" t="str">
        <f>_xlfn.XLOOKUP($B2318,mapping!$G$2:$G$5,mapping!$H$2:$H$5,,0)</f>
        <v>Senior</v>
      </c>
      <c r="O2318" s="29" t="str">
        <f>_xlfn.XLOOKUP($J2318,mapping!$D$2:$D$56,mapping!$E$2:$E$56,,0)</f>
        <v>United States</v>
      </c>
      <c r="P2318" s="29" t="str">
        <f>_xlfn.XLOOKUP($K2318,mapping!$P$2:$P$4,mapping!$Q$2:$Q$4,,0)</f>
        <v>Medium</v>
      </c>
      <c r="Q2318" s="29" t="str">
        <f>_xlfn.XLOOKUP($I2318,mapping!$M$2:$M$4,mapping!$N$2:$N$4,,0)</f>
        <v>On-site</v>
      </c>
    </row>
    <row r="2319" spans="1:17" x14ac:dyDescent="0.25">
      <c r="A2319" s="28">
        <v>2023</v>
      </c>
      <c r="B2319" s="29" t="s">
        <v>21</v>
      </c>
      <c r="C2319" s="29" t="s">
        <v>12</v>
      </c>
      <c r="D2319" s="29" t="s">
        <v>13</v>
      </c>
      <c r="E2319" s="28">
        <v>140000</v>
      </c>
      <c r="F2319" s="29" t="s">
        <v>14</v>
      </c>
      <c r="G2319" s="28">
        <v>140000</v>
      </c>
      <c r="H2319" s="29" t="s">
        <v>17</v>
      </c>
      <c r="I2319" s="28">
        <v>0</v>
      </c>
      <c r="J2319" s="29" t="s">
        <v>17</v>
      </c>
      <c r="K2319" s="29" t="s">
        <v>16</v>
      </c>
      <c r="L2319" s="29" t="str">
        <f>_xlfn.XLOOKUP($D2319,mapping!$B$2:$B$124,mapping!$A$2:$A$124,,0)</f>
        <v>Data Analyst</v>
      </c>
      <c r="M2319" s="29" t="str">
        <f>_xlfn.XLOOKUP($C2319,mapping!$J$2:$J$5,mapping!$K$2:$K$5,,0)</f>
        <v>Full-Time</v>
      </c>
      <c r="N2319" s="29" t="str">
        <f>_xlfn.XLOOKUP($B2319,mapping!$G$2:$G$5,mapping!$H$2:$H$5,,0)</f>
        <v>Senior</v>
      </c>
      <c r="O2319" s="29" t="str">
        <f>_xlfn.XLOOKUP($J2319,mapping!$D$2:$D$56,mapping!$E$2:$E$56,,0)</f>
        <v>United States</v>
      </c>
      <c r="P2319" s="29" t="str">
        <f>_xlfn.XLOOKUP($K2319,mapping!$P$2:$P$4,mapping!$Q$2:$Q$4,,0)</f>
        <v>Medium</v>
      </c>
      <c r="Q2319" s="29" t="str">
        <f>_xlfn.XLOOKUP($I2319,mapping!$M$2:$M$4,mapping!$N$2:$N$4,,0)</f>
        <v>On-site</v>
      </c>
    </row>
    <row r="2320" spans="1:17" x14ac:dyDescent="0.25">
      <c r="A2320" s="28">
        <v>2023</v>
      </c>
      <c r="B2320" s="29" t="s">
        <v>11</v>
      </c>
      <c r="C2320" s="29" t="s">
        <v>12</v>
      </c>
      <c r="D2320" s="29" t="s">
        <v>176</v>
      </c>
      <c r="E2320" s="28">
        <v>95000</v>
      </c>
      <c r="F2320" s="29" t="s">
        <v>14</v>
      </c>
      <c r="G2320" s="28">
        <v>95000</v>
      </c>
      <c r="H2320" s="29" t="s">
        <v>17</v>
      </c>
      <c r="I2320" s="28">
        <v>0</v>
      </c>
      <c r="J2320" s="29" t="s">
        <v>17</v>
      </c>
      <c r="K2320" s="29" t="s">
        <v>16</v>
      </c>
      <c r="L2320" s="29" t="str">
        <f>_xlfn.XLOOKUP($D2320,mapping!$B$2:$B$124,mapping!$A$2:$A$124,,0)</f>
        <v>Data Engineer</v>
      </c>
      <c r="M2320" s="29" t="str">
        <f>_xlfn.XLOOKUP($C2320,mapping!$J$2:$J$5,mapping!$K$2:$K$5,,0)</f>
        <v>Full-Time</v>
      </c>
      <c r="N2320" s="29" t="str">
        <f>_xlfn.XLOOKUP($B2320,mapping!$G$2:$G$5,mapping!$H$2:$H$5,,0)</f>
        <v>Mid-Level</v>
      </c>
      <c r="O2320" s="29" t="str">
        <f>_xlfn.XLOOKUP($J2320,mapping!$D$2:$D$56,mapping!$E$2:$E$56,,0)</f>
        <v>United States</v>
      </c>
      <c r="P2320" s="29" t="str">
        <f>_xlfn.XLOOKUP($K2320,mapping!$P$2:$P$4,mapping!$Q$2:$Q$4,,0)</f>
        <v>Medium</v>
      </c>
      <c r="Q2320" s="29" t="str">
        <f>_xlfn.XLOOKUP($I2320,mapping!$M$2:$M$4,mapping!$N$2:$N$4,,0)</f>
        <v>On-site</v>
      </c>
    </row>
    <row r="2321" spans="1:17" x14ac:dyDescent="0.25">
      <c r="A2321" s="28">
        <v>2024</v>
      </c>
      <c r="B2321" s="29" t="s">
        <v>29</v>
      </c>
      <c r="C2321" s="29" t="s">
        <v>12</v>
      </c>
      <c r="D2321" s="29" t="s">
        <v>13</v>
      </c>
      <c r="E2321" s="28">
        <v>100000</v>
      </c>
      <c r="F2321" s="29" t="s">
        <v>14</v>
      </c>
      <c r="G2321" s="28">
        <v>100000</v>
      </c>
      <c r="H2321" s="29" t="s">
        <v>17</v>
      </c>
      <c r="I2321" s="28">
        <v>0</v>
      </c>
      <c r="J2321" s="29" t="s">
        <v>17</v>
      </c>
      <c r="K2321" s="29" t="s">
        <v>16</v>
      </c>
      <c r="L2321" s="29" t="str">
        <f>_xlfn.XLOOKUP($D2321,mapping!$B$2:$B$124,mapping!$A$2:$A$124,,0)</f>
        <v>Data Analyst</v>
      </c>
      <c r="M2321" s="29" t="str">
        <f>_xlfn.XLOOKUP($C2321,mapping!$J$2:$J$5,mapping!$K$2:$K$5,,0)</f>
        <v>Full-Time</v>
      </c>
      <c r="N2321" s="29" t="str">
        <f>_xlfn.XLOOKUP($B2321,mapping!$G$2:$G$5,mapping!$H$2:$H$5,,0)</f>
        <v>Junior</v>
      </c>
      <c r="O2321" s="29" t="str">
        <f>_xlfn.XLOOKUP($J2321,mapping!$D$2:$D$56,mapping!$E$2:$E$56,,0)</f>
        <v>United States</v>
      </c>
      <c r="P2321" s="29" t="str">
        <f>_xlfn.XLOOKUP($K2321,mapping!$P$2:$P$4,mapping!$Q$2:$Q$4,,0)</f>
        <v>Medium</v>
      </c>
      <c r="Q2321" s="29" t="str">
        <f>_xlfn.XLOOKUP($I2321,mapping!$M$2:$M$4,mapping!$N$2:$N$4,,0)</f>
        <v>On-site</v>
      </c>
    </row>
    <row r="2322" spans="1:17" x14ac:dyDescent="0.25">
      <c r="A2322" s="28">
        <v>2023</v>
      </c>
      <c r="B2322" s="29" t="s">
        <v>21</v>
      </c>
      <c r="C2322" s="29" t="s">
        <v>12</v>
      </c>
      <c r="D2322" s="29" t="s">
        <v>23</v>
      </c>
      <c r="E2322" s="28">
        <v>273000</v>
      </c>
      <c r="F2322" s="29" t="s">
        <v>14</v>
      </c>
      <c r="G2322" s="28">
        <v>273000</v>
      </c>
      <c r="H2322" s="29" t="s">
        <v>17</v>
      </c>
      <c r="I2322" s="28">
        <v>0</v>
      </c>
      <c r="J2322" s="29" t="s">
        <v>17</v>
      </c>
      <c r="K2322" s="29" t="s">
        <v>16</v>
      </c>
      <c r="L2322" s="29" t="str">
        <f>_xlfn.XLOOKUP($D2322,mapping!$B$2:$B$124,mapping!$A$2:$A$124,,0)</f>
        <v>Researcher</v>
      </c>
      <c r="M2322" s="29" t="str">
        <f>_xlfn.XLOOKUP($C2322,mapping!$J$2:$J$5,mapping!$K$2:$K$5,,0)</f>
        <v>Full-Time</v>
      </c>
      <c r="N2322" s="29" t="str">
        <f>_xlfn.XLOOKUP($B2322,mapping!$G$2:$G$5,mapping!$H$2:$H$5,,0)</f>
        <v>Senior</v>
      </c>
      <c r="O2322" s="29" t="str">
        <f>_xlfn.XLOOKUP($J2322,mapping!$D$2:$D$56,mapping!$E$2:$E$56,,0)</f>
        <v>United States</v>
      </c>
      <c r="P2322" s="29" t="str">
        <f>_xlfn.XLOOKUP($K2322,mapping!$P$2:$P$4,mapping!$Q$2:$Q$4,,0)</f>
        <v>Medium</v>
      </c>
      <c r="Q2322" s="29" t="str">
        <f>_xlfn.XLOOKUP($I2322,mapping!$M$2:$M$4,mapping!$N$2:$N$4,,0)</f>
        <v>On-site</v>
      </c>
    </row>
    <row r="2323" spans="1:17" x14ac:dyDescent="0.25">
      <c r="A2323" s="28">
        <v>2024</v>
      </c>
      <c r="B2323" s="29" t="s">
        <v>21</v>
      </c>
      <c r="C2323" s="29" t="s">
        <v>12</v>
      </c>
      <c r="D2323" s="29" t="s">
        <v>22</v>
      </c>
      <c r="E2323" s="28">
        <v>199000</v>
      </c>
      <c r="F2323" s="29" t="s">
        <v>14</v>
      </c>
      <c r="G2323" s="28">
        <v>199000</v>
      </c>
      <c r="H2323" s="29" t="s">
        <v>17</v>
      </c>
      <c r="I2323" s="28">
        <v>0</v>
      </c>
      <c r="J2323" s="29" t="s">
        <v>17</v>
      </c>
      <c r="K2323" s="29" t="s">
        <v>16</v>
      </c>
      <c r="L2323" s="29" t="str">
        <f>_xlfn.XLOOKUP($D2323,mapping!$B$2:$B$124,mapping!$A$2:$A$124,,0)</f>
        <v>Data Scientist</v>
      </c>
      <c r="M2323" s="29" t="str">
        <f>_xlfn.XLOOKUP($C2323,mapping!$J$2:$J$5,mapping!$K$2:$K$5,,0)</f>
        <v>Full-Time</v>
      </c>
      <c r="N2323" s="29" t="str">
        <f>_xlfn.XLOOKUP($B2323,mapping!$G$2:$G$5,mapping!$H$2:$H$5,,0)</f>
        <v>Senior</v>
      </c>
      <c r="O2323" s="29" t="str">
        <f>_xlfn.XLOOKUP($J2323,mapping!$D$2:$D$56,mapping!$E$2:$E$56,,0)</f>
        <v>United States</v>
      </c>
      <c r="P2323" s="29" t="str">
        <f>_xlfn.XLOOKUP($K2323,mapping!$P$2:$P$4,mapping!$Q$2:$Q$4,,0)</f>
        <v>Medium</v>
      </c>
      <c r="Q2323" s="29" t="str">
        <f>_xlfn.XLOOKUP($I2323,mapping!$M$2:$M$4,mapping!$N$2:$N$4,,0)</f>
        <v>On-site</v>
      </c>
    </row>
    <row r="2324" spans="1:17" x14ac:dyDescent="0.25">
      <c r="A2324" s="28">
        <v>2023</v>
      </c>
      <c r="B2324" s="29" t="s">
        <v>21</v>
      </c>
      <c r="C2324" s="29" t="s">
        <v>12</v>
      </c>
      <c r="D2324" s="29" t="s">
        <v>22</v>
      </c>
      <c r="E2324" s="28">
        <v>159832</v>
      </c>
      <c r="F2324" s="29" t="s">
        <v>14</v>
      </c>
      <c r="G2324" s="28">
        <v>159832</v>
      </c>
      <c r="H2324" s="29" t="s">
        <v>17</v>
      </c>
      <c r="I2324" s="28">
        <v>0</v>
      </c>
      <c r="J2324" s="29" t="s">
        <v>17</v>
      </c>
      <c r="K2324" s="29" t="s">
        <v>16</v>
      </c>
      <c r="L2324" s="29" t="str">
        <f>_xlfn.XLOOKUP($D2324,mapping!$B$2:$B$124,mapping!$A$2:$A$124,,0)</f>
        <v>Data Scientist</v>
      </c>
      <c r="M2324" s="29" t="str">
        <f>_xlfn.XLOOKUP($C2324,mapping!$J$2:$J$5,mapping!$K$2:$K$5,,0)</f>
        <v>Full-Time</v>
      </c>
      <c r="N2324" s="29" t="str">
        <f>_xlfn.XLOOKUP($B2324,mapping!$G$2:$G$5,mapping!$H$2:$H$5,,0)</f>
        <v>Senior</v>
      </c>
      <c r="O2324" s="29" t="str">
        <f>_xlfn.XLOOKUP($J2324,mapping!$D$2:$D$56,mapping!$E$2:$E$56,,0)</f>
        <v>United States</v>
      </c>
      <c r="P2324" s="29" t="str">
        <f>_xlfn.XLOOKUP($K2324,mapping!$P$2:$P$4,mapping!$Q$2:$Q$4,,0)</f>
        <v>Medium</v>
      </c>
      <c r="Q2324" s="29" t="str">
        <f>_xlfn.XLOOKUP($I2324,mapping!$M$2:$M$4,mapping!$N$2:$N$4,,0)</f>
        <v>On-site</v>
      </c>
    </row>
    <row r="2325" spans="1:17" x14ac:dyDescent="0.25">
      <c r="A2325" s="28">
        <v>2023</v>
      </c>
      <c r="B2325" s="29" t="s">
        <v>21</v>
      </c>
      <c r="C2325" s="29" t="s">
        <v>12</v>
      </c>
      <c r="D2325" s="29" t="s">
        <v>18</v>
      </c>
      <c r="E2325" s="28">
        <v>283200</v>
      </c>
      <c r="F2325" s="29" t="s">
        <v>14</v>
      </c>
      <c r="G2325" s="28">
        <v>283200</v>
      </c>
      <c r="H2325" s="29" t="s">
        <v>17</v>
      </c>
      <c r="I2325" s="28">
        <v>0</v>
      </c>
      <c r="J2325" s="29" t="s">
        <v>17</v>
      </c>
      <c r="K2325" s="29" t="s">
        <v>16</v>
      </c>
      <c r="L2325" s="29" t="str">
        <f>_xlfn.XLOOKUP($D2325,mapping!$B$2:$B$124,mapping!$A$2:$A$124,,0)</f>
        <v>Machine Learning Engineer</v>
      </c>
      <c r="M2325" s="29" t="str">
        <f>_xlfn.XLOOKUP($C2325,mapping!$J$2:$J$5,mapping!$K$2:$K$5,,0)</f>
        <v>Full-Time</v>
      </c>
      <c r="N2325" s="29" t="str">
        <f>_xlfn.XLOOKUP($B2325,mapping!$G$2:$G$5,mapping!$H$2:$H$5,,0)</f>
        <v>Senior</v>
      </c>
      <c r="O2325" s="29" t="str">
        <f>_xlfn.XLOOKUP($J2325,mapping!$D$2:$D$56,mapping!$E$2:$E$56,,0)</f>
        <v>United States</v>
      </c>
      <c r="P2325" s="29" t="str">
        <f>_xlfn.XLOOKUP($K2325,mapping!$P$2:$P$4,mapping!$Q$2:$Q$4,,0)</f>
        <v>Medium</v>
      </c>
      <c r="Q2325" s="29" t="str">
        <f>_xlfn.XLOOKUP($I2325,mapping!$M$2:$M$4,mapping!$N$2:$N$4,,0)</f>
        <v>On-site</v>
      </c>
    </row>
    <row r="2326" spans="1:17" x14ac:dyDescent="0.25">
      <c r="A2326" s="28">
        <v>2022</v>
      </c>
      <c r="B2326" s="29" t="s">
        <v>21</v>
      </c>
      <c r="C2326" s="29" t="s">
        <v>12</v>
      </c>
      <c r="D2326" s="29" t="s">
        <v>13</v>
      </c>
      <c r="E2326" s="28">
        <v>117000</v>
      </c>
      <c r="F2326" s="29" t="s">
        <v>14</v>
      </c>
      <c r="G2326" s="28">
        <v>117000</v>
      </c>
      <c r="H2326" s="29" t="s">
        <v>17</v>
      </c>
      <c r="I2326" s="28">
        <v>100</v>
      </c>
      <c r="J2326" s="29" t="s">
        <v>17</v>
      </c>
      <c r="K2326" s="29" t="s">
        <v>16</v>
      </c>
      <c r="L2326" s="29" t="str">
        <f>_xlfn.XLOOKUP($D2326,mapping!$B$2:$B$124,mapping!$A$2:$A$124,,0)</f>
        <v>Data Analyst</v>
      </c>
      <c r="M2326" s="29" t="str">
        <f>_xlfn.XLOOKUP($C2326,mapping!$J$2:$J$5,mapping!$K$2:$K$5,,0)</f>
        <v>Full-Time</v>
      </c>
      <c r="N2326" s="29" t="str">
        <f>_xlfn.XLOOKUP($B2326,mapping!$G$2:$G$5,mapping!$H$2:$H$5,,0)</f>
        <v>Senior</v>
      </c>
      <c r="O2326" s="29" t="str">
        <f>_xlfn.XLOOKUP($J2326,mapping!$D$2:$D$56,mapping!$E$2:$E$56,,0)</f>
        <v>United States</v>
      </c>
      <c r="P2326" s="29" t="str">
        <f>_xlfn.XLOOKUP($K2326,mapping!$P$2:$P$4,mapping!$Q$2:$Q$4,,0)</f>
        <v>Medium</v>
      </c>
      <c r="Q2326" s="29" t="str">
        <f>_xlfn.XLOOKUP($I2326,mapping!$M$2:$M$4,mapping!$N$2:$N$4,,0)</f>
        <v>Remote</v>
      </c>
    </row>
    <row r="2327" spans="1:17" x14ac:dyDescent="0.25">
      <c r="A2327" s="28">
        <v>2024</v>
      </c>
      <c r="B2327" s="29" t="s">
        <v>21</v>
      </c>
      <c r="C2327" s="29" t="s">
        <v>12</v>
      </c>
      <c r="D2327" s="29" t="s">
        <v>31</v>
      </c>
      <c r="E2327" s="28">
        <v>130000</v>
      </c>
      <c r="F2327" s="29" t="s">
        <v>14</v>
      </c>
      <c r="G2327" s="28">
        <v>130000</v>
      </c>
      <c r="H2327" s="29" t="s">
        <v>17</v>
      </c>
      <c r="I2327" s="28">
        <v>0</v>
      </c>
      <c r="J2327" s="29" t="s">
        <v>17</v>
      </c>
      <c r="K2327" s="29" t="s">
        <v>16</v>
      </c>
      <c r="L2327" s="29" t="str">
        <f>_xlfn.XLOOKUP($D2327,mapping!$B$2:$B$124,mapping!$A$2:$A$124,,0)</f>
        <v>Analytics Engineer</v>
      </c>
      <c r="M2327" s="29" t="str">
        <f>_xlfn.XLOOKUP($C2327,mapping!$J$2:$J$5,mapping!$K$2:$K$5,,0)</f>
        <v>Full-Time</v>
      </c>
      <c r="N2327" s="29" t="str">
        <f>_xlfn.XLOOKUP($B2327,mapping!$G$2:$G$5,mapping!$H$2:$H$5,,0)</f>
        <v>Senior</v>
      </c>
      <c r="O2327" s="29" t="str">
        <f>_xlfn.XLOOKUP($J2327,mapping!$D$2:$D$56,mapping!$E$2:$E$56,,0)</f>
        <v>United States</v>
      </c>
      <c r="P2327" s="29" t="str">
        <f>_xlfn.XLOOKUP($K2327,mapping!$P$2:$P$4,mapping!$Q$2:$Q$4,,0)</f>
        <v>Medium</v>
      </c>
      <c r="Q2327" s="29" t="str">
        <f>_xlfn.XLOOKUP($I2327,mapping!$M$2:$M$4,mapping!$N$2:$N$4,,0)</f>
        <v>On-site</v>
      </c>
    </row>
    <row r="2328" spans="1:17" x14ac:dyDescent="0.25">
      <c r="A2328" s="28">
        <v>2023</v>
      </c>
      <c r="B2328" s="29" t="s">
        <v>21</v>
      </c>
      <c r="C2328" s="29" t="s">
        <v>12</v>
      </c>
      <c r="D2328" s="29" t="s">
        <v>26</v>
      </c>
      <c r="E2328" s="28">
        <v>100706</v>
      </c>
      <c r="F2328" s="29" t="s">
        <v>14</v>
      </c>
      <c r="G2328" s="28">
        <v>100706</v>
      </c>
      <c r="H2328" s="29" t="s">
        <v>17</v>
      </c>
      <c r="I2328" s="28">
        <v>0</v>
      </c>
      <c r="J2328" s="29" t="s">
        <v>17</v>
      </c>
      <c r="K2328" s="29" t="s">
        <v>16</v>
      </c>
      <c r="L2328" s="29" t="str">
        <f>_xlfn.XLOOKUP($D2328,mapping!$B$2:$B$124,mapping!$A$2:$A$124,,0)</f>
        <v>Data Engineer</v>
      </c>
      <c r="M2328" s="29" t="str">
        <f>_xlfn.XLOOKUP($C2328,mapping!$J$2:$J$5,mapping!$K$2:$K$5,,0)</f>
        <v>Full-Time</v>
      </c>
      <c r="N2328" s="29" t="str">
        <f>_xlfn.XLOOKUP($B2328,mapping!$G$2:$G$5,mapping!$H$2:$H$5,,0)</f>
        <v>Senior</v>
      </c>
      <c r="O2328" s="29" t="str">
        <f>_xlfn.XLOOKUP($J2328,mapping!$D$2:$D$56,mapping!$E$2:$E$56,,0)</f>
        <v>United States</v>
      </c>
      <c r="P2328" s="29" t="str">
        <f>_xlfn.XLOOKUP($K2328,mapping!$P$2:$P$4,mapping!$Q$2:$Q$4,,0)</f>
        <v>Medium</v>
      </c>
      <c r="Q2328" s="29" t="str">
        <f>_xlfn.XLOOKUP($I2328,mapping!$M$2:$M$4,mapping!$N$2:$N$4,,0)</f>
        <v>On-site</v>
      </c>
    </row>
    <row r="2329" spans="1:17" x14ac:dyDescent="0.25">
      <c r="A2329" s="28">
        <v>2024</v>
      </c>
      <c r="B2329" s="29" t="s">
        <v>21</v>
      </c>
      <c r="C2329" s="29" t="s">
        <v>12</v>
      </c>
      <c r="D2329" s="29" t="s">
        <v>23</v>
      </c>
      <c r="E2329" s="28">
        <v>176700</v>
      </c>
      <c r="F2329" s="29" t="s">
        <v>14</v>
      </c>
      <c r="G2329" s="28">
        <v>176700</v>
      </c>
      <c r="H2329" s="29" t="s">
        <v>17</v>
      </c>
      <c r="I2329" s="28">
        <v>0</v>
      </c>
      <c r="J2329" s="29" t="s">
        <v>17</v>
      </c>
      <c r="K2329" s="29" t="s">
        <v>16</v>
      </c>
      <c r="L2329" s="29" t="str">
        <f>_xlfn.XLOOKUP($D2329,mapping!$B$2:$B$124,mapping!$A$2:$A$124,,0)</f>
        <v>Researcher</v>
      </c>
      <c r="M2329" s="29" t="str">
        <f>_xlfn.XLOOKUP($C2329,mapping!$J$2:$J$5,mapping!$K$2:$K$5,,0)</f>
        <v>Full-Time</v>
      </c>
      <c r="N2329" s="29" t="str">
        <f>_xlfn.XLOOKUP($B2329,mapping!$G$2:$G$5,mapping!$H$2:$H$5,,0)</f>
        <v>Senior</v>
      </c>
      <c r="O2329" s="29" t="str">
        <f>_xlfn.XLOOKUP($J2329,mapping!$D$2:$D$56,mapping!$E$2:$E$56,,0)</f>
        <v>United States</v>
      </c>
      <c r="P2329" s="29" t="str">
        <f>_xlfn.XLOOKUP($K2329,mapping!$P$2:$P$4,mapping!$Q$2:$Q$4,,0)</f>
        <v>Medium</v>
      </c>
      <c r="Q2329" s="29" t="str">
        <f>_xlfn.XLOOKUP($I2329,mapping!$M$2:$M$4,mapping!$N$2:$N$4,,0)</f>
        <v>On-site</v>
      </c>
    </row>
    <row r="2330" spans="1:17" x14ac:dyDescent="0.25">
      <c r="A2330" s="28">
        <v>2023</v>
      </c>
      <c r="B2330" s="29" t="s">
        <v>21</v>
      </c>
      <c r="C2330" s="29" t="s">
        <v>12</v>
      </c>
      <c r="D2330" s="29" t="s">
        <v>26</v>
      </c>
      <c r="E2330" s="28">
        <v>169280</v>
      </c>
      <c r="F2330" s="29" t="s">
        <v>14</v>
      </c>
      <c r="G2330" s="28">
        <v>169280</v>
      </c>
      <c r="H2330" s="29" t="s">
        <v>17</v>
      </c>
      <c r="I2330" s="28">
        <v>100</v>
      </c>
      <c r="J2330" s="29" t="s">
        <v>17</v>
      </c>
      <c r="K2330" s="29" t="s">
        <v>16</v>
      </c>
      <c r="L2330" s="29" t="str">
        <f>_xlfn.XLOOKUP($D2330,mapping!$B$2:$B$124,mapping!$A$2:$A$124,,0)</f>
        <v>Data Engineer</v>
      </c>
      <c r="M2330" s="29" t="str">
        <f>_xlfn.XLOOKUP($C2330,mapping!$J$2:$J$5,mapping!$K$2:$K$5,,0)</f>
        <v>Full-Time</v>
      </c>
      <c r="N2330" s="29" t="str">
        <f>_xlfn.XLOOKUP($B2330,mapping!$G$2:$G$5,mapping!$H$2:$H$5,,0)</f>
        <v>Senior</v>
      </c>
      <c r="O2330" s="29" t="str">
        <f>_xlfn.XLOOKUP($J2330,mapping!$D$2:$D$56,mapping!$E$2:$E$56,,0)</f>
        <v>United States</v>
      </c>
      <c r="P2330" s="29" t="str">
        <f>_xlfn.XLOOKUP($K2330,mapping!$P$2:$P$4,mapping!$Q$2:$Q$4,,0)</f>
        <v>Medium</v>
      </c>
      <c r="Q2330" s="29" t="str">
        <f>_xlfn.XLOOKUP($I2330,mapping!$M$2:$M$4,mapping!$N$2:$N$4,,0)</f>
        <v>Remote</v>
      </c>
    </row>
    <row r="2331" spans="1:17" x14ac:dyDescent="0.25">
      <c r="A2331" s="28">
        <v>2023</v>
      </c>
      <c r="B2331" s="29" t="s">
        <v>21</v>
      </c>
      <c r="C2331" s="29" t="s">
        <v>12</v>
      </c>
      <c r="D2331" s="29" t="s">
        <v>18</v>
      </c>
      <c r="E2331" s="28">
        <v>170000</v>
      </c>
      <c r="F2331" s="29" t="s">
        <v>14</v>
      </c>
      <c r="G2331" s="28">
        <v>170000</v>
      </c>
      <c r="H2331" s="29" t="s">
        <v>17</v>
      </c>
      <c r="I2331" s="28">
        <v>0</v>
      </c>
      <c r="J2331" s="29" t="s">
        <v>17</v>
      </c>
      <c r="K2331" s="29" t="s">
        <v>16</v>
      </c>
      <c r="L2331" s="29" t="str">
        <f>_xlfn.XLOOKUP($D2331,mapping!$B$2:$B$124,mapping!$A$2:$A$124,,0)</f>
        <v>Machine Learning Engineer</v>
      </c>
      <c r="M2331" s="29" t="str">
        <f>_xlfn.XLOOKUP($C2331,mapping!$J$2:$J$5,mapping!$K$2:$K$5,,0)</f>
        <v>Full-Time</v>
      </c>
      <c r="N2331" s="29" t="str">
        <f>_xlfn.XLOOKUP($B2331,mapping!$G$2:$G$5,mapping!$H$2:$H$5,,0)</f>
        <v>Senior</v>
      </c>
      <c r="O2331" s="29" t="str">
        <f>_xlfn.XLOOKUP($J2331,mapping!$D$2:$D$56,mapping!$E$2:$E$56,,0)</f>
        <v>United States</v>
      </c>
      <c r="P2331" s="29" t="str">
        <f>_xlfn.XLOOKUP($K2331,mapping!$P$2:$P$4,mapping!$Q$2:$Q$4,,0)</f>
        <v>Medium</v>
      </c>
      <c r="Q2331" s="29" t="str">
        <f>_xlfn.XLOOKUP($I2331,mapping!$M$2:$M$4,mapping!$N$2:$N$4,,0)</f>
        <v>On-site</v>
      </c>
    </row>
    <row r="2332" spans="1:17" x14ac:dyDescent="0.25">
      <c r="A2332" s="28">
        <v>2024</v>
      </c>
      <c r="B2332" s="29" t="s">
        <v>29</v>
      </c>
      <c r="C2332" s="29" t="s">
        <v>12</v>
      </c>
      <c r="D2332" s="29" t="s">
        <v>100</v>
      </c>
      <c r="E2332" s="28">
        <v>60000</v>
      </c>
      <c r="F2332" s="29" t="s">
        <v>14</v>
      </c>
      <c r="G2332" s="28">
        <v>60000</v>
      </c>
      <c r="H2332" s="29" t="s">
        <v>17</v>
      </c>
      <c r="I2332" s="28">
        <v>0</v>
      </c>
      <c r="J2332" s="29" t="s">
        <v>17</v>
      </c>
      <c r="K2332" s="29" t="s">
        <v>16</v>
      </c>
      <c r="L2332" s="29" t="str">
        <f>_xlfn.XLOOKUP($D2332,mapping!$B$2:$B$124,mapping!$A$2:$A$124,,0)</f>
        <v>Data Manager</v>
      </c>
      <c r="M2332" s="29" t="str">
        <f>_xlfn.XLOOKUP($C2332,mapping!$J$2:$J$5,mapping!$K$2:$K$5,,0)</f>
        <v>Full-Time</v>
      </c>
      <c r="N2332" s="29" t="str">
        <f>_xlfn.XLOOKUP($B2332,mapping!$G$2:$G$5,mapping!$H$2:$H$5,,0)</f>
        <v>Junior</v>
      </c>
      <c r="O2332" s="29" t="str">
        <f>_xlfn.XLOOKUP($J2332,mapping!$D$2:$D$56,mapping!$E$2:$E$56,,0)</f>
        <v>United States</v>
      </c>
      <c r="P2332" s="29" t="str">
        <f>_xlfn.XLOOKUP($K2332,mapping!$P$2:$P$4,mapping!$Q$2:$Q$4,,0)</f>
        <v>Medium</v>
      </c>
      <c r="Q2332" s="29" t="str">
        <f>_xlfn.XLOOKUP($I2332,mapping!$M$2:$M$4,mapping!$N$2:$N$4,,0)</f>
        <v>On-site</v>
      </c>
    </row>
    <row r="2333" spans="1:17" x14ac:dyDescent="0.25">
      <c r="A2333" s="28">
        <v>2024</v>
      </c>
      <c r="B2333" s="29" t="s">
        <v>21</v>
      </c>
      <c r="C2333" s="29" t="s">
        <v>12</v>
      </c>
      <c r="D2333" s="29" t="s">
        <v>26</v>
      </c>
      <c r="E2333" s="28">
        <v>191857</v>
      </c>
      <c r="F2333" s="29" t="s">
        <v>14</v>
      </c>
      <c r="G2333" s="28">
        <v>191857</v>
      </c>
      <c r="H2333" s="29" t="s">
        <v>17</v>
      </c>
      <c r="I2333" s="28">
        <v>0</v>
      </c>
      <c r="J2333" s="29" t="s">
        <v>17</v>
      </c>
      <c r="K2333" s="29" t="s">
        <v>16</v>
      </c>
      <c r="L2333" s="29" t="str">
        <f>_xlfn.XLOOKUP($D2333,mapping!$B$2:$B$124,mapping!$A$2:$A$124,,0)</f>
        <v>Data Engineer</v>
      </c>
      <c r="M2333" s="29" t="str">
        <f>_xlfn.XLOOKUP($C2333,mapping!$J$2:$J$5,mapping!$K$2:$K$5,,0)</f>
        <v>Full-Time</v>
      </c>
      <c r="N2333" s="29" t="str">
        <f>_xlfn.XLOOKUP($B2333,mapping!$G$2:$G$5,mapping!$H$2:$H$5,,0)</f>
        <v>Senior</v>
      </c>
      <c r="O2333" s="29" t="str">
        <f>_xlfn.XLOOKUP($J2333,mapping!$D$2:$D$56,mapping!$E$2:$E$56,,0)</f>
        <v>United States</v>
      </c>
      <c r="P2333" s="29" t="str">
        <f>_xlfn.XLOOKUP($K2333,mapping!$P$2:$P$4,mapping!$Q$2:$Q$4,,0)</f>
        <v>Medium</v>
      </c>
      <c r="Q2333" s="29" t="str">
        <f>_xlfn.XLOOKUP($I2333,mapping!$M$2:$M$4,mapping!$N$2:$N$4,,0)</f>
        <v>On-site</v>
      </c>
    </row>
    <row r="2334" spans="1:17" x14ac:dyDescent="0.25">
      <c r="A2334" s="28">
        <v>2023</v>
      </c>
      <c r="B2334" s="29" t="s">
        <v>21</v>
      </c>
      <c r="C2334" s="29" t="s">
        <v>12</v>
      </c>
      <c r="D2334" s="29" t="s">
        <v>26</v>
      </c>
      <c r="E2334" s="28">
        <v>105700</v>
      </c>
      <c r="F2334" s="29" t="s">
        <v>14</v>
      </c>
      <c r="G2334" s="28">
        <v>105700</v>
      </c>
      <c r="H2334" s="29" t="s">
        <v>17</v>
      </c>
      <c r="I2334" s="28">
        <v>0</v>
      </c>
      <c r="J2334" s="29" t="s">
        <v>17</v>
      </c>
      <c r="K2334" s="29" t="s">
        <v>33</v>
      </c>
      <c r="L2334" s="29" t="str">
        <f>_xlfn.XLOOKUP($D2334,mapping!$B$2:$B$124,mapping!$A$2:$A$124,,0)</f>
        <v>Data Engineer</v>
      </c>
      <c r="M2334" s="29" t="str">
        <f>_xlfn.XLOOKUP($C2334,mapping!$J$2:$J$5,mapping!$K$2:$K$5,,0)</f>
        <v>Full-Time</v>
      </c>
      <c r="N2334" s="29" t="str">
        <f>_xlfn.XLOOKUP($B2334,mapping!$G$2:$G$5,mapping!$H$2:$H$5,,0)</f>
        <v>Senior</v>
      </c>
      <c r="O2334" s="29" t="str">
        <f>_xlfn.XLOOKUP($J2334,mapping!$D$2:$D$56,mapping!$E$2:$E$56,,0)</f>
        <v>United States</v>
      </c>
      <c r="P2334" s="29" t="str">
        <f>_xlfn.XLOOKUP($K2334,mapping!$P$2:$P$4,mapping!$Q$2:$Q$4,,0)</f>
        <v>Large</v>
      </c>
      <c r="Q2334" s="29" t="str">
        <f>_xlfn.XLOOKUP($I2334,mapping!$M$2:$M$4,mapping!$N$2:$N$4,,0)</f>
        <v>On-site</v>
      </c>
    </row>
    <row r="2335" spans="1:17" x14ac:dyDescent="0.25">
      <c r="A2335" s="28">
        <v>2023</v>
      </c>
      <c r="B2335" s="29" t="s">
        <v>21</v>
      </c>
      <c r="C2335" s="29" t="s">
        <v>12</v>
      </c>
      <c r="D2335" s="29" t="s">
        <v>22</v>
      </c>
      <c r="E2335" s="28">
        <v>123900</v>
      </c>
      <c r="F2335" s="29" t="s">
        <v>14</v>
      </c>
      <c r="G2335" s="28">
        <v>123900</v>
      </c>
      <c r="H2335" s="29" t="s">
        <v>17</v>
      </c>
      <c r="I2335" s="28">
        <v>100</v>
      </c>
      <c r="J2335" s="29" t="s">
        <v>17</v>
      </c>
      <c r="K2335" s="29" t="s">
        <v>16</v>
      </c>
      <c r="L2335" s="29" t="str">
        <f>_xlfn.XLOOKUP($D2335,mapping!$B$2:$B$124,mapping!$A$2:$A$124,,0)</f>
        <v>Data Scientist</v>
      </c>
      <c r="M2335" s="29" t="str">
        <f>_xlfn.XLOOKUP($C2335,mapping!$J$2:$J$5,mapping!$K$2:$K$5,,0)</f>
        <v>Full-Time</v>
      </c>
      <c r="N2335" s="29" t="str">
        <f>_xlfn.XLOOKUP($B2335,mapping!$G$2:$G$5,mapping!$H$2:$H$5,,0)</f>
        <v>Senior</v>
      </c>
      <c r="O2335" s="29" t="str">
        <f>_xlfn.XLOOKUP($J2335,mapping!$D$2:$D$56,mapping!$E$2:$E$56,,0)</f>
        <v>United States</v>
      </c>
      <c r="P2335" s="29" t="str">
        <f>_xlfn.XLOOKUP($K2335,mapping!$P$2:$P$4,mapping!$Q$2:$Q$4,,0)</f>
        <v>Medium</v>
      </c>
      <c r="Q2335" s="29" t="str">
        <f>_xlfn.XLOOKUP($I2335,mapping!$M$2:$M$4,mapping!$N$2:$N$4,,0)</f>
        <v>Remote</v>
      </c>
    </row>
    <row r="2336" spans="1:17" x14ac:dyDescent="0.25">
      <c r="A2336" s="28">
        <v>2023</v>
      </c>
      <c r="B2336" s="29" t="s">
        <v>21</v>
      </c>
      <c r="C2336" s="29" t="s">
        <v>12</v>
      </c>
      <c r="D2336" s="29" t="s">
        <v>59</v>
      </c>
      <c r="E2336" s="28">
        <v>173100</v>
      </c>
      <c r="F2336" s="29" t="s">
        <v>14</v>
      </c>
      <c r="G2336" s="28">
        <v>173100</v>
      </c>
      <c r="H2336" s="29" t="s">
        <v>17</v>
      </c>
      <c r="I2336" s="28">
        <v>0</v>
      </c>
      <c r="J2336" s="29" t="s">
        <v>17</v>
      </c>
      <c r="K2336" s="29" t="s">
        <v>16</v>
      </c>
      <c r="L2336" s="29" t="str">
        <f>_xlfn.XLOOKUP($D2336,mapping!$B$2:$B$124,mapping!$A$2:$A$124,,0)</f>
        <v>Data Specialist</v>
      </c>
      <c r="M2336" s="29" t="str">
        <f>_xlfn.XLOOKUP($C2336,mapping!$J$2:$J$5,mapping!$K$2:$K$5,,0)</f>
        <v>Full-Time</v>
      </c>
      <c r="N2336" s="29" t="str">
        <f>_xlfn.XLOOKUP($B2336,mapping!$G$2:$G$5,mapping!$H$2:$H$5,,0)</f>
        <v>Senior</v>
      </c>
      <c r="O2336" s="29" t="str">
        <f>_xlfn.XLOOKUP($J2336,mapping!$D$2:$D$56,mapping!$E$2:$E$56,,0)</f>
        <v>United States</v>
      </c>
      <c r="P2336" s="29" t="str">
        <f>_xlfn.XLOOKUP($K2336,mapping!$P$2:$P$4,mapping!$Q$2:$Q$4,,0)</f>
        <v>Medium</v>
      </c>
      <c r="Q2336" s="29" t="str">
        <f>_xlfn.XLOOKUP($I2336,mapping!$M$2:$M$4,mapping!$N$2:$N$4,,0)</f>
        <v>On-site</v>
      </c>
    </row>
    <row r="2337" spans="1:17" x14ac:dyDescent="0.25">
      <c r="A2337" s="28">
        <v>2022</v>
      </c>
      <c r="B2337" s="29" t="s">
        <v>21</v>
      </c>
      <c r="C2337" s="29" t="s">
        <v>12</v>
      </c>
      <c r="D2337" s="29" t="s">
        <v>22</v>
      </c>
      <c r="E2337" s="28">
        <v>185900</v>
      </c>
      <c r="F2337" s="29" t="s">
        <v>14</v>
      </c>
      <c r="G2337" s="28">
        <v>185900</v>
      </c>
      <c r="H2337" s="29" t="s">
        <v>17</v>
      </c>
      <c r="I2337" s="28">
        <v>0</v>
      </c>
      <c r="J2337" s="29" t="s">
        <v>17</v>
      </c>
      <c r="K2337" s="29" t="s">
        <v>16</v>
      </c>
      <c r="L2337" s="29" t="str">
        <f>_xlfn.XLOOKUP($D2337,mapping!$B$2:$B$124,mapping!$A$2:$A$124,,0)</f>
        <v>Data Scientist</v>
      </c>
      <c r="M2337" s="29" t="str">
        <f>_xlfn.XLOOKUP($C2337,mapping!$J$2:$J$5,mapping!$K$2:$K$5,,0)</f>
        <v>Full-Time</v>
      </c>
      <c r="N2337" s="29" t="str">
        <f>_xlfn.XLOOKUP($B2337,mapping!$G$2:$G$5,mapping!$H$2:$H$5,,0)</f>
        <v>Senior</v>
      </c>
      <c r="O2337" s="29" t="str">
        <f>_xlfn.XLOOKUP($J2337,mapping!$D$2:$D$56,mapping!$E$2:$E$56,,0)</f>
        <v>United States</v>
      </c>
      <c r="P2337" s="29" t="str">
        <f>_xlfn.XLOOKUP($K2337,mapping!$P$2:$P$4,mapping!$Q$2:$Q$4,,0)</f>
        <v>Medium</v>
      </c>
      <c r="Q2337" s="29" t="str">
        <f>_xlfn.XLOOKUP($I2337,mapping!$M$2:$M$4,mapping!$N$2:$N$4,,0)</f>
        <v>On-site</v>
      </c>
    </row>
    <row r="2338" spans="1:17" x14ac:dyDescent="0.25">
      <c r="A2338" s="28">
        <v>2024</v>
      </c>
      <c r="B2338" s="29" t="s">
        <v>21</v>
      </c>
      <c r="C2338" s="29" t="s">
        <v>12</v>
      </c>
      <c r="D2338" s="29" t="s">
        <v>22</v>
      </c>
      <c r="E2338" s="28">
        <v>65000</v>
      </c>
      <c r="F2338" s="29" t="s">
        <v>27</v>
      </c>
      <c r="G2338" s="28">
        <v>81250</v>
      </c>
      <c r="H2338" s="29" t="s">
        <v>28</v>
      </c>
      <c r="I2338" s="28">
        <v>100</v>
      </c>
      <c r="J2338" s="29" t="s">
        <v>28</v>
      </c>
      <c r="K2338" s="29" t="s">
        <v>16</v>
      </c>
      <c r="L2338" s="29" t="str">
        <f>_xlfn.XLOOKUP($D2338,mapping!$B$2:$B$124,mapping!$A$2:$A$124,,0)</f>
        <v>Data Scientist</v>
      </c>
      <c r="M2338" s="29" t="str">
        <f>_xlfn.XLOOKUP($C2338,mapping!$J$2:$J$5,mapping!$K$2:$K$5,,0)</f>
        <v>Full-Time</v>
      </c>
      <c r="N2338" s="29" t="str">
        <f>_xlfn.XLOOKUP($B2338,mapping!$G$2:$G$5,mapping!$H$2:$H$5,,0)</f>
        <v>Senior</v>
      </c>
      <c r="O2338" s="29" t="str">
        <f>_xlfn.XLOOKUP($J2338,mapping!$D$2:$D$56,mapping!$E$2:$E$56,,0)</f>
        <v>United Kingdom</v>
      </c>
      <c r="P2338" s="29" t="str">
        <f>_xlfn.XLOOKUP($K2338,mapping!$P$2:$P$4,mapping!$Q$2:$Q$4,,0)</f>
        <v>Medium</v>
      </c>
      <c r="Q2338" s="29" t="str">
        <f>_xlfn.XLOOKUP($I2338,mapping!$M$2:$M$4,mapping!$N$2:$N$4,,0)</f>
        <v>Remote</v>
      </c>
    </row>
    <row r="2339" spans="1:17" x14ac:dyDescent="0.25">
      <c r="A2339" s="28">
        <v>2024</v>
      </c>
      <c r="B2339" s="29" t="s">
        <v>11</v>
      </c>
      <c r="C2339" s="29" t="s">
        <v>12</v>
      </c>
      <c r="D2339" s="29" t="s">
        <v>26</v>
      </c>
      <c r="E2339" s="28">
        <v>214300</v>
      </c>
      <c r="F2339" s="29" t="s">
        <v>14</v>
      </c>
      <c r="G2339" s="28">
        <v>214300</v>
      </c>
      <c r="H2339" s="29" t="s">
        <v>17</v>
      </c>
      <c r="I2339" s="28">
        <v>0</v>
      </c>
      <c r="J2339" s="29" t="s">
        <v>17</v>
      </c>
      <c r="K2339" s="29" t="s">
        <v>16</v>
      </c>
      <c r="L2339" s="29" t="str">
        <f>_xlfn.XLOOKUP($D2339,mapping!$B$2:$B$124,mapping!$A$2:$A$124,,0)</f>
        <v>Data Engineer</v>
      </c>
      <c r="M2339" s="29" t="str">
        <f>_xlfn.XLOOKUP($C2339,mapping!$J$2:$J$5,mapping!$K$2:$K$5,,0)</f>
        <v>Full-Time</v>
      </c>
      <c r="N2339" s="29" t="str">
        <f>_xlfn.XLOOKUP($B2339,mapping!$G$2:$G$5,mapping!$H$2:$H$5,,0)</f>
        <v>Mid-Level</v>
      </c>
      <c r="O2339" s="29" t="str">
        <f>_xlfn.XLOOKUP($J2339,mapping!$D$2:$D$56,mapping!$E$2:$E$56,,0)</f>
        <v>United States</v>
      </c>
      <c r="P2339" s="29" t="str">
        <f>_xlfn.XLOOKUP($K2339,mapping!$P$2:$P$4,mapping!$Q$2:$Q$4,,0)</f>
        <v>Medium</v>
      </c>
      <c r="Q2339" s="29" t="str">
        <f>_xlfn.XLOOKUP($I2339,mapping!$M$2:$M$4,mapping!$N$2:$N$4,,0)</f>
        <v>On-site</v>
      </c>
    </row>
    <row r="2340" spans="1:17" x14ac:dyDescent="0.25">
      <c r="A2340" s="28">
        <v>2023</v>
      </c>
      <c r="B2340" s="29" t="s">
        <v>21</v>
      </c>
      <c r="C2340" s="29" t="s">
        <v>12</v>
      </c>
      <c r="D2340" s="29" t="s">
        <v>22</v>
      </c>
      <c r="E2340" s="28">
        <v>120250</v>
      </c>
      <c r="F2340" s="29" t="s">
        <v>14</v>
      </c>
      <c r="G2340" s="28">
        <v>120250</v>
      </c>
      <c r="H2340" s="29" t="s">
        <v>28</v>
      </c>
      <c r="I2340" s="28">
        <v>0</v>
      </c>
      <c r="J2340" s="29" t="s">
        <v>28</v>
      </c>
      <c r="K2340" s="29" t="s">
        <v>16</v>
      </c>
      <c r="L2340" s="29" t="str">
        <f>_xlfn.XLOOKUP($D2340,mapping!$B$2:$B$124,mapping!$A$2:$A$124,,0)</f>
        <v>Data Scientist</v>
      </c>
      <c r="M2340" s="29" t="str">
        <f>_xlfn.XLOOKUP($C2340,mapping!$J$2:$J$5,mapping!$K$2:$K$5,,0)</f>
        <v>Full-Time</v>
      </c>
      <c r="N2340" s="29" t="str">
        <f>_xlfn.XLOOKUP($B2340,mapping!$G$2:$G$5,mapping!$H$2:$H$5,,0)</f>
        <v>Senior</v>
      </c>
      <c r="O2340" s="29" t="str">
        <f>_xlfn.XLOOKUP($J2340,mapping!$D$2:$D$56,mapping!$E$2:$E$56,,0)</f>
        <v>United Kingdom</v>
      </c>
      <c r="P2340" s="29" t="str">
        <f>_xlfn.XLOOKUP($K2340,mapping!$P$2:$P$4,mapping!$Q$2:$Q$4,,0)</f>
        <v>Medium</v>
      </c>
      <c r="Q2340" s="29" t="str">
        <f>_xlfn.XLOOKUP($I2340,mapping!$M$2:$M$4,mapping!$N$2:$N$4,,0)</f>
        <v>On-site</v>
      </c>
    </row>
    <row r="2341" spans="1:17" x14ac:dyDescent="0.25">
      <c r="A2341" s="28">
        <v>2024</v>
      </c>
      <c r="B2341" s="29" t="s">
        <v>21</v>
      </c>
      <c r="C2341" s="29" t="s">
        <v>12</v>
      </c>
      <c r="D2341" s="29" t="s">
        <v>26</v>
      </c>
      <c r="E2341" s="28">
        <v>221000</v>
      </c>
      <c r="F2341" s="29" t="s">
        <v>14</v>
      </c>
      <c r="G2341" s="28">
        <v>221000</v>
      </c>
      <c r="H2341" s="29" t="s">
        <v>17</v>
      </c>
      <c r="I2341" s="28">
        <v>0</v>
      </c>
      <c r="J2341" s="29" t="s">
        <v>17</v>
      </c>
      <c r="K2341" s="29" t="s">
        <v>16</v>
      </c>
      <c r="L2341" s="29" t="str">
        <f>_xlfn.XLOOKUP($D2341,mapping!$B$2:$B$124,mapping!$A$2:$A$124,,0)</f>
        <v>Data Engineer</v>
      </c>
      <c r="M2341" s="29" t="str">
        <f>_xlfn.XLOOKUP($C2341,mapping!$J$2:$J$5,mapping!$K$2:$K$5,,0)</f>
        <v>Full-Time</v>
      </c>
      <c r="N2341" s="29" t="str">
        <f>_xlfn.XLOOKUP($B2341,mapping!$G$2:$G$5,mapping!$H$2:$H$5,,0)</f>
        <v>Senior</v>
      </c>
      <c r="O2341" s="29" t="str">
        <f>_xlfn.XLOOKUP($J2341,mapping!$D$2:$D$56,mapping!$E$2:$E$56,,0)</f>
        <v>United States</v>
      </c>
      <c r="P2341" s="29" t="str">
        <f>_xlfn.XLOOKUP($K2341,mapping!$P$2:$P$4,mapping!$Q$2:$Q$4,,0)</f>
        <v>Medium</v>
      </c>
      <c r="Q2341" s="29" t="str">
        <f>_xlfn.XLOOKUP($I2341,mapping!$M$2:$M$4,mapping!$N$2:$N$4,,0)</f>
        <v>On-site</v>
      </c>
    </row>
    <row r="2342" spans="1:17" x14ac:dyDescent="0.25">
      <c r="A2342" s="28">
        <v>2023</v>
      </c>
      <c r="B2342" s="29" t="s">
        <v>21</v>
      </c>
      <c r="C2342" s="29" t="s">
        <v>12</v>
      </c>
      <c r="D2342" s="29" t="s">
        <v>26</v>
      </c>
      <c r="E2342" s="28">
        <v>187100</v>
      </c>
      <c r="F2342" s="29" t="s">
        <v>14</v>
      </c>
      <c r="G2342" s="28">
        <v>187100</v>
      </c>
      <c r="H2342" s="29" t="s">
        <v>17</v>
      </c>
      <c r="I2342" s="28">
        <v>0</v>
      </c>
      <c r="J2342" s="29" t="s">
        <v>17</v>
      </c>
      <c r="K2342" s="29" t="s">
        <v>16</v>
      </c>
      <c r="L2342" s="29" t="str">
        <f>_xlfn.XLOOKUP($D2342,mapping!$B$2:$B$124,mapping!$A$2:$A$124,,0)</f>
        <v>Data Engineer</v>
      </c>
      <c r="M2342" s="29" t="str">
        <f>_xlfn.XLOOKUP($C2342,mapping!$J$2:$J$5,mapping!$K$2:$K$5,,0)</f>
        <v>Full-Time</v>
      </c>
      <c r="N2342" s="29" t="str">
        <f>_xlfn.XLOOKUP($B2342,mapping!$G$2:$G$5,mapping!$H$2:$H$5,,0)</f>
        <v>Senior</v>
      </c>
      <c r="O2342" s="29" t="str">
        <f>_xlfn.XLOOKUP($J2342,mapping!$D$2:$D$56,mapping!$E$2:$E$56,,0)</f>
        <v>United States</v>
      </c>
      <c r="P2342" s="29" t="str">
        <f>_xlfn.XLOOKUP($K2342,mapping!$P$2:$P$4,mapping!$Q$2:$Q$4,,0)</f>
        <v>Medium</v>
      </c>
      <c r="Q2342" s="29" t="str">
        <f>_xlfn.XLOOKUP($I2342,mapping!$M$2:$M$4,mapping!$N$2:$N$4,,0)</f>
        <v>On-site</v>
      </c>
    </row>
    <row r="2343" spans="1:17" x14ac:dyDescent="0.25">
      <c r="A2343" s="28">
        <v>2024</v>
      </c>
      <c r="B2343" s="29" t="s">
        <v>29</v>
      </c>
      <c r="C2343" s="29" t="s">
        <v>12</v>
      </c>
      <c r="D2343" s="29" t="s">
        <v>13</v>
      </c>
      <c r="E2343" s="28">
        <v>112000</v>
      </c>
      <c r="F2343" s="29" t="s">
        <v>14</v>
      </c>
      <c r="G2343" s="28">
        <v>112000</v>
      </c>
      <c r="H2343" s="29" t="s">
        <v>17</v>
      </c>
      <c r="I2343" s="28">
        <v>0</v>
      </c>
      <c r="J2343" s="29" t="s">
        <v>17</v>
      </c>
      <c r="K2343" s="29" t="s">
        <v>16</v>
      </c>
      <c r="L2343" s="29" t="str">
        <f>_xlfn.XLOOKUP($D2343,mapping!$B$2:$B$124,mapping!$A$2:$A$124,,0)</f>
        <v>Data Analyst</v>
      </c>
      <c r="M2343" s="29" t="str">
        <f>_xlfn.XLOOKUP($C2343,mapping!$J$2:$J$5,mapping!$K$2:$K$5,,0)</f>
        <v>Full-Time</v>
      </c>
      <c r="N2343" s="29" t="str">
        <f>_xlfn.XLOOKUP($B2343,mapping!$G$2:$G$5,mapping!$H$2:$H$5,,0)</f>
        <v>Junior</v>
      </c>
      <c r="O2343" s="29" t="str">
        <f>_xlfn.XLOOKUP($J2343,mapping!$D$2:$D$56,mapping!$E$2:$E$56,,0)</f>
        <v>United States</v>
      </c>
      <c r="P2343" s="29" t="str">
        <f>_xlfn.XLOOKUP($K2343,mapping!$P$2:$P$4,mapping!$Q$2:$Q$4,,0)</f>
        <v>Medium</v>
      </c>
      <c r="Q2343" s="29" t="str">
        <f>_xlfn.XLOOKUP($I2343,mapping!$M$2:$M$4,mapping!$N$2:$N$4,,0)</f>
        <v>On-site</v>
      </c>
    </row>
    <row r="2344" spans="1:17" x14ac:dyDescent="0.25">
      <c r="A2344" s="28">
        <v>2023</v>
      </c>
      <c r="B2344" s="29" t="s">
        <v>21</v>
      </c>
      <c r="C2344" s="29" t="s">
        <v>12</v>
      </c>
      <c r="D2344" s="29" t="s">
        <v>13</v>
      </c>
      <c r="E2344" s="28">
        <v>51962</v>
      </c>
      <c r="F2344" s="29" t="s">
        <v>14</v>
      </c>
      <c r="G2344" s="28">
        <v>51962</v>
      </c>
      <c r="H2344" s="29" t="s">
        <v>17</v>
      </c>
      <c r="I2344" s="28">
        <v>0</v>
      </c>
      <c r="J2344" s="29" t="s">
        <v>17</v>
      </c>
      <c r="K2344" s="29" t="s">
        <v>16</v>
      </c>
      <c r="L2344" s="29" t="str">
        <f>_xlfn.XLOOKUP($D2344,mapping!$B$2:$B$124,mapping!$A$2:$A$124,,0)</f>
        <v>Data Analyst</v>
      </c>
      <c r="M2344" s="29" t="str">
        <f>_xlfn.XLOOKUP($C2344,mapping!$J$2:$J$5,mapping!$K$2:$K$5,,0)</f>
        <v>Full-Time</v>
      </c>
      <c r="N2344" s="29" t="str">
        <f>_xlfn.XLOOKUP($B2344,mapping!$G$2:$G$5,mapping!$H$2:$H$5,,0)</f>
        <v>Senior</v>
      </c>
      <c r="O2344" s="29" t="str">
        <f>_xlfn.XLOOKUP($J2344,mapping!$D$2:$D$56,mapping!$E$2:$E$56,,0)</f>
        <v>United States</v>
      </c>
      <c r="P2344" s="29" t="str">
        <f>_xlfn.XLOOKUP($K2344,mapping!$P$2:$P$4,mapping!$Q$2:$Q$4,,0)</f>
        <v>Medium</v>
      </c>
      <c r="Q2344" s="29" t="str">
        <f>_xlfn.XLOOKUP($I2344,mapping!$M$2:$M$4,mapping!$N$2:$N$4,,0)</f>
        <v>On-site</v>
      </c>
    </row>
    <row r="2345" spans="1:17" x14ac:dyDescent="0.25">
      <c r="A2345" s="28">
        <v>2024</v>
      </c>
      <c r="B2345" s="29" t="s">
        <v>11</v>
      </c>
      <c r="C2345" s="29" t="s">
        <v>12</v>
      </c>
      <c r="D2345" s="29" t="s">
        <v>26</v>
      </c>
      <c r="E2345" s="28">
        <v>89000</v>
      </c>
      <c r="F2345" s="29" t="s">
        <v>14</v>
      </c>
      <c r="G2345" s="28">
        <v>89000</v>
      </c>
      <c r="H2345" s="29" t="s">
        <v>17</v>
      </c>
      <c r="I2345" s="28">
        <v>0</v>
      </c>
      <c r="J2345" s="29" t="s">
        <v>17</v>
      </c>
      <c r="K2345" s="29" t="s">
        <v>16</v>
      </c>
      <c r="L2345" s="29" t="str">
        <f>_xlfn.XLOOKUP($D2345,mapping!$B$2:$B$124,mapping!$A$2:$A$124,,0)</f>
        <v>Data Engineer</v>
      </c>
      <c r="M2345" s="29" t="str">
        <f>_xlfn.XLOOKUP($C2345,mapping!$J$2:$J$5,mapping!$K$2:$K$5,,0)</f>
        <v>Full-Time</v>
      </c>
      <c r="N2345" s="29" t="str">
        <f>_xlfn.XLOOKUP($B2345,mapping!$G$2:$G$5,mapping!$H$2:$H$5,,0)</f>
        <v>Mid-Level</v>
      </c>
      <c r="O2345" s="29" t="str">
        <f>_xlfn.XLOOKUP($J2345,mapping!$D$2:$D$56,mapping!$E$2:$E$56,,0)</f>
        <v>United States</v>
      </c>
      <c r="P2345" s="29" t="str">
        <f>_xlfn.XLOOKUP($K2345,mapping!$P$2:$P$4,mapping!$Q$2:$Q$4,,0)</f>
        <v>Medium</v>
      </c>
      <c r="Q2345" s="29" t="str">
        <f>_xlfn.XLOOKUP($I2345,mapping!$M$2:$M$4,mapping!$N$2:$N$4,,0)</f>
        <v>On-site</v>
      </c>
    </row>
    <row r="2346" spans="1:17" x14ac:dyDescent="0.25">
      <c r="A2346" s="28">
        <v>2022</v>
      </c>
      <c r="B2346" s="29" t="s">
        <v>21</v>
      </c>
      <c r="C2346" s="29" t="s">
        <v>12</v>
      </c>
      <c r="D2346" s="29" t="s">
        <v>18</v>
      </c>
      <c r="E2346" s="28">
        <v>193900</v>
      </c>
      <c r="F2346" s="29" t="s">
        <v>14</v>
      </c>
      <c r="G2346" s="28">
        <v>193900</v>
      </c>
      <c r="H2346" s="29" t="s">
        <v>17</v>
      </c>
      <c r="I2346" s="28">
        <v>0</v>
      </c>
      <c r="J2346" s="29" t="s">
        <v>17</v>
      </c>
      <c r="K2346" s="29" t="s">
        <v>16</v>
      </c>
      <c r="L2346" s="29" t="str">
        <f>_xlfn.XLOOKUP($D2346,mapping!$B$2:$B$124,mapping!$A$2:$A$124,,0)</f>
        <v>Machine Learning Engineer</v>
      </c>
      <c r="M2346" s="29" t="str">
        <f>_xlfn.XLOOKUP($C2346,mapping!$J$2:$J$5,mapping!$K$2:$K$5,,0)</f>
        <v>Full-Time</v>
      </c>
      <c r="N2346" s="29" t="str">
        <f>_xlfn.XLOOKUP($B2346,mapping!$G$2:$G$5,mapping!$H$2:$H$5,,0)</f>
        <v>Senior</v>
      </c>
      <c r="O2346" s="29" t="str">
        <f>_xlfn.XLOOKUP($J2346,mapping!$D$2:$D$56,mapping!$E$2:$E$56,,0)</f>
        <v>United States</v>
      </c>
      <c r="P2346" s="29" t="str">
        <f>_xlfn.XLOOKUP($K2346,mapping!$P$2:$P$4,mapping!$Q$2:$Q$4,,0)</f>
        <v>Medium</v>
      </c>
      <c r="Q2346" s="29" t="str">
        <f>_xlfn.XLOOKUP($I2346,mapping!$M$2:$M$4,mapping!$N$2:$N$4,,0)</f>
        <v>On-site</v>
      </c>
    </row>
    <row r="2347" spans="1:17" x14ac:dyDescent="0.25">
      <c r="A2347" s="28">
        <v>2022</v>
      </c>
      <c r="B2347" s="29" t="s">
        <v>11</v>
      </c>
      <c r="C2347" s="29" t="s">
        <v>12</v>
      </c>
      <c r="D2347" s="29" t="s">
        <v>13</v>
      </c>
      <c r="E2347" s="28">
        <v>150000</v>
      </c>
      <c r="F2347" s="29" t="s">
        <v>14</v>
      </c>
      <c r="G2347" s="28">
        <v>150000</v>
      </c>
      <c r="H2347" s="29" t="s">
        <v>17</v>
      </c>
      <c r="I2347" s="28">
        <v>0</v>
      </c>
      <c r="J2347" s="29" t="s">
        <v>17</v>
      </c>
      <c r="K2347" s="29" t="s">
        <v>16</v>
      </c>
      <c r="L2347" s="29" t="str">
        <f>_xlfn.XLOOKUP($D2347,mapping!$B$2:$B$124,mapping!$A$2:$A$124,,0)</f>
        <v>Data Analyst</v>
      </c>
      <c r="M2347" s="29" t="str">
        <f>_xlfn.XLOOKUP($C2347,mapping!$J$2:$J$5,mapping!$K$2:$K$5,,0)</f>
        <v>Full-Time</v>
      </c>
      <c r="N2347" s="29" t="str">
        <f>_xlfn.XLOOKUP($B2347,mapping!$G$2:$G$5,mapping!$H$2:$H$5,,0)</f>
        <v>Mid-Level</v>
      </c>
      <c r="O2347" s="29" t="str">
        <f>_xlfn.XLOOKUP($J2347,mapping!$D$2:$D$56,mapping!$E$2:$E$56,,0)</f>
        <v>United States</v>
      </c>
      <c r="P2347" s="29" t="str">
        <f>_xlfn.XLOOKUP($K2347,mapping!$P$2:$P$4,mapping!$Q$2:$Q$4,,0)</f>
        <v>Medium</v>
      </c>
      <c r="Q2347" s="29" t="str">
        <f>_xlfn.XLOOKUP($I2347,mapping!$M$2:$M$4,mapping!$N$2:$N$4,,0)</f>
        <v>On-site</v>
      </c>
    </row>
    <row r="2348" spans="1:17" x14ac:dyDescent="0.25">
      <c r="A2348" s="28">
        <v>2023</v>
      </c>
      <c r="B2348" s="29" t="s">
        <v>21</v>
      </c>
      <c r="C2348" s="29" t="s">
        <v>12</v>
      </c>
      <c r="D2348" s="29" t="s">
        <v>18</v>
      </c>
      <c r="E2348" s="28">
        <v>199000</v>
      </c>
      <c r="F2348" s="29" t="s">
        <v>14</v>
      </c>
      <c r="G2348" s="28">
        <v>199000</v>
      </c>
      <c r="H2348" s="29" t="s">
        <v>17</v>
      </c>
      <c r="I2348" s="28">
        <v>100</v>
      </c>
      <c r="J2348" s="29" t="s">
        <v>17</v>
      </c>
      <c r="K2348" s="29" t="s">
        <v>16</v>
      </c>
      <c r="L2348" s="29" t="str">
        <f>_xlfn.XLOOKUP($D2348,mapping!$B$2:$B$124,mapping!$A$2:$A$124,,0)</f>
        <v>Machine Learning Engineer</v>
      </c>
      <c r="M2348" s="29" t="str">
        <f>_xlfn.XLOOKUP($C2348,mapping!$J$2:$J$5,mapping!$K$2:$K$5,,0)</f>
        <v>Full-Time</v>
      </c>
      <c r="N2348" s="29" t="str">
        <f>_xlfn.XLOOKUP($B2348,mapping!$G$2:$G$5,mapping!$H$2:$H$5,,0)</f>
        <v>Senior</v>
      </c>
      <c r="O2348" s="29" t="str">
        <f>_xlfn.XLOOKUP($J2348,mapping!$D$2:$D$56,mapping!$E$2:$E$56,,0)</f>
        <v>United States</v>
      </c>
      <c r="P2348" s="29" t="str">
        <f>_xlfn.XLOOKUP($K2348,mapping!$P$2:$P$4,mapping!$Q$2:$Q$4,,0)</f>
        <v>Medium</v>
      </c>
      <c r="Q2348" s="29" t="str">
        <f>_xlfn.XLOOKUP($I2348,mapping!$M$2:$M$4,mapping!$N$2:$N$4,,0)</f>
        <v>Remote</v>
      </c>
    </row>
    <row r="2349" spans="1:17" x14ac:dyDescent="0.25">
      <c r="A2349" s="28">
        <v>2023</v>
      </c>
      <c r="B2349" s="29" t="s">
        <v>21</v>
      </c>
      <c r="C2349" s="29" t="s">
        <v>12</v>
      </c>
      <c r="D2349" s="29" t="s">
        <v>22</v>
      </c>
      <c r="E2349" s="28">
        <v>160000</v>
      </c>
      <c r="F2349" s="29" t="s">
        <v>14</v>
      </c>
      <c r="G2349" s="28">
        <v>160000</v>
      </c>
      <c r="H2349" s="29" t="s">
        <v>17</v>
      </c>
      <c r="I2349" s="28">
        <v>0</v>
      </c>
      <c r="J2349" s="29" t="s">
        <v>17</v>
      </c>
      <c r="K2349" s="29" t="s">
        <v>16</v>
      </c>
      <c r="L2349" s="29" t="str">
        <f>_xlfn.XLOOKUP($D2349,mapping!$B$2:$B$124,mapping!$A$2:$A$124,,0)</f>
        <v>Data Scientist</v>
      </c>
      <c r="M2349" s="29" t="str">
        <f>_xlfn.XLOOKUP($C2349,mapping!$J$2:$J$5,mapping!$K$2:$K$5,,0)</f>
        <v>Full-Time</v>
      </c>
      <c r="N2349" s="29" t="str">
        <f>_xlfn.XLOOKUP($B2349,mapping!$G$2:$G$5,mapping!$H$2:$H$5,,0)</f>
        <v>Senior</v>
      </c>
      <c r="O2349" s="29" t="str">
        <f>_xlfn.XLOOKUP($J2349,mapping!$D$2:$D$56,mapping!$E$2:$E$56,,0)</f>
        <v>United States</v>
      </c>
      <c r="P2349" s="29" t="str">
        <f>_xlfn.XLOOKUP($K2349,mapping!$P$2:$P$4,mapping!$Q$2:$Q$4,,0)</f>
        <v>Medium</v>
      </c>
      <c r="Q2349" s="29" t="str">
        <f>_xlfn.XLOOKUP($I2349,mapping!$M$2:$M$4,mapping!$N$2:$N$4,,0)</f>
        <v>On-site</v>
      </c>
    </row>
    <row r="2350" spans="1:17" x14ac:dyDescent="0.25">
      <c r="A2350" s="28">
        <v>2023</v>
      </c>
      <c r="B2350" s="29" t="s">
        <v>21</v>
      </c>
      <c r="C2350" s="29" t="s">
        <v>12</v>
      </c>
      <c r="D2350" s="29" t="s">
        <v>22</v>
      </c>
      <c r="E2350" s="28">
        <v>104000</v>
      </c>
      <c r="F2350" s="29" t="s">
        <v>14</v>
      </c>
      <c r="G2350" s="28">
        <v>104000</v>
      </c>
      <c r="H2350" s="29" t="s">
        <v>17</v>
      </c>
      <c r="I2350" s="28">
        <v>100</v>
      </c>
      <c r="J2350" s="29" t="s">
        <v>17</v>
      </c>
      <c r="K2350" s="29" t="s">
        <v>16</v>
      </c>
      <c r="L2350" s="29" t="str">
        <f>_xlfn.XLOOKUP($D2350,mapping!$B$2:$B$124,mapping!$A$2:$A$124,,0)</f>
        <v>Data Scientist</v>
      </c>
      <c r="M2350" s="29" t="str">
        <f>_xlfn.XLOOKUP($C2350,mapping!$J$2:$J$5,mapping!$K$2:$K$5,,0)</f>
        <v>Full-Time</v>
      </c>
      <c r="N2350" s="29" t="str">
        <f>_xlfn.XLOOKUP($B2350,mapping!$G$2:$G$5,mapping!$H$2:$H$5,,0)</f>
        <v>Senior</v>
      </c>
      <c r="O2350" s="29" t="str">
        <f>_xlfn.XLOOKUP($J2350,mapping!$D$2:$D$56,mapping!$E$2:$E$56,,0)</f>
        <v>United States</v>
      </c>
      <c r="P2350" s="29" t="str">
        <f>_xlfn.XLOOKUP($K2350,mapping!$P$2:$P$4,mapping!$Q$2:$Q$4,,0)</f>
        <v>Medium</v>
      </c>
      <c r="Q2350" s="29" t="str">
        <f>_xlfn.XLOOKUP($I2350,mapping!$M$2:$M$4,mapping!$N$2:$N$4,,0)</f>
        <v>Remote</v>
      </c>
    </row>
    <row r="2351" spans="1:17" x14ac:dyDescent="0.25">
      <c r="A2351" s="28">
        <v>2023</v>
      </c>
      <c r="B2351" s="29" t="s">
        <v>25</v>
      </c>
      <c r="C2351" s="29" t="s">
        <v>12</v>
      </c>
      <c r="D2351" s="29" t="s">
        <v>22</v>
      </c>
      <c r="E2351" s="28">
        <v>145000</v>
      </c>
      <c r="F2351" s="29" t="s">
        <v>14</v>
      </c>
      <c r="G2351" s="28">
        <v>145000</v>
      </c>
      <c r="H2351" s="29" t="s">
        <v>17</v>
      </c>
      <c r="I2351" s="28">
        <v>0</v>
      </c>
      <c r="J2351" s="29" t="s">
        <v>17</v>
      </c>
      <c r="K2351" s="29" t="s">
        <v>16</v>
      </c>
      <c r="L2351" s="29" t="str">
        <f>_xlfn.XLOOKUP($D2351,mapping!$B$2:$B$124,mapping!$A$2:$A$124,,0)</f>
        <v>Data Scientist</v>
      </c>
      <c r="M2351" s="29" t="str">
        <f>_xlfn.XLOOKUP($C2351,mapping!$J$2:$J$5,mapping!$K$2:$K$5,,0)</f>
        <v>Full-Time</v>
      </c>
      <c r="N2351" s="29" t="str">
        <f>_xlfn.XLOOKUP($B2351,mapping!$G$2:$G$5,mapping!$H$2:$H$5,,0)</f>
        <v>Executive</v>
      </c>
      <c r="O2351" s="29" t="str">
        <f>_xlfn.XLOOKUP($J2351,mapping!$D$2:$D$56,mapping!$E$2:$E$56,,0)</f>
        <v>United States</v>
      </c>
      <c r="P2351" s="29" t="str">
        <f>_xlfn.XLOOKUP($K2351,mapping!$P$2:$P$4,mapping!$Q$2:$Q$4,,0)</f>
        <v>Medium</v>
      </c>
      <c r="Q2351" s="29" t="str">
        <f>_xlfn.XLOOKUP($I2351,mapping!$M$2:$M$4,mapping!$N$2:$N$4,,0)</f>
        <v>On-site</v>
      </c>
    </row>
    <row r="2352" spans="1:17" x14ac:dyDescent="0.25">
      <c r="A2352" s="28">
        <v>2023</v>
      </c>
      <c r="B2352" s="29" t="s">
        <v>25</v>
      </c>
      <c r="C2352" s="29" t="s">
        <v>12</v>
      </c>
      <c r="D2352" s="29" t="s">
        <v>132</v>
      </c>
      <c r="E2352" s="28">
        <v>150000</v>
      </c>
      <c r="F2352" s="29" t="s">
        <v>27</v>
      </c>
      <c r="G2352" s="28">
        <v>184560</v>
      </c>
      <c r="H2352" s="29" t="s">
        <v>28</v>
      </c>
      <c r="I2352" s="28">
        <v>100</v>
      </c>
      <c r="J2352" s="29" t="s">
        <v>28</v>
      </c>
      <c r="K2352" s="29" t="s">
        <v>16</v>
      </c>
      <c r="L2352" s="29" t="str">
        <f>_xlfn.XLOOKUP($D2352,mapping!$B$2:$B$124,mapping!$A$2:$A$124,,0)</f>
        <v>Data Manager</v>
      </c>
      <c r="M2352" s="29" t="str">
        <f>_xlfn.XLOOKUP($C2352,mapping!$J$2:$J$5,mapping!$K$2:$K$5,,0)</f>
        <v>Full-Time</v>
      </c>
      <c r="N2352" s="29" t="str">
        <f>_xlfn.XLOOKUP($B2352,mapping!$G$2:$G$5,mapping!$H$2:$H$5,,0)</f>
        <v>Executive</v>
      </c>
      <c r="O2352" s="29" t="str">
        <f>_xlfn.XLOOKUP($J2352,mapping!$D$2:$D$56,mapping!$E$2:$E$56,,0)</f>
        <v>United Kingdom</v>
      </c>
      <c r="P2352" s="29" t="str">
        <f>_xlfn.XLOOKUP($K2352,mapping!$P$2:$P$4,mapping!$Q$2:$Q$4,,0)</f>
        <v>Medium</v>
      </c>
      <c r="Q2352" s="29" t="str">
        <f>_xlfn.XLOOKUP($I2352,mapping!$M$2:$M$4,mapping!$N$2:$N$4,,0)</f>
        <v>Remote</v>
      </c>
    </row>
    <row r="2353" spans="1:17" x14ac:dyDescent="0.25">
      <c r="A2353" s="28">
        <v>2023</v>
      </c>
      <c r="B2353" s="29" t="s">
        <v>21</v>
      </c>
      <c r="C2353" s="29" t="s">
        <v>12</v>
      </c>
      <c r="D2353" s="29" t="s">
        <v>51</v>
      </c>
      <c r="E2353" s="28">
        <v>154836</v>
      </c>
      <c r="F2353" s="29" t="s">
        <v>14</v>
      </c>
      <c r="G2353" s="28">
        <v>154836</v>
      </c>
      <c r="H2353" s="29" t="s">
        <v>17</v>
      </c>
      <c r="I2353" s="28">
        <v>100</v>
      </c>
      <c r="J2353" s="29" t="s">
        <v>17</v>
      </c>
      <c r="K2353" s="29" t="s">
        <v>16</v>
      </c>
      <c r="L2353" s="29" t="str">
        <f>_xlfn.XLOOKUP($D2353,mapping!$B$2:$B$124,mapping!$A$2:$A$124,,0)</f>
        <v>Applied Scientist</v>
      </c>
      <c r="M2353" s="29" t="str">
        <f>_xlfn.XLOOKUP($C2353,mapping!$J$2:$J$5,mapping!$K$2:$K$5,,0)</f>
        <v>Full-Time</v>
      </c>
      <c r="N2353" s="29" t="str">
        <f>_xlfn.XLOOKUP($B2353,mapping!$G$2:$G$5,mapping!$H$2:$H$5,,0)</f>
        <v>Senior</v>
      </c>
      <c r="O2353" s="29" t="str">
        <f>_xlfn.XLOOKUP($J2353,mapping!$D$2:$D$56,mapping!$E$2:$E$56,,0)</f>
        <v>United States</v>
      </c>
      <c r="P2353" s="29" t="str">
        <f>_xlfn.XLOOKUP($K2353,mapping!$P$2:$P$4,mapping!$Q$2:$Q$4,,0)</f>
        <v>Medium</v>
      </c>
      <c r="Q2353" s="29" t="str">
        <f>_xlfn.XLOOKUP($I2353,mapping!$M$2:$M$4,mapping!$N$2:$N$4,,0)</f>
        <v>Remote</v>
      </c>
    </row>
    <row r="2354" spans="1:17" x14ac:dyDescent="0.25">
      <c r="A2354" s="28">
        <v>2024</v>
      </c>
      <c r="B2354" s="29" t="s">
        <v>21</v>
      </c>
      <c r="C2354" s="29" t="s">
        <v>12</v>
      </c>
      <c r="D2354" s="29" t="s">
        <v>133</v>
      </c>
      <c r="E2354" s="28">
        <v>135000</v>
      </c>
      <c r="F2354" s="29" t="s">
        <v>14</v>
      </c>
      <c r="G2354" s="28">
        <v>135000</v>
      </c>
      <c r="H2354" s="29" t="s">
        <v>17</v>
      </c>
      <c r="I2354" s="28">
        <v>100</v>
      </c>
      <c r="J2354" s="29" t="s">
        <v>17</v>
      </c>
      <c r="K2354" s="29" t="s">
        <v>16</v>
      </c>
      <c r="L2354" s="29" t="str">
        <f>_xlfn.XLOOKUP($D2354,mapping!$B$2:$B$124,mapping!$A$2:$A$124,,0)</f>
        <v>Data Specialist</v>
      </c>
      <c r="M2354" s="29" t="str">
        <f>_xlfn.XLOOKUP($C2354,mapping!$J$2:$J$5,mapping!$K$2:$K$5,,0)</f>
        <v>Full-Time</v>
      </c>
      <c r="N2354" s="29" t="str">
        <f>_xlfn.XLOOKUP($B2354,mapping!$G$2:$G$5,mapping!$H$2:$H$5,,0)</f>
        <v>Senior</v>
      </c>
      <c r="O2354" s="29" t="str">
        <f>_xlfn.XLOOKUP($J2354,mapping!$D$2:$D$56,mapping!$E$2:$E$56,,0)</f>
        <v>United States</v>
      </c>
      <c r="P2354" s="29" t="str">
        <f>_xlfn.XLOOKUP($K2354,mapping!$P$2:$P$4,mapping!$Q$2:$Q$4,,0)</f>
        <v>Medium</v>
      </c>
      <c r="Q2354" s="29" t="str">
        <f>_xlfn.XLOOKUP($I2354,mapping!$M$2:$M$4,mapping!$N$2:$N$4,,0)</f>
        <v>Remote</v>
      </c>
    </row>
    <row r="2355" spans="1:17" x14ac:dyDescent="0.25">
      <c r="A2355" s="28">
        <v>2024</v>
      </c>
      <c r="B2355" s="29" t="s">
        <v>21</v>
      </c>
      <c r="C2355" s="29" t="s">
        <v>12</v>
      </c>
      <c r="D2355" s="29" t="s">
        <v>18</v>
      </c>
      <c r="E2355" s="28">
        <v>255800</v>
      </c>
      <c r="F2355" s="29" t="s">
        <v>14</v>
      </c>
      <c r="G2355" s="28">
        <v>255800</v>
      </c>
      <c r="H2355" s="29" t="s">
        <v>17</v>
      </c>
      <c r="I2355" s="28">
        <v>0</v>
      </c>
      <c r="J2355" s="29" t="s">
        <v>17</v>
      </c>
      <c r="K2355" s="29" t="s">
        <v>16</v>
      </c>
      <c r="L2355" s="29" t="str">
        <f>_xlfn.XLOOKUP($D2355,mapping!$B$2:$B$124,mapping!$A$2:$A$124,,0)</f>
        <v>Machine Learning Engineer</v>
      </c>
      <c r="M2355" s="29" t="str">
        <f>_xlfn.XLOOKUP($C2355,mapping!$J$2:$J$5,mapping!$K$2:$K$5,,0)</f>
        <v>Full-Time</v>
      </c>
      <c r="N2355" s="29" t="str">
        <f>_xlfn.XLOOKUP($B2355,mapping!$G$2:$G$5,mapping!$H$2:$H$5,,0)</f>
        <v>Senior</v>
      </c>
      <c r="O2355" s="29" t="str">
        <f>_xlfn.XLOOKUP($J2355,mapping!$D$2:$D$56,mapping!$E$2:$E$56,,0)</f>
        <v>United States</v>
      </c>
      <c r="P2355" s="29" t="str">
        <f>_xlfn.XLOOKUP($K2355,mapping!$P$2:$P$4,mapping!$Q$2:$Q$4,,0)</f>
        <v>Medium</v>
      </c>
      <c r="Q2355" s="29" t="str">
        <f>_xlfn.XLOOKUP($I2355,mapping!$M$2:$M$4,mapping!$N$2:$N$4,,0)</f>
        <v>On-site</v>
      </c>
    </row>
    <row r="2356" spans="1:17" x14ac:dyDescent="0.25">
      <c r="A2356" s="28">
        <v>2024</v>
      </c>
      <c r="B2356" s="29" t="s">
        <v>21</v>
      </c>
      <c r="C2356" s="29" t="s">
        <v>12</v>
      </c>
      <c r="D2356" s="29" t="s">
        <v>18</v>
      </c>
      <c r="E2356" s="28">
        <v>166000</v>
      </c>
      <c r="F2356" s="29" t="s">
        <v>14</v>
      </c>
      <c r="G2356" s="28">
        <v>166000</v>
      </c>
      <c r="H2356" s="29" t="s">
        <v>17</v>
      </c>
      <c r="I2356" s="28">
        <v>0</v>
      </c>
      <c r="J2356" s="29" t="s">
        <v>17</v>
      </c>
      <c r="K2356" s="29" t="s">
        <v>16</v>
      </c>
      <c r="L2356" s="29" t="str">
        <f>_xlfn.XLOOKUP($D2356,mapping!$B$2:$B$124,mapping!$A$2:$A$124,,0)</f>
        <v>Machine Learning Engineer</v>
      </c>
      <c r="M2356" s="29" t="str">
        <f>_xlfn.XLOOKUP($C2356,mapping!$J$2:$J$5,mapping!$K$2:$K$5,,0)</f>
        <v>Full-Time</v>
      </c>
      <c r="N2356" s="29" t="str">
        <f>_xlfn.XLOOKUP($B2356,mapping!$G$2:$G$5,mapping!$H$2:$H$5,,0)</f>
        <v>Senior</v>
      </c>
      <c r="O2356" s="29" t="str">
        <f>_xlfn.XLOOKUP($J2356,mapping!$D$2:$D$56,mapping!$E$2:$E$56,,0)</f>
        <v>United States</v>
      </c>
      <c r="P2356" s="29" t="str">
        <f>_xlfn.XLOOKUP($K2356,mapping!$P$2:$P$4,mapping!$Q$2:$Q$4,,0)</f>
        <v>Medium</v>
      </c>
      <c r="Q2356" s="29" t="str">
        <f>_xlfn.XLOOKUP($I2356,mapping!$M$2:$M$4,mapping!$N$2:$N$4,,0)</f>
        <v>On-site</v>
      </c>
    </row>
    <row r="2357" spans="1:17" x14ac:dyDescent="0.25">
      <c r="A2357" s="28">
        <v>2023</v>
      </c>
      <c r="B2357" s="29" t="s">
        <v>21</v>
      </c>
      <c r="C2357" s="29" t="s">
        <v>12</v>
      </c>
      <c r="D2357" s="29" t="s">
        <v>22</v>
      </c>
      <c r="E2357" s="28">
        <v>120000</v>
      </c>
      <c r="F2357" s="29" t="s">
        <v>14</v>
      </c>
      <c r="G2357" s="28">
        <v>120000</v>
      </c>
      <c r="H2357" s="29" t="s">
        <v>17</v>
      </c>
      <c r="I2357" s="28">
        <v>0</v>
      </c>
      <c r="J2357" s="29" t="s">
        <v>17</v>
      </c>
      <c r="K2357" s="29" t="s">
        <v>16</v>
      </c>
      <c r="L2357" s="29" t="str">
        <f>_xlfn.XLOOKUP($D2357,mapping!$B$2:$B$124,mapping!$A$2:$A$124,,0)</f>
        <v>Data Scientist</v>
      </c>
      <c r="M2357" s="29" t="str">
        <f>_xlfn.XLOOKUP($C2357,mapping!$J$2:$J$5,mapping!$K$2:$K$5,,0)</f>
        <v>Full-Time</v>
      </c>
      <c r="N2357" s="29" t="str">
        <f>_xlfn.XLOOKUP($B2357,mapping!$G$2:$G$5,mapping!$H$2:$H$5,,0)</f>
        <v>Senior</v>
      </c>
      <c r="O2357" s="29" t="str">
        <f>_xlfn.XLOOKUP($J2357,mapping!$D$2:$D$56,mapping!$E$2:$E$56,,0)</f>
        <v>United States</v>
      </c>
      <c r="P2357" s="29" t="str">
        <f>_xlfn.XLOOKUP($K2357,mapping!$P$2:$P$4,mapping!$Q$2:$Q$4,,0)</f>
        <v>Medium</v>
      </c>
      <c r="Q2357" s="29" t="str">
        <f>_xlfn.XLOOKUP($I2357,mapping!$M$2:$M$4,mapping!$N$2:$N$4,,0)</f>
        <v>On-site</v>
      </c>
    </row>
    <row r="2358" spans="1:17" x14ac:dyDescent="0.25">
      <c r="A2358" s="28">
        <v>2022</v>
      </c>
      <c r="B2358" s="29" t="s">
        <v>21</v>
      </c>
      <c r="C2358" s="29" t="s">
        <v>12</v>
      </c>
      <c r="D2358" s="29" t="s">
        <v>26</v>
      </c>
      <c r="E2358" s="28">
        <v>138750</v>
      </c>
      <c r="F2358" s="29" t="s">
        <v>14</v>
      </c>
      <c r="G2358" s="28">
        <v>138750</v>
      </c>
      <c r="H2358" s="29" t="s">
        <v>17</v>
      </c>
      <c r="I2358" s="28">
        <v>100</v>
      </c>
      <c r="J2358" s="29" t="s">
        <v>17</v>
      </c>
      <c r="K2358" s="29" t="s">
        <v>16</v>
      </c>
      <c r="L2358" s="29" t="str">
        <f>_xlfn.XLOOKUP($D2358,mapping!$B$2:$B$124,mapping!$A$2:$A$124,,0)</f>
        <v>Data Engineer</v>
      </c>
      <c r="M2358" s="29" t="str">
        <f>_xlfn.XLOOKUP($C2358,mapping!$J$2:$J$5,mapping!$K$2:$K$5,,0)</f>
        <v>Full-Time</v>
      </c>
      <c r="N2358" s="29" t="str">
        <f>_xlfn.XLOOKUP($B2358,mapping!$G$2:$G$5,mapping!$H$2:$H$5,,0)</f>
        <v>Senior</v>
      </c>
      <c r="O2358" s="29" t="str">
        <f>_xlfn.XLOOKUP($J2358,mapping!$D$2:$D$56,mapping!$E$2:$E$56,,0)</f>
        <v>United States</v>
      </c>
      <c r="P2358" s="29" t="str">
        <f>_xlfn.XLOOKUP($K2358,mapping!$P$2:$P$4,mapping!$Q$2:$Q$4,,0)</f>
        <v>Medium</v>
      </c>
      <c r="Q2358" s="29" t="str">
        <f>_xlfn.XLOOKUP($I2358,mapping!$M$2:$M$4,mapping!$N$2:$N$4,,0)</f>
        <v>Remote</v>
      </c>
    </row>
    <row r="2359" spans="1:17" x14ac:dyDescent="0.25">
      <c r="A2359" s="28">
        <v>2024</v>
      </c>
      <c r="B2359" s="29" t="s">
        <v>11</v>
      </c>
      <c r="C2359" s="29" t="s">
        <v>12</v>
      </c>
      <c r="D2359" s="29" t="s">
        <v>72</v>
      </c>
      <c r="E2359" s="28">
        <v>100000</v>
      </c>
      <c r="F2359" s="29" t="s">
        <v>14</v>
      </c>
      <c r="G2359" s="28">
        <v>100000</v>
      </c>
      <c r="H2359" s="29" t="s">
        <v>17</v>
      </c>
      <c r="I2359" s="28">
        <v>0</v>
      </c>
      <c r="J2359" s="29" t="s">
        <v>17</v>
      </c>
      <c r="K2359" s="29" t="s">
        <v>16</v>
      </c>
      <c r="L2359" s="29" t="str">
        <f>_xlfn.XLOOKUP($D2359,mapping!$B$2:$B$124,mapping!$A$2:$A$124,,0)</f>
        <v>Data Manager</v>
      </c>
      <c r="M2359" s="29" t="str">
        <f>_xlfn.XLOOKUP($C2359,mapping!$J$2:$J$5,mapping!$K$2:$K$5,,0)</f>
        <v>Full-Time</v>
      </c>
      <c r="N2359" s="29" t="str">
        <f>_xlfn.XLOOKUP($B2359,mapping!$G$2:$G$5,mapping!$H$2:$H$5,,0)</f>
        <v>Mid-Level</v>
      </c>
      <c r="O2359" s="29" t="str">
        <f>_xlfn.XLOOKUP($J2359,mapping!$D$2:$D$56,mapping!$E$2:$E$56,,0)</f>
        <v>United States</v>
      </c>
      <c r="P2359" s="29" t="str">
        <f>_xlfn.XLOOKUP($K2359,mapping!$P$2:$P$4,mapping!$Q$2:$Q$4,,0)</f>
        <v>Medium</v>
      </c>
      <c r="Q2359" s="29" t="str">
        <f>_xlfn.XLOOKUP($I2359,mapping!$M$2:$M$4,mapping!$N$2:$N$4,,0)</f>
        <v>On-site</v>
      </c>
    </row>
    <row r="2360" spans="1:17" x14ac:dyDescent="0.25">
      <c r="A2360" s="28">
        <v>2023</v>
      </c>
      <c r="B2360" s="29" t="s">
        <v>21</v>
      </c>
      <c r="C2360" s="29" t="s">
        <v>12</v>
      </c>
      <c r="D2360" s="29" t="s">
        <v>52</v>
      </c>
      <c r="E2360" s="28">
        <v>167500</v>
      </c>
      <c r="F2360" s="29" t="s">
        <v>14</v>
      </c>
      <c r="G2360" s="28">
        <v>167500</v>
      </c>
      <c r="H2360" s="29" t="s">
        <v>17</v>
      </c>
      <c r="I2360" s="28">
        <v>0</v>
      </c>
      <c r="J2360" s="29" t="s">
        <v>17</v>
      </c>
      <c r="K2360" s="29" t="s">
        <v>16</v>
      </c>
      <c r="L2360" s="29" t="str">
        <f>_xlfn.XLOOKUP($D2360,mapping!$B$2:$B$124,mapping!$A$2:$A$124,,0)</f>
        <v>Business Intelligence</v>
      </c>
      <c r="M2360" s="29" t="str">
        <f>_xlfn.XLOOKUP($C2360,mapping!$J$2:$J$5,mapping!$K$2:$K$5,,0)</f>
        <v>Full-Time</v>
      </c>
      <c r="N2360" s="29" t="str">
        <f>_xlfn.XLOOKUP($B2360,mapping!$G$2:$G$5,mapping!$H$2:$H$5,,0)</f>
        <v>Senior</v>
      </c>
      <c r="O2360" s="29" t="str">
        <f>_xlfn.XLOOKUP($J2360,mapping!$D$2:$D$56,mapping!$E$2:$E$56,,0)</f>
        <v>United States</v>
      </c>
      <c r="P2360" s="29" t="str">
        <f>_xlfn.XLOOKUP($K2360,mapping!$P$2:$P$4,mapping!$Q$2:$Q$4,,0)</f>
        <v>Medium</v>
      </c>
      <c r="Q2360" s="29" t="str">
        <f>_xlfn.XLOOKUP($I2360,mapping!$M$2:$M$4,mapping!$N$2:$N$4,,0)</f>
        <v>On-site</v>
      </c>
    </row>
    <row r="2361" spans="1:17" x14ac:dyDescent="0.25">
      <c r="A2361" s="28">
        <v>2023</v>
      </c>
      <c r="B2361" s="29" t="s">
        <v>21</v>
      </c>
      <c r="C2361" s="29" t="s">
        <v>12</v>
      </c>
      <c r="D2361" s="29" t="s">
        <v>22</v>
      </c>
      <c r="E2361" s="28">
        <v>113750</v>
      </c>
      <c r="F2361" s="29" t="s">
        <v>14</v>
      </c>
      <c r="G2361" s="28">
        <v>113750</v>
      </c>
      <c r="H2361" s="29" t="s">
        <v>20</v>
      </c>
      <c r="I2361" s="28">
        <v>0</v>
      </c>
      <c r="J2361" s="29" t="s">
        <v>20</v>
      </c>
      <c r="K2361" s="29" t="s">
        <v>16</v>
      </c>
      <c r="L2361" s="29" t="str">
        <f>_xlfn.XLOOKUP($D2361,mapping!$B$2:$B$124,mapping!$A$2:$A$124,,0)</f>
        <v>Data Scientist</v>
      </c>
      <c r="M2361" s="29" t="str">
        <f>_xlfn.XLOOKUP($C2361,mapping!$J$2:$J$5,mapping!$K$2:$K$5,,0)</f>
        <v>Full-Time</v>
      </c>
      <c r="N2361" s="29" t="str">
        <f>_xlfn.XLOOKUP($B2361,mapping!$G$2:$G$5,mapping!$H$2:$H$5,,0)</f>
        <v>Senior</v>
      </c>
      <c r="O2361" s="29" t="str">
        <f>_xlfn.XLOOKUP($J2361,mapping!$D$2:$D$56,mapping!$E$2:$E$56,,0)</f>
        <v>Ireland</v>
      </c>
      <c r="P2361" s="29" t="str">
        <f>_xlfn.XLOOKUP($K2361,mapping!$P$2:$P$4,mapping!$Q$2:$Q$4,,0)</f>
        <v>Medium</v>
      </c>
      <c r="Q2361" s="29" t="str">
        <f>_xlfn.XLOOKUP($I2361,mapping!$M$2:$M$4,mapping!$N$2:$N$4,,0)</f>
        <v>On-site</v>
      </c>
    </row>
    <row r="2362" spans="1:17" x14ac:dyDescent="0.25">
      <c r="A2362" s="28">
        <v>2022</v>
      </c>
      <c r="B2362" s="29" t="s">
        <v>21</v>
      </c>
      <c r="C2362" s="29" t="s">
        <v>12</v>
      </c>
      <c r="D2362" s="29" t="s">
        <v>13</v>
      </c>
      <c r="E2362" s="28">
        <v>48000</v>
      </c>
      <c r="F2362" s="29" t="s">
        <v>19</v>
      </c>
      <c r="G2362" s="28">
        <v>50432</v>
      </c>
      <c r="H2362" s="29" t="s">
        <v>42</v>
      </c>
      <c r="I2362" s="28">
        <v>0</v>
      </c>
      <c r="J2362" s="29" t="s">
        <v>42</v>
      </c>
      <c r="K2362" s="29" t="s">
        <v>16</v>
      </c>
      <c r="L2362" s="29" t="str">
        <f>_xlfn.XLOOKUP($D2362,mapping!$B$2:$B$124,mapping!$A$2:$A$124,,0)</f>
        <v>Data Analyst</v>
      </c>
      <c r="M2362" s="29" t="str">
        <f>_xlfn.XLOOKUP($C2362,mapping!$J$2:$J$5,mapping!$K$2:$K$5,,0)</f>
        <v>Full-Time</v>
      </c>
      <c r="N2362" s="29" t="str">
        <f>_xlfn.XLOOKUP($B2362,mapping!$G$2:$G$5,mapping!$H$2:$H$5,,0)</f>
        <v>Senior</v>
      </c>
      <c r="O2362" s="29" t="str">
        <f>_xlfn.XLOOKUP($J2362,mapping!$D$2:$D$56,mapping!$E$2:$E$56,,0)</f>
        <v>Spain</v>
      </c>
      <c r="P2362" s="29" t="str">
        <f>_xlfn.XLOOKUP($K2362,mapping!$P$2:$P$4,mapping!$Q$2:$Q$4,,0)</f>
        <v>Medium</v>
      </c>
      <c r="Q2362" s="29" t="str">
        <f>_xlfn.XLOOKUP($I2362,mapping!$M$2:$M$4,mapping!$N$2:$N$4,,0)</f>
        <v>On-site</v>
      </c>
    </row>
    <row r="2363" spans="1:17" x14ac:dyDescent="0.25">
      <c r="A2363" s="28">
        <v>2023</v>
      </c>
      <c r="B2363" s="29" t="s">
        <v>21</v>
      </c>
      <c r="C2363" s="29" t="s">
        <v>12</v>
      </c>
      <c r="D2363" s="29" t="s">
        <v>26</v>
      </c>
      <c r="E2363" s="28">
        <v>205600</v>
      </c>
      <c r="F2363" s="29" t="s">
        <v>14</v>
      </c>
      <c r="G2363" s="28">
        <v>205600</v>
      </c>
      <c r="H2363" s="29" t="s">
        <v>17</v>
      </c>
      <c r="I2363" s="28">
        <v>0</v>
      </c>
      <c r="J2363" s="29" t="s">
        <v>17</v>
      </c>
      <c r="K2363" s="29" t="s">
        <v>33</v>
      </c>
      <c r="L2363" s="29" t="str">
        <f>_xlfn.XLOOKUP($D2363,mapping!$B$2:$B$124,mapping!$A$2:$A$124,,0)</f>
        <v>Data Engineer</v>
      </c>
      <c r="M2363" s="29" t="str">
        <f>_xlfn.XLOOKUP($C2363,mapping!$J$2:$J$5,mapping!$K$2:$K$5,,0)</f>
        <v>Full-Time</v>
      </c>
      <c r="N2363" s="29" t="str">
        <f>_xlfn.XLOOKUP($B2363,mapping!$G$2:$G$5,mapping!$H$2:$H$5,,0)</f>
        <v>Senior</v>
      </c>
      <c r="O2363" s="29" t="str">
        <f>_xlfn.XLOOKUP($J2363,mapping!$D$2:$D$56,mapping!$E$2:$E$56,,0)</f>
        <v>United States</v>
      </c>
      <c r="P2363" s="29" t="str">
        <f>_xlfn.XLOOKUP($K2363,mapping!$P$2:$P$4,mapping!$Q$2:$Q$4,,0)</f>
        <v>Large</v>
      </c>
      <c r="Q2363" s="29" t="str">
        <f>_xlfn.XLOOKUP($I2363,mapping!$M$2:$M$4,mapping!$N$2:$N$4,,0)</f>
        <v>On-site</v>
      </c>
    </row>
    <row r="2364" spans="1:17" x14ac:dyDescent="0.25">
      <c r="A2364" s="28">
        <v>2023</v>
      </c>
      <c r="B2364" s="29" t="s">
        <v>21</v>
      </c>
      <c r="C2364" s="29" t="s">
        <v>12</v>
      </c>
      <c r="D2364" s="29" t="s">
        <v>18</v>
      </c>
      <c r="E2364" s="28">
        <v>164000</v>
      </c>
      <c r="F2364" s="29" t="s">
        <v>14</v>
      </c>
      <c r="G2364" s="28">
        <v>164000</v>
      </c>
      <c r="H2364" s="29" t="s">
        <v>17</v>
      </c>
      <c r="I2364" s="28">
        <v>100</v>
      </c>
      <c r="J2364" s="29" t="s">
        <v>17</v>
      </c>
      <c r="K2364" s="29" t="s">
        <v>16</v>
      </c>
      <c r="L2364" s="29" t="str">
        <f>_xlfn.XLOOKUP($D2364,mapping!$B$2:$B$124,mapping!$A$2:$A$124,,0)</f>
        <v>Machine Learning Engineer</v>
      </c>
      <c r="M2364" s="29" t="str">
        <f>_xlfn.XLOOKUP($C2364,mapping!$J$2:$J$5,mapping!$K$2:$K$5,,0)</f>
        <v>Full-Time</v>
      </c>
      <c r="N2364" s="29" t="str">
        <f>_xlfn.XLOOKUP($B2364,mapping!$G$2:$G$5,mapping!$H$2:$H$5,,0)</f>
        <v>Senior</v>
      </c>
      <c r="O2364" s="29" t="str">
        <f>_xlfn.XLOOKUP($J2364,mapping!$D$2:$D$56,mapping!$E$2:$E$56,,0)</f>
        <v>United States</v>
      </c>
      <c r="P2364" s="29" t="str">
        <f>_xlfn.XLOOKUP($K2364,mapping!$P$2:$P$4,mapping!$Q$2:$Q$4,,0)</f>
        <v>Medium</v>
      </c>
      <c r="Q2364" s="29" t="str">
        <f>_xlfn.XLOOKUP($I2364,mapping!$M$2:$M$4,mapping!$N$2:$N$4,,0)</f>
        <v>Remote</v>
      </c>
    </row>
    <row r="2365" spans="1:17" x14ac:dyDescent="0.25">
      <c r="A2365" s="28">
        <v>2023</v>
      </c>
      <c r="B2365" s="29" t="s">
        <v>21</v>
      </c>
      <c r="C2365" s="29" t="s">
        <v>12</v>
      </c>
      <c r="D2365" s="29" t="s">
        <v>22</v>
      </c>
      <c r="E2365" s="28">
        <v>199000</v>
      </c>
      <c r="F2365" s="29" t="s">
        <v>14</v>
      </c>
      <c r="G2365" s="28">
        <v>199000</v>
      </c>
      <c r="H2365" s="29" t="s">
        <v>17</v>
      </c>
      <c r="I2365" s="28">
        <v>0</v>
      </c>
      <c r="J2365" s="29" t="s">
        <v>17</v>
      </c>
      <c r="K2365" s="29" t="s">
        <v>16</v>
      </c>
      <c r="L2365" s="29" t="str">
        <f>_xlfn.XLOOKUP($D2365,mapping!$B$2:$B$124,mapping!$A$2:$A$124,,0)</f>
        <v>Data Scientist</v>
      </c>
      <c r="M2365" s="29" t="str">
        <f>_xlfn.XLOOKUP($C2365,mapping!$J$2:$J$5,mapping!$K$2:$K$5,,0)</f>
        <v>Full-Time</v>
      </c>
      <c r="N2365" s="29" t="str">
        <f>_xlfn.XLOOKUP($B2365,mapping!$G$2:$G$5,mapping!$H$2:$H$5,,0)</f>
        <v>Senior</v>
      </c>
      <c r="O2365" s="29" t="str">
        <f>_xlfn.XLOOKUP($J2365,mapping!$D$2:$D$56,mapping!$E$2:$E$56,,0)</f>
        <v>United States</v>
      </c>
      <c r="P2365" s="29" t="str">
        <f>_xlfn.XLOOKUP($K2365,mapping!$P$2:$P$4,mapping!$Q$2:$Q$4,,0)</f>
        <v>Medium</v>
      </c>
      <c r="Q2365" s="29" t="str">
        <f>_xlfn.XLOOKUP($I2365,mapping!$M$2:$M$4,mapping!$N$2:$N$4,,0)</f>
        <v>On-site</v>
      </c>
    </row>
    <row r="2366" spans="1:17" x14ac:dyDescent="0.25">
      <c r="A2366" s="28">
        <v>2023</v>
      </c>
      <c r="B2366" s="29" t="s">
        <v>29</v>
      </c>
      <c r="C2366" s="29" t="s">
        <v>12</v>
      </c>
      <c r="D2366" s="29" t="s">
        <v>43</v>
      </c>
      <c r="E2366" s="28">
        <v>35000</v>
      </c>
      <c r="F2366" s="29" t="s">
        <v>27</v>
      </c>
      <c r="G2366" s="28">
        <v>43064</v>
      </c>
      <c r="H2366" s="29" t="s">
        <v>28</v>
      </c>
      <c r="I2366" s="28">
        <v>0</v>
      </c>
      <c r="J2366" s="29" t="s">
        <v>28</v>
      </c>
      <c r="K2366" s="29" t="s">
        <v>16</v>
      </c>
      <c r="L2366" s="29" t="str">
        <f>_xlfn.XLOOKUP($D2366,mapping!$B$2:$B$124,mapping!$A$2:$A$124,,0)</f>
        <v>Researcher</v>
      </c>
      <c r="M2366" s="29" t="str">
        <f>_xlfn.XLOOKUP($C2366,mapping!$J$2:$J$5,mapping!$K$2:$K$5,,0)</f>
        <v>Full-Time</v>
      </c>
      <c r="N2366" s="29" t="str">
        <f>_xlfn.XLOOKUP($B2366,mapping!$G$2:$G$5,mapping!$H$2:$H$5,,0)</f>
        <v>Junior</v>
      </c>
      <c r="O2366" s="29" t="str">
        <f>_xlfn.XLOOKUP($J2366,mapping!$D$2:$D$56,mapping!$E$2:$E$56,,0)</f>
        <v>United Kingdom</v>
      </c>
      <c r="P2366" s="29" t="str">
        <f>_xlfn.XLOOKUP($K2366,mapping!$P$2:$P$4,mapping!$Q$2:$Q$4,,0)</f>
        <v>Medium</v>
      </c>
      <c r="Q2366" s="29" t="str">
        <f>_xlfn.XLOOKUP($I2366,mapping!$M$2:$M$4,mapping!$N$2:$N$4,,0)</f>
        <v>On-site</v>
      </c>
    </row>
    <row r="2367" spans="1:17" x14ac:dyDescent="0.25">
      <c r="A2367" s="28">
        <v>2023</v>
      </c>
      <c r="B2367" s="29" t="s">
        <v>21</v>
      </c>
      <c r="C2367" s="29" t="s">
        <v>12</v>
      </c>
      <c r="D2367" s="29" t="s">
        <v>26</v>
      </c>
      <c r="E2367" s="28">
        <v>116000</v>
      </c>
      <c r="F2367" s="29" t="s">
        <v>14</v>
      </c>
      <c r="G2367" s="28">
        <v>116000</v>
      </c>
      <c r="H2367" s="29" t="s">
        <v>17</v>
      </c>
      <c r="I2367" s="28">
        <v>0</v>
      </c>
      <c r="J2367" s="29" t="s">
        <v>17</v>
      </c>
      <c r="K2367" s="29" t="s">
        <v>16</v>
      </c>
      <c r="L2367" s="29" t="str">
        <f>_xlfn.XLOOKUP($D2367,mapping!$B$2:$B$124,mapping!$A$2:$A$124,,0)</f>
        <v>Data Engineer</v>
      </c>
      <c r="M2367" s="29" t="str">
        <f>_xlfn.XLOOKUP($C2367,mapping!$J$2:$J$5,mapping!$K$2:$K$5,,0)</f>
        <v>Full-Time</v>
      </c>
      <c r="N2367" s="29" t="str">
        <f>_xlfn.XLOOKUP($B2367,mapping!$G$2:$G$5,mapping!$H$2:$H$5,,0)</f>
        <v>Senior</v>
      </c>
      <c r="O2367" s="29" t="str">
        <f>_xlfn.XLOOKUP($J2367,mapping!$D$2:$D$56,mapping!$E$2:$E$56,,0)</f>
        <v>United States</v>
      </c>
      <c r="P2367" s="29" t="str">
        <f>_xlfn.XLOOKUP($K2367,mapping!$P$2:$P$4,mapping!$Q$2:$Q$4,,0)</f>
        <v>Medium</v>
      </c>
      <c r="Q2367" s="29" t="str">
        <f>_xlfn.XLOOKUP($I2367,mapping!$M$2:$M$4,mapping!$N$2:$N$4,,0)</f>
        <v>On-site</v>
      </c>
    </row>
    <row r="2368" spans="1:17" x14ac:dyDescent="0.25">
      <c r="A2368" s="28">
        <v>2024</v>
      </c>
      <c r="B2368" s="29" t="s">
        <v>29</v>
      </c>
      <c r="C2368" s="29" t="s">
        <v>12</v>
      </c>
      <c r="D2368" s="29" t="s">
        <v>13</v>
      </c>
      <c r="E2368" s="28">
        <v>181610</v>
      </c>
      <c r="F2368" s="29" t="s">
        <v>14</v>
      </c>
      <c r="G2368" s="28">
        <v>181610</v>
      </c>
      <c r="H2368" s="29" t="s">
        <v>17</v>
      </c>
      <c r="I2368" s="28">
        <v>0</v>
      </c>
      <c r="J2368" s="29" t="s">
        <v>17</v>
      </c>
      <c r="K2368" s="29" t="s">
        <v>16</v>
      </c>
      <c r="L2368" s="29" t="str">
        <f>_xlfn.XLOOKUP($D2368,mapping!$B$2:$B$124,mapping!$A$2:$A$124,,0)</f>
        <v>Data Analyst</v>
      </c>
      <c r="M2368" s="29" t="str">
        <f>_xlfn.XLOOKUP($C2368,mapping!$J$2:$J$5,mapping!$K$2:$K$5,,0)</f>
        <v>Full-Time</v>
      </c>
      <c r="N2368" s="29" t="str">
        <f>_xlfn.XLOOKUP($B2368,mapping!$G$2:$G$5,mapping!$H$2:$H$5,,0)</f>
        <v>Junior</v>
      </c>
      <c r="O2368" s="29" t="str">
        <f>_xlfn.XLOOKUP($J2368,mapping!$D$2:$D$56,mapping!$E$2:$E$56,,0)</f>
        <v>United States</v>
      </c>
      <c r="P2368" s="29" t="str">
        <f>_xlfn.XLOOKUP($K2368,mapping!$P$2:$P$4,mapping!$Q$2:$Q$4,,0)</f>
        <v>Medium</v>
      </c>
      <c r="Q2368" s="29" t="str">
        <f>_xlfn.XLOOKUP($I2368,mapping!$M$2:$M$4,mapping!$N$2:$N$4,,0)</f>
        <v>On-site</v>
      </c>
    </row>
    <row r="2369" spans="1:17" x14ac:dyDescent="0.25">
      <c r="A2369" s="28">
        <v>2023</v>
      </c>
      <c r="B2369" s="29" t="s">
        <v>21</v>
      </c>
      <c r="C2369" s="29" t="s">
        <v>12</v>
      </c>
      <c r="D2369" s="29" t="s">
        <v>26</v>
      </c>
      <c r="E2369" s="28">
        <v>166000</v>
      </c>
      <c r="F2369" s="29" t="s">
        <v>14</v>
      </c>
      <c r="G2369" s="28">
        <v>166000</v>
      </c>
      <c r="H2369" s="29" t="s">
        <v>17</v>
      </c>
      <c r="I2369" s="28">
        <v>0</v>
      </c>
      <c r="J2369" s="29" t="s">
        <v>17</v>
      </c>
      <c r="K2369" s="29" t="s">
        <v>16</v>
      </c>
      <c r="L2369" s="29" t="str">
        <f>_xlfn.XLOOKUP($D2369,mapping!$B$2:$B$124,mapping!$A$2:$A$124,,0)</f>
        <v>Data Engineer</v>
      </c>
      <c r="M2369" s="29" t="str">
        <f>_xlfn.XLOOKUP($C2369,mapping!$J$2:$J$5,mapping!$K$2:$K$5,,0)</f>
        <v>Full-Time</v>
      </c>
      <c r="N2369" s="29" t="str">
        <f>_xlfn.XLOOKUP($B2369,mapping!$G$2:$G$5,mapping!$H$2:$H$5,,0)</f>
        <v>Senior</v>
      </c>
      <c r="O2369" s="29" t="str">
        <f>_xlfn.XLOOKUP($J2369,mapping!$D$2:$D$56,mapping!$E$2:$E$56,,0)</f>
        <v>United States</v>
      </c>
      <c r="P2369" s="29" t="str">
        <f>_xlfn.XLOOKUP($K2369,mapping!$P$2:$P$4,mapping!$Q$2:$Q$4,,0)</f>
        <v>Medium</v>
      </c>
      <c r="Q2369" s="29" t="str">
        <f>_xlfn.XLOOKUP($I2369,mapping!$M$2:$M$4,mapping!$N$2:$N$4,,0)</f>
        <v>On-site</v>
      </c>
    </row>
    <row r="2370" spans="1:17" x14ac:dyDescent="0.25">
      <c r="A2370" s="28">
        <v>2024</v>
      </c>
      <c r="B2370" s="29" t="s">
        <v>21</v>
      </c>
      <c r="C2370" s="29" t="s">
        <v>12</v>
      </c>
      <c r="D2370" s="29" t="s">
        <v>13</v>
      </c>
      <c r="E2370" s="28">
        <v>173000</v>
      </c>
      <c r="F2370" s="29" t="s">
        <v>14</v>
      </c>
      <c r="G2370" s="28">
        <v>173000</v>
      </c>
      <c r="H2370" s="29" t="s">
        <v>17</v>
      </c>
      <c r="I2370" s="28">
        <v>0</v>
      </c>
      <c r="J2370" s="29" t="s">
        <v>17</v>
      </c>
      <c r="K2370" s="29" t="s">
        <v>16</v>
      </c>
      <c r="L2370" s="29" t="str">
        <f>_xlfn.XLOOKUP($D2370,mapping!$B$2:$B$124,mapping!$A$2:$A$124,,0)</f>
        <v>Data Analyst</v>
      </c>
      <c r="M2370" s="29" t="str">
        <f>_xlfn.XLOOKUP($C2370,mapping!$J$2:$J$5,mapping!$K$2:$K$5,,0)</f>
        <v>Full-Time</v>
      </c>
      <c r="N2370" s="29" t="str">
        <f>_xlfn.XLOOKUP($B2370,mapping!$G$2:$G$5,mapping!$H$2:$H$5,,0)</f>
        <v>Senior</v>
      </c>
      <c r="O2370" s="29" t="str">
        <f>_xlfn.XLOOKUP($J2370,mapping!$D$2:$D$56,mapping!$E$2:$E$56,,0)</f>
        <v>United States</v>
      </c>
      <c r="P2370" s="29" t="str">
        <f>_xlfn.XLOOKUP($K2370,mapping!$P$2:$P$4,mapping!$Q$2:$Q$4,,0)</f>
        <v>Medium</v>
      </c>
      <c r="Q2370" s="29" t="str">
        <f>_xlfn.XLOOKUP($I2370,mapping!$M$2:$M$4,mapping!$N$2:$N$4,,0)</f>
        <v>On-site</v>
      </c>
    </row>
    <row r="2371" spans="1:17" x14ac:dyDescent="0.25">
      <c r="A2371" s="28">
        <v>2023</v>
      </c>
      <c r="B2371" s="29" t="s">
        <v>21</v>
      </c>
      <c r="C2371" s="29" t="s">
        <v>12</v>
      </c>
      <c r="D2371" s="29" t="s">
        <v>69</v>
      </c>
      <c r="E2371" s="28">
        <v>130000</v>
      </c>
      <c r="F2371" s="29" t="s">
        <v>14</v>
      </c>
      <c r="G2371" s="28">
        <v>130000</v>
      </c>
      <c r="H2371" s="29" t="s">
        <v>17</v>
      </c>
      <c r="I2371" s="28">
        <v>0</v>
      </c>
      <c r="J2371" s="29" t="s">
        <v>17</v>
      </c>
      <c r="K2371" s="29" t="s">
        <v>16</v>
      </c>
      <c r="L2371" s="29" t="str">
        <f>_xlfn.XLOOKUP($D2371,mapping!$B$2:$B$124,mapping!$A$2:$A$124,,0)</f>
        <v>Data Manager</v>
      </c>
      <c r="M2371" s="29" t="str">
        <f>_xlfn.XLOOKUP($C2371,mapping!$J$2:$J$5,mapping!$K$2:$K$5,,0)</f>
        <v>Full-Time</v>
      </c>
      <c r="N2371" s="29" t="str">
        <f>_xlfn.XLOOKUP($B2371,mapping!$G$2:$G$5,mapping!$H$2:$H$5,,0)</f>
        <v>Senior</v>
      </c>
      <c r="O2371" s="29" t="str">
        <f>_xlfn.XLOOKUP($J2371,mapping!$D$2:$D$56,mapping!$E$2:$E$56,,0)</f>
        <v>United States</v>
      </c>
      <c r="P2371" s="29" t="str">
        <f>_xlfn.XLOOKUP($K2371,mapping!$P$2:$P$4,mapping!$Q$2:$Q$4,,0)</f>
        <v>Medium</v>
      </c>
      <c r="Q2371" s="29" t="str">
        <f>_xlfn.XLOOKUP($I2371,mapping!$M$2:$M$4,mapping!$N$2:$N$4,,0)</f>
        <v>On-site</v>
      </c>
    </row>
    <row r="2372" spans="1:17" x14ac:dyDescent="0.25">
      <c r="A2372" s="28">
        <v>2023</v>
      </c>
      <c r="B2372" s="29" t="s">
        <v>21</v>
      </c>
      <c r="C2372" s="29" t="s">
        <v>12</v>
      </c>
      <c r="D2372" s="29" t="s">
        <v>63</v>
      </c>
      <c r="E2372" s="28">
        <v>159500</v>
      </c>
      <c r="F2372" s="29" t="s">
        <v>14</v>
      </c>
      <c r="G2372" s="28">
        <v>159500</v>
      </c>
      <c r="H2372" s="29" t="s">
        <v>17</v>
      </c>
      <c r="I2372" s="28">
        <v>0</v>
      </c>
      <c r="J2372" s="29" t="s">
        <v>17</v>
      </c>
      <c r="K2372" s="29" t="s">
        <v>16</v>
      </c>
      <c r="L2372" s="29" t="str">
        <f>_xlfn.XLOOKUP($D2372,mapping!$B$2:$B$124,mapping!$A$2:$A$124,,0)</f>
        <v>Data Architect</v>
      </c>
      <c r="M2372" s="29" t="str">
        <f>_xlfn.XLOOKUP($C2372,mapping!$J$2:$J$5,mapping!$K$2:$K$5,,0)</f>
        <v>Full-Time</v>
      </c>
      <c r="N2372" s="29" t="str">
        <f>_xlfn.XLOOKUP($B2372,mapping!$G$2:$G$5,mapping!$H$2:$H$5,,0)</f>
        <v>Senior</v>
      </c>
      <c r="O2372" s="29" t="str">
        <f>_xlfn.XLOOKUP($J2372,mapping!$D$2:$D$56,mapping!$E$2:$E$56,,0)</f>
        <v>United States</v>
      </c>
      <c r="P2372" s="29" t="str">
        <f>_xlfn.XLOOKUP($K2372,mapping!$P$2:$P$4,mapping!$Q$2:$Q$4,,0)</f>
        <v>Medium</v>
      </c>
      <c r="Q2372" s="29" t="str">
        <f>_xlfn.XLOOKUP($I2372,mapping!$M$2:$M$4,mapping!$N$2:$N$4,,0)</f>
        <v>On-site</v>
      </c>
    </row>
    <row r="2373" spans="1:17" x14ac:dyDescent="0.25">
      <c r="A2373" s="28">
        <v>2024</v>
      </c>
      <c r="B2373" s="29" t="s">
        <v>11</v>
      </c>
      <c r="C2373" s="29" t="s">
        <v>12</v>
      </c>
      <c r="D2373" s="29" t="s">
        <v>31</v>
      </c>
      <c r="E2373" s="28">
        <v>145000</v>
      </c>
      <c r="F2373" s="29" t="s">
        <v>14</v>
      </c>
      <c r="G2373" s="28">
        <v>145000</v>
      </c>
      <c r="H2373" s="29" t="s">
        <v>17</v>
      </c>
      <c r="I2373" s="28">
        <v>100</v>
      </c>
      <c r="J2373" s="29" t="s">
        <v>17</v>
      </c>
      <c r="K2373" s="29" t="s">
        <v>16</v>
      </c>
      <c r="L2373" s="29" t="str">
        <f>_xlfn.XLOOKUP($D2373,mapping!$B$2:$B$124,mapping!$A$2:$A$124,,0)</f>
        <v>Analytics Engineer</v>
      </c>
      <c r="M2373" s="29" t="str">
        <f>_xlfn.XLOOKUP($C2373,mapping!$J$2:$J$5,mapping!$K$2:$K$5,,0)</f>
        <v>Full-Time</v>
      </c>
      <c r="N2373" s="29" t="str">
        <f>_xlfn.XLOOKUP($B2373,mapping!$G$2:$G$5,mapping!$H$2:$H$5,,0)</f>
        <v>Mid-Level</v>
      </c>
      <c r="O2373" s="29" t="str">
        <f>_xlfn.XLOOKUP($J2373,mapping!$D$2:$D$56,mapping!$E$2:$E$56,,0)</f>
        <v>United States</v>
      </c>
      <c r="P2373" s="29" t="str">
        <f>_xlfn.XLOOKUP($K2373,mapping!$P$2:$P$4,mapping!$Q$2:$Q$4,,0)</f>
        <v>Medium</v>
      </c>
      <c r="Q2373" s="29" t="str">
        <f>_xlfn.XLOOKUP($I2373,mapping!$M$2:$M$4,mapping!$N$2:$N$4,,0)</f>
        <v>Remote</v>
      </c>
    </row>
    <row r="2374" spans="1:17" x14ac:dyDescent="0.25">
      <c r="A2374" s="28">
        <v>2023</v>
      </c>
      <c r="B2374" s="29" t="s">
        <v>11</v>
      </c>
      <c r="C2374" s="29" t="s">
        <v>12</v>
      </c>
      <c r="D2374" s="29" t="s">
        <v>13</v>
      </c>
      <c r="E2374" s="28">
        <v>85000</v>
      </c>
      <c r="F2374" s="29" t="s">
        <v>14</v>
      </c>
      <c r="G2374" s="28">
        <v>85000</v>
      </c>
      <c r="H2374" s="29" t="s">
        <v>17</v>
      </c>
      <c r="I2374" s="28">
        <v>0</v>
      </c>
      <c r="J2374" s="29" t="s">
        <v>17</v>
      </c>
      <c r="K2374" s="29" t="s">
        <v>16</v>
      </c>
      <c r="L2374" s="29" t="str">
        <f>_xlfn.XLOOKUP($D2374,mapping!$B$2:$B$124,mapping!$A$2:$A$124,,0)</f>
        <v>Data Analyst</v>
      </c>
      <c r="M2374" s="29" t="str">
        <f>_xlfn.XLOOKUP($C2374,mapping!$J$2:$J$5,mapping!$K$2:$K$5,,0)</f>
        <v>Full-Time</v>
      </c>
      <c r="N2374" s="29" t="str">
        <f>_xlfn.XLOOKUP($B2374,mapping!$G$2:$G$5,mapping!$H$2:$H$5,,0)</f>
        <v>Mid-Level</v>
      </c>
      <c r="O2374" s="29" t="str">
        <f>_xlfn.XLOOKUP($J2374,mapping!$D$2:$D$56,mapping!$E$2:$E$56,,0)</f>
        <v>United States</v>
      </c>
      <c r="P2374" s="29" t="str">
        <f>_xlfn.XLOOKUP($K2374,mapping!$P$2:$P$4,mapping!$Q$2:$Q$4,,0)</f>
        <v>Medium</v>
      </c>
      <c r="Q2374" s="29" t="str">
        <f>_xlfn.XLOOKUP($I2374,mapping!$M$2:$M$4,mapping!$N$2:$N$4,,0)</f>
        <v>On-site</v>
      </c>
    </row>
    <row r="2375" spans="1:17" x14ac:dyDescent="0.25">
      <c r="A2375" s="28">
        <v>2023</v>
      </c>
      <c r="B2375" s="29" t="s">
        <v>21</v>
      </c>
      <c r="C2375" s="29" t="s">
        <v>12</v>
      </c>
      <c r="D2375" s="29" t="s">
        <v>22</v>
      </c>
      <c r="E2375" s="28">
        <v>112000</v>
      </c>
      <c r="F2375" s="29" t="s">
        <v>14</v>
      </c>
      <c r="G2375" s="28">
        <v>112000</v>
      </c>
      <c r="H2375" s="29" t="s">
        <v>17</v>
      </c>
      <c r="I2375" s="28">
        <v>100</v>
      </c>
      <c r="J2375" s="29" t="s">
        <v>17</v>
      </c>
      <c r="K2375" s="29" t="s">
        <v>16</v>
      </c>
      <c r="L2375" s="29" t="str">
        <f>_xlfn.XLOOKUP($D2375,mapping!$B$2:$B$124,mapping!$A$2:$A$124,,0)</f>
        <v>Data Scientist</v>
      </c>
      <c r="M2375" s="29" t="str">
        <f>_xlfn.XLOOKUP($C2375,mapping!$J$2:$J$5,mapping!$K$2:$K$5,,0)</f>
        <v>Full-Time</v>
      </c>
      <c r="N2375" s="29" t="str">
        <f>_xlfn.XLOOKUP($B2375,mapping!$G$2:$G$5,mapping!$H$2:$H$5,,0)</f>
        <v>Senior</v>
      </c>
      <c r="O2375" s="29" t="str">
        <f>_xlfn.XLOOKUP($J2375,mapping!$D$2:$D$56,mapping!$E$2:$E$56,,0)</f>
        <v>United States</v>
      </c>
      <c r="P2375" s="29" t="str">
        <f>_xlfn.XLOOKUP($K2375,mapping!$P$2:$P$4,mapping!$Q$2:$Q$4,,0)</f>
        <v>Medium</v>
      </c>
      <c r="Q2375" s="29" t="str">
        <f>_xlfn.XLOOKUP($I2375,mapping!$M$2:$M$4,mapping!$N$2:$N$4,,0)</f>
        <v>Remote</v>
      </c>
    </row>
    <row r="2376" spans="1:17" x14ac:dyDescent="0.25">
      <c r="A2376" s="28">
        <v>2023</v>
      </c>
      <c r="B2376" s="29" t="s">
        <v>21</v>
      </c>
      <c r="C2376" s="29" t="s">
        <v>12</v>
      </c>
      <c r="D2376" s="29" t="s">
        <v>26</v>
      </c>
      <c r="E2376" s="28">
        <v>160000</v>
      </c>
      <c r="F2376" s="29" t="s">
        <v>14</v>
      </c>
      <c r="G2376" s="28">
        <v>160000</v>
      </c>
      <c r="H2376" s="29" t="s">
        <v>17</v>
      </c>
      <c r="I2376" s="28">
        <v>100</v>
      </c>
      <c r="J2376" s="29" t="s">
        <v>17</v>
      </c>
      <c r="K2376" s="29" t="s">
        <v>16</v>
      </c>
      <c r="L2376" s="29" t="str">
        <f>_xlfn.XLOOKUP($D2376,mapping!$B$2:$B$124,mapping!$A$2:$A$124,,0)</f>
        <v>Data Engineer</v>
      </c>
      <c r="M2376" s="29" t="str">
        <f>_xlfn.XLOOKUP($C2376,mapping!$J$2:$J$5,mapping!$K$2:$K$5,,0)</f>
        <v>Full-Time</v>
      </c>
      <c r="N2376" s="29" t="str">
        <f>_xlfn.XLOOKUP($B2376,mapping!$G$2:$G$5,mapping!$H$2:$H$5,,0)</f>
        <v>Senior</v>
      </c>
      <c r="O2376" s="29" t="str">
        <f>_xlfn.XLOOKUP($J2376,mapping!$D$2:$D$56,mapping!$E$2:$E$56,,0)</f>
        <v>United States</v>
      </c>
      <c r="P2376" s="29" t="str">
        <f>_xlfn.XLOOKUP($K2376,mapping!$P$2:$P$4,mapping!$Q$2:$Q$4,,0)</f>
        <v>Medium</v>
      </c>
      <c r="Q2376" s="29" t="str">
        <f>_xlfn.XLOOKUP($I2376,mapping!$M$2:$M$4,mapping!$N$2:$N$4,,0)</f>
        <v>Remote</v>
      </c>
    </row>
    <row r="2377" spans="1:17" x14ac:dyDescent="0.25">
      <c r="A2377" s="28">
        <v>2022</v>
      </c>
      <c r="B2377" s="29" t="s">
        <v>21</v>
      </c>
      <c r="C2377" s="29" t="s">
        <v>12</v>
      </c>
      <c r="D2377" s="29" t="s">
        <v>26</v>
      </c>
      <c r="E2377" s="28">
        <v>100000</v>
      </c>
      <c r="F2377" s="29" t="s">
        <v>14</v>
      </c>
      <c r="G2377" s="28">
        <v>100000</v>
      </c>
      <c r="H2377" s="29" t="s">
        <v>17</v>
      </c>
      <c r="I2377" s="28">
        <v>0</v>
      </c>
      <c r="J2377" s="29" t="s">
        <v>17</v>
      </c>
      <c r="K2377" s="29" t="s">
        <v>16</v>
      </c>
      <c r="L2377" s="29" t="str">
        <f>_xlfn.XLOOKUP($D2377,mapping!$B$2:$B$124,mapping!$A$2:$A$124,,0)</f>
        <v>Data Engineer</v>
      </c>
      <c r="M2377" s="29" t="str">
        <f>_xlfn.XLOOKUP($C2377,mapping!$J$2:$J$5,mapping!$K$2:$K$5,,0)</f>
        <v>Full-Time</v>
      </c>
      <c r="N2377" s="29" t="str">
        <f>_xlfn.XLOOKUP($B2377,mapping!$G$2:$G$5,mapping!$H$2:$H$5,,0)</f>
        <v>Senior</v>
      </c>
      <c r="O2377" s="29" t="str">
        <f>_xlfn.XLOOKUP($J2377,mapping!$D$2:$D$56,mapping!$E$2:$E$56,,0)</f>
        <v>United States</v>
      </c>
      <c r="P2377" s="29" t="str">
        <f>_xlfn.XLOOKUP($K2377,mapping!$P$2:$P$4,mapping!$Q$2:$Q$4,,0)</f>
        <v>Medium</v>
      </c>
      <c r="Q2377" s="29" t="str">
        <f>_xlfn.XLOOKUP($I2377,mapping!$M$2:$M$4,mapping!$N$2:$N$4,,0)</f>
        <v>On-site</v>
      </c>
    </row>
    <row r="2378" spans="1:17" x14ac:dyDescent="0.25">
      <c r="A2378" s="28">
        <v>2024</v>
      </c>
      <c r="B2378" s="29" t="s">
        <v>11</v>
      </c>
      <c r="C2378" s="29" t="s">
        <v>12</v>
      </c>
      <c r="D2378" s="29" t="s">
        <v>22</v>
      </c>
      <c r="E2378" s="28">
        <v>180000</v>
      </c>
      <c r="F2378" s="29" t="s">
        <v>14</v>
      </c>
      <c r="G2378" s="28">
        <v>180000</v>
      </c>
      <c r="H2378" s="29" t="s">
        <v>17</v>
      </c>
      <c r="I2378" s="28">
        <v>0</v>
      </c>
      <c r="J2378" s="29" t="s">
        <v>17</v>
      </c>
      <c r="K2378" s="29" t="s">
        <v>16</v>
      </c>
      <c r="L2378" s="29" t="str">
        <f>_xlfn.XLOOKUP($D2378,mapping!$B$2:$B$124,mapping!$A$2:$A$124,,0)</f>
        <v>Data Scientist</v>
      </c>
      <c r="M2378" s="29" t="str">
        <f>_xlfn.XLOOKUP($C2378,mapping!$J$2:$J$5,mapping!$K$2:$K$5,,0)</f>
        <v>Full-Time</v>
      </c>
      <c r="N2378" s="29" t="str">
        <f>_xlfn.XLOOKUP($B2378,mapping!$G$2:$G$5,mapping!$H$2:$H$5,,0)</f>
        <v>Mid-Level</v>
      </c>
      <c r="O2378" s="29" t="str">
        <f>_xlfn.XLOOKUP($J2378,mapping!$D$2:$D$56,mapping!$E$2:$E$56,,0)</f>
        <v>United States</v>
      </c>
      <c r="P2378" s="29" t="str">
        <f>_xlfn.XLOOKUP($K2378,mapping!$P$2:$P$4,mapping!$Q$2:$Q$4,,0)</f>
        <v>Medium</v>
      </c>
      <c r="Q2378" s="29" t="str">
        <f>_xlfn.XLOOKUP($I2378,mapping!$M$2:$M$4,mapping!$N$2:$N$4,,0)</f>
        <v>On-site</v>
      </c>
    </row>
    <row r="2379" spans="1:17" x14ac:dyDescent="0.25">
      <c r="A2379" s="28">
        <v>2023</v>
      </c>
      <c r="B2379" s="29" t="s">
        <v>11</v>
      </c>
      <c r="C2379" s="29" t="s">
        <v>12</v>
      </c>
      <c r="D2379" s="29" t="s">
        <v>58</v>
      </c>
      <c r="E2379" s="28">
        <v>195000</v>
      </c>
      <c r="F2379" s="29" t="s">
        <v>14</v>
      </c>
      <c r="G2379" s="28">
        <v>195000</v>
      </c>
      <c r="H2379" s="29" t="s">
        <v>17</v>
      </c>
      <c r="I2379" s="28">
        <v>0</v>
      </c>
      <c r="J2379" s="29" t="s">
        <v>17</v>
      </c>
      <c r="K2379" s="29" t="s">
        <v>16</v>
      </c>
      <c r="L2379" s="29" t="str">
        <f>_xlfn.XLOOKUP($D2379,mapping!$B$2:$B$124,mapping!$A$2:$A$124,,0)</f>
        <v>Data Manager</v>
      </c>
      <c r="M2379" s="29" t="str">
        <f>_xlfn.XLOOKUP($C2379,mapping!$J$2:$J$5,mapping!$K$2:$K$5,,0)</f>
        <v>Full-Time</v>
      </c>
      <c r="N2379" s="29" t="str">
        <f>_xlfn.XLOOKUP($B2379,mapping!$G$2:$G$5,mapping!$H$2:$H$5,,0)</f>
        <v>Mid-Level</v>
      </c>
      <c r="O2379" s="29" t="str">
        <f>_xlfn.XLOOKUP($J2379,mapping!$D$2:$D$56,mapping!$E$2:$E$56,,0)</f>
        <v>United States</v>
      </c>
      <c r="P2379" s="29" t="str">
        <f>_xlfn.XLOOKUP($K2379,mapping!$P$2:$P$4,mapping!$Q$2:$Q$4,,0)</f>
        <v>Medium</v>
      </c>
      <c r="Q2379" s="29" t="str">
        <f>_xlfn.XLOOKUP($I2379,mapping!$M$2:$M$4,mapping!$N$2:$N$4,,0)</f>
        <v>On-site</v>
      </c>
    </row>
    <row r="2380" spans="1:17" x14ac:dyDescent="0.25">
      <c r="A2380" s="28">
        <v>2023</v>
      </c>
      <c r="B2380" s="29" t="s">
        <v>29</v>
      </c>
      <c r="C2380" s="29" t="s">
        <v>12</v>
      </c>
      <c r="D2380" s="29" t="s">
        <v>23</v>
      </c>
      <c r="E2380" s="28">
        <v>350000</v>
      </c>
      <c r="F2380" s="29" t="s">
        <v>14</v>
      </c>
      <c r="G2380" s="28">
        <v>350000</v>
      </c>
      <c r="H2380" s="29" t="s">
        <v>17</v>
      </c>
      <c r="I2380" s="28">
        <v>0</v>
      </c>
      <c r="J2380" s="29" t="s">
        <v>17</v>
      </c>
      <c r="K2380" s="29" t="s">
        <v>16</v>
      </c>
      <c r="L2380" s="29" t="str">
        <f>_xlfn.XLOOKUP($D2380,mapping!$B$2:$B$124,mapping!$A$2:$A$124,,0)</f>
        <v>Researcher</v>
      </c>
      <c r="M2380" s="29" t="str">
        <f>_xlfn.XLOOKUP($C2380,mapping!$J$2:$J$5,mapping!$K$2:$K$5,,0)</f>
        <v>Full-Time</v>
      </c>
      <c r="N2380" s="29" t="str">
        <f>_xlfn.XLOOKUP($B2380,mapping!$G$2:$G$5,mapping!$H$2:$H$5,,0)</f>
        <v>Junior</v>
      </c>
      <c r="O2380" s="29" t="str">
        <f>_xlfn.XLOOKUP($J2380,mapping!$D$2:$D$56,mapping!$E$2:$E$56,,0)</f>
        <v>United States</v>
      </c>
      <c r="P2380" s="29" t="str">
        <f>_xlfn.XLOOKUP($K2380,mapping!$P$2:$P$4,mapping!$Q$2:$Q$4,,0)</f>
        <v>Medium</v>
      </c>
      <c r="Q2380" s="29" t="str">
        <f>_xlfn.XLOOKUP($I2380,mapping!$M$2:$M$4,mapping!$N$2:$N$4,,0)</f>
        <v>On-site</v>
      </c>
    </row>
    <row r="2381" spans="1:17" x14ac:dyDescent="0.25">
      <c r="A2381" s="28">
        <v>2022</v>
      </c>
      <c r="B2381" s="29" t="s">
        <v>11</v>
      </c>
      <c r="C2381" s="29" t="s">
        <v>12</v>
      </c>
      <c r="D2381" s="29" t="s">
        <v>26</v>
      </c>
      <c r="E2381" s="28">
        <v>90000</v>
      </c>
      <c r="F2381" s="29" t="s">
        <v>14</v>
      </c>
      <c r="G2381" s="28">
        <v>90000</v>
      </c>
      <c r="H2381" s="29" t="s">
        <v>17</v>
      </c>
      <c r="I2381" s="28">
        <v>100</v>
      </c>
      <c r="J2381" s="29" t="s">
        <v>17</v>
      </c>
      <c r="K2381" s="29" t="s">
        <v>16</v>
      </c>
      <c r="L2381" s="29" t="str">
        <f>_xlfn.XLOOKUP($D2381,mapping!$B$2:$B$124,mapping!$A$2:$A$124,,0)</f>
        <v>Data Engineer</v>
      </c>
      <c r="M2381" s="29" t="str">
        <f>_xlfn.XLOOKUP($C2381,mapping!$J$2:$J$5,mapping!$K$2:$K$5,,0)</f>
        <v>Full-Time</v>
      </c>
      <c r="N2381" s="29" t="str">
        <f>_xlfn.XLOOKUP($B2381,mapping!$G$2:$G$5,mapping!$H$2:$H$5,,0)</f>
        <v>Mid-Level</v>
      </c>
      <c r="O2381" s="29" t="str">
        <f>_xlfn.XLOOKUP($J2381,mapping!$D$2:$D$56,mapping!$E$2:$E$56,,0)</f>
        <v>United States</v>
      </c>
      <c r="P2381" s="29" t="str">
        <f>_xlfn.XLOOKUP($K2381,mapping!$P$2:$P$4,mapping!$Q$2:$Q$4,,0)</f>
        <v>Medium</v>
      </c>
      <c r="Q2381" s="29" t="str">
        <f>_xlfn.XLOOKUP($I2381,mapping!$M$2:$M$4,mapping!$N$2:$N$4,,0)</f>
        <v>Remote</v>
      </c>
    </row>
    <row r="2382" spans="1:17" x14ac:dyDescent="0.25">
      <c r="A2382" s="28">
        <v>2024</v>
      </c>
      <c r="B2382" s="29" t="s">
        <v>21</v>
      </c>
      <c r="C2382" s="29" t="s">
        <v>12</v>
      </c>
      <c r="D2382" s="29" t="s">
        <v>22</v>
      </c>
      <c r="E2382" s="28">
        <v>170000</v>
      </c>
      <c r="F2382" s="29" t="s">
        <v>14</v>
      </c>
      <c r="G2382" s="28">
        <v>170000</v>
      </c>
      <c r="H2382" s="29" t="s">
        <v>17</v>
      </c>
      <c r="I2382" s="28">
        <v>0</v>
      </c>
      <c r="J2382" s="29" t="s">
        <v>17</v>
      </c>
      <c r="K2382" s="29" t="s">
        <v>16</v>
      </c>
      <c r="L2382" s="29" t="str">
        <f>_xlfn.XLOOKUP($D2382,mapping!$B$2:$B$124,mapping!$A$2:$A$124,,0)</f>
        <v>Data Scientist</v>
      </c>
      <c r="M2382" s="29" t="str">
        <f>_xlfn.XLOOKUP($C2382,mapping!$J$2:$J$5,mapping!$K$2:$K$5,,0)</f>
        <v>Full-Time</v>
      </c>
      <c r="N2382" s="29" t="str">
        <f>_xlfn.XLOOKUP($B2382,mapping!$G$2:$G$5,mapping!$H$2:$H$5,,0)</f>
        <v>Senior</v>
      </c>
      <c r="O2382" s="29" t="str">
        <f>_xlfn.XLOOKUP($J2382,mapping!$D$2:$D$56,mapping!$E$2:$E$56,,0)</f>
        <v>United States</v>
      </c>
      <c r="P2382" s="29" t="str">
        <f>_xlfn.XLOOKUP($K2382,mapping!$P$2:$P$4,mapping!$Q$2:$Q$4,,0)</f>
        <v>Medium</v>
      </c>
      <c r="Q2382" s="29" t="str">
        <f>_xlfn.XLOOKUP($I2382,mapping!$M$2:$M$4,mapping!$N$2:$N$4,,0)</f>
        <v>On-site</v>
      </c>
    </row>
    <row r="2383" spans="1:17" x14ac:dyDescent="0.25">
      <c r="A2383" s="28">
        <v>2023</v>
      </c>
      <c r="B2383" s="29" t="s">
        <v>11</v>
      </c>
      <c r="C2383" s="29" t="s">
        <v>12</v>
      </c>
      <c r="D2383" s="29" t="s">
        <v>41</v>
      </c>
      <c r="E2383" s="28">
        <v>140000</v>
      </c>
      <c r="F2383" s="29" t="s">
        <v>14</v>
      </c>
      <c r="G2383" s="28">
        <v>140000</v>
      </c>
      <c r="H2383" s="29" t="s">
        <v>17</v>
      </c>
      <c r="I2383" s="28">
        <v>100</v>
      </c>
      <c r="J2383" s="29" t="s">
        <v>17</v>
      </c>
      <c r="K2383" s="29" t="s">
        <v>56</v>
      </c>
      <c r="L2383" s="29" t="str">
        <f>_xlfn.XLOOKUP($D2383,mapping!$B$2:$B$124,mapping!$A$2:$A$124,,0)</f>
        <v>Machine Learning Engineer</v>
      </c>
      <c r="M2383" s="29" t="str">
        <f>_xlfn.XLOOKUP($C2383,mapping!$J$2:$J$5,mapping!$K$2:$K$5,,0)</f>
        <v>Full-Time</v>
      </c>
      <c r="N2383" s="29" t="str">
        <f>_xlfn.XLOOKUP($B2383,mapping!$G$2:$G$5,mapping!$H$2:$H$5,,0)</f>
        <v>Mid-Level</v>
      </c>
      <c r="O2383" s="29" t="str">
        <f>_xlfn.XLOOKUP($J2383,mapping!$D$2:$D$56,mapping!$E$2:$E$56,,0)</f>
        <v>United States</v>
      </c>
      <c r="P2383" s="29" t="str">
        <f>_xlfn.XLOOKUP($K2383,mapping!$P$2:$P$4,mapping!$Q$2:$Q$4,,0)</f>
        <v>Small</v>
      </c>
      <c r="Q2383" s="29" t="str">
        <f>_xlfn.XLOOKUP($I2383,mapping!$M$2:$M$4,mapping!$N$2:$N$4,,0)</f>
        <v>Remote</v>
      </c>
    </row>
    <row r="2384" spans="1:17" x14ac:dyDescent="0.25">
      <c r="A2384" s="28">
        <v>2023</v>
      </c>
      <c r="B2384" s="29" t="s">
        <v>21</v>
      </c>
      <c r="C2384" s="29" t="s">
        <v>12</v>
      </c>
      <c r="D2384" s="29" t="s">
        <v>18</v>
      </c>
      <c r="E2384" s="28">
        <v>216000</v>
      </c>
      <c r="F2384" s="29" t="s">
        <v>14</v>
      </c>
      <c r="G2384" s="28">
        <v>216000</v>
      </c>
      <c r="H2384" s="29" t="s">
        <v>17</v>
      </c>
      <c r="I2384" s="28">
        <v>100</v>
      </c>
      <c r="J2384" s="29" t="s">
        <v>17</v>
      </c>
      <c r="K2384" s="29" t="s">
        <v>16</v>
      </c>
      <c r="L2384" s="29" t="str">
        <f>_xlfn.XLOOKUP($D2384,mapping!$B$2:$B$124,mapping!$A$2:$A$124,,0)</f>
        <v>Machine Learning Engineer</v>
      </c>
      <c r="M2384" s="29" t="str">
        <f>_xlfn.XLOOKUP($C2384,mapping!$J$2:$J$5,mapping!$K$2:$K$5,,0)</f>
        <v>Full-Time</v>
      </c>
      <c r="N2384" s="29" t="str">
        <f>_xlfn.XLOOKUP($B2384,mapping!$G$2:$G$5,mapping!$H$2:$H$5,,0)</f>
        <v>Senior</v>
      </c>
      <c r="O2384" s="29" t="str">
        <f>_xlfn.XLOOKUP($J2384,mapping!$D$2:$D$56,mapping!$E$2:$E$56,,0)</f>
        <v>United States</v>
      </c>
      <c r="P2384" s="29" t="str">
        <f>_xlfn.XLOOKUP($K2384,mapping!$P$2:$P$4,mapping!$Q$2:$Q$4,,0)</f>
        <v>Medium</v>
      </c>
      <c r="Q2384" s="29" t="str">
        <f>_xlfn.XLOOKUP($I2384,mapping!$M$2:$M$4,mapping!$N$2:$N$4,,0)</f>
        <v>Remote</v>
      </c>
    </row>
    <row r="2385" spans="1:17" x14ac:dyDescent="0.25">
      <c r="A2385" s="28">
        <v>2023</v>
      </c>
      <c r="B2385" s="29" t="s">
        <v>11</v>
      </c>
      <c r="C2385" s="29" t="s">
        <v>12</v>
      </c>
      <c r="D2385" s="29" t="s">
        <v>26</v>
      </c>
      <c r="E2385" s="28">
        <v>125000</v>
      </c>
      <c r="F2385" s="29" t="s">
        <v>14</v>
      </c>
      <c r="G2385" s="28">
        <v>125000</v>
      </c>
      <c r="H2385" s="29" t="s">
        <v>17</v>
      </c>
      <c r="I2385" s="28">
        <v>0</v>
      </c>
      <c r="J2385" s="29" t="s">
        <v>17</v>
      </c>
      <c r="K2385" s="29" t="s">
        <v>16</v>
      </c>
      <c r="L2385" s="29" t="str">
        <f>_xlfn.XLOOKUP($D2385,mapping!$B$2:$B$124,mapping!$A$2:$A$124,,0)</f>
        <v>Data Engineer</v>
      </c>
      <c r="M2385" s="29" t="str">
        <f>_xlfn.XLOOKUP($C2385,mapping!$J$2:$J$5,mapping!$K$2:$K$5,,0)</f>
        <v>Full-Time</v>
      </c>
      <c r="N2385" s="29" t="str">
        <f>_xlfn.XLOOKUP($B2385,mapping!$G$2:$G$5,mapping!$H$2:$H$5,,0)</f>
        <v>Mid-Level</v>
      </c>
      <c r="O2385" s="29" t="str">
        <f>_xlfn.XLOOKUP($J2385,mapping!$D$2:$D$56,mapping!$E$2:$E$56,,0)</f>
        <v>United States</v>
      </c>
      <c r="P2385" s="29" t="str">
        <f>_xlfn.XLOOKUP($K2385,mapping!$P$2:$P$4,mapping!$Q$2:$Q$4,,0)</f>
        <v>Medium</v>
      </c>
      <c r="Q2385" s="29" t="str">
        <f>_xlfn.XLOOKUP($I2385,mapping!$M$2:$M$4,mapping!$N$2:$N$4,,0)</f>
        <v>On-site</v>
      </c>
    </row>
    <row r="2386" spans="1:17" x14ac:dyDescent="0.25">
      <c r="A2386" s="28">
        <v>2024</v>
      </c>
      <c r="B2386" s="29" t="s">
        <v>25</v>
      </c>
      <c r="C2386" s="29" t="s">
        <v>12</v>
      </c>
      <c r="D2386" s="29" t="s">
        <v>26</v>
      </c>
      <c r="E2386" s="28">
        <v>209309</v>
      </c>
      <c r="F2386" s="29" t="s">
        <v>14</v>
      </c>
      <c r="G2386" s="28">
        <v>209309</v>
      </c>
      <c r="H2386" s="29" t="s">
        <v>17</v>
      </c>
      <c r="I2386" s="28">
        <v>0</v>
      </c>
      <c r="J2386" s="29" t="s">
        <v>17</v>
      </c>
      <c r="K2386" s="29" t="s">
        <v>16</v>
      </c>
      <c r="L2386" s="29" t="str">
        <f>_xlfn.XLOOKUP($D2386,mapping!$B$2:$B$124,mapping!$A$2:$A$124,,0)</f>
        <v>Data Engineer</v>
      </c>
      <c r="M2386" s="29" t="str">
        <f>_xlfn.XLOOKUP($C2386,mapping!$J$2:$J$5,mapping!$K$2:$K$5,,0)</f>
        <v>Full-Time</v>
      </c>
      <c r="N2386" s="29" t="str">
        <f>_xlfn.XLOOKUP($B2386,mapping!$G$2:$G$5,mapping!$H$2:$H$5,,0)</f>
        <v>Executive</v>
      </c>
      <c r="O2386" s="29" t="str">
        <f>_xlfn.XLOOKUP($J2386,mapping!$D$2:$D$56,mapping!$E$2:$E$56,,0)</f>
        <v>United States</v>
      </c>
      <c r="P2386" s="29" t="str">
        <f>_xlfn.XLOOKUP($K2386,mapping!$P$2:$P$4,mapping!$Q$2:$Q$4,,0)</f>
        <v>Medium</v>
      </c>
      <c r="Q2386" s="29" t="str">
        <f>_xlfn.XLOOKUP($I2386,mapping!$M$2:$M$4,mapping!$N$2:$N$4,,0)</f>
        <v>On-site</v>
      </c>
    </row>
    <row r="2387" spans="1:17" x14ac:dyDescent="0.25">
      <c r="A2387" s="28">
        <v>2023</v>
      </c>
      <c r="B2387" s="29" t="s">
        <v>21</v>
      </c>
      <c r="C2387" s="29" t="s">
        <v>12</v>
      </c>
      <c r="D2387" s="29" t="s">
        <v>39</v>
      </c>
      <c r="E2387" s="28">
        <v>287700</v>
      </c>
      <c r="F2387" s="29" t="s">
        <v>14</v>
      </c>
      <c r="G2387" s="28">
        <v>287700</v>
      </c>
      <c r="H2387" s="29" t="s">
        <v>17</v>
      </c>
      <c r="I2387" s="28">
        <v>0</v>
      </c>
      <c r="J2387" s="29" t="s">
        <v>17</v>
      </c>
      <c r="K2387" s="29" t="s">
        <v>33</v>
      </c>
      <c r="L2387" s="29" t="str">
        <f>_xlfn.XLOOKUP($D2387,mapping!$B$2:$B$124,mapping!$A$2:$A$124,,0)</f>
        <v>Machine Learning Engineer</v>
      </c>
      <c r="M2387" s="29" t="str">
        <f>_xlfn.XLOOKUP($C2387,mapping!$J$2:$J$5,mapping!$K$2:$K$5,,0)</f>
        <v>Full-Time</v>
      </c>
      <c r="N2387" s="29" t="str">
        <f>_xlfn.XLOOKUP($B2387,mapping!$G$2:$G$5,mapping!$H$2:$H$5,,0)</f>
        <v>Senior</v>
      </c>
      <c r="O2387" s="29" t="str">
        <f>_xlfn.XLOOKUP($J2387,mapping!$D$2:$D$56,mapping!$E$2:$E$56,,0)</f>
        <v>United States</v>
      </c>
      <c r="P2387" s="29" t="str">
        <f>_xlfn.XLOOKUP($K2387,mapping!$P$2:$P$4,mapping!$Q$2:$Q$4,,0)</f>
        <v>Large</v>
      </c>
      <c r="Q2387" s="29" t="str">
        <f>_xlfn.XLOOKUP($I2387,mapping!$M$2:$M$4,mapping!$N$2:$N$4,,0)</f>
        <v>On-site</v>
      </c>
    </row>
    <row r="2388" spans="1:17" x14ac:dyDescent="0.25">
      <c r="A2388" s="28">
        <v>2022</v>
      </c>
      <c r="B2388" s="29" t="s">
        <v>11</v>
      </c>
      <c r="C2388" s="29" t="s">
        <v>12</v>
      </c>
      <c r="D2388" s="29" t="s">
        <v>26</v>
      </c>
      <c r="E2388" s="28">
        <v>80000</v>
      </c>
      <c r="F2388" s="29" t="s">
        <v>19</v>
      </c>
      <c r="G2388" s="28">
        <v>84053</v>
      </c>
      <c r="H2388" s="29" t="s">
        <v>42</v>
      </c>
      <c r="I2388" s="28">
        <v>100</v>
      </c>
      <c r="J2388" s="29" t="s">
        <v>42</v>
      </c>
      <c r="K2388" s="29" t="s">
        <v>16</v>
      </c>
      <c r="L2388" s="29" t="str">
        <f>_xlfn.XLOOKUP($D2388,mapping!$B$2:$B$124,mapping!$A$2:$A$124,,0)</f>
        <v>Data Engineer</v>
      </c>
      <c r="M2388" s="29" t="str">
        <f>_xlfn.XLOOKUP($C2388,mapping!$J$2:$J$5,mapping!$K$2:$K$5,,0)</f>
        <v>Full-Time</v>
      </c>
      <c r="N2388" s="29" t="str">
        <f>_xlfn.XLOOKUP($B2388,mapping!$G$2:$G$5,mapping!$H$2:$H$5,,0)</f>
        <v>Mid-Level</v>
      </c>
      <c r="O2388" s="29" t="str">
        <f>_xlfn.XLOOKUP($J2388,mapping!$D$2:$D$56,mapping!$E$2:$E$56,,0)</f>
        <v>Spain</v>
      </c>
      <c r="P2388" s="29" t="str">
        <f>_xlfn.XLOOKUP($K2388,mapping!$P$2:$P$4,mapping!$Q$2:$Q$4,,0)</f>
        <v>Medium</v>
      </c>
      <c r="Q2388" s="29" t="str">
        <f>_xlfn.XLOOKUP($I2388,mapping!$M$2:$M$4,mapping!$N$2:$N$4,,0)</f>
        <v>Remote</v>
      </c>
    </row>
    <row r="2389" spans="1:17" x14ac:dyDescent="0.25">
      <c r="A2389" s="28">
        <v>2023</v>
      </c>
      <c r="B2389" s="29" t="s">
        <v>11</v>
      </c>
      <c r="C2389" s="29" t="s">
        <v>12</v>
      </c>
      <c r="D2389" s="29" t="s">
        <v>59</v>
      </c>
      <c r="E2389" s="28">
        <v>70000</v>
      </c>
      <c r="F2389" s="29" t="s">
        <v>14</v>
      </c>
      <c r="G2389" s="28">
        <v>70000</v>
      </c>
      <c r="H2389" s="29" t="s">
        <v>17</v>
      </c>
      <c r="I2389" s="28">
        <v>0</v>
      </c>
      <c r="J2389" s="29" t="s">
        <v>17</v>
      </c>
      <c r="K2389" s="29" t="s">
        <v>16</v>
      </c>
      <c r="L2389" s="29" t="str">
        <f>_xlfn.XLOOKUP($D2389,mapping!$B$2:$B$124,mapping!$A$2:$A$124,,0)</f>
        <v>Data Specialist</v>
      </c>
      <c r="M2389" s="29" t="str">
        <f>_xlfn.XLOOKUP($C2389,mapping!$J$2:$J$5,mapping!$K$2:$K$5,,0)</f>
        <v>Full-Time</v>
      </c>
      <c r="N2389" s="29" t="str">
        <f>_xlfn.XLOOKUP($B2389,mapping!$G$2:$G$5,mapping!$H$2:$H$5,,0)</f>
        <v>Mid-Level</v>
      </c>
      <c r="O2389" s="29" t="str">
        <f>_xlfn.XLOOKUP($J2389,mapping!$D$2:$D$56,mapping!$E$2:$E$56,,0)</f>
        <v>United States</v>
      </c>
      <c r="P2389" s="29" t="str">
        <f>_xlfn.XLOOKUP($K2389,mapping!$P$2:$P$4,mapping!$Q$2:$Q$4,,0)</f>
        <v>Medium</v>
      </c>
      <c r="Q2389" s="29" t="str">
        <f>_xlfn.XLOOKUP($I2389,mapping!$M$2:$M$4,mapping!$N$2:$N$4,,0)</f>
        <v>On-site</v>
      </c>
    </row>
    <row r="2390" spans="1:17" x14ac:dyDescent="0.25">
      <c r="A2390" s="28">
        <v>2023</v>
      </c>
      <c r="B2390" s="29" t="s">
        <v>21</v>
      </c>
      <c r="C2390" s="29" t="s">
        <v>12</v>
      </c>
      <c r="D2390" s="29" t="s">
        <v>26</v>
      </c>
      <c r="E2390" s="28">
        <v>111000</v>
      </c>
      <c r="F2390" s="29" t="s">
        <v>14</v>
      </c>
      <c r="G2390" s="28">
        <v>111000</v>
      </c>
      <c r="H2390" s="29" t="s">
        <v>17</v>
      </c>
      <c r="I2390" s="28">
        <v>0</v>
      </c>
      <c r="J2390" s="29" t="s">
        <v>17</v>
      </c>
      <c r="K2390" s="29" t="s">
        <v>16</v>
      </c>
      <c r="L2390" s="29" t="str">
        <f>_xlfn.XLOOKUP($D2390,mapping!$B$2:$B$124,mapping!$A$2:$A$124,,0)</f>
        <v>Data Engineer</v>
      </c>
      <c r="M2390" s="29" t="str">
        <f>_xlfn.XLOOKUP($C2390,mapping!$J$2:$J$5,mapping!$K$2:$K$5,,0)</f>
        <v>Full-Time</v>
      </c>
      <c r="N2390" s="29" t="str">
        <f>_xlfn.XLOOKUP($B2390,mapping!$G$2:$G$5,mapping!$H$2:$H$5,,0)</f>
        <v>Senior</v>
      </c>
      <c r="O2390" s="29" t="str">
        <f>_xlfn.XLOOKUP($J2390,mapping!$D$2:$D$56,mapping!$E$2:$E$56,,0)</f>
        <v>United States</v>
      </c>
      <c r="P2390" s="29" t="str">
        <f>_xlfn.XLOOKUP($K2390,mapping!$P$2:$P$4,mapping!$Q$2:$Q$4,,0)</f>
        <v>Medium</v>
      </c>
      <c r="Q2390" s="29" t="str">
        <f>_xlfn.XLOOKUP($I2390,mapping!$M$2:$M$4,mapping!$N$2:$N$4,,0)</f>
        <v>On-site</v>
      </c>
    </row>
    <row r="2391" spans="1:17" x14ac:dyDescent="0.25">
      <c r="A2391" s="28">
        <v>2024</v>
      </c>
      <c r="B2391" s="29" t="s">
        <v>11</v>
      </c>
      <c r="C2391" s="29" t="s">
        <v>12</v>
      </c>
      <c r="D2391" s="29" t="s">
        <v>26</v>
      </c>
      <c r="E2391" s="28">
        <v>210000</v>
      </c>
      <c r="F2391" s="29" t="s">
        <v>14</v>
      </c>
      <c r="G2391" s="28">
        <v>210000</v>
      </c>
      <c r="H2391" s="29" t="s">
        <v>17</v>
      </c>
      <c r="I2391" s="28">
        <v>0</v>
      </c>
      <c r="J2391" s="29" t="s">
        <v>17</v>
      </c>
      <c r="K2391" s="29" t="s">
        <v>16</v>
      </c>
      <c r="L2391" s="29" t="str">
        <f>_xlfn.XLOOKUP($D2391,mapping!$B$2:$B$124,mapping!$A$2:$A$124,,0)</f>
        <v>Data Engineer</v>
      </c>
      <c r="M2391" s="29" t="str">
        <f>_xlfn.XLOOKUP($C2391,mapping!$J$2:$J$5,mapping!$K$2:$K$5,,0)</f>
        <v>Full-Time</v>
      </c>
      <c r="N2391" s="29" t="str">
        <f>_xlfn.XLOOKUP($B2391,mapping!$G$2:$G$5,mapping!$H$2:$H$5,,0)</f>
        <v>Mid-Level</v>
      </c>
      <c r="O2391" s="29" t="str">
        <f>_xlfn.XLOOKUP($J2391,mapping!$D$2:$D$56,mapping!$E$2:$E$56,,0)</f>
        <v>United States</v>
      </c>
      <c r="P2391" s="29" t="str">
        <f>_xlfn.XLOOKUP($K2391,mapping!$P$2:$P$4,mapping!$Q$2:$Q$4,,0)</f>
        <v>Medium</v>
      </c>
      <c r="Q2391" s="29" t="str">
        <f>_xlfn.XLOOKUP($I2391,mapping!$M$2:$M$4,mapping!$N$2:$N$4,,0)</f>
        <v>On-site</v>
      </c>
    </row>
    <row r="2392" spans="1:17" x14ac:dyDescent="0.25">
      <c r="A2392" s="28">
        <v>2024</v>
      </c>
      <c r="B2392" s="29" t="s">
        <v>11</v>
      </c>
      <c r="C2392" s="29" t="s">
        <v>12</v>
      </c>
      <c r="D2392" s="29" t="s">
        <v>22</v>
      </c>
      <c r="E2392" s="28">
        <v>198800</v>
      </c>
      <c r="F2392" s="29" t="s">
        <v>14</v>
      </c>
      <c r="G2392" s="28">
        <v>198800</v>
      </c>
      <c r="H2392" s="29" t="s">
        <v>17</v>
      </c>
      <c r="I2392" s="28">
        <v>0</v>
      </c>
      <c r="J2392" s="29" t="s">
        <v>17</v>
      </c>
      <c r="K2392" s="29" t="s">
        <v>16</v>
      </c>
      <c r="L2392" s="29" t="str">
        <f>_xlfn.XLOOKUP($D2392,mapping!$B$2:$B$124,mapping!$A$2:$A$124,,0)</f>
        <v>Data Scientist</v>
      </c>
      <c r="M2392" s="29" t="str">
        <f>_xlfn.XLOOKUP($C2392,mapping!$J$2:$J$5,mapping!$K$2:$K$5,,0)</f>
        <v>Full-Time</v>
      </c>
      <c r="N2392" s="29" t="str">
        <f>_xlfn.XLOOKUP($B2392,mapping!$G$2:$G$5,mapping!$H$2:$H$5,,0)</f>
        <v>Mid-Level</v>
      </c>
      <c r="O2392" s="29" t="str">
        <f>_xlfn.XLOOKUP($J2392,mapping!$D$2:$D$56,mapping!$E$2:$E$56,,0)</f>
        <v>United States</v>
      </c>
      <c r="P2392" s="29" t="str">
        <f>_xlfn.XLOOKUP($K2392,mapping!$P$2:$P$4,mapping!$Q$2:$Q$4,,0)</f>
        <v>Medium</v>
      </c>
      <c r="Q2392" s="29" t="str">
        <f>_xlfn.XLOOKUP($I2392,mapping!$M$2:$M$4,mapping!$N$2:$N$4,,0)</f>
        <v>On-site</v>
      </c>
    </row>
    <row r="2393" spans="1:17" x14ac:dyDescent="0.25">
      <c r="A2393" s="28">
        <v>2024</v>
      </c>
      <c r="B2393" s="29" t="s">
        <v>21</v>
      </c>
      <c r="C2393" s="29" t="s">
        <v>12</v>
      </c>
      <c r="D2393" s="29" t="s">
        <v>22</v>
      </c>
      <c r="E2393" s="28">
        <v>65000</v>
      </c>
      <c r="F2393" s="29" t="s">
        <v>27</v>
      </c>
      <c r="G2393" s="28">
        <v>81250</v>
      </c>
      <c r="H2393" s="29" t="s">
        <v>28</v>
      </c>
      <c r="I2393" s="28">
        <v>100</v>
      </c>
      <c r="J2393" s="29" t="s">
        <v>28</v>
      </c>
      <c r="K2393" s="29" t="s">
        <v>16</v>
      </c>
      <c r="L2393" s="29" t="str">
        <f>_xlfn.XLOOKUP($D2393,mapping!$B$2:$B$124,mapping!$A$2:$A$124,,0)</f>
        <v>Data Scientist</v>
      </c>
      <c r="M2393" s="29" t="str">
        <f>_xlfn.XLOOKUP($C2393,mapping!$J$2:$J$5,mapping!$K$2:$K$5,,0)</f>
        <v>Full-Time</v>
      </c>
      <c r="N2393" s="29" t="str">
        <f>_xlfn.XLOOKUP($B2393,mapping!$G$2:$G$5,mapping!$H$2:$H$5,,0)</f>
        <v>Senior</v>
      </c>
      <c r="O2393" s="29" t="str">
        <f>_xlfn.XLOOKUP($J2393,mapping!$D$2:$D$56,mapping!$E$2:$E$56,,0)</f>
        <v>United Kingdom</v>
      </c>
      <c r="P2393" s="29" t="str">
        <f>_xlfn.XLOOKUP($K2393,mapping!$P$2:$P$4,mapping!$Q$2:$Q$4,,0)</f>
        <v>Medium</v>
      </c>
      <c r="Q2393" s="29" t="str">
        <f>_xlfn.XLOOKUP($I2393,mapping!$M$2:$M$4,mapping!$N$2:$N$4,,0)</f>
        <v>Remote</v>
      </c>
    </row>
    <row r="2394" spans="1:17" x14ac:dyDescent="0.25">
      <c r="A2394" s="28">
        <v>2023</v>
      </c>
      <c r="B2394" s="29" t="s">
        <v>21</v>
      </c>
      <c r="C2394" s="29" t="s">
        <v>12</v>
      </c>
      <c r="D2394" s="29" t="s">
        <v>22</v>
      </c>
      <c r="E2394" s="28">
        <v>280000</v>
      </c>
      <c r="F2394" s="29" t="s">
        <v>14</v>
      </c>
      <c r="G2394" s="28">
        <v>280000</v>
      </c>
      <c r="H2394" s="29" t="s">
        <v>17</v>
      </c>
      <c r="I2394" s="28">
        <v>100</v>
      </c>
      <c r="J2394" s="29" t="s">
        <v>17</v>
      </c>
      <c r="K2394" s="29" t="s">
        <v>16</v>
      </c>
      <c r="L2394" s="29" t="str">
        <f>_xlfn.XLOOKUP($D2394,mapping!$B$2:$B$124,mapping!$A$2:$A$124,,0)</f>
        <v>Data Scientist</v>
      </c>
      <c r="M2394" s="29" t="str">
        <f>_xlfn.XLOOKUP($C2394,mapping!$J$2:$J$5,mapping!$K$2:$K$5,,0)</f>
        <v>Full-Time</v>
      </c>
      <c r="N2394" s="29" t="str">
        <f>_xlfn.XLOOKUP($B2394,mapping!$G$2:$G$5,mapping!$H$2:$H$5,,0)</f>
        <v>Senior</v>
      </c>
      <c r="O2394" s="29" t="str">
        <f>_xlfn.XLOOKUP($J2394,mapping!$D$2:$D$56,mapping!$E$2:$E$56,,0)</f>
        <v>United States</v>
      </c>
      <c r="P2394" s="29" t="str">
        <f>_xlfn.XLOOKUP($K2394,mapping!$P$2:$P$4,mapping!$Q$2:$Q$4,,0)</f>
        <v>Medium</v>
      </c>
      <c r="Q2394" s="29" t="str">
        <f>_xlfn.XLOOKUP($I2394,mapping!$M$2:$M$4,mapping!$N$2:$N$4,,0)</f>
        <v>Remote</v>
      </c>
    </row>
    <row r="2395" spans="1:17" x14ac:dyDescent="0.25">
      <c r="A2395" s="28">
        <v>2022</v>
      </c>
      <c r="B2395" s="29" t="s">
        <v>11</v>
      </c>
      <c r="C2395" s="29" t="s">
        <v>12</v>
      </c>
      <c r="D2395" s="29" t="s">
        <v>26</v>
      </c>
      <c r="E2395" s="28">
        <v>105120</v>
      </c>
      <c r="F2395" s="29" t="s">
        <v>19</v>
      </c>
      <c r="G2395" s="28">
        <v>110446</v>
      </c>
      <c r="H2395" s="29" t="s">
        <v>111</v>
      </c>
      <c r="I2395" s="28">
        <v>0</v>
      </c>
      <c r="J2395" s="29" t="s">
        <v>111</v>
      </c>
      <c r="K2395" s="29" t="s">
        <v>16</v>
      </c>
      <c r="L2395" s="29" t="str">
        <f>_xlfn.XLOOKUP($D2395,mapping!$B$2:$B$124,mapping!$A$2:$A$124,,0)</f>
        <v>Data Engineer</v>
      </c>
      <c r="M2395" s="29" t="str">
        <f>_xlfn.XLOOKUP($C2395,mapping!$J$2:$J$5,mapping!$K$2:$K$5,,0)</f>
        <v>Full-Time</v>
      </c>
      <c r="N2395" s="29" t="str">
        <f>_xlfn.XLOOKUP($B2395,mapping!$G$2:$G$5,mapping!$H$2:$H$5,,0)</f>
        <v>Mid-Level</v>
      </c>
      <c r="O2395" s="29" t="str">
        <f>_xlfn.XLOOKUP($J2395,mapping!$D$2:$D$56,mapping!$E$2:$E$56,,0)</f>
        <v>Lithuania</v>
      </c>
      <c r="P2395" s="29" t="str">
        <f>_xlfn.XLOOKUP($K2395,mapping!$P$2:$P$4,mapping!$Q$2:$Q$4,,0)</f>
        <v>Medium</v>
      </c>
      <c r="Q2395" s="29" t="str">
        <f>_xlfn.XLOOKUP($I2395,mapping!$M$2:$M$4,mapping!$N$2:$N$4,,0)</f>
        <v>On-site</v>
      </c>
    </row>
    <row r="2396" spans="1:17" x14ac:dyDescent="0.25">
      <c r="A2396" s="28">
        <v>2023</v>
      </c>
      <c r="B2396" s="29" t="s">
        <v>21</v>
      </c>
      <c r="C2396" s="29" t="s">
        <v>12</v>
      </c>
      <c r="D2396" s="29" t="s">
        <v>13</v>
      </c>
      <c r="E2396" s="28">
        <v>84870</v>
      </c>
      <c r="F2396" s="29" t="s">
        <v>14</v>
      </c>
      <c r="G2396" s="28">
        <v>84870</v>
      </c>
      <c r="H2396" s="29" t="s">
        <v>17</v>
      </c>
      <c r="I2396" s="28">
        <v>0</v>
      </c>
      <c r="J2396" s="29" t="s">
        <v>17</v>
      </c>
      <c r="K2396" s="29" t="s">
        <v>16</v>
      </c>
      <c r="L2396" s="29" t="str">
        <f>_xlfn.XLOOKUP($D2396,mapping!$B$2:$B$124,mapping!$A$2:$A$124,,0)</f>
        <v>Data Analyst</v>
      </c>
      <c r="M2396" s="29" t="str">
        <f>_xlfn.XLOOKUP($C2396,mapping!$J$2:$J$5,mapping!$K$2:$K$5,,0)</f>
        <v>Full-Time</v>
      </c>
      <c r="N2396" s="29" t="str">
        <f>_xlfn.XLOOKUP($B2396,mapping!$G$2:$G$5,mapping!$H$2:$H$5,,0)</f>
        <v>Senior</v>
      </c>
      <c r="O2396" s="29" t="str">
        <f>_xlfn.XLOOKUP($J2396,mapping!$D$2:$D$56,mapping!$E$2:$E$56,,0)</f>
        <v>United States</v>
      </c>
      <c r="P2396" s="29" t="str">
        <f>_xlfn.XLOOKUP($K2396,mapping!$P$2:$P$4,mapping!$Q$2:$Q$4,,0)</f>
        <v>Medium</v>
      </c>
      <c r="Q2396" s="29" t="str">
        <f>_xlfn.XLOOKUP($I2396,mapping!$M$2:$M$4,mapping!$N$2:$N$4,,0)</f>
        <v>On-site</v>
      </c>
    </row>
    <row r="2397" spans="1:17" x14ac:dyDescent="0.25">
      <c r="A2397" s="28">
        <v>2024</v>
      </c>
      <c r="B2397" s="29" t="s">
        <v>11</v>
      </c>
      <c r="C2397" s="29" t="s">
        <v>12</v>
      </c>
      <c r="D2397" s="29" t="s">
        <v>176</v>
      </c>
      <c r="E2397" s="28">
        <v>95000</v>
      </c>
      <c r="F2397" s="29" t="s">
        <v>14</v>
      </c>
      <c r="G2397" s="28">
        <v>95000</v>
      </c>
      <c r="H2397" s="29" t="s">
        <v>17</v>
      </c>
      <c r="I2397" s="28">
        <v>0</v>
      </c>
      <c r="J2397" s="29" t="s">
        <v>17</v>
      </c>
      <c r="K2397" s="29" t="s">
        <v>16</v>
      </c>
      <c r="L2397" s="29" t="str">
        <f>_xlfn.XLOOKUP($D2397,mapping!$B$2:$B$124,mapping!$A$2:$A$124,,0)</f>
        <v>Data Engineer</v>
      </c>
      <c r="M2397" s="29" t="str">
        <f>_xlfn.XLOOKUP($C2397,mapping!$J$2:$J$5,mapping!$K$2:$K$5,,0)</f>
        <v>Full-Time</v>
      </c>
      <c r="N2397" s="29" t="str">
        <f>_xlfn.XLOOKUP($B2397,mapping!$G$2:$G$5,mapping!$H$2:$H$5,,0)</f>
        <v>Mid-Level</v>
      </c>
      <c r="O2397" s="29" t="str">
        <f>_xlfn.XLOOKUP($J2397,mapping!$D$2:$D$56,mapping!$E$2:$E$56,,0)</f>
        <v>United States</v>
      </c>
      <c r="P2397" s="29" t="str">
        <f>_xlfn.XLOOKUP($K2397,mapping!$P$2:$P$4,mapping!$Q$2:$Q$4,,0)</f>
        <v>Medium</v>
      </c>
      <c r="Q2397" s="29" t="str">
        <f>_xlfn.XLOOKUP($I2397,mapping!$M$2:$M$4,mapping!$N$2:$N$4,,0)</f>
        <v>On-site</v>
      </c>
    </row>
    <row r="2398" spans="1:17" x14ac:dyDescent="0.25">
      <c r="A2398" s="28">
        <v>2022</v>
      </c>
      <c r="B2398" s="29" t="s">
        <v>11</v>
      </c>
      <c r="C2398" s="29" t="s">
        <v>12</v>
      </c>
      <c r="D2398" s="29" t="s">
        <v>26</v>
      </c>
      <c r="E2398" s="28">
        <v>175000</v>
      </c>
      <c r="F2398" s="29" t="s">
        <v>14</v>
      </c>
      <c r="G2398" s="28">
        <v>175000</v>
      </c>
      <c r="H2398" s="29" t="s">
        <v>17</v>
      </c>
      <c r="I2398" s="28">
        <v>100</v>
      </c>
      <c r="J2398" s="29" t="s">
        <v>17</v>
      </c>
      <c r="K2398" s="29" t="s">
        <v>16</v>
      </c>
      <c r="L2398" s="29" t="str">
        <f>_xlfn.XLOOKUP($D2398,mapping!$B$2:$B$124,mapping!$A$2:$A$124,,0)</f>
        <v>Data Engineer</v>
      </c>
      <c r="M2398" s="29" t="str">
        <f>_xlfn.XLOOKUP($C2398,mapping!$J$2:$J$5,mapping!$K$2:$K$5,,0)</f>
        <v>Full-Time</v>
      </c>
      <c r="N2398" s="29" t="str">
        <f>_xlfn.XLOOKUP($B2398,mapping!$G$2:$G$5,mapping!$H$2:$H$5,,0)</f>
        <v>Mid-Level</v>
      </c>
      <c r="O2398" s="29" t="str">
        <f>_xlfn.XLOOKUP($J2398,mapping!$D$2:$D$56,mapping!$E$2:$E$56,,0)</f>
        <v>United States</v>
      </c>
      <c r="P2398" s="29" t="str">
        <f>_xlfn.XLOOKUP($K2398,mapping!$P$2:$P$4,mapping!$Q$2:$Q$4,,0)</f>
        <v>Medium</v>
      </c>
      <c r="Q2398" s="29" t="str">
        <f>_xlfn.XLOOKUP($I2398,mapping!$M$2:$M$4,mapping!$N$2:$N$4,,0)</f>
        <v>Remote</v>
      </c>
    </row>
    <row r="2399" spans="1:17" x14ac:dyDescent="0.25">
      <c r="A2399" s="28">
        <v>2023</v>
      </c>
      <c r="B2399" s="29" t="s">
        <v>21</v>
      </c>
      <c r="C2399" s="29" t="s">
        <v>12</v>
      </c>
      <c r="D2399" s="29" t="s">
        <v>26</v>
      </c>
      <c r="E2399" s="28">
        <v>142200</v>
      </c>
      <c r="F2399" s="29" t="s">
        <v>14</v>
      </c>
      <c r="G2399" s="28">
        <v>142200</v>
      </c>
      <c r="H2399" s="29" t="s">
        <v>17</v>
      </c>
      <c r="I2399" s="28">
        <v>0</v>
      </c>
      <c r="J2399" s="29" t="s">
        <v>17</v>
      </c>
      <c r="K2399" s="29" t="s">
        <v>16</v>
      </c>
      <c r="L2399" s="29" t="str">
        <f>_xlfn.XLOOKUP($D2399,mapping!$B$2:$B$124,mapping!$A$2:$A$124,,0)</f>
        <v>Data Engineer</v>
      </c>
      <c r="M2399" s="29" t="str">
        <f>_xlfn.XLOOKUP($C2399,mapping!$J$2:$J$5,mapping!$K$2:$K$5,,0)</f>
        <v>Full-Time</v>
      </c>
      <c r="N2399" s="29" t="str">
        <f>_xlfn.XLOOKUP($B2399,mapping!$G$2:$G$5,mapping!$H$2:$H$5,,0)</f>
        <v>Senior</v>
      </c>
      <c r="O2399" s="29" t="str">
        <f>_xlfn.XLOOKUP($J2399,mapping!$D$2:$D$56,mapping!$E$2:$E$56,,0)</f>
        <v>United States</v>
      </c>
      <c r="P2399" s="29" t="str">
        <f>_xlfn.XLOOKUP($K2399,mapping!$P$2:$P$4,mapping!$Q$2:$Q$4,,0)</f>
        <v>Medium</v>
      </c>
      <c r="Q2399" s="29" t="str">
        <f>_xlfn.XLOOKUP($I2399,mapping!$M$2:$M$4,mapping!$N$2:$N$4,,0)</f>
        <v>On-site</v>
      </c>
    </row>
    <row r="2400" spans="1:17" x14ac:dyDescent="0.25">
      <c r="A2400" s="28">
        <v>2024</v>
      </c>
      <c r="B2400" s="29" t="s">
        <v>21</v>
      </c>
      <c r="C2400" s="29" t="s">
        <v>12</v>
      </c>
      <c r="D2400" s="29" t="s">
        <v>22</v>
      </c>
      <c r="E2400" s="28">
        <v>190000</v>
      </c>
      <c r="F2400" s="29" t="s">
        <v>14</v>
      </c>
      <c r="G2400" s="28">
        <v>190000</v>
      </c>
      <c r="H2400" s="29" t="s">
        <v>17</v>
      </c>
      <c r="I2400" s="28">
        <v>100</v>
      </c>
      <c r="J2400" s="29" t="s">
        <v>17</v>
      </c>
      <c r="K2400" s="29" t="s">
        <v>16</v>
      </c>
      <c r="L2400" s="29" t="str">
        <f>_xlfn.XLOOKUP($D2400,mapping!$B$2:$B$124,mapping!$A$2:$A$124,,0)</f>
        <v>Data Scientist</v>
      </c>
      <c r="M2400" s="29" t="str">
        <f>_xlfn.XLOOKUP($C2400,mapping!$J$2:$J$5,mapping!$K$2:$K$5,,0)</f>
        <v>Full-Time</v>
      </c>
      <c r="N2400" s="29" t="str">
        <f>_xlfn.XLOOKUP($B2400,mapping!$G$2:$G$5,mapping!$H$2:$H$5,,0)</f>
        <v>Senior</v>
      </c>
      <c r="O2400" s="29" t="str">
        <f>_xlfn.XLOOKUP($J2400,mapping!$D$2:$D$56,mapping!$E$2:$E$56,,0)</f>
        <v>United States</v>
      </c>
      <c r="P2400" s="29" t="str">
        <f>_xlfn.XLOOKUP($K2400,mapping!$P$2:$P$4,mapping!$Q$2:$Q$4,,0)</f>
        <v>Medium</v>
      </c>
      <c r="Q2400" s="29" t="str">
        <f>_xlfn.XLOOKUP($I2400,mapping!$M$2:$M$4,mapping!$N$2:$N$4,,0)</f>
        <v>Remote</v>
      </c>
    </row>
    <row r="2401" spans="1:17" x14ac:dyDescent="0.25">
      <c r="A2401" s="28">
        <v>2022</v>
      </c>
      <c r="B2401" s="29" t="s">
        <v>21</v>
      </c>
      <c r="C2401" s="29" t="s">
        <v>12</v>
      </c>
      <c r="D2401" s="29" t="s">
        <v>13</v>
      </c>
      <c r="E2401" s="28">
        <v>81666</v>
      </c>
      <c r="F2401" s="29" t="s">
        <v>14</v>
      </c>
      <c r="G2401" s="28">
        <v>81666</v>
      </c>
      <c r="H2401" s="29" t="s">
        <v>17</v>
      </c>
      <c r="I2401" s="28">
        <v>100</v>
      </c>
      <c r="J2401" s="29" t="s">
        <v>17</v>
      </c>
      <c r="K2401" s="29" t="s">
        <v>16</v>
      </c>
      <c r="L2401" s="29" t="str">
        <f>_xlfn.XLOOKUP($D2401,mapping!$B$2:$B$124,mapping!$A$2:$A$124,,0)</f>
        <v>Data Analyst</v>
      </c>
      <c r="M2401" s="29" t="str">
        <f>_xlfn.XLOOKUP($C2401,mapping!$J$2:$J$5,mapping!$K$2:$K$5,,0)</f>
        <v>Full-Time</v>
      </c>
      <c r="N2401" s="29" t="str">
        <f>_xlfn.XLOOKUP($B2401,mapping!$G$2:$G$5,mapping!$H$2:$H$5,,0)</f>
        <v>Senior</v>
      </c>
      <c r="O2401" s="29" t="str">
        <f>_xlfn.XLOOKUP($J2401,mapping!$D$2:$D$56,mapping!$E$2:$E$56,,0)</f>
        <v>United States</v>
      </c>
      <c r="P2401" s="29" t="str">
        <f>_xlfn.XLOOKUP($K2401,mapping!$P$2:$P$4,mapping!$Q$2:$Q$4,,0)</f>
        <v>Medium</v>
      </c>
      <c r="Q2401" s="29" t="str">
        <f>_xlfn.XLOOKUP($I2401,mapping!$M$2:$M$4,mapping!$N$2:$N$4,,0)</f>
        <v>Remote</v>
      </c>
    </row>
    <row r="2402" spans="1:17" x14ac:dyDescent="0.25">
      <c r="A2402" s="28">
        <v>2023</v>
      </c>
      <c r="B2402" s="29" t="s">
        <v>21</v>
      </c>
      <c r="C2402" s="29" t="s">
        <v>12</v>
      </c>
      <c r="D2402" s="29" t="s">
        <v>18</v>
      </c>
      <c r="E2402" s="28">
        <v>130000</v>
      </c>
      <c r="F2402" s="29" t="s">
        <v>14</v>
      </c>
      <c r="G2402" s="28">
        <v>130000</v>
      </c>
      <c r="H2402" s="29" t="s">
        <v>17</v>
      </c>
      <c r="I2402" s="28">
        <v>0</v>
      </c>
      <c r="J2402" s="29" t="s">
        <v>17</v>
      </c>
      <c r="K2402" s="29" t="s">
        <v>16</v>
      </c>
      <c r="L2402" s="29" t="str">
        <f>_xlfn.XLOOKUP($D2402,mapping!$B$2:$B$124,mapping!$A$2:$A$124,,0)</f>
        <v>Machine Learning Engineer</v>
      </c>
      <c r="M2402" s="29" t="str">
        <f>_xlfn.XLOOKUP($C2402,mapping!$J$2:$J$5,mapping!$K$2:$K$5,,0)</f>
        <v>Full-Time</v>
      </c>
      <c r="N2402" s="29" t="str">
        <f>_xlfn.XLOOKUP($B2402,mapping!$G$2:$G$5,mapping!$H$2:$H$5,,0)</f>
        <v>Senior</v>
      </c>
      <c r="O2402" s="29" t="str">
        <f>_xlfn.XLOOKUP($J2402,mapping!$D$2:$D$56,mapping!$E$2:$E$56,,0)</f>
        <v>United States</v>
      </c>
      <c r="P2402" s="29" t="str">
        <f>_xlfn.XLOOKUP($K2402,mapping!$P$2:$P$4,mapping!$Q$2:$Q$4,,0)</f>
        <v>Medium</v>
      </c>
      <c r="Q2402" s="29" t="str">
        <f>_xlfn.XLOOKUP($I2402,mapping!$M$2:$M$4,mapping!$N$2:$N$4,,0)</f>
        <v>On-site</v>
      </c>
    </row>
    <row r="2403" spans="1:17" x14ac:dyDescent="0.25">
      <c r="A2403" s="28">
        <v>2024</v>
      </c>
      <c r="B2403" s="29" t="s">
        <v>11</v>
      </c>
      <c r="C2403" s="29" t="s">
        <v>12</v>
      </c>
      <c r="D2403" s="29" t="s">
        <v>22</v>
      </c>
      <c r="E2403" s="28">
        <v>62000</v>
      </c>
      <c r="F2403" s="29" t="s">
        <v>14</v>
      </c>
      <c r="G2403" s="28">
        <v>62000</v>
      </c>
      <c r="H2403" s="29" t="s">
        <v>17</v>
      </c>
      <c r="I2403" s="28">
        <v>0</v>
      </c>
      <c r="J2403" s="29" t="s">
        <v>17</v>
      </c>
      <c r="K2403" s="29" t="s">
        <v>16</v>
      </c>
      <c r="L2403" s="29" t="str">
        <f>_xlfn.XLOOKUP($D2403,mapping!$B$2:$B$124,mapping!$A$2:$A$124,,0)</f>
        <v>Data Scientist</v>
      </c>
      <c r="M2403" s="29" t="str">
        <f>_xlfn.XLOOKUP($C2403,mapping!$J$2:$J$5,mapping!$K$2:$K$5,,0)</f>
        <v>Full-Time</v>
      </c>
      <c r="N2403" s="29" t="str">
        <f>_xlfn.XLOOKUP($B2403,mapping!$G$2:$G$5,mapping!$H$2:$H$5,,0)</f>
        <v>Mid-Level</v>
      </c>
      <c r="O2403" s="29" t="str">
        <f>_xlfn.XLOOKUP($J2403,mapping!$D$2:$D$56,mapping!$E$2:$E$56,,0)</f>
        <v>United States</v>
      </c>
      <c r="P2403" s="29" t="str">
        <f>_xlfn.XLOOKUP($K2403,mapping!$P$2:$P$4,mapping!$Q$2:$Q$4,,0)</f>
        <v>Medium</v>
      </c>
      <c r="Q2403" s="29" t="str">
        <f>_xlfn.XLOOKUP($I2403,mapping!$M$2:$M$4,mapping!$N$2:$N$4,,0)</f>
        <v>On-site</v>
      </c>
    </row>
    <row r="2404" spans="1:17" x14ac:dyDescent="0.25">
      <c r="A2404" s="28">
        <v>2024</v>
      </c>
      <c r="B2404" s="29" t="s">
        <v>21</v>
      </c>
      <c r="C2404" s="29" t="s">
        <v>12</v>
      </c>
      <c r="D2404" s="29" t="s">
        <v>22</v>
      </c>
      <c r="E2404" s="28">
        <v>123740</v>
      </c>
      <c r="F2404" s="29" t="s">
        <v>14</v>
      </c>
      <c r="G2404" s="28">
        <v>123740</v>
      </c>
      <c r="H2404" s="29" t="s">
        <v>17</v>
      </c>
      <c r="I2404" s="28">
        <v>0</v>
      </c>
      <c r="J2404" s="29" t="s">
        <v>17</v>
      </c>
      <c r="K2404" s="29" t="s">
        <v>16</v>
      </c>
      <c r="L2404" s="29" t="str">
        <f>_xlfn.XLOOKUP($D2404,mapping!$B$2:$B$124,mapping!$A$2:$A$124,,0)</f>
        <v>Data Scientist</v>
      </c>
      <c r="M2404" s="29" t="str">
        <f>_xlfn.XLOOKUP($C2404,mapping!$J$2:$J$5,mapping!$K$2:$K$5,,0)</f>
        <v>Full-Time</v>
      </c>
      <c r="N2404" s="29" t="str">
        <f>_xlfn.XLOOKUP($B2404,mapping!$G$2:$G$5,mapping!$H$2:$H$5,,0)</f>
        <v>Senior</v>
      </c>
      <c r="O2404" s="29" t="str">
        <f>_xlfn.XLOOKUP($J2404,mapping!$D$2:$D$56,mapping!$E$2:$E$56,,0)</f>
        <v>United States</v>
      </c>
      <c r="P2404" s="29" t="str">
        <f>_xlfn.XLOOKUP($K2404,mapping!$P$2:$P$4,mapping!$Q$2:$Q$4,,0)</f>
        <v>Medium</v>
      </c>
      <c r="Q2404" s="29" t="str">
        <f>_xlfn.XLOOKUP($I2404,mapping!$M$2:$M$4,mapping!$N$2:$N$4,,0)</f>
        <v>On-site</v>
      </c>
    </row>
    <row r="2405" spans="1:17" x14ac:dyDescent="0.25">
      <c r="A2405" s="28">
        <v>2023</v>
      </c>
      <c r="B2405" s="29" t="s">
        <v>21</v>
      </c>
      <c r="C2405" s="29" t="s">
        <v>12</v>
      </c>
      <c r="D2405" s="29" t="s">
        <v>26</v>
      </c>
      <c r="E2405" s="28">
        <v>161800</v>
      </c>
      <c r="F2405" s="29" t="s">
        <v>14</v>
      </c>
      <c r="G2405" s="28">
        <v>161800</v>
      </c>
      <c r="H2405" s="29" t="s">
        <v>17</v>
      </c>
      <c r="I2405" s="28">
        <v>100</v>
      </c>
      <c r="J2405" s="29" t="s">
        <v>17</v>
      </c>
      <c r="K2405" s="29" t="s">
        <v>16</v>
      </c>
      <c r="L2405" s="29" t="str">
        <f>_xlfn.XLOOKUP($D2405,mapping!$B$2:$B$124,mapping!$A$2:$A$124,,0)</f>
        <v>Data Engineer</v>
      </c>
      <c r="M2405" s="29" t="str">
        <f>_xlfn.XLOOKUP($C2405,mapping!$J$2:$J$5,mapping!$K$2:$K$5,,0)</f>
        <v>Full-Time</v>
      </c>
      <c r="N2405" s="29" t="str">
        <f>_xlfn.XLOOKUP($B2405,mapping!$G$2:$G$5,mapping!$H$2:$H$5,,0)</f>
        <v>Senior</v>
      </c>
      <c r="O2405" s="29" t="str">
        <f>_xlfn.XLOOKUP($J2405,mapping!$D$2:$D$56,mapping!$E$2:$E$56,,0)</f>
        <v>United States</v>
      </c>
      <c r="P2405" s="29" t="str">
        <f>_xlfn.XLOOKUP($K2405,mapping!$P$2:$P$4,mapping!$Q$2:$Q$4,,0)</f>
        <v>Medium</v>
      </c>
      <c r="Q2405" s="29" t="str">
        <f>_xlfn.XLOOKUP($I2405,mapping!$M$2:$M$4,mapping!$N$2:$N$4,,0)</f>
        <v>Remote</v>
      </c>
    </row>
    <row r="2406" spans="1:17" x14ac:dyDescent="0.25">
      <c r="A2406" s="28">
        <v>2023</v>
      </c>
      <c r="B2406" s="29" t="s">
        <v>21</v>
      </c>
      <c r="C2406" s="29" t="s">
        <v>12</v>
      </c>
      <c r="D2406" s="29" t="s">
        <v>150</v>
      </c>
      <c r="E2406" s="28">
        <v>78000</v>
      </c>
      <c r="F2406" s="29" t="s">
        <v>14</v>
      </c>
      <c r="G2406" s="28">
        <v>78000</v>
      </c>
      <c r="H2406" s="29" t="s">
        <v>17</v>
      </c>
      <c r="I2406" s="28">
        <v>100</v>
      </c>
      <c r="J2406" s="29" t="s">
        <v>17</v>
      </c>
      <c r="K2406" s="29" t="s">
        <v>33</v>
      </c>
      <c r="L2406" s="29" t="str">
        <f>_xlfn.XLOOKUP($D2406,mapping!$B$2:$B$124,mapping!$A$2:$A$124,,0)</f>
        <v>Data Analyst</v>
      </c>
      <c r="M2406" s="29" t="str">
        <f>_xlfn.XLOOKUP($C2406,mapping!$J$2:$J$5,mapping!$K$2:$K$5,,0)</f>
        <v>Full-Time</v>
      </c>
      <c r="N2406" s="29" t="str">
        <f>_xlfn.XLOOKUP($B2406,mapping!$G$2:$G$5,mapping!$H$2:$H$5,,0)</f>
        <v>Senior</v>
      </c>
      <c r="O2406" s="29" t="str">
        <f>_xlfn.XLOOKUP($J2406,mapping!$D$2:$D$56,mapping!$E$2:$E$56,,0)</f>
        <v>United States</v>
      </c>
      <c r="P2406" s="29" t="str">
        <f>_xlfn.XLOOKUP($K2406,mapping!$P$2:$P$4,mapping!$Q$2:$Q$4,,0)</f>
        <v>Large</v>
      </c>
      <c r="Q2406" s="29" t="str">
        <f>_xlfn.XLOOKUP($I2406,mapping!$M$2:$M$4,mapping!$N$2:$N$4,,0)</f>
        <v>Remote</v>
      </c>
    </row>
    <row r="2407" spans="1:17" x14ac:dyDescent="0.25">
      <c r="A2407" s="28">
        <v>2023</v>
      </c>
      <c r="B2407" s="29" t="s">
        <v>11</v>
      </c>
      <c r="C2407" s="29" t="s">
        <v>12</v>
      </c>
      <c r="D2407" s="29" t="s">
        <v>93</v>
      </c>
      <c r="E2407" s="28">
        <v>70000</v>
      </c>
      <c r="F2407" s="29" t="s">
        <v>27</v>
      </c>
      <c r="G2407" s="28">
        <v>86128</v>
      </c>
      <c r="H2407" s="29" t="s">
        <v>28</v>
      </c>
      <c r="I2407" s="28">
        <v>100</v>
      </c>
      <c r="J2407" s="29" t="s">
        <v>28</v>
      </c>
      <c r="K2407" s="29" t="s">
        <v>16</v>
      </c>
      <c r="L2407" s="29" t="str">
        <f>_xlfn.XLOOKUP($D2407,mapping!$B$2:$B$124,mapping!$A$2:$A$124,,0)</f>
        <v>Data Engineer</v>
      </c>
      <c r="M2407" s="29" t="str">
        <f>_xlfn.XLOOKUP($C2407,mapping!$J$2:$J$5,mapping!$K$2:$K$5,,0)</f>
        <v>Full-Time</v>
      </c>
      <c r="N2407" s="29" t="str">
        <f>_xlfn.XLOOKUP($B2407,mapping!$G$2:$G$5,mapping!$H$2:$H$5,,0)</f>
        <v>Mid-Level</v>
      </c>
      <c r="O2407" s="29" t="str">
        <f>_xlfn.XLOOKUP($J2407,mapping!$D$2:$D$56,mapping!$E$2:$E$56,,0)</f>
        <v>United Kingdom</v>
      </c>
      <c r="P2407" s="29" t="str">
        <f>_xlfn.XLOOKUP($K2407,mapping!$P$2:$P$4,mapping!$Q$2:$Q$4,,0)</f>
        <v>Medium</v>
      </c>
      <c r="Q2407" s="29" t="str">
        <f>_xlfn.XLOOKUP($I2407,mapping!$M$2:$M$4,mapping!$N$2:$N$4,,0)</f>
        <v>Remote</v>
      </c>
    </row>
    <row r="2408" spans="1:17" x14ac:dyDescent="0.25">
      <c r="A2408" s="28">
        <v>2023</v>
      </c>
      <c r="B2408" s="29" t="s">
        <v>21</v>
      </c>
      <c r="C2408" s="29" t="s">
        <v>12</v>
      </c>
      <c r="D2408" s="29" t="s">
        <v>13</v>
      </c>
      <c r="E2408" s="28">
        <v>125000</v>
      </c>
      <c r="F2408" s="29" t="s">
        <v>14</v>
      </c>
      <c r="G2408" s="28">
        <v>125000</v>
      </c>
      <c r="H2408" s="29" t="s">
        <v>17</v>
      </c>
      <c r="I2408" s="28">
        <v>100</v>
      </c>
      <c r="J2408" s="29" t="s">
        <v>17</v>
      </c>
      <c r="K2408" s="29" t="s">
        <v>16</v>
      </c>
      <c r="L2408" s="29" t="str">
        <f>_xlfn.XLOOKUP($D2408,mapping!$B$2:$B$124,mapping!$A$2:$A$124,,0)</f>
        <v>Data Analyst</v>
      </c>
      <c r="M2408" s="29" t="str">
        <f>_xlfn.XLOOKUP($C2408,mapping!$J$2:$J$5,mapping!$K$2:$K$5,,0)</f>
        <v>Full-Time</v>
      </c>
      <c r="N2408" s="29" t="str">
        <f>_xlfn.XLOOKUP($B2408,mapping!$G$2:$G$5,mapping!$H$2:$H$5,,0)</f>
        <v>Senior</v>
      </c>
      <c r="O2408" s="29" t="str">
        <f>_xlfn.XLOOKUP($J2408,mapping!$D$2:$D$56,mapping!$E$2:$E$56,,0)</f>
        <v>United States</v>
      </c>
      <c r="P2408" s="29" t="str">
        <f>_xlfn.XLOOKUP($K2408,mapping!$P$2:$P$4,mapping!$Q$2:$Q$4,,0)</f>
        <v>Medium</v>
      </c>
      <c r="Q2408" s="29" t="str">
        <f>_xlfn.XLOOKUP($I2408,mapping!$M$2:$M$4,mapping!$N$2:$N$4,,0)</f>
        <v>Remote</v>
      </c>
    </row>
    <row r="2409" spans="1:17" x14ac:dyDescent="0.25">
      <c r="A2409" s="28">
        <v>2023</v>
      </c>
      <c r="B2409" s="29" t="s">
        <v>25</v>
      </c>
      <c r="C2409" s="29" t="s">
        <v>12</v>
      </c>
      <c r="D2409" s="29" t="s">
        <v>26</v>
      </c>
      <c r="E2409" s="28">
        <v>146000</v>
      </c>
      <c r="F2409" s="29" t="s">
        <v>14</v>
      </c>
      <c r="G2409" s="28">
        <v>146000</v>
      </c>
      <c r="H2409" s="29" t="s">
        <v>17</v>
      </c>
      <c r="I2409" s="28">
        <v>0</v>
      </c>
      <c r="J2409" s="29" t="s">
        <v>17</v>
      </c>
      <c r="K2409" s="29" t="s">
        <v>16</v>
      </c>
      <c r="L2409" s="29" t="str">
        <f>_xlfn.XLOOKUP($D2409,mapping!$B$2:$B$124,mapping!$A$2:$A$124,,0)</f>
        <v>Data Engineer</v>
      </c>
      <c r="M2409" s="29" t="str">
        <f>_xlfn.XLOOKUP($C2409,mapping!$J$2:$J$5,mapping!$K$2:$K$5,,0)</f>
        <v>Full-Time</v>
      </c>
      <c r="N2409" s="29" t="str">
        <f>_xlfn.XLOOKUP($B2409,mapping!$G$2:$G$5,mapping!$H$2:$H$5,,0)</f>
        <v>Executive</v>
      </c>
      <c r="O2409" s="29" t="str">
        <f>_xlfn.XLOOKUP($J2409,mapping!$D$2:$D$56,mapping!$E$2:$E$56,,0)</f>
        <v>United States</v>
      </c>
      <c r="P2409" s="29" t="str">
        <f>_xlfn.XLOOKUP($K2409,mapping!$P$2:$P$4,mapping!$Q$2:$Q$4,,0)</f>
        <v>Medium</v>
      </c>
      <c r="Q2409" s="29" t="str">
        <f>_xlfn.XLOOKUP($I2409,mapping!$M$2:$M$4,mapping!$N$2:$N$4,,0)</f>
        <v>On-site</v>
      </c>
    </row>
    <row r="2410" spans="1:17" x14ac:dyDescent="0.25">
      <c r="A2410" s="28">
        <v>2023</v>
      </c>
      <c r="B2410" s="29" t="s">
        <v>21</v>
      </c>
      <c r="C2410" s="29" t="s">
        <v>12</v>
      </c>
      <c r="D2410" s="29" t="s">
        <v>26</v>
      </c>
      <c r="E2410" s="28">
        <v>145000</v>
      </c>
      <c r="F2410" s="29" t="s">
        <v>14</v>
      </c>
      <c r="G2410" s="28">
        <v>145000</v>
      </c>
      <c r="H2410" s="29" t="s">
        <v>17</v>
      </c>
      <c r="I2410" s="28">
        <v>0</v>
      </c>
      <c r="J2410" s="29" t="s">
        <v>17</v>
      </c>
      <c r="K2410" s="29" t="s">
        <v>16</v>
      </c>
      <c r="L2410" s="29" t="str">
        <f>_xlfn.XLOOKUP($D2410,mapping!$B$2:$B$124,mapping!$A$2:$A$124,,0)</f>
        <v>Data Engineer</v>
      </c>
      <c r="M2410" s="29" t="str">
        <f>_xlfn.XLOOKUP($C2410,mapping!$J$2:$J$5,mapping!$K$2:$K$5,,0)</f>
        <v>Full-Time</v>
      </c>
      <c r="N2410" s="29" t="str">
        <f>_xlfn.XLOOKUP($B2410,mapping!$G$2:$G$5,mapping!$H$2:$H$5,,0)</f>
        <v>Senior</v>
      </c>
      <c r="O2410" s="29" t="str">
        <f>_xlfn.XLOOKUP($J2410,mapping!$D$2:$D$56,mapping!$E$2:$E$56,,0)</f>
        <v>United States</v>
      </c>
      <c r="P2410" s="29" t="str">
        <f>_xlfn.XLOOKUP($K2410,mapping!$P$2:$P$4,mapping!$Q$2:$Q$4,,0)</f>
        <v>Medium</v>
      </c>
      <c r="Q2410" s="29" t="str">
        <f>_xlfn.XLOOKUP($I2410,mapping!$M$2:$M$4,mapping!$N$2:$N$4,,0)</f>
        <v>On-site</v>
      </c>
    </row>
    <row r="2411" spans="1:17" x14ac:dyDescent="0.25">
      <c r="A2411" s="28">
        <v>2024</v>
      </c>
      <c r="B2411" s="29" t="s">
        <v>21</v>
      </c>
      <c r="C2411" s="29" t="s">
        <v>12</v>
      </c>
      <c r="D2411" s="29" t="s">
        <v>13</v>
      </c>
      <c r="E2411" s="28">
        <v>96600</v>
      </c>
      <c r="F2411" s="29" t="s">
        <v>14</v>
      </c>
      <c r="G2411" s="28">
        <v>96600</v>
      </c>
      <c r="H2411" s="29" t="s">
        <v>17</v>
      </c>
      <c r="I2411" s="28">
        <v>0</v>
      </c>
      <c r="J2411" s="29" t="s">
        <v>17</v>
      </c>
      <c r="K2411" s="29" t="s">
        <v>16</v>
      </c>
      <c r="L2411" s="29" t="str">
        <f>_xlfn.XLOOKUP($D2411,mapping!$B$2:$B$124,mapping!$A$2:$A$124,,0)</f>
        <v>Data Analyst</v>
      </c>
      <c r="M2411" s="29" t="str">
        <f>_xlfn.XLOOKUP($C2411,mapping!$J$2:$J$5,mapping!$K$2:$K$5,,0)</f>
        <v>Full-Time</v>
      </c>
      <c r="N2411" s="29" t="str">
        <f>_xlfn.XLOOKUP($B2411,mapping!$G$2:$G$5,mapping!$H$2:$H$5,,0)</f>
        <v>Senior</v>
      </c>
      <c r="O2411" s="29" t="str">
        <f>_xlfn.XLOOKUP($J2411,mapping!$D$2:$D$56,mapping!$E$2:$E$56,,0)</f>
        <v>United States</v>
      </c>
      <c r="P2411" s="29" t="str">
        <f>_xlfn.XLOOKUP($K2411,mapping!$P$2:$P$4,mapping!$Q$2:$Q$4,,0)</f>
        <v>Medium</v>
      </c>
      <c r="Q2411" s="29" t="str">
        <f>_xlfn.XLOOKUP($I2411,mapping!$M$2:$M$4,mapping!$N$2:$N$4,,0)</f>
        <v>On-site</v>
      </c>
    </row>
    <row r="2412" spans="1:17" x14ac:dyDescent="0.25">
      <c r="A2412" s="28">
        <v>2023</v>
      </c>
      <c r="B2412" s="29" t="s">
        <v>11</v>
      </c>
      <c r="C2412" s="29" t="s">
        <v>12</v>
      </c>
      <c r="D2412" s="29" t="s">
        <v>22</v>
      </c>
      <c r="E2412" s="28">
        <v>120000</v>
      </c>
      <c r="F2412" s="29" t="s">
        <v>14</v>
      </c>
      <c r="G2412" s="28">
        <v>120000</v>
      </c>
      <c r="H2412" s="29" t="s">
        <v>17</v>
      </c>
      <c r="I2412" s="28">
        <v>100</v>
      </c>
      <c r="J2412" s="29" t="s">
        <v>17</v>
      </c>
      <c r="K2412" s="29" t="s">
        <v>16</v>
      </c>
      <c r="L2412" s="29" t="str">
        <f>_xlfn.XLOOKUP($D2412,mapping!$B$2:$B$124,mapping!$A$2:$A$124,,0)</f>
        <v>Data Scientist</v>
      </c>
      <c r="M2412" s="29" t="str">
        <f>_xlfn.XLOOKUP($C2412,mapping!$J$2:$J$5,mapping!$K$2:$K$5,,0)</f>
        <v>Full-Time</v>
      </c>
      <c r="N2412" s="29" t="str">
        <f>_xlfn.XLOOKUP($B2412,mapping!$G$2:$G$5,mapping!$H$2:$H$5,,0)</f>
        <v>Mid-Level</v>
      </c>
      <c r="O2412" s="29" t="str">
        <f>_xlfn.XLOOKUP($J2412,mapping!$D$2:$D$56,mapping!$E$2:$E$56,,0)</f>
        <v>United States</v>
      </c>
      <c r="P2412" s="29" t="str">
        <f>_xlfn.XLOOKUP($K2412,mapping!$P$2:$P$4,mapping!$Q$2:$Q$4,,0)</f>
        <v>Medium</v>
      </c>
      <c r="Q2412" s="29" t="str">
        <f>_xlfn.XLOOKUP($I2412,mapping!$M$2:$M$4,mapping!$N$2:$N$4,,0)</f>
        <v>Remote</v>
      </c>
    </row>
    <row r="2413" spans="1:17" x14ac:dyDescent="0.25">
      <c r="A2413" s="28">
        <v>2024</v>
      </c>
      <c r="B2413" s="29" t="s">
        <v>21</v>
      </c>
      <c r="C2413" s="29" t="s">
        <v>12</v>
      </c>
      <c r="D2413" s="29" t="s">
        <v>26</v>
      </c>
      <c r="E2413" s="28">
        <v>210000</v>
      </c>
      <c r="F2413" s="29" t="s">
        <v>14</v>
      </c>
      <c r="G2413" s="28">
        <v>210000</v>
      </c>
      <c r="H2413" s="29" t="s">
        <v>17</v>
      </c>
      <c r="I2413" s="28">
        <v>100</v>
      </c>
      <c r="J2413" s="29" t="s">
        <v>17</v>
      </c>
      <c r="K2413" s="29" t="s">
        <v>16</v>
      </c>
      <c r="L2413" s="29" t="str">
        <f>_xlfn.XLOOKUP($D2413,mapping!$B$2:$B$124,mapping!$A$2:$A$124,,0)</f>
        <v>Data Engineer</v>
      </c>
      <c r="M2413" s="29" t="str">
        <f>_xlfn.XLOOKUP($C2413,mapping!$J$2:$J$5,mapping!$K$2:$K$5,,0)</f>
        <v>Full-Time</v>
      </c>
      <c r="N2413" s="29" t="str">
        <f>_xlfn.XLOOKUP($B2413,mapping!$G$2:$G$5,mapping!$H$2:$H$5,,0)</f>
        <v>Senior</v>
      </c>
      <c r="O2413" s="29" t="str">
        <f>_xlfn.XLOOKUP($J2413,mapping!$D$2:$D$56,mapping!$E$2:$E$56,,0)</f>
        <v>United States</v>
      </c>
      <c r="P2413" s="29" t="str">
        <f>_xlfn.XLOOKUP($K2413,mapping!$P$2:$P$4,mapping!$Q$2:$Q$4,,0)</f>
        <v>Medium</v>
      </c>
      <c r="Q2413" s="29" t="str">
        <f>_xlfn.XLOOKUP($I2413,mapping!$M$2:$M$4,mapping!$N$2:$N$4,,0)</f>
        <v>Remote</v>
      </c>
    </row>
    <row r="2414" spans="1:17" x14ac:dyDescent="0.25">
      <c r="A2414" s="28">
        <v>2024</v>
      </c>
      <c r="B2414" s="29" t="s">
        <v>21</v>
      </c>
      <c r="C2414" s="29" t="s">
        <v>12</v>
      </c>
      <c r="D2414" s="29" t="s">
        <v>18</v>
      </c>
      <c r="E2414" s="28">
        <v>85000</v>
      </c>
      <c r="F2414" s="29" t="s">
        <v>14</v>
      </c>
      <c r="G2414" s="28">
        <v>85000</v>
      </c>
      <c r="H2414" s="29" t="s">
        <v>77</v>
      </c>
      <c r="I2414" s="28">
        <v>100</v>
      </c>
      <c r="J2414" s="29" t="s">
        <v>77</v>
      </c>
      <c r="K2414" s="29" t="s">
        <v>16</v>
      </c>
      <c r="L2414" s="29" t="str">
        <f>_xlfn.XLOOKUP($D2414,mapping!$B$2:$B$124,mapping!$A$2:$A$124,,0)</f>
        <v>Machine Learning Engineer</v>
      </c>
      <c r="M2414" s="29" t="str">
        <f>_xlfn.XLOOKUP($C2414,mapping!$J$2:$J$5,mapping!$K$2:$K$5,,0)</f>
        <v>Full-Time</v>
      </c>
      <c r="N2414" s="29" t="str">
        <f>_xlfn.XLOOKUP($B2414,mapping!$G$2:$G$5,mapping!$H$2:$H$5,,0)</f>
        <v>Senior</v>
      </c>
      <c r="O2414" s="29" t="str">
        <f>_xlfn.XLOOKUP($J2414,mapping!$D$2:$D$56,mapping!$E$2:$E$56,,0)</f>
        <v>Argentina</v>
      </c>
      <c r="P2414" s="29" t="str">
        <f>_xlfn.XLOOKUP($K2414,mapping!$P$2:$P$4,mapping!$Q$2:$Q$4,,0)</f>
        <v>Medium</v>
      </c>
      <c r="Q2414" s="29" t="str">
        <f>_xlfn.XLOOKUP($I2414,mapping!$M$2:$M$4,mapping!$N$2:$N$4,,0)</f>
        <v>Remote</v>
      </c>
    </row>
    <row r="2415" spans="1:17" x14ac:dyDescent="0.25">
      <c r="A2415" s="28">
        <v>2023</v>
      </c>
      <c r="B2415" s="29" t="s">
        <v>21</v>
      </c>
      <c r="C2415" s="29" t="s">
        <v>12</v>
      </c>
      <c r="D2415" s="29" t="s">
        <v>22</v>
      </c>
      <c r="E2415" s="28">
        <v>239900</v>
      </c>
      <c r="F2415" s="29" t="s">
        <v>14</v>
      </c>
      <c r="G2415" s="28">
        <v>239900</v>
      </c>
      <c r="H2415" s="29" t="s">
        <v>17</v>
      </c>
      <c r="I2415" s="28">
        <v>100</v>
      </c>
      <c r="J2415" s="29" t="s">
        <v>17</v>
      </c>
      <c r="K2415" s="29" t="s">
        <v>16</v>
      </c>
      <c r="L2415" s="29" t="str">
        <f>_xlfn.XLOOKUP($D2415,mapping!$B$2:$B$124,mapping!$A$2:$A$124,,0)</f>
        <v>Data Scientist</v>
      </c>
      <c r="M2415" s="29" t="str">
        <f>_xlfn.XLOOKUP($C2415,mapping!$J$2:$J$5,mapping!$K$2:$K$5,,0)</f>
        <v>Full-Time</v>
      </c>
      <c r="N2415" s="29" t="str">
        <f>_xlfn.XLOOKUP($B2415,mapping!$G$2:$G$5,mapping!$H$2:$H$5,,0)</f>
        <v>Senior</v>
      </c>
      <c r="O2415" s="29" t="str">
        <f>_xlfn.XLOOKUP($J2415,mapping!$D$2:$D$56,mapping!$E$2:$E$56,,0)</f>
        <v>United States</v>
      </c>
      <c r="P2415" s="29" t="str">
        <f>_xlfn.XLOOKUP($K2415,mapping!$P$2:$P$4,mapping!$Q$2:$Q$4,,0)</f>
        <v>Medium</v>
      </c>
      <c r="Q2415" s="29" t="str">
        <f>_xlfn.XLOOKUP($I2415,mapping!$M$2:$M$4,mapping!$N$2:$N$4,,0)</f>
        <v>Remote</v>
      </c>
    </row>
    <row r="2416" spans="1:17" x14ac:dyDescent="0.25">
      <c r="A2416" s="28">
        <v>2023</v>
      </c>
      <c r="B2416" s="29" t="s">
        <v>21</v>
      </c>
      <c r="C2416" s="29" t="s">
        <v>12</v>
      </c>
      <c r="D2416" s="29" t="s">
        <v>62</v>
      </c>
      <c r="E2416" s="28">
        <v>202800</v>
      </c>
      <c r="F2416" s="29" t="s">
        <v>14</v>
      </c>
      <c r="G2416" s="28">
        <v>202800</v>
      </c>
      <c r="H2416" s="29" t="s">
        <v>17</v>
      </c>
      <c r="I2416" s="28">
        <v>0</v>
      </c>
      <c r="J2416" s="29" t="s">
        <v>17</v>
      </c>
      <c r="K2416" s="29" t="s">
        <v>33</v>
      </c>
      <c r="L2416" s="29" t="str">
        <f>_xlfn.XLOOKUP($D2416,mapping!$B$2:$B$124,mapping!$A$2:$A$124,,0)</f>
        <v>Business Intelligence</v>
      </c>
      <c r="M2416" s="29" t="str">
        <f>_xlfn.XLOOKUP($C2416,mapping!$J$2:$J$5,mapping!$K$2:$K$5,,0)</f>
        <v>Full-Time</v>
      </c>
      <c r="N2416" s="29" t="str">
        <f>_xlfn.XLOOKUP($B2416,mapping!$G$2:$G$5,mapping!$H$2:$H$5,,0)</f>
        <v>Senior</v>
      </c>
      <c r="O2416" s="29" t="str">
        <f>_xlfn.XLOOKUP($J2416,mapping!$D$2:$D$56,mapping!$E$2:$E$56,,0)</f>
        <v>United States</v>
      </c>
      <c r="P2416" s="29" t="str">
        <f>_xlfn.XLOOKUP($K2416,mapping!$P$2:$P$4,mapping!$Q$2:$Q$4,,0)</f>
        <v>Large</v>
      </c>
      <c r="Q2416" s="29" t="str">
        <f>_xlfn.XLOOKUP($I2416,mapping!$M$2:$M$4,mapping!$N$2:$N$4,,0)</f>
        <v>On-site</v>
      </c>
    </row>
    <row r="2417" spans="1:17" x14ac:dyDescent="0.25">
      <c r="A2417" s="28">
        <v>2024</v>
      </c>
      <c r="B2417" s="29" t="s">
        <v>21</v>
      </c>
      <c r="C2417" s="29" t="s">
        <v>12</v>
      </c>
      <c r="D2417" s="29" t="s">
        <v>13</v>
      </c>
      <c r="E2417" s="28">
        <v>100000</v>
      </c>
      <c r="F2417" s="29" t="s">
        <v>14</v>
      </c>
      <c r="G2417" s="28">
        <v>100000</v>
      </c>
      <c r="H2417" s="29" t="s">
        <v>17</v>
      </c>
      <c r="I2417" s="28">
        <v>0</v>
      </c>
      <c r="J2417" s="29" t="s">
        <v>17</v>
      </c>
      <c r="K2417" s="29" t="s">
        <v>16</v>
      </c>
      <c r="L2417" s="29" t="str">
        <f>_xlfn.XLOOKUP($D2417,mapping!$B$2:$B$124,mapping!$A$2:$A$124,,0)</f>
        <v>Data Analyst</v>
      </c>
      <c r="M2417" s="29" t="str">
        <f>_xlfn.XLOOKUP($C2417,mapping!$J$2:$J$5,mapping!$K$2:$K$5,,0)</f>
        <v>Full-Time</v>
      </c>
      <c r="N2417" s="29" t="str">
        <f>_xlfn.XLOOKUP($B2417,mapping!$G$2:$G$5,mapping!$H$2:$H$5,,0)</f>
        <v>Senior</v>
      </c>
      <c r="O2417" s="29" t="str">
        <f>_xlfn.XLOOKUP($J2417,mapping!$D$2:$D$56,mapping!$E$2:$E$56,,0)</f>
        <v>United States</v>
      </c>
      <c r="P2417" s="29" t="str">
        <f>_xlfn.XLOOKUP($K2417,mapping!$P$2:$P$4,mapping!$Q$2:$Q$4,,0)</f>
        <v>Medium</v>
      </c>
      <c r="Q2417" s="29" t="str">
        <f>_xlfn.XLOOKUP($I2417,mapping!$M$2:$M$4,mapping!$N$2:$N$4,,0)</f>
        <v>On-site</v>
      </c>
    </row>
    <row r="2418" spans="1:17" x14ac:dyDescent="0.25">
      <c r="A2418" s="28">
        <v>2023</v>
      </c>
      <c r="B2418" s="29" t="s">
        <v>11</v>
      </c>
      <c r="C2418" s="29" t="s">
        <v>12</v>
      </c>
      <c r="D2418" s="29" t="s">
        <v>62</v>
      </c>
      <c r="E2418" s="28">
        <v>185000</v>
      </c>
      <c r="F2418" s="29" t="s">
        <v>14</v>
      </c>
      <c r="G2418" s="28">
        <v>185000</v>
      </c>
      <c r="H2418" s="29" t="s">
        <v>17</v>
      </c>
      <c r="I2418" s="28">
        <v>0</v>
      </c>
      <c r="J2418" s="29" t="s">
        <v>17</v>
      </c>
      <c r="K2418" s="29" t="s">
        <v>33</v>
      </c>
      <c r="L2418" s="29" t="str">
        <f>_xlfn.XLOOKUP($D2418,mapping!$B$2:$B$124,mapping!$A$2:$A$124,,0)</f>
        <v>Business Intelligence</v>
      </c>
      <c r="M2418" s="29" t="str">
        <f>_xlfn.XLOOKUP($C2418,mapping!$J$2:$J$5,mapping!$K$2:$K$5,,0)</f>
        <v>Full-Time</v>
      </c>
      <c r="N2418" s="29" t="str">
        <f>_xlfn.XLOOKUP($B2418,mapping!$G$2:$G$5,mapping!$H$2:$H$5,,0)</f>
        <v>Mid-Level</v>
      </c>
      <c r="O2418" s="29" t="str">
        <f>_xlfn.XLOOKUP($J2418,mapping!$D$2:$D$56,mapping!$E$2:$E$56,,0)</f>
        <v>United States</v>
      </c>
      <c r="P2418" s="29" t="str">
        <f>_xlfn.XLOOKUP($K2418,mapping!$P$2:$P$4,mapping!$Q$2:$Q$4,,0)</f>
        <v>Large</v>
      </c>
      <c r="Q2418" s="29" t="str">
        <f>_xlfn.XLOOKUP($I2418,mapping!$M$2:$M$4,mapping!$N$2:$N$4,,0)</f>
        <v>On-site</v>
      </c>
    </row>
    <row r="2419" spans="1:17" x14ac:dyDescent="0.25">
      <c r="A2419" s="28">
        <v>2023</v>
      </c>
      <c r="B2419" s="29" t="s">
        <v>21</v>
      </c>
      <c r="C2419" s="29" t="s">
        <v>12</v>
      </c>
      <c r="D2419" s="29" t="s">
        <v>22</v>
      </c>
      <c r="E2419" s="28">
        <v>135000</v>
      </c>
      <c r="F2419" s="29" t="s">
        <v>14</v>
      </c>
      <c r="G2419" s="28">
        <v>135000</v>
      </c>
      <c r="H2419" s="29" t="s">
        <v>17</v>
      </c>
      <c r="I2419" s="28">
        <v>100</v>
      </c>
      <c r="J2419" s="29" t="s">
        <v>17</v>
      </c>
      <c r="K2419" s="29" t="s">
        <v>16</v>
      </c>
      <c r="L2419" s="29" t="str">
        <f>_xlfn.XLOOKUP($D2419,mapping!$B$2:$B$124,mapping!$A$2:$A$124,,0)</f>
        <v>Data Scientist</v>
      </c>
      <c r="M2419" s="29" t="str">
        <f>_xlfn.XLOOKUP($C2419,mapping!$J$2:$J$5,mapping!$K$2:$K$5,,0)</f>
        <v>Full-Time</v>
      </c>
      <c r="N2419" s="29" t="str">
        <f>_xlfn.XLOOKUP($B2419,mapping!$G$2:$G$5,mapping!$H$2:$H$5,,0)</f>
        <v>Senior</v>
      </c>
      <c r="O2419" s="29" t="str">
        <f>_xlfn.XLOOKUP($J2419,mapping!$D$2:$D$56,mapping!$E$2:$E$56,,0)</f>
        <v>United States</v>
      </c>
      <c r="P2419" s="29" t="str">
        <f>_xlfn.XLOOKUP($K2419,mapping!$P$2:$P$4,mapping!$Q$2:$Q$4,,0)</f>
        <v>Medium</v>
      </c>
      <c r="Q2419" s="29" t="str">
        <f>_xlfn.XLOOKUP($I2419,mapping!$M$2:$M$4,mapping!$N$2:$N$4,,0)</f>
        <v>Remote</v>
      </c>
    </row>
    <row r="2420" spans="1:17" x14ac:dyDescent="0.25">
      <c r="A2420" s="28">
        <v>2023</v>
      </c>
      <c r="B2420" s="29" t="s">
        <v>21</v>
      </c>
      <c r="C2420" s="29" t="s">
        <v>12</v>
      </c>
      <c r="D2420" s="29" t="s">
        <v>13</v>
      </c>
      <c r="E2420" s="28">
        <v>112655</v>
      </c>
      <c r="F2420" s="29" t="s">
        <v>14</v>
      </c>
      <c r="G2420" s="28">
        <v>112655</v>
      </c>
      <c r="H2420" s="29" t="s">
        <v>17</v>
      </c>
      <c r="I2420" s="28">
        <v>0</v>
      </c>
      <c r="J2420" s="29" t="s">
        <v>17</v>
      </c>
      <c r="K2420" s="29" t="s">
        <v>16</v>
      </c>
      <c r="L2420" s="29" t="str">
        <f>_xlfn.XLOOKUP($D2420,mapping!$B$2:$B$124,mapping!$A$2:$A$124,,0)</f>
        <v>Data Analyst</v>
      </c>
      <c r="M2420" s="29" t="str">
        <f>_xlfn.XLOOKUP($C2420,mapping!$J$2:$J$5,mapping!$K$2:$K$5,,0)</f>
        <v>Full-Time</v>
      </c>
      <c r="N2420" s="29" t="str">
        <f>_xlfn.XLOOKUP($B2420,mapping!$G$2:$G$5,mapping!$H$2:$H$5,,0)</f>
        <v>Senior</v>
      </c>
      <c r="O2420" s="29" t="str">
        <f>_xlfn.XLOOKUP($J2420,mapping!$D$2:$D$56,mapping!$E$2:$E$56,,0)</f>
        <v>United States</v>
      </c>
      <c r="P2420" s="29" t="str">
        <f>_xlfn.XLOOKUP($K2420,mapping!$P$2:$P$4,mapping!$Q$2:$Q$4,,0)</f>
        <v>Medium</v>
      </c>
      <c r="Q2420" s="29" t="str">
        <f>_xlfn.XLOOKUP($I2420,mapping!$M$2:$M$4,mapping!$N$2:$N$4,,0)</f>
        <v>On-site</v>
      </c>
    </row>
    <row r="2421" spans="1:17" x14ac:dyDescent="0.25">
      <c r="A2421" s="28">
        <v>2024</v>
      </c>
      <c r="B2421" s="29" t="s">
        <v>11</v>
      </c>
      <c r="C2421" s="29" t="s">
        <v>12</v>
      </c>
      <c r="D2421" s="29" t="s">
        <v>96</v>
      </c>
      <c r="E2421" s="28">
        <v>100000</v>
      </c>
      <c r="F2421" s="29" t="s">
        <v>14</v>
      </c>
      <c r="G2421" s="28">
        <v>100000</v>
      </c>
      <c r="H2421" s="29" t="s">
        <v>17</v>
      </c>
      <c r="I2421" s="28">
        <v>0</v>
      </c>
      <c r="J2421" s="29" t="s">
        <v>17</v>
      </c>
      <c r="K2421" s="29" t="s">
        <v>16</v>
      </c>
      <c r="L2421" s="29" t="str">
        <f>_xlfn.XLOOKUP($D2421,mapping!$B$2:$B$124,mapping!$A$2:$A$124,,0)</f>
        <v>Business Intelligence</v>
      </c>
      <c r="M2421" s="29" t="str">
        <f>_xlfn.XLOOKUP($C2421,mapping!$J$2:$J$5,mapping!$K$2:$K$5,,0)</f>
        <v>Full-Time</v>
      </c>
      <c r="N2421" s="29" t="str">
        <f>_xlfn.XLOOKUP($B2421,mapping!$G$2:$G$5,mapping!$H$2:$H$5,,0)</f>
        <v>Mid-Level</v>
      </c>
      <c r="O2421" s="29" t="str">
        <f>_xlfn.XLOOKUP($J2421,mapping!$D$2:$D$56,mapping!$E$2:$E$56,,0)</f>
        <v>United States</v>
      </c>
      <c r="P2421" s="29" t="str">
        <f>_xlfn.XLOOKUP($K2421,mapping!$P$2:$P$4,mapping!$Q$2:$Q$4,,0)</f>
        <v>Medium</v>
      </c>
      <c r="Q2421" s="29" t="str">
        <f>_xlfn.XLOOKUP($I2421,mapping!$M$2:$M$4,mapping!$N$2:$N$4,,0)</f>
        <v>On-site</v>
      </c>
    </row>
    <row r="2422" spans="1:17" x14ac:dyDescent="0.25">
      <c r="A2422" s="28">
        <v>2023</v>
      </c>
      <c r="B2422" s="29" t="s">
        <v>21</v>
      </c>
      <c r="C2422" s="29" t="s">
        <v>12</v>
      </c>
      <c r="D2422" s="29" t="s">
        <v>22</v>
      </c>
      <c r="E2422" s="28">
        <v>200000</v>
      </c>
      <c r="F2422" s="29" t="s">
        <v>14</v>
      </c>
      <c r="G2422" s="28">
        <v>200000</v>
      </c>
      <c r="H2422" s="29" t="s">
        <v>17</v>
      </c>
      <c r="I2422" s="28">
        <v>100</v>
      </c>
      <c r="J2422" s="29" t="s">
        <v>17</v>
      </c>
      <c r="K2422" s="29" t="s">
        <v>16</v>
      </c>
      <c r="L2422" s="29" t="str">
        <f>_xlfn.XLOOKUP($D2422,mapping!$B$2:$B$124,mapping!$A$2:$A$124,,0)</f>
        <v>Data Scientist</v>
      </c>
      <c r="M2422" s="29" t="str">
        <f>_xlfn.XLOOKUP($C2422,mapping!$J$2:$J$5,mapping!$K$2:$K$5,,0)</f>
        <v>Full-Time</v>
      </c>
      <c r="N2422" s="29" t="str">
        <f>_xlfn.XLOOKUP($B2422,mapping!$G$2:$G$5,mapping!$H$2:$H$5,,0)</f>
        <v>Senior</v>
      </c>
      <c r="O2422" s="29" t="str">
        <f>_xlfn.XLOOKUP($J2422,mapping!$D$2:$D$56,mapping!$E$2:$E$56,,0)</f>
        <v>United States</v>
      </c>
      <c r="P2422" s="29" t="str">
        <f>_xlfn.XLOOKUP($K2422,mapping!$P$2:$P$4,mapping!$Q$2:$Q$4,,0)</f>
        <v>Medium</v>
      </c>
      <c r="Q2422" s="29" t="str">
        <f>_xlfn.XLOOKUP($I2422,mapping!$M$2:$M$4,mapping!$N$2:$N$4,,0)</f>
        <v>Remote</v>
      </c>
    </row>
    <row r="2423" spans="1:17" x14ac:dyDescent="0.25">
      <c r="A2423" s="28">
        <v>2023</v>
      </c>
      <c r="B2423" s="29" t="s">
        <v>21</v>
      </c>
      <c r="C2423" s="29" t="s">
        <v>12</v>
      </c>
      <c r="D2423" s="29" t="s">
        <v>22</v>
      </c>
      <c r="E2423" s="28">
        <v>224800</v>
      </c>
      <c r="F2423" s="29" t="s">
        <v>14</v>
      </c>
      <c r="G2423" s="28">
        <v>224800</v>
      </c>
      <c r="H2423" s="29" t="s">
        <v>17</v>
      </c>
      <c r="I2423" s="28">
        <v>0</v>
      </c>
      <c r="J2423" s="29" t="s">
        <v>17</v>
      </c>
      <c r="K2423" s="29" t="s">
        <v>16</v>
      </c>
      <c r="L2423" s="29" t="str">
        <f>_xlfn.XLOOKUP($D2423,mapping!$B$2:$B$124,mapping!$A$2:$A$124,,0)</f>
        <v>Data Scientist</v>
      </c>
      <c r="M2423" s="29" t="str">
        <f>_xlfn.XLOOKUP($C2423,mapping!$J$2:$J$5,mapping!$K$2:$K$5,,0)</f>
        <v>Full-Time</v>
      </c>
      <c r="N2423" s="29" t="str">
        <f>_xlfn.XLOOKUP($B2423,mapping!$G$2:$G$5,mapping!$H$2:$H$5,,0)</f>
        <v>Senior</v>
      </c>
      <c r="O2423" s="29" t="str">
        <f>_xlfn.XLOOKUP($J2423,mapping!$D$2:$D$56,mapping!$E$2:$E$56,,0)</f>
        <v>United States</v>
      </c>
      <c r="P2423" s="29" t="str">
        <f>_xlfn.XLOOKUP($K2423,mapping!$P$2:$P$4,mapping!$Q$2:$Q$4,,0)</f>
        <v>Medium</v>
      </c>
      <c r="Q2423" s="29" t="str">
        <f>_xlfn.XLOOKUP($I2423,mapping!$M$2:$M$4,mapping!$N$2:$N$4,,0)</f>
        <v>On-site</v>
      </c>
    </row>
    <row r="2424" spans="1:17" x14ac:dyDescent="0.25">
      <c r="A2424" s="28">
        <v>2023</v>
      </c>
      <c r="B2424" s="29" t="s">
        <v>21</v>
      </c>
      <c r="C2424" s="29" t="s">
        <v>12</v>
      </c>
      <c r="D2424" s="29" t="s">
        <v>18</v>
      </c>
      <c r="E2424" s="28">
        <v>163800</v>
      </c>
      <c r="F2424" s="29" t="s">
        <v>14</v>
      </c>
      <c r="G2424" s="28">
        <v>163800</v>
      </c>
      <c r="H2424" s="29" t="s">
        <v>17</v>
      </c>
      <c r="I2424" s="28">
        <v>0</v>
      </c>
      <c r="J2424" s="29" t="s">
        <v>17</v>
      </c>
      <c r="K2424" s="29" t="s">
        <v>16</v>
      </c>
      <c r="L2424" s="29" t="str">
        <f>_xlfn.XLOOKUP($D2424,mapping!$B$2:$B$124,mapping!$A$2:$A$124,,0)</f>
        <v>Machine Learning Engineer</v>
      </c>
      <c r="M2424" s="29" t="str">
        <f>_xlfn.XLOOKUP($C2424,mapping!$J$2:$J$5,mapping!$K$2:$K$5,,0)</f>
        <v>Full-Time</v>
      </c>
      <c r="N2424" s="29" t="str">
        <f>_xlfn.XLOOKUP($B2424,mapping!$G$2:$G$5,mapping!$H$2:$H$5,,0)</f>
        <v>Senior</v>
      </c>
      <c r="O2424" s="29" t="str">
        <f>_xlfn.XLOOKUP($J2424,mapping!$D$2:$D$56,mapping!$E$2:$E$56,,0)</f>
        <v>United States</v>
      </c>
      <c r="P2424" s="29" t="str">
        <f>_xlfn.XLOOKUP($K2424,mapping!$P$2:$P$4,mapping!$Q$2:$Q$4,,0)</f>
        <v>Medium</v>
      </c>
      <c r="Q2424" s="29" t="str">
        <f>_xlfn.XLOOKUP($I2424,mapping!$M$2:$M$4,mapping!$N$2:$N$4,,0)</f>
        <v>On-site</v>
      </c>
    </row>
    <row r="2425" spans="1:17" x14ac:dyDescent="0.25">
      <c r="A2425" s="28">
        <v>2023</v>
      </c>
      <c r="B2425" s="29" t="s">
        <v>21</v>
      </c>
      <c r="C2425" s="29" t="s">
        <v>12</v>
      </c>
      <c r="D2425" s="29" t="s">
        <v>13</v>
      </c>
      <c r="E2425" s="28">
        <v>110600</v>
      </c>
      <c r="F2425" s="29" t="s">
        <v>14</v>
      </c>
      <c r="G2425" s="28">
        <v>110600</v>
      </c>
      <c r="H2425" s="29" t="s">
        <v>17</v>
      </c>
      <c r="I2425" s="28">
        <v>0</v>
      </c>
      <c r="J2425" s="29" t="s">
        <v>17</v>
      </c>
      <c r="K2425" s="29" t="s">
        <v>16</v>
      </c>
      <c r="L2425" s="29" t="str">
        <f>_xlfn.XLOOKUP($D2425,mapping!$B$2:$B$124,mapping!$A$2:$A$124,,0)</f>
        <v>Data Analyst</v>
      </c>
      <c r="M2425" s="29" t="str">
        <f>_xlfn.XLOOKUP($C2425,mapping!$J$2:$J$5,mapping!$K$2:$K$5,,0)</f>
        <v>Full-Time</v>
      </c>
      <c r="N2425" s="29" t="str">
        <f>_xlfn.XLOOKUP($B2425,mapping!$G$2:$G$5,mapping!$H$2:$H$5,,0)</f>
        <v>Senior</v>
      </c>
      <c r="O2425" s="29" t="str">
        <f>_xlfn.XLOOKUP($J2425,mapping!$D$2:$D$56,mapping!$E$2:$E$56,,0)</f>
        <v>United States</v>
      </c>
      <c r="P2425" s="29" t="str">
        <f>_xlfn.XLOOKUP($K2425,mapping!$P$2:$P$4,mapping!$Q$2:$Q$4,,0)</f>
        <v>Medium</v>
      </c>
      <c r="Q2425" s="29" t="str">
        <f>_xlfn.XLOOKUP($I2425,mapping!$M$2:$M$4,mapping!$N$2:$N$4,,0)</f>
        <v>On-site</v>
      </c>
    </row>
    <row r="2426" spans="1:17" x14ac:dyDescent="0.25">
      <c r="A2426" s="28">
        <v>2022</v>
      </c>
      <c r="B2426" s="29" t="s">
        <v>21</v>
      </c>
      <c r="C2426" s="29" t="s">
        <v>12</v>
      </c>
      <c r="D2426" s="29" t="s">
        <v>18</v>
      </c>
      <c r="E2426" s="28">
        <v>192000</v>
      </c>
      <c r="F2426" s="29" t="s">
        <v>14</v>
      </c>
      <c r="G2426" s="28">
        <v>192000</v>
      </c>
      <c r="H2426" s="29" t="s">
        <v>17</v>
      </c>
      <c r="I2426" s="28">
        <v>100</v>
      </c>
      <c r="J2426" s="29" t="s">
        <v>17</v>
      </c>
      <c r="K2426" s="29" t="s">
        <v>16</v>
      </c>
      <c r="L2426" s="29" t="str">
        <f>_xlfn.XLOOKUP($D2426,mapping!$B$2:$B$124,mapping!$A$2:$A$124,,0)</f>
        <v>Machine Learning Engineer</v>
      </c>
      <c r="M2426" s="29" t="str">
        <f>_xlfn.XLOOKUP($C2426,mapping!$J$2:$J$5,mapping!$K$2:$K$5,,0)</f>
        <v>Full-Time</v>
      </c>
      <c r="N2426" s="29" t="str">
        <f>_xlfn.XLOOKUP($B2426,mapping!$G$2:$G$5,mapping!$H$2:$H$5,,0)</f>
        <v>Senior</v>
      </c>
      <c r="O2426" s="29" t="str">
        <f>_xlfn.XLOOKUP($J2426,mapping!$D$2:$D$56,mapping!$E$2:$E$56,,0)</f>
        <v>United States</v>
      </c>
      <c r="P2426" s="29" t="str">
        <f>_xlfn.XLOOKUP($K2426,mapping!$P$2:$P$4,mapping!$Q$2:$Q$4,,0)</f>
        <v>Medium</v>
      </c>
      <c r="Q2426" s="29" t="str">
        <f>_xlfn.XLOOKUP($I2426,mapping!$M$2:$M$4,mapping!$N$2:$N$4,,0)</f>
        <v>Remote</v>
      </c>
    </row>
    <row r="2427" spans="1:17" x14ac:dyDescent="0.25">
      <c r="A2427" s="28">
        <v>2024</v>
      </c>
      <c r="B2427" s="29" t="s">
        <v>21</v>
      </c>
      <c r="C2427" s="29" t="s">
        <v>12</v>
      </c>
      <c r="D2427" s="29" t="s">
        <v>18</v>
      </c>
      <c r="E2427" s="28">
        <v>210000</v>
      </c>
      <c r="F2427" s="29" t="s">
        <v>14</v>
      </c>
      <c r="G2427" s="28">
        <v>210000</v>
      </c>
      <c r="H2427" s="29" t="s">
        <v>17</v>
      </c>
      <c r="I2427" s="28">
        <v>0</v>
      </c>
      <c r="J2427" s="29" t="s">
        <v>17</v>
      </c>
      <c r="K2427" s="29" t="s">
        <v>16</v>
      </c>
      <c r="L2427" s="29" t="str">
        <f>_xlfn.XLOOKUP($D2427,mapping!$B$2:$B$124,mapping!$A$2:$A$124,,0)</f>
        <v>Machine Learning Engineer</v>
      </c>
      <c r="M2427" s="29" t="str">
        <f>_xlfn.XLOOKUP($C2427,mapping!$J$2:$J$5,mapping!$K$2:$K$5,,0)</f>
        <v>Full-Time</v>
      </c>
      <c r="N2427" s="29" t="str">
        <f>_xlfn.XLOOKUP($B2427,mapping!$G$2:$G$5,mapping!$H$2:$H$5,,0)</f>
        <v>Senior</v>
      </c>
      <c r="O2427" s="29" t="str">
        <f>_xlfn.XLOOKUP($J2427,mapping!$D$2:$D$56,mapping!$E$2:$E$56,,0)</f>
        <v>United States</v>
      </c>
      <c r="P2427" s="29" t="str">
        <f>_xlfn.XLOOKUP($K2427,mapping!$P$2:$P$4,mapping!$Q$2:$Q$4,,0)</f>
        <v>Medium</v>
      </c>
      <c r="Q2427" s="29" t="str">
        <f>_xlfn.XLOOKUP($I2427,mapping!$M$2:$M$4,mapping!$N$2:$N$4,,0)</f>
        <v>On-site</v>
      </c>
    </row>
    <row r="2428" spans="1:17" x14ac:dyDescent="0.25">
      <c r="A2428" s="28">
        <v>2024</v>
      </c>
      <c r="B2428" s="29" t="s">
        <v>11</v>
      </c>
      <c r="C2428" s="29" t="s">
        <v>12</v>
      </c>
      <c r="D2428" s="29" t="s">
        <v>62</v>
      </c>
      <c r="E2428" s="28">
        <v>165600</v>
      </c>
      <c r="F2428" s="29" t="s">
        <v>14</v>
      </c>
      <c r="G2428" s="28">
        <v>165600</v>
      </c>
      <c r="H2428" s="29" t="s">
        <v>17</v>
      </c>
      <c r="I2428" s="28">
        <v>0</v>
      </c>
      <c r="J2428" s="29" t="s">
        <v>17</v>
      </c>
      <c r="K2428" s="29" t="s">
        <v>33</v>
      </c>
      <c r="L2428" s="29" t="str">
        <f>_xlfn.XLOOKUP($D2428,mapping!$B$2:$B$124,mapping!$A$2:$A$124,,0)</f>
        <v>Business Intelligence</v>
      </c>
      <c r="M2428" s="29" t="str">
        <f>_xlfn.XLOOKUP($C2428,mapping!$J$2:$J$5,mapping!$K$2:$K$5,,0)</f>
        <v>Full-Time</v>
      </c>
      <c r="N2428" s="29" t="str">
        <f>_xlfn.XLOOKUP($B2428,mapping!$G$2:$G$5,mapping!$H$2:$H$5,,0)</f>
        <v>Mid-Level</v>
      </c>
      <c r="O2428" s="29" t="str">
        <f>_xlfn.XLOOKUP($J2428,mapping!$D$2:$D$56,mapping!$E$2:$E$56,,0)</f>
        <v>United States</v>
      </c>
      <c r="P2428" s="29" t="str">
        <f>_xlfn.XLOOKUP($K2428,mapping!$P$2:$P$4,mapping!$Q$2:$Q$4,,0)</f>
        <v>Large</v>
      </c>
      <c r="Q2428" s="29" t="str">
        <f>_xlfn.XLOOKUP($I2428,mapping!$M$2:$M$4,mapping!$N$2:$N$4,,0)</f>
        <v>On-site</v>
      </c>
    </row>
    <row r="2429" spans="1:17" x14ac:dyDescent="0.25">
      <c r="A2429" s="28">
        <v>2023</v>
      </c>
      <c r="B2429" s="29" t="s">
        <v>21</v>
      </c>
      <c r="C2429" s="29" t="s">
        <v>12</v>
      </c>
      <c r="D2429" s="29" t="s">
        <v>22</v>
      </c>
      <c r="E2429" s="28">
        <v>130000</v>
      </c>
      <c r="F2429" s="29" t="s">
        <v>14</v>
      </c>
      <c r="G2429" s="28">
        <v>130000</v>
      </c>
      <c r="H2429" s="29" t="s">
        <v>17</v>
      </c>
      <c r="I2429" s="28">
        <v>100</v>
      </c>
      <c r="J2429" s="29" t="s">
        <v>17</v>
      </c>
      <c r="K2429" s="29" t="s">
        <v>16</v>
      </c>
      <c r="L2429" s="29" t="str">
        <f>_xlfn.XLOOKUP($D2429,mapping!$B$2:$B$124,mapping!$A$2:$A$124,,0)</f>
        <v>Data Scientist</v>
      </c>
      <c r="M2429" s="29" t="str">
        <f>_xlfn.XLOOKUP($C2429,mapping!$J$2:$J$5,mapping!$K$2:$K$5,,0)</f>
        <v>Full-Time</v>
      </c>
      <c r="N2429" s="29" t="str">
        <f>_xlfn.XLOOKUP($B2429,mapping!$G$2:$G$5,mapping!$H$2:$H$5,,0)</f>
        <v>Senior</v>
      </c>
      <c r="O2429" s="29" t="str">
        <f>_xlfn.XLOOKUP($J2429,mapping!$D$2:$D$56,mapping!$E$2:$E$56,,0)</f>
        <v>United States</v>
      </c>
      <c r="P2429" s="29" t="str">
        <f>_xlfn.XLOOKUP($K2429,mapping!$P$2:$P$4,mapping!$Q$2:$Q$4,,0)</f>
        <v>Medium</v>
      </c>
      <c r="Q2429" s="29" t="str">
        <f>_xlfn.XLOOKUP($I2429,mapping!$M$2:$M$4,mapping!$N$2:$N$4,,0)</f>
        <v>Remote</v>
      </c>
    </row>
    <row r="2430" spans="1:17" x14ac:dyDescent="0.25">
      <c r="A2430" s="28">
        <v>2024</v>
      </c>
      <c r="B2430" s="29" t="s">
        <v>29</v>
      </c>
      <c r="C2430" s="29" t="s">
        <v>12</v>
      </c>
      <c r="D2430" s="29" t="s">
        <v>43</v>
      </c>
      <c r="E2430" s="28">
        <v>300000</v>
      </c>
      <c r="F2430" s="29" t="s">
        <v>14</v>
      </c>
      <c r="G2430" s="28">
        <v>300000</v>
      </c>
      <c r="H2430" s="29" t="s">
        <v>17</v>
      </c>
      <c r="I2430" s="28">
        <v>100</v>
      </c>
      <c r="J2430" s="29" t="s">
        <v>17</v>
      </c>
      <c r="K2430" s="29" t="s">
        <v>16</v>
      </c>
      <c r="L2430" s="29" t="str">
        <f>_xlfn.XLOOKUP($D2430,mapping!$B$2:$B$124,mapping!$A$2:$A$124,,0)</f>
        <v>Researcher</v>
      </c>
      <c r="M2430" s="29" t="str">
        <f>_xlfn.XLOOKUP($C2430,mapping!$J$2:$J$5,mapping!$K$2:$K$5,,0)</f>
        <v>Full-Time</v>
      </c>
      <c r="N2430" s="29" t="str">
        <f>_xlfn.XLOOKUP($B2430,mapping!$G$2:$G$5,mapping!$H$2:$H$5,,0)</f>
        <v>Junior</v>
      </c>
      <c r="O2430" s="29" t="str">
        <f>_xlfn.XLOOKUP($J2430,mapping!$D$2:$D$56,mapping!$E$2:$E$56,,0)</f>
        <v>United States</v>
      </c>
      <c r="P2430" s="29" t="str">
        <f>_xlfn.XLOOKUP($K2430,mapping!$P$2:$P$4,mapping!$Q$2:$Q$4,,0)</f>
        <v>Medium</v>
      </c>
      <c r="Q2430" s="29" t="str">
        <f>_xlfn.XLOOKUP($I2430,mapping!$M$2:$M$4,mapping!$N$2:$N$4,,0)</f>
        <v>Remote</v>
      </c>
    </row>
    <row r="2431" spans="1:17" x14ac:dyDescent="0.25">
      <c r="A2431" s="28">
        <v>2023</v>
      </c>
      <c r="B2431" s="29" t="s">
        <v>11</v>
      </c>
      <c r="C2431" s="29" t="s">
        <v>12</v>
      </c>
      <c r="D2431" s="29" t="s">
        <v>13</v>
      </c>
      <c r="E2431" s="28">
        <v>100000</v>
      </c>
      <c r="F2431" s="29" t="s">
        <v>14</v>
      </c>
      <c r="G2431" s="28">
        <v>100000</v>
      </c>
      <c r="H2431" s="29" t="s">
        <v>17</v>
      </c>
      <c r="I2431" s="28">
        <v>100</v>
      </c>
      <c r="J2431" s="29" t="s">
        <v>17</v>
      </c>
      <c r="K2431" s="29" t="s">
        <v>16</v>
      </c>
      <c r="L2431" s="29" t="str">
        <f>_xlfn.XLOOKUP($D2431,mapping!$B$2:$B$124,mapping!$A$2:$A$124,,0)</f>
        <v>Data Analyst</v>
      </c>
      <c r="M2431" s="29" t="str">
        <f>_xlfn.XLOOKUP($C2431,mapping!$J$2:$J$5,mapping!$K$2:$K$5,,0)</f>
        <v>Full-Time</v>
      </c>
      <c r="N2431" s="29" t="str">
        <f>_xlfn.XLOOKUP($B2431,mapping!$G$2:$G$5,mapping!$H$2:$H$5,,0)</f>
        <v>Mid-Level</v>
      </c>
      <c r="O2431" s="29" t="str">
        <f>_xlfn.XLOOKUP($J2431,mapping!$D$2:$D$56,mapping!$E$2:$E$56,,0)</f>
        <v>United States</v>
      </c>
      <c r="P2431" s="29" t="str">
        <f>_xlfn.XLOOKUP($K2431,mapping!$P$2:$P$4,mapping!$Q$2:$Q$4,,0)</f>
        <v>Medium</v>
      </c>
      <c r="Q2431" s="29" t="str">
        <f>_xlfn.XLOOKUP($I2431,mapping!$M$2:$M$4,mapping!$N$2:$N$4,,0)</f>
        <v>Remote</v>
      </c>
    </row>
    <row r="2432" spans="1:17" x14ac:dyDescent="0.25">
      <c r="A2432" s="28">
        <v>2023</v>
      </c>
      <c r="B2432" s="29" t="s">
        <v>21</v>
      </c>
      <c r="C2432" s="29" t="s">
        <v>12</v>
      </c>
      <c r="D2432" s="29" t="s">
        <v>18</v>
      </c>
      <c r="E2432" s="28">
        <v>218540</v>
      </c>
      <c r="F2432" s="29" t="s">
        <v>14</v>
      </c>
      <c r="G2432" s="28">
        <v>218540</v>
      </c>
      <c r="H2432" s="29" t="s">
        <v>17</v>
      </c>
      <c r="I2432" s="28">
        <v>0</v>
      </c>
      <c r="J2432" s="29" t="s">
        <v>17</v>
      </c>
      <c r="K2432" s="29" t="s">
        <v>16</v>
      </c>
      <c r="L2432" s="29" t="str">
        <f>_xlfn.XLOOKUP($D2432,mapping!$B$2:$B$124,mapping!$A$2:$A$124,,0)</f>
        <v>Machine Learning Engineer</v>
      </c>
      <c r="M2432" s="29" t="str">
        <f>_xlfn.XLOOKUP($C2432,mapping!$J$2:$J$5,mapping!$K$2:$K$5,,0)</f>
        <v>Full-Time</v>
      </c>
      <c r="N2432" s="29" t="str">
        <f>_xlfn.XLOOKUP($B2432,mapping!$G$2:$G$5,mapping!$H$2:$H$5,,0)</f>
        <v>Senior</v>
      </c>
      <c r="O2432" s="29" t="str">
        <f>_xlfn.XLOOKUP($J2432,mapping!$D$2:$D$56,mapping!$E$2:$E$56,,0)</f>
        <v>United States</v>
      </c>
      <c r="P2432" s="29" t="str">
        <f>_xlfn.XLOOKUP($K2432,mapping!$P$2:$P$4,mapping!$Q$2:$Q$4,,0)</f>
        <v>Medium</v>
      </c>
      <c r="Q2432" s="29" t="str">
        <f>_xlfn.XLOOKUP($I2432,mapping!$M$2:$M$4,mapping!$N$2:$N$4,,0)</f>
        <v>On-site</v>
      </c>
    </row>
    <row r="2433" spans="1:17" x14ac:dyDescent="0.25">
      <c r="A2433" s="28">
        <v>2022</v>
      </c>
      <c r="B2433" s="29" t="s">
        <v>11</v>
      </c>
      <c r="C2433" s="29" t="s">
        <v>12</v>
      </c>
      <c r="D2433" s="29" t="s">
        <v>22</v>
      </c>
      <c r="E2433" s="28">
        <v>107000</v>
      </c>
      <c r="F2433" s="29" t="s">
        <v>27</v>
      </c>
      <c r="G2433" s="28">
        <v>131752</v>
      </c>
      <c r="H2433" s="29" t="s">
        <v>28</v>
      </c>
      <c r="I2433" s="28">
        <v>100</v>
      </c>
      <c r="J2433" s="29" t="s">
        <v>28</v>
      </c>
      <c r="K2433" s="29" t="s">
        <v>16</v>
      </c>
      <c r="L2433" s="29" t="str">
        <f>_xlfn.XLOOKUP($D2433,mapping!$B$2:$B$124,mapping!$A$2:$A$124,,0)</f>
        <v>Data Scientist</v>
      </c>
      <c r="M2433" s="29" t="str">
        <f>_xlfn.XLOOKUP($C2433,mapping!$J$2:$J$5,mapping!$K$2:$K$5,,0)</f>
        <v>Full-Time</v>
      </c>
      <c r="N2433" s="29" t="str">
        <f>_xlfn.XLOOKUP($B2433,mapping!$G$2:$G$5,mapping!$H$2:$H$5,,0)</f>
        <v>Mid-Level</v>
      </c>
      <c r="O2433" s="29" t="str">
        <f>_xlfn.XLOOKUP($J2433,mapping!$D$2:$D$56,mapping!$E$2:$E$56,,0)</f>
        <v>United Kingdom</v>
      </c>
      <c r="P2433" s="29" t="str">
        <f>_xlfn.XLOOKUP($K2433,mapping!$P$2:$P$4,mapping!$Q$2:$Q$4,,0)</f>
        <v>Medium</v>
      </c>
      <c r="Q2433" s="29" t="str">
        <f>_xlfn.XLOOKUP($I2433,mapping!$M$2:$M$4,mapping!$N$2:$N$4,,0)</f>
        <v>Remote</v>
      </c>
    </row>
    <row r="2434" spans="1:17" x14ac:dyDescent="0.25">
      <c r="A2434" s="28">
        <v>2023</v>
      </c>
      <c r="B2434" s="29" t="s">
        <v>21</v>
      </c>
      <c r="C2434" s="29" t="s">
        <v>12</v>
      </c>
      <c r="D2434" s="29" t="s">
        <v>62</v>
      </c>
      <c r="E2434" s="28">
        <v>79600</v>
      </c>
      <c r="F2434" s="29" t="s">
        <v>14</v>
      </c>
      <c r="G2434" s="28">
        <v>79600</v>
      </c>
      <c r="H2434" s="29" t="s">
        <v>17</v>
      </c>
      <c r="I2434" s="28">
        <v>0</v>
      </c>
      <c r="J2434" s="29" t="s">
        <v>17</v>
      </c>
      <c r="K2434" s="29" t="s">
        <v>33</v>
      </c>
      <c r="L2434" s="29" t="str">
        <f>_xlfn.XLOOKUP($D2434,mapping!$B$2:$B$124,mapping!$A$2:$A$124,,0)</f>
        <v>Business Intelligence</v>
      </c>
      <c r="M2434" s="29" t="str">
        <f>_xlfn.XLOOKUP($C2434,mapping!$J$2:$J$5,mapping!$K$2:$K$5,,0)</f>
        <v>Full-Time</v>
      </c>
      <c r="N2434" s="29" t="str">
        <f>_xlfn.XLOOKUP($B2434,mapping!$G$2:$G$5,mapping!$H$2:$H$5,,0)</f>
        <v>Senior</v>
      </c>
      <c r="O2434" s="29" t="str">
        <f>_xlfn.XLOOKUP($J2434,mapping!$D$2:$D$56,mapping!$E$2:$E$56,,0)</f>
        <v>United States</v>
      </c>
      <c r="P2434" s="29" t="str">
        <f>_xlfn.XLOOKUP($K2434,mapping!$P$2:$P$4,mapping!$Q$2:$Q$4,,0)</f>
        <v>Large</v>
      </c>
      <c r="Q2434" s="29" t="str">
        <f>_xlfn.XLOOKUP($I2434,mapping!$M$2:$M$4,mapping!$N$2:$N$4,,0)</f>
        <v>On-site</v>
      </c>
    </row>
    <row r="2435" spans="1:17" x14ac:dyDescent="0.25">
      <c r="A2435" s="28">
        <v>2023</v>
      </c>
      <c r="B2435" s="29" t="s">
        <v>21</v>
      </c>
      <c r="C2435" s="29" t="s">
        <v>12</v>
      </c>
      <c r="D2435" s="29" t="s">
        <v>51</v>
      </c>
      <c r="E2435" s="28">
        <v>136000</v>
      </c>
      <c r="F2435" s="29" t="s">
        <v>14</v>
      </c>
      <c r="G2435" s="28">
        <v>136000</v>
      </c>
      <c r="H2435" s="29" t="s">
        <v>17</v>
      </c>
      <c r="I2435" s="28">
        <v>0</v>
      </c>
      <c r="J2435" s="29" t="s">
        <v>17</v>
      </c>
      <c r="K2435" s="29" t="s">
        <v>33</v>
      </c>
      <c r="L2435" s="29" t="str">
        <f>_xlfn.XLOOKUP($D2435,mapping!$B$2:$B$124,mapping!$A$2:$A$124,,0)</f>
        <v>Applied Scientist</v>
      </c>
      <c r="M2435" s="29" t="str">
        <f>_xlfn.XLOOKUP($C2435,mapping!$J$2:$J$5,mapping!$K$2:$K$5,,0)</f>
        <v>Full-Time</v>
      </c>
      <c r="N2435" s="29" t="str">
        <f>_xlfn.XLOOKUP($B2435,mapping!$G$2:$G$5,mapping!$H$2:$H$5,,0)</f>
        <v>Senior</v>
      </c>
      <c r="O2435" s="29" t="str">
        <f>_xlfn.XLOOKUP($J2435,mapping!$D$2:$D$56,mapping!$E$2:$E$56,,0)</f>
        <v>United States</v>
      </c>
      <c r="P2435" s="29" t="str">
        <f>_xlfn.XLOOKUP($K2435,mapping!$P$2:$P$4,mapping!$Q$2:$Q$4,,0)</f>
        <v>Large</v>
      </c>
      <c r="Q2435" s="29" t="str">
        <f>_xlfn.XLOOKUP($I2435,mapping!$M$2:$M$4,mapping!$N$2:$N$4,,0)</f>
        <v>On-site</v>
      </c>
    </row>
    <row r="2436" spans="1:17" x14ac:dyDescent="0.25">
      <c r="A2436" s="28">
        <v>2023</v>
      </c>
      <c r="B2436" s="29" t="s">
        <v>11</v>
      </c>
      <c r="C2436" s="29" t="s">
        <v>12</v>
      </c>
      <c r="D2436" s="29" t="s">
        <v>13</v>
      </c>
      <c r="E2436" s="28">
        <v>167000</v>
      </c>
      <c r="F2436" s="29" t="s">
        <v>14</v>
      </c>
      <c r="G2436" s="28">
        <v>167000</v>
      </c>
      <c r="H2436" s="29" t="s">
        <v>17</v>
      </c>
      <c r="I2436" s="28">
        <v>0</v>
      </c>
      <c r="J2436" s="29" t="s">
        <v>17</v>
      </c>
      <c r="K2436" s="29" t="s">
        <v>16</v>
      </c>
      <c r="L2436" s="29" t="str">
        <f>_xlfn.XLOOKUP($D2436,mapping!$B$2:$B$124,mapping!$A$2:$A$124,,0)</f>
        <v>Data Analyst</v>
      </c>
      <c r="M2436" s="29" t="str">
        <f>_xlfn.XLOOKUP($C2436,mapping!$J$2:$J$5,mapping!$K$2:$K$5,,0)</f>
        <v>Full-Time</v>
      </c>
      <c r="N2436" s="29" t="str">
        <f>_xlfn.XLOOKUP($B2436,mapping!$G$2:$G$5,mapping!$H$2:$H$5,,0)</f>
        <v>Mid-Level</v>
      </c>
      <c r="O2436" s="29" t="str">
        <f>_xlfn.XLOOKUP($J2436,mapping!$D$2:$D$56,mapping!$E$2:$E$56,,0)</f>
        <v>United States</v>
      </c>
      <c r="P2436" s="29" t="str">
        <f>_xlfn.XLOOKUP($K2436,mapping!$P$2:$P$4,mapping!$Q$2:$Q$4,,0)</f>
        <v>Medium</v>
      </c>
      <c r="Q2436" s="29" t="str">
        <f>_xlfn.XLOOKUP($I2436,mapping!$M$2:$M$4,mapping!$N$2:$N$4,,0)</f>
        <v>On-site</v>
      </c>
    </row>
    <row r="2437" spans="1:17" x14ac:dyDescent="0.25">
      <c r="A2437" s="28">
        <v>2024</v>
      </c>
      <c r="B2437" s="29" t="s">
        <v>21</v>
      </c>
      <c r="C2437" s="29" t="s">
        <v>12</v>
      </c>
      <c r="D2437" s="29" t="s">
        <v>26</v>
      </c>
      <c r="E2437" s="28">
        <v>135000</v>
      </c>
      <c r="F2437" s="29" t="s">
        <v>14</v>
      </c>
      <c r="G2437" s="28">
        <v>135000</v>
      </c>
      <c r="H2437" s="29" t="s">
        <v>17</v>
      </c>
      <c r="I2437" s="28">
        <v>0</v>
      </c>
      <c r="J2437" s="29" t="s">
        <v>17</v>
      </c>
      <c r="K2437" s="29" t="s">
        <v>16</v>
      </c>
      <c r="L2437" s="29" t="str">
        <f>_xlfn.XLOOKUP($D2437,mapping!$B$2:$B$124,mapping!$A$2:$A$124,,0)</f>
        <v>Data Engineer</v>
      </c>
      <c r="M2437" s="29" t="str">
        <f>_xlfn.XLOOKUP($C2437,mapping!$J$2:$J$5,mapping!$K$2:$K$5,,0)</f>
        <v>Full-Time</v>
      </c>
      <c r="N2437" s="29" t="str">
        <f>_xlfn.XLOOKUP($B2437,mapping!$G$2:$G$5,mapping!$H$2:$H$5,,0)</f>
        <v>Senior</v>
      </c>
      <c r="O2437" s="29" t="str">
        <f>_xlfn.XLOOKUP($J2437,mapping!$D$2:$D$56,mapping!$E$2:$E$56,,0)</f>
        <v>United States</v>
      </c>
      <c r="P2437" s="29" t="str">
        <f>_xlfn.XLOOKUP($K2437,mapping!$P$2:$P$4,mapping!$Q$2:$Q$4,,0)</f>
        <v>Medium</v>
      </c>
      <c r="Q2437" s="29" t="str">
        <f>_xlfn.XLOOKUP($I2437,mapping!$M$2:$M$4,mapping!$N$2:$N$4,,0)</f>
        <v>On-site</v>
      </c>
    </row>
    <row r="2438" spans="1:17" x14ac:dyDescent="0.25">
      <c r="A2438" s="28">
        <v>2023</v>
      </c>
      <c r="B2438" s="29" t="s">
        <v>21</v>
      </c>
      <c r="C2438" s="29" t="s">
        <v>12</v>
      </c>
      <c r="D2438" s="29" t="s">
        <v>18</v>
      </c>
      <c r="E2438" s="28">
        <v>208450</v>
      </c>
      <c r="F2438" s="29" t="s">
        <v>14</v>
      </c>
      <c r="G2438" s="28">
        <v>208450</v>
      </c>
      <c r="H2438" s="29" t="s">
        <v>17</v>
      </c>
      <c r="I2438" s="28">
        <v>0</v>
      </c>
      <c r="J2438" s="29" t="s">
        <v>17</v>
      </c>
      <c r="K2438" s="29" t="s">
        <v>16</v>
      </c>
      <c r="L2438" s="29" t="str">
        <f>_xlfn.XLOOKUP($D2438,mapping!$B$2:$B$124,mapping!$A$2:$A$124,,0)</f>
        <v>Machine Learning Engineer</v>
      </c>
      <c r="M2438" s="29" t="str">
        <f>_xlfn.XLOOKUP($C2438,mapping!$J$2:$J$5,mapping!$K$2:$K$5,,0)</f>
        <v>Full-Time</v>
      </c>
      <c r="N2438" s="29" t="str">
        <f>_xlfn.XLOOKUP($B2438,mapping!$G$2:$G$5,mapping!$H$2:$H$5,,0)</f>
        <v>Senior</v>
      </c>
      <c r="O2438" s="29" t="str">
        <f>_xlfn.XLOOKUP($J2438,mapping!$D$2:$D$56,mapping!$E$2:$E$56,,0)</f>
        <v>United States</v>
      </c>
      <c r="P2438" s="29" t="str">
        <f>_xlfn.XLOOKUP($K2438,mapping!$P$2:$P$4,mapping!$Q$2:$Q$4,,0)</f>
        <v>Medium</v>
      </c>
      <c r="Q2438" s="29" t="str">
        <f>_xlfn.XLOOKUP($I2438,mapping!$M$2:$M$4,mapping!$N$2:$N$4,,0)</f>
        <v>On-site</v>
      </c>
    </row>
    <row r="2439" spans="1:17" x14ac:dyDescent="0.25">
      <c r="A2439" s="28">
        <v>2023</v>
      </c>
      <c r="B2439" s="29" t="s">
        <v>21</v>
      </c>
      <c r="C2439" s="29" t="s">
        <v>12</v>
      </c>
      <c r="D2439" s="29" t="s">
        <v>22</v>
      </c>
      <c r="E2439" s="28">
        <v>160000</v>
      </c>
      <c r="F2439" s="29" t="s">
        <v>14</v>
      </c>
      <c r="G2439" s="28">
        <v>160000</v>
      </c>
      <c r="H2439" s="29" t="s">
        <v>17</v>
      </c>
      <c r="I2439" s="28">
        <v>0</v>
      </c>
      <c r="J2439" s="29" t="s">
        <v>17</v>
      </c>
      <c r="K2439" s="29" t="s">
        <v>16</v>
      </c>
      <c r="L2439" s="29" t="str">
        <f>_xlfn.XLOOKUP($D2439,mapping!$B$2:$B$124,mapping!$A$2:$A$124,,0)</f>
        <v>Data Scientist</v>
      </c>
      <c r="M2439" s="29" t="str">
        <f>_xlfn.XLOOKUP($C2439,mapping!$J$2:$J$5,mapping!$K$2:$K$5,,0)</f>
        <v>Full-Time</v>
      </c>
      <c r="N2439" s="29" t="str">
        <f>_xlfn.XLOOKUP($B2439,mapping!$G$2:$G$5,mapping!$H$2:$H$5,,0)</f>
        <v>Senior</v>
      </c>
      <c r="O2439" s="29" t="str">
        <f>_xlfn.XLOOKUP($J2439,mapping!$D$2:$D$56,mapping!$E$2:$E$56,,0)</f>
        <v>United States</v>
      </c>
      <c r="P2439" s="29" t="str">
        <f>_xlfn.XLOOKUP($K2439,mapping!$P$2:$P$4,mapping!$Q$2:$Q$4,,0)</f>
        <v>Medium</v>
      </c>
      <c r="Q2439" s="29" t="str">
        <f>_xlfn.XLOOKUP($I2439,mapping!$M$2:$M$4,mapping!$N$2:$N$4,,0)</f>
        <v>On-site</v>
      </c>
    </row>
    <row r="2440" spans="1:17" x14ac:dyDescent="0.25">
      <c r="A2440" s="28">
        <v>2024</v>
      </c>
      <c r="B2440" s="29" t="s">
        <v>29</v>
      </c>
      <c r="C2440" s="29" t="s">
        <v>12</v>
      </c>
      <c r="D2440" s="29" t="s">
        <v>43</v>
      </c>
      <c r="E2440" s="28">
        <v>80000</v>
      </c>
      <c r="F2440" s="29" t="s">
        <v>14</v>
      </c>
      <c r="G2440" s="28">
        <v>80000</v>
      </c>
      <c r="H2440" s="29" t="s">
        <v>17</v>
      </c>
      <c r="I2440" s="28">
        <v>0</v>
      </c>
      <c r="J2440" s="29" t="s">
        <v>17</v>
      </c>
      <c r="K2440" s="29" t="s">
        <v>16</v>
      </c>
      <c r="L2440" s="29" t="str">
        <f>_xlfn.XLOOKUP($D2440,mapping!$B$2:$B$124,mapping!$A$2:$A$124,,0)</f>
        <v>Researcher</v>
      </c>
      <c r="M2440" s="29" t="str">
        <f>_xlfn.XLOOKUP($C2440,mapping!$J$2:$J$5,mapping!$K$2:$K$5,,0)</f>
        <v>Full-Time</v>
      </c>
      <c r="N2440" s="29" t="str">
        <f>_xlfn.XLOOKUP($B2440,mapping!$G$2:$G$5,mapping!$H$2:$H$5,,0)</f>
        <v>Junior</v>
      </c>
      <c r="O2440" s="29" t="str">
        <f>_xlfn.XLOOKUP($J2440,mapping!$D$2:$D$56,mapping!$E$2:$E$56,,0)</f>
        <v>United States</v>
      </c>
      <c r="P2440" s="29" t="str">
        <f>_xlfn.XLOOKUP($K2440,mapping!$P$2:$P$4,mapping!$Q$2:$Q$4,,0)</f>
        <v>Medium</v>
      </c>
      <c r="Q2440" s="29" t="str">
        <f>_xlfn.XLOOKUP($I2440,mapping!$M$2:$M$4,mapping!$N$2:$N$4,,0)</f>
        <v>On-site</v>
      </c>
    </row>
    <row r="2441" spans="1:17" x14ac:dyDescent="0.25">
      <c r="A2441" s="28">
        <v>2022</v>
      </c>
      <c r="B2441" s="29" t="s">
        <v>21</v>
      </c>
      <c r="C2441" s="29" t="s">
        <v>12</v>
      </c>
      <c r="D2441" s="29" t="s">
        <v>22</v>
      </c>
      <c r="E2441" s="28">
        <v>140000</v>
      </c>
      <c r="F2441" s="29" t="s">
        <v>14</v>
      </c>
      <c r="G2441" s="28">
        <v>140000</v>
      </c>
      <c r="H2441" s="29" t="s">
        <v>17</v>
      </c>
      <c r="I2441" s="28">
        <v>0</v>
      </c>
      <c r="J2441" s="29" t="s">
        <v>17</v>
      </c>
      <c r="K2441" s="29" t="s">
        <v>16</v>
      </c>
      <c r="L2441" s="29" t="str">
        <f>_xlfn.XLOOKUP($D2441,mapping!$B$2:$B$124,mapping!$A$2:$A$124,,0)</f>
        <v>Data Scientist</v>
      </c>
      <c r="M2441" s="29" t="str">
        <f>_xlfn.XLOOKUP($C2441,mapping!$J$2:$J$5,mapping!$K$2:$K$5,,0)</f>
        <v>Full-Time</v>
      </c>
      <c r="N2441" s="29" t="str">
        <f>_xlfn.XLOOKUP($B2441,mapping!$G$2:$G$5,mapping!$H$2:$H$5,,0)</f>
        <v>Senior</v>
      </c>
      <c r="O2441" s="29" t="str">
        <f>_xlfn.XLOOKUP($J2441,mapping!$D$2:$D$56,mapping!$E$2:$E$56,,0)</f>
        <v>United States</v>
      </c>
      <c r="P2441" s="29" t="str">
        <f>_xlfn.XLOOKUP($K2441,mapping!$P$2:$P$4,mapping!$Q$2:$Q$4,,0)</f>
        <v>Medium</v>
      </c>
      <c r="Q2441" s="29" t="str">
        <f>_xlfn.XLOOKUP($I2441,mapping!$M$2:$M$4,mapping!$N$2:$N$4,,0)</f>
        <v>On-site</v>
      </c>
    </row>
    <row r="2442" spans="1:17" x14ac:dyDescent="0.25">
      <c r="A2442" s="28">
        <v>2023</v>
      </c>
      <c r="B2442" s="29" t="s">
        <v>11</v>
      </c>
      <c r="C2442" s="29" t="s">
        <v>12</v>
      </c>
      <c r="D2442" s="29" t="s">
        <v>18</v>
      </c>
      <c r="E2442" s="28">
        <v>175000</v>
      </c>
      <c r="F2442" s="29" t="s">
        <v>14</v>
      </c>
      <c r="G2442" s="28">
        <v>175000</v>
      </c>
      <c r="H2442" s="29" t="s">
        <v>17</v>
      </c>
      <c r="I2442" s="28">
        <v>100</v>
      </c>
      <c r="J2442" s="29" t="s">
        <v>17</v>
      </c>
      <c r="K2442" s="29" t="s">
        <v>16</v>
      </c>
      <c r="L2442" s="29" t="str">
        <f>_xlfn.XLOOKUP($D2442,mapping!$B$2:$B$124,mapping!$A$2:$A$124,,0)</f>
        <v>Machine Learning Engineer</v>
      </c>
      <c r="M2442" s="29" t="str">
        <f>_xlfn.XLOOKUP($C2442,mapping!$J$2:$J$5,mapping!$K$2:$K$5,,0)</f>
        <v>Full-Time</v>
      </c>
      <c r="N2442" s="29" t="str">
        <f>_xlfn.XLOOKUP($B2442,mapping!$G$2:$G$5,mapping!$H$2:$H$5,,0)</f>
        <v>Mid-Level</v>
      </c>
      <c r="O2442" s="29" t="str">
        <f>_xlfn.XLOOKUP($J2442,mapping!$D$2:$D$56,mapping!$E$2:$E$56,,0)</f>
        <v>United States</v>
      </c>
      <c r="P2442" s="29" t="str">
        <f>_xlfn.XLOOKUP($K2442,mapping!$P$2:$P$4,mapping!$Q$2:$Q$4,,0)</f>
        <v>Medium</v>
      </c>
      <c r="Q2442" s="29" t="str">
        <f>_xlfn.XLOOKUP($I2442,mapping!$M$2:$M$4,mapping!$N$2:$N$4,,0)</f>
        <v>Remote</v>
      </c>
    </row>
    <row r="2443" spans="1:17" x14ac:dyDescent="0.25">
      <c r="A2443" s="28">
        <v>2023</v>
      </c>
      <c r="B2443" s="29" t="s">
        <v>21</v>
      </c>
      <c r="C2443" s="29" t="s">
        <v>12</v>
      </c>
      <c r="D2443" s="29" t="s">
        <v>26</v>
      </c>
      <c r="E2443" s="28">
        <v>95000</v>
      </c>
      <c r="F2443" s="29" t="s">
        <v>14</v>
      </c>
      <c r="G2443" s="28">
        <v>95000</v>
      </c>
      <c r="H2443" s="29" t="s">
        <v>45</v>
      </c>
      <c r="I2443" s="28">
        <v>100</v>
      </c>
      <c r="J2443" s="29" t="s">
        <v>45</v>
      </c>
      <c r="K2443" s="29" t="s">
        <v>16</v>
      </c>
      <c r="L2443" s="29" t="str">
        <f>_xlfn.XLOOKUP($D2443,mapping!$B$2:$B$124,mapping!$A$2:$A$124,,0)</f>
        <v>Data Engineer</v>
      </c>
      <c r="M2443" s="29" t="str">
        <f>_xlfn.XLOOKUP($C2443,mapping!$J$2:$J$5,mapping!$K$2:$K$5,,0)</f>
        <v>Full-Time</v>
      </c>
      <c r="N2443" s="29" t="str">
        <f>_xlfn.XLOOKUP($B2443,mapping!$G$2:$G$5,mapping!$H$2:$H$5,,0)</f>
        <v>Senior</v>
      </c>
      <c r="O2443" s="29" t="str">
        <f>_xlfn.XLOOKUP($J2443,mapping!$D$2:$D$56,mapping!$E$2:$E$56,,0)</f>
        <v>Canada</v>
      </c>
      <c r="P2443" s="29" t="str">
        <f>_xlfn.XLOOKUP($K2443,mapping!$P$2:$P$4,mapping!$Q$2:$Q$4,,0)</f>
        <v>Medium</v>
      </c>
      <c r="Q2443" s="29" t="str">
        <f>_xlfn.XLOOKUP($I2443,mapping!$M$2:$M$4,mapping!$N$2:$N$4,,0)</f>
        <v>Remote</v>
      </c>
    </row>
    <row r="2444" spans="1:17" x14ac:dyDescent="0.25">
      <c r="A2444" s="28">
        <v>2023</v>
      </c>
      <c r="B2444" s="29" t="s">
        <v>21</v>
      </c>
      <c r="C2444" s="29" t="s">
        <v>12</v>
      </c>
      <c r="D2444" s="29" t="s">
        <v>22</v>
      </c>
      <c r="E2444" s="28">
        <v>36000</v>
      </c>
      <c r="F2444" s="29" t="s">
        <v>19</v>
      </c>
      <c r="G2444" s="28">
        <v>38868</v>
      </c>
      <c r="H2444" s="29" t="s">
        <v>42</v>
      </c>
      <c r="I2444" s="28">
        <v>0</v>
      </c>
      <c r="J2444" s="29" t="s">
        <v>42</v>
      </c>
      <c r="K2444" s="29" t="s">
        <v>16</v>
      </c>
      <c r="L2444" s="29" t="str">
        <f>_xlfn.XLOOKUP($D2444,mapping!$B$2:$B$124,mapping!$A$2:$A$124,,0)</f>
        <v>Data Scientist</v>
      </c>
      <c r="M2444" s="29" t="str">
        <f>_xlfn.XLOOKUP($C2444,mapping!$J$2:$J$5,mapping!$K$2:$K$5,,0)</f>
        <v>Full-Time</v>
      </c>
      <c r="N2444" s="29" t="str">
        <f>_xlfn.XLOOKUP($B2444,mapping!$G$2:$G$5,mapping!$H$2:$H$5,,0)</f>
        <v>Senior</v>
      </c>
      <c r="O2444" s="29" t="str">
        <f>_xlfn.XLOOKUP($J2444,mapping!$D$2:$D$56,mapping!$E$2:$E$56,,0)</f>
        <v>Spain</v>
      </c>
      <c r="P2444" s="29" t="str">
        <f>_xlfn.XLOOKUP($K2444,mapping!$P$2:$P$4,mapping!$Q$2:$Q$4,,0)</f>
        <v>Medium</v>
      </c>
      <c r="Q2444" s="29" t="str">
        <f>_xlfn.XLOOKUP($I2444,mapping!$M$2:$M$4,mapping!$N$2:$N$4,,0)</f>
        <v>On-site</v>
      </c>
    </row>
    <row r="2445" spans="1:17" x14ac:dyDescent="0.25">
      <c r="A2445" s="28">
        <v>2023</v>
      </c>
      <c r="B2445" s="29" t="s">
        <v>11</v>
      </c>
      <c r="C2445" s="29" t="s">
        <v>12</v>
      </c>
      <c r="D2445" s="29" t="s">
        <v>52</v>
      </c>
      <c r="E2445" s="28">
        <v>128000</v>
      </c>
      <c r="F2445" s="29" t="s">
        <v>14</v>
      </c>
      <c r="G2445" s="28">
        <v>128000</v>
      </c>
      <c r="H2445" s="29" t="s">
        <v>17</v>
      </c>
      <c r="I2445" s="28">
        <v>0</v>
      </c>
      <c r="J2445" s="29" t="s">
        <v>17</v>
      </c>
      <c r="K2445" s="29" t="s">
        <v>16</v>
      </c>
      <c r="L2445" s="29" t="str">
        <f>_xlfn.XLOOKUP($D2445,mapping!$B$2:$B$124,mapping!$A$2:$A$124,,0)</f>
        <v>Business Intelligence</v>
      </c>
      <c r="M2445" s="29" t="str">
        <f>_xlfn.XLOOKUP($C2445,mapping!$J$2:$J$5,mapping!$K$2:$K$5,,0)</f>
        <v>Full-Time</v>
      </c>
      <c r="N2445" s="29" t="str">
        <f>_xlfn.XLOOKUP($B2445,mapping!$G$2:$G$5,mapping!$H$2:$H$5,,0)</f>
        <v>Mid-Level</v>
      </c>
      <c r="O2445" s="29" t="str">
        <f>_xlfn.XLOOKUP($J2445,mapping!$D$2:$D$56,mapping!$E$2:$E$56,,0)</f>
        <v>United States</v>
      </c>
      <c r="P2445" s="29" t="str">
        <f>_xlfn.XLOOKUP($K2445,mapping!$P$2:$P$4,mapping!$Q$2:$Q$4,,0)</f>
        <v>Medium</v>
      </c>
      <c r="Q2445" s="29" t="str">
        <f>_xlfn.XLOOKUP($I2445,mapping!$M$2:$M$4,mapping!$N$2:$N$4,,0)</f>
        <v>On-site</v>
      </c>
    </row>
    <row r="2446" spans="1:17" x14ac:dyDescent="0.25">
      <c r="A2446" s="28">
        <v>2023</v>
      </c>
      <c r="B2446" s="29" t="s">
        <v>21</v>
      </c>
      <c r="C2446" s="29" t="s">
        <v>12</v>
      </c>
      <c r="D2446" s="29" t="s">
        <v>51</v>
      </c>
      <c r="E2446" s="28">
        <v>260000</v>
      </c>
      <c r="F2446" s="29" t="s">
        <v>14</v>
      </c>
      <c r="G2446" s="28">
        <v>260000</v>
      </c>
      <c r="H2446" s="29" t="s">
        <v>17</v>
      </c>
      <c r="I2446" s="28">
        <v>0</v>
      </c>
      <c r="J2446" s="29" t="s">
        <v>17</v>
      </c>
      <c r="K2446" s="29" t="s">
        <v>33</v>
      </c>
      <c r="L2446" s="29" t="str">
        <f>_xlfn.XLOOKUP($D2446,mapping!$B$2:$B$124,mapping!$A$2:$A$124,,0)</f>
        <v>Applied Scientist</v>
      </c>
      <c r="M2446" s="29" t="str">
        <f>_xlfn.XLOOKUP($C2446,mapping!$J$2:$J$5,mapping!$K$2:$K$5,,0)</f>
        <v>Full-Time</v>
      </c>
      <c r="N2446" s="29" t="str">
        <f>_xlfn.XLOOKUP($B2446,mapping!$G$2:$G$5,mapping!$H$2:$H$5,,0)</f>
        <v>Senior</v>
      </c>
      <c r="O2446" s="29" t="str">
        <f>_xlfn.XLOOKUP($J2446,mapping!$D$2:$D$56,mapping!$E$2:$E$56,,0)</f>
        <v>United States</v>
      </c>
      <c r="P2446" s="29" t="str">
        <f>_xlfn.XLOOKUP($K2446,mapping!$P$2:$P$4,mapping!$Q$2:$Q$4,,0)</f>
        <v>Large</v>
      </c>
      <c r="Q2446" s="29" t="str">
        <f>_xlfn.XLOOKUP($I2446,mapping!$M$2:$M$4,mapping!$N$2:$N$4,,0)</f>
        <v>On-site</v>
      </c>
    </row>
    <row r="2447" spans="1:17" x14ac:dyDescent="0.25">
      <c r="A2447" s="28">
        <v>2023</v>
      </c>
      <c r="B2447" s="29" t="s">
        <v>21</v>
      </c>
      <c r="C2447" s="29" t="s">
        <v>12</v>
      </c>
      <c r="D2447" s="29" t="s">
        <v>30</v>
      </c>
      <c r="E2447" s="28">
        <v>250000</v>
      </c>
      <c r="F2447" s="29" t="s">
        <v>14</v>
      </c>
      <c r="G2447" s="28">
        <v>250000</v>
      </c>
      <c r="H2447" s="29" t="s">
        <v>17</v>
      </c>
      <c r="I2447" s="28">
        <v>0</v>
      </c>
      <c r="J2447" s="29" t="s">
        <v>17</v>
      </c>
      <c r="K2447" s="29" t="s">
        <v>16</v>
      </c>
      <c r="L2447" s="29" t="str">
        <f>_xlfn.XLOOKUP($D2447,mapping!$B$2:$B$124,mapping!$A$2:$A$124,,0)</f>
        <v>Machine Learning Engineer</v>
      </c>
      <c r="M2447" s="29" t="str">
        <f>_xlfn.XLOOKUP($C2447,mapping!$J$2:$J$5,mapping!$K$2:$K$5,,0)</f>
        <v>Full-Time</v>
      </c>
      <c r="N2447" s="29" t="str">
        <f>_xlfn.XLOOKUP($B2447,mapping!$G$2:$G$5,mapping!$H$2:$H$5,,0)</f>
        <v>Senior</v>
      </c>
      <c r="O2447" s="29" t="str">
        <f>_xlfn.XLOOKUP($J2447,mapping!$D$2:$D$56,mapping!$E$2:$E$56,,0)</f>
        <v>United States</v>
      </c>
      <c r="P2447" s="29" t="str">
        <f>_xlfn.XLOOKUP($K2447,mapping!$P$2:$P$4,mapping!$Q$2:$Q$4,,0)</f>
        <v>Medium</v>
      </c>
      <c r="Q2447" s="29" t="str">
        <f>_xlfn.XLOOKUP($I2447,mapping!$M$2:$M$4,mapping!$N$2:$N$4,,0)</f>
        <v>On-site</v>
      </c>
    </row>
    <row r="2448" spans="1:17" x14ac:dyDescent="0.25">
      <c r="A2448" s="28">
        <v>2024</v>
      </c>
      <c r="B2448" s="29" t="s">
        <v>21</v>
      </c>
      <c r="C2448" s="29" t="s">
        <v>12</v>
      </c>
      <c r="D2448" s="29" t="s">
        <v>22</v>
      </c>
      <c r="E2448" s="28">
        <v>125000</v>
      </c>
      <c r="F2448" s="29" t="s">
        <v>14</v>
      </c>
      <c r="G2448" s="28">
        <v>125000</v>
      </c>
      <c r="H2448" s="29" t="s">
        <v>17</v>
      </c>
      <c r="I2448" s="28">
        <v>0</v>
      </c>
      <c r="J2448" s="29" t="s">
        <v>17</v>
      </c>
      <c r="K2448" s="29" t="s">
        <v>16</v>
      </c>
      <c r="L2448" s="29" t="str">
        <f>_xlfn.XLOOKUP($D2448,mapping!$B$2:$B$124,mapping!$A$2:$A$124,,0)</f>
        <v>Data Scientist</v>
      </c>
      <c r="M2448" s="29" t="str">
        <f>_xlfn.XLOOKUP($C2448,mapping!$J$2:$J$5,mapping!$K$2:$K$5,,0)</f>
        <v>Full-Time</v>
      </c>
      <c r="N2448" s="29" t="str">
        <f>_xlfn.XLOOKUP($B2448,mapping!$G$2:$G$5,mapping!$H$2:$H$5,,0)</f>
        <v>Senior</v>
      </c>
      <c r="O2448" s="29" t="str">
        <f>_xlfn.XLOOKUP($J2448,mapping!$D$2:$D$56,mapping!$E$2:$E$56,,0)</f>
        <v>United States</v>
      </c>
      <c r="P2448" s="29" t="str">
        <f>_xlfn.XLOOKUP($K2448,mapping!$P$2:$P$4,mapping!$Q$2:$Q$4,,0)</f>
        <v>Medium</v>
      </c>
      <c r="Q2448" s="29" t="str">
        <f>_xlfn.XLOOKUP($I2448,mapping!$M$2:$M$4,mapping!$N$2:$N$4,,0)</f>
        <v>On-site</v>
      </c>
    </row>
    <row r="2449" spans="1:17" x14ac:dyDescent="0.25">
      <c r="A2449" s="28">
        <v>2024</v>
      </c>
      <c r="B2449" s="29" t="s">
        <v>21</v>
      </c>
      <c r="C2449" s="29" t="s">
        <v>12</v>
      </c>
      <c r="D2449" s="29" t="s">
        <v>22</v>
      </c>
      <c r="E2449" s="28">
        <v>149200</v>
      </c>
      <c r="F2449" s="29" t="s">
        <v>14</v>
      </c>
      <c r="G2449" s="28">
        <v>149200</v>
      </c>
      <c r="H2449" s="29" t="s">
        <v>17</v>
      </c>
      <c r="I2449" s="28">
        <v>0</v>
      </c>
      <c r="J2449" s="29" t="s">
        <v>17</v>
      </c>
      <c r="K2449" s="29" t="s">
        <v>16</v>
      </c>
      <c r="L2449" s="29" t="str">
        <f>_xlfn.XLOOKUP($D2449,mapping!$B$2:$B$124,mapping!$A$2:$A$124,,0)</f>
        <v>Data Scientist</v>
      </c>
      <c r="M2449" s="29" t="str">
        <f>_xlfn.XLOOKUP($C2449,mapping!$J$2:$J$5,mapping!$K$2:$K$5,,0)</f>
        <v>Full-Time</v>
      </c>
      <c r="N2449" s="29" t="str">
        <f>_xlfn.XLOOKUP($B2449,mapping!$G$2:$G$5,mapping!$H$2:$H$5,,0)</f>
        <v>Senior</v>
      </c>
      <c r="O2449" s="29" t="str">
        <f>_xlfn.XLOOKUP($J2449,mapping!$D$2:$D$56,mapping!$E$2:$E$56,,0)</f>
        <v>United States</v>
      </c>
      <c r="P2449" s="29" t="str">
        <f>_xlfn.XLOOKUP($K2449,mapping!$P$2:$P$4,mapping!$Q$2:$Q$4,,0)</f>
        <v>Medium</v>
      </c>
      <c r="Q2449" s="29" t="str">
        <f>_xlfn.XLOOKUP($I2449,mapping!$M$2:$M$4,mapping!$N$2:$N$4,,0)</f>
        <v>On-site</v>
      </c>
    </row>
    <row r="2450" spans="1:17" x14ac:dyDescent="0.25">
      <c r="A2450" s="28">
        <v>2024</v>
      </c>
      <c r="B2450" s="29" t="s">
        <v>21</v>
      </c>
      <c r="C2450" s="29" t="s">
        <v>12</v>
      </c>
      <c r="D2450" s="29" t="s">
        <v>34</v>
      </c>
      <c r="E2450" s="28">
        <v>245400</v>
      </c>
      <c r="F2450" s="29" t="s">
        <v>14</v>
      </c>
      <c r="G2450" s="28">
        <v>245400</v>
      </c>
      <c r="H2450" s="29" t="s">
        <v>17</v>
      </c>
      <c r="I2450" s="28">
        <v>0</v>
      </c>
      <c r="J2450" s="29" t="s">
        <v>17</v>
      </c>
      <c r="K2450" s="29" t="s">
        <v>16</v>
      </c>
      <c r="L2450" s="29" t="str">
        <f>_xlfn.XLOOKUP($D2450,mapping!$B$2:$B$124,mapping!$A$2:$A$124,,0)</f>
        <v>Researcher</v>
      </c>
      <c r="M2450" s="29" t="str">
        <f>_xlfn.XLOOKUP($C2450,mapping!$J$2:$J$5,mapping!$K$2:$K$5,,0)</f>
        <v>Full-Time</v>
      </c>
      <c r="N2450" s="29" t="str">
        <f>_xlfn.XLOOKUP($B2450,mapping!$G$2:$G$5,mapping!$H$2:$H$5,,0)</f>
        <v>Senior</v>
      </c>
      <c r="O2450" s="29" t="str">
        <f>_xlfn.XLOOKUP($J2450,mapping!$D$2:$D$56,mapping!$E$2:$E$56,,0)</f>
        <v>United States</v>
      </c>
      <c r="P2450" s="29" t="str">
        <f>_xlfn.XLOOKUP($K2450,mapping!$P$2:$P$4,mapping!$Q$2:$Q$4,,0)</f>
        <v>Medium</v>
      </c>
      <c r="Q2450" s="29" t="str">
        <f>_xlfn.XLOOKUP($I2450,mapping!$M$2:$M$4,mapping!$N$2:$N$4,,0)</f>
        <v>On-site</v>
      </c>
    </row>
    <row r="2451" spans="1:17" x14ac:dyDescent="0.25">
      <c r="A2451" s="28">
        <v>2023</v>
      </c>
      <c r="B2451" s="29" t="s">
        <v>21</v>
      </c>
      <c r="C2451" s="29" t="s">
        <v>12</v>
      </c>
      <c r="D2451" s="29" t="s">
        <v>34</v>
      </c>
      <c r="E2451" s="28">
        <v>150000</v>
      </c>
      <c r="F2451" s="29" t="s">
        <v>14</v>
      </c>
      <c r="G2451" s="28">
        <v>150000</v>
      </c>
      <c r="H2451" s="29" t="s">
        <v>17</v>
      </c>
      <c r="I2451" s="28">
        <v>0</v>
      </c>
      <c r="J2451" s="29" t="s">
        <v>17</v>
      </c>
      <c r="K2451" s="29" t="s">
        <v>16</v>
      </c>
      <c r="L2451" s="29" t="str">
        <f>_xlfn.XLOOKUP($D2451,mapping!$B$2:$B$124,mapping!$A$2:$A$124,,0)</f>
        <v>Researcher</v>
      </c>
      <c r="M2451" s="29" t="str">
        <f>_xlfn.XLOOKUP($C2451,mapping!$J$2:$J$5,mapping!$K$2:$K$5,,0)</f>
        <v>Full-Time</v>
      </c>
      <c r="N2451" s="29" t="str">
        <f>_xlfn.XLOOKUP($B2451,mapping!$G$2:$G$5,mapping!$H$2:$H$5,,0)</f>
        <v>Senior</v>
      </c>
      <c r="O2451" s="29" t="str">
        <f>_xlfn.XLOOKUP($J2451,mapping!$D$2:$D$56,mapping!$E$2:$E$56,,0)</f>
        <v>United States</v>
      </c>
      <c r="P2451" s="29" t="str">
        <f>_xlfn.XLOOKUP($K2451,mapping!$P$2:$P$4,mapping!$Q$2:$Q$4,,0)</f>
        <v>Medium</v>
      </c>
      <c r="Q2451" s="29" t="str">
        <f>_xlfn.XLOOKUP($I2451,mapping!$M$2:$M$4,mapping!$N$2:$N$4,,0)</f>
        <v>On-site</v>
      </c>
    </row>
    <row r="2452" spans="1:17" x14ac:dyDescent="0.25">
      <c r="A2452" s="28">
        <v>2023</v>
      </c>
      <c r="B2452" s="29" t="s">
        <v>11</v>
      </c>
      <c r="C2452" s="29" t="s">
        <v>12</v>
      </c>
      <c r="D2452" s="29" t="s">
        <v>18</v>
      </c>
      <c r="E2452" s="28">
        <v>165000</v>
      </c>
      <c r="F2452" s="29" t="s">
        <v>14</v>
      </c>
      <c r="G2452" s="28">
        <v>165000</v>
      </c>
      <c r="H2452" s="29" t="s">
        <v>17</v>
      </c>
      <c r="I2452" s="28">
        <v>0</v>
      </c>
      <c r="J2452" s="29" t="s">
        <v>17</v>
      </c>
      <c r="K2452" s="29" t="s">
        <v>16</v>
      </c>
      <c r="L2452" s="29" t="str">
        <f>_xlfn.XLOOKUP($D2452,mapping!$B$2:$B$124,mapping!$A$2:$A$124,,0)</f>
        <v>Machine Learning Engineer</v>
      </c>
      <c r="M2452" s="29" t="str">
        <f>_xlfn.XLOOKUP($C2452,mapping!$J$2:$J$5,mapping!$K$2:$K$5,,0)</f>
        <v>Full-Time</v>
      </c>
      <c r="N2452" s="29" t="str">
        <f>_xlfn.XLOOKUP($B2452,mapping!$G$2:$G$5,mapping!$H$2:$H$5,,0)</f>
        <v>Mid-Level</v>
      </c>
      <c r="O2452" s="29" t="str">
        <f>_xlfn.XLOOKUP($J2452,mapping!$D$2:$D$56,mapping!$E$2:$E$56,,0)</f>
        <v>United States</v>
      </c>
      <c r="P2452" s="29" t="str">
        <f>_xlfn.XLOOKUP($K2452,mapping!$P$2:$P$4,mapping!$Q$2:$Q$4,,0)</f>
        <v>Medium</v>
      </c>
      <c r="Q2452" s="29" t="str">
        <f>_xlfn.XLOOKUP($I2452,mapping!$M$2:$M$4,mapping!$N$2:$N$4,,0)</f>
        <v>On-site</v>
      </c>
    </row>
    <row r="2453" spans="1:17" x14ac:dyDescent="0.25">
      <c r="A2453" s="28">
        <v>2023</v>
      </c>
      <c r="B2453" s="29" t="s">
        <v>11</v>
      </c>
      <c r="C2453" s="29" t="s">
        <v>12</v>
      </c>
      <c r="D2453" s="29" t="s">
        <v>26</v>
      </c>
      <c r="E2453" s="28">
        <v>112000</v>
      </c>
      <c r="F2453" s="29" t="s">
        <v>14</v>
      </c>
      <c r="G2453" s="28">
        <v>112000</v>
      </c>
      <c r="H2453" s="29" t="s">
        <v>17</v>
      </c>
      <c r="I2453" s="28">
        <v>0</v>
      </c>
      <c r="J2453" s="29" t="s">
        <v>17</v>
      </c>
      <c r="K2453" s="29" t="s">
        <v>16</v>
      </c>
      <c r="L2453" s="29" t="str">
        <f>_xlfn.XLOOKUP($D2453,mapping!$B$2:$B$124,mapping!$A$2:$A$124,,0)</f>
        <v>Data Engineer</v>
      </c>
      <c r="M2453" s="29" t="str">
        <f>_xlfn.XLOOKUP($C2453,mapping!$J$2:$J$5,mapping!$K$2:$K$5,,0)</f>
        <v>Full-Time</v>
      </c>
      <c r="N2453" s="29" t="str">
        <f>_xlfn.XLOOKUP($B2453,mapping!$G$2:$G$5,mapping!$H$2:$H$5,,0)</f>
        <v>Mid-Level</v>
      </c>
      <c r="O2453" s="29" t="str">
        <f>_xlfn.XLOOKUP($J2453,mapping!$D$2:$D$56,mapping!$E$2:$E$56,,0)</f>
        <v>United States</v>
      </c>
      <c r="P2453" s="29" t="str">
        <f>_xlfn.XLOOKUP($K2453,mapping!$P$2:$P$4,mapping!$Q$2:$Q$4,,0)</f>
        <v>Medium</v>
      </c>
      <c r="Q2453" s="29" t="str">
        <f>_xlfn.XLOOKUP($I2453,mapping!$M$2:$M$4,mapping!$N$2:$N$4,,0)</f>
        <v>On-site</v>
      </c>
    </row>
    <row r="2454" spans="1:17" x14ac:dyDescent="0.25">
      <c r="A2454" s="28">
        <v>2024</v>
      </c>
      <c r="B2454" s="29" t="s">
        <v>21</v>
      </c>
      <c r="C2454" s="29" t="s">
        <v>12</v>
      </c>
      <c r="D2454" s="29" t="s">
        <v>26</v>
      </c>
      <c r="E2454" s="28">
        <v>128656</v>
      </c>
      <c r="F2454" s="29" t="s">
        <v>14</v>
      </c>
      <c r="G2454" s="28">
        <v>128656</v>
      </c>
      <c r="H2454" s="29" t="s">
        <v>17</v>
      </c>
      <c r="I2454" s="28">
        <v>0</v>
      </c>
      <c r="J2454" s="29" t="s">
        <v>17</v>
      </c>
      <c r="K2454" s="29" t="s">
        <v>16</v>
      </c>
      <c r="L2454" s="29" t="str">
        <f>_xlfn.XLOOKUP($D2454,mapping!$B$2:$B$124,mapping!$A$2:$A$124,,0)</f>
        <v>Data Engineer</v>
      </c>
      <c r="M2454" s="29" t="str">
        <f>_xlfn.XLOOKUP($C2454,mapping!$J$2:$J$5,mapping!$K$2:$K$5,,0)</f>
        <v>Full-Time</v>
      </c>
      <c r="N2454" s="29" t="str">
        <f>_xlfn.XLOOKUP($B2454,mapping!$G$2:$G$5,mapping!$H$2:$H$5,,0)</f>
        <v>Senior</v>
      </c>
      <c r="O2454" s="29" t="str">
        <f>_xlfn.XLOOKUP($J2454,mapping!$D$2:$D$56,mapping!$E$2:$E$56,,0)</f>
        <v>United States</v>
      </c>
      <c r="P2454" s="29" t="str">
        <f>_xlfn.XLOOKUP($K2454,mapping!$P$2:$P$4,mapping!$Q$2:$Q$4,,0)</f>
        <v>Medium</v>
      </c>
      <c r="Q2454" s="29" t="str">
        <f>_xlfn.XLOOKUP($I2454,mapping!$M$2:$M$4,mapping!$N$2:$N$4,,0)</f>
        <v>On-site</v>
      </c>
    </row>
    <row r="2455" spans="1:17" x14ac:dyDescent="0.25">
      <c r="A2455" s="28">
        <v>2023</v>
      </c>
      <c r="B2455" s="29" t="s">
        <v>21</v>
      </c>
      <c r="C2455" s="29" t="s">
        <v>12</v>
      </c>
      <c r="D2455" s="29" t="s">
        <v>63</v>
      </c>
      <c r="E2455" s="28">
        <v>153000</v>
      </c>
      <c r="F2455" s="29" t="s">
        <v>14</v>
      </c>
      <c r="G2455" s="28">
        <v>153000</v>
      </c>
      <c r="H2455" s="29" t="s">
        <v>17</v>
      </c>
      <c r="I2455" s="28">
        <v>100</v>
      </c>
      <c r="J2455" s="29" t="s">
        <v>17</v>
      </c>
      <c r="K2455" s="29" t="s">
        <v>16</v>
      </c>
      <c r="L2455" s="29" t="str">
        <f>_xlfn.XLOOKUP($D2455,mapping!$B$2:$B$124,mapping!$A$2:$A$124,,0)</f>
        <v>Data Architect</v>
      </c>
      <c r="M2455" s="29" t="str">
        <f>_xlfn.XLOOKUP($C2455,mapping!$J$2:$J$5,mapping!$K$2:$K$5,,0)</f>
        <v>Full-Time</v>
      </c>
      <c r="N2455" s="29" t="str">
        <f>_xlfn.XLOOKUP($B2455,mapping!$G$2:$G$5,mapping!$H$2:$H$5,,0)</f>
        <v>Senior</v>
      </c>
      <c r="O2455" s="29" t="str">
        <f>_xlfn.XLOOKUP($J2455,mapping!$D$2:$D$56,mapping!$E$2:$E$56,,0)</f>
        <v>United States</v>
      </c>
      <c r="P2455" s="29" t="str">
        <f>_xlfn.XLOOKUP($K2455,mapping!$P$2:$P$4,mapping!$Q$2:$Q$4,,0)</f>
        <v>Medium</v>
      </c>
      <c r="Q2455" s="29" t="str">
        <f>_xlfn.XLOOKUP($I2455,mapping!$M$2:$M$4,mapping!$N$2:$N$4,,0)</f>
        <v>Remote</v>
      </c>
    </row>
    <row r="2456" spans="1:17" x14ac:dyDescent="0.25">
      <c r="A2456" s="28">
        <v>2023</v>
      </c>
      <c r="B2456" s="29" t="s">
        <v>21</v>
      </c>
      <c r="C2456" s="29" t="s">
        <v>12</v>
      </c>
      <c r="D2456" s="29" t="s">
        <v>22</v>
      </c>
      <c r="E2456" s="28">
        <v>239000</v>
      </c>
      <c r="F2456" s="29" t="s">
        <v>14</v>
      </c>
      <c r="G2456" s="28">
        <v>239000</v>
      </c>
      <c r="H2456" s="29" t="s">
        <v>17</v>
      </c>
      <c r="I2456" s="28">
        <v>0</v>
      </c>
      <c r="J2456" s="29" t="s">
        <v>17</v>
      </c>
      <c r="K2456" s="29" t="s">
        <v>16</v>
      </c>
      <c r="L2456" s="29" t="str">
        <f>_xlfn.XLOOKUP($D2456,mapping!$B$2:$B$124,mapping!$A$2:$A$124,,0)</f>
        <v>Data Scientist</v>
      </c>
      <c r="M2456" s="29" t="str">
        <f>_xlfn.XLOOKUP($C2456,mapping!$J$2:$J$5,mapping!$K$2:$K$5,,0)</f>
        <v>Full-Time</v>
      </c>
      <c r="N2456" s="29" t="str">
        <f>_xlfn.XLOOKUP($B2456,mapping!$G$2:$G$5,mapping!$H$2:$H$5,,0)</f>
        <v>Senior</v>
      </c>
      <c r="O2456" s="29" t="str">
        <f>_xlfn.XLOOKUP($J2456,mapping!$D$2:$D$56,mapping!$E$2:$E$56,,0)</f>
        <v>United States</v>
      </c>
      <c r="P2456" s="29" t="str">
        <f>_xlfn.XLOOKUP($K2456,mapping!$P$2:$P$4,mapping!$Q$2:$Q$4,,0)</f>
        <v>Medium</v>
      </c>
      <c r="Q2456" s="29" t="str">
        <f>_xlfn.XLOOKUP($I2456,mapping!$M$2:$M$4,mapping!$N$2:$N$4,,0)</f>
        <v>On-site</v>
      </c>
    </row>
    <row r="2457" spans="1:17" x14ac:dyDescent="0.25">
      <c r="A2457" s="28">
        <v>2021</v>
      </c>
      <c r="B2457" s="29" t="s">
        <v>11</v>
      </c>
      <c r="C2457" s="29" t="s">
        <v>12</v>
      </c>
      <c r="D2457" s="29" t="s">
        <v>26</v>
      </c>
      <c r="E2457" s="28">
        <v>112000</v>
      </c>
      <c r="F2457" s="29" t="s">
        <v>14</v>
      </c>
      <c r="G2457" s="28">
        <v>112000</v>
      </c>
      <c r="H2457" s="29" t="s">
        <v>17</v>
      </c>
      <c r="I2457" s="28">
        <v>100</v>
      </c>
      <c r="J2457" s="29" t="s">
        <v>17</v>
      </c>
      <c r="K2457" s="29" t="s">
        <v>33</v>
      </c>
      <c r="L2457" s="29" t="str">
        <f>_xlfn.XLOOKUP($D2457,mapping!$B$2:$B$124,mapping!$A$2:$A$124,,0)</f>
        <v>Data Engineer</v>
      </c>
      <c r="M2457" s="29" t="str">
        <f>_xlfn.XLOOKUP($C2457,mapping!$J$2:$J$5,mapping!$K$2:$K$5,,0)</f>
        <v>Full-Time</v>
      </c>
      <c r="N2457" s="29" t="str">
        <f>_xlfn.XLOOKUP($B2457,mapping!$G$2:$G$5,mapping!$H$2:$H$5,,0)</f>
        <v>Mid-Level</v>
      </c>
      <c r="O2457" s="29" t="str">
        <f>_xlfn.XLOOKUP($J2457,mapping!$D$2:$D$56,mapping!$E$2:$E$56,,0)</f>
        <v>United States</v>
      </c>
      <c r="P2457" s="29" t="str">
        <f>_xlfn.XLOOKUP($K2457,mapping!$P$2:$P$4,mapping!$Q$2:$Q$4,,0)</f>
        <v>Large</v>
      </c>
      <c r="Q2457" s="29" t="str">
        <f>_xlfn.XLOOKUP($I2457,mapping!$M$2:$M$4,mapping!$N$2:$N$4,,0)</f>
        <v>Remote</v>
      </c>
    </row>
    <row r="2458" spans="1:17" x14ac:dyDescent="0.25">
      <c r="A2458" s="28">
        <v>2024</v>
      </c>
      <c r="B2458" s="29" t="s">
        <v>21</v>
      </c>
      <c r="C2458" s="29" t="s">
        <v>12</v>
      </c>
      <c r="D2458" s="29" t="s">
        <v>22</v>
      </c>
      <c r="E2458" s="28">
        <v>247600</v>
      </c>
      <c r="F2458" s="29" t="s">
        <v>14</v>
      </c>
      <c r="G2458" s="28">
        <v>247600</v>
      </c>
      <c r="H2458" s="29" t="s">
        <v>17</v>
      </c>
      <c r="I2458" s="28">
        <v>0</v>
      </c>
      <c r="J2458" s="29" t="s">
        <v>17</v>
      </c>
      <c r="K2458" s="29" t="s">
        <v>33</v>
      </c>
      <c r="L2458" s="29" t="str">
        <f>_xlfn.XLOOKUP($D2458,mapping!$B$2:$B$124,mapping!$A$2:$A$124,,0)</f>
        <v>Data Scientist</v>
      </c>
      <c r="M2458" s="29" t="str">
        <f>_xlfn.XLOOKUP($C2458,mapping!$J$2:$J$5,mapping!$K$2:$K$5,,0)</f>
        <v>Full-Time</v>
      </c>
      <c r="N2458" s="29" t="str">
        <f>_xlfn.XLOOKUP($B2458,mapping!$G$2:$G$5,mapping!$H$2:$H$5,,0)</f>
        <v>Senior</v>
      </c>
      <c r="O2458" s="29" t="str">
        <f>_xlfn.XLOOKUP($J2458,mapping!$D$2:$D$56,mapping!$E$2:$E$56,,0)</f>
        <v>United States</v>
      </c>
      <c r="P2458" s="29" t="str">
        <f>_xlfn.XLOOKUP($K2458,mapping!$P$2:$P$4,mapping!$Q$2:$Q$4,,0)</f>
        <v>Large</v>
      </c>
      <c r="Q2458" s="29" t="str">
        <f>_xlfn.XLOOKUP($I2458,mapping!$M$2:$M$4,mapping!$N$2:$N$4,,0)</f>
        <v>On-site</v>
      </c>
    </row>
    <row r="2459" spans="1:17" x14ac:dyDescent="0.25">
      <c r="A2459" s="28">
        <v>2023</v>
      </c>
      <c r="B2459" s="29" t="s">
        <v>25</v>
      </c>
      <c r="C2459" s="29" t="s">
        <v>12</v>
      </c>
      <c r="D2459" s="29" t="s">
        <v>81</v>
      </c>
      <c r="E2459" s="28">
        <v>155000</v>
      </c>
      <c r="F2459" s="29" t="s">
        <v>14</v>
      </c>
      <c r="G2459" s="28">
        <v>155000</v>
      </c>
      <c r="H2459" s="29" t="s">
        <v>17</v>
      </c>
      <c r="I2459" s="28">
        <v>0</v>
      </c>
      <c r="J2459" s="29" t="s">
        <v>17</v>
      </c>
      <c r="K2459" s="29" t="s">
        <v>16</v>
      </c>
      <c r="L2459" s="29" t="str">
        <f>_xlfn.XLOOKUP($D2459,mapping!$B$2:$B$124,mapping!$A$2:$A$124,,0)</f>
        <v>Data Manager</v>
      </c>
      <c r="M2459" s="29" t="str">
        <f>_xlfn.XLOOKUP($C2459,mapping!$J$2:$J$5,mapping!$K$2:$K$5,,0)</f>
        <v>Full-Time</v>
      </c>
      <c r="N2459" s="29" t="str">
        <f>_xlfn.XLOOKUP($B2459,mapping!$G$2:$G$5,mapping!$H$2:$H$5,,0)</f>
        <v>Executive</v>
      </c>
      <c r="O2459" s="29" t="str">
        <f>_xlfn.XLOOKUP($J2459,mapping!$D$2:$D$56,mapping!$E$2:$E$56,,0)</f>
        <v>United States</v>
      </c>
      <c r="P2459" s="29" t="str">
        <f>_xlfn.XLOOKUP($K2459,mapping!$P$2:$P$4,mapping!$Q$2:$Q$4,,0)</f>
        <v>Medium</v>
      </c>
      <c r="Q2459" s="29" t="str">
        <f>_xlfn.XLOOKUP($I2459,mapping!$M$2:$M$4,mapping!$N$2:$N$4,,0)</f>
        <v>On-site</v>
      </c>
    </row>
    <row r="2460" spans="1:17" x14ac:dyDescent="0.25">
      <c r="A2460" s="28">
        <v>2023</v>
      </c>
      <c r="B2460" s="29" t="s">
        <v>21</v>
      </c>
      <c r="C2460" s="29" t="s">
        <v>12</v>
      </c>
      <c r="D2460" s="29" t="s">
        <v>107</v>
      </c>
      <c r="E2460" s="28">
        <v>122000</v>
      </c>
      <c r="F2460" s="29" t="s">
        <v>14</v>
      </c>
      <c r="G2460" s="28">
        <v>122000</v>
      </c>
      <c r="H2460" s="29" t="s">
        <v>17</v>
      </c>
      <c r="I2460" s="28">
        <v>0</v>
      </c>
      <c r="J2460" s="29" t="s">
        <v>17</v>
      </c>
      <c r="K2460" s="29" t="s">
        <v>16</v>
      </c>
      <c r="L2460" s="29" t="str">
        <f>_xlfn.XLOOKUP($D2460,mapping!$B$2:$B$124,mapping!$A$2:$A$124,,0)</f>
        <v>Data Scientist</v>
      </c>
      <c r="M2460" s="29" t="str">
        <f>_xlfn.XLOOKUP($C2460,mapping!$J$2:$J$5,mapping!$K$2:$K$5,,0)</f>
        <v>Full-Time</v>
      </c>
      <c r="N2460" s="29" t="str">
        <f>_xlfn.XLOOKUP($B2460,mapping!$G$2:$G$5,mapping!$H$2:$H$5,,0)</f>
        <v>Senior</v>
      </c>
      <c r="O2460" s="29" t="str">
        <f>_xlfn.XLOOKUP($J2460,mapping!$D$2:$D$56,mapping!$E$2:$E$56,,0)</f>
        <v>United States</v>
      </c>
      <c r="P2460" s="29" t="str">
        <f>_xlfn.XLOOKUP($K2460,mapping!$P$2:$P$4,mapping!$Q$2:$Q$4,,0)</f>
        <v>Medium</v>
      </c>
      <c r="Q2460" s="29" t="str">
        <f>_xlfn.XLOOKUP($I2460,mapping!$M$2:$M$4,mapping!$N$2:$N$4,,0)</f>
        <v>On-site</v>
      </c>
    </row>
    <row r="2461" spans="1:17" x14ac:dyDescent="0.25">
      <c r="A2461" s="28">
        <v>2020</v>
      </c>
      <c r="B2461" s="29" t="s">
        <v>11</v>
      </c>
      <c r="C2461" s="29" t="s">
        <v>12</v>
      </c>
      <c r="D2461" s="29" t="s">
        <v>150</v>
      </c>
      <c r="E2461" s="28">
        <v>135000</v>
      </c>
      <c r="F2461" s="29" t="s">
        <v>14</v>
      </c>
      <c r="G2461" s="28">
        <v>135000</v>
      </c>
      <c r="H2461" s="29" t="s">
        <v>17</v>
      </c>
      <c r="I2461" s="28">
        <v>100</v>
      </c>
      <c r="J2461" s="29" t="s">
        <v>17</v>
      </c>
      <c r="K2461" s="29" t="s">
        <v>33</v>
      </c>
      <c r="L2461" s="29" t="str">
        <f>_xlfn.XLOOKUP($D2461,mapping!$B$2:$B$124,mapping!$A$2:$A$124,,0)</f>
        <v>Data Analyst</v>
      </c>
      <c r="M2461" s="29" t="str">
        <f>_xlfn.XLOOKUP($C2461,mapping!$J$2:$J$5,mapping!$K$2:$K$5,,0)</f>
        <v>Full-Time</v>
      </c>
      <c r="N2461" s="29" t="str">
        <f>_xlfn.XLOOKUP($B2461,mapping!$G$2:$G$5,mapping!$H$2:$H$5,,0)</f>
        <v>Mid-Level</v>
      </c>
      <c r="O2461" s="29" t="str">
        <f>_xlfn.XLOOKUP($J2461,mapping!$D$2:$D$56,mapping!$E$2:$E$56,,0)</f>
        <v>United States</v>
      </c>
      <c r="P2461" s="29" t="str">
        <f>_xlfn.XLOOKUP($K2461,mapping!$P$2:$P$4,mapping!$Q$2:$Q$4,,0)</f>
        <v>Large</v>
      </c>
      <c r="Q2461" s="29" t="str">
        <f>_xlfn.XLOOKUP($I2461,mapping!$M$2:$M$4,mapping!$N$2:$N$4,,0)</f>
        <v>Remote</v>
      </c>
    </row>
    <row r="2462" spans="1:17" x14ac:dyDescent="0.25">
      <c r="A2462" s="28">
        <v>2023</v>
      </c>
      <c r="B2462" s="29" t="s">
        <v>21</v>
      </c>
      <c r="C2462" s="29" t="s">
        <v>12</v>
      </c>
      <c r="D2462" s="29" t="s">
        <v>22</v>
      </c>
      <c r="E2462" s="28">
        <v>240350</v>
      </c>
      <c r="F2462" s="29" t="s">
        <v>14</v>
      </c>
      <c r="G2462" s="28">
        <v>240350</v>
      </c>
      <c r="H2462" s="29" t="s">
        <v>17</v>
      </c>
      <c r="I2462" s="28">
        <v>100</v>
      </c>
      <c r="J2462" s="29" t="s">
        <v>17</v>
      </c>
      <c r="K2462" s="29" t="s">
        <v>16</v>
      </c>
      <c r="L2462" s="29" t="str">
        <f>_xlfn.XLOOKUP($D2462,mapping!$B$2:$B$124,mapping!$A$2:$A$124,,0)</f>
        <v>Data Scientist</v>
      </c>
      <c r="M2462" s="29" t="str">
        <f>_xlfn.XLOOKUP($C2462,mapping!$J$2:$J$5,mapping!$K$2:$K$5,,0)</f>
        <v>Full-Time</v>
      </c>
      <c r="N2462" s="29" t="str">
        <f>_xlfn.XLOOKUP($B2462,mapping!$G$2:$G$5,mapping!$H$2:$H$5,,0)</f>
        <v>Senior</v>
      </c>
      <c r="O2462" s="29" t="str">
        <f>_xlfn.XLOOKUP($J2462,mapping!$D$2:$D$56,mapping!$E$2:$E$56,,0)</f>
        <v>United States</v>
      </c>
      <c r="P2462" s="29" t="str">
        <f>_xlfn.XLOOKUP($K2462,mapping!$P$2:$P$4,mapping!$Q$2:$Q$4,,0)</f>
        <v>Medium</v>
      </c>
      <c r="Q2462" s="29" t="str">
        <f>_xlfn.XLOOKUP($I2462,mapping!$M$2:$M$4,mapping!$N$2:$N$4,,0)</f>
        <v>Remote</v>
      </c>
    </row>
    <row r="2463" spans="1:17" x14ac:dyDescent="0.25">
      <c r="A2463" s="28">
        <v>2024</v>
      </c>
      <c r="B2463" s="29" t="s">
        <v>21</v>
      </c>
      <c r="C2463" s="29" t="s">
        <v>12</v>
      </c>
      <c r="D2463" s="29" t="s">
        <v>18</v>
      </c>
      <c r="E2463" s="28">
        <v>153040</v>
      </c>
      <c r="F2463" s="29" t="s">
        <v>14</v>
      </c>
      <c r="G2463" s="28">
        <v>153040</v>
      </c>
      <c r="H2463" s="29" t="s">
        <v>17</v>
      </c>
      <c r="I2463" s="28">
        <v>0</v>
      </c>
      <c r="J2463" s="29" t="s">
        <v>17</v>
      </c>
      <c r="K2463" s="29" t="s">
        <v>16</v>
      </c>
      <c r="L2463" s="29" t="str">
        <f>_xlfn.XLOOKUP($D2463,mapping!$B$2:$B$124,mapping!$A$2:$A$124,,0)</f>
        <v>Machine Learning Engineer</v>
      </c>
      <c r="M2463" s="29" t="str">
        <f>_xlfn.XLOOKUP($C2463,mapping!$J$2:$J$5,mapping!$K$2:$K$5,,0)</f>
        <v>Full-Time</v>
      </c>
      <c r="N2463" s="29" t="str">
        <f>_xlfn.XLOOKUP($B2463,mapping!$G$2:$G$5,mapping!$H$2:$H$5,,0)</f>
        <v>Senior</v>
      </c>
      <c r="O2463" s="29" t="str">
        <f>_xlfn.XLOOKUP($J2463,mapping!$D$2:$D$56,mapping!$E$2:$E$56,,0)</f>
        <v>United States</v>
      </c>
      <c r="P2463" s="29" t="str">
        <f>_xlfn.XLOOKUP($K2463,mapping!$P$2:$P$4,mapping!$Q$2:$Q$4,,0)</f>
        <v>Medium</v>
      </c>
      <c r="Q2463" s="29" t="str">
        <f>_xlfn.XLOOKUP($I2463,mapping!$M$2:$M$4,mapping!$N$2:$N$4,,0)</f>
        <v>On-site</v>
      </c>
    </row>
    <row r="2464" spans="1:17" x14ac:dyDescent="0.25">
      <c r="A2464" s="28">
        <v>2023</v>
      </c>
      <c r="B2464" s="29" t="s">
        <v>11</v>
      </c>
      <c r="C2464" s="29" t="s">
        <v>12</v>
      </c>
      <c r="D2464" s="29" t="s">
        <v>51</v>
      </c>
      <c r="E2464" s="28">
        <v>136000</v>
      </c>
      <c r="F2464" s="29" t="s">
        <v>14</v>
      </c>
      <c r="G2464" s="28">
        <v>136000</v>
      </c>
      <c r="H2464" s="29" t="s">
        <v>17</v>
      </c>
      <c r="I2464" s="28">
        <v>0</v>
      </c>
      <c r="J2464" s="29" t="s">
        <v>17</v>
      </c>
      <c r="K2464" s="29" t="s">
        <v>33</v>
      </c>
      <c r="L2464" s="29" t="str">
        <f>_xlfn.XLOOKUP($D2464,mapping!$B$2:$B$124,mapping!$A$2:$A$124,,0)</f>
        <v>Applied Scientist</v>
      </c>
      <c r="M2464" s="29" t="str">
        <f>_xlfn.XLOOKUP($C2464,mapping!$J$2:$J$5,mapping!$K$2:$K$5,,0)</f>
        <v>Full-Time</v>
      </c>
      <c r="N2464" s="29" t="str">
        <f>_xlfn.XLOOKUP($B2464,mapping!$G$2:$G$5,mapping!$H$2:$H$5,,0)</f>
        <v>Mid-Level</v>
      </c>
      <c r="O2464" s="29" t="str">
        <f>_xlfn.XLOOKUP($J2464,mapping!$D$2:$D$56,mapping!$E$2:$E$56,,0)</f>
        <v>United States</v>
      </c>
      <c r="P2464" s="29" t="str">
        <f>_xlfn.XLOOKUP($K2464,mapping!$P$2:$P$4,mapping!$Q$2:$Q$4,,0)</f>
        <v>Large</v>
      </c>
      <c r="Q2464" s="29" t="str">
        <f>_xlfn.XLOOKUP($I2464,mapping!$M$2:$M$4,mapping!$N$2:$N$4,,0)</f>
        <v>On-site</v>
      </c>
    </row>
    <row r="2465" spans="1:17" x14ac:dyDescent="0.25">
      <c r="A2465" s="28">
        <v>2024</v>
      </c>
      <c r="B2465" s="29" t="s">
        <v>21</v>
      </c>
      <c r="C2465" s="29" t="s">
        <v>12</v>
      </c>
      <c r="D2465" s="29" t="s">
        <v>13</v>
      </c>
      <c r="E2465" s="28">
        <v>88670</v>
      </c>
      <c r="F2465" s="29" t="s">
        <v>14</v>
      </c>
      <c r="G2465" s="28">
        <v>88670</v>
      </c>
      <c r="H2465" s="29" t="s">
        <v>17</v>
      </c>
      <c r="I2465" s="28">
        <v>0</v>
      </c>
      <c r="J2465" s="29" t="s">
        <v>17</v>
      </c>
      <c r="K2465" s="29" t="s">
        <v>16</v>
      </c>
      <c r="L2465" s="29" t="str">
        <f>_xlfn.XLOOKUP($D2465,mapping!$B$2:$B$124,mapping!$A$2:$A$124,,0)</f>
        <v>Data Analyst</v>
      </c>
      <c r="M2465" s="29" t="str">
        <f>_xlfn.XLOOKUP($C2465,mapping!$J$2:$J$5,mapping!$K$2:$K$5,,0)</f>
        <v>Full-Time</v>
      </c>
      <c r="N2465" s="29" t="str">
        <f>_xlfn.XLOOKUP($B2465,mapping!$G$2:$G$5,mapping!$H$2:$H$5,,0)</f>
        <v>Senior</v>
      </c>
      <c r="O2465" s="29" t="str">
        <f>_xlfn.XLOOKUP($J2465,mapping!$D$2:$D$56,mapping!$E$2:$E$56,,0)</f>
        <v>United States</v>
      </c>
      <c r="P2465" s="29" t="str">
        <f>_xlfn.XLOOKUP($K2465,mapping!$P$2:$P$4,mapping!$Q$2:$Q$4,,0)</f>
        <v>Medium</v>
      </c>
      <c r="Q2465" s="29" t="str">
        <f>_xlfn.XLOOKUP($I2465,mapping!$M$2:$M$4,mapping!$N$2:$N$4,,0)</f>
        <v>On-site</v>
      </c>
    </row>
    <row r="2466" spans="1:17" x14ac:dyDescent="0.25">
      <c r="A2466" s="28">
        <v>2023</v>
      </c>
      <c r="B2466" s="29" t="s">
        <v>21</v>
      </c>
      <c r="C2466" s="29" t="s">
        <v>12</v>
      </c>
      <c r="D2466" s="29" t="s">
        <v>18</v>
      </c>
      <c r="E2466" s="28">
        <v>204500</v>
      </c>
      <c r="F2466" s="29" t="s">
        <v>14</v>
      </c>
      <c r="G2466" s="28">
        <v>204500</v>
      </c>
      <c r="H2466" s="29" t="s">
        <v>17</v>
      </c>
      <c r="I2466" s="28">
        <v>0</v>
      </c>
      <c r="J2466" s="29" t="s">
        <v>17</v>
      </c>
      <c r="K2466" s="29" t="s">
        <v>16</v>
      </c>
      <c r="L2466" s="29" t="str">
        <f>_xlfn.XLOOKUP($D2466,mapping!$B$2:$B$124,mapping!$A$2:$A$124,,0)</f>
        <v>Machine Learning Engineer</v>
      </c>
      <c r="M2466" s="29" t="str">
        <f>_xlfn.XLOOKUP($C2466,mapping!$J$2:$J$5,mapping!$K$2:$K$5,,0)</f>
        <v>Full-Time</v>
      </c>
      <c r="N2466" s="29" t="str">
        <f>_xlfn.XLOOKUP($B2466,mapping!$G$2:$G$5,mapping!$H$2:$H$5,,0)</f>
        <v>Senior</v>
      </c>
      <c r="O2466" s="29" t="str">
        <f>_xlfn.XLOOKUP($J2466,mapping!$D$2:$D$56,mapping!$E$2:$E$56,,0)</f>
        <v>United States</v>
      </c>
      <c r="P2466" s="29" t="str">
        <f>_xlfn.XLOOKUP($K2466,mapping!$P$2:$P$4,mapping!$Q$2:$Q$4,,0)</f>
        <v>Medium</v>
      </c>
      <c r="Q2466" s="29" t="str">
        <f>_xlfn.XLOOKUP($I2466,mapping!$M$2:$M$4,mapping!$N$2:$N$4,,0)</f>
        <v>On-site</v>
      </c>
    </row>
    <row r="2467" spans="1:17" x14ac:dyDescent="0.25">
      <c r="A2467" s="28">
        <v>2024</v>
      </c>
      <c r="B2467" s="29" t="s">
        <v>21</v>
      </c>
      <c r="C2467" s="29" t="s">
        <v>12</v>
      </c>
      <c r="D2467" s="29" t="s">
        <v>57</v>
      </c>
      <c r="E2467" s="28">
        <v>179000</v>
      </c>
      <c r="F2467" s="29" t="s">
        <v>14</v>
      </c>
      <c r="G2467" s="28">
        <v>179000</v>
      </c>
      <c r="H2467" s="29" t="s">
        <v>17</v>
      </c>
      <c r="I2467" s="28">
        <v>0</v>
      </c>
      <c r="J2467" s="29" t="s">
        <v>17</v>
      </c>
      <c r="K2467" s="29" t="s">
        <v>16</v>
      </c>
      <c r="L2467" s="29" t="str">
        <f>_xlfn.XLOOKUP($D2467,mapping!$B$2:$B$124,mapping!$A$2:$A$124,,0)</f>
        <v>Data Scientist</v>
      </c>
      <c r="M2467" s="29" t="str">
        <f>_xlfn.XLOOKUP($C2467,mapping!$J$2:$J$5,mapping!$K$2:$K$5,,0)</f>
        <v>Full-Time</v>
      </c>
      <c r="N2467" s="29" t="str">
        <f>_xlfn.XLOOKUP($B2467,mapping!$G$2:$G$5,mapping!$H$2:$H$5,,0)</f>
        <v>Senior</v>
      </c>
      <c r="O2467" s="29" t="str">
        <f>_xlfn.XLOOKUP($J2467,mapping!$D$2:$D$56,mapping!$E$2:$E$56,,0)</f>
        <v>United States</v>
      </c>
      <c r="P2467" s="29" t="str">
        <f>_xlfn.XLOOKUP($K2467,mapping!$P$2:$P$4,mapping!$Q$2:$Q$4,,0)</f>
        <v>Medium</v>
      </c>
      <c r="Q2467" s="29" t="str">
        <f>_xlfn.XLOOKUP($I2467,mapping!$M$2:$M$4,mapping!$N$2:$N$4,,0)</f>
        <v>On-site</v>
      </c>
    </row>
    <row r="2468" spans="1:17" x14ac:dyDescent="0.25">
      <c r="A2468" s="28">
        <v>2024</v>
      </c>
      <c r="B2468" s="29" t="s">
        <v>11</v>
      </c>
      <c r="C2468" s="29" t="s">
        <v>12</v>
      </c>
      <c r="D2468" s="29" t="s">
        <v>62</v>
      </c>
      <c r="E2468" s="28">
        <v>185000</v>
      </c>
      <c r="F2468" s="29" t="s">
        <v>14</v>
      </c>
      <c r="G2468" s="28">
        <v>185000</v>
      </c>
      <c r="H2468" s="29" t="s">
        <v>17</v>
      </c>
      <c r="I2468" s="28">
        <v>0</v>
      </c>
      <c r="J2468" s="29" t="s">
        <v>17</v>
      </c>
      <c r="K2468" s="29" t="s">
        <v>33</v>
      </c>
      <c r="L2468" s="29" t="str">
        <f>_xlfn.XLOOKUP($D2468,mapping!$B$2:$B$124,mapping!$A$2:$A$124,,0)</f>
        <v>Business Intelligence</v>
      </c>
      <c r="M2468" s="29" t="str">
        <f>_xlfn.XLOOKUP($C2468,mapping!$J$2:$J$5,mapping!$K$2:$K$5,,0)</f>
        <v>Full-Time</v>
      </c>
      <c r="N2468" s="29" t="str">
        <f>_xlfn.XLOOKUP($B2468,mapping!$G$2:$G$5,mapping!$H$2:$H$5,,0)</f>
        <v>Mid-Level</v>
      </c>
      <c r="O2468" s="29" t="str">
        <f>_xlfn.XLOOKUP($J2468,mapping!$D$2:$D$56,mapping!$E$2:$E$56,,0)</f>
        <v>United States</v>
      </c>
      <c r="P2468" s="29" t="str">
        <f>_xlfn.XLOOKUP($K2468,mapping!$P$2:$P$4,mapping!$Q$2:$Q$4,,0)</f>
        <v>Large</v>
      </c>
      <c r="Q2468" s="29" t="str">
        <f>_xlfn.XLOOKUP($I2468,mapping!$M$2:$M$4,mapping!$N$2:$N$4,,0)</f>
        <v>On-site</v>
      </c>
    </row>
    <row r="2469" spans="1:17" x14ac:dyDescent="0.25">
      <c r="A2469" s="28">
        <v>2023</v>
      </c>
      <c r="B2469" s="29" t="s">
        <v>21</v>
      </c>
      <c r="C2469" s="29" t="s">
        <v>12</v>
      </c>
      <c r="D2469" s="29" t="s">
        <v>18</v>
      </c>
      <c r="E2469" s="28">
        <v>170045</v>
      </c>
      <c r="F2469" s="29" t="s">
        <v>14</v>
      </c>
      <c r="G2469" s="28">
        <v>170045</v>
      </c>
      <c r="H2469" s="29" t="s">
        <v>17</v>
      </c>
      <c r="I2469" s="28">
        <v>0</v>
      </c>
      <c r="J2469" s="29" t="s">
        <v>17</v>
      </c>
      <c r="K2469" s="29" t="s">
        <v>16</v>
      </c>
      <c r="L2469" s="29" t="str">
        <f>_xlfn.XLOOKUP($D2469,mapping!$B$2:$B$124,mapping!$A$2:$A$124,,0)</f>
        <v>Machine Learning Engineer</v>
      </c>
      <c r="M2469" s="29" t="str">
        <f>_xlfn.XLOOKUP($C2469,mapping!$J$2:$J$5,mapping!$K$2:$K$5,,0)</f>
        <v>Full-Time</v>
      </c>
      <c r="N2469" s="29" t="str">
        <f>_xlfn.XLOOKUP($B2469,mapping!$G$2:$G$5,mapping!$H$2:$H$5,,0)</f>
        <v>Senior</v>
      </c>
      <c r="O2469" s="29" t="str">
        <f>_xlfn.XLOOKUP($J2469,mapping!$D$2:$D$56,mapping!$E$2:$E$56,,0)</f>
        <v>United States</v>
      </c>
      <c r="P2469" s="29" t="str">
        <f>_xlfn.XLOOKUP($K2469,mapping!$P$2:$P$4,mapping!$Q$2:$Q$4,,0)</f>
        <v>Medium</v>
      </c>
      <c r="Q2469" s="29" t="str">
        <f>_xlfn.XLOOKUP($I2469,mapping!$M$2:$M$4,mapping!$N$2:$N$4,,0)</f>
        <v>On-site</v>
      </c>
    </row>
    <row r="2470" spans="1:17" x14ac:dyDescent="0.25">
      <c r="A2470" s="28">
        <v>2023</v>
      </c>
      <c r="B2470" s="29" t="s">
        <v>21</v>
      </c>
      <c r="C2470" s="29" t="s">
        <v>12</v>
      </c>
      <c r="D2470" s="29" t="s">
        <v>57</v>
      </c>
      <c r="E2470" s="28">
        <v>144000</v>
      </c>
      <c r="F2470" s="29" t="s">
        <v>14</v>
      </c>
      <c r="G2470" s="28">
        <v>144000</v>
      </c>
      <c r="H2470" s="29" t="s">
        <v>17</v>
      </c>
      <c r="I2470" s="28">
        <v>0</v>
      </c>
      <c r="J2470" s="29" t="s">
        <v>17</v>
      </c>
      <c r="K2470" s="29" t="s">
        <v>16</v>
      </c>
      <c r="L2470" s="29" t="str">
        <f>_xlfn.XLOOKUP($D2470,mapping!$B$2:$B$124,mapping!$A$2:$A$124,,0)</f>
        <v>Data Scientist</v>
      </c>
      <c r="M2470" s="29" t="str">
        <f>_xlfn.XLOOKUP($C2470,mapping!$J$2:$J$5,mapping!$K$2:$K$5,,0)</f>
        <v>Full-Time</v>
      </c>
      <c r="N2470" s="29" t="str">
        <f>_xlfn.XLOOKUP($B2470,mapping!$G$2:$G$5,mapping!$H$2:$H$5,,0)</f>
        <v>Senior</v>
      </c>
      <c r="O2470" s="29" t="str">
        <f>_xlfn.XLOOKUP($J2470,mapping!$D$2:$D$56,mapping!$E$2:$E$56,,0)</f>
        <v>United States</v>
      </c>
      <c r="P2470" s="29" t="str">
        <f>_xlfn.XLOOKUP($K2470,mapping!$P$2:$P$4,mapping!$Q$2:$Q$4,,0)</f>
        <v>Medium</v>
      </c>
      <c r="Q2470" s="29" t="str">
        <f>_xlfn.XLOOKUP($I2470,mapping!$M$2:$M$4,mapping!$N$2:$N$4,,0)</f>
        <v>On-site</v>
      </c>
    </row>
    <row r="2471" spans="1:17" x14ac:dyDescent="0.25">
      <c r="A2471" s="28">
        <v>2023</v>
      </c>
      <c r="B2471" s="29" t="s">
        <v>21</v>
      </c>
      <c r="C2471" s="29" t="s">
        <v>12</v>
      </c>
      <c r="D2471" s="29" t="s">
        <v>22</v>
      </c>
      <c r="E2471" s="28">
        <v>136000</v>
      </c>
      <c r="F2471" s="29" t="s">
        <v>14</v>
      </c>
      <c r="G2471" s="28">
        <v>136000</v>
      </c>
      <c r="H2471" s="29" t="s">
        <v>17</v>
      </c>
      <c r="I2471" s="28">
        <v>100</v>
      </c>
      <c r="J2471" s="29" t="s">
        <v>17</v>
      </c>
      <c r="K2471" s="29" t="s">
        <v>16</v>
      </c>
      <c r="L2471" s="29" t="str">
        <f>_xlfn.XLOOKUP($D2471,mapping!$B$2:$B$124,mapping!$A$2:$A$124,,0)</f>
        <v>Data Scientist</v>
      </c>
      <c r="M2471" s="29" t="str">
        <f>_xlfn.XLOOKUP($C2471,mapping!$J$2:$J$5,mapping!$K$2:$K$5,,0)</f>
        <v>Full-Time</v>
      </c>
      <c r="N2471" s="29" t="str">
        <f>_xlfn.XLOOKUP($B2471,mapping!$G$2:$G$5,mapping!$H$2:$H$5,,0)</f>
        <v>Senior</v>
      </c>
      <c r="O2471" s="29" t="str">
        <f>_xlfn.XLOOKUP($J2471,mapping!$D$2:$D$56,mapping!$E$2:$E$56,,0)</f>
        <v>United States</v>
      </c>
      <c r="P2471" s="29" t="str">
        <f>_xlfn.XLOOKUP($K2471,mapping!$P$2:$P$4,mapping!$Q$2:$Q$4,,0)</f>
        <v>Medium</v>
      </c>
      <c r="Q2471" s="29" t="str">
        <f>_xlfn.XLOOKUP($I2471,mapping!$M$2:$M$4,mapping!$N$2:$N$4,,0)</f>
        <v>Remote</v>
      </c>
    </row>
    <row r="2472" spans="1:17" x14ac:dyDescent="0.25">
      <c r="A2472" s="28">
        <v>2024</v>
      </c>
      <c r="B2472" s="29" t="s">
        <v>11</v>
      </c>
      <c r="C2472" s="29" t="s">
        <v>12</v>
      </c>
      <c r="D2472" s="29" t="s">
        <v>13</v>
      </c>
      <c r="E2472" s="28">
        <v>77280</v>
      </c>
      <c r="F2472" s="29" t="s">
        <v>14</v>
      </c>
      <c r="G2472" s="28">
        <v>77280</v>
      </c>
      <c r="H2472" s="29" t="s">
        <v>17</v>
      </c>
      <c r="I2472" s="28">
        <v>0</v>
      </c>
      <c r="J2472" s="29" t="s">
        <v>17</v>
      </c>
      <c r="K2472" s="29" t="s">
        <v>16</v>
      </c>
      <c r="L2472" s="29" t="str">
        <f>_xlfn.XLOOKUP($D2472,mapping!$B$2:$B$124,mapping!$A$2:$A$124,,0)</f>
        <v>Data Analyst</v>
      </c>
      <c r="M2472" s="29" t="str">
        <f>_xlfn.XLOOKUP($C2472,mapping!$J$2:$J$5,mapping!$K$2:$K$5,,0)</f>
        <v>Full-Time</v>
      </c>
      <c r="N2472" s="29" t="str">
        <f>_xlfn.XLOOKUP($B2472,mapping!$G$2:$G$5,mapping!$H$2:$H$5,,0)</f>
        <v>Mid-Level</v>
      </c>
      <c r="O2472" s="29" t="str">
        <f>_xlfn.XLOOKUP($J2472,mapping!$D$2:$D$56,mapping!$E$2:$E$56,,0)</f>
        <v>United States</v>
      </c>
      <c r="P2472" s="29" t="str">
        <f>_xlfn.XLOOKUP($K2472,mapping!$P$2:$P$4,mapping!$Q$2:$Q$4,,0)</f>
        <v>Medium</v>
      </c>
      <c r="Q2472" s="29" t="str">
        <f>_xlfn.XLOOKUP($I2472,mapping!$M$2:$M$4,mapping!$N$2:$N$4,,0)</f>
        <v>On-site</v>
      </c>
    </row>
    <row r="2473" spans="1:17" x14ac:dyDescent="0.25">
      <c r="A2473" s="28">
        <v>2023</v>
      </c>
      <c r="B2473" s="29" t="s">
        <v>21</v>
      </c>
      <c r="C2473" s="29" t="s">
        <v>12</v>
      </c>
      <c r="D2473" s="29" t="s">
        <v>22</v>
      </c>
      <c r="E2473" s="28">
        <v>167441</v>
      </c>
      <c r="F2473" s="29" t="s">
        <v>14</v>
      </c>
      <c r="G2473" s="28">
        <v>167441</v>
      </c>
      <c r="H2473" s="29" t="s">
        <v>17</v>
      </c>
      <c r="I2473" s="28">
        <v>100</v>
      </c>
      <c r="J2473" s="29" t="s">
        <v>17</v>
      </c>
      <c r="K2473" s="29" t="s">
        <v>16</v>
      </c>
      <c r="L2473" s="29" t="str">
        <f>_xlfn.XLOOKUP($D2473,mapping!$B$2:$B$124,mapping!$A$2:$A$124,,0)</f>
        <v>Data Scientist</v>
      </c>
      <c r="M2473" s="29" t="str">
        <f>_xlfn.XLOOKUP($C2473,mapping!$J$2:$J$5,mapping!$K$2:$K$5,,0)</f>
        <v>Full-Time</v>
      </c>
      <c r="N2473" s="29" t="str">
        <f>_xlfn.XLOOKUP($B2473,mapping!$G$2:$G$5,mapping!$H$2:$H$5,,0)</f>
        <v>Senior</v>
      </c>
      <c r="O2473" s="29" t="str">
        <f>_xlfn.XLOOKUP($J2473,mapping!$D$2:$D$56,mapping!$E$2:$E$56,,0)</f>
        <v>United States</v>
      </c>
      <c r="P2473" s="29" t="str">
        <f>_xlfn.XLOOKUP($K2473,mapping!$P$2:$P$4,mapping!$Q$2:$Q$4,,0)</f>
        <v>Medium</v>
      </c>
      <c r="Q2473" s="29" t="str">
        <f>_xlfn.XLOOKUP($I2473,mapping!$M$2:$M$4,mapping!$N$2:$N$4,,0)</f>
        <v>Remote</v>
      </c>
    </row>
    <row r="2474" spans="1:17" x14ac:dyDescent="0.25">
      <c r="A2474" s="28">
        <v>2024</v>
      </c>
      <c r="B2474" s="29" t="s">
        <v>21</v>
      </c>
      <c r="C2474" s="29" t="s">
        <v>12</v>
      </c>
      <c r="D2474" s="29" t="s">
        <v>13</v>
      </c>
      <c r="E2474" s="28">
        <v>96000</v>
      </c>
      <c r="F2474" s="29" t="s">
        <v>14</v>
      </c>
      <c r="G2474" s="28">
        <v>96000</v>
      </c>
      <c r="H2474" s="29" t="s">
        <v>17</v>
      </c>
      <c r="I2474" s="28">
        <v>0</v>
      </c>
      <c r="J2474" s="29" t="s">
        <v>17</v>
      </c>
      <c r="K2474" s="29" t="s">
        <v>16</v>
      </c>
      <c r="L2474" s="29" t="str">
        <f>_xlfn.XLOOKUP($D2474,mapping!$B$2:$B$124,mapping!$A$2:$A$124,,0)</f>
        <v>Data Analyst</v>
      </c>
      <c r="M2474" s="29" t="str">
        <f>_xlfn.XLOOKUP($C2474,mapping!$J$2:$J$5,mapping!$K$2:$K$5,,0)</f>
        <v>Full-Time</v>
      </c>
      <c r="N2474" s="29" t="str">
        <f>_xlfn.XLOOKUP($B2474,mapping!$G$2:$G$5,mapping!$H$2:$H$5,,0)</f>
        <v>Senior</v>
      </c>
      <c r="O2474" s="29" t="str">
        <f>_xlfn.XLOOKUP($J2474,mapping!$D$2:$D$56,mapping!$E$2:$E$56,,0)</f>
        <v>United States</v>
      </c>
      <c r="P2474" s="29" t="str">
        <f>_xlfn.XLOOKUP($K2474,mapping!$P$2:$P$4,mapping!$Q$2:$Q$4,,0)</f>
        <v>Medium</v>
      </c>
      <c r="Q2474" s="29" t="str">
        <f>_xlfn.XLOOKUP($I2474,mapping!$M$2:$M$4,mapping!$N$2:$N$4,,0)</f>
        <v>On-site</v>
      </c>
    </row>
    <row r="2475" spans="1:17" x14ac:dyDescent="0.25">
      <c r="A2475" s="28">
        <v>2023</v>
      </c>
      <c r="B2475" s="29" t="s">
        <v>21</v>
      </c>
      <c r="C2475" s="29" t="s">
        <v>12</v>
      </c>
      <c r="D2475" s="29" t="s">
        <v>52</v>
      </c>
      <c r="E2475" s="28">
        <v>167500</v>
      </c>
      <c r="F2475" s="29" t="s">
        <v>14</v>
      </c>
      <c r="G2475" s="28">
        <v>167500</v>
      </c>
      <c r="H2475" s="29" t="s">
        <v>17</v>
      </c>
      <c r="I2475" s="28">
        <v>0</v>
      </c>
      <c r="J2475" s="29" t="s">
        <v>17</v>
      </c>
      <c r="K2475" s="29" t="s">
        <v>16</v>
      </c>
      <c r="L2475" s="29" t="str">
        <f>_xlfn.XLOOKUP($D2475,mapping!$B$2:$B$124,mapping!$A$2:$A$124,,0)</f>
        <v>Business Intelligence</v>
      </c>
      <c r="M2475" s="29" t="str">
        <f>_xlfn.XLOOKUP($C2475,mapping!$J$2:$J$5,mapping!$K$2:$K$5,,0)</f>
        <v>Full-Time</v>
      </c>
      <c r="N2475" s="29" t="str">
        <f>_xlfn.XLOOKUP($B2475,mapping!$G$2:$G$5,mapping!$H$2:$H$5,,0)</f>
        <v>Senior</v>
      </c>
      <c r="O2475" s="29" t="str">
        <f>_xlfn.XLOOKUP($J2475,mapping!$D$2:$D$56,mapping!$E$2:$E$56,,0)</f>
        <v>United States</v>
      </c>
      <c r="P2475" s="29" t="str">
        <f>_xlfn.XLOOKUP($K2475,mapping!$P$2:$P$4,mapping!$Q$2:$Q$4,,0)</f>
        <v>Medium</v>
      </c>
      <c r="Q2475" s="29" t="str">
        <f>_xlfn.XLOOKUP($I2475,mapping!$M$2:$M$4,mapping!$N$2:$N$4,,0)</f>
        <v>On-site</v>
      </c>
    </row>
    <row r="2476" spans="1:17" x14ac:dyDescent="0.25">
      <c r="A2476" s="28">
        <v>2023</v>
      </c>
      <c r="B2476" s="29" t="s">
        <v>21</v>
      </c>
      <c r="C2476" s="29" t="s">
        <v>12</v>
      </c>
      <c r="D2476" s="29" t="s">
        <v>22</v>
      </c>
      <c r="E2476" s="28">
        <v>45000</v>
      </c>
      <c r="F2476" s="29" t="s">
        <v>19</v>
      </c>
      <c r="G2476" s="28">
        <v>48585</v>
      </c>
      <c r="H2476" s="29" t="s">
        <v>42</v>
      </c>
      <c r="I2476" s="28">
        <v>0</v>
      </c>
      <c r="J2476" s="29" t="s">
        <v>42</v>
      </c>
      <c r="K2476" s="29" t="s">
        <v>16</v>
      </c>
      <c r="L2476" s="29" t="str">
        <f>_xlfn.XLOOKUP($D2476,mapping!$B$2:$B$124,mapping!$A$2:$A$124,,0)</f>
        <v>Data Scientist</v>
      </c>
      <c r="M2476" s="29" t="str">
        <f>_xlfn.XLOOKUP($C2476,mapping!$J$2:$J$5,mapping!$K$2:$K$5,,0)</f>
        <v>Full-Time</v>
      </c>
      <c r="N2476" s="29" t="str">
        <f>_xlfn.XLOOKUP($B2476,mapping!$G$2:$G$5,mapping!$H$2:$H$5,,0)</f>
        <v>Senior</v>
      </c>
      <c r="O2476" s="29" t="str">
        <f>_xlfn.XLOOKUP($J2476,mapping!$D$2:$D$56,mapping!$E$2:$E$56,,0)</f>
        <v>Spain</v>
      </c>
      <c r="P2476" s="29" t="str">
        <f>_xlfn.XLOOKUP($K2476,mapping!$P$2:$P$4,mapping!$Q$2:$Q$4,,0)</f>
        <v>Medium</v>
      </c>
      <c r="Q2476" s="29" t="str">
        <f>_xlfn.XLOOKUP($I2476,mapping!$M$2:$M$4,mapping!$N$2:$N$4,,0)</f>
        <v>On-site</v>
      </c>
    </row>
    <row r="2477" spans="1:17" x14ac:dyDescent="0.25">
      <c r="A2477" s="28">
        <v>2024</v>
      </c>
      <c r="B2477" s="29" t="s">
        <v>11</v>
      </c>
      <c r="C2477" s="29" t="s">
        <v>12</v>
      </c>
      <c r="D2477" s="29" t="s">
        <v>50</v>
      </c>
      <c r="E2477" s="28">
        <v>150000</v>
      </c>
      <c r="F2477" s="29" t="s">
        <v>14</v>
      </c>
      <c r="G2477" s="28">
        <v>150000</v>
      </c>
      <c r="H2477" s="29" t="s">
        <v>17</v>
      </c>
      <c r="I2477" s="28">
        <v>0</v>
      </c>
      <c r="J2477" s="29" t="s">
        <v>17</v>
      </c>
      <c r="K2477" s="29" t="s">
        <v>16</v>
      </c>
      <c r="L2477" s="29" t="str">
        <f>_xlfn.XLOOKUP($D2477,mapping!$B$2:$B$124,mapping!$A$2:$A$124,,0)</f>
        <v>Machine Learning Engineer</v>
      </c>
      <c r="M2477" s="29" t="str">
        <f>_xlfn.XLOOKUP($C2477,mapping!$J$2:$J$5,mapping!$K$2:$K$5,,0)</f>
        <v>Full-Time</v>
      </c>
      <c r="N2477" s="29" t="str">
        <f>_xlfn.XLOOKUP($B2477,mapping!$G$2:$G$5,mapping!$H$2:$H$5,,0)</f>
        <v>Mid-Level</v>
      </c>
      <c r="O2477" s="29" t="str">
        <f>_xlfn.XLOOKUP($J2477,mapping!$D$2:$D$56,mapping!$E$2:$E$56,,0)</f>
        <v>United States</v>
      </c>
      <c r="P2477" s="29" t="str">
        <f>_xlfn.XLOOKUP($K2477,mapping!$P$2:$P$4,mapping!$Q$2:$Q$4,,0)</f>
        <v>Medium</v>
      </c>
      <c r="Q2477" s="29" t="str">
        <f>_xlfn.XLOOKUP($I2477,mapping!$M$2:$M$4,mapping!$N$2:$N$4,,0)</f>
        <v>On-site</v>
      </c>
    </row>
    <row r="2478" spans="1:17" x14ac:dyDescent="0.25">
      <c r="A2478" s="28">
        <v>2023</v>
      </c>
      <c r="B2478" s="29" t="s">
        <v>25</v>
      </c>
      <c r="C2478" s="29" t="s">
        <v>12</v>
      </c>
      <c r="D2478" s="29" t="s">
        <v>22</v>
      </c>
      <c r="E2478" s="28">
        <v>200000</v>
      </c>
      <c r="F2478" s="29" t="s">
        <v>14</v>
      </c>
      <c r="G2478" s="28">
        <v>200000</v>
      </c>
      <c r="H2478" s="29" t="s">
        <v>17</v>
      </c>
      <c r="I2478" s="28">
        <v>0</v>
      </c>
      <c r="J2478" s="29" t="s">
        <v>17</v>
      </c>
      <c r="K2478" s="29" t="s">
        <v>16</v>
      </c>
      <c r="L2478" s="29" t="str">
        <f>_xlfn.XLOOKUP($D2478,mapping!$B$2:$B$124,mapping!$A$2:$A$124,,0)</f>
        <v>Data Scientist</v>
      </c>
      <c r="M2478" s="29" t="str">
        <f>_xlfn.XLOOKUP($C2478,mapping!$J$2:$J$5,mapping!$K$2:$K$5,,0)</f>
        <v>Full-Time</v>
      </c>
      <c r="N2478" s="29" t="str">
        <f>_xlfn.XLOOKUP($B2478,mapping!$G$2:$G$5,mapping!$H$2:$H$5,,0)</f>
        <v>Executive</v>
      </c>
      <c r="O2478" s="29" t="str">
        <f>_xlfn.XLOOKUP($J2478,mapping!$D$2:$D$56,mapping!$E$2:$E$56,,0)</f>
        <v>United States</v>
      </c>
      <c r="P2478" s="29" t="str">
        <f>_xlfn.XLOOKUP($K2478,mapping!$P$2:$P$4,mapping!$Q$2:$Q$4,,0)</f>
        <v>Medium</v>
      </c>
      <c r="Q2478" s="29" t="str">
        <f>_xlfn.XLOOKUP($I2478,mapping!$M$2:$M$4,mapping!$N$2:$N$4,,0)</f>
        <v>On-site</v>
      </c>
    </row>
    <row r="2479" spans="1:17" x14ac:dyDescent="0.25">
      <c r="A2479" s="28">
        <v>2022</v>
      </c>
      <c r="B2479" s="29" t="s">
        <v>21</v>
      </c>
      <c r="C2479" s="29" t="s">
        <v>12</v>
      </c>
      <c r="D2479" s="29" t="s">
        <v>13</v>
      </c>
      <c r="E2479" s="28">
        <v>115934</v>
      </c>
      <c r="F2479" s="29" t="s">
        <v>14</v>
      </c>
      <c r="G2479" s="28">
        <v>115934</v>
      </c>
      <c r="H2479" s="29" t="s">
        <v>17</v>
      </c>
      <c r="I2479" s="28">
        <v>100</v>
      </c>
      <c r="J2479" s="29" t="s">
        <v>17</v>
      </c>
      <c r="K2479" s="29" t="s">
        <v>16</v>
      </c>
      <c r="L2479" s="29" t="str">
        <f>_xlfn.XLOOKUP($D2479,mapping!$B$2:$B$124,mapping!$A$2:$A$124,,0)</f>
        <v>Data Analyst</v>
      </c>
      <c r="M2479" s="29" t="str">
        <f>_xlfn.XLOOKUP($C2479,mapping!$J$2:$J$5,mapping!$K$2:$K$5,,0)</f>
        <v>Full-Time</v>
      </c>
      <c r="N2479" s="29" t="str">
        <f>_xlfn.XLOOKUP($B2479,mapping!$G$2:$G$5,mapping!$H$2:$H$5,,0)</f>
        <v>Senior</v>
      </c>
      <c r="O2479" s="29" t="str">
        <f>_xlfn.XLOOKUP($J2479,mapping!$D$2:$D$56,mapping!$E$2:$E$56,,0)</f>
        <v>United States</v>
      </c>
      <c r="P2479" s="29" t="str">
        <f>_xlfn.XLOOKUP($K2479,mapping!$P$2:$P$4,mapping!$Q$2:$Q$4,,0)</f>
        <v>Medium</v>
      </c>
      <c r="Q2479" s="29" t="str">
        <f>_xlfn.XLOOKUP($I2479,mapping!$M$2:$M$4,mapping!$N$2:$N$4,,0)</f>
        <v>Remote</v>
      </c>
    </row>
    <row r="2480" spans="1:17" x14ac:dyDescent="0.25">
      <c r="A2480" s="28">
        <v>2023</v>
      </c>
      <c r="B2480" s="29" t="s">
        <v>21</v>
      </c>
      <c r="C2480" s="29" t="s">
        <v>12</v>
      </c>
      <c r="D2480" s="29" t="s">
        <v>109</v>
      </c>
      <c r="E2480" s="28">
        <v>289120</v>
      </c>
      <c r="F2480" s="29" t="s">
        <v>14</v>
      </c>
      <c r="G2480" s="28">
        <v>289120</v>
      </c>
      <c r="H2480" s="29" t="s">
        <v>17</v>
      </c>
      <c r="I2480" s="28">
        <v>0</v>
      </c>
      <c r="J2480" s="29" t="s">
        <v>17</v>
      </c>
      <c r="K2480" s="29" t="s">
        <v>16</v>
      </c>
      <c r="L2480" s="29" t="str">
        <f>_xlfn.XLOOKUP($D2480,mapping!$B$2:$B$124,mapping!$A$2:$A$124,,0)</f>
        <v>Data Engineer</v>
      </c>
      <c r="M2480" s="29" t="str">
        <f>_xlfn.XLOOKUP($C2480,mapping!$J$2:$J$5,mapping!$K$2:$K$5,,0)</f>
        <v>Full-Time</v>
      </c>
      <c r="N2480" s="29" t="str">
        <f>_xlfn.XLOOKUP($B2480,mapping!$G$2:$G$5,mapping!$H$2:$H$5,,0)</f>
        <v>Senior</v>
      </c>
      <c r="O2480" s="29" t="str">
        <f>_xlfn.XLOOKUP($J2480,mapping!$D$2:$D$56,mapping!$E$2:$E$56,,0)</f>
        <v>United States</v>
      </c>
      <c r="P2480" s="29" t="str">
        <f>_xlfn.XLOOKUP($K2480,mapping!$P$2:$P$4,mapping!$Q$2:$Q$4,,0)</f>
        <v>Medium</v>
      </c>
      <c r="Q2480" s="29" t="str">
        <f>_xlfn.XLOOKUP($I2480,mapping!$M$2:$M$4,mapping!$N$2:$N$4,,0)</f>
        <v>On-site</v>
      </c>
    </row>
    <row r="2481" spans="1:17" x14ac:dyDescent="0.25">
      <c r="A2481" s="28">
        <v>2023</v>
      </c>
      <c r="B2481" s="29" t="s">
        <v>21</v>
      </c>
      <c r="C2481" s="29" t="s">
        <v>12</v>
      </c>
      <c r="D2481" s="29" t="s">
        <v>26</v>
      </c>
      <c r="E2481" s="28">
        <v>160000</v>
      </c>
      <c r="F2481" s="29" t="s">
        <v>14</v>
      </c>
      <c r="G2481" s="28">
        <v>160000</v>
      </c>
      <c r="H2481" s="29" t="s">
        <v>17</v>
      </c>
      <c r="I2481" s="28">
        <v>0</v>
      </c>
      <c r="J2481" s="29" t="s">
        <v>17</v>
      </c>
      <c r="K2481" s="29" t="s">
        <v>16</v>
      </c>
      <c r="L2481" s="29" t="str">
        <f>_xlfn.XLOOKUP($D2481,mapping!$B$2:$B$124,mapping!$A$2:$A$124,,0)</f>
        <v>Data Engineer</v>
      </c>
      <c r="M2481" s="29" t="str">
        <f>_xlfn.XLOOKUP($C2481,mapping!$J$2:$J$5,mapping!$K$2:$K$5,,0)</f>
        <v>Full-Time</v>
      </c>
      <c r="N2481" s="29" t="str">
        <f>_xlfn.XLOOKUP($B2481,mapping!$G$2:$G$5,mapping!$H$2:$H$5,,0)</f>
        <v>Senior</v>
      </c>
      <c r="O2481" s="29" t="str">
        <f>_xlfn.XLOOKUP($J2481,mapping!$D$2:$D$56,mapping!$E$2:$E$56,,0)</f>
        <v>United States</v>
      </c>
      <c r="P2481" s="29" t="str">
        <f>_xlfn.XLOOKUP($K2481,mapping!$P$2:$P$4,mapping!$Q$2:$Q$4,,0)</f>
        <v>Medium</v>
      </c>
      <c r="Q2481" s="29" t="str">
        <f>_xlfn.XLOOKUP($I2481,mapping!$M$2:$M$4,mapping!$N$2:$N$4,,0)</f>
        <v>On-site</v>
      </c>
    </row>
    <row r="2482" spans="1:17" x14ac:dyDescent="0.25">
      <c r="A2482" s="28">
        <v>2024</v>
      </c>
      <c r="B2482" s="29" t="s">
        <v>11</v>
      </c>
      <c r="C2482" s="29" t="s">
        <v>12</v>
      </c>
      <c r="D2482" s="29" t="s">
        <v>52</v>
      </c>
      <c r="E2482" s="28">
        <v>158000</v>
      </c>
      <c r="F2482" s="29" t="s">
        <v>14</v>
      </c>
      <c r="G2482" s="28">
        <v>158000</v>
      </c>
      <c r="H2482" s="29" t="s">
        <v>17</v>
      </c>
      <c r="I2482" s="28">
        <v>0</v>
      </c>
      <c r="J2482" s="29" t="s">
        <v>17</v>
      </c>
      <c r="K2482" s="29" t="s">
        <v>16</v>
      </c>
      <c r="L2482" s="29" t="str">
        <f>_xlfn.XLOOKUP($D2482,mapping!$B$2:$B$124,mapping!$A$2:$A$124,,0)</f>
        <v>Business Intelligence</v>
      </c>
      <c r="M2482" s="29" t="str">
        <f>_xlfn.XLOOKUP($C2482,mapping!$J$2:$J$5,mapping!$K$2:$K$5,,0)</f>
        <v>Full-Time</v>
      </c>
      <c r="N2482" s="29" t="str">
        <f>_xlfn.XLOOKUP($B2482,mapping!$G$2:$G$5,mapping!$H$2:$H$5,,0)</f>
        <v>Mid-Level</v>
      </c>
      <c r="O2482" s="29" t="str">
        <f>_xlfn.XLOOKUP($J2482,mapping!$D$2:$D$56,mapping!$E$2:$E$56,,0)</f>
        <v>United States</v>
      </c>
      <c r="P2482" s="29" t="str">
        <f>_xlfn.XLOOKUP($K2482,mapping!$P$2:$P$4,mapping!$Q$2:$Q$4,,0)</f>
        <v>Medium</v>
      </c>
      <c r="Q2482" s="29" t="str">
        <f>_xlfn.XLOOKUP($I2482,mapping!$M$2:$M$4,mapping!$N$2:$N$4,,0)</f>
        <v>On-site</v>
      </c>
    </row>
    <row r="2483" spans="1:17" x14ac:dyDescent="0.25">
      <c r="A2483" s="28">
        <v>2023</v>
      </c>
      <c r="B2483" s="29" t="s">
        <v>21</v>
      </c>
      <c r="C2483" s="29" t="s">
        <v>12</v>
      </c>
      <c r="D2483" s="29" t="s">
        <v>26</v>
      </c>
      <c r="E2483" s="28">
        <v>145000</v>
      </c>
      <c r="F2483" s="29" t="s">
        <v>14</v>
      </c>
      <c r="G2483" s="28">
        <v>145000</v>
      </c>
      <c r="H2483" s="29" t="s">
        <v>17</v>
      </c>
      <c r="I2483" s="28">
        <v>0</v>
      </c>
      <c r="J2483" s="29" t="s">
        <v>17</v>
      </c>
      <c r="K2483" s="29" t="s">
        <v>16</v>
      </c>
      <c r="L2483" s="29" t="str">
        <f>_xlfn.XLOOKUP($D2483,mapping!$B$2:$B$124,mapping!$A$2:$A$124,,0)</f>
        <v>Data Engineer</v>
      </c>
      <c r="M2483" s="29" t="str">
        <f>_xlfn.XLOOKUP($C2483,mapping!$J$2:$J$5,mapping!$K$2:$K$5,,0)</f>
        <v>Full-Time</v>
      </c>
      <c r="N2483" s="29" t="str">
        <f>_xlfn.XLOOKUP($B2483,mapping!$G$2:$G$5,mapping!$H$2:$H$5,,0)</f>
        <v>Senior</v>
      </c>
      <c r="O2483" s="29" t="str">
        <f>_xlfn.XLOOKUP($J2483,mapping!$D$2:$D$56,mapping!$E$2:$E$56,,0)</f>
        <v>United States</v>
      </c>
      <c r="P2483" s="29" t="str">
        <f>_xlfn.XLOOKUP($K2483,mapping!$P$2:$P$4,mapping!$Q$2:$Q$4,,0)</f>
        <v>Medium</v>
      </c>
      <c r="Q2483" s="29" t="str">
        <f>_xlfn.XLOOKUP($I2483,mapping!$M$2:$M$4,mapping!$N$2:$N$4,,0)</f>
        <v>On-site</v>
      </c>
    </row>
    <row r="2484" spans="1:17" x14ac:dyDescent="0.25">
      <c r="A2484" s="28">
        <v>2023</v>
      </c>
      <c r="B2484" s="29" t="s">
        <v>21</v>
      </c>
      <c r="C2484" s="29" t="s">
        <v>12</v>
      </c>
      <c r="D2484" s="29" t="s">
        <v>22</v>
      </c>
      <c r="E2484" s="28">
        <v>212750</v>
      </c>
      <c r="F2484" s="29" t="s">
        <v>14</v>
      </c>
      <c r="G2484" s="28">
        <v>212750</v>
      </c>
      <c r="H2484" s="29" t="s">
        <v>17</v>
      </c>
      <c r="I2484" s="28">
        <v>100</v>
      </c>
      <c r="J2484" s="29" t="s">
        <v>17</v>
      </c>
      <c r="K2484" s="29" t="s">
        <v>16</v>
      </c>
      <c r="L2484" s="29" t="str">
        <f>_xlfn.XLOOKUP($D2484,mapping!$B$2:$B$124,mapping!$A$2:$A$124,,0)</f>
        <v>Data Scientist</v>
      </c>
      <c r="M2484" s="29" t="str">
        <f>_xlfn.XLOOKUP($C2484,mapping!$J$2:$J$5,mapping!$K$2:$K$5,,0)</f>
        <v>Full-Time</v>
      </c>
      <c r="N2484" s="29" t="str">
        <f>_xlfn.XLOOKUP($B2484,mapping!$G$2:$G$5,mapping!$H$2:$H$5,,0)</f>
        <v>Senior</v>
      </c>
      <c r="O2484" s="29" t="str">
        <f>_xlfn.XLOOKUP($J2484,mapping!$D$2:$D$56,mapping!$E$2:$E$56,,0)</f>
        <v>United States</v>
      </c>
      <c r="P2484" s="29" t="str">
        <f>_xlfn.XLOOKUP($K2484,mapping!$P$2:$P$4,mapping!$Q$2:$Q$4,,0)</f>
        <v>Medium</v>
      </c>
      <c r="Q2484" s="29" t="str">
        <f>_xlfn.XLOOKUP($I2484,mapping!$M$2:$M$4,mapping!$N$2:$N$4,,0)</f>
        <v>Remote</v>
      </c>
    </row>
    <row r="2485" spans="1:17" x14ac:dyDescent="0.25">
      <c r="A2485" s="28">
        <v>2023</v>
      </c>
      <c r="B2485" s="29" t="s">
        <v>21</v>
      </c>
      <c r="C2485" s="29" t="s">
        <v>12</v>
      </c>
      <c r="D2485" s="29" t="s">
        <v>58</v>
      </c>
      <c r="E2485" s="28">
        <v>138750</v>
      </c>
      <c r="F2485" s="29" t="s">
        <v>14</v>
      </c>
      <c r="G2485" s="28">
        <v>138750</v>
      </c>
      <c r="H2485" s="29" t="s">
        <v>17</v>
      </c>
      <c r="I2485" s="28">
        <v>100</v>
      </c>
      <c r="J2485" s="29" t="s">
        <v>17</v>
      </c>
      <c r="K2485" s="29" t="s">
        <v>16</v>
      </c>
      <c r="L2485" s="29" t="str">
        <f>_xlfn.XLOOKUP($D2485,mapping!$B$2:$B$124,mapping!$A$2:$A$124,,0)</f>
        <v>Data Manager</v>
      </c>
      <c r="M2485" s="29" t="str">
        <f>_xlfn.XLOOKUP($C2485,mapping!$J$2:$J$5,mapping!$K$2:$K$5,,0)</f>
        <v>Full-Time</v>
      </c>
      <c r="N2485" s="29" t="str">
        <f>_xlfn.XLOOKUP($B2485,mapping!$G$2:$G$5,mapping!$H$2:$H$5,,0)</f>
        <v>Senior</v>
      </c>
      <c r="O2485" s="29" t="str">
        <f>_xlfn.XLOOKUP($J2485,mapping!$D$2:$D$56,mapping!$E$2:$E$56,,0)</f>
        <v>United States</v>
      </c>
      <c r="P2485" s="29" t="str">
        <f>_xlfn.XLOOKUP($K2485,mapping!$P$2:$P$4,mapping!$Q$2:$Q$4,,0)</f>
        <v>Medium</v>
      </c>
      <c r="Q2485" s="29" t="str">
        <f>_xlfn.XLOOKUP($I2485,mapping!$M$2:$M$4,mapping!$N$2:$N$4,,0)</f>
        <v>Remote</v>
      </c>
    </row>
    <row r="2486" spans="1:17" x14ac:dyDescent="0.25">
      <c r="A2486" s="28">
        <v>2023</v>
      </c>
      <c r="B2486" s="29" t="s">
        <v>11</v>
      </c>
      <c r="C2486" s="29" t="s">
        <v>12</v>
      </c>
      <c r="D2486" s="29" t="s">
        <v>13</v>
      </c>
      <c r="E2486" s="28">
        <v>60000</v>
      </c>
      <c r="F2486" s="29" t="s">
        <v>14</v>
      </c>
      <c r="G2486" s="28">
        <v>60000</v>
      </c>
      <c r="H2486" s="29" t="s">
        <v>17</v>
      </c>
      <c r="I2486" s="28">
        <v>0</v>
      </c>
      <c r="J2486" s="29" t="s">
        <v>17</v>
      </c>
      <c r="K2486" s="29" t="s">
        <v>16</v>
      </c>
      <c r="L2486" s="29" t="str">
        <f>_xlfn.XLOOKUP($D2486,mapping!$B$2:$B$124,mapping!$A$2:$A$124,,0)</f>
        <v>Data Analyst</v>
      </c>
      <c r="M2486" s="29" t="str">
        <f>_xlfn.XLOOKUP($C2486,mapping!$J$2:$J$5,mapping!$K$2:$K$5,,0)</f>
        <v>Full-Time</v>
      </c>
      <c r="N2486" s="29" t="str">
        <f>_xlfn.XLOOKUP($B2486,mapping!$G$2:$G$5,mapping!$H$2:$H$5,,0)</f>
        <v>Mid-Level</v>
      </c>
      <c r="O2486" s="29" t="str">
        <f>_xlfn.XLOOKUP($J2486,mapping!$D$2:$D$56,mapping!$E$2:$E$56,,0)</f>
        <v>United States</v>
      </c>
      <c r="P2486" s="29" t="str">
        <f>_xlfn.XLOOKUP($K2486,mapping!$P$2:$P$4,mapping!$Q$2:$Q$4,,0)</f>
        <v>Medium</v>
      </c>
      <c r="Q2486" s="29" t="str">
        <f>_xlfn.XLOOKUP($I2486,mapping!$M$2:$M$4,mapping!$N$2:$N$4,,0)</f>
        <v>On-site</v>
      </c>
    </row>
    <row r="2487" spans="1:17" x14ac:dyDescent="0.25">
      <c r="A2487" s="28">
        <v>2023</v>
      </c>
      <c r="B2487" s="29" t="s">
        <v>21</v>
      </c>
      <c r="C2487" s="29" t="s">
        <v>12</v>
      </c>
      <c r="D2487" s="29" t="s">
        <v>26</v>
      </c>
      <c r="E2487" s="28">
        <v>162000</v>
      </c>
      <c r="F2487" s="29" t="s">
        <v>14</v>
      </c>
      <c r="G2487" s="28">
        <v>162000</v>
      </c>
      <c r="H2487" s="29" t="s">
        <v>17</v>
      </c>
      <c r="I2487" s="28">
        <v>100</v>
      </c>
      <c r="J2487" s="29" t="s">
        <v>17</v>
      </c>
      <c r="K2487" s="29" t="s">
        <v>16</v>
      </c>
      <c r="L2487" s="29" t="str">
        <f>_xlfn.XLOOKUP($D2487,mapping!$B$2:$B$124,mapping!$A$2:$A$124,,0)</f>
        <v>Data Engineer</v>
      </c>
      <c r="M2487" s="29" t="str">
        <f>_xlfn.XLOOKUP($C2487,mapping!$J$2:$J$5,mapping!$K$2:$K$5,,0)</f>
        <v>Full-Time</v>
      </c>
      <c r="N2487" s="29" t="str">
        <f>_xlfn.XLOOKUP($B2487,mapping!$G$2:$G$5,mapping!$H$2:$H$5,,0)</f>
        <v>Senior</v>
      </c>
      <c r="O2487" s="29" t="str">
        <f>_xlfn.XLOOKUP($J2487,mapping!$D$2:$D$56,mapping!$E$2:$E$56,,0)</f>
        <v>United States</v>
      </c>
      <c r="P2487" s="29" t="str">
        <f>_xlfn.XLOOKUP($K2487,mapping!$P$2:$P$4,mapping!$Q$2:$Q$4,,0)</f>
        <v>Medium</v>
      </c>
      <c r="Q2487" s="29" t="str">
        <f>_xlfn.XLOOKUP($I2487,mapping!$M$2:$M$4,mapping!$N$2:$N$4,,0)</f>
        <v>Remote</v>
      </c>
    </row>
    <row r="2488" spans="1:17" x14ac:dyDescent="0.25">
      <c r="A2488" s="28">
        <v>2024</v>
      </c>
      <c r="B2488" s="29" t="s">
        <v>21</v>
      </c>
      <c r="C2488" s="29" t="s">
        <v>12</v>
      </c>
      <c r="D2488" s="29" t="s">
        <v>23</v>
      </c>
      <c r="E2488" s="28">
        <v>237650</v>
      </c>
      <c r="F2488" s="29" t="s">
        <v>14</v>
      </c>
      <c r="G2488" s="28">
        <v>237650</v>
      </c>
      <c r="H2488" s="29" t="s">
        <v>17</v>
      </c>
      <c r="I2488" s="28">
        <v>0</v>
      </c>
      <c r="J2488" s="29" t="s">
        <v>17</v>
      </c>
      <c r="K2488" s="29" t="s">
        <v>16</v>
      </c>
      <c r="L2488" s="29" t="str">
        <f>_xlfn.XLOOKUP($D2488,mapping!$B$2:$B$124,mapping!$A$2:$A$124,,0)</f>
        <v>Researcher</v>
      </c>
      <c r="M2488" s="29" t="str">
        <f>_xlfn.XLOOKUP($C2488,mapping!$J$2:$J$5,mapping!$K$2:$K$5,,0)</f>
        <v>Full-Time</v>
      </c>
      <c r="N2488" s="29" t="str">
        <f>_xlfn.XLOOKUP($B2488,mapping!$G$2:$G$5,mapping!$H$2:$H$5,,0)</f>
        <v>Senior</v>
      </c>
      <c r="O2488" s="29" t="str">
        <f>_xlfn.XLOOKUP($J2488,mapping!$D$2:$D$56,mapping!$E$2:$E$56,,0)</f>
        <v>United States</v>
      </c>
      <c r="P2488" s="29" t="str">
        <f>_xlfn.XLOOKUP($K2488,mapping!$P$2:$P$4,mapping!$Q$2:$Q$4,,0)</f>
        <v>Medium</v>
      </c>
      <c r="Q2488" s="29" t="str">
        <f>_xlfn.XLOOKUP($I2488,mapping!$M$2:$M$4,mapping!$N$2:$N$4,,0)</f>
        <v>On-site</v>
      </c>
    </row>
    <row r="2489" spans="1:17" x14ac:dyDescent="0.25">
      <c r="A2489" s="28">
        <v>2023</v>
      </c>
      <c r="B2489" s="29" t="s">
        <v>11</v>
      </c>
      <c r="C2489" s="29" t="s">
        <v>12</v>
      </c>
      <c r="D2489" s="29" t="s">
        <v>13</v>
      </c>
      <c r="E2489" s="28">
        <v>65000</v>
      </c>
      <c r="F2489" s="29" t="s">
        <v>27</v>
      </c>
      <c r="G2489" s="28">
        <v>79976</v>
      </c>
      <c r="H2489" s="29" t="s">
        <v>28</v>
      </c>
      <c r="I2489" s="28">
        <v>100</v>
      </c>
      <c r="J2489" s="29" t="s">
        <v>28</v>
      </c>
      <c r="K2489" s="29" t="s">
        <v>16</v>
      </c>
      <c r="L2489" s="29" t="str">
        <f>_xlfn.XLOOKUP($D2489,mapping!$B$2:$B$124,mapping!$A$2:$A$124,,0)</f>
        <v>Data Analyst</v>
      </c>
      <c r="M2489" s="29" t="str">
        <f>_xlfn.XLOOKUP($C2489,mapping!$J$2:$J$5,mapping!$K$2:$K$5,,0)</f>
        <v>Full-Time</v>
      </c>
      <c r="N2489" s="29" t="str">
        <f>_xlfn.XLOOKUP($B2489,mapping!$G$2:$G$5,mapping!$H$2:$H$5,,0)</f>
        <v>Mid-Level</v>
      </c>
      <c r="O2489" s="29" t="str">
        <f>_xlfn.XLOOKUP($J2489,mapping!$D$2:$D$56,mapping!$E$2:$E$56,,0)</f>
        <v>United Kingdom</v>
      </c>
      <c r="P2489" s="29" t="str">
        <f>_xlfn.XLOOKUP($K2489,mapping!$P$2:$P$4,mapping!$Q$2:$Q$4,,0)</f>
        <v>Medium</v>
      </c>
      <c r="Q2489" s="29" t="str">
        <f>_xlfn.XLOOKUP($I2489,mapping!$M$2:$M$4,mapping!$N$2:$N$4,,0)</f>
        <v>Remote</v>
      </c>
    </row>
    <row r="2490" spans="1:17" x14ac:dyDescent="0.25">
      <c r="A2490" s="28">
        <v>2023</v>
      </c>
      <c r="B2490" s="29" t="s">
        <v>29</v>
      </c>
      <c r="C2490" s="29" t="s">
        <v>12</v>
      </c>
      <c r="D2490" s="29" t="s">
        <v>26</v>
      </c>
      <c r="E2490" s="28">
        <v>220000</v>
      </c>
      <c r="F2490" s="29" t="s">
        <v>14</v>
      </c>
      <c r="G2490" s="28">
        <v>220000</v>
      </c>
      <c r="H2490" s="29" t="s">
        <v>17</v>
      </c>
      <c r="I2490" s="28">
        <v>0</v>
      </c>
      <c r="J2490" s="29" t="s">
        <v>17</v>
      </c>
      <c r="K2490" s="29" t="s">
        <v>16</v>
      </c>
      <c r="L2490" s="29" t="str">
        <f>_xlfn.XLOOKUP($D2490,mapping!$B$2:$B$124,mapping!$A$2:$A$124,,0)</f>
        <v>Data Engineer</v>
      </c>
      <c r="M2490" s="29" t="str">
        <f>_xlfn.XLOOKUP($C2490,mapping!$J$2:$J$5,mapping!$K$2:$K$5,,0)</f>
        <v>Full-Time</v>
      </c>
      <c r="N2490" s="29" t="str">
        <f>_xlfn.XLOOKUP($B2490,mapping!$G$2:$G$5,mapping!$H$2:$H$5,,0)</f>
        <v>Junior</v>
      </c>
      <c r="O2490" s="29" t="str">
        <f>_xlfn.XLOOKUP($J2490,mapping!$D$2:$D$56,mapping!$E$2:$E$56,,0)</f>
        <v>United States</v>
      </c>
      <c r="P2490" s="29" t="str">
        <f>_xlfn.XLOOKUP($K2490,mapping!$P$2:$P$4,mapping!$Q$2:$Q$4,,0)</f>
        <v>Medium</v>
      </c>
      <c r="Q2490" s="29" t="str">
        <f>_xlfn.XLOOKUP($I2490,mapping!$M$2:$M$4,mapping!$N$2:$N$4,,0)</f>
        <v>On-site</v>
      </c>
    </row>
    <row r="2491" spans="1:17" x14ac:dyDescent="0.25">
      <c r="A2491" s="28">
        <v>2024</v>
      </c>
      <c r="B2491" s="29" t="s">
        <v>11</v>
      </c>
      <c r="C2491" s="29" t="s">
        <v>12</v>
      </c>
      <c r="D2491" s="29" t="s">
        <v>22</v>
      </c>
      <c r="E2491" s="28">
        <v>127500</v>
      </c>
      <c r="F2491" s="29" t="s">
        <v>14</v>
      </c>
      <c r="G2491" s="28">
        <v>127500</v>
      </c>
      <c r="H2491" s="29" t="s">
        <v>17</v>
      </c>
      <c r="I2491" s="28">
        <v>100</v>
      </c>
      <c r="J2491" s="29" t="s">
        <v>17</v>
      </c>
      <c r="K2491" s="29" t="s">
        <v>16</v>
      </c>
      <c r="L2491" s="29" t="str">
        <f>_xlfn.XLOOKUP($D2491,mapping!$B$2:$B$124,mapping!$A$2:$A$124,,0)</f>
        <v>Data Scientist</v>
      </c>
      <c r="M2491" s="29" t="str">
        <f>_xlfn.XLOOKUP($C2491,mapping!$J$2:$J$5,mapping!$K$2:$K$5,,0)</f>
        <v>Full-Time</v>
      </c>
      <c r="N2491" s="29" t="str">
        <f>_xlfn.XLOOKUP($B2491,mapping!$G$2:$G$5,mapping!$H$2:$H$5,,0)</f>
        <v>Mid-Level</v>
      </c>
      <c r="O2491" s="29" t="str">
        <f>_xlfn.XLOOKUP($J2491,mapping!$D$2:$D$56,mapping!$E$2:$E$56,,0)</f>
        <v>United States</v>
      </c>
      <c r="P2491" s="29" t="str">
        <f>_xlfn.XLOOKUP($K2491,mapping!$P$2:$P$4,mapping!$Q$2:$Q$4,,0)</f>
        <v>Medium</v>
      </c>
      <c r="Q2491" s="29" t="str">
        <f>_xlfn.XLOOKUP($I2491,mapping!$M$2:$M$4,mapping!$N$2:$N$4,,0)</f>
        <v>Remote</v>
      </c>
    </row>
    <row r="2492" spans="1:17" x14ac:dyDescent="0.25">
      <c r="A2492" s="28">
        <v>2023</v>
      </c>
      <c r="B2492" s="29" t="s">
        <v>21</v>
      </c>
      <c r="C2492" s="29" t="s">
        <v>12</v>
      </c>
      <c r="D2492" s="29" t="s">
        <v>22</v>
      </c>
      <c r="E2492" s="28">
        <v>156400</v>
      </c>
      <c r="F2492" s="29" t="s">
        <v>14</v>
      </c>
      <c r="G2492" s="28">
        <v>156400</v>
      </c>
      <c r="H2492" s="29" t="s">
        <v>17</v>
      </c>
      <c r="I2492" s="28">
        <v>100</v>
      </c>
      <c r="J2492" s="29" t="s">
        <v>17</v>
      </c>
      <c r="K2492" s="29" t="s">
        <v>16</v>
      </c>
      <c r="L2492" s="29" t="str">
        <f>_xlfn.XLOOKUP($D2492,mapping!$B$2:$B$124,mapping!$A$2:$A$124,,0)</f>
        <v>Data Scientist</v>
      </c>
      <c r="M2492" s="29" t="str">
        <f>_xlfn.XLOOKUP($C2492,mapping!$J$2:$J$5,mapping!$K$2:$K$5,,0)</f>
        <v>Full-Time</v>
      </c>
      <c r="N2492" s="29" t="str">
        <f>_xlfn.XLOOKUP($B2492,mapping!$G$2:$G$5,mapping!$H$2:$H$5,,0)</f>
        <v>Senior</v>
      </c>
      <c r="O2492" s="29" t="str">
        <f>_xlfn.XLOOKUP($J2492,mapping!$D$2:$D$56,mapping!$E$2:$E$56,,0)</f>
        <v>United States</v>
      </c>
      <c r="P2492" s="29" t="str">
        <f>_xlfn.XLOOKUP($K2492,mapping!$P$2:$P$4,mapping!$Q$2:$Q$4,,0)</f>
        <v>Medium</v>
      </c>
      <c r="Q2492" s="29" t="str">
        <f>_xlfn.XLOOKUP($I2492,mapping!$M$2:$M$4,mapping!$N$2:$N$4,,0)</f>
        <v>Remote</v>
      </c>
    </row>
    <row r="2493" spans="1:17" x14ac:dyDescent="0.25">
      <c r="A2493" s="28">
        <v>2023</v>
      </c>
      <c r="B2493" s="29" t="s">
        <v>21</v>
      </c>
      <c r="C2493" s="29" t="s">
        <v>12</v>
      </c>
      <c r="D2493" s="29" t="s">
        <v>66</v>
      </c>
      <c r="E2493" s="28">
        <v>170000</v>
      </c>
      <c r="F2493" s="29" t="s">
        <v>14</v>
      </c>
      <c r="G2493" s="28">
        <v>170000</v>
      </c>
      <c r="H2493" s="29" t="s">
        <v>17</v>
      </c>
      <c r="I2493" s="28">
        <v>0</v>
      </c>
      <c r="J2493" s="29" t="s">
        <v>17</v>
      </c>
      <c r="K2493" s="29" t="s">
        <v>16</v>
      </c>
      <c r="L2493" s="29" t="str">
        <f>_xlfn.XLOOKUP($D2493,mapping!$B$2:$B$124,mapping!$A$2:$A$124,,0)</f>
        <v>Computer Vision Engineer</v>
      </c>
      <c r="M2493" s="29" t="str">
        <f>_xlfn.XLOOKUP($C2493,mapping!$J$2:$J$5,mapping!$K$2:$K$5,,0)</f>
        <v>Full-Time</v>
      </c>
      <c r="N2493" s="29" t="str">
        <f>_xlfn.XLOOKUP($B2493,mapping!$G$2:$G$5,mapping!$H$2:$H$5,,0)</f>
        <v>Senior</v>
      </c>
      <c r="O2493" s="29" t="str">
        <f>_xlfn.XLOOKUP($J2493,mapping!$D$2:$D$56,mapping!$E$2:$E$56,,0)</f>
        <v>United States</v>
      </c>
      <c r="P2493" s="29" t="str">
        <f>_xlfn.XLOOKUP($K2493,mapping!$P$2:$P$4,mapping!$Q$2:$Q$4,,0)</f>
        <v>Medium</v>
      </c>
      <c r="Q2493" s="29" t="str">
        <f>_xlfn.XLOOKUP($I2493,mapping!$M$2:$M$4,mapping!$N$2:$N$4,,0)</f>
        <v>On-site</v>
      </c>
    </row>
    <row r="2494" spans="1:17" x14ac:dyDescent="0.25">
      <c r="A2494" s="28">
        <v>2022</v>
      </c>
      <c r="B2494" s="29" t="s">
        <v>11</v>
      </c>
      <c r="C2494" s="29" t="s">
        <v>12</v>
      </c>
      <c r="D2494" s="29" t="s">
        <v>13</v>
      </c>
      <c r="E2494" s="28">
        <v>52500</v>
      </c>
      <c r="F2494" s="29" t="s">
        <v>14</v>
      </c>
      <c r="G2494" s="28">
        <v>52500</v>
      </c>
      <c r="H2494" s="29" t="s">
        <v>17</v>
      </c>
      <c r="I2494" s="28">
        <v>0</v>
      </c>
      <c r="J2494" s="29" t="s">
        <v>17</v>
      </c>
      <c r="K2494" s="29" t="s">
        <v>16</v>
      </c>
      <c r="L2494" s="29" t="str">
        <f>_xlfn.XLOOKUP($D2494,mapping!$B$2:$B$124,mapping!$A$2:$A$124,,0)</f>
        <v>Data Analyst</v>
      </c>
      <c r="M2494" s="29" t="str">
        <f>_xlfn.XLOOKUP($C2494,mapping!$J$2:$J$5,mapping!$K$2:$K$5,,0)</f>
        <v>Full-Time</v>
      </c>
      <c r="N2494" s="29" t="str">
        <f>_xlfn.XLOOKUP($B2494,mapping!$G$2:$G$5,mapping!$H$2:$H$5,,0)</f>
        <v>Mid-Level</v>
      </c>
      <c r="O2494" s="29" t="str">
        <f>_xlfn.XLOOKUP($J2494,mapping!$D$2:$D$56,mapping!$E$2:$E$56,,0)</f>
        <v>United States</v>
      </c>
      <c r="P2494" s="29" t="str">
        <f>_xlfn.XLOOKUP($K2494,mapping!$P$2:$P$4,mapping!$Q$2:$Q$4,,0)</f>
        <v>Medium</v>
      </c>
      <c r="Q2494" s="29" t="str">
        <f>_xlfn.XLOOKUP($I2494,mapping!$M$2:$M$4,mapping!$N$2:$N$4,,0)</f>
        <v>On-site</v>
      </c>
    </row>
    <row r="2495" spans="1:17" x14ac:dyDescent="0.25">
      <c r="A2495" s="28">
        <v>2023</v>
      </c>
      <c r="B2495" s="29" t="s">
        <v>21</v>
      </c>
      <c r="C2495" s="29" t="s">
        <v>12</v>
      </c>
      <c r="D2495" s="29" t="s">
        <v>22</v>
      </c>
      <c r="E2495" s="28">
        <v>173200</v>
      </c>
      <c r="F2495" s="29" t="s">
        <v>14</v>
      </c>
      <c r="G2495" s="28">
        <v>173200</v>
      </c>
      <c r="H2495" s="29" t="s">
        <v>17</v>
      </c>
      <c r="I2495" s="28">
        <v>0</v>
      </c>
      <c r="J2495" s="29" t="s">
        <v>17</v>
      </c>
      <c r="K2495" s="29" t="s">
        <v>16</v>
      </c>
      <c r="L2495" s="29" t="str">
        <f>_xlfn.XLOOKUP($D2495,mapping!$B$2:$B$124,mapping!$A$2:$A$124,,0)</f>
        <v>Data Scientist</v>
      </c>
      <c r="M2495" s="29" t="str">
        <f>_xlfn.XLOOKUP($C2495,mapping!$J$2:$J$5,mapping!$K$2:$K$5,,0)</f>
        <v>Full-Time</v>
      </c>
      <c r="N2495" s="29" t="str">
        <f>_xlfn.XLOOKUP($B2495,mapping!$G$2:$G$5,mapping!$H$2:$H$5,,0)</f>
        <v>Senior</v>
      </c>
      <c r="O2495" s="29" t="str">
        <f>_xlfn.XLOOKUP($J2495,mapping!$D$2:$D$56,mapping!$E$2:$E$56,,0)</f>
        <v>United States</v>
      </c>
      <c r="P2495" s="29" t="str">
        <f>_xlfn.XLOOKUP($K2495,mapping!$P$2:$P$4,mapping!$Q$2:$Q$4,,0)</f>
        <v>Medium</v>
      </c>
      <c r="Q2495" s="29" t="str">
        <f>_xlfn.XLOOKUP($I2495,mapping!$M$2:$M$4,mapping!$N$2:$N$4,,0)</f>
        <v>On-site</v>
      </c>
    </row>
    <row r="2496" spans="1:17" x14ac:dyDescent="0.25">
      <c r="A2496" s="28">
        <v>2023</v>
      </c>
      <c r="B2496" s="29" t="s">
        <v>21</v>
      </c>
      <c r="C2496" s="29" t="s">
        <v>12</v>
      </c>
      <c r="D2496" s="29" t="s">
        <v>31</v>
      </c>
      <c r="E2496" s="28">
        <v>144000</v>
      </c>
      <c r="F2496" s="29" t="s">
        <v>14</v>
      </c>
      <c r="G2496" s="28">
        <v>144000</v>
      </c>
      <c r="H2496" s="29" t="s">
        <v>45</v>
      </c>
      <c r="I2496" s="28">
        <v>100</v>
      </c>
      <c r="J2496" s="29" t="s">
        <v>45</v>
      </c>
      <c r="K2496" s="29" t="s">
        <v>16</v>
      </c>
      <c r="L2496" s="29" t="str">
        <f>_xlfn.XLOOKUP($D2496,mapping!$B$2:$B$124,mapping!$A$2:$A$124,,0)</f>
        <v>Analytics Engineer</v>
      </c>
      <c r="M2496" s="29" t="str">
        <f>_xlfn.XLOOKUP($C2496,mapping!$J$2:$J$5,mapping!$K$2:$K$5,,0)</f>
        <v>Full-Time</v>
      </c>
      <c r="N2496" s="29" t="str">
        <f>_xlfn.XLOOKUP($B2496,mapping!$G$2:$G$5,mapping!$H$2:$H$5,,0)</f>
        <v>Senior</v>
      </c>
      <c r="O2496" s="29" t="str">
        <f>_xlfn.XLOOKUP($J2496,mapping!$D$2:$D$56,mapping!$E$2:$E$56,,0)</f>
        <v>Canada</v>
      </c>
      <c r="P2496" s="29" t="str">
        <f>_xlfn.XLOOKUP($K2496,mapping!$P$2:$P$4,mapping!$Q$2:$Q$4,,0)</f>
        <v>Medium</v>
      </c>
      <c r="Q2496" s="29" t="str">
        <f>_xlfn.XLOOKUP($I2496,mapping!$M$2:$M$4,mapping!$N$2:$N$4,,0)</f>
        <v>Remote</v>
      </c>
    </row>
    <row r="2497" spans="1:17" x14ac:dyDescent="0.25">
      <c r="A2497" s="28">
        <v>2022</v>
      </c>
      <c r="B2497" s="29" t="s">
        <v>21</v>
      </c>
      <c r="C2497" s="29" t="s">
        <v>12</v>
      </c>
      <c r="D2497" s="29" t="s">
        <v>22</v>
      </c>
      <c r="E2497" s="28">
        <v>136620</v>
      </c>
      <c r="F2497" s="29" t="s">
        <v>14</v>
      </c>
      <c r="G2497" s="28">
        <v>136620</v>
      </c>
      <c r="H2497" s="29" t="s">
        <v>17</v>
      </c>
      <c r="I2497" s="28">
        <v>100</v>
      </c>
      <c r="J2497" s="29" t="s">
        <v>17</v>
      </c>
      <c r="K2497" s="29" t="s">
        <v>16</v>
      </c>
      <c r="L2497" s="29" t="str">
        <f>_xlfn.XLOOKUP($D2497,mapping!$B$2:$B$124,mapping!$A$2:$A$124,,0)</f>
        <v>Data Scientist</v>
      </c>
      <c r="M2497" s="29" t="str">
        <f>_xlfn.XLOOKUP($C2497,mapping!$J$2:$J$5,mapping!$K$2:$K$5,,0)</f>
        <v>Full-Time</v>
      </c>
      <c r="N2497" s="29" t="str">
        <f>_xlfn.XLOOKUP($B2497,mapping!$G$2:$G$5,mapping!$H$2:$H$5,,0)</f>
        <v>Senior</v>
      </c>
      <c r="O2497" s="29" t="str">
        <f>_xlfn.XLOOKUP($J2497,mapping!$D$2:$D$56,mapping!$E$2:$E$56,,0)</f>
        <v>United States</v>
      </c>
      <c r="P2497" s="29" t="str">
        <f>_xlfn.XLOOKUP($K2497,mapping!$P$2:$P$4,mapping!$Q$2:$Q$4,,0)</f>
        <v>Medium</v>
      </c>
      <c r="Q2497" s="29" t="str">
        <f>_xlfn.XLOOKUP($I2497,mapping!$M$2:$M$4,mapping!$N$2:$N$4,,0)</f>
        <v>Remote</v>
      </c>
    </row>
    <row r="2498" spans="1:17" x14ac:dyDescent="0.25">
      <c r="A2498" s="28">
        <v>2023</v>
      </c>
      <c r="B2498" s="29" t="s">
        <v>21</v>
      </c>
      <c r="C2498" s="29" t="s">
        <v>12</v>
      </c>
      <c r="D2498" s="29" t="s">
        <v>51</v>
      </c>
      <c r="E2498" s="28">
        <v>136000</v>
      </c>
      <c r="F2498" s="29" t="s">
        <v>14</v>
      </c>
      <c r="G2498" s="28">
        <v>136000</v>
      </c>
      <c r="H2498" s="29" t="s">
        <v>17</v>
      </c>
      <c r="I2498" s="28">
        <v>0</v>
      </c>
      <c r="J2498" s="29" t="s">
        <v>17</v>
      </c>
      <c r="K2498" s="29" t="s">
        <v>33</v>
      </c>
      <c r="L2498" s="29" t="str">
        <f>_xlfn.XLOOKUP($D2498,mapping!$B$2:$B$124,mapping!$A$2:$A$124,,0)</f>
        <v>Applied Scientist</v>
      </c>
      <c r="M2498" s="29" t="str">
        <f>_xlfn.XLOOKUP($C2498,mapping!$J$2:$J$5,mapping!$K$2:$K$5,,0)</f>
        <v>Full-Time</v>
      </c>
      <c r="N2498" s="29" t="str">
        <f>_xlfn.XLOOKUP($B2498,mapping!$G$2:$G$5,mapping!$H$2:$H$5,,0)</f>
        <v>Senior</v>
      </c>
      <c r="O2498" s="29" t="str">
        <f>_xlfn.XLOOKUP($J2498,mapping!$D$2:$D$56,mapping!$E$2:$E$56,,0)</f>
        <v>United States</v>
      </c>
      <c r="P2498" s="29" t="str">
        <f>_xlfn.XLOOKUP($K2498,mapping!$P$2:$P$4,mapping!$Q$2:$Q$4,,0)</f>
        <v>Large</v>
      </c>
      <c r="Q2498" s="29" t="str">
        <f>_xlfn.XLOOKUP($I2498,mapping!$M$2:$M$4,mapping!$N$2:$N$4,,0)</f>
        <v>On-site</v>
      </c>
    </row>
    <row r="2499" spans="1:17" x14ac:dyDescent="0.25">
      <c r="A2499" s="28">
        <v>2022</v>
      </c>
      <c r="B2499" s="29" t="s">
        <v>21</v>
      </c>
      <c r="C2499" s="29" t="s">
        <v>12</v>
      </c>
      <c r="D2499" s="29" t="s">
        <v>63</v>
      </c>
      <c r="E2499" s="28">
        <v>135000</v>
      </c>
      <c r="F2499" s="29" t="s">
        <v>14</v>
      </c>
      <c r="G2499" s="28">
        <v>135000</v>
      </c>
      <c r="H2499" s="29" t="s">
        <v>17</v>
      </c>
      <c r="I2499" s="28">
        <v>100</v>
      </c>
      <c r="J2499" s="29" t="s">
        <v>17</v>
      </c>
      <c r="K2499" s="29" t="s">
        <v>16</v>
      </c>
      <c r="L2499" s="29" t="str">
        <f>_xlfn.XLOOKUP($D2499,mapping!$B$2:$B$124,mapping!$A$2:$A$124,,0)</f>
        <v>Data Architect</v>
      </c>
      <c r="M2499" s="29" t="str">
        <f>_xlfn.XLOOKUP($C2499,mapping!$J$2:$J$5,mapping!$K$2:$K$5,,0)</f>
        <v>Full-Time</v>
      </c>
      <c r="N2499" s="29" t="str">
        <f>_xlfn.XLOOKUP($B2499,mapping!$G$2:$G$5,mapping!$H$2:$H$5,,0)</f>
        <v>Senior</v>
      </c>
      <c r="O2499" s="29" t="str">
        <f>_xlfn.XLOOKUP($J2499,mapping!$D$2:$D$56,mapping!$E$2:$E$56,,0)</f>
        <v>United States</v>
      </c>
      <c r="P2499" s="29" t="str">
        <f>_xlfn.XLOOKUP($K2499,mapping!$P$2:$P$4,mapping!$Q$2:$Q$4,,0)</f>
        <v>Medium</v>
      </c>
      <c r="Q2499" s="29" t="str">
        <f>_xlfn.XLOOKUP($I2499,mapping!$M$2:$M$4,mapping!$N$2:$N$4,,0)</f>
        <v>Remote</v>
      </c>
    </row>
    <row r="2500" spans="1:17" x14ac:dyDescent="0.25">
      <c r="A2500" s="28">
        <v>2023</v>
      </c>
      <c r="B2500" s="29" t="s">
        <v>21</v>
      </c>
      <c r="C2500" s="29" t="s">
        <v>12</v>
      </c>
      <c r="D2500" s="29" t="s">
        <v>13</v>
      </c>
      <c r="E2500" s="28">
        <v>62000</v>
      </c>
      <c r="F2500" s="29" t="s">
        <v>14</v>
      </c>
      <c r="G2500" s="28">
        <v>62000</v>
      </c>
      <c r="H2500" s="29" t="s">
        <v>17</v>
      </c>
      <c r="I2500" s="28">
        <v>0</v>
      </c>
      <c r="J2500" s="29" t="s">
        <v>17</v>
      </c>
      <c r="K2500" s="29" t="s">
        <v>16</v>
      </c>
      <c r="L2500" s="29" t="str">
        <f>_xlfn.XLOOKUP($D2500,mapping!$B$2:$B$124,mapping!$A$2:$A$124,,0)</f>
        <v>Data Analyst</v>
      </c>
      <c r="M2500" s="29" t="str">
        <f>_xlfn.XLOOKUP($C2500,mapping!$J$2:$J$5,mapping!$K$2:$K$5,,0)</f>
        <v>Full-Time</v>
      </c>
      <c r="N2500" s="29" t="str">
        <f>_xlfn.XLOOKUP($B2500,mapping!$G$2:$G$5,mapping!$H$2:$H$5,,0)</f>
        <v>Senior</v>
      </c>
      <c r="O2500" s="29" t="str">
        <f>_xlfn.XLOOKUP($J2500,mapping!$D$2:$D$56,mapping!$E$2:$E$56,,0)</f>
        <v>United States</v>
      </c>
      <c r="P2500" s="29" t="str">
        <f>_xlfn.XLOOKUP($K2500,mapping!$P$2:$P$4,mapping!$Q$2:$Q$4,,0)</f>
        <v>Medium</v>
      </c>
      <c r="Q2500" s="29" t="str">
        <f>_xlfn.XLOOKUP($I2500,mapping!$M$2:$M$4,mapping!$N$2:$N$4,,0)</f>
        <v>On-site</v>
      </c>
    </row>
    <row r="2501" spans="1:17" x14ac:dyDescent="0.25">
      <c r="A2501" s="28">
        <v>2024</v>
      </c>
      <c r="B2501" s="29" t="s">
        <v>25</v>
      </c>
      <c r="C2501" s="29" t="s">
        <v>12</v>
      </c>
      <c r="D2501" s="29" t="s">
        <v>26</v>
      </c>
      <c r="E2501" s="28">
        <v>136000</v>
      </c>
      <c r="F2501" s="29" t="s">
        <v>14</v>
      </c>
      <c r="G2501" s="28">
        <v>136000</v>
      </c>
      <c r="H2501" s="29" t="s">
        <v>17</v>
      </c>
      <c r="I2501" s="28">
        <v>100</v>
      </c>
      <c r="J2501" s="29" t="s">
        <v>17</v>
      </c>
      <c r="K2501" s="29" t="s">
        <v>16</v>
      </c>
      <c r="L2501" s="29" t="str">
        <f>_xlfn.XLOOKUP($D2501,mapping!$B$2:$B$124,mapping!$A$2:$A$124,,0)</f>
        <v>Data Engineer</v>
      </c>
      <c r="M2501" s="29" t="str">
        <f>_xlfn.XLOOKUP($C2501,mapping!$J$2:$J$5,mapping!$K$2:$K$5,,0)</f>
        <v>Full-Time</v>
      </c>
      <c r="N2501" s="29" t="str">
        <f>_xlfn.XLOOKUP($B2501,mapping!$G$2:$G$5,mapping!$H$2:$H$5,,0)</f>
        <v>Executive</v>
      </c>
      <c r="O2501" s="29" t="str">
        <f>_xlfn.XLOOKUP($J2501,mapping!$D$2:$D$56,mapping!$E$2:$E$56,,0)</f>
        <v>United States</v>
      </c>
      <c r="P2501" s="29" t="str">
        <f>_xlfn.XLOOKUP($K2501,mapping!$P$2:$P$4,mapping!$Q$2:$Q$4,,0)</f>
        <v>Medium</v>
      </c>
      <c r="Q2501" s="29" t="str">
        <f>_xlfn.XLOOKUP($I2501,mapping!$M$2:$M$4,mapping!$N$2:$N$4,,0)</f>
        <v>Remote</v>
      </c>
    </row>
    <row r="2502" spans="1:17" x14ac:dyDescent="0.25">
      <c r="A2502" s="28">
        <v>2022</v>
      </c>
      <c r="B2502" s="29" t="s">
        <v>21</v>
      </c>
      <c r="C2502" s="29" t="s">
        <v>12</v>
      </c>
      <c r="D2502" s="29" t="s">
        <v>22</v>
      </c>
      <c r="E2502" s="28">
        <v>141525</v>
      </c>
      <c r="F2502" s="29" t="s">
        <v>14</v>
      </c>
      <c r="G2502" s="28">
        <v>141525</v>
      </c>
      <c r="H2502" s="29" t="s">
        <v>17</v>
      </c>
      <c r="I2502" s="28">
        <v>100</v>
      </c>
      <c r="J2502" s="29" t="s">
        <v>17</v>
      </c>
      <c r="K2502" s="29" t="s">
        <v>16</v>
      </c>
      <c r="L2502" s="29" t="str">
        <f>_xlfn.XLOOKUP($D2502,mapping!$B$2:$B$124,mapping!$A$2:$A$124,,0)</f>
        <v>Data Scientist</v>
      </c>
      <c r="M2502" s="29" t="str">
        <f>_xlfn.XLOOKUP($C2502,mapping!$J$2:$J$5,mapping!$K$2:$K$5,,0)</f>
        <v>Full-Time</v>
      </c>
      <c r="N2502" s="29" t="str">
        <f>_xlfn.XLOOKUP($B2502,mapping!$G$2:$G$5,mapping!$H$2:$H$5,,0)</f>
        <v>Senior</v>
      </c>
      <c r="O2502" s="29" t="str">
        <f>_xlfn.XLOOKUP($J2502,mapping!$D$2:$D$56,mapping!$E$2:$E$56,,0)</f>
        <v>United States</v>
      </c>
      <c r="P2502" s="29" t="str">
        <f>_xlfn.XLOOKUP($K2502,mapping!$P$2:$P$4,mapping!$Q$2:$Q$4,,0)</f>
        <v>Medium</v>
      </c>
      <c r="Q2502" s="29" t="str">
        <f>_xlfn.XLOOKUP($I2502,mapping!$M$2:$M$4,mapping!$N$2:$N$4,,0)</f>
        <v>Remote</v>
      </c>
    </row>
    <row r="2503" spans="1:17" x14ac:dyDescent="0.25">
      <c r="A2503" s="28">
        <v>2024</v>
      </c>
      <c r="B2503" s="29" t="s">
        <v>21</v>
      </c>
      <c r="C2503" s="29" t="s">
        <v>12</v>
      </c>
      <c r="D2503" s="29" t="s">
        <v>13</v>
      </c>
      <c r="E2503" s="28">
        <v>117725</v>
      </c>
      <c r="F2503" s="29" t="s">
        <v>14</v>
      </c>
      <c r="G2503" s="28">
        <v>117725</v>
      </c>
      <c r="H2503" s="29" t="s">
        <v>17</v>
      </c>
      <c r="I2503" s="28">
        <v>100</v>
      </c>
      <c r="J2503" s="29" t="s">
        <v>17</v>
      </c>
      <c r="K2503" s="29" t="s">
        <v>16</v>
      </c>
      <c r="L2503" s="29" t="str">
        <f>_xlfn.XLOOKUP($D2503,mapping!$B$2:$B$124,mapping!$A$2:$A$124,,0)</f>
        <v>Data Analyst</v>
      </c>
      <c r="M2503" s="29" t="str">
        <f>_xlfn.XLOOKUP($C2503,mapping!$J$2:$J$5,mapping!$K$2:$K$5,,0)</f>
        <v>Full-Time</v>
      </c>
      <c r="N2503" s="29" t="str">
        <f>_xlfn.XLOOKUP($B2503,mapping!$G$2:$G$5,mapping!$H$2:$H$5,,0)</f>
        <v>Senior</v>
      </c>
      <c r="O2503" s="29" t="str">
        <f>_xlfn.XLOOKUP($J2503,mapping!$D$2:$D$56,mapping!$E$2:$E$56,,0)</f>
        <v>United States</v>
      </c>
      <c r="P2503" s="29" t="str">
        <f>_xlfn.XLOOKUP($K2503,mapping!$P$2:$P$4,mapping!$Q$2:$Q$4,,0)</f>
        <v>Medium</v>
      </c>
      <c r="Q2503" s="29" t="str">
        <f>_xlfn.XLOOKUP($I2503,mapping!$M$2:$M$4,mapping!$N$2:$N$4,,0)</f>
        <v>Remote</v>
      </c>
    </row>
    <row r="2504" spans="1:17" x14ac:dyDescent="0.25">
      <c r="A2504" s="28">
        <v>2022</v>
      </c>
      <c r="B2504" s="29" t="s">
        <v>21</v>
      </c>
      <c r="C2504" s="29" t="s">
        <v>12</v>
      </c>
      <c r="D2504" s="29" t="s">
        <v>26</v>
      </c>
      <c r="E2504" s="28">
        <v>105000</v>
      </c>
      <c r="F2504" s="29" t="s">
        <v>14</v>
      </c>
      <c r="G2504" s="28">
        <v>105000</v>
      </c>
      <c r="H2504" s="29" t="s">
        <v>17</v>
      </c>
      <c r="I2504" s="28">
        <v>100</v>
      </c>
      <c r="J2504" s="29" t="s">
        <v>17</v>
      </c>
      <c r="K2504" s="29" t="s">
        <v>16</v>
      </c>
      <c r="L2504" s="29" t="str">
        <f>_xlfn.XLOOKUP($D2504,mapping!$B$2:$B$124,mapping!$A$2:$A$124,,0)</f>
        <v>Data Engineer</v>
      </c>
      <c r="M2504" s="29" t="str">
        <f>_xlfn.XLOOKUP($C2504,mapping!$J$2:$J$5,mapping!$K$2:$K$5,,0)</f>
        <v>Full-Time</v>
      </c>
      <c r="N2504" s="29" t="str">
        <f>_xlfn.XLOOKUP($B2504,mapping!$G$2:$G$5,mapping!$H$2:$H$5,,0)</f>
        <v>Senior</v>
      </c>
      <c r="O2504" s="29" t="str">
        <f>_xlfn.XLOOKUP($J2504,mapping!$D$2:$D$56,mapping!$E$2:$E$56,,0)</f>
        <v>United States</v>
      </c>
      <c r="P2504" s="29" t="str">
        <f>_xlfn.XLOOKUP($K2504,mapping!$P$2:$P$4,mapping!$Q$2:$Q$4,,0)</f>
        <v>Medium</v>
      </c>
      <c r="Q2504" s="29" t="str">
        <f>_xlfn.XLOOKUP($I2504,mapping!$M$2:$M$4,mapping!$N$2:$N$4,,0)</f>
        <v>Remote</v>
      </c>
    </row>
    <row r="2505" spans="1:17" x14ac:dyDescent="0.25">
      <c r="A2505" s="28">
        <v>2022</v>
      </c>
      <c r="B2505" s="29" t="s">
        <v>11</v>
      </c>
      <c r="C2505" s="29" t="s">
        <v>12</v>
      </c>
      <c r="D2505" s="29" t="s">
        <v>22</v>
      </c>
      <c r="E2505" s="28">
        <v>78000</v>
      </c>
      <c r="F2505" s="29" t="s">
        <v>14</v>
      </c>
      <c r="G2505" s="28">
        <v>78000</v>
      </c>
      <c r="H2505" s="29" t="s">
        <v>17</v>
      </c>
      <c r="I2505" s="28">
        <v>100</v>
      </c>
      <c r="J2505" s="29" t="s">
        <v>17</v>
      </c>
      <c r="K2505" s="29" t="s">
        <v>16</v>
      </c>
      <c r="L2505" s="29" t="str">
        <f>_xlfn.XLOOKUP($D2505,mapping!$B$2:$B$124,mapping!$A$2:$A$124,,0)</f>
        <v>Data Scientist</v>
      </c>
      <c r="M2505" s="29" t="str">
        <f>_xlfn.XLOOKUP($C2505,mapping!$J$2:$J$5,mapping!$K$2:$K$5,,0)</f>
        <v>Full-Time</v>
      </c>
      <c r="N2505" s="29" t="str">
        <f>_xlfn.XLOOKUP($B2505,mapping!$G$2:$G$5,mapping!$H$2:$H$5,,0)</f>
        <v>Mid-Level</v>
      </c>
      <c r="O2505" s="29" t="str">
        <f>_xlfn.XLOOKUP($J2505,mapping!$D$2:$D$56,mapping!$E$2:$E$56,,0)</f>
        <v>United States</v>
      </c>
      <c r="P2505" s="29" t="str">
        <f>_xlfn.XLOOKUP($K2505,mapping!$P$2:$P$4,mapping!$Q$2:$Q$4,,0)</f>
        <v>Medium</v>
      </c>
      <c r="Q2505" s="29" t="str">
        <f>_xlfn.XLOOKUP($I2505,mapping!$M$2:$M$4,mapping!$N$2:$N$4,,0)</f>
        <v>Remote</v>
      </c>
    </row>
    <row r="2506" spans="1:17" x14ac:dyDescent="0.25">
      <c r="A2506" s="28">
        <v>2023</v>
      </c>
      <c r="B2506" s="29" t="s">
        <v>21</v>
      </c>
      <c r="C2506" s="29" t="s">
        <v>12</v>
      </c>
      <c r="D2506" s="29" t="s">
        <v>13</v>
      </c>
      <c r="E2506" s="28">
        <v>110000</v>
      </c>
      <c r="F2506" s="29" t="s">
        <v>14</v>
      </c>
      <c r="G2506" s="28">
        <v>110000</v>
      </c>
      <c r="H2506" s="29" t="s">
        <v>17</v>
      </c>
      <c r="I2506" s="28">
        <v>100</v>
      </c>
      <c r="J2506" s="29" t="s">
        <v>17</v>
      </c>
      <c r="K2506" s="29" t="s">
        <v>16</v>
      </c>
      <c r="L2506" s="29" t="str">
        <f>_xlfn.XLOOKUP($D2506,mapping!$B$2:$B$124,mapping!$A$2:$A$124,,0)</f>
        <v>Data Analyst</v>
      </c>
      <c r="M2506" s="29" t="str">
        <f>_xlfn.XLOOKUP($C2506,mapping!$J$2:$J$5,mapping!$K$2:$K$5,,0)</f>
        <v>Full-Time</v>
      </c>
      <c r="N2506" s="29" t="str">
        <f>_xlfn.XLOOKUP($B2506,mapping!$G$2:$G$5,mapping!$H$2:$H$5,,0)</f>
        <v>Senior</v>
      </c>
      <c r="O2506" s="29" t="str">
        <f>_xlfn.XLOOKUP($J2506,mapping!$D$2:$D$56,mapping!$E$2:$E$56,,0)</f>
        <v>United States</v>
      </c>
      <c r="P2506" s="29" t="str">
        <f>_xlfn.XLOOKUP($K2506,mapping!$P$2:$P$4,mapping!$Q$2:$Q$4,,0)</f>
        <v>Medium</v>
      </c>
      <c r="Q2506" s="29" t="str">
        <f>_xlfn.XLOOKUP($I2506,mapping!$M$2:$M$4,mapping!$N$2:$N$4,,0)</f>
        <v>Remote</v>
      </c>
    </row>
    <row r="2507" spans="1:17" x14ac:dyDescent="0.25">
      <c r="A2507" s="28">
        <v>2023</v>
      </c>
      <c r="B2507" s="29" t="s">
        <v>21</v>
      </c>
      <c r="C2507" s="29" t="s">
        <v>12</v>
      </c>
      <c r="D2507" s="29" t="s">
        <v>18</v>
      </c>
      <c r="E2507" s="28">
        <v>309000</v>
      </c>
      <c r="F2507" s="29" t="s">
        <v>14</v>
      </c>
      <c r="G2507" s="28">
        <v>309000</v>
      </c>
      <c r="H2507" s="29" t="s">
        <v>17</v>
      </c>
      <c r="I2507" s="28">
        <v>0</v>
      </c>
      <c r="J2507" s="29" t="s">
        <v>17</v>
      </c>
      <c r="K2507" s="29" t="s">
        <v>16</v>
      </c>
      <c r="L2507" s="29" t="str">
        <f>_xlfn.XLOOKUP($D2507,mapping!$B$2:$B$124,mapping!$A$2:$A$124,,0)</f>
        <v>Machine Learning Engineer</v>
      </c>
      <c r="M2507" s="29" t="str">
        <f>_xlfn.XLOOKUP($C2507,mapping!$J$2:$J$5,mapping!$K$2:$K$5,,0)</f>
        <v>Full-Time</v>
      </c>
      <c r="N2507" s="29" t="str">
        <f>_xlfn.XLOOKUP($B2507,mapping!$G$2:$G$5,mapping!$H$2:$H$5,,0)</f>
        <v>Senior</v>
      </c>
      <c r="O2507" s="29" t="str">
        <f>_xlfn.XLOOKUP($J2507,mapping!$D$2:$D$56,mapping!$E$2:$E$56,,0)</f>
        <v>United States</v>
      </c>
      <c r="P2507" s="29" t="str">
        <f>_xlfn.XLOOKUP($K2507,mapping!$P$2:$P$4,mapping!$Q$2:$Q$4,,0)</f>
        <v>Medium</v>
      </c>
      <c r="Q2507" s="29" t="str">
        <f>_xlfn.XLOOKUP($I2507,mapping!$M$2:$M$4,mapping!$N$2:$N$4,,0)</f>
        <v>On-site</v>
      </c>
    </row>
    <row r="2508" spans="1:17" x14ac:dyDescent="0.25">
      <c r="A2508" s="28">
        <v>2023</v>
      </c>
      <c r="B2508" s="29" t="s">
        <v>11</v>
      </c>
      <c r="C2508" s="29" t="s">
        <v>12</v>
      </c>
      <c r="D2508" s="29" t="s">
        <v>13</v>
      </c>
      <c r="E2508" s="28">
        <v>250000</v>
      </c>
      <c r="F2508" s="29" t="s">
        <v>14</v>
      </c>
      <c r="G2508" s="28">
        <v>250000</v>
      </c>
      <c r="H2508" s="29" t="s">
        <v>17</v>
      </c>
      <c r="I2508" s="28">
        <v>0</v>
      </c>
      <c r="J2508" s="29" t="s">
        <v>17</v>
      </c>
      <c r="K2508" s="29" t="s">
        <v>16</v>
      </c>
      <c r="L2508" s="29" t="str">
        <f>_xlfn.XLOOKUP($D2508,mapping!$B$2:$B$124,mapping!$A$2:$A$124,,0)</f>
        <v>Data Analyst</v>
      </c>
      <c r="M2508" s="29" t="str">
        <f>_xlfn.XLOOKUP($C2508,mapping!$J$2:$J$5,mapping!$K$2:$K$5,,0)</f>
        <v>Full-Time</v>
      </c>
      <c r="N2508" s="29" t="str">
        <f>_xlfn.XLOOKUP($B2508,mapping!$G$2:$G$5,mapping!$H$2:$H$5,,0)</f>
        <v>Mid-Level</v>
      </c>
      <c r="O2508" s="29" t="str">
        <f>_xlfn.XLOOKUP($J2508,mapping!$D$2:$D$56,mapping!$E$2:$E$56,,0)</f>
        <v>United States</v>
      </c>
      <c r="P2508" s="29" t="str">
        <f>_xlfn.XLOOKUP($K2508,mapping!$P$2:$P$4,mapping!$Q$2:$Q$4,,0)</f>
        <v>Medium</v>
      </c>
      <c r="Q2508" s="29" t="str">
        <f>_xlfn.XLOOKUP($I2508,mapping!$M$2:$M$4,mapping!$N$2:$N$4,,0)</f>
        <v>On-site</v>
      </c>
    </row>
    <row r="2509" spans="1:17" x14ac:dyDescent="0.25">
      <c r="A2509" s="28">
        <v>2024</v>
      </c>
      <c r="B2509" s="29" t="s">
        <v>21</v>
      </c>
      <c r="C2509" s="29" t="s">
        <v>12</v>
      </c>
      <c r="D2509" s="29" t="s">
        <v>22</v>
      </c>
      <c r="E2509" s="28">
        <v>64000</v>
      </c>
      <c r="F2509" s="29" t="s">
        <v>27</v>
      </c>
      <c r="G2509" s="28">
        <v>80000</v>
      </c>
      <c r="H2509" s="29" t="s">
        <v>17</v>
      </c>
      <c r="I2509" s="28">
        <v>0</v>
      </c>
      <c r="J2509" s="29" t="s">
        <v>17</v>
      </c>
      <c r="K2509" s="29" t="s">
        <v>16</v>
      </c>
      <c r="L2509" s="29" t="str">
        <f>_xlfn.XLOOKUP($D2509,mapping!$B$2:$B$124,mapping!$A$2:$A$124,,0)</f>
        <v>Data Scientist</v>
      </c>
      <c r="M2509" s="29" t="str">
        <f>_xlfn.XLOOKUP($C2509,mapping!$J$2:$J$5,mapping!$K$2:$K$5,,0)</f>
        <v>Full-Time</v>
      </c>
      <c r="N2509" s="29" t="str">
        <f>_xlfn.XLOOKUP($B2509,mapping!$G$2:$G$5,mapping!$H$2:$H$5,,0)</f>
        <v>Senior</v>
      </c>
      <c r="O2509" s="29" t="str">
        <f>_xlfn.XLOOKUP($J2509,mapping!$D$2:$D$56,mapping!$E$2:$E$56,,0)</f>
        <v>United States</v>
      </c>
      <c r="P2509" s="29" t="str">
        <f>_xlfn.XLOOKUP($K2509,mapping!$P$2:$P$4,mapping!$Q$2:$Q$4,,0)</f>
        <v>Medium</v>
      </c>
      <c r="Q2509" s="29" t="str">
        <f>_xlfn.XLOOKUP($I2509,mapping!$M$2:$M$4,mapping!$N$2:$N$4,,0)</f>
        <v>On-site</v>
      </c>
    </row>
    <row r="2510" spans="1:17" x14ac:dyDescent="0.25">
      <c r="A2510" s="28">
        <v>2024</v>
      </c>
      <c r="B2510" s="29" t="s">
        <v>21</v>
      </c>
      <c r="C2510" s="29" t="s">
        <v>12</v>
      </c>
      <c r="D2510" s="29" t="s">
        <v>26</v>
      </c>
      <c r="E2510" s="28">
        <v>204300</v>
      </c>
      <c r="F2510" s="29" t="s">
        <v>14</v>
      </c>
      <c r="G2510" s="28">
        <v>204300</v>
      </c>
      <c r="H2510" s="29" t="s">
        <v>17</v>
      </c>
      <c r="I2510" s="28">
        <v>0</v>
      </c>
      <c r="J2510" s="29" t="s">
        <v>17</v>
      </c>
      <c r="K2510" s="29" t="s">
        <v>16</v>
      </c>
      <c r="L2510" s="29" t="str">
        <f>_xlfn.XLOOKUP($D2510,mapping!$B$2:$B$124,mapping!$A$2:$A$124,,0)</f>
        <v>Data Engineer</v>
      </c>
      <c r="M2510" s="29" t="str">
        <f>_xlfn.XLOOKUP($C2510,mapping!$J$2:$J$5,mapping!$K$2:$K$5,,0)</f>
        <v>Full-Time</v>
      </c>
      <c r="N2510" s="29" t="str">
        <f>_xlfn.XLOOKUP($B2510,mapping!$G$2:$G$5,mapping!$H$2:$H$5,,0)</f>
        <v>Senior</v>
      </c>
      <c r="O2510" s="29" t="str">
        <f>_xlfn.XLOOKUP($J2510,mapping!$D$2:$D$56,mapping!$E$2:$E$56,,0)</f>
        <v>United States</v>
      </c>
      <c r="P2510" s="29" t="str">
        <f>_xlfn.XLOOKUP($K2510,mapping!$P$2:$P$4,mapping!$Q$2:$Q$4,,0)</f>
        <v>Medium</v>
      </c>
      <c r="Q2510" s="29" t="str">
        <f>_xlfn.XLOOKUP($I2510,mapping!$M$2:$M$4,mapping!$N$2:$N$4,,0)</f>
        <v>On-site</v>
      </c>
    </row>
    <row r="2511" spans="1:17" x14ac:dyDescent="0.25">
      <c r="A2511" s="28">
        <v>2023</v>
      </c>
      <c r="B2511" s="29" t="s">
        <v>11</v>
      </c>
      <c r="C2511" s="29" t="s">
        <v>12</v>
      </c>
      <c r="D2511" s="29" t="s">
        <v>26</v>
      </c>
      <c r="E2511" s="28">
        <v>202400</v>
      </c>
      <c r="F2511" s="29" t="s">
        <v>14</v>
      </c>
      <c r="G2511" s="28">
        <v>202400</v>
      </c>
      <c r="H2511" s="29" t="s">
        <v>17</v>
      </c>
      <c r="I2511" s="28">
        <v>0</v>
      </c>
      <c r="J2511" s="29" t="s">
        <v>17</v>
      </c>
      <c r="K2511" s="29" t="s">
        <v>16</v>
      </c>
      <c r="L2511" s="29" t="str">
        <f>_xlfn.XLOOKUP($D2511,mapping!$B$2:$B$124,mapping!$A$2:$A$124,,0)</f>
        <v>Data Engineer</v>
      </c>
      <c r="M2511" s="29" t="str">
        <f>_xlfn.XLOOKUP($C2511,mapping!$J$2:$J$5,mapping!$K$2:$K$5,,0)</f>
        <v>Full-Time</v>
      </c>
      <c r="N2511" s="29" t="str">
        <f>_xlfn.XLOOKUP($B2511,mapping!$G$2:$G$5,mapping!$H$2:$H$5,,0)</f>
        <v>Mid-Level</v>
      </c>
      <c r="O2511" s="29" t="str">
        <f>_xlfn.XLOOKUP($J2511,mapping!$D$2:$D$56,mapping!$E$2:$E$56,,0)</f>
        <v>United States</v>
      </c>
      <c r="P2511" s="29" t="str">
        <f>_xlfn.XLOOKUP($K2511,mapping!$P$2:$P$4,mapping!$Q$2:$Q$4,,0)</f>
        <v>Medium</v>
      </c>
      <c r="Q2511" s="29" t="str">
        <f>_xlfn.XLOOKUP($I2511,mapping!$M$2:$M$4,mapping!$N$2:$N$4,,0)</f>
        <v>On-site</v>
      </c>
    </row>
    <row r="2512" spans="1:17" x14ac:dyDescent="0.25">
      <c r="A2512" s="28">
        <v>2024</v>
      </c>
      <c r="B2512" s="29" t="s">
        <v>21</v>
      </c>
      <c r="C2512" s="29" t="s">
        <v>12</v>
      </c>
      <c r="D2512" s="29" t="s">
        <v>26</v>
      </c>
      <c r="E2512" s="28">
        <v>180000</v>
      </c>
      <c r="F2512" s="29" t="s">
        <v>14</v>
      </c>
      <c r="G2512" s="28">
        <v>180000</v>
      </c>
      <c r="H2512" s="29" t="s">
        <v>17</v>
      </c>
      <c r="I2512" s="28">
        <v>0</v>
      </c>
      <c r="J2512" s="29" t="s">
        <v>17</v>
      </c>
      <c r="K2512" s="29" t="s">
        <v>16</v>
      </c>
      <c r="L2512" s="29" t="str">
        <f>_xlfn.XLOOKUP($D2512,mapping!$B$2:$B$124,mapping!$A$2:$A$124,,0)</f>
        <v>Data Engineer</v>
      </c>
      <c r="M2512" s="29" t="str">
        <f>_xlfn.XLOOKUP($C2512,mapping!$J$2:$J$5,mapping!$K$2:$K$5,,0)</f>
        <v>Full-Time</v>
      </c>
      <c r="N2512" s="29" t="str">
        <f>_xlfn.XLOOKUP($B2512,mapping!$G$2:$G$5,mapping!$H$2:$H$5,,0)</f>
        <v>Senior</v>
      </c>
      <c r="O2512" s="29" t="str">
        <f>_xlfn.XLOOKUP($J2512,mapping!$D$2:$D$56,mapping!$E$2:$E$56,,0)</f>
        <v>United States</v>
      </c>
      <c r="P2512" s="29" t="str">
        <f>_xlfn.XLOOKUP($K2512,mapping!$P$2:$P$4,mapping!$Q$2:$Q$4,,0)</f>
        <v>Medium</v>
      </c>
      <c r="Q2512" s="29" t="str">
        <f>_xlfn.XLOOKUP($I2512,mapping!$M$2:$M$4,mapping!$N$2:$N$4,,0)</f>
        <v>On-site</v>
      </c>
    </row>
    <row r="2513" spans="1:17" x14ac:dyDescent="0.25">
      <c r="A2513" s="28">
        <v>2020</v>
      </c>
      <c r="B2513" s="29" t="s">
        <v>21</v>
      </c>
      <c r="C2513" s="29" t="s">
        <v>12</v>
      </c>
      <c r="D2513" s="29" t="s">
        <v>177</v>
      </c>
      <c r="E2513" s="28">
        <v>164000</v>
      </c>
      <c r="F2513" s="29" t="s">
        <v>14</v>
      </c>
      <c r="G2513" s="28">
        <v>164000</v>
      </c>
      <c r="H2513" s="29" t="s">
        <v>17</v>
      </c>
      <c r="I2513" s="28">
        <v>50</v>
      </c>
      <c r="J2513" s="29" t="s">
        <v>17</v>
      </c>
      <c r="K2513" s="29" t="s">
        <v>16</v>
      </c>
      <c r="L2513" s="29" t="str">
        <f>_xlfn.XLOOKUP($D2513,mapping!$B$2:$B$124,mapping!$A$2:$A$124,,0)</f>
        <v>Data Scientist</v>
      </c>
      <c r="M2513" s="29" t="str">
        <f>_xlfn.XLOOKUP($C2513,mapping!$J$2:$J$5,mapping!$K$2:$K$5,,0)</f>
        <v>Full-Time</v>
      </c>
      <c r="N2513" s="29" t="str">
        <f>_xlfn.XLOOKUP($B2513,mapping!$G$2:$G$5,mapping!$H$2:$H$5,,0)</f>
        <v>Senior</v>
      </c>
      <c r="O2513" s="29" t="str">
        <f>_xlfn.XLOOKUP($J2513,mapping!$D$2:$D$56,mapping!$E$2:$E$56,,0)</f>
        <v>United States</v>
      </c>
      <c r="P2513" s="29" t="str">
        <f>_xlfn.XLOOKUP($K2513,mapping!$P$2:$P$4,mapping!$Q$2:$Q$4,,0)</f>
        <v>Medium</v>
      </c>
      <c r="Q2513" s="29" t="str">
        <f>_xlfn.XLOOKUP($I2513,mapping!$M$2:$M$4,mapping!$N$2:$N$4,,0)</f>
        <v>Hybrid</v>
      </c>
    </row>
    <row r="2514" spans="1:17" x14ac:dyDescent="0.25">
      <c r="A2514" s="28">
        <v>2023</v>
      </c>
      <c r="B2514" s="29" t="s">
        <v>21</v>
      </c>
      <c r="C2514" s="29" t="s">
        <v>12</v>
      </c>
      <c r="D2514" s="29" t="s">
        <v>26</v>
      </c>
      <c r="E2514" s="28">
        <v>120000</v>
      </c>
      <c r="F2514" s="29" t="s">
        <v>14</v>
      </c>
      <c r="G2514" s="28">
        <v>120000</v>
      </c>
      <c r="H2514" s="29" t="s">
        <v>17</v>
      </c>
      <c r="I2514" s="28">
        <v>0</v>
      </c>
      <c r="J2514" s="29" t="s">
        <v>17</v>
      </c>
      <c r="K2514" s="29" t="s">
        <v>16</v>
      </c>
      <c r="L2514" s="29" t="str">
        <f>_xlfn.XLOOKUP($D2514,mapping!$B$2:$B$124,mapping!$A$2:$A$124,,0)</f>
        <v>Data Engineer</v>
      </c>
      <c r="M2514" s="29" t="str">
        <f>_xlfn.XLOOKUP($C2514,mapping!$J$2:$J$5,mapping!$K$2:$K$5,,0)</f>
        <v>Full-Time</v>
      </c>
      <c r="N2514" s="29" t="str">
        <f>_xlfn.XLOOKUP($B2514,mapping!$G$2:$G$5,mapping!$H$2:$H$5,,0)</f>
        <v>Senior</v>
      </c>
      <c r="O2514" s="29" t="str">
        <f>_xlfn.XLOOKUP($J2514,mapping!$D$2:$D$56,mapping!$E$2:$E$56,,0)</f>
        <v>United States</v>
      </c>
      <c r="P2514" s="29" t="str">
        <f>_xlfn.XLOOKUP($K2514,mapping!$P$2:$P$4,mapping!$Q$2:$Q$4,,0)</f>
        <v>Medium</v>
      </c>
      <c r="Q2514" s="29" t="str">
        <f>_xlfn.XLOOKUP($I2514,mapping!$M$2:$M$4,mapping!$N$2:$N$4,,0)</f>
        <v>On-site</v>
      </c>
    </row>
    <row r="2515" spans="1:17" x14ac:dyDescent="0.25">
      <c r="A2515" s="28">
        <v>2024</v>
      </c>
      <c r="B2515" s="29" t="s">
        <v>11</v>
      </c>
      <c r="C2515" s="29" t="s">
        <v>12</v>
      </c>
      <c r="D2515" s="29" t="s">
        <v>81</v>
      </c>
      <c r="E2515" s="28">
        <v>88000</v>
      </c>
      <c r="F2515" s="29" t="s">
        <v>14</v>
      </c>
      <c r="G2515" s="28">
        <v>88000</v>
      </c>
      <c r="H2515" s="29" t="s">
        <v>17</v>
      </c>
      <c r="I2515" s="28">
        <v>0</v>
      </c>
      <c r="J2515" s="29" t="s">
        <v>17</v>
      </c>
      <c r="K2515" s="29" t="s">
        <v>16</v>
      </c>
      <c r="L2515" s="29" t="str">
        <f>_xlfn.XLOOKUP($D2515,mapping!$B$2:$B$124,mapping!$A$2:$A$124,,0)</f>
        <v>Data Manager</v>
      </c>
      <c r="M2515" s="29" t="str">
        <f>_xlfn.XLOOKUP($C2515,mapping!$J$2:$J$5,mapping!$K$2:$K$5,,0)</f>
        <v>Full-Time</v>
      </c>
      <c r="N2515" s="29" t="str">
        <f>_xlfn.XLOOKUP($B2515,mapping!$G$2:$G$5,mapping!$H$2:$H$5,,0)</f>
        <v>Mid-Level</v>
      </c>
      <c r="O2515" s="29" t="str">
        <f>_xlfn.XLOOKUP($J2515,mapping!$D$2:$D$56,mapping!$E$2:$E$56,,0)</f>
        <v>United States</v>
      </c>
      <c r="P2515" s="29" t="str">
        <f>_xlfn.XLOOKUP($K2515,mapping!$P$2:$P$4,mapping!$Q$2:$Q$4,,0)</f>
        <v>Medium</v>
      </c>
      <c r="Q2515" s="29" t="str">
        <f>_xlfn.XLOOKUP($I2515,mapping!$M$2:$M$4,mapping!$N$2:$N$4,,0)</f>
        <v>On-site</v>
      </c>
    </row>
    <row r="2516" spans="1:17" x14ac:dyDescent="0.25">
      <c r="A2516" s="28">
        <v>2024</v>
      </c>
      <c r="B2516" s="29" t="s">
        <v>25</v>
      </c>
      <c r="C2516" s="29" t="s">
        <v>12</v>
      </c>
      <c r="D2516" s="29" t="s">
        <v>18</v>
      </c>
      <c r="E2516" s="28">
        <v>233500</v>
      </c>
      <c r="F2516" s="29" t="s">
        <v>14</v>
      </c>
      <c r="G2516" s="28">
        <v>233500</v>
      </c>
      <c r="H2516" s="29" t="s">
        <v>17</v>
      </c>
      <c r="I2516" s="28">
        <v>0</v>
      </c>
      <c r="J2516" s="29" t="s">
        <v>17</v>
      </c>
      <c r="K2516" s="29" t="s">
        <v>16</v>
      </c>
      <c r="L2516" s="29" t="str">
        <f>_xlfn.XLOOKUP($D2516,mapping!$B$2:$B$124,mapping!$A$2:$A$124,,0)</f>
        <v>Machine Learning Engineer</v>
      </c>
      <c r="M2516" s="29" t="str">
        <f>_xlfn.XLOOKUP($C2516,mapping!$J$2:$J$5,mapping!$K$2:$K$5,,0)</f>
        <v>Full-Time</v>
      </c>
      <c r="N2516" s="29" t="str">
        <f>_xlfn.XLOOKUP($B2516,mapping!$G$2:$G$5,mapping!$H$2:$H$5,,0)</f>
        <v>Executive</v>
      </c>
      <c r="O2516" s="29" t="str">
        <f>_xlfn.XLOOKUP($J2516,mapping!$D$2:$D$56,mapping!$E$2:$E$56,,0)</f>
        <v>United States</v>
      </c>
      <c r="P2516" s="29" t="str">
        <f>_xlfn.XLOOKUP($K2516,mapping!$P$2:$P$4,mapping!$Q$2:$Q$4,,0)</f>
        <v>Medium</v>
      </c>
      <c r="Q2516" s="29" t="str">
        <f>_xlfn.XLOOKUP($I2516,mapping!$M$2:$M$4,mapping!$N$2:$N$4,,0)</f>
        <v>On-site</v>
      </c>
    </row>
    <row r="2517" spans="1:17" x14ac:dyDescent="0.25">
      <c r="A2517" s="28">
        <v>2024</v>
      </c>
      <c r="B2517" s="29" t="s">
        <v>21</v>
      </c>
      <c r="C2517" s="29" t="s">
        <v>12</v>
      </c>
      <c r="D2517" s="29" t="s">
        <v>22</v>
      </c>
      <c r="E2517" s="28">
        <v>175000</v>
      </c>
      <c r="F2517" s="29" t="s">
        <v>14</v>
      </c>
      <c r="G2517" s="28">
        <v>175000</v>
      </c>
      <c r="H2517" s="29" t="s">
        <v>17</v>
      </c>
      <c r="I2517" s="28">
        <v>0</v>
      </c>
      <c r="J2517" s="29" t="s">
        <v>17</v>
      </c>
      <c r="K2517" s="29" t="s">
        <v>16</v>
      </c>
      <c r="L2517" s="29" t="str">
        <f>_xlfn.XLOOKUP($D2517,mapping!$B$2:$B$124,mapping!$A$2:$A$124,,0)</f>
        <v>Data Scientist</v>
      </c>
      <c r="M2517" s="29" t="str">
        <f>_xlfn.XLOOKUP($C2517,mapping!$J$2:$J$5,mapping!$K$2:$K$5,,0)</f>
        <v>Full-Time</v>
      </c>
      <c r="N2517" s="29" t="str">
        <f>_xlfn.XLOOKUP($B2517,mapping!$G$2:$G$5,mapping!$H$2:$H$5,,0)</f>
        <v>Senior</v>
      </c>
      <c r="O2517" s="29" t="str">
        <f>_xlfn.XLOOKUP($J2517,mapping!$D$2:$D$56,mapping!$E$2:$E$56,,0)</f>
        <v>United States</v>
      </c>
      <c r="P2517" s="29" t="str">
        <f>_xlfn.XLOOKUP($K2517,mapping!$P$2:$P$4,mapping!$Q$2:$Q$4,,0)</f>
        <v>Medium</v>
      </c>
      <c r="Q2517" s="29" t="str">
        <f>_xlfn.XLOOKUP($I2517,mapping!$M$2:$M$4,mapping!$N$2:$N$4,,0)</f>
        <v>On-site</v>
      </c>
    </row>
    <row r="2518" spans="1:17" x14ac:dyDescent="0.25">
      <c r="A2518" s="28">
        <v>2023</v>
      </c>
      <c r="B2518" s="29" t="s">
        <v>11</v>
      </c>
      <c r="C2518" s="29" t="s">
        <v>12</v>
      </c>
      <c r="D2518" s="29" t="s">
        <v>26</v>
      </c>
      <c r="E2518" s="28">
        <v>151410</v>
      </c>
      <c r="F2518" s="29" t="s">
        <v>14</v>
      </c>
      <c r="G2518" s="28">
        <v>151410</v>
      </c>
      <c r="H2518" s="29" t="s">
        <v>17</v>
      </c>
      <c r="I2518" s="28">
        <v>0</v>
      </c>
      <c r="J2518" s="29" t="s">
        <v>17</v>
      </c>
      <c r="K2518" s="29" t="s">
        <v>16</v>
      </c>
      <c r="L2518" s="29" t="str">
        <f>_xlfn.XLOOKUP($D2518,mapping!$B$2:$B$124,mapping!$A$2:$A$124,,0)</f>
        <v>Data Engineer</v>
      </c>
      <c r="M2518" s="29" t="str">
        <f>_xlfn.XLOOKUP($C2518,mapping!$J$2:$J$5,mapping!$K$2:$K$5,,0)</f>
        <v>Full-Time</v>
      </c>
      <c r="N2518" s="29" t="str">
        <f>_xlfn.XLOOKUP($B2518,mapping!$G$2:$G$5,mapping!$H$2:$H$5,,0)</f>
        <v>Mid-Level</v>
      </c>
      <c r="O2518" s="29" t="str">
        <f>_xlfn.XLOOKUP($J2518,mapping!$D$2:$D$56,mapping!$E$2:$E$56,,0)</f>
        <v>United States</v>
      </c>
      <c r="P2518" s="29" t="str">
        <f>_xlfn.XLOOKUP($K2518,mapping!$P$2:$P$4,mapping!$Q$2:$Q$4,,0)</f>
        <v>Medium</v>
      </c>
      <c r="Q2518" s="29" t="str">
        <f>_xlfn.XLOOKUP($I2518,mapping!$M$2:$M$4,mapping!$N$2:$N$4,,0)</f>
        <v>On-site</v>
      </c>
    </row>
    <row r="2519" spans="1:17" x14ac:dyDescent="0.25">
      <c r="A2519" s="28">
        <v>2023</v>
      </c>
      <c r="B2519" s="29" t="s">
        <v>21</v>
      </c>
      <c r="C2519" s="29" t="s">
        <v>12</v>
      </c>
      <c r="D2519" s="29" t="s">
        <v>26</v>
      </c>
      <c r="E2519" s="28">
        <v>129000</v>
      </c>
      <c r="F2519" s="29" t="s">
        <v>14</v>
      </c>
      <c r="G2519" s="28">
        <v>129000</v>
      </c>
      <c r="H2519" s="29" t="s">
        <v>17</v>
      </c>
      <c r="I2519" s="28">
        <v>0</v>
      </c>
      <c r="J2519" s="29" t="s">
        <v>17</v>
      </c>
      <c r="K2519" s="29" t="s">
        <v>16</v>
      </c>
      <c r="L2519" s="29" t="str">
        <f>_xlfn.XLOOKUP($D2519,mapping!$B$2:$B$124,mapping!$A$2:$A$124,,0)</f>
        <v>Data Engineer</v>
      </c>
      <c r="M2519" s="29" t="str">
        <f>_xlfn.XLOOKUP($C2519,mapping!$J$2:$J$5,mapping!$K$2:$K$5,,0)</f>
        <v>Full-Time</v>
      </c>
      <c r="N2519" s="29" t="str">
        <f>_xlfn.XLOOKUP($B2519,mapping!$G$2:$G$5,mapping!$H$2:$H$5,,0)</f>
        <v>Senior</v>
      </c>
      <c r="O2519" s="29" t="str">
        <f>_xlfn.XLOOKUP($J2519,mapping!$D$2:$D$56,mapping!$E$2:$E$56,,0)</f>
        <v>United States</v>
      </c>
      <c r="P2519" s="29" t="str">
        <f>_xlfn.XLOOKUP($K2519,mapping!$P$2:$P$4,mapping!$Q$2:$Q$4,,0)</f>
        <v>Medium</v>
      </c>
      <c r="Q2519" s="29" t="str">
        <f>_xlfn.XLOOKUP($I2519,mapping!$M$2:$M$4,mapping!$N$2:$N$4,,0)</f>
        <v>On-site</v>
      </c>
    </row>
    <row r="2520" spans="1:17" x14ac:dyDescent="0.25">
      <c r="A2520" s="28">
        <v>2023</v>
      </c>
      <c r="B2520" s="29" t="s">
        <v>21</v>
      </c>
      <c r="C2520" s="29" t="s">
        <v>12</v>
      </c>
      <c r="D2520" s="29" t="s">
        <v>13</v>
      </c>
      <c r="E2520" s="28">
        <v>1300000</v>
      </c>
      <c r="F2520" s="29" t="s">
        <v>37</v>
      </c>
      <c r="G2520" s="28">
        <v>15809</v>
      </c>
      <c r="H2520" s="29" t="s">
        <v>38</v>
      </c>
      <c r="I2520" s="28">
        <v>100</v>
      </c>
      <c r="J2520" s="29" t="s">
        <v>38</v>
      </c>
      <c r="K2520" s="29" t="s">
        <v>56</v>
      </c>
      <c r="L2520" s="29" t="str">
        <f>_xlfn.XLOOKUP($D2520,mapping!$B$2:$B$124,mapping!$A$2:$A$124,,0)</f>
        <v>Data Analyst</v>
      </c>
      <c r="M2520" s="29" t="str">
        <f>_xlfn.XLOOKUP($C2520,mapping!$J$2:$J$5,mapping!$K$2:$K$5,,0)</f>
        <v>Full-Time</v>
      </c>
      <c r="N2520" s="29" t="str">
        <f>_xlfn.XLOOKUP($B2520,mapping!$G$2:$G$5,mapping!$H$2:$H$5,,0)</f>
        <v>Senior</v>
      </c>
      <c r="O2520" s="29" t="str">
        <f>_xlfn.XLOOKUP($J2520,mapping!$D$2:$D$56,mapping!$E$2:$E$56,,0)</f>
        <v>India</v>
      </c>
      <c r="P2520" s="29" t="str">
        <f>_xlfn.XLOOKUP($K2520,mapping!$P$2:$P$4,mapping!$Q$2:$Q$4,,0)</f>
        <v>Small</v>
      </c>
      <c r="Q2520" s="29" t="str">
        <f>_xlfn.XLOOKUP($I2520,mapping!$M$2:$M$4,mapping!$N$2:$N$4,,0)</f>
        <v>Remote</v>
      </c>
    </row>
    <row r="2521" spans="1:17" x14ac:dyDescent="0.25">
      <c r="A2521" s="28">
        <v>2023</v>
      </c>
      <c r="B2521" s="29" t="s">
        <v>21</v>
      </c>
      <c r="C2521" s="29" t="s">
        <v>12</v>
      </c>
      <c r="D2521" s="29" t="s">
        <v>18</v>
      </c>
      <c r="E2521" s="28">
        <v>132600</v>
      </c>
      <c r="F2521" s="29" t="s">
        <v>14</v>
      </c>
      <c r="G2521" s="28">
        <v>132600</v>
      </c>
      <c r="H2521" s="29" t="s">
        <v>17</v>
      </c>
      <c r="I2521" s="28">
        <v>0</v>
      </c>
      <c r="J2521" s="29" t="s">
        <v>17</v>
      </c>
      <c r="K2521" s="29" t="s">
        <v>16</v>
      </c>
      <c r="L2521" s="29" t="str">
        <f>_xlfn.XLOOKUP($D2521,mapping!$B$2:$B$124,mapping!$A$2:$A$124,,0)</f>
        <v>Machine Learning Engineer</v>
      </c>
      <c r="M2521" s="29" t="str">
        <f>_xlfn.XLOOKUP($C2521,mapping!$J$2:$J$5,mapping!$K$2:$K$5,,0)</f>
        <v>Full-Time</v>
      </c>
      <c r="N2521" s="29" t="str">
        <f>_xlfn.XLOOKUP($B2521,mapping!$G$2:$G$5,mapping!$H$2:$H$5,,0)</f>
        <v>Senior</v>
      </c>
      <c r="O2521" s="29" t="str">
        <f>_xlfn.XLOOKUP($J2521,mapping!$D$2:$D$56,mapping!$E$2:$E$56,,0)</f>
        <v>United States</v>
      </c>
      <c r="P2521" s="29" t="str">
        <f>_xlfn.XLOOKUP($K2521,mapping!$P$2:$P$4,mapping!$Q$2:$Q$4,,0)</f>
        <v>Medium</v>
      </c>
      <c r="Q2521" s="29" t="str">
        <f>_xlfn.XLOOKUP($I2521,mapping!$M$2:$M$4,mapping!$N$2:$N$4,,0)</f>
        <v>On-site</v>
      </c>
    </row>
    <row r="2522" spans="1:17" x14ac:dyDescent="0.25">
      <c r="A2522" s="28">
        <v>2023</v>
      </c>
      <c r="B2522" s="29" t="s">
        <v>11</v>
      </c>
      <c r="C2522" s="29" t="s">
        <v>12</v>
      </c>
      <c r="D2522" s="29" t="s">
        <v>26</v>
      </c>
      <c r="E2522" s="28">
        <v>149600</v>
      </c>
      <c r="F2522" s="29" t="s">
        <v>14</v>
      </c>
      <c r="G2522" s="28">
        <v>149600</v>
      </c>
      <c r="H2522" s="29" t="s">
        <v>17</v>
      </c>
      <c r="I2522" s="28">
        <v>0</v>
      </c>
      <c r="J2522" s="29" t="s">
        <v>17</v>
      </c>
      <c r="K2522" s="29" t="s">
        <v>16</v>
      </c>
      <c r="L2522" s="29" t="str">
        <f>_xlfn.XLOOKUP($D2522,mapping!$B$2:$B$124,mapping!$A$2:$A$124,,0)</f>
        <v>Data Engineer</v>
      </c>
      <c r="M2522" s="29" t="str">
        <f>_xlfn.XLOOKUP($C2522,mapping!$J$2:$J$5,mapping!$K$2:$K$5,,0)</f>
        <v>Full-Time</v>
      </c>
      <c r="N2522" s="29" t="str">
        <f>_xlfn.XLOOKUP($B2522,mapping!$G$2:$G$5,mapping!$H$2:$H$5,,0)</f>
        <v>Mid-Level</v>
      </c>
      <c r="O2522" s="29" t="str">
        <f>_xlfn.XLOOKUP($J2522,mapping!$D$2:$D$56,mapping!$E$2:$E$56,,0)</f>
        <v>United States</v>
      </c>
      <c r="P2522" s="29" t="str">
        <f>_xlfn.XLOOKUP($K2522,mapping!$P$2:$P$4,mapping!$Q$2:$Q$4,,0)</f>
        <v>Medium</v>
      </c>
      <c r="Q2522" s="29" t="str">
        <f>_xlfn.XLOOKUP($I2522,mapping!$M$2:$M$4,mapping!$N$2:$N$4,,0)</f>
        <v>On-site</v>
      </c>
    </row>
    <row r="2523" spans="1:17" x14ac:dyDescent="0.25">
      <c r="A2523" s="28">
        <v>2022</v>
      </c>
      <c r="B2523" s="29" t="s">
        <v>21</v>
      </c>
      <c r="C2523" s="29" t="s">
        <v>12</v>
      </c>
      <c r="D2523" s="29" t="s">
        <v>26</v>
      </c>
      <c r="E2523" s="28">
        <v>275000</v>
      </c>
      <c r="F2523" s="29" t="s">
        <v>14</v>
      </c>
      <c r="G2523" s="28">
        <v>275000</v>
      </c>
      <c r="H2523" s="29" t="s">
        <v>17</v>
      </c>
      <c r="I2523" s="28">
        <v>100</v>
      </c>
      <c r="J2523" s="29" t="s">
        <v>17</v>
      </c>
      <c r="K2523" s="29" t="s">
        <v>16</v>
      </c>
      <c r="L2523" s="29" t="str">
        <f>_xlfn.XLOOKUP($D2523,mapping!$B$2:$B$124,mapping!$A$2:$A$124,,0)</f>
        <v>Data Engineer</v>
      </c>
      <c r="M2523" s="29" t="str">
        <f>_xlfn.XLOOKUP($C2523,mapping!$J$2:$J$5,mapping!$K$2:$K$5,,0)</f>
        <v>Full-Time</v>
      </c>
      <c r="N2523" s="29" t="str">
        <f>_xlfn.XLOOKUP($B2523,mapping!$G$2:$G$5,mapping!$H$2:$H$5,,0)</f>
        <v>Senior</v>
      </c>
      <c r="O2523" s="29" t="str">
        <f>_xlfn.XLOOKUP($J2523,mapping!$D$2:$D$56,mapping!$E$2:$E$56,,0)</f>
        <v>United States</v>
      </c>
      <c r="P2523" s="29" t="str">
        <f>_xlfn.XLOOKUP($K2523,mapping!$P$2:$P$4,mapping!$Q$2:$Q$4,,0)</f>
        <v>Medium</v>
      </c>
      <c r="Q2523" s="29" t="str">
        <f>_xlfn.XLOOKUP($I2523,mapping!$M$2:$M$4,mapping!$N$2:$N$4,,0)</f>
        <v>Remote</v>
      </c>
    </row>
    <row r="2524" spans="1:17" x14ac:dyDescent="0.25">
      <c r="A2524" s="28">
        <v>2023</v>
      </c>
      <c r="B2524" s="29" t="s">
        <v>21</v>
      </c>
      <c r="C2524" s="29" t="s">
        <v>12</v>
      </c>
      <c r="D2524" s="29" t="s">
        <v>86</v>
      </c>
      <c r="E2524" s="28">
        <v>140000</v>
      </c>
      <c r="F2524" s="29" t="s">
        <v>14</v>
      </c>
      <c r="G2524" s="28">
        <v>140000</v>
      </c>
      <c r="H2524" s="29" t="s">
        <v>45</v>
      </c>
      <c r="I2524" s="28">
        <v>100</v>
      </c>
      <c r="J2524" s="29" t="s">
        <v>45</v>
      </c>
      <c r="K2524" s="29" t="s">
        <v>16</v>
      </c>
      <c r="L2524" s="29" t="str">
        <f>_xlfn.XLOOKUP($D2524,mapping!$B$2:$B$124,mapping!$A$2:$A$124,,0)</f>
        <v>Business Intelligence</v>
      </c>
      <c r="M2524" s="29" t="str">
        <f>_xlfn.XLOOKUP($C2524,mapping!$J$2:$J$5,mapping!$K$2:$K$5,,0)</f>
        <v>Full-Time</v>
      </c>
      <c r="N2524" s="29" t="str">
        <f>_xlfn.XLOOKUP($B2524,mapping!$G$2:$G$5,mapping!$H$2:$H$5,,0)</f>
        <v>Senior</v>
      </c>
      <c r="O2524" s="29" t="str">
        <f>_xlfn.XLOOKUP($J2524,mapping!$D$2:$D$56,mapping!$E$2:$E$56,,0)</f>
        <v>Canada</v>
      </c>
      <c r="P2524" s="29" t="str">
        <f>_xlfn.XLOOKUP($K2524,mapping!$P$2:$P$4,mapping!$Q$2:$Q$4,,0)</f>
        <v>Medium</v>
      </c>
      <c r="Q2524" s="29" t="str">
        <f>_xlfn.XLOOKUP($I2524,mapping!$M$2:$M$4,mapping!$N$2:$N$4,,0)</f>
        <v>Remote</v>
      </c>
    </row>
    <row r="2525" spans="1:17" x14ac:dyDescent="0.25">
      <c r="A2525" s="28">
        <v>2023</v>
      </c>
      <c r="B2525" s="29" t="s">
        <v>21</v>
      </c>
      <c r="C2525" s="29" t="s">
        <v>12</v>
      </c>
      <c r="D2525" s="29" t="s">
        <v>18</v>
      </c>
      <c r="E2525" s="28">
        <v>142200</v>
      </c>
      <c r="F2525" s="29" t="s">
        <v>14</v>
      </c>
      <c r="G2525" s="28">
        <v>142200</v>
      </c>
      <c r="H2525" s="29" t="s">
        <v>17</v>
      </c>
      <c r="I2525" s="28">
        <v>0</v>
      </c>
      <c r="J2525" s="29" t="s">
        <v>17</v>
      </c>
      <c r="K2525" s="29" t="s">
        <v>16</v>
      </c>
      <c r="L2525" s="29" t="str">
        <f>_xlfn.XLOOKUP($D2525,mapping!$B$2:$B$124,mapping!$A$2:$A$124,,0)</f>
        <v>Machine Learning Engineer</v>
      </c>
      <c r="M2525" s="29" t="str">
        <f>_xlfn.XLOOKUP($C2525,mapping!$J$2:$J$5,mapping!$K$2:$K$5,,0)</f>
        <v>Full-Time</v>
      </c>
      <c r="N2525" s="29" t="str">
        <f>_xlfn.XLOOKUP($B2525,mapping!$G$2:$G$5,mapping!$H$2:$H$5,,0)</f>
        <v>Senior</v>
      </c>
      <c r="O2525" s="29" t="str">
        <f>_xlfn.XLOOKUP($J2525,mapping!$D$2:$D$56,mapping!$E$2:$E$56,,0)</f>
        <v>United States</v>
      </c>
      <c r="P2525" s="29" t="str">
        <f>_xlfn.XLOOKUP($K2525,mapping!$P$2:$P$4,mapping!$Q$2:$Q$4,,0)</f>
        <v>Medium</v>
      </c>
      <c r="Q2525" s="29" t="str">
        <f>_xlfn.XLOOKUP($I2525,mapping!$M$2:$M$4,mapping!$N$2:$N$4,,0)</f>
        <v>On-site</v>
      </c>
    </row>
    <row r="2526" spans="1:17" x14ac:dyDescent="0.25">
      <c r="A2526" s="28">
        <v>2024</v>
      </c>
      <c r="B2526" s="29" t="s">
        <v>11</v>
      </c>
      <c r="C2526" s="29" t="s">
        <v>12</v>
      </c>
      <c r="D2526" s="29" t="s">
        <v>72</v>
      </c>
      <c r="E2526" s="28">
        <v>65000</v>
      </c>
      <c r="F2526" s="29" t="s">
        <v>14</v>
      </c>
      <c r="G2526" s="28">
        <v>65000</v>
      </c>
      <c r="H2526" s="29" t="s">
        <v>17</v>
      </c>
      <c r="I2526" s="28">
        <v>0</v>
      </c>
      <c r="J2526" s="29" t="s">
        <v>17</v>
      </c>
      <c r="K2526" s="29" t="s">
        <v>16</v>
      </c>
      <c r="L2526" s="29" t="str">
        <f>_xlfn.XLOOKUP($D2526,mapping!$B$2:$B$124,mapping!$A$2:$A$124,,0)</f>
        <v>Data Manager</v>
      </c>
      <c r="M2526" s="29" t="str">
        <f>_xlfn.XLOOKUP($C2526,mapping!$J$2:$J$5,mapping!$K$2:$K$5,,0)</f>
        <v>Full-Time</v>
      </c>
      <c r="N2526" s="29" t="str">
        <f>_xlfn.XLOOKUP($B2526,mapping!$G$2:$G$5,mapping!$H$2:$H$5,,0)</f>
        <v>Mid-Level</v>
      </c>
      <c r="O2526" s="29" t="str">
        <f>_xlfn.XLOOKUP($J2526,mapping!$D$2:$D$56,mapping!$E$2:$E$56,,0)</f>
        <v>United States</v>
      </c>
      <c r="P2526" s="29" t="str">
        <f>_xlfn.XLOOKUP($K2526,mapping!$P$2:$P$4,mapping!$Q$2:$Q$4,,0)</f>
        <v>Medium</v>
      </c>
      <c r="Q2526" s="29" t="str">
        <f>_xlfn.XLOOKUP($I2526,mapping!$M$2:$M$4,mapping!$N$2:$N$4,,0)</f>
        <v>On-site</v>
      </c>
    </row>
    <row r="2527" spans="1:17" x14ac:dyDescent="0.25">
      <c r="A2527" s="28">
        <v>2023</v>
      </c>
      <c r="B2527" s="29" t="s">
        <v>21</v>
      </c>
      <c r="C2527" s="29" t="s">
        <v>12</v>
      </c>
      <c r="D2527" s="29" t="s">
        <v>51</v>
      </c>
      <c r="E2527" s="28">
        <v>136000</v>
      </c>
      <c r="F2527" s="29" t="s">
        <v>14</v>
      </c>
      <c r="G2527" s="28">
        <v>136000</v>
      </c>
      <c r="H2527" s="29" t="s">
        <v>17</v>
      </c>
      <c r="I2527" s="28">
        <v>0</v>
      </c>
      <c r="J2527" s="29" t="s">
        <v>17</v>
      </c>
      <c r="K2527" s="29" t="s">
        <v>33</v>
      </c>
      <c r="L2527" s="29" t="str">
        <f>_xlfn.XLOOKUP($D2527,mapping!$B$2:$B$124,mapping!$A$2:$A$124,,0)</f>
        <v>Applied Scientist</v>
      </c>
      <c r="M2527" s="29" t="str">
        <f>_xlfn.XLOOKUP($C2527,mapping!$J$2:$J$5,mapping!$K$2:$K$5,,0)</f>
        <v>Full-Time</v>
      </c>
      <c r="N2527" s="29" t="str">
        <f>_xlfn.XLOOKUP($B2527,mapping!$G$2:$G$5,mapping!$H$2:$H$5,,0)</f>
        <v>Senior</v>
      </c>
      <c r="O2527" s="29" t="str">
        <f>_xlfn.XLOOKUP($J2527,mapping!$D$2:$D$56,mapping!$E$2:$E$56,,0)</f>
        <v>United States</v>
      </c>
      <c r="P2527" s="29" t="str">
        <f>_xlfn.XLOOKUP($K2527,mapping!$P$2:$P$4,mapping!$Q$2:$Q$4,,0)</f>
        <v>Large</v>
      </c>
      <c r="Q2527" s="29" t="str">
        <f>_xlfn.XLOOKUP($I2527,mapping!$M$2:$M$4,mapping!$N$2:$N$4,,0)</f>
        <v>On-site</v>
      </c>
    </row>
    <row r="2528" spans="1:17" x14ac:dyDescent="0.25">
      <c r="A2528" s="28">
        <v>2024</v>
      </c>
      <c r="B2528" s="29" t="s">
        <v>11</v>
      </c>
      <c r="C2528" s="29" t="s">
        <v>12</v>
      </c>
      <c r="D2528" s="29" t="s">
        <v>26</v>
      </c>
      <c r="E2528" s="28">
        <v>70000</v>
      </c>
      <c r="F2528" s="29" t="s">
        <v>14</v>
      </c>
      <c r="G2528" s="28">
        <v>70000</v>
      </c>
      <c r="H2528" s="29" t="s">
        <v>17</v>
      </c>
      <c r="I2528" s="28">
        <v>0</v>
      </c>
      <c r="J2528" s="29" t="s">
        <v>17</v>
      </c>
      <c r="K2528" s="29" t="s">
        <v>16</v>
      </c>
      <c r="L2528" s="29" t="str">
        <f>_xlfn.XLOOKUP($D2528,mapping!$B$2:$B$124,mapping!$A$2:$A$124,,0)</f>
        <v>Data Engineer</v>
      </c>
      <c r="M2528" s="29" t="str">
        <f>_xlfn.XLOOKUP($C2528,mapping!$J$2:$J$5,mapping!$K$2:$K$5,,0)</f>
        <v>Full-Time</v>
      </c>
      <c r="N2528" s="29" t="str">
        <f>_xlfn.XLOOKUP($B2528,mapping!$G$2:$G$5,mapping!$H$2:$H$5,,0)</f>
        <v>Mid-Level</v>
      </c>
      <c r="O2528" s="29" t="str">
        <f>_xlfn.XLOOKUP($J2528,mapping!$D$2:$D$56,mapping!$E$2:$E$56,,0)</f>
        <v>United States</v>
      </c>
      <c r="P2528" s="29" t="str">
        <f>_xlfn.XLOOKUP($K2528,mapping!$P$2:$P$4,mapping!$Q$2:$Q$4,,0)</f>
        <v>Medium</v>
      </c>
      <c r="Q2528" s="29" t="str">
        <f>_xlfn.XLOOKUP($I2528,mapping!$M$2:$M$4,mapping!$N$2:$N$4,,0)</f>
        <v>On-site</v>
      </c>
    </row>
    <row r="2529" spans="1:17" x14ac:dyDescent="0.25">
      <c r="A2529" s="28">
        <v>2023</v>
      </c>
      <c r="B2529" s="29" t="s">
        <v>21</v>
      </c>
      <c r="C2529" s="29" t="s">
        <v>12</v>
      </c>
      <c r="D2529" s="29" t="s">
        <v>26</v>
      </c>
      <c r="E2529" s="28">
        <v>160000</v>
      </c>
      <c r="F2529" s="29" t="s">
        <v>14</v>
      </c>
      <c r="G2529" s="28">
        <v>160000</v>
      </c>
      <c r="H2529" s="29" t="s">
        <v>45</v>
      </c>
      <c r="I2529" s="28">
        <v>100</v>
      </c>
      <c r="J2529" s="29" t="s">
        <v>45</v>
      </c>
      <c r="K2529" s="29" t="s">
        <v>16</v>
      </c>
      <c r="L2529" s="29" t="str">
        <f>_xlfn.XLOOKUP($D2529,mapping!$B$2:$B$124,mapping!$A$2:$A$124,,0)</f>
        <v>Data Engineer</v>
      </c>
      <c r="M2529" s="29" t="str">
        <f>_xlfn.XLOOKUP($C2529,mapping!$J$2:$J$5,mapping!$K$2:$K$5,,0)</f>
        <v>Full-Time</v>
      </c>
      <c r="N2529" s="29" t="str">
        <f>_xlfn.XLOOKUP($B2529,mapping!$G$2:$G$5,mapping!$H$2:$H$5,,0)</f>
        <v>Senior</v>
      </c>
      <c r="O2529" s="29" t="str">
        <f>_xlfn.XLOOKUP($J2529,mapping!$D$2:$D$56,mapping!$E$2:$E$56,,0)</f>
        <v>Canada</v>
      </c>
      <c r="P2529" s="29" t="str">
        <f>_xlfn.XLOOKUP($K2529,mapping!$P$2:$P$4,mapping!$Q$2:$Q$4,,0)</f>
        <v>Medium</v>
      </c>
      <c r="Q2529" s="29" t="str">
        <f>_xlfn.XLOOKUP($I2529,mapping!$M$2:$M$4,mapping!$N$2:$N$4,,0)</f>
        <v>Remote</v>
      </c>
    </row>
    <row r="2530" spans="1:17" x14ac:dyDescent="0.25">
      <c r="A2530" s="28">
        <v>2023</v>
      </c>
      <c r="B2530" s="29" t="s">
        <v>21</v>
      </c>
      <c r="C2530" s="29" t="s">
        <v>12</v>
      </c>
      <c r="D2530" s="29" t="s">
        <v>13</v>
      </c>
      <c r="E2530" s="28">
        <v>51962</v>
      </c>
      <c r="F2530" s="29" t="s">
        <v>14</v>
      </c>
      <c r="G2530" s="28">
        <v>51962</v>
      </c>
      <c r="H2530" s="29" t="s">
        <v>17</v>
      </c>
      <c r="I2530" s="28">
        <v>0</v>
      </c>
      <c r="J2530" s="29" t="s">
        <v>17</v>
      </c>
      <c r="K2530" s="29" t="s">
        <v>16</v>
      </c>
      <c r="L2530" s="29" t="str">
        <f>_xlfn.XLOOKUP($D2530,mapping!$B$2:$B$124,mapping!$A$2:$A$124,,0)</f>
        <v>Data Analyst</v>
      </c>
      <c r="M2530" s="29" t="str">
        <f>_xlfn.XLOOKUP($C2530,mapping!$J$2:$J$5,mapping!$K$2:$K$5,,0)</f>
        <v>Full-Time</v>
      </c>
      <c r="N2530" s="29" t="str">
        <f>_xlfn.XLOOKUP($B2530,mapping!$G$2:$G$5,mapping!$H$2:$H$5,,0)</f>
        <v>Senior</v>
      </c>
      <c r="O2530" s="29" t="str">
        <f>_xlfn.XLOOKUP($J2530,mapping!$D$2:$D$56,mapping!$E$2:$E$56,,0)</f>
        <v>United States</v>
      </c>
      <c r="P2530" s="29" t="str">
        <f>_xlfn.XLOOKUP($K2530,mapping!$P$2:$P$4,mapping!$Q$2:$Q$4,,0)</f>
        <v>Medium</v>
      </c>
      <c r="Q2530" s="29" t="str">
        <f>_xlfn.XLOOKUP($I2530,mapping!$M$2:$M$4,mapping!$N$2:$N$4,,0)</f>
        <v>On-site</v>
      </c>
    </row>
    <row r="2531" spans="1:17" x14ac:dyDescent="0.25">
      <c r="A2531" s="28">
        <v>2022</v>
      </c>
      <c r="B2531" s="29" t="s">
        <v>21</v>
      </c>
      <c r="C2531" s="29" t="s">
        <v>12</v>
      </c>
      <c r="D2531" s="29" t="s">
        <v>22</v>
      </c>
      <c r="E2531" s="28">
        <v>88100</v>
      </c>
      <c r="F2531" s="29" t="s">
        <v>14</v>
      </c>
      <c r="G2531" s="28">
        <v>88100</v>
      </c>
      <c r="H2531" s="29" t="s">
        <v>17</v>
      </c>
      <c r="I2531" s="28">
        <v>0</v>
      </c>
      <c r="J2531" s="29" t="s">
        <v>17</v>
      </c>
      <c r="K2531" s="29" t="s">
        <v>16</v>
      </c>
      <c r="L2531" s="29" t="str">
        <f>_xlfn.XLOOKUP($D2531,mapping!$B$2:$B$124,mapping!$A$2:$A$124,,0)</f>
        <v>Data Scientist</v>
      </c>
      <c r="M2531" s="29" t="str">
        <f>_xlfn.XLOOKUP($C2531,mapping!$J$2:$J$5,mapping!$K$2:$K$5,,0)</f>
        <v>Full-Time</v>
      </c>
      <c r="N2531" s="29" t="str">
        <f>_xlfn.XLOOKUP($B2531,mapping!$G$2:$G$5,mapping!$H$2:$H$5,,0)</f>
        <v>Senior</v>
      </c>
      <c r="O2531" s="29" t="str">
        <f>_xlfn.XLOOKUP($J2531,mapping!$D$2:$D$56,mapping!$E$2:$E$56,,0)</f>
        <v>United States</v>
      </c>
      <c r="P2531" s="29" t="str">
        <f>_xlfn.XLOOKUP($K2531,mapping!$P$2:$P$4,mapping!$Q$2:$Q$4,,0)</f>
        <v>Medium</v>
      </c>
      <c r="Q2531" s="29" t="str">
        <f>_xlfn.XLOOKUP($I2531,mapping!$M$2:$M$4,mapping!$N$2:$N$4,,0)</f>
        <v>On-site</v>
      </c>
    </row>
    <row r="2532" spans="1:17" x14ac:dyDescent="0.25">
      <c r="A2532" s="28">
        <v>2023</v>
      </c>
      <c r="B2532" s="29" t="s">
        <v>21</v>
      </c>
      <c r="C2532" s="29" t="s">
        <v>12</v>
      </c>
      <c r="D2532" s="29" t="s">
        <v>26</v>
      </c>
      <c r="E2532" s="28">
        <v>96000</v>
      </c>
      <c r="F2532" s="29" t="s">
        <v>14</v>
      </c>
      <c r="G2532" s="28">
        <v>96000</v>
      </c>
      <c r="H2532" s="29" t="s">
        <v>17</v>
      </c>
      <c r="I2532" s="28">
        <v>100</v>
      </c>
      <c r="J2532" s="29" t="s">
        <v>17</v>
      </c>
      <c r="K2532" s="29" t="s">
        <v>16</v>
      </c>
      <c r="L2532" s="29" t="str">
        <f>_xlfn.XLOOKUP($D2532,mapping!$B$2:$B$124,mapping!$A$2:$A$124,,0)</f>
        <v>Data Engineer</v>
      </c>
      <c r="M2532" s="29" t="str">
        <f>_xlfn.XLOOKUP($C2532,mapping!$J$2:$J$5,mapping!$K$2:$K$5,,0)</f>
        <v>Full-Time</v>
      </c>
      <c r="N2532" s="29" t="str">
        <f>_xlfn.XLOOKUP($B2532,mapping!$G$2:$G$5,mapping!$H$2:$H$5,,0)</f>
        <v>Senior</v>
      </c>
      <c r="O2532" s="29" t="str">
        <f>_xlfn.XLOOKUP($J2532,mapping!$D$2:$D$56,mapping!$E$2:$E$56,,0)</f>
        <v>United States</v>
      </c>
      <c r="P2532" s="29" t="str">
        <f>_xlfn.XLOOKUP($K2532,mapping!$P$2:$P$4,mapping!$Q$2:$Q$4,,0)</f>
        <v>Medium</v>
      </c>
      <c r="Q2532" s="29" t="str">
        <f>_xlfn.XLOOKUP($I2532,mapping!$M$2:$M$4,mapping!$N$2:$N$4,,0)</f>
        <v>Remote</v>
      </c>
    </row>
    <row r="2533" spans="1:17" x14ac:dyDescent="0.25">
      <c r="A2533" s="28">
        <v>2023</v>
      </c>
      <c r="B2533" s="29" t="s">
        <v>21</v>
      </c>
      <c r="C2533" s="29" t="s">
        <v>12</v>
      </c>
      <c r="D2533" s="29" t="s">
        <v>34</v>
      </c>
      <c r="E2533" s="28">
        <v>225000</v>
      </c>
      <c r="F2533" s="29" t="s">
        <v>14</v>
      </c>
      <c r="G2533" s="28">
        <v>225000</v>
      </c>
      <c r="H2533" s="29" t="s">
        <v>17</v>
      </c>
      <c r="I2533" s="28">
        <v>0</v>
      </c>
      <c r="J2533" s="29" t="s">
        <v>17</v>
      </c>
      <c r="K2533" s="29" t="s">
        <v>16</v>
      </c>
      <c r="L2533" s="29" t="str">
        <f>_xlfn.XLOOKUP($D2533,mapping!$B$2:$B$124,mapping!$A$2:$A$124,,0)</f>
        <v>Researcher</v>
      </c>
      <c r="M2533" s="29" t="str">
        <f>_xlfn.XLOOKUP($C2533,mapping!$J$2:$J$5,mapping!$K$2:$K$5,,0)</f>
        <v>Full-Time</v>
      </c>
      <c r="N2533" s="29" t="str">
        <f>_xlfn.XLOOKUP($B2533,mapping!$G$2:$G$5,mapping!$H$2:$H$5,,0)</f>
        <v>Senior</v>
      </c>
      <c r="O2533" s="29" t="str">
        <f>_xlfn.XLOOKUP($J2533,mapping!$D$2:$D$56,mapping!$E$2:$E$56,,0)</f>
        <v>United States</v>
      </c>
      <c r="P2533" s="29" t="str">
        <f>_xlfn.XLOOKUP($K2533,mapping!$P$2:$P$4,mapping!$Q$2:$Q$4,,0)</f>
        <v>Medium</v>
      </c>
      <c r="Q2533" s="29" t="str">
        <f>_xlfn.XLOOKUP($I2533,mapping!$M$2:$M$4,mapping!$N$2:$N$4,,0)</f>
        <v>On-site</v>
      </c>
    </row>
    <row r="2534" spans="1:17" x14ac:dyDescent="0.25">
      <c r="A2534" s="28">
        <v>2023</v>
      </c>
      <c r="B2534" s="29" t="s">
        <v>21</v>
      </c>
      <c r="C2534" s="29" t="s">
        <v>12</v>
      </c>
      <c r="D2534" s="29" t="s">
        <v>26</v>
      </c>
      <c r="E2534" s="28">
        <v>139400</v>
      </c>
      <c r="F2534" s="29" t="s">
        <v>14</v>
      </c>
      <c r="G2534" s="28">
        <v>139400</v>
      </c>
      <c r="H2534" s="29" t="s">
        <v>17</v>
      </c>
      <c r="I2534" s="28">
        <v>0</v>
      </c>
      <c r="J2534" s="29" t="s">
        <v>17</v>
      </c>
      <c r="K2534" s="29" t="s">
        <v>16</v>
      </c>
      <c r="L2534" s="29" t="str">
        <f>_xlfn.XLOOKUP($D2534,mapping!$B$2:$B$124,mapping!$A$2:$A$124,,0)</f>
        <v>Data Engineer</v>
      </c>
      <c r="M2534" s="29" t="str">
        <f>_xlfn.XLOOKUP($C2534,mapping!$J$2:$J$5,mapping!$K$2:$K$5,,0)</f>
        <v>Full-Time</v>
      </c>
      <c r="N2534" s="29" t="str">
        <f>_xlfn.XLOOKUP($B2534,mapping!$G$2:$G$5,mapping!$H$2:$H$5,,0)</f>
        <v>Senior</v>
      </c>
      <c r="O2534" s="29" t="str">
        <f>_xlfn.XLOOKUP($J2534,mapping!$D$2:$D$56,mapping!$E$2:$E$56,,0)</f>
        <v>United States</v>
      </c>
      <c r="P2534" s="29" t="str">
        <f>_xlfn.XLOOKUP($K2534,mapping!$P$2:$P$4,mapping!$Q$2:$Q$4,,0)</f>
        <v>Medium</v>
      </c>
      <c r="Q2534" s="29" t="str">
        <f>_xlfn.XLOOKUP($I2534,mapping!$M$2:$M$4,mapping!$N$2:$N$4,,0)</f>
        <v>On-site</v>
      </c>
    </row>
    <row r="2535" spans="1:17" x14ac:dyDescent="0.25">
      <c r="A2535" s="28">
        <v>2023</v>
      </c>
      <c r="B2535" s="29" t="s">
        <v>21</v>
      </c>
      <c r="C2535" s="29" t="s">
        <v>12</v>
      </c>
      <c r="D2535" s="29" t="s">
        <v>23</v>
      </c>
      <c r="E2535" s="28">
        <v>225000</v>
      </c>
      <c r="F2535" s="29" t="s">
        <v>14</v>
      </c>
      <c r="G2535" s="28">
        <v>225000</v>
      </c>
      <c r="H2535" s="29" t="s">
        <v>17</v>
      </c>
      <c r="I2535" s="28">
        <v>0</v>
      </c>
      <c r="J2535" s="29" t="s">
        <v>17</v>
      </c>
      <c r="K2535" s="29" t="s">
        <v>16</v>
      </c>
      <c r="L2535" s="29" t="str">
        <f>_xlfn.XLOOKUP($D2535,mapping!$B$2:$B$124,mapping!$A$2:$A$124,,0)</f>
        <v>Researcher</v>
      </c>
      <c r="M2535" s="29" t="str">
        <f>_xlfn.XLOOKUP($C2535,mapping!$J$2:$J$5,mapping!$K$2:$K$5,,0)</f>
        <v>Full-Time</v>
      </c>
      <c r="N2535" s="29" t="str">
        <f>_xlfn.XLOOKUP($B2535,mapping!$G$2:$G$5,mapping!$H$2:$H$5,,0)</f>
        <v>Senior</v>
      </c>
      <c r="O2535" s="29" t="str">
        <f>_xlfn.XLOOKUP($J2535,mapping!$D$2:$D$56,mapping!$E$2:$E$56,,0)</f>
        <v>United States</v>
      </c>
      <c r="P2535" s="29" t="str">
        <f>_xlfn.XLOOKUP($K2535,mapping!$P$2:$P$4,mapping!$Q$2:$Q$4,,0)</f>
        <v>Medium</v>
      </c>
      <c r="Q2535" s="29" t="str">
        <f>_xlfn.XLOOKUP($I2535,mapping!$M$2:$M$4,mapping!$N$2:$N$4,,0)</f>
        <v>On-site</v>
      </c>
    </row>
    <row r="2536" spans="1:17" x14ac:dyDescent="0.25">
      <c r="A2536" s="28">
        <v>2022</v>
      </c>
      <c r="B2536" s="29" t="s">
        <v>21</v>
      </c>
      <c r="C2536" s="29" t="s">
        <v>12</v>
      </c>
      <c r="D2536" s="29" t="s">
        <v>13</v>
      </c>
      <c r="E2536" s="28">
        <v>150000</v>
      </c>
      <c r="F2536" s="29" t="s">
        <v>14</v>
      </c>
      <c r="G2536" s="28">
        <v>150000</v>
      </c>
      <c r="H2536" s="29" t="s">
        <v>17</v>
      </c>
      <c r="I2536" s="28">
        <v>100</v>
      </c>
      <c r="J2536" s="29" t="s">
        <v>17</v>
      </c>
      <c r="K2536" s="29" t="s">
        <v>16</v>
      </c>
      <c r="L2536" s="29" t="str">
        <f>_xlfn.XLOOKUP($D2536,mapping!$B$2:$B$124,mapping!$A$2:$A$124,,0)</f>
        <v>Data Analyst</v>
      </c>
      <c r="M2536" s="29" t="str">
        <f>_xlfn.XLOOKUP($C2536,mapping!$J$2:$J$5,mapping!$K$2:$K$5,,0)</f>
        <v>Full-Time</v>
      </c>
      <c r="N2536" s="29" t="str">
        <f>_xlfn.XLOOKUP($B2536,mapping!$G$2:$G$5,mapping!$H$2:$H$5,,0)</f>
        <v>Senior</v>
      </c>
      <c r="O2536" s="29" t="str">
        <f>_xlfn.XLOOKUP($J2536,mapping!$D$2:$D$56,mapping!$E$2:$E$56,,0)</f>
        <v>United States</v>
      </c>
      <c r="P2536" s="29" t="str">
        <f>_xlfn.XLOOKUP($K2536,mapping!$P$2:$P$4,mapping!$Q$2:$Q$4,,0)</f>
        <v>Medium</v>
      </c>
      <c r="Q2536" s="29" t="str">
        <f>_xlfn.XLOOKUP($I2536,mapping!$M$2:$M$4,mapping!$N$2:$N$4,,0)</f>
        <v>Remote</v>
      </c>
    </row>
    <row r="2537" spans="1:17" x14ac:dyDescent="0.25">
      <c r="A2537" s="28">
        <v>2024</v>
      </c>
      <c r="B2537" s="29" t="s">
        <v>29</v>
      </c>
      <c r="C2537" s="29" t="s">
        <v>12</v>
      </c>
      <c r="D2537" s="29" t="s">
        <v>178</v>
      </c>
      <c r="E2537" s="28">
        <v>90300</v>
      </c>
      <c r="F2537" s="29" t="s">
        <v>14</v>
      </c>
      <c r="G2537" s="28">
        <v>90300</v>
      </c>
      <c r="H2537" s="29" t="s">
        <v>17</v>
      </c>
      <c r="I2537" s="28">
        <v>0</v>
      </c>
      <c r="J2537" s="29" t="s">
        <v>17</v>
      </c>
      <c r="K2537" s="29" t="s">
        <v>16</v>
      </c>
      <c r="L2537" s="29" t="str">
        <f>_xlfn.XLOOKUP($D2537,mapping!$B$2:$B$124,mapping!$A$2:$A$124,,0)</f>
        <v>Data Analyst</v>
      </c>
      <c r="M2537" s="29" t="str">
        <f>_xlfn.XLOOKUP($C2537,mapping!$J$2:$J$5,mapping!$K$2:$K$5,,0)</f>
        <v>Full-Time</v>
      </c>
      <c r="N2537" s="29" t="str">
        <f>_xlfn.XLOOKUP($B2537,mapping!$G$2:$G$5,mapping!$H$2:$H$5,,0)</f>
        <v>Junior</v>
      </c>
      <c r="O2537" s="29" t="str">
        <f>_xlfn.XLOOKUP($J2537,mapping!$D$2:$D$56,mapping!$E$2:$E$56,,0)</f>
        <v>United States</v>
      </c>
      <c r="P2537" s="29" t="str">
        <f>_xlfn.XLOOKUP($K2537,mapping!$P$2:$P$4,mapping!$Q$2:$Q$4,,0)</f>
        <v>Medium</v>
      </c>
      <c r="Q2537" s="29" t="str">
        <f>_xlfn.XLOOKUP($I2537,mapping!$M$2:$M$4,mapping!$N$2:$N$4,,0)</f>
        <v>On-site</v>
      </c>
    </row>
    <row r="2538" spans="1:17" x14ac:dyDescent="0.25">
      <c r="A2538" s="28">
        <v>2023</v>
      </c>
      <c r="B2538" s="29" t="s">
        <v>11</v>
      </c>
      <c r="C2538" s="29" t="s">
        <v>12</v>
      </c>
      <c r="D2538" s="29" t="s">
        <v>69</v>
      </c>
      <c r="E2538" s="28">
        <v>109000</v>
      </c>
      <c r="F2538" s="29" t="s">
        <v>14</v>
      </c>
      <c r="G2538" s="28">
        <v>109000</v>
      </c>
      <c r="H2538" s="29" t="s">
        <v>17</v>
      </c>
      <c r="I2538" s="28">
        <v>0</v>
      </c>
      <c r="J2538" s="29" t="s">
        <v>17</v>
      </c>
      <c r="K2538" s="29" t="s">
        <v>16</v>
      </c>
      <c r="L2538" s="29" t="str">
        <f>_xlfn.XLOOKUP($D2538,mapping!$B$2:$B$124,mapping!$A$2:$A$124,,0)</f>
        <v>Data Manager</v>
      </c>
      <c r="M2538" s="29" t="str">
        <f>_xlfn.XLOOKUP($C2538,mapping!$J$2:$J$5,mapping!$K$2:$K$5,,0)</f>
        <v>Full-Time</v>
      </c>
      <c r="N2538" s="29" t="str">
        <f>_xlfn.XLOOKUP($B2538,mapping!$G$2:$G$5,mapping!$H$2:$H$5,,0)</f>
        <v>Mid-Level</v>
      </c>
      <c r="O2538" s="29" t="str">
        <f>_xlfn.XLOOKUP($J2538,mapping!$D$2:$D$56,mapping!$E$2:$E$56,,0)</f>
        <v>United States</v>
      </c>
      <c r="P2538" s="29" t="str">
        <f>_xlfn.XLOOKUP($K2538,mapping!$P$2:$P$4,mapping!$Q$2:$Q$4,,0)</f>
        <v>Medium</v>
      </c>
      <c r="Q2538" s="29" t="str">
        <f>_xlfn.XLOOKUP($I2538,mapping!$M$2:$M$4,mapping!$N$2:$N$4,,0)</f>
        <v>On-site</v>
      </c>
    </row>
    <row r="2539" spans="1:17" x14ac:dyDescent="0.25">
      <c r="A2539" s="28">
        <v>2023</v>
      </c>
      <c r="B2539" s="29" t="s">
        <v>21</v>
      </c>
      <c r="C2539" s="29" t="s">
        <v>12</v>
      </c>
      <c r="D2539" s="29" t="s">
        <v>22</v>
      </c>
      <c r="E2539" s="28">
        <v>212000</v>
      </c>
      <c r="F2539" s="29" t="s">
        <v>14</v>
      </c>
      <c r="G2539" s="28">
        <v>212000</v>
      </c>
      <c r="H2539" s="29" t="s">
        <v>17</v>
      </c>
      <c r="I2539" s="28">
        <v>0</v>
      </c>
      <c r="J2539" s="29" t="s">
        <v>17</v>
      </c>
      <c r="K2539" s="29" t="s">
        <v>16</v>
      </c>
      <c r="L2539" s="29" t="str">
        <f>_xlfn.XLOOKUP($D2539,mapping!$B$2:$B$124,mapping!$A$2:$A$124,,0)</f>
        <v>Data Scientist</v>
      </c>
      <c r="M2539" s="29" t="str">
        <f>_xlfn.XLOOKUP($C2539,mapping!$J$2:$J$5,mapping!$K$2:$K$5,,0)</f>
        <v>Full-Time</v>
      </c>
      <c r="N2539" s="29" t="str">
        <f>_xlfn.XLOOKUP($B2539,mapping!$G$2:$G$5,mapping!$H$2:$H$5,,0)</f>
        <v>Senior</v>
      </c>
      <c r="O2539" s="29" t="str">
        <f>_xlfn.XLOOKUP($J2539,mapping!$D$2:$D$56,mapping!$E$2:$E$56,,0)</f>
        <v>United States</v>
      </c>
      <c r="P2539" s="29" t="str">
        <f>_xlfn.XLOOKUP($K2539,mapping!$P$2:$P$4,mapping!$Q$2:$Q$4,,0)</f>
        <v>Medium</v>
      </c>
      <c r="Q2539" s="29" t="str">
        <f>_xlfn.XLOOKUP($I2539,mapping!$M$2:$M$4,mapping!$N$2:$N$4,,0)</f>
        <v>On-site</v>
      </c>
    </row>
    <row r="2540" spans="1:17" x14ac:dyDescent="0.25">
      <c r="A2540" s="28">
        <v>2023</v>
      </c>
      <c r="B2540" s="29" t="s">
        <v>21</v>
      </c>
      <c r="C2540" s="29" t="s">
        <v>12</v>
      </c>
      <c r="D2540" s="29" t="s">
        <v>51</v>
      </c>
      <c r="E2540" s="28">
        <v>164000</v>
      </c>
      <c r="F2540" s="29" t="s">
        <v>14</v>
      </c>
      <c r="G2540" s="28">
        <v>164000</v>
      </c>
      <c r="H2540" s="29" t="s">
        <v>17</v>
      </c>
      <c r="I2540" s="28">
        <v>100</v>
      </c>
      <c r="J2540" s="29" t="s">
        <v>17</v>
      </c>
      <c r="K2540" s="29" t="s">
        <v>16</v>
      </c>
      <c r="L2540" s="29" t="str">
        <f>_xlfn.XLOOKUP($D2540,mapping!$B$2:$B$124,mapping!$A$2:$A$124,,0)</f>
        <v>Applied Scientist</v>
      </c>
      <c r="M2540" s="29" t="str">
        <f>_xlfn.XLOOKUP($C2540,mapping!$J$2:$J$5,mapping!$K$2:$K$5,,0)</f>
        <v>Full-Time</v>
      </c>
      <c r="N2540" s="29" t="str">
        <f>_xlfn.XLOOKUP($B2540,mapping!$G$2:$G$5,mapping!$H$2:$H$5,,0)</f>
        <v>Senior</v>
      </c>
      <c r="O2540" s="29" t="str">
        <f>_xlfn.XLOOKUP($J2540,mapping!$D$2:$D$56,mapping!$E$2:$E$56,,0)</f>
        <v>United States</v>
      </c>
      <c r="P2540" s="29" t="str">
        <f>_xlfn.XLOOKUP($K2540,mapping!$P$2:$P$4,mapping!$Q$2:$Q$4,,0)</f>
        <v>Medium</v>
      </c>
      <c r="Q2540" s="29" t="str">
        <f>_xlfn.XLOOKUP($I2540,mapping!$M$2:$M$4,mapping!$N$2:$N$4,,0)</f>
        <v>Remote</v>
      </c>
    </row>
    <row r="2541" spans="1:17" x14ac:dyDescent="0.25">
      <c r="A2541" s="28">
        <v>2023</v>
      </c>
      <c r="B2541" s="29" t="s">
        <v>21</v>
      </c>
      <c r="C2541" s="29" t="s">
        <v>12</v>
      </c>
      <c r="D2541" s="29" t="s">
        <v>13</v>
      </c>
      <c r="E2541" s="28">
        <v>128500</v>
      </c>
      <c r="F2541" s="29" t="s">
        <v>14</v>
      </c>
      <c r="G2541" s="28">
        <v>128500</v>
      </c>
      <c r="H2541" s="29" t="s">
        <v>17</v>
      </c>
      <c r="I2541" s="28">
        <v>0</v>
      </c>
      <c r="J2541" s="29" t="s">
        <v>17</v>
      </c>
      <c r="K2541" s="29" t="s">
        <v>16</v>
      </c>
      <c r="L2541" s="29" t="str">
        <f>_xlfn.XLOOKUP($D2541,mapping!$B$2:$B$124,mapping!$A$2:$A$124,,0)</f>
        <v>Data Analyst</v>
      </c>
      <c r="M2541" s="29" t="str">
        <f>_xlfn.XLOOKUP($C2541,mapping!$J$2:$J$5,mapping!$K$2:$K$5,,0)</f>
        <v>Full-Time</v>
      </c>
      <c r="N2541" s="29" t="str">
        <f>_xlfn.XLOOKUP($B2541,mapping!$G$2:$G$5,mapping!$H$2:$H$5,,0)</f>
        <v>Senior</v>
      </c>
      <c r="O2541" s="29" t="str">
        <f>_xlfn.XLOOKUP($J2541,mapping!$D$2:$D$56,mapping!$E$2:$E$56,,0)</f>
        <v>United States</v>
      </c>
      <c r="P2541" s="29" t="str">
        <f>_xlfn.XLOOKUP($K2541,mapping!$P$2:$P$4,mapping!$Q$2:$Q$4,,0)</f>
        <v>Medium</v>
      </c>
      <c r="Q2541" s="29" t="str">
        <f>_xlfn.XLOOKUP($I2541,mapping!$M$2:$M$4,mapping!$N$2:$N$4,,0)</f>
        <v>On-site</v>
      </c>
    </row>
    <row r="2542" spans="1:17" x14ac:dyDescent="0.25">
      <c r="A2542" s="28">
        <v>2024</v>
      </c>
      <c r="B2542" s="29" t="s">
        <v>11</v>
      </c>
      <c r="C2542" s="29" t="s">
        <v>12</v>
      </c>
      <c r="D2542" s="29" t="s">
        <v>26</v>
      </c>
      <c r="E2542" s="28">
        <v>210000</v>
      </c>
      <c r="F2542" s="29" t="s">
        <v>14</v>
      </c>
      <c r="G2542" s="28">
        <v>210000</v>
      </c>
      <c r="H2542" s="29" t="s">
        <v>17</v>
      </c>
      <c r="I2542" s="28">
        <v>0</v>
      </c>
      <c r="J2542" s="29" t="s">
        <v>17</v>
      </c>
      <c r="K2542" s="29" t="s">
        <v>16</v>
      </c>
      <c r="L2542" s="29" t="str">
        <f>_xlfn.XLOOKUP($D2542,mapping!$B$2:$B$124,mapping!$A$2:$A$124,,0)</f>
        <v>Data Engineer</v>
      </c>
      <c r="M2542" s="29" t="str">
        <f>_xlfn.XLOOKUP($C2542,mapping!$J$2:$J$5,mapping!$K$2:$K$5,,0)</f>
        <v>Full-Time</v>
      </c>
      <c r="N2542" s="29" t="str">
        <f>_xlfn.XLOOKUP($B2542,mapping!$G$2:$G$5,mapping!$H$2:$H$5,,0)</f>
        <v>Mid-Level</v>
      </c>
      <c r="O2542" s="29" t="str">
        <f>_xlfn.XLOOKUP($J2542,mapping!$D$2:$D$56,mapping!$E$2:$E$56,,0)</f>
        <v>United States</v>
      </c>
      <c r="P2542" s="29" t="str">
        <f>_xlfn.XLOOKUP($K2542,mapping!$P$2:$P$4,mapping!$Q$2:$Q$4,,0)</f>
        <v>Medium</v>
      </c>
      <c r="Q2542" s="29" t="str">
        <f>_xlfn.XLOOKUP($I2542,mapping!$M$2:$M$4,mapping!$N$2:$N$4,,0)</f>
        <v>On-site</v>
      </c>
    </row>
    <row r="2543" spans="1:17" x14ac:dyDescent="0.25">
      <c r="A2543" s="28">
        <v>2022</v>
      </c>
      <c r="B2543" s="29" t="s">
        <v>21</v>
      </c>
      <c r="C2543" s="29" t="s">
        <v>12</v>
      </c>
      <c r="D2543" s="29" t="s">
        <v>26</v>
      </c>
      <c r="E2543" s="28">
        <v>177600</v>
      </c>
      <c r="F2543" s="29" t="s">
        <v>14</v>
      </c>
      <c r="G2543" s="28">
        <v>177600</v>
      </c>
      <c r="H2543" s="29" t="s">
        <v>17</v>
      </c>
      <c r="I2543" s="28">
        <v>100</v>
      </c>
      <c r="J2543" s="29" t="s">
        <v>17</v>
      </c>
      <c r="K2543" s="29" t="s">
        <v>33</v>
      </c>
      <c r="L2543" s="29" t="str">
        <f>_xlfn.XLOOKUP($D2543,mapping!$B$2:$B$124,mapping!$A$2:$A$124,,0)</f>
        <v>Data Engineer</v>
      </c>
      <c r="M2543" s="29" t="str">
        <f>_xlfn.XLOOKUP($C2543,mapping!$J$2:$J$5,mapping!$K$2:$K$5,,0)</f>
        <v>Full-Time</v>
      </c>
      <c r="N2543" s="29" t="str">
        <f>_xlfn.XLOOKUP($B2543,mapping!$G$2:$G$5,mapping!$H$2:$H$5,,0)</f>
        <v>Senior</v>
      </c>
      <c r="O2543" s="29" t="str">
        <f>_xlfn.XLOOKUP($J2543,mapping!$D$2:$D$56,mapping!$E$2:$E$56,,0)</f>
        <v>United States</v>
      </c>
      <c r="P2543" s="29" t="str">
        <f>_xlfn.XLOOKUP($K2543,mapping!$P$2:$P$4,mapping!$Q$2:$Q$4,,0)</f>
        <v>Large</v>
      </c>
      <c r="Q2543" s="29" t="str">
        <f>_xlfn.XLOOKUP($I2543,mapping!$M$2:$M$4,mapping!$N$2:$N$4,,0)</f>
        <v>Remote</v>
      </c>
    </row>
    <row r="2544" spans="1:17" x14ac:dyDescent="0.25">
      <c r="A2544" s="28">
        <v>2024</v>
      </c>
      <c r="B2544" s="29" t="s">
        <v>11</v>
      </c>
      <c r="C2544" s="29" t="s">
        <v>12</v>
      </c>
      <c r="D2544" s="29" t="s">
        <v>62</v>
      </c>
      <c r="E2544" s="28">
        <v>65800</v>
      </c>
      <c r="F2544" s="29" t="s">
        <v>14</v>
      </c>
      <c r="G2544" s="28">
        <v>65800</v>
      </c>
      <c r="H2544" s="29" t="s">
        <v>17</v>
      </c>
      <c r="I2544" s="28">
        <v>0</v>
      </c>
      <c r="J2544" s="29" t="s">
        <v>17</v>
      </c>
      <c r="K2544" s="29" t="s">
        <v>33</v>
      </c>
      <c r="L2544" s="29" t="str">
        <f>_xlfn.XLOOKUP($D2544,mapping!$B$2:$B$124,mapping!$A$2:$A$124,,0)</f>
        <v>Business Intelligence</v>
      </c>
      <c r="M2544" s="29" t="str">
        <f>_xlfn.XLOOKUP($C2544,mapping!$J$2:$J$5,mapping!$K$2:$K$5,,0)</f>
        <v>Full-Time</v>
      </c>
      <c r="N2544" s="29" t="str">
        <f>_xlfn.XLOOKUP($B2544,mapping!$G$2:$G$5,mapping!$H$2:$H$5,,0)</f>
        <v>Mid-Level</v>
      </c>
      <c r="O2544" s="29" t="str">
        <f>_xlfn.XLOOKUP($J2544,mapping!$D$2:$D$56,mapping!$E$2:$E$56,,0)</f>
        <v>United States</v>
      </c>
      <c r="P2544" s="29" t="str">
        <f>_xlfn.XLOOKUP($K2544,mapping!$P$2:$P$4,mapping!$Q$2:$Q$4,,0)</f>
        <v>Large</v>
      </c>
      <c r="Q2544" s="29" t="str">
        <f>_xlfn.XLOOKUP($I2544,mapping!$M$2:$M$4,mapping!$N$2:$N$4,,0)</f>
        <v>On-site</v>
      </c>
    </row>
    <row r="2545" spans="1:17" x14ac:dyDescent="0.25">
      <c r="A2545" s="28">
        <v>2021</v>
      </c>
      <c r="B2545" s="29" t="s">
        <v>11</v>
      </c>
      <c r="C2545" s="29" t="s">
        <v>12</v>
      </c>
      <c r="D2545" s="29" t="s">
        <v>13</v>
      </c>
      <c r="E2545" s="28">
        <v>75000</v>
      </c>
      <c r="F2545" s="29" t="s">
        <v>14</v>
      </c>
      <c r="G2545" s="28">
        <v>75000</v>
      </c>
      <c r="H2545" s="29" t="s">
        <v>17</v>
      </c>
      <c r="I2545" s="28">
        <v>0</v>
      </c>
      <c r="J2545" s="29" t="s">
        <v>17</v>
      </c>
      <c r="K2545" s="29" t="s">
        <v>33</v>
      </c>
      <c r="L2545" s="29" t="str">
        <f>_xlfn.XLOOKUP($D2545,mapping!$B$2:$B$124,mapping!$A$2:$A$124,,0)</f>
        <v>Data Analyst</v>
      </c>
      <c r="M2545" s="29" t="str">
        <f>_xlfn.XLOOKUP($C2545,mapping!$J$2:$J$5,mapping!$K$2:$K$5,,0)</f>
        <v>Full-Time</v>
      </c>
      <c r="N2545" s="29" t="str">
        <f>_xlfn.XLOOKUP($B2545,mapping!$G$2:$G$5,mapping!$H$2:$H$5,,0)</f>
        <v>Mid-Level</v>
      </c>
      <c r="O2545" s="29" t="str">
        <f>_xlfn.XLOOKUP($J2545,mapping!$D$2:$D$56,mapping!$E$2:$E$56,,0)</f>
        <v>United States</v>
      </c>
      <c r="P2545" s="29" t="str">
        <f>_xlfn.XLOOKUP($K2545,mapping!$P$2:$P$4,mapping!$Q$2:$Q$4,,0)</f>
        <v>Large</v>
      </c>
      <c r="Q2545" s="29" t="str">
        <f>_xlfn.XLOOKUP($I2545,mapping!$M$2:$M$4,mapping!$N$2:$N$4,,0)</f>
        <v>On-site</v>
      </c>
    </row>
    <row r="2546" spans="1:17" x14ac:dyDescent="0.25">
      <c r="A2546" s="28">
        <v>2024</v>
      </c>
      <c r="B2546" s="29" t="s">
        <v>11</v>
      </c>
      <c r="C2546" s="29" t="s">
        <v>12</v>
      </c>
      <c r="D2546" s="29" t="s">
        <v>22</v>
      </c>
      <c r="E2546" s="28">
        <v>166000</v>
      </c>
      <c r="F2546" s="29" t="s">
        <v>14</v>
      </c>
      <c r="G2546" s="28">
        <v>166000</v>
      </c>
      <c r="H2546" s="29" t="s">
        <v>17</v>
      </c>
      <c r="I2546" s="28">
        <v>0</v>
      </c>
      <c r="J2546" s="29" t="s">
        <v>17</v>
      </c>
      <c r="K2546" s="29" t="s">
        <v>16</v>
      </c>
      <c r="L2546" s="29" t="str">
        <f>_xlfn.XLOOKUP($D2546,mapping!$B$2:$B$124,mapping!$A$2:$A$124,,0)</f>
        <v>Data Scientist</v>
      </c>
      <c r="M2546" s="29" t="str">
        <f>_xlfn.XLOOKUP($C2546,mapping!$J$2:$J$5,mapping!$K$2:$K$5,,0)</f>
        <v>Full-Time</v>
      </c>
      <c r="N2546" s="29" t="str">
        <f>_xlfn.XLOOKUP($B2546,mapping!$G$2:$G$5,mapping!$H$2:$H$5,,0)</f>
        <v>Mid-Level</v>
      </c>
      <c r="O2546" s="29" t="str">
        <f>_xlfn.XLOOKUP($J2546,mapping!$D$2:$D$56,mapping!$E$2:$E$56,,0)</f>
        <v>United States</v>
      </c>
      <c r="P2546" s="29" t="str">
        <f>_xlfn.XLOOKUP($K2546,mapping!$P$2:$P$4,mapping!$Q$2:$Q$4,,0)</f>
        <v>Medium</v>
      </c>
      <c r="Q2546" s="29" t="str">
        <f>_xlfn.XLOOKUP($I2546,mapping!$M$2:$M$4,mapping!$N$2:$N$4,,0)</f>
        <v>On-site</v>
      </c>
    </row>
    <row r="2547" spans="1:17" x14ac:dyDescent="0.25">
      <c r="A2547" s="28">
        <v>2023</v>
      </c>
      <c r="B2547" s="29" t="s">
        <v>21</v>
      </c>
      <c r="C2547" s="29" t="s">
        <v>12</v>
      </c>
      <c r="D2547" s="29" t="s">
        <v>62</v>
      </c>
      <c r="E2547" s="28">
        <v>225000</v>
      </c>
      <c r="F2547" s="29" t="s">
        <v>14</v>
      </c>
      <c r="G2547" s="28">
        <v>225000</v>
      </c>
      <c r="H2547" s="29" t="s">
        <v>17</v>
      </c>
      <c r="I2547" s="28">
        <v>0</v>
      </c>
      <c r="J2547" s="29" t="s">
        <v>17</v>
      </c>
      <c r="K2547" s="29" t="s">
        <v>16</v>
      </c>
      <c r="L2547" s="29" t="str">
        <f>_xlfn.XLOOKUP($D2547,mapping!$B$2:$B$124,mapping!$A$2:$A$124,,0)</f>
        <v>Business Intelligence</v>
      </c>
      <c r="M2547" s="29" t="str">
        <f>_xlfn.XLOOKUP($C2547,mapping!$J$2:$J$5,mapping!$K$2:$K$5,,0)</f>
        <v>Full-Time</v>
      </c>
      <c r="N2547" s="29" t="str">
        <f>_xlfn.XLOOKUP($B2547,mapping!$G$2:$G$5,mapping!$H$2:$H$5,,0)</f>
        <v>Senior</v>
      </c>
      <c r="O2547" s="29" t="str">
        <f>_xlfn.XLOOKUP($J2547,mapping!$D$2:$D$56,mapping!$E$2:$E$56,,0)</f>
        <v>United States</v>
      </c>
      <c r="P2547" s="29" t="str">
        <f>_xlfn.XLOOKUP($K2547,mapping!$P$2:$P$4,mapping!$Q$2:$Q$4,,0)</f>
        <v>Medium</v>
      </c>
      <c r="Q2547" s="29" t="str">
        <f>_xlfn.XLOOKUP($I2547,mapping!$M$2:$M$4,mapping!$N$2:$N$4,,0)</f>
        <v>On-site</v>
      </c>
    </row>
    <row r="2548" spans="1:17" x14ac:dyDescent="0.25">
      <c r="A2548" s="28">
        <v>2022</v>
      </c>
      <c r="B2548" s="29" t="s">
        <v>29</v>
      </c>
      <c r="C2548" s="29" t="s">
        <v>12</v>
      </c>
      <c r="D2548" s="29" t="s">
        <v>120</v>
      </c>
      <c r="E2548" s="28">
        <v>63000</v>
      </c>
      <c r="F2548" s="29" t="s">
        <v>19</v>
      </c>
      <c r="G2548" s="28">
        <v>66192</v>
      </c>
      <c r="H2548" s="29" t="s">
        <v>36</v>
      </c>
      <c r="I2548" s="28">
        <v>50</v>
      </c>
      <c r="J2548" s="29" t="s">
        <v>36</v>
      </c>
      <c r="K2548" s="29" t="s">
        <v>33</v>
      </c>
      <c r="L2548" s="29" t="str">
        <f>_xlfn.XLOOKUP($D2548,mapping!$B$2:$B$124,mapping!$A$2:$A$124,,0)</f>
        <v>Machine Learning Engineer</v>
      </c>
      <c r="M2548" s="29" t="str">
        <f>_xlfn.XLOOKUP($C2548,mapping!$J$2:$J$5,mapping!$K$2:$K$5,,0)</f>
        <v>Full-Time</v>
      </c>
      <c r="N2548" s="29" t="str">
        <f>_xlfn.XLOOKUP($B2548,mapping!$G$2:$G$5,mapping!$H$2:$H$5,,0)</f>
        <v>Junior</v>
      </c>
      <c r="O2548" s="29" t="str">
        <f>_xlfn.XLOOKUP($J2548,mapping!$D$2:$D$56,mapping!$E$2:$E$56,,0)</f>
        <v>Germany</v>
      </c>
      <c r="P2548" s="29" t="str">
        <f>_xlfn.XLOOKUP($K2548,mapping!$P$2:$P$4,mapping!$Q$2:$Q$4,,0)</f>
        <v>Large</v>
      </c>
      <c r="Q2548" s="29" t="str">
        <f>_xlfn.XLOOKUP($I2548,mapping!$M$2:$M$4,mapping!$N$2:$N$4,,0)</f>
        <v>Hybrid</v>
      </c>
    </row>
    <row r="2549" spans="1:17" x14ac:dyDescent="0.25">
      <c r="A2549" s="28">
        <v>2023</v>
      </c>
      <c r="B2549" s="29" t="s">
        <v>21</v>
      </c>
      <c r="C2549" s="29" t="s">
        <v>12</v>
      </c>
      <c r="D2549" s="29" t="s">
        <v>18</v>
      </c>
      <c r="E2549" s="28">
        <v>275000</v>
      </c>
      <c r="F2549" s="29" t="s">
        <v>14</v>
      </c>
      <c r="G2549" s="28">
        <v>275000</v>
      </c>
      <c r="H2549" s="29" t="s">
        <v>17</v>
      </c>
      <c r="I2549" s="28">
        <v>0</v>
      </c>
      <c r="J2549" s="29" t="s">
        <v>17</v>
      </c>
      <c r="K2549" s="29" t="s">
        <v>16</v>
      </c>
      <c r="L2549" s="29" t="str">
        <f>_xlfn.XLOOKUP($D2549,mapping!$B$2:$B$124,mapping!$A$2:$A$124,,0)</f>
        <v>Machine Learning Engineer</v>
      </c>
      <c r="M2549" s="29" t="str">
        <f>_xlfn.XLOOKUP($C2549,mapping!$J$2:$J$5,mapping!$K$2:$K$5,,0)</f>
        <v>Full-Time</v>
      </c>
      <c r="N2549" s="29" t="str">
        <f>_xlfn.XLOOKUP($B2549,mapping!$G$2:$G$5,mapping!$H$2:$H$5,,0)</f>
        <v>Senior</v>
      </c>
      <c r="O2549" s="29" t="str">
        <f>_xlfn.XLOOKUP($J2549,mapping!$D$2:$D$56,mapping!$E$2:$E$56,,0)</f>
        <v>United States</v>
      </c>
      <c r="P2549" s="29" t="str">
        <f>_xlfn.XLOOKUP($K2549,mapping!$P$2:$P$4,mapping!$Q$2:$Q$4,,0)</f>
        <v>Medium</v>
      </c>
      <c r="Q2549" s="29" t="str">
        <f>_xlfn.XLOOKUP($I2549,mapping!$M$2:$M$4,mapping!$N$2:$N$4,,0)</f>
        <v>On-site</v>
      </c>
    </row>
    <row r="2550" spans="1:17" x14ac:dyDescent="0.25">
      <c r="A2550" s="28">
        <v>2024</v>
      </c>
      <c r="B2550" s="29" t="s">
        <v>21</v>
      </c>
      <c r="C2550" s="29" t="s">
        <v>12</v>
      </c>
      <c r="D2550" s="29" t="s">
        <v>26</v>
      </c>
      <c r="E2550" s="28">
        <v>38000</v>
      </c>
      <c r="F2550" s="29" t="s">
        <v>27</v>
      </c>
      <c r="G2550" s="28">
        <v>47500</v>
      </c>
      <c r="H2550" s="29" t="s">
        <v>28</v>
      </c>
      <c r="I2550" s="28">
        <v>100</v>
      </c>
      <c r="J2550" s="29" t="s">
        <v>28</v>
      </c>
      <c r="K2550" s="29" t="s">
        <v>16</v>
      </c>
      <c r="L2550" s="29" t="str">
        <f>_xlfn.XLOOKUP($D2550,mapping!$B$2:$B$124,mapping!$A$2:$A$124,,0)</f>
        <v>Data Engineer</v>
      </c>
      <c r="M2550" s="29" t="str">
        <f>_xlfn.XLOOKUP($C2550,mapping!$J$2:$J$5,mapping!$K$2:$K$5,,0)</f>
        <v>Full-Time</v>
      </c>
      <c r="N2550" s="29" t="str">
        <f>_xlfn.XLOOKUP($B2550,mapping!$G$2:$G$5,mapping!$H$2:$H$5,,0)</f>
        <v>Senior</v>
      </c>
      <c r="O2550" s="29" t="str">
        <f>_xlfn.XLOOKUP($J2550,mapping!$D$2:$D$56,mapping!$E$2:$E$56,,0)</f>
        <v>United Kingdom</v>
      </c>
      <c r="P2550" s="29" t="str">
        <f>_xlfn.XLOOKUP($K2550,mapping!$P$2:$P$4,mapping!$Q$2:$Q$4,,0)</f>
        <v>Medium</v>
      </c>
      <c r="Q2550" s="29" t="str">
        <f>_xlfn.XLOOKUP($I2550,mapping!$M$2:$M$4,mapping!$N$2:$N$4,,0)</f>
        <v>Remote</v>
      </c>
    </row>
    <row r="2551" spans="1:17" x14ac:dyDescent="0.25">
      <c r="A2551" s="28">
        <v>2021</v>
      </c>
      <c r="B2551" s="29" t="s">
        <v>11</v>
      </c>
      <c r="C2551" s="29" t="s">
        <v>12</v>
      </c>
      <c r="D2551" s="29" t="s">
        <v>26</v>
      </c>
      <c r="E2551" s="28">
        <v>48000</v>
      </c>
      <c r="F2551" s="29" t="s">
        <v>27</v>
      </c>
      <c r="G2551" s="28">
        <v>66022</v>
      </c>
      <c r="H2551" s="29" t="s">
        <v>179</v>
      </c>
      <c r="I2551" s="28">
        <v>50</v>
      </c>
      <c r="J2551" s="29" t="s">
        <v>28</v>
      </c>
      <c r="K2551" s="29" t="s">
        <v>56</v>
      </c>
      <c r="L2551" s="29" t="str">
        <f>_xlfn.XLOOKUP($D2551,mapping!$B$2:$B$124,mapping!$A$2:$A$124,,0)</f>
        <v>Data Engineer</v>
      </c>
      <c r="M2551" s="29" t="str">
        <f>_xlfn.XLOOKUP($C2551,mapping!$J$2:$J$5,mapping!$K$2:$K$5,,0)</f>
        <v>Full-Time</v>
      </c>
      <c r="N2551" s="29" t="str">
        <f>_xlfn.XLOOKUP($B2551,mapping!$G$2:$G$5,mapping!$H$2:$H$5,,0)</f>
        <v>Mid-Level</v>
      </c>
      <c r="O2551" s="29" t="str">
        <f>_xlfn.XLOOKUP($J2551,mapping!$D$2:$D$56,mapping!$E$2:$E$56,,0)</f>
        <v>United Kingdom</v>
      </c>
      <c r="P2551" s="29" t="str">
        <f>_xlfn.XLOOKUP($K2551,mapping!$P$2:$P$4,mapping!$Q$2:$Q$4,,0)</f>
        <v>Small</v>
      </c>
      <c r="Q2551" s="29" t="str">
        <f>_xlfn.XLOOKUP($I2551,mapping!$M$2:$M$4,mapping!$N$2:$N$4,,0)</f>
        <v>Hybrid</v>
      </c>
    </row>
    <row r="2552" spans="1:17" x14ac:dyDescent="0.25">
      <c r="A2552" s="28">
        <v>2023</v>
      </c>
      <c r="B2552" s="29" t="s">
        <v>11</v>
      </c>
      <c r="C2552" s="29" t="s">
        <v>12</v>
      </c>
      <c r="D2552" s="29" t="s">
        <v>26</v>
      </c>
      <c r="E2552" s="28">
        <v>45000</v>
      </c>
      <c r="F2552" s="29" t="s">
        <v>19</v>
      </c>
      <c r="G2552" s="28">
        <v>48585</v>
      </c>
      <c r="H2552" s="29" t="s">
        <v>136</v>
      </c>
      <c r="I2552" s="28">
        <v>100</v>
      </c>
      <c r="J2552" s="29" t="s">
        <v>136</v>
      </c>
      <c r="K2552" s="29" t="s">
        <v>16</v>
      </c>
      <c r="L2552" s="29" t="str">
        <f>_xlfn.XLOOKUP($D2552,mapping!$B$2:$B$124,mapping!$A$2:$A$124,,0)</f>
        <v>Data Engineer</v>
      </c>
      <c r="M2552" s="29" t="str">
        <f>_xlfn.XLOOKUP($C2552,mapping!$J$2:$J$5,mapping!$K$2:$K$5,,0)</f>
        <v>Full-Time</v>
      </c>
      <c r="N2552" s="29" t="str">
        <f>_xlfn.XLOOKUP($B2552,mapping!$G$2:$G$5,mapping!$H$2:$H$5,,0)</f>
        <v>Mid-Level</v>
      </c>
      <c r="O2552" s="29" t="str">
        <f>_xlfn.XLOOKUP($J2552,mapping!$D$2:$D$56,mapping!$E$2:$E$56,,0)</f>
        <v>Slovenia</v>
      </c>
      <c r="P2552" s="29" t="str">
        <f>_xlfn.XLOOKUP($K2552,mapping!$P$2:$P$4,mapping!$Q$2:$Q$4,,0)</f>
        <v>Medium</v>
      </c>
      <c r="Q2552" s="29" t="str">
        <f>_xlfn.XLOOKUP($I2552,mapping!$M$2:$M$4,mapping!$N$2:$N$4,,0)</f>
        <v>Remote</v>
      </c>
    </row>
    <row r="2553" spans="1:17" x14ac:dyDescent="0.25">
      <c r="A2553" s="28">
        <v>2024</v>
      </c>
      <c r="B2553" s="29" t="s">
        <v>21</v>
      </c>
      <c r="C2553" s="29" t="s">
        <v>12</v>
      </c>
      <c r="D2553" s="29" t="s">
        <v>22</v>
      </c>
      <c r="E2553" s="28">
        <v>130000</v>
      </c>
      <c r="F2553" s="29" t="s">
        <v>14</v>
      </c>
      <c r="G2553" s="28">
        <v>130000</v>
      </c>
      <c r="H2553" s="29" t="s">
        <v>17</v>
      </c>
      <c r="I2553" s="28">
        <v>0</v>
      </c>
      <c r="J2553" s="29" t="s">
        <v>17</v>
      </c>
      <c r="K2553" s="29" t="s">
        <v>16</v>
      </c>
      <c r="L2553" s="29" t="str">
        <f>_xlfn.XLOOKUP($D2553,mapping!$B$2:$B$124,mapping!$A$2:$A$124,,0)</f>
        <v>Data Scientist</v>
      </c>
      <c r="M2553" s="29" t="str">
        <f>_xlfn.XLOOKUP($C2553,mapping!$J$2:$J$5,mapping!$K$2:$K$5,,0)</f>
        <v>Full-Time</v>
      </c>
      <c r="N2553" s="29" t="str">
        <f>_xlfn.XLOOKUP($B2553,mapping!$G$2:$G$5,mapping!$H$2:$H$5,,0)</f>
        <v>Senior</v>
      </c>
      <c r="O2553" s="29" t="str">
        <f>_xlfn.XLOOKUP($J2553,mapping!$D$2:$D$56,mapping!$E$2:$E$56,,0)</f>
        <v>United States</v>
      </c>
      <c r="P2553" s="29" t="str">
        <f>_xlfn.XLOOKUP($K2553,mapping!$P$2:$P$4,mapping!$Q$2:$Q$4,,0)</f>
        <v>Medium</v>
      </c>
      <c r="Q2553" s="29" t="str">
        <f>_xlfn.XLOOKUP($I2553,mapping!$M$2:$M$4,mapping!$N$2:$N$4,,0)</f>
        <v>On-site</v>
      </c>
    </row>
    <row r="2554" spans="1:17" x14ac:dyDescent="0.25">
      <c r="A2554" s="28">
        <v>2023</v>
      </c>
      <c r="B2554" s="29" t="s">
        <v>21</v>
      </c>
      <c r="C2554" s="29" t="s">
        <v>12</v>
      </c>
      <c r="D2554" s="29" t="s">
        <v>22</v>
      </c>
      <c r="E2554" s="28">
        <v>130000</v>
      </c>
      <c r="F2554" s="29" t="s">
        <v>14</v>
      </c>
      <c r="G2554" s="28">
        <v>130000</v>
      </c>
      <c r="H2554" s="29" t="s">
        <v>17</v>
      </c>
      <c r="I2554" s="28">
        <v>0</v>
      </c>
      <c r="J2554" s="29" t="s">
        <v>17</v>
      </c>
      <c r="K2554" s="29" t="s">
        <v>16</v>
      </c>
      <c r="L2554" s="29" t="str">
        <f>_xlfn.XLOOKUP($D2554,mapping!$B$2:$B$124,mapping!$A$2:$A$124,,0)</f>
        <v>Data Scientist</v>
      </c>
      <c r="M2554" s="29" t="str">
        <f>_xlfn.XLOOKUP($C2554,mapping!$J$2:$J$5,mapping!$K$2:$K$5,,0)</f>
        <v>Full-Time</v>
      </c>
      <c r="N2554" s="29" t="str">
        <f>_xlfn.XLOOKUP($B2554,mapping!$G$2:$G$5,mapping!$H$2:$H$5,,0)</f>
        <v>Senior</v>
      </c>
      <c r="O2554" s="29" t="str">
        <f>_xlfn.XLOOKUP($J2554,mapping!$D$2:$D$56,mapping!$E$2:$E$56,,0)</f>
        <v>United States</v>
      </c>
      <c r="P2554" s="29" t="str">
        <f>_xlfn.XLOOKUP($K2554,mapping!$P$2:$P$4,mapping!$Q$2:$Q$4,,0)</f>
        <v>Medium</v>
      </c>
      <c r="Q2554" s="29" t="str">
        <f>_xlfn.XLOOKUP($I2554,mapping!$M$2:$M$4,mapping!$N$2:$N$4,,0)</f>
        <v>On-site</v>
      </c>
    </row>
    <row r="2555" spans="1:17" x14ac:dyDescent="0.25">
      <c r="A2555" s="28">
        <v>2023</v>
      </c>
      <c r="B2555" s="29" t="s">
        <v>21</v>
      </c>
      <c r="C2555" s="29" t="s">
        <v>12</v>
      </c>
      <c r="D2555" s="29" t="s">
        <v>51</v>
      </c>
      <c r="E2555" s="28">
        <v>260000</v>
      </c>
      <c r="F2555" s="29" t="s">
        <v>14</v>
      </c>
      <c r="G2555" s="28">
        <v>260000</v>
      </c>
      <c r="H2555" s="29" t="s">
        <v>17</v>
      </c>
      <c r="I2555" s="28">
        <v>0</v>
      </c>
      <c r="J2555" s="29" t="s">
        <v>17</v>
      </c>
      <c r="K2555" s="29" t="s">
        <v>33</v>
      </c>
      <c r="L2555" s="29" t="str">
        <f>_xlfn.XLOOKUP($D2555,mapping!$B$2:$B$124,mapping!$A$2:$A$124,,0)</f>
        <v>Applied Scientist</v>
      </c>
      <c r="M2555" s="29" t="str">
        <f>_xlfn.XLOOKUP($C2555,mapping!$J$2:$J$5,mapping!$K$2:$K$5,,0)</f>
        <v>Full-Time</v>
      </c>
      <c r="N2555" s="29" t="str">
        <f>_xlfn.XLOOKUP($B2555,mapping!$G$2:$G$5,mapping!$H$2:$H$5,,0)</f>
        <v>Senior</v>
      </c>
      <c r="O2555" s="29" t="str">
        <f>_xlfn.XLOOKUP($J2555,mapping!$D$2:$D$56,mapping!$E$2:$E$56,,0)</f>
        <v>United States</v>
      </c>
      <c r="P2555" s="29" t="str">
        <f>_xlfn.XLOOKUP($K2555,mapping!$P$2:$P$4,mapping!$Q$2:$Q$4,,0)</f>
        <v>Large</v>
      </c>
      <c r="Q2555" s="29" t="str">
        <f>_xlfn.XLOOKUP($I2555,mapping!$M$2:$M$4,mapping!$N$2:$N$4,,0)</f>
        <v>On-site</v>
      </c>
    </row>
    <row r="2556" spans="1:17" x14ac:dyDescent="0.25">
      <c r="A2556" s="28">
        <v>2022</v>
      </c>
      <c r="B2556" s="29" t="s">
        <v>21</v>
      </c>
      <c r="C2556" s="29" t="s">
        <v>12</v>
      </c>
      <c r="D2556" s="29" t="s">
        <v>22</v>
      </c>
      <c r="E2556" s="28">
        <v>129300</v>
      </c>
      <c r="F2556" s="29" t="s">
        <v>14</v>
      </c>
      <c r="G2556" s="28">
        <v>129300</v>
      </c>
      <c r="H2556" s="29" t="s">
        <v>17</v>
      </c>
      <c r="I2556" s="28">
        <v>0</v>
      </c>
      <c r="J2556" s="29" t="s">
        <v>17</v>
      </c>
      <c r="K2556" s="29" t="s">
        <v>16</v>
      </c>
      <c r="L2556" s="29" t="str">
        <f>_xlfn.XLOOKUP($D2556,mapping!$B$2:$B$124,mapping!$A$2:$A$124,,0)</f>
        <v>Data Scientist</v>
      </c>
      <c r="M2556" s="29" t="str">
        <f>_xlfn.XLOOKUP($C2556,mapping!$J$2:$J$5,mapping!$K$2:$K$5,,0)</f>
        <v>Full-Time</v>
      </c>
      <c r="N2556" s="29" t="str">
        <f>_xlfn.XLOOKUP($B2556,mapping!$G$2:$G$5,mapping!$H$2:$H$5,,0)</f>
        <v>Senior</v>
      </c>
      <c r="O2556" s="29" t="str">
        <f>_xlfn.XLOOKUP($J2556,mapping!$D$2:$D$56,mapping!$E$2:$E$56,,0)</f>
        <v>United States</v>
      </c>
      <c r="P2556" s="29" t="str">
        <f>_xlfn.XLOOKUP($K2556,mapping!$P$2:$P$4,mapping!$Q$2:$Q$4,,0)</f>
        <v>Medium</v>
      </c>
      <c r="Q2556" s="29" t="str">
        <f>_xlfn.XLOOKUP($I2556,mapping!$M$2:$M$4,mapping!$N$2:$N$4,,0)</f>
        <v>On-site</v>
      </c>
    </row>
    <row r="2557" spans="1:17" x14ac:dyDescent="0.25">
      <c r="A2557" s="28">
        <v>2024</v>
      </c>
      <c r="B2557" s="29" t="s">
        <v>21</v>
      </c>
      <c r="C2557" s="29" t="s">
        <v>12</v>
      </c>
      <c r="D2557" s="29" t="s">
        <v>13</v>
      </c>
      <c r="E2557" s="28">
        <v>115000</v>
      </c>
      <c r="F2557" s="29" t="s">
        <v>14</v>
      </c>
      <c r="G2557" s="28">
        <v>115000</v>
      </c>
      <c r="H2557" s="29" t="s">
        <v>17</v>
      </c>
      <c r="I2557" s="28">
        <v>0</v>
      </c>
      <c r="J2557" s="29" t="s">
        <v>17</v>
      </c>
      <c r="K2557" s="29" t="s">
        <v>16</v>
      </c>
      <c r="L2557" s="29" t="str">
        <f>_xlfn.XLOOKUP($D2557,mapping!$B$2:$B$124,mapping!$A$2:$A$124,,0)</f>
        <v>Data Analyst</v>
      </c>
      <c r="M2557" s="29" t="str">
        <f>_xlfn.XLOOKUP($C2557,mapping!$J$2:$J$5,mapping!$K$2:$K$5,,0)</f>
        <v>Full-Time</v>
      </c>
      <c r="N2557" s="29" t="str">
        <f>_xlfn.XLOOKUP($B2557,mapping!$G$2:$G$5,mapping!$H$2:$H$5,,0)</f>
        <v>Senior</v>
      </c>
      <c r="O2557" s="29" t="str">
        <f>_xlfn.XLOOKUP($J2557,mapping!$D$2:$D$56,mapping!$E$2:$E$56,,0)</f>
        <v>United States</v>
      </c>
      <c r="P2557" s="29" t="str">
        <f>_xlfn.XLOOKUP($K2557,mapping!$P$2:$P$4,mapping!$Q$2:$Q$4,,0)</f>
        <v>Medium</v>
      </c>
      <c r="Q2557" s="29" t="str">
        <f>_xlfn.XLOOKUP($I2557,mapping!$M$2:$M$4,mapping!$N$2:$N$4,,0)</f>
        <v>On-site</v>
      </c>
    </row>
    <row r="2558" spans="1:17" x14ac:dyDescent="0.25">
      <c r="A2558" s="28">
        <v>2023</v>
      </c>
      <c r="B2558" s="29" t="s">
        <v>21</v>
      </c>
      <c r="C2558" s="29" t="s">
        <v>12</v>
      </c>
      <c r="D2558" s="29" t="s">
        <v>22</v>
      </c>
      <c r="E2558" s="28">
        <v>168400</v>
      </c>
      <c r="F2558" s="29" t="s">
        <v>14</v>
      </c>
      <c r="G2558" s="28">
        <v>168400</v>
      </c>
      <c r="H2558" s="29" t="s">
        <v>17</v>
      </c>
      <c r="I2558" s="28">
        <v>0</v>
      </c>
      <c r="J2558" s="29" t="s">
        <v>17</v>
      </c>
      <c r="K2558" s="29" t="s">
        <v>16</v>
      </c>
      <c r="L2558" s="29" t="str">
        <f>_xlfn.XLOOKUP($D2558,mapping!$B$2:$B$124,mapping!$A$2:$A$124,,0)</f>
        <v>Data Scientist</v>
      </c>
      <c r="M2558" s="29" t="str">
        <f>_xlfn.XLOOKUP($C2558,mapping!$J$2:$J$5,mapping!$K$2:$K$5,,0)</f>
        <v>Full-Time</v>
      </c>
      <c r="N2558" s="29" t="str">
        <f>_xlfn.XLOOKUP($B2558,mapping!$G$2:$G$5,mapping!$H$2:$H$5,,0)</f>
        <v>Senior</v>
      </c>
      <c r="O2558" s="29" t="str">
        <f>_xlfn.XLOOKUP($J2558,mapping!$D$2:$D$56,mapping!$E$2:$E$56,,0)</f>
        <v>United States</v>
      </c>
      <c r="P2558" s="29" t="str">
        <f>_xlfn.XLOOKUP($K2558,mapping!$P$2:$P$4,mapping!$Q$2:$Q$4,,0)</f>
        <v>Medium</v>
      </c>
      <c r="Q2558" s="29" t="str">
        <f>_xlfn.XLOOKUP($I2558,mapping!$M$2:$M$4,mapping!$N$2:$N$4,,0)</f>
        <v>On-site</v>
      </c>
    </row>
    <row r="2559" spans="1:17" x14ac:dyDescent="0.25">
      <c r="A2559" s="28">
        <v>2024</v>
      </c>
      <c r="B2559" s="29" t="s">
        <v>21</v>
      </c>
      <c r="C2559" s="29" t="s">
        <v>12</v>
      </c>
      <c r="D2559" s="29" t="s">
        <v>62</v>
      </c>
      <c r="E2559" s="28">
        <v>156476</v>
      </c>
      <c r="F2559" s="29" t="s">
        <v>14</v>
      </c>
      <c r="G2559" s="28">
        <v>156476</v>
      </c>
      <c r="H2559" s="29" t="s">
        <v>17</v>
      </c>
      <c r="I2559" s="28">
        <v>100</v>
      </c>
      <c r="J2559" s="29" t="s">
        <v>17</v>
      </c>
      <c r="K2559" s="29" t="s">
        <v>16</v>
      </c>
      <c r="L2559" s="29" t="str">
        <f>_xlfn.XLOOKUP($D2559,mapping!$B$2:$B$124,mapping!$A$2:$A$124,,0)</f>
        <v>Business Intelligence</v>
      </c>
      <c r="M2559" s="29" t="str">
        <f>_xlfn.XLOOKUP($C2559,mapping!$J$2:$J$5,mapping!$K$2:$K$5,,0)</f>
        <v>Full-Time</v>
      </c>
      <c r="N2559" s="29" t="str">
        <f>_xlfn.XLOOKUP($B2559,mapping!$G$2:$G$5,mapping!$H$2:$H$5,,0)</f>
        <v>Senior</v>
      </c>
      <c r="O2559" s="29" t="str">
        <f>_xlfn.XLOOKUP($J2559,mapping!$D$2:$D$56,mapping!$E$2:$E$56,,0)</f>
        <v>United States</v>
      </c>
      <c r="P2559" s="29" t="str">
        <f>_xlfn.XLOOKUP($K2559,mapping!$P$2:$P$4,mapping!$Q$2:$Q$4,,0)</f>
        <v>Medium</v>
      </c>
      <c r="Q2559" s="29" t="str">
        <f>_xlfn.XLOOKUP($I2559,mapping!$M$2:$M$4,mapping!$N$2:$N$4,,0)</f>
        <v>Remote</v>
      </c>
    </row>
    <row r="2560" spans="1:17" x14ac:dyDescent="0.25">
      <c r="A2560" s="28">
        <v>2024</v>
      </c>
      <c r="B2560" s="29" t="s">
        <v>11</v>
      </c>
      <c r="C2560" s="29" t="s">
        <v>12</v>
      </c>
      <c r="D2560" s="29" t="s">
        <v>13</v>
      </c>
      <c r="E2560" s="28">
        <v>61800</v>
      </c>
      <c r="F2560" s="29" t="s">
        <v>14</v>
      </c>
      <c r="G2560" s="28">
        <v>61800</v>
      </c>
      <c r="H2560" s="29" t="s">
        <v>17</v>
      </c>
      <c r="I2560" s="28">
        <v>100</v>
      </c>
      <c r="J2560" s="29" t="s">
        <v>17</v>
      </c>
      <c r="K2560" s="29" t="s">
        <v>16</v>
      </c>
      <c r="L2560" s="29" t="str">
        <f>_xlfn.XLOOKUP($D2560,mapping!$B$2:$B$124,mapping!$A$2:$A$124,,0)</f>
        <v>Data Analyst</v>
      </c>
      <c r="M2560" s="29" t="str">
        <f>_xlfn.XLOOKUP($C2560,mapping!$J$2:$J$5,mapping!$K$2:$K$5,,0)</f>
        <v>Full-Time</v>
      </c>
      <c r="N2560" s="29" t="str">
        <f>_xlfn.XLOOKUP($B2560,mapping!$G$2:$G$5,mapping!$H$2:$H$5,,0)</f>
        <v>Mid-Level</v>
      </c>
      <c r="O2560" s="29" t="str">
        <f>_xlfn.XLOOKUP($J2560,mapping!$D$2:$D$56,mapping!$E$2:$E$56,,0)</f>
        <v>United States</v>
      </c>
      <c r="P2560" s="29" t="str">
        <f>_xlfn.XLOOKUP($K2560,mapping!$P$2:$P$4,mapping!$Q$2:$Q$4,,0)</f>
        <v>Medium</v>
      </c>
      <c r="Q2560" s="29" t="str">
        <f>_xlfn.XLOOKUP($I2560,mapping!$M$2:$M$4,mapping!$N$2:$N$4,,0)</f>
        <v>Remote</v>
      </c>
    </row>
    <row r="2561" spans="1:17" x14ac:dyDescent="0.25">
      <c r="A2561" s="28">
        <v>2024</v>
      </c>
      <c r="B2561" s="29" t="s">
        <v>11</v>
      </c>
      <c r="C2561" s="29" t="s">
        <v>12</v>
      </c>
      <c r="D2561" s="29" t="s">
        <v>22</v>
      </c>
      <c r="E2561" s="28">
        <v>161875</v>
      </c>
      <c r="F2561" s="29" t="s">
        <v>14</v>
      </c>
      <c r="G2561" s="28">
        <v>161875</v>
      </c>
      <c r="H2561" s="29" t="s">
        <v>17</v>
      </c>
      <c r="I2561" s="28">
        <v>0</v>
      </c>
      <c r="J2561" s="29" t="s">
        <v>17</v>
      </c>
      <c r="K2561" s="29" t="s">
        <v>16</v>
      </c>
      <c r="L2561" s="29" t="str">
        <f>_xlfn.XLOOKUP($D2561,mapping!$B$2:$B$124,mapping!$A$2:$A$124,,0)</f>
        <v>Data Scientist</v>
      </c>
      <c r="M2561" s="29" t="str">
        <f>_xlfn.XLOOKUP($C2561,mapping!$J$2:$J$5,mapping!$K$2:$K$5,,0)</f>
        <v>Full-Time</v>
      </c>
      <c r="N2561" s="29" t="str">
        <f>_xlfn.XLOOKUP($B2561,mapping!$G$2:$G$5,mapping!$H$2:$H$5,,0)</f>
        <v>Mid-Level</v>
      </c>
      <c r="O2561" s="29" t="str">
        <f>_xlfn.XLOOKUP($J2561,mapping!$D$2:$D$56,mapping!$E$2:$E$56,,0)</f>
        <v>United States</v>
      </c>
      <c r="P2561" s="29" t="str">
        <f>_xlfn.XLOOKUP($K2561,mapping!$P$2:$P$4,mapping!$Q$2:$Q$4,,0)</f>
        <v>Medium</v>
      </c>
      <c r="Q2561" s="29" t="str">
        <f>_xlfn.XLOOKUP($I2561,mapping!$M$2:$M$4,mapping!$N$2:$N$4,,0)</f>
        <v>On-site</v>
      </c>
    </row>
    <row r="2562" spans="1:17" x14ac:dyDescent="0.25">
      <c r="A2562" s="28">
        <v>2024</v>
      </c>
      <c r="B2562" s="29" t="s">
        <v>11</v>
      </c>
      <c r="C2562" s="29" t="s">
        <v>12</v>
      </c>
      <c r="D2562" s="29" t="s">
        <v>26</v>
      </c>
      <c r="E2562" s="28">
        <v>121800</v>
      </c>
      <c r="F2562" s="29" t="s">
        <v>14</v>
      </c>
      <c r="G2562" s="28">
        <v>121800</v>
      </c>
      <c r="H2562" s="29" t="s">
        <v>17</v>
      </c>
      <c r="I2562" s="28">
        <v>0</v>
      </c>
      <c r="J2562" s="29" t="s">
        <v>17</v>
      </c>
      <c r="K2562" s="29" t="s">
        <v>16</v>
      </c>
      <c r="L2562" s="29" t="str">
        <f>_xlfn.XLOOKUP($D2562,mapping!$B$2:$B$124,mapping!$A$2:$A$124,,0)</f>
        <v>Data Engineer</v>
      </c>
      <c r="M2562" s="29" t="str">
        <f>_xlfn.XLOOKUP($C2562,mapping!$J$2:$J$5,mapping!$K$2:$K$5,,0)</f>
        <v>Full-Time</v>
      </c>
      <c r="N2562" s="29" t="str">
        <f>_xlfn.XLOOKUP($B2562,mapping!$G$2:$G$5,mapping!$H$2:$H$5,,0)</f>
        <v>Mid-Level</v>
      </c>
      <c r="O2562" s="29" t="str">
        <f>_xlfn.XLOOKUP($J2562,mapping!$D$2:$D$56,mapping!$E$2:$E$56,,0)</f>
        <v>United States</v>
      </c>
      <c r="P2562" s="29" t="str">
        <f>_xlfn.XLOOKUP($K2562,mapping!$P$2:$P$4,mapping!$Q$2:$Q$4,,0)</f>
        <v>Medium</v>
      </c>
      <c r="Q2562" s="29" t="str">
        <f>_xlfn.XLOOKUP($I2562,mapping!$M$2:$M$4,mapping!$N$2:$N$4,,0)</f>
        <v>On-site</v>
      </c>
    </row>
    <row r="2563" spans="1:17" x14ac:dyDescent="0.25">
      <c r="A2563" s="28">
        <v>2023</v>
      </c>
      <c r="B2563" s="29" t="s">
        <v>25</v>
      </c>
      <c r="C2563" s="29" t="s">
        <v>12</v>
      </c>
      <c r="D2563" s="29" t="s">
        <v>76</v>
      </c>
      <c r="E2563" s="28">
        <v>269600</v>
      </c>
      <c r="F2563" s="29" t="s">
        <v>14</v>
      </c>
      <c r="G2563" s="28">
        <v>269600</v>
      </c>
      <c r="H2563" s="29" t="s">
        <v>17</v>
      </c>
      <c r="I2563" s="28">
        <v>100</v>
      </c>
      <c r="J2563" s="29" t="s">
        <v>17</v>
      </c>
      <c r="K2563" s="29" t="s">
        <v>16</v>
      </c>
      <c r="L2563" s="29" t="str">
        <f>_xlfn.XLOOKUP($D2563,mapping!$B$2:$B$124,mapping!$A$2:$A$124,,0)</f>
        <v>Data Manager</v>
      </c>
      <c r="M2563" s="29" t="str">
        <f>_xlfn.XLOOKUP($C2563,mapping!$J$2:$J$5,mapping!$K$2:$K$5,,0)</f>
        <v>Full-Time</v>
      </c>
      <c r="N2563" s="29" t="str">
        <f>_xlfn.XLOOKUP($B2563,mapping!$G$2:$G$5,mapping!$H$2:$H$5,,0)</f>
        <v>Executive</v>
      </c>
      <c r="O2563" s="29" t="str">
        <f>_xlfn.XLOOKUP($J2563,mapping!$D$2:$D$56,mapping!$E$2:$E$56,,0)</f>
        <v>United States</v>
      </c>
      <c r="P2563" s="29" t="str">
        <f>_xlfn.XLOOKUP($K2563,mapping!$P$2:$P$4,mapping!$Q$2:$Q$4,,0)</f>
        <v>Medium</v>
      </c>
      <c r="Q2563" s="29" t="str">
        <f>_xlfn.XLOOKUP($I2563,mapping!$M$2:$M$4,mapping!$N$2:$N$4,,0)</f>
        <v>Remote</v>
      </c>
    </row>
    <row r="2564" spans="1:17" x14ac:dyDescent="0.25">
      <c r="A2564" s="28">
        <v>2021</v>
      </c>
      <c r="B2564" s="29" t="s">
        <v>29</v>
      </c>
      <c r="C2564" s="29" t="s">
        <v>12</v>
      </c>
      <c r="D2564" s="29" t="s">
        <v>167</v>
      </c>
      <c r="E2564" s="28">
        <v>80000</v>
      </c>
      <c r="F2564" s="29" t="s">
        <v>27</v>
      </c>
      <c r="G2564" s="28">
        <v>110037</v>
      </c>
      <c r="H2564" s="29" t="s">
        <v>28</v>
      </c>
      <c r="I2564" s="28">
        <v>0</v>
      </c>
      <c r="J2564" s="29" t="s">
        <v>28</v>
      </c>
      <c r="K2564" s="29" t="s">
        <v>33</v>
      </c>
      <c r="L2564" s="29" t="str">
        <f>_xlfn.XLOOKUP($D2564,mapping!$B$2:$B$124,mapping!$A$2:$A$124,,0)</f>
        <v>Data Scientist</v>
      </c>
      <c r="M2564" s="29" t="str">
        <f>_xlfn.XLOOKUP($C2564,mapping!$J$2:$J$5,mapping!$K$2:$K$5,,0)</f>
        <v>Full-Time</v>
      </c>
      <c r="N2564" s="29" t="str">
        <f>_xlfn.XLOOKUP($B2564,mapping!$G$2:$G$5,mapping!$H$2:$H$5,,0)</f>
        <v>Junior</v>
      </c>
      <c r="O2564" s="29" t="str">
        <f>_xlfn.XLOOKUP($J2564,mapping!$D$2:$D$56,mapping!$E$2:$E$56,,0)</f>
        <v>United Kingdom</v>
      </c>
      <c r="P2564" s="29" t="str">
        <f>_xlfn.XLOOKUP($K2564,mapping!$P$2:$P$4,mapping!$Q$2:$Q$4,,0)</f>
        <v>Large</v>
      </c>
      <c r="Q2564" s="29" t="str">
        <f>_xlfn.XLOOKUP($I2564,mapping!$M$2:$M$4,mapping!$N$2:$N$4,,0)</f>
        <v>On-site</v>
      </c>
    </row>
    <row r="2565" spans="1:17" x14ac:dyDescent="0.25">
      <c r="A2565" s="28">
        <v>2024</v>
      </c>
      <c r="B2565" s="29" t="s">
        <v>21</v>
      </c>
      <c r="C2565" s="29" t="s">
        <v>12</v>
      </c>
      <c r="D2565" s="29" t="s">
        <v>18</v>
      </c>
      <c r="E2565" s="28">
        <v>315000</v>
      </c>
      <c r="F2565" s="29" t="s">
        <v>14</v>
      </c>
      <c r="G2565" s="28">
        <v>315000</v>
      </c>
      <c r="H2565" s="29" t="s">
        <v>17</v>
      </c>
      <c r="I2565" s="28">
        <v>100</v>
      </c>
      <c r="J2565" s="29" t="s">
        <v>17</v>
      </c>
      <c r="K2565" s="29" t="s">
        <v>16</v>
      </c>
      <c r="L2565" s="29" t="str">
        <f>_xlfn.XLOOKUP($D2565,mapping!$B$2:$B$124,mapping!$A$2:$A$124,,0)</f>
        <v>Machine Learning Engineer</v>
      </c>
      <c r="M2565" s="29" t="str">
        <f>_xlfn.XLOOKUP($C2565,mapping!$J$2:$J$5,mapping!$K$2:$K$5,,0)</f>
        <v>Full-Time</v>
      </c>
      <c r="N2565" s="29" t="str">
        <f>_xlfn.XLOOKUP($B2565,mapping!$G$2:$G$5,mapping!$H$2:$H$5,,0)</f>
        <v>Senior</v>
      </c>
      <c r="O2565" s="29" t="str">
        <f>_xlfn.XLOOKUP($J2565,mapping!$D$2:$D$56,mapping!$E$2:$E$56,,0)</f>
        <v>United States</v>
      </c>
      <c r="P2565" s="29" t="str">
        <f>_xlfn.XLOOKUP($K2565,mapping!$P$2:$P$4,mapping!$Q$2:$Q$4,,0)</f>
        <v>Medium</v>
      </c>
      <c r="Q2565" s="29" t="str">
        <f>_xlfn.XLOOKUP($I2565,mapping!$M$2:$M$4,mapping!$N$2:$N$4,,0)</f>
        <v>Remote</v>
      </c>
    </row>
    <row r="2566" spans="1:17" x14ac:dyDescent="0.25">
      <c r="A2566" s="28">
        <v>2023</v>
      </c>
      <c r="B2566" s="29" t="s">
        <v>11</v>
      </c>
      <c r="C2566" s="29" t="s">
        <v>12</v>
      </c>
      <c r="D2566" s="29" t="s">
        <v>22</v>
      </c>
      <c r="E2566" s="28">
        <v>142200</v>
      </c>
      <c r="F2566" s="29" t="s">
        <v>14</v>
      </c>
      <c r="G2566" s="28">
        <v>142200</v>
      </c>
      <c r="H2566" s="29" t="s">
        <v>17</v>
      </c>
      <c r="I2566" s="28">
        <v>0</v>
      </c>
      <c r="J2566" s="29" t="s">
        <v>17</v>
      </c>
      <c r="K2566" s="29" t="s">
        <v>16</v>
      </c>
      <c r="L2566" s="29" t="str">
        <f>_xlfn.XLOOKUP($D2566,mapping!$B$2:$B$124,mapping!$A$2:$A$124,,0)</f>
        <v>Data Scientist</v>
      </c>
      <c r="M2566" s="29" t="str">
        <f>_xlfn.XLOOKUP($C2566,mapping!$J$2:$J$5,mapping!$K$2:$K$5,,0)</f>
        <v>Full-Time</v>
      </c>
      <c r="N2566" s="29" t="str">
        <f>_xlfn.XLOOKUP($B2566,mapping!$G$2:$G$5,mapping!$H$2:$H$5,,0)</f>
        <v>Mid-Level</v>
      </c>
      <c r="O2566" s="29" t="str">
        <f>_xlfn.XLOOKUP($J2566,mapping!$D$2:$D$56,mapping!$E$2:$E$56,,0)</f>
        <v>United States</v>
      </c>
      <c r="P2566" s="29" t="str">
        <f>_xlfn.XLOOKUP($K2566,mapping!$P$2:$P$4,mapping!$Q$2:$Q$4,,0)</f>
        <v>Medium</v>
      </c>
      <c r="Q2566" s="29" t="str">
        <f>_xlfn.XLOOKUP($I2566,mapping!$M$2:$M$4,mapping!$N$2:$N$4,,0)</f>
        <v>On-site</v>
      </c>
    </row>
    <row r="2567" spans="1:17" x14ac:dyDescent="0.25">
      <c r="A2567" s="28">
        <v>2023</v>
      </c>
      <c r="B2567" s="29" t="s">
        <v>21</v>
      </c>
      <c r="C2567" s="29" t="s">
        <v>12</v>
      </c>
      <c r="D2567" s="29" t="s">
        <v>18</v>
      </c>
      <c r="E2567" s="28">
        <v>266500</v>
      </c>
      <c r="F2567" s="29" t="s">
        <v>14</v>
      </c>
      <c r="G2567" s="28">
        <v>266500</v>
      </c>
      <c r="H2567" s="29" t="s">
        <v>17</v>
      </c>
      <c r="I2567" s="28">
        <v>0</v>
      </c>
      <c r="J2567" s="29" t="s">
        <v>17</v>
      </c>
      <c r="K2567" s="29" t="s">
        <v>16</v>
      </c>
      <c r="L2567" s="29" t="str">
        <f>_xlfn.XLOOKUP($D2567,mapping!$B$2:$B$124,mapping!$A$2:$A$124,,0)</f>
        <v>Machine Learning Engineer</v>
      </c>
      <c r="M2567" s="29" t="str">
        <f>_xlfn.XLOOKUP($C2567,mapping!$J$2:$J$5,mapping!$K$2:$K$5,,0)</f>
        <v>Full-Time</v>
      </c>
      <c r="N2567" s="29" t="str">
        <f>_xlfn.XLOOKUP($B2567,mapping!$G$2:$G$5,mapping!$H$2:$H$5,,0)</f>
        <v>Senior</v>
      </c>
      <c r="O2567" s="29" t="str">
        <f>_xlfn.XLOOKUP($J2567,mapping!$D$2:$D$56,mapping!$E$2:$E$56,,0)</f>
        <v>United States</v>
      </c>
      <c r="P2567" s="29" t="str">
        <f>_xlfn.XLOOKUP($K2567,mapping!$P$2:$P$4,mapping!$Q$2:$Q$4,,0)</f>
        <v>Medium</v>
      </c>
      <c r="Q2567" s="29" t="str">
        <f>_xlfn.XLOOKUP($I2567,mapping!$M$2:$M$4,mapping!$N$2:$N$4,,0)</f>
        <v>On-site</v>
      </c>
    </row>
    <row r="2568" spans="1:17" x14ac:dyDescent="0.25">
      <c r="A2568" s="28">
        <v>2024</v>
      </c>
      <c r="B2568" s="29" t="s">
        <v>29</v>
      </c>
      <c r="C2568" s="29" t="s">
        <v>12</v>
      </c>
      <c r="D2568" s="29" t="s">
        <v>26</v>
      </c>
      <c r="E2568" s="28">
        <v>45600</v>
      </c>
      <c r="F2568" s="29" t="s">
        <v>19</v>
      </c>
      <c r="G2568" s="28">
        <v>50666</v>
      </c>
      <c r="H2568" s="29" t="s">
        <v>111</v>
      </c>
      <c r="I2568" s="28">
        <v>0</v>
      </c>
      <c r="J2568" s="29" t="s">
        <v>111</v>
      </c>
      <c r="K2568" s="29" t="s">
        <v>16</v>
      </c>
      <c r="L2568" s="29" t="str">
        <f>_xlfn.XLOOKUP($D2568,mapping!$B$2:$B$124,mapping!$A$2:$A$124,,0)</f>
        <v>Data Engineer</v>
      </c>
      <c r="M2568" s="29" t="str">
        <f>_xlfn.XLOOKUP($C2568,mapping!$J$2:$J$5,mapping!$K$2:$K$5,,0)</f>
        <v>Full-Time</v>
      </c>
      <c r="N2568" s="29" t="str">
        <f>_xlfn.XLOOKUP($B2568,mapping!$G$2:$G$5,mapping!$H$2:$H$5,,0)</f>
        <v>Junior</v>
      </c>
      <c r="O2568" s="29" t="str">
        <f>_xlfn.XLOOKUP($J2568,mapping!$D$2:$D$56,mapping!$E$2:$E$56,,0)</f>
        <v>Lithuania</v>
      </c>
      <c r="P2568" s="29" t="str">
        <f>_xlfn.XLOOKUP($K2568,mapping!$P$2:$P$4,mapping!$Q$2:$Q$4,,0)</f>
        <v>Medium</v>
      </c>
      <c r="Q2568" s="29" t="str">
        <f>_xlfn.XLOOKUP($I2568,mapping!$M$2:$M$4,mapping!$N$2:$N$4,,0)</f>
        <v>On-site</v>
      </c>
    </row>
    <row r="2569" spans="1:17" x14ac:dyDescent="0.25">
      <c r="A2569" s="28">
        <v>2024</v>
      </c>
      <c r="B2569" s="29" t="s">
        <v>11</v>
      </c>
      <c r="C2569" s="29" t="s">
        <v>12</v>
      </c>
      <c r="D2569" s="29" t="s">
        <v>26</v>
      </c>
      <c r="E2569" s="28">
        <v>75000</v>
      </c>
      <c r="F2569" s="29" t="s">
        <v>14</v>
      </c>
      <c r="G2569" s="28">
        <v>75000</v>
      </c>
      <c r="H2569" s="29" t="s">
        <v>17</v>
      </c>
      <c r="I2569" s="28">
        <v>100</v>
      </c>
      <c r="J2569" s="29" t="s">
        <v>17</v>
      </c>
      <c r="K2569" s="29" t="s">
        <v>16</v>
      </c>
      <c r="L2569" s="29" t="str">
        <f>_xlfn.XLOOKUP($D2569,mapping!$B$2:$B$124,mapping!$A$2:$A$124,,0)</f>
        <v>Data Engineer</v>
      </c>
      <c r="M2569" s="29" t="str">
        <f>_xlfn.XLOOKUP($C2569,mapping!$J$2:$J$5,mapping!$K$2:$K$5,,0)</f>
        <v>Full-Time</v>
      </c>
      <c r="N2569" s="29" t="str">
        <f>_xlfn.XLOOKUP($B2569,mapping!$G$2:$G$5,mapping!$H$2:$H$5,,0)</f>
        <v>Mid-Level</v>
      </c>
      <c r="O2569" s="29" t="str">
        <f>_xlfn.XLOOKUP($J2569,mapping!$D$2:$D$56,mapping!$E$2:$E$56,,0)</f>
        <v>United States</v>
      </c>
      <c r="P2569" s="29" t="str">
        <f>_xlfn.XLOOKUP($K2569,mapping!$P$2:$P$4,mapping!$Q$2:$Q$4,,0)</f>
        <v>Medium</v>
      </c>
      <c r="Q2569" s="29" t="str">
        <f>_xlfn.XLOOKUP($I2569,mapping!$M$2:$M$4,mapping!$N$2:$N$4,,0)</f>
        <v>Remote</v>
      </c>
    </row>
    <row r="2570" spans="1:17" x14ac:dyDescent="0.25">
      <c r="A2570" s="28">
        <v>2023</v>
      </c>
      <c r="B2570" s="29" t="s">
        <v>21</v>
      </c>
      <c r="C2570" s="29" t="s">
        <v>12</v>
      </c>
      <c r="D2570" s="29" t="s">
        <v>26</v>
      </c>
      <c r="E2570" s="28">
        <v>203100</v>
      </c>
      <c r="F2570" s="29" t="s">
        <v>14</v>
      </c>
      <c r="G2570" s="28">
        <v>203100</v>
      </c>
      <c r="H2570" s="29" t="s">
        <v>17</v>
      </c>
      <c r="I2570" s="28">
        <v>0</v>
      </c>
      <c r="J2570" s="29" t="s">
        <v>17</v>
      </c>
      <c r="K2570" s="29" t="s">
        <v>16</v>
      </c>
      <c r="L2570" s="29" t="str">
        <f>_xlfn.XLOOKUP($D2570,mapping!$B$2:$B$124,mapping!$A$2:$A$124,,0)</f>
        <v>Data Engineer</v>
      </c>
      <c r="M2570" s="29" t="str">
        <f>_xlfn.XLOOKUP($C2570,mapping!$J$2:$J$5,mapping!$K$2:$K$5,,0)</f>
        <v>Full-Time</v>
      </c>
      <c r="N2570" s="29" t="str">
        <f>_xlfn.XLOOKUP($B2570,mapping!$G$2:$G$5,mapping!$H$2:$H$5,,0)</f>
        <v>Senior</v>
      </c>
      <c r="O2570" s="29" t="str">
        <f>_xlfn.XLOOKUP($J2570,mapping!$D$2:$D$56,mapping!$E$2:$E$56,,0)</f>
        <v>United States</v>
      </c>
      <c r="P2570" s="29" t="str">
        <f>_xlfn.XLOOKUP($K2570,mapping!$P$2:$P$4,mapping!$Q$2:$Q$4,,0)</f>
        <v>Medium</v>
      </c>
      <c r="Q2570" s="29" t="str">
        <f>_xlfn.XLOOKUP($I2570,mapping!$M$2:$M$4,mapping!$N$2:$N$4,,0)</f>
        <v>On-site</v>
      </c>
    </row>
    <row r="2571" spans="1:17" x14ac:dyDescent="0.25">
      <c r="A2571" s="28">
        <v>2022</v>
      </c>
      <c r="B2571" s="29" t="s">
        <v>11</v>
      </c>
      <c r="C2571" s="29" t="s">
        <v>12</v>
      </c>
      <c r="D2571" s="29" t="s">
        <v>109</v>
      </c>
      <c r="E2571" s="28">
        <v>100000</v>
      </c>
      <c r="F2571" s="29" t="s">
        <v>14</v>
      </c>
      <c r="G2571" s="28">
        <v>100000</v>
      </c>
      <c r="H2571" s="29" t="s">
        <v>17</v>
      </c>
      <c r="I2571" s="28">
        <v>100</v>
      </c>
      <c r="J2571" s="29" t="s">
        <v>17</v>
      </c>
      <c r="K2571" s="29" t="s">
        <v>16</v>
      </c>
      <c r="L2571" s="29" t="str">
        <f>_xlfn.XLOOKUP($D2571,mapping!$B$2:$B$124,mapping!$A$2:$A$124,,0)</f>
        <v>Data Engineer</v>
      </c>
      <c r="M2571" s="29" t="str">
        <f>_xlfn.XLOOKUP($C2571,mapping!$J$2:$J$5,mapping!$K$2:$K$5,,0)</f>
        <v>Full-Time</v>
      </c>
      <c r="N2571" s="29" t="str">
        <f>_xlfn.XLOOKUP($B2571,mapping!$G$2:$G$5,mapping!$H$2:$H$5,,0)</f>
        <v>Mid-Level</v>
      </c>
      <c r="O2571" s="29" t="str">
        <f>_xlfn.XLOOKUP($J2571,mapping!$D$2:$D$56,mapping!$E$2:$E$56,,0)</f>
        <v>United States</v>
      </c>
      <c r="P2571" s="29" t="str">
        <f>_xlfn.XLOOKUP($K2571,mapping!$P$2:$P$4,mapping!$Q$2:$Q$4,,0)</f>
        <v>Medium</v>
      </c>
      <c r="Q2571" s="29" t="str">
        <f>_xlfn.XLOOKUP($I2571,mapping!$M$2:$M$4,mapping!$N$2:$N$4,,0)</f>
        <v>Remote</v>
      </c>
    </row>
    <row r="2572" spans="1:17" x14ac:dyDescent="0.25">
      <c r="A2572" s="28">
        <v>2022</v>
      </c>
      <c r="B2572" s="29" t="s">
        <v>11</v>
      </c>
      <c r="C2572" s="29" t="s">
        <v>12</v>
      </c>
      <c r="D2572" s="29" t="s">
        <v>22</v>
      </c>
      <c r="E2572" s="28">
        <v>54000</v>
      </c>
      <c r="F2572" s="29" t="s">
        <v>14</v>
      </c>
      <c r="G2572" s="28">
        <v>54000</v>
      </c>
      <c r="H2572" s="29" t="s">
        <v>137</v>
      </c>
      <c r="I2572" s="28">
        <v>100</v>
      </c>
      <c r="J2572" s="29" t="s">
        <v>137</v>
      </c>
      <c r="K2572" s="29" t="s">
        <v>16</v>
      </c>
      <c r="L2572" s="29" t="str">
        <f>_xlfn.XLOOKUP($D2572,mapping!$B$2:$B$124,mapping!$A$2:$A$124,,0)</f>
        <v>Data Scientist</v>
      </c>
      <c r="M2572" s="29" t="str">
        <f>_xlfn.XLOOKUP($C2572,mapping!$J$2:$J$5,mapping!$K$2:$K$5,,0)</f>
        <v>Full-Time</v>
      </c>
      <c r="N2572" s="29" t="str">
        <f>_xlfn.XLOOKUP($B2572,mapping!$G$2:$G$5,mapping!$H$2:$H$5,,0)</f>
        <v>Mid-Level</v>
      </c>
      <c r="O2572" s="29" t="str">
        <f>_xlfn.XLOOKUP($J2572,mapping!$D$2:$D$56,mapping!$E$2:$E$56,,0)</f>
        <v>Brazil</v>
      </c>
      <c r="P2572" s="29" t="str">
        <f>_xlfn.XLOOKUP($K2572,mapping!$P$2:$P$4,mapping!$Q$2:$Q$4,,0)</f>
        <v>Medium</v>
      </c>
      <c r="Q2572" s="29" t="str">
        <f>_xlfn.XLOOKUP($I2572,mapping!$M$2:$M$4,mapping!$N$2:$N$4,,0)</f>
        <v>Remote</v>
      </c>
    </row>
    <row r="2573" spans="1:17" x14ac:dyDescent="0.25">
      <c r="A2573" s="28">
        <v>2023</v>
      </c>
      <c r="B2573" s="29" t="s">
        <v>21</v>
      </c>
      <c r="C2573" s="29" t="s">
        <v>12</v>
      </c>
      <c r="D2573" s="29" t="s">
        <v>26</v>
      </c>
      <c r="E2573" s="28">
        <v>160000</v>
      </c>
      <c r="F2573" s="29" t="s">
        <v>14</v>
      </c>
      <c r="G2573" s="28">
        <v>160000</v>
      </c>
      <c r="H2573" s="29" t="s">
        <v>17</v>
      </c>
      <c r="I2573" s="28">
        <v>100</v>
      </c>
      <c r="J2573" s="29" t="s">
        <v>17</v>
      </c>
      <c r="K2573" s="29" t="s">
        <v>16</v>
      </c>
      <c r="L2573" s="29" t="str">
        <f>_xlfn.XLOOKUP($D2573,mapping!$B$2:$B$124,mapping!$A$2:$A$124,,0)</f>
        <v>Data Engineer</v>
      </c>
      <c r="M2573" s="29" t="str">
        <f>_xlfn.XLOOKUP($C2573,mapping!$J$2:$J$5,mapping!$K$2:$K$5,,0)</f>
        <v>Full-Time</v>
      </c>
      <c r="N2573" s="29" t="str">
        <f>_xlfn.XLOOKUP($B2573,mapping!$G$2:$G$5,mapping!$H$2:$H$5,,0)</f>
        <v>Senior</v>
      </c>
      <c r="O2573" s="29" t="str">
        <f>_xlfn.XLOOKUP($J2573,mapping!$D$2:$D$56,mapping!$E$2:$E$56,,0)</f>
        <v>United States</v>
      </c>
      <c r="P2573" s="29" t="str">
        <f>_xlfn.XLOOKUP($K2573,mapping!$P$2:$P$4,mapping!$Q$2:$Q$4,,0)</f>
        <v>Medium</v>
      </c>
      <c r="Q2573" s="29" t="str">
        <f>_xlfn.XLOOKUP($I2573,mapping!$M$2:$M$4,mapping!$N$2:$N$4,,0)</f>
        <v>Remote</v>
      </c>
    </row>
    <row r="2574" spans="1:17" x14ac:dyDescent="0.25">
      <c r="A2574" s="28">
        <v>2024</v>
      </c>
      <c r="B2574" s="29" t="s">
        <v>11</v>
      </c>
      <c r="C2574" s="29" t="s">
        <v>12</v>
      </c>
      <c r="D2574" s="29" t="s">
        <v>26</v>
      </c>
      <c r="E2574" s="28">
        <v>121000</v>
      </c>
      <c r="F2574" s="29" t="s">
        <v>14</v>
      </c>
      <c r="G2574" s="28">
        <v>121000</v>
      </c>
      <c r="H2574" s="29" t="s">
        <v>17</v>
      </c>
      <c r="I2574" s="28">
        <v>0</v>
      </c>
      <c r="J2574" s="29" t="s">
        <v>17</v>
      </c>
      <c r="K2574" s="29" t="s">
        <v>16</v>
      </c>
      <c r="L2574" s="29" t="str">
        <f>_xlfn.XLOOKUP($D2574,mapping!$B$2:$B$124,mapping!$A$2:$A$124,,0)</f>
        <v>Data Engineer</v>
      </c>
      <c r="M2574" s="29" t="str">
        <f>_xlfn.XLOOKUP($C2574,mapping!$J$2:$J$5,mapping!$K$2:$K$5,,0)</f>
        <v>Full-Time</v>
      </c>
      <c r="N2574" s="29" t="str">
        <f>_xlfn.XLOOKUP($B2574,mapping!$G$2:$G$5,mapping!$H$2:$H$5,,0)</f>
        <v>Mid-Level</v>
      </c>
      <c r="O2574" s="29" t="str">
        <f>_xlfn.XLOOKUP($J2574,mapping!$D$2:$D$56,mapping!$E$2:$E$56,,0)</f>
        <v>United States</v>
      </c>
      <c r="P2574" s="29" t="str">
        <f>_xlfn.XLOOKUP($K2574,mapping!$P$2:$P$4,mapping!$Q$2:$Q$4,,0)</f>
        <v>Medium</v>
      </c>
      <c r="Q2574" s="29" t="str">
        <f>_xlfn.XLOOKUP($I2574,mapping!$M$2:$M$4,mapping!$N$2:$N$4,,0)</f>
        <v>On-site</v>
      </c>
    </row>
    <row r="2575" spans="1:17" x14ac:dyDescent="0.25">
      <c r="A2575" s="28">
        <v>2023</v>
      </c>
      <c r="B2575" s="29" t="s">
        <v>11</v>
      </c>
      <c r="C2575" s="29" t="s">
        <v>12</v>
      </c>
      <c r="D2575" s="29" t="s">
        <v>22</v>
      </c>
      <c r="E2575" s="28">
        <v>55000</v>
      </c>
      <c r="F2575" s="29" t="s">
        <v>14</v>
      </c>
      <c r="G2575" s="28">
        <v>55000</v>
      </c>
      <c r="H2575" s="29" t="s">
        <v>17</v>
      </c>
      <c r="I2575" s="28">
        <v>0</v>
      </c>
      <c r="J2575" s="29" t="s">
        <v>17</v>
      </c>
      <c r="K2575" s="29" t="s">
        <v>16</v>
      </c>
      <c r="L2575" s="29" t="str">
        <f>_xlfn.XLOOKUP($D2575,mapping!$B$2:$B$124,mapping!$A$2:$A$124,,0)</f>
        <v>Data Scientist</v>
      </c>
      <c r="M2575" s="29" t="str">
        <f>_xlfn.XLOOKUP($C2575,mapping!$J$2:$J$5,mapping!$K$2:$K$5,,0)</f>
        <v>Full-Time</v>
      </c>
      <c r="N2575" s="29" t="str">
        <f>_xlfn.XLOOKUP($B2575,mapping!$G$2:$G$5,mapping!$H$2:$H$5,,0)</f>
        <v>Mid-Level</v>
      </c>
      <c r="O2575" s="29" t="str">
        <f>_xlfn.XLOOKUP($J2575,mapping!$D$2:$D$56,mapping!$E$2:$E$56,,0)</f>
        <v>United States</v>
      </c>
      <c r="P2575" s="29" t="str">
        <f>_xlfn.XLOOKUP($K2575,mapping!$P$2:$P$4,mapping!$Q$2:$Q$4,,0)</f>
        <v>Medium</v>
      </c>
      <c r="Q2575" s="29" t="str">
        <f>_xlfn.XLOOKUP($I2575,mapping!$M$2:$M$4,mapping!$N$2:$N$4,,0)</f>
        <v>On-site</v>
      </c>
    </row>
    <row r="2576" spans="1:17" x14ac:dyDescent="0.25">
      <c r="A2576" s="28">
        <v>2023</v>
      </c>
      <c r="B2576" s="29" t="s">
        <v>21</v>
      </c>
      <c r="C2576" s="29" t="s">
        <v>12</v>
      </c>
      <c r="D2576" s="29" t="s">
        <v>13</v>
      </c>
      <c r="E2576" s="28">
        <v>115934</v>
      </c>
      <c r="F2576" s="29" t="s">
        <v>14</v>
      </c>
      <c r="G2576" s="28">
        <v>115934</v>
      </c>
      <c r="H2576" s="29" t="s">
        <v>17</v>
      </c>
      <c r="I2576" s="28">
        <v>100</v>
      </c>
      <c r="J2576" s="29" t="s">
        <v>17</v>
      </c>
      <c r="K2576" s="29" t="s">
        <v>16</v>
      </c>
      <c r="L2576" s="29" t="str">
        <f>_xlfn.XLOOKUP($D2576,mapping!$B$2:$B$124,mapping!$A$2:$A$124,,0)</f>
        <v>Data Analyst</v>
      </c>
      <c r="M2576" s="29" t="str">
        <f>_xlfn.XLOOKUP($C2576,mapping!$J$2:$J$5,mapping!$K$2:$K$5,,0)</f>
        <v>Full-Time</v>
      </c>
      <c r="N2576" s="29" t="str">
        <f>_xlfn.XLOOKUP($B2576,mapping!$G$2:$G$5,mapping!$H$2:$H$5,,0)</f>
        <v>Senior</v>
      </c>
      <c r="O2576" s="29" t="str">
        <f>_xlfn.XLOOKUP($J2576,mapping!$D$2:$D$56,mapping!$E$2:$E$56,,0)</f>
        <v>United States</v>
      </c>
      <c r="P2576" s="29" t="str">
        <f>_xlfn.XLOOKUP($K2576,mapping!$P$2:$P$4,mapping!$Q$2:$Q$4,,0)</f>
        <v>Medium</v>
      </c>
      <c r="Q2576" s="29" t="str">
        <f>_xlfn.XLOOKUP($I2576,mapping!$M$2:$M$4,mapping!$N$2:$N$4,,0)</f>
        <v>Remote</v>
      </c>
    </row>
    <row r="2577" spans="1:17" x14ac:dyDescent="0.25">
      <c r="A2577" s="28">
        <v>2023</v>
      </c>
      <c r="B2577" s="29" t="s">
        <v>11</v>
      </c>
      <c r="C2577" s="29" t="s">
        <v>12</v>
      </c>
      <c r="D2577" s="29" t="s">
        <v>13</v>
      </c>
      <c r="E2577" s="28">
        <v>85000</v>
      </c>
      <c r="F2577" s="29" t="s">
        <v>14</v>
      </c>
      <c r="G2577" s="28">
        <v>85000</v>
      </c>
      <c r="H2577" s="29" t="s">
        <v>17</v>
      </c>
      <c r="I2577" s="28">
        <v>0</v>
      </c>
      <c r="J2577" s="29" t="s">
        <v>17</v>
      </c>
      <c r="K2577" s="29" t="s">
        <v>16</v>
      </c>
      <c r="L2577" s="29" t="str">
        <f>_xlfn.XLOOKUP($D2577,mapping!$B$2:$B$124,mapping!$A$2:$A$124,,0)</f>
        <v>Data Analyst</v>
      </c>
      <c r="M2577" s="29" t="str">
        <f>_xlfn.XLOOKUP($C2577,mapping!$J$2:$J$5,mapping!$K$2:$K$5,,0)</f>
        <v>Full-Time</v>
      </c>
      <c r="N2577" s="29" t="str">
        <f>_xlfn.XLOOKUP($B2577,mapping!$G$2:$G$5,mapping!$H$2:$H$5,,0)</f>
        <v>Mid-Level</v>
      </c>
      <c r="O2577" s="29" t="str">
        <f>_xlfn.XLOOKUP($J2577,mapping!$D$2:$D$56,mapping!$E$2:$E$56,,0)</f>
        <v>United States</v>
      </c>
      <c r="P2577" s="29" t="str">
        <f>_xlfn.XLOOKUP($K2577,mapping!$P$2:$P$4,mapping!$Q$2:$Q$4,,0)</f>
        <v>Medium</v>
      </c>
      <c r="Q2577" s="29" t="str">
        <f>_xlfn.XLOOKUP($I2577,mapping!$M$2:$M$4,mapping!$N$2:$N$4,,0)</f>
        <v>On-site</v>
      </c>
    </row>
    <row r="2578" spans="1:17" x14ac:dyDescent="0.25">
      <c r="A2578" s="28">
        <v>2023</v>
      </c>
      <c r="B2578" s="29" t="s">
        <v>11</v>
      </c>
      <c r="C2578" s="29" t="s">
        <v>12</v>
      </c>
      <c r="D2578" s="29" t="s">
        <v>22</v>
      </c>
      <c r="E2578" s="28">
        <v>116000</v>
      </c>
      <c r="F2578" s="29" t="s">
        <v>14</v>
      </c>
      <c r="G2578" s="28">
        <v>116000</v>
      </c>
      <c r="H2578" s="29" t="s">
        <v>17</v>
      </c>
      <c r="I2578" s="28">
        <v>0</v>
      </c>
      <c r="J2578" s="29" t="s">
        <v>17</v>
      </c>
      <c r="K2578" s="29" t="s">
        <v>16</v>
      </c>
      <c r="L2578" s="29" t="str">
        <f>_xlfn.XLOOKUP($D2578,mapping!$B$2:$B$124,mapping!$A$2:$A$124,,0)</f>
        <v>Data Scientist</v>
      </c>
      <c r="M2578" s="29" t="str">
        <f>_xlfn.XLOOKUP($C2578,mapping!$J$2:$J$5,mapping!$K$2:$K$5,,0)</f>
        <v>Full-Time</v>
      </c>
      <c r="N2578" s="29" t="str">
        <f>_xlfn.XLOOKUP($B2578,mapping!$G$2:$G$5,mapping!$H$2:$H$5,,0)</f>
        <v>Mid-Level</v>
      </c>
      <c r="O2578" s="29" t="str">
        <f>_xlfn.XLOOKUP($J2578,mapping!$D$2:$D$56,mapping!$E$2:$E$56,,0)</f>
        <v>United States</v>
      </c>
      <c r="P2578" s="29" t="str">
        <f>_xlfn.XLOOKUP($K2578,mapping!$P$2:$P$4,mapping!$Q$2:$Q$4,,0)</f>
        <v>Medium</v>
      </c>
      <c r="Q2578" s="29" t="str">
        <f>_xlfn.XLOOKUP($I2578,mapping!$M$2:$M$4,mapping!$N$2:$N$4,,0)</f>
        <v>On-site</v>
      </c>
    </row>
    <row r="2579" spans="1:17" x14ac:dyDescent="0.25">
      <c r="A2579" s="28">
        <v>2023</v>
      </c>
      <c r="B2579" s="29" t="s">
        <v>21</v>
      </c>
      <c r="C2579" s="29" t="s">
        <v>12</v>
      </c>
      <c r="D2579" s="29" t="s">
        <v>31</v>
      </c>
      <c r="E2579" s="28">
        <v>110000</v>
      </c>
      <c r="F2579" s="29" t="s">
        <v>14</v>
      </c>
      <c r="G2579" s="28">
        <v>110000</v>
      </c>
      <c r="H2579" s="29" t="s">
        <v>45</v>
      </c>
      <c r="I2579" s="28">
        <v>0</v>
      </c>
      <c r="J2579" s="29" t="s">
        <v>45</v>
      </c>
      <c r="K2579" s="29" t="s">
        <v>16</v>
      </c>
      <c r="L2579" s="29" t="str">
        <f>_xlfn.XLOOKUP($D2579,mapping!$B$2:$B$124,mapping!$A$2:$A$124,,0)</f>
        <v>Analytics Engineer</v>
      </c>
      <c r="M2579" s="29" t="str">
        <f>_xlfn.XLOOKUP($C2579,mapping!$J$2:$J$5,mapping!$K$2:$K$5,,0)</f>
        <v>Full-Time</v>
      </c>
      <c r="N2579" s="29" t="str">
        <f>_xlfn.XLOOKUP($B2579,mapping!$G$2:$G$5,mapping!$H$2:$H$5,,0)</f>
        <v>Senior</v>
      </c>
      <c r="O2579" s="29" t="str">
        <f>_xlfn.XLOOKUP($J2579,mapping!$D$2:$D$56,mapping!$E$2:$E$56,,0)</f>
        <v>Canada</v>
      </c>
      <c r="P2579" s="29" t="str">
        <f>_xlfn.XLOOKUP($K2579,mapping!$P$2:$P$4,mapping!$Q$2:$Q$4,,0)</f>
        <v>Medium</v>
      </c>
      <c r="Q2579" s="29" t="str">
        <f>_xlfn.XLOOKUP($I2579,mapping!$M$2:$M$4,mapping!$N$2:$N$4,,0)</f>
        <v>On-site</v>
      </c>
    </row>
    <row r="2580" spans="1:17" x14ac:dyDescent="0.25">
      <c r="A2580" s="28">
        <v>2023</v>
      </c>
      <c r="B2580" s="29" t="s">
        <v>21</v>
      </c>
      <c r="C2580" s="29" t="s">
        <v>12</v>
      </c>
      <c r="D2580" s="29" t="s">
        <v>51</v>
      </c>
      <c r="E2580" s="28">
        <v>138600</v>
      </c>
      <c r="F2580" s="29" t="s">
        <v>14</v>
      </c>
      <c r="G2580" s="28">
        <v>138600</v>
      </c>
      <c r="H2580" s="29" t="s">
        <v>17</v>
      </c>
      <c r="I2580" s="28">
        <v>0</v>
      </c>
      <c r="J2580" s="29" t="s">
        <v>17</v>
      </c>
      <c r="K2580" s="29" t="s">
        <v>16</v>
      </c>
      <c r="L2580" s="29" t="str">
        <f>_xlfn.XLOOKUP($D2580,mapping!$B$2:$B$124,mapping!$A$2:$A$124,,0)</f>
        <v>Applied Scientist</v>
      </c>
      <c r="M2580" s="29" t="str">
        <f>_xlfn.XLOOKUP($C2580,mapping!$J$2:$J$5,mapping!$K$2:$K$5,,0)</f>
        <v>Full-Time</v>
      </c>
      <c r="N2580" s="29" t="str">
        <f>_xlfn.XLOOKUP($B2580,mapping!$G$2:$G$5,mapping!$H$2:$H$5,,0)</f>
        <v>Senior</v>
      </c>
      <c r="O2580" s="29" t="str">
        <f>_xlfn.XLOOKUP($J2580,mapping!$D$2:$D$56,mapping!$E$2:$E$56,,0)</f>
        <v>United States</v>
      </c>
      <c r="P2580" s="29" t="str">
        <f>_xlfn.XLOOKUP($K2580,mapping!$P$2:$P$4,mapping!$Q$2:$Q$4,,0)</f>
        <v>Medium</v>
      </c>
      <c r="Q2580" s="29" t="str">
        <f>_xlfn.XLOOKUP($I2580,mapping!$M$2:$M$4,mapping!$N$2:$N$4,,0)</f>
        <v>On-site</v>
      </c>
    </row>
    <row r="2581" spans="1:17" x14ac:dyDescent="0.25">
      <c r="A2581" s="28">
        <v>2022</v>
      </c>
      <c r="B2581" s="29" t="s">
        <v>21</v>
      </c>
      <c r="C2581" s="29" t="s">
        <v>12</v>
      </c>
      <c r="D2581" s="29" t="s">
        <v>22</v>
      </c>
      <c r="E2581" s="28">
        <v>198440</v>
      </c>
      <c r="F2581" s="29" t="s">
        <v>14</v>
      </c>
      <c r="G2581" s="28">
        <v>198440</v>
      </c>
      <c r="H2581" s="29" t="s">
        <v>17</v>
      </c>
      <c r="I2581" s="28">
        <v>100</v>
      </c>
      <c r="J2581" s="29" t="s">
        <v>17</v>
      </c>
      <c r="K2581" s="29" t="s">
        <v>16</v>
      </c>
      <c r="L2581" s="29" t="str">
        <f>_xlfn.XLOOKUP($D2581,mapping!$B$2:$B$124,mapping!$A$2:$A$124,,0)</f>
        <v>Data Scientist</v>
      </c>
      <c r="M2581" s="29" t="str">
        <f>_xlfn.XLOOKUP($C2581,mapping!$J$2:$J$5,mapping!$K$2:$K$5,,0)</f>
        <v>Full-Time</v>
      </c>
      <c r="N2581" s="29" t="str">
        <f>_xlfn.XLOOKUP($B2581,mapping!$G$2:$G$5,mapping!$H$2:$H$5,,0)</f>
        <v>Senior</v>
      </c>
      <c r="O2581" s="29" t="str">
        <f>_xlfn.XLOOKUP($J2581,mapping!$D$2:$D$56,mapping!$E$2:$E$56,,0)</f>
        <v>United States</v>
      </c>
      <c r="P2581" s="29" t="str">
        <f>_xlfn.XLOOKUP($K2581,mapping!$P$2:$P$4,mapping!$Q$2:$Q$4,,0)</f>
        <v>Medium</v>
      </c>
      <c r="Q2581" s="29" t="str">
        <f>_xlfn.XLOOKUP($I2581,mapping!$M$2:$M$4,mapping!$N$2:$N$4,,0)</f>
        <v>Remote</v>
      </c>
    </row>
    <row r="2582" spans="1:17" x14ac:dyDescent="0.25">
      <c r="A2582" s="28">
        <v>2022</v>
      </c>
      <c r="B2582" s="29" t="s">
        <v>21</v>
      </c>
      <c r="C2582" s="29" t="s">
        <v>12</v>
      </c>
      <c r="D2582" s="29" t="s">
        <v>180</v>
      </c>
      <c r="E2582" s="28">
        <v>66000</v>
      </c>
      <c r="F2582" s="29" t="s">
        <v>19</v>
      </c>
      <c r="G2582" s="28">
        <v>69344</v>
      </c>
      <c r="H2582" s="29" t="s">
        <v>24</v>
      </c>
      <c r="I2582" s="28">
        <v>100</v>
      </c>
      <c r="J2582" s="29" t="s">
        <v>24</v>
      </c>
      <c r="K2582" s="29" t="s">
        <v>33</v>
      </c>
      <c r="L2582" s="29" t="str">
        <f>_xlfn.XLOOKUP($D2582,mapping!$B$2:$B$124,mapping!$A$2:$A$124,,0)</f>
        <v>Machine Learning Engineer</v>
      </c>
      <c r="M2582" s="29" t="str">
        <f>_xlfn.XLOOKUP($C2582,mapping!$J$2:$J$5,mapping!$K$2:$K$5,,0)</f>
        <v>Full-Time</v>
      </c>
      <c r="N2582" s="29" t="str">
        <f>_xlfn.XLOOKUP($B2582,mapping!$G$2:$G$5,mapping!$H$2:$H$5,,0)</f>
        <v>Senior</v>
      </c>
      <c r="O2582" s="29" t="str">
        <f>_xlfn.XLOOKUP($J2582,mapping!$D$2:$D$56,mapping!$E$2:$E$56,,0)</f>
        <v>Portugal</v>
      </c>
      <c r="P2582" s="29" t="str">
        <f>_xlfn.XLOOKUP($K2582,mapping!$P$2:$P$4,mapping!$Q$2:$Q$4,,0)</f>
        <v>Large</v>
      </c>
      <c r="Q2582" s="29" t="str">
        <f>_xlfn.XLOOKUP($I2582,mapping!$M$2:$M$4,mapping!$N$2:$N$4,,0)</f>
        <v>Remote</v>
      </c>
    </row>
    <row r="2583" spans="1:17" x14ac:dyDescent="0.25">
      <c r="A2583" s="28">
        <v>2023</v>
      </c>
      <c r="B2583" s="29" t="s">
        <v>11</v>
      </c>
      <c r="C2583" s="29" t="s">
        <v>12</v>
      </c>
      <c r="D2583" s="29" t="s">
        <v>13</v>
      </c>
      <c r="E2583" s="28">
        <v>58500</v>
      </c>
      <c r="F2583" s="29" t="s">
        <v>14</v>
      </c>
      <c r="G2583" s="28">
        <v>58500</v>
      </c>
      <c r="H2583" s="29" t="s">
        <v>17</v>
      </c>
      <c r="I2583" s="28">
        <v>0</v>
      </c>
      <c r="J2583" s="29" t="s">
        <v>17</v>
      </c>
      <c r="K2583" s="29" t="s">
        <v>16</v>
      </c>
      <c r="L2583" s="29" t="str">
        <f>_xlfn.XLOOKUP($D2583,mapping!$B$2:$B$124,mapping!$A$2:$A$124,,0)</f>
        <v>Data Analyst</v>
      </c>
      <c r="M2583" s="29" t="str">
        <f>_xlfn.XLOOKUP($C2583,mapping!$J$2:$J$5,mapping!$K$2:$K$5,,0)</f>
        <v>Full-Time</v>
      </c>
      <c r="N2583" s="29" t="str">
        <f>_xlfn.XLOOKUP($B2583,mapping!$G$2:$G$5,mapping!$H$2:$H$5,,0)</f>
        <v>Mid-Level</v>
      </c>
      <c r="O2583" s="29" t="str">
        <f>_xlfn.XLOOKUP($J2583,mapping!$D$2:$D$56,mapping!$E$2:$E$56,,0)</f>
        <v>United States</v>
      </c>
      <c r="P2583" s="29" t="str">
        <f>_xlfn.XLOOKUP($K2583,mapping!$P$2:$P$4,mapping!$Q$2:$Q$4,,0)</f>
        <v>Medium</v>
      </c>
      <c r="Q2583" s="29" t="str">
        <f>_xlfn.XLOOKUP($I2583,mapping!$M$2:$M$4,mapping!$N$2:$N$4,,0)</f>
        <v>On-site</v>
      </c>
    </row>
    <row r="2584" spans="1:17" x14ac:dyDescent="0.25">
      <c r="A2584" s="28">
        <v>2023</v>
      </c>
      <c r="B2584" s="29" t="s">
        <v>29</v>
      </c>
      <c r="C2584" s="29" t="s">
        <v>12</v>
      </c>
      <c r="D2584" s="29" t="s">
        <v>22</v>
      </c>
      <c r="E2584" s="28">
        <v>150000</v>
      </c>
      <c r="F2584" s="29" t="s">
        <v>14</v>
      </c>
      <c r="G2584" s="28">
        <v>150000</v>
      </c>
      <c r="H2584" s="29" t="s">
        <v>17</v>
      </c>
      <c r="I2584" s="28">
        <v>0</v>
      </c>
      <c r="J2584" s="29" t="s">
        <v>17</v>
      </c>
      <c r="K2584" s="29" t="s">
        <v>16</v>
      </c>
      <c r="L2584" s="29" t="str">
        <f>_xlfn.XLOOKUP($D2584,mapping!$B$2:$B$124,mapping!$A$2:$A$124,,0)</f>
        <v>Data Scientist</v>
      </c>
      <c r="M2584" s="29" t="str">
        <f>_xlfn.XLOOKUP($C2584,mapping!$J$2:$J$5,mapping!$K$2:$K$5,,0)</f>
        <v>Full-Time</v>
      </c>
      <c r="N2584" s="29" t="str">
        <f>_xlfn.XLOOKUP($B2584,mapping!$G$2:$G$5,mapping!$H$2:$H$5,,0)</f>
        <v>Junior</v>
      </c>
      <c r="O2584" s="29" t="str">
        <f>_xlfn.XLOOKUP($J2584,mapping!$D$2:$D$56,mapping!$E$2:$E$56,,0)</f>
        <v>United States</v>
      </c>
      <c r="P2584" s="29" t="str">
        <f>_xlfn.XLOOKUP($K2584,mapping!$P$2:$P$4,mapping!$Q$2:$Q$4,,0)</f>
        <v>Medium</v>
      </c>
      <c r="Q2584" s="29" t="str">
        <f>_xlfn.XLOOKUP($I2584,mapping!$M$2:$M$4,mapping!$N$2:$N$4,,0)</f>
        <v>On-site</v>
      </c>
    </row>
    <row r="2585" spans="1:17" x14ac:dyDescent="0.25">
      <c r="A2585" s="28">
        <v>2022</v>
      </c>
      <c r="B2585" s="29" t="s">
        <v>21</v>
      </c>
      <c r="C2585" s="29" t="s">
        <v>12</v>
      </c>
      <c r="D2585" s="29" t="s">
        <v>26</v>
      </c>
      <c r="E2585" s="28">
        <v>85000</v>
      </c>
      <c r="F2585" s="29" t="s">
        <v>14</v>
      </c>
      <c r="G2585" s="28">
        <v>85000</v>
      </c>
      <c r="H2585" s="29" t="s">
        <v>17</v>
      </c>
      <c r="I2585" s="28">
        <v>100</v>
      </c>
      <c r="J2585" s="29" t="s">
        <v>17</v>
      </c>
      <c r="K2585" s="29" t="s">
        <v>16</v>
      </c>
      <c r="L2585" s="29" t="str">
        <f>_xlfn.XLOOKUP($D2585,mapping!$B$2:$B$124,mapping!$A$2:$A$124,,0)</f>
        <v>Data Engineer</v>
      </c>
      <c r="M2585" s="29" t="str">
        <f>_xlfn.XLOOKUP($C2585,mapping!$J$2:$J$5,mapping!$K$2:$K$5,,0)</f>
        <v>Full-Time</v>
      </c>
      <c r="N2585" s="29" t="str">
        <f>_xlfn.XLOOKUP($B2585,mapping!$G$2:$G$5,mapping!$H$2:$H$5,,0)</f>
        <v>Senior</v>
      </c>
      <c r="O2585" s="29" t="str">
        <f>_xlfn.XLOOKUP($J2585,mapping!$D$2:$D$56,mapping!$E$2:$E$56,,0)</f>
        <v>United States</v>
      </c>
      <c r="P2585" s="29" t="str">
        <f>_xlfn.XLOOKUP($K2585,mapping!$P$2:$P$4,mapping!$Q$2:$Q$4,,0)</f>
        <v>Medium</v>
      </c>
      <c r="Q2585" s="29" t="str">
        <f>_xlfn.XLOOKUP($I2585,mapping!$M$2:$M$4,mapping!$N$2:$N$4,,0)</f>
        <v>Remote</v>
      </c>
    </row>
    <row r="2586" spans="1:17" x14ac:dyDescent="0.25">
      <c r="A2586" s="28">
        <v>2024</v>
      </c>
      <c r="B2586" s="29" t="s">
        <v>21</v>
      </c>
      <c r="C2586" s="29" t="s">
        <v>12</v>
      </c>
      <c r="D2586" s="29" t="s">
        <v>22</v>
      </c>
      <c r="E2586" s="28">
        <v>92300</v>
      </c>
      <c r="F2586" s="29" t="s">
        <v>14</v>
      </c>
      <c r="G2586" s="28">
        <v>92300</v>
      </c>
      <c r="H2586" s="29" t="s">
        <v>17</v>
      </c>
      <c r="I2586" s="28">
        <v>0</v>
      </c>
      <c r="J2586" s="29" t="s">
        <v>17</v>
      </c>
      <c r="K2586" s="29" t="s">
        <v>16</v>
      </c>
      <c r="L2586" s="29" t="str">
        <f>_xlfn.XLOOKUP($D2586,mapping!$B$2:$B$124,mapping!$A$2:$A$124,,0)</f>
        <v>Data Scientist</v>
      </c>
      <c r="M2586" s="29" t="str">
        <f>_xlfn.XLOOKUP($C2586,mapping!$J$2:$J$5,mapping!$K$2:$K$5,,0)</f>
        <v>Full-Time</v>
      </c>
      <c r="N2586" s="29" t="str">
        <f>_xlfn.XLOOKUP($B2586,mapping!$G$2:$G$5,mapping!$H$2:$H$5,,0)</f>
        <v>Senior</v>
      </c>
      <c r="O2586" s="29" t="str">
        <f>_xlfn.XLOOKUP($J2586,mapping!$D$2:$D$56,mapping!$E$2:$E$56,,0)</f>
        <v>United States</v>
      </c>
      <c r="P2586" s="29" t="str">
        <f>_xlfn.XLOOKUP($K2586,mapping!$P$2:$P$4,mapping!$Q$2:$Q$4,,0)</f>
        <v>Medium</v>
      </c>
      <c r="Q2586" s="29" t="str">
        <f>_xlfn.XLOOKUP($I2586,mapping!$M$2:$M$4,mapping!$N$2:$N$4,,0)</f>
        <v>On-site</v>
      </c>
    </row>
    <row r="2587" spans="1:17" x14ac:dyDescent="0.25">
      <c r="A2587" s="28">
        <v>2024</v>
      </c>
      <c r="B2587" s="29" t="s">
        <v>21</v>
      </c>
      <c r="C2587" s="29" t="s">
        <v>12</v>
      </c>
      <c r="D2587" s="29" t="s">
        <v>34</v>
      </c>
      <c r="E2587" s="28">
        <v>85469</v>
      </c>
      <c r="F2587" s="29" t="s">
        <v>14</v>
      </c>
      <c r="G2587" s="28">
        <v>85469</v>
      </c>
      <c r="H2587" s="29" t="s">
        <v>17</v>
      </c>
      <c r="I2587" s="28">
        <v>100</v>
      </c>
      <c r="J2587" s="29" t="s">
        <v>17</v>
      </c>
      <c r="K2587" s="29" t="s">
        <v>16</v>
      </c>
      <c r="L2587" s="29" t="str">
        <f>_xlfn.XLOOKUP($D2587,mapping!$B$2:$B$124,mapping!$A$2:$A$124,,0)</f>
        <v>Researcher</v>
      </c>
      <c r="M2587" s="29" t="str">
        <f>_xlfn.XLOOKUP($C2587,mapping!$J$2:$J$5,mapping!$K$2:$K$5,,0)</f>
        <v>Full-Time</v>
      </c>
      <c r="N2587" s="29" t="str">
        <f>_xlfn.XLOOKUP($B2587,mapping!$G$2:$G$5,mapping!$H$2:$H$5,,0)</f>
        <v>Senior</v>
      </c>
      <c r="O2587" s="29" t="str">
        <f>_xlfn.XLOOKUP($J2587,mapping!$D$2:$D$56,mapping!$E$2:$E$56,,0)</f>
        <v>United States</v>
      </c>
      <c r="P2587" s="29" t="str">
        <f>_xlfn.XLOOKUP($K2587,mapping!$P$2:$P$4,mapping!$Q$2:$Q$4,,0)</f>
        <v>Medium</v>
      </c>
      <c r="Q2587" s="29" t="str">
        <f>_xlfn.XLOOKUP($I2587,mapping!$M$2:$M$4,mapping!$N$2:$N$4,,0)</f>
        <v>Remote</v>
      </c>
    </row>
    <row r="2588" spans="1:17" x14ac:dyDescent="0.25">
      <c r="A2588" s="28">
        <v>2024</v>
      </c>
      <c r="B2588" s="29" t="s">
        <v>11</v>
      </c>
      <c r="C2588" s="29" t="s">
        <v>12</v>
      </c>
      <c r="D2588" s="29" t="s">
        <v>26</v>
      </c>
      <c r="E2588" s="28">
        <v>85000</v>
      </c>
      <c r="F2588" s="29" t="s">
        <v>27</v>
      </c>
      <c r="G2588" s="28">
        <v>106250</v>
      </c>
      <c r="H2588" s="29" t="s">
        <v>28</v>
      </c>
      <c r="I2588" s="28">
        <v>0</v>
      </c>
      <c r="J2588" s="29" t="s">
        <v>28</v>
      </c>
      <c r="K2588" s="29" t="s">
        <v>16</v>
      </c>
      <c r="L2588" s="29" t="str">
        <f>_xlfn.XLOOKUP($D2588,mapping!$B$2:$B$124,mapping!$A$2:$A$124,,0)</f>
        <v>Data Engineer</v>
      </c>
      <c r="M2588" s="29" t="str">
        <f>_xlfn.XLOOKUP($C2588,mapping!$J$2:$J$5,mapping!$K$2:$K$5,,0)</f>
        <v>Full-Time</v>
      </c>
      <c r="N2588" s="29" t="str">
        <f>_xlfn.XLOOKUP($B2588,mapping!$G$2:$G$5,mapping!$H$2:$H$5,,0)</f>
        <v>Mid-Level</v>
      </c>
      <c r="O2588" s="29" t="str">
        <f>_xlfn.XLOOKUP($J2588,mapping!$D$2:$D$56,mapping!$E$2:$E$56,,0)</f>
        <v>United Kingdom</v>
      </c>
      <c r="P2588" s="29" t="str">
        <f>_xlfn.XLOOKUP($K2588,mapping!$P$2:$P$4,mapping!$Q$2:$Q$4,,0)</f>
        <v>Medium</v>
      </c>
      <c r="Q2588" s="29" t="str">
        <f>_xlfn.XLOOKUP($I2588,mapping!$M$2:$M$4,mapping!$N$2:$N$4,,0)</f>
        <v>On-site</v>
      </c>
    </row>
    <row r="2589" spans="1:17" x14ac:dyDescent="0.25">
      <c r="A2589" s="28">
        <v>2023</v>
      </c>
      <c r="B2589" s="29" t="s">
        <v>21</v>
      </c>
      <c r="C2589" s="29" t="s">
        <v>12</v>
      </c>
      <c r="D2589" s="29" t="s">
        <v>26</v>
      </c>
      <c r="E2589" s="28">
        <v>120000</v>
      </c>
      <c r="F2589" s="29" t="s">
        <v>14</v>
      </c>
      <c r="G2589" s="28">
        <v>120000</v>
      </c>
      <c r="H2589" s="29" t="s">
        <v>17</v>
      </c>
      <c r="I2589" s="28">
        <v>0</v>
      </c>
      <c r="J2589" s="29" t="s">
        <v>17</v>
      </c>
      <c r="K2589" s="29" t="s">
        <v>16</v>
      </c>
      <c r="L2589" s="29" t="str">
        <f>_xlfn.XLOOKUP($D2589,mapping!$B$2:$B$124,mapping!$A$2:$A$124,,0)</f>
        <v>Data Engineer</v>
      </c>
      <c r="M2589" s="29" t="str">
        <f>_xlfn.XLOOKUP($C2589,mapping!$J$2:$J$5,mapping!$K$2:$K$5,,0)</f>
        <v>Full-Time</v>
      </c>
      <c r="N2589" s="29" t="str">
        <f>_xlfn.XLOOKUP($B2589,mapping!$G$2:$G$5,mapping!$H$2:$H$5,,0)</f>
        <v>Senior</v>
      </c>
      <c r="O2589" s="29" t="str">
        <f>_xlfn.XLOOKUP($J2589,mapping!$D$2:$D$56,mapping!$E$2:$E$56,,0)</f>
        <v>United States</v>
      </c>
      <c r="P2589" s="29" t="str">
        <f>_xlfn.XLOOKUP($K2589,mapping!$P$2:$P$4,mapping!$Q$2:$Q$4,,0)</f>
        <v>Medium</v>
      </c>
      <c r="Q2589" s="29" t="str">
        <f>_xlfn.XLOOKUP($I2589,mapping!$M$2:$M$4,mapping!$N$2:$N$4,,0)</f>
        <v>On-site</v>
      </c>
    </row>
    <row r="2590" spans="1:17" x14ac:dyDescent="0.25">
      <c r="A2590" s="28">
        <v>2024</v>
      </c>
      <c r="B2590" s="29" t="s">
        <v>25</v>
      </c>
      <c r="C2590" s="29" t="s">
        <v>12</v>
      </c>
      <c r="D2590" s="29" t="s">
        <v>26</v>
      </c>
      <c r="E2590" s="28">
        <v>163500</v>
      </c>
      <c r="F2590" s="29" t="s">
        <v>14</v>
      </c>
      <c r="G2590" s="28">
        <v>163500</v>
      </c>
      <c r="H2590" s="29" t="s">
        <v>17</v>
      </c>
      <c r="I2590" s="28">
        <v>0</v>
      </c>
      <c r="J2590" s="29" t="s">
        <v>17</v>
      </c>
      <c r="K2590" s="29" t="s">
        <v>16</v>
      </c>
      <c r="L2590" s="29" t="str">
        <f>_xlfn.XLOOKUP($D2590,mapping!$B$2:$B$124,mapping!$A$2:$A$124,,0)</f>
        <v>Data Engineer</v>
      </c>
      <c r="M2590" s="29" t="str">
        <f>_xlfn.XLOOKUP($C2590,mapping!$J$2:$J$5,mapping!$K$2:$K$5,,0)</f>
        <v>Full-Time</v>
      </c>
      <c r="N2590" s="29" t="str">
        <f>_xlfn.XLOOKUP($B2590,mapping!$G$2:$G$5,mapping!$H$2:$H$5,,0)</f>
        <v>Executive</v>
      </c>
      <c r="O2590" s="29" t="str">
        <f>_xlfn.XLOOKUP($J2590,mapping!$D$2:$D$56,mapping!$E$2:$E$56,,0)</f>
        <v>United States</v>
      </c>
      <c r="P2590" s="29" t="str">
        <f>_xlfn.XLOOKUP($K2590,mapping!$P$2:$P$4,mapping!$Q$2:$Q$4,,0)</f>
        <v>Medium</v>
      </c>
      <c r="Q2590" s="29" t="str">
        <f>_xlfn.XLOOKUP($I2590,mapping!$M$2:$M$4,mapping!$N$2:$N$4,,0)</f>
        <v>On-site</v>
      </c>
    </row>
    <row r="2591" spans="1:17" x14ac:dyDescent="0.25">
      <c r="A2591" s="28">
        <v>2022</v>
      </c>
      <c r="B2591" s="29" t="s">
        <v>21</v>
      </c>
      <c r="C2591" s="29" t="s">
        <v>12</v>
      </c>
      <c r="D2591" s="29" t="s">
        <v>26</v>
      </c>
      <c r="E2591" s="28">
        <v>35000</v>
      </c>
      <c r="F2591" s="29" t="s">
        <v>27</v>
      </c>
      <c r="G2591" s="28">
        <v>43096</v>
      </c>
      <c r="H2591" s="29" t="s">
        <v>28</v>
      </c>
      <c r="I2591" s="28">
        <v>100</v>
      </c>
      <c r="J2591" s="29" t="s">
        <v>28</v>
      </c>
      <c r="K2591" s="29" t="s">
        <v>16</v>
      </c>
      <c r="L2591" s="29" t="str">
        <f>_xlfn.XLOOKUP($D2591,mapping!$B$2:$B$124,mapping!$A$2:$A$124,,0)</f>
        <v>Data Engineer</v>
      </c>
      <c r="M2591" s="29" t="str">
        <f>_xlfn.XLOOKUP($C2591,mapping!$J$2:$J$5,mapping!$K$2:$K$5,,0)</f>
        <v>Full-Time</v>
      </c>
      <c r="N2591" s="29" t="str">
        <f>_xlfn.XLOOKUP($B2591,mapping!$G$2:$G$5,mapping!$H$2:$H$5,,0)</f>
        <v>Senior</v>
      </c>
      <c r="O2591" s="29" t="str">
        <f>_xlfn.XLOOKUP($J2591,mapping!$D$2:$D$56,mapping!$E$2:$E$56,,0)</f>
        <v>United Kingdom</v>
      </c>
      <c r="P2591" s="29" t="str">
        <f>_xlfn.XLOOKUP($K2591,mapping!$P$2:$P$4,mapping!$Q$2:$Q$4,,0)</f>
        <v>Medium</v>
      </c>
      <c r="Q2591" s="29" t="str">
        <f>_xlfn.XLOOKUP($I2591,mapping!$M$2:$M$4,mapping!$N$2:$N$4,,0)</f>
        <v>Remote</v>
      </c>
    </row>
    <row r="2592" spans="1:17" x14ac:dyDescent="0.25">
      <c r="A2592" s="28">
        <v>2024</v>
      </c>
      <c r="B2592" s="29" t="s">
        <v>21</v>
      </c>
      <c r="C2592" s="29" t="s">
        <v>12</v>
      </c>
      <c r="D2592" s="29" t="s">
        <v>18</v>
      </c>
      <c r="E2592" s="28">
        <v>255800</v>
      </c>
      <c r="F2592" s="29" t="s">
        <v>14</v>
      </c>
      <c r="G2592" s="28">
        <v>255800</v>
      </c>
      <c r="H2592" s="29" t="s">
        <v>17</v>
      </c>
      <c r="I2592" s="28">
        <v>0</v>
      </c>
      <c r="J2592" s="29" t="s">
        <v>17</v>
      </c>
      <c r="K2592" s="29" t="s">
        <v>16</v>
      </c>
      <c r="L2592" s="29" t="str">
        <f>_xlfn.XLOOKUP($D2592,mapping!$B$2:$B$124,mapping!$A$2:$A$124,,0)</f>
        <v>Machine Learning Engineer</v>
      </c>
      <c r="M2592" s="29" t="str">
        <f>_xlfn.XLOOKUP($C2592,mapping!$J$2:$J$5,mapping!$K$2:$K$5,,0)</f>
        <v>Full-Time</v>
      </c>
      <c r="N2592" s="29" t="str">
        <f>_xlfn.XLOOKUP($B2592,mapping!$G$2:$G$5,mapping!$H$2:$H$5,,0)</f>
        <v>Senior</v>
      </c>
      <c r="O2592" s="29" t="str">
        <f>_xlfn.XLOOKUP($J2592,mapping!$D$2:$D$56,mapping!$E$2:$E$56,,0)</f>
        <v>United States</v>
      </c>
      <c r="P2592" s="29" t="str">
        <f>_xlfn.XLOOKUP($K2592,mapping!$P$2:$P$4,mapping!$Q$2:$Q$4,,0)</f>
        <v>Medium</v>
      </c>
      <c r="Q2592" s="29" t="str">
        <f>_xlfn.XLOOKUP($I2592,mapping!$M$2:$M$4,mapping!$N$2:$N$4,,0)</f>
        <v>On-site</v>
      </c>
    </row>
    <row r="2593" spans="1:17" x14ac:dyDescent="0.25">
      <c r="A2593" s="28">
        <v>2022</v>
      </c>
      <c r="B2593" s="29" t="s">
        <v>11</v>
      </c>
      <c r="C2593" s="29" t="s">
        <v>12</v>
      </c>
      <c r="D2593" s="29" t="s">
        <v>31</v>
      </c>
      <c r="E2593" s="28">
        <v>100000</v>
      </c>
      <c r="F2593" s="29" t="s">
        <v>14</v>
      </c>
      <c r="G2593" s="28">
        <v>100000</v>
      </c>
      <c r="H2593" s="29" t="s">
        <v>17</v>
      </c>
      <c r="I2593" s="28">
        <v>100</v>
      </c>
      <c r="J2593" s="29" t="s">
        <v>17</v>
      </c>
      <c r="K2593" s="29" t="s">
        <v>16</v>
      </c>
      <c r="L2593" s="29" t="str">
        <f>_xlfn.XLOOKUP($D2593,mapping!$B$2:$B$124,mapping!$A$2:$A$124,,0)</f>
        <v>Analytics Engineer</v>
      </c>
      <c r="M2593" s="29" t="str">
        <f>_xlfn.XLOOKUP($C2593,mapping!$J$2:$J$5,mapping!$K$2:$K$5,,0)</f>
        <v>Full-Time</v>
      </c>
      <c r="N2593" s="29" t="str">
        <f>_xlfn.XLOOKUP($B2593,mapping!$G$2:$G$5,mapping!$H$2:$H$5,,0)</f>
        <v>Mid-Level</v>
      </c>
      <c r="O2593" s="29" t="str">
        <f>_xlfn.XLOOKUP($J2593,mapping!$D$2:$D$56,mapping!$E$2:$E$56,,0)</f>
        <v>United States</v>
      </c>
      <c r="P2593" s="29" t="str">
        <f>_xlfn.XLOOKUP($K2593,mapping!$P$2:$P$4,mapping!$Q$2:$Q$4,,0)</f>
        <v>Medium</v>
      </c>
      <c r="Q2593" s="29" t="str">
        <f>_xlfn.XLOOKUP($I2593,mapping!$M$2:$M$4,mapping!$N$2:$N$4,,0)</f>
        <v>Remote</v>
      </c>
    </row>
    <row r="2594" spans="1:17" x14ac:dyDescent="0.25">
      <c r="A2594" s="28">
        <v>2024</v>
      </c>
      <c r="B2594" s="29" t="s">
        <v>11</v>
      </c>
      <c r="C2594" s="29" t="s">
        <v>12</v>
      </c>
      <c r="D2594" s="29" t="s">
        <v>22</v>
      </c>
      <c r="E2594" s="28">
        <v>112000</v>
      </c>
      <c r="F2594" s="29" t="s">
        <v>14</v>
      </c>
      <c r="G2594" s="28">
        <v>112000</v>
      </c>
      <c r="H2594" s="29" t="s">
        <v>17</v>
      </c>
      <c r="I2594" s="28">
        <v>0</v>
      </c>
      <c r="J2594" s="29" t="s">
        <v>17</v>
      </c>
      <c r="K2594" s="29" t="s">
        <v>16</v>
      </c>
      <c r="L2594" s="29" t="str">
        <f>_xlfn.XLOOKUP($D2594,mapping!$B$2:$B$124,mapping!$A$2:$A$124,,0)</f>
        <v>Data Scientist</v>
      </c>
      <c r="M2594" s="29" t="str">
        <f>_xlfn.XLOOKUP($C2594,mapping!$J$2:$J$5,mapping!$K$2:$K$5,,0)</f>
        <v>Full-Time</v>
      </c>
      <c r="N2594" s="29" t="str">
        <f>_xlfn.XLOOKUP($B2594,mapping!$G$2:$G$5,mapping!$H$2:$H$5,,0)</f>
        <v>Mid-Level</v>
      </c>
      <c r="O2594" s="29" t="str">
        <f>_xlfn.XLOOKUP($J2594,mapping!$D$2:$D$56,mapping!$E$2:$E$56,,0)</f>
        <v>United States</v>
      </c>
      <c r="P2594" s="29" t="str">
        <f>_xlfn.XLOOKUP($K2594,mapping!$P$2:$P$4,mapping!$Q$2:$Q$4,,0)</f>
        <v>Medium</v>
      </c>
      <c r="Q2594" s="29" t="str">
        <f>_xlfn.XLOOKUP($I2594,mapping!$M$2:$M$4,mapping!$N$2:$N$4,,0)</f>
        <v>On-site</v>
      </c>
    </row>
    <row r="2595" spans="1:17" x14ac:dyDescent="0.25">
      <c r="A2595" s="28">
        <v>2023</v>
      </c>
      <c r="B2595" s="29" t="s">
        <v>11</v>
      </c>
      <c r="C2595" s="29" t="s">
        <v>12</v>
      </c>
      <c r="D2595" s="29" t="s">
        <v>13</v>
      </c>
      <c r="E2595" s="28">
        <v>150000</v>
      </c>
      <c r="F2595" s="29" t="s">
        <v>14</v>
      </c>
      <c r="G2595" s="28">
        <v>150000</v>
      </c>
      <c r="H2595" s="29" t="s">
        <v>17</v>
      </c>
      <c r="I2595" s="28">
        <v>0</v>
      </c>
      <c r="J2595" s="29" t="s">
        <v>17</v>
      </c>
      <c r="K2595" s="29" t="s">
        <v>16</v>
      </c>
      <c r="L2595" s="29" t="str">
        <f>_xlfn.XLOOKUP($D2595,mapping!$B$2:$B$124,mapping!$A$2:$A$124,,0)</f>
        <v>Data Analyst</v>
      </c>
      <c r="M2595" s="29" t="str">
        <f>_xlfn.XLOOKUP($C2595,mapping!$J$2:$J$5,mapping!$K$2:$K$5,,0)</f>
        <v>Full-Time</v>
      </c>
      <c r="N2595" s="29" t="str">
        <f>_xlfn.XLOOKUP($B2595,mapping!$G$2:$G$5,mapping!$H$2:$H$5,,0)</f>
        <v>Mid-Level</v>
      </c>
      <c r="O2595" s="29" t="str">
        <f>_xlfn.XLOOKUP($J2595,mapping!$D$2:$D$56,mapping!$E$2:$E$56,,0)</f>
        <v>United States</v>
      </c>
      <c r="P2595" s="29" t="str">
        <f>_xlfn.XLOOKUP($K2595,mapping!$P$2:$P$4,mapping!$Q$2:$Q$4,,0)</f>
        <v>Medium</v>
      </c>
      <c r="Q2595" s="29" t="str">
        <f>_xlfn.XLOOKUP($I2595,mapping!$M$2:$M$4,mapping!$N$2:$N$4,,0)</f>
        <v>On-site</v>
      </c>
    </row>
    <row r="2596" spans="1:17" x14ac:dyDescent="0.25">
      <c r="A2596" s="28">
        <v>2023</v>
      </c>
      <c r="B2596" s="29" t="s">
        <v>11</v>
      </c>
      <c r="C2596" s="29" t="s">
        <v>12</v>
      </c>
      <c r="D2596" s="29" t="s">
        <v>22</v>
      </c>
      <c r="E2596" s="28">
        <v>120000</v>
      </c>
      <c r="F2596" s="29" t="s">
        <v>14</v>
      </c>
      <c r="G2596" s="28">
        <v>120000</v>
      </c>
      <c r="H2596" s="29" t="s">
        <v>17</v>
      </c>
      <c r="I2596" s="28">
        <v>0</v>
      </c>
      <c r="J2596" s="29" t="s">
        <v>17</v>
      </c>
      <c r="K2596" s="29" t="s">
        <v>16</v>
      </c>
      <c r="L2596" s="29" t="str">
        <f>_xlfn.XLOOKUP($D2596,mapping!$B$2:$B$124,mapping!$A$2:$A$124,,0)</f>
        <v>Data Scientist</v>
      </c>
      <c r="M2596" s="29" t="str">
        <f>_xlfn.XLOOKUP($C2596,mapping!$J$2:$J$5,mapping!$K$2:$K$5,,0)</f>
        <v>Full-Time</v>
      </c>
      <c r="N2596" s="29" t="str">
        <f>_xlfn.XLOOKUP($B2596,mapping!$G$2:$G$5,mapping!$H$2:$H$5,,0)</f>
        <v>Mid-Level</v>
      </c>
      <c r="O2596" s="29" t="str">
        <f>_xlfn.XLOOKUP($J2596,mapping!$D$2:$D$56,mapping!$E$2:$E$56,,0)</f>
        <v>United States</v>
      </c>
      <c r="P2596" s="29" t="str">
        <f>_xlfn.XLOOKUP($K2596,mapping!$P$2:$P$4,mapping!$Q$2:$Q$4,,0)</f>
        <v>Medium</v>
      </c>
      <c r="Q2596" s="29" t="str">
        <f>_xlfn.XLOOKUP($I2596,mapping!$M$2:$M$4,mapping!$N$2:$N$4,,0)</f>
        <v>On-site</v>
      </c>
    </row>
    <row r="2597" spans="1:17" x14ac:dyDescent="0.25">
      <c r="A2597" s="28">
        <v>2023</v>
      </c>
      <c r="B2597" s="29" t="s">
        <v>11</v>
      </c>
      <c r="C2597" s="29" t="s">
        <v>12</v>
      </c>
      <c r="D2597" s="29" t="s">
        <v>132</v>
      </c>
      <c r="E2597" s="28">
        <v>192000</v>
      </c>
      <c r="F2597" s="29" t="s">
        <v>14</v>
      </c>
      <c r="G2597" s="28">
        <v>192000</v>
      </c>
      <c r="H2597" s="29" t="s">
        <v>17</v>
      </c>
      <c r="I2597" s="28">
        <v>0</v>
      </c>
      <c r="J2597" s="29" t="s">
        <v>17</v>
      </c>
      <c r="K2597" s="29" t="s">
        <v>16</v>
      </c>
      <c r="L2597" s="29" t="str">
        <f>_xlfn.XLOOKUP($D2597,mapping!$B$2:$B$124,mapping!$A$2:$A$124,,0)</f>
        <v>Data Manager</v>
      </c>
      <c r="M2597" s="29" t="str">
        <f>_xlfn.XLOOKUP($C2597,mapping!$J$2:$J$5,mapping!$K$2:$K$5,,0)</f>
        <v>Full-Time</v>
      </c>
      <c r="N2597" s="29" t="str">
        <f>_xlfn.XLOOKUP($B2597,mapping!$G$2:$G$5,mapping!$H$2:$H$5,,0)</f>
        <v>Mid-Level</v>
      </c>
      <c r="O2597" s="29" t="str">
        <f>_xlfn.XLOOKUP($J2597,mapping!$D$2:$D$56,mapping!$E$2:$E$56,,0)</f>
        <v>United States</v>
      </c>
      <c r="P2597" s="29" t="str">
        <f>_xlfn.XLOOKUP($K2597,mapping!$P$2:$P$4,mapping!$Q$2:$Q$4,,0)</f>
        <v>Medium</v>
      </c>
      <c r="Q2597" s="29" t="str">
        <f>_xlfn.XLOOKUP($I2597,mapping!$M$2:$M$4,mapping!$N$2:$N$4,,0)</f>
        <v>On-site</v>
      </c>
    </row>
    <row r="2598" spans="1:17" x14ac:dyDescent="0.25">
      <c r="A2598" s="28">
        <v>2022</v>
      </c>
      <c r="B2598" s="29" t="s">
        <v>11</v>
      </c>
      <c r="C2598" s="29" t="s">
        <v>12</v>
      </c>
      <c r="D2598" s="29" t="s">
        <v>26</v>
      </c>
      <c r="E2598" s="28">
        <v>120000</v>
      </c>
      <c r="F2598" s="29" t="s">
        <v>14</v>
      </c>
      <c r="G2598" s="28">
        <v>120000</v>
      </c>
      <c r="H2598" s="29" t="s">
        <v>17</v>
      </c>
      <c r="I2598" s="28">
        <v>0</v>
      </c>
      <c r="J2598" s="29" t="s">
        <v>17</v>
      </c>
      <c r="K2598" s="29" t="s">
        <v>16</v>
      </c>
      <c r="L2598" s="29" t="str">
        <f>_xlfn.XLOOKUP($D2598,mapping!$B$2:$B$124,mapping!$A$2:$A$124,,0)</f>
        <v>Data Engineer</v>
      </c>
      <c r="M2598" s="29" t="str">
        <f>_xlfn.XLOOKUP($C2598,mapping!$J$2:$J$5,mapping!$K$2:$K$5,,0)</f>
        <v>Full-Time</v>
      </c>
      <c r="N2598" s="29" t="str">
        <f>_xlfn.XLOOKUP($B2598,mapping!$G$2:$G$5,mapping!$H$2:$H$5,,0)</f>
        <v>Mid-Level</v>
      </c>
      <c r="O2598" s="29" t="str">
        <f>_xlfn.XLOOKUP($J2598,mapping!$D$2:$D$56,mapping!$E$2:$E$56,,0)</f>
        <v>United States</v>
      </c>
      <c r="P2598" s="29" t="str">
        <f>_xlfn.XLOOKUP($K2598,mapping!$P$2:$P$4,mapping!$Q$2:$Q$4,,0)</f>
        <v>Medium</v>
      </c>
      <c r="Q2598" s="29" t="str">
        <f>_xlfn.XLOOKUP($I2598,mapping!$M$2:$M$4,mapping!$N$2:$N$4,,0)</f>
        <v>On-site</v>
      </c>
    </row>
    <row r="2599" spans="1:17" x14ac:dyDescent="0.25">
      <c r="A2599" s="28">
        <v>2024</v>
      </c>
      <c r="B2599" s="29" t="s">
        <v>29</v>
      </c>
      <c r="C2599" s="29" t="s">
        <v>12</v>
      </c>
      <c r="D2599" s="29" t="s">
        <v>13</v>
      </c>
      <c r="E2599" s="28">
        <v>74300</v>
      </c>
      <c r="F2599" s="29" t="s">
        <v>14</v>
      </c>
      <c r="G2599" s="28">
        <v>74300</v>
      </c>
      <c r="H2599" s="29" t="s">
        <v>17</v>
      </c>
      <c r="I2599" s="28">
        <v>0</v>
      </c>
      <c r="J2599" s="29" t="s">
        <v>17</v>
      </c>
      <c r="K2599" s="29" t="s">
        <v>16</v>
      </c>
      <c r="L2599" s="29" t="str">
        <f>_xlfn.XLOOKUP($D2599,mapping!$B$2:$B$124,mapping!$A$2:$A$124,,0)</f>
        <v>Data Analyst</v>
      </c>
      <c r="M2599" s="29" t="str">
        <f>_xlfn.XLOOKUP($C2599,mapping!$J$2:$J$5,mapping!$K$2:$K$5,,0)</f>
        <v>Full-Time</v>
      </c>
      <c r="N2599" s="29" t="str">
        <f>_xlfn.XLOOKUP($B2599,mapping!$G$2:$G$5,mapping!$H$2:$H$5,,0)</f>
        <v>Junior</v>
      </c>
      <c r="O2599" s="29" t="str">
        <f>_xlfn.XLOOKUP($J2599,mapping!$D$2:$D$56,mapping!$E$2:$E$56,,0)</f>
        <v>United States</v>
      </c>
      <c r="P2599" s="29" t="str">
        <f>_xlfn.XLOOKUP($K2599,mapping!$P$2:$P$4,mapping!$Q$2:$Q$4,,0)</f>
        <v>Medium</v>
      </c>
      <c r="Q2599" s="29" t="str">
        <f>_xlfn.XLOOKUP($I2599,mapping!$M$2:$M$4,mapping!$N$2:$N$4,,0)</f>
        <v>On-site</v>
      </c>
    </row>
    <row r="2600" spans="1:17" x14ac:dyDescent="0.25">
      <c r="A2600" s="28">
        <v>2023</v>
      </c>
      <c r="B2600" s="29" t="s">
        <v>21</v>
      </c>
      <c r="C2600" s="29" t="s">
        <v>12</v>
      </c>
      <c r="D2600" s="29" t="s">
        <v>18</v>
      </c>
      <c r="E2600" s="28">
        <v>323300</v>
      </c>
      <c r="F2600" s="29" t="s">
        <v>14</v>
      </c>
      <c r="G2600" s="28">
        <v>323300</v>
      </c>
      <c r="H2600" s="29" t="s">
        <v>17</v>
      </c>
      <c r="I2600" s="28">
        <v>0</v>
      </c>
      <c r="J2600" s="29" t="s">
        <v>17</v>
      </c>
      <c r="K2600" s="29" t="s">
        <v>16</v>
      </c>
      <c r="L2600" s="29" t="str">
        <f>_xlfn.XLOOKUP($D2600,mapping!$B$2:$B$124,mapping!$A$2:$A$124,,0)</f>
        <v>Machine Learning Engineer</v>
      </c>
      <c r="M2600" s="29" t="str">
        <f>_xlfn.XLOOKUP($C2600,mapping!$J$2:$J$5,mapping!$K$2:$K$5,,0)</f>
        <v>Full-Time</v>
      </c>
      <c r="N2600" s="29" t="str">
        <f>_xlfn.XLOOKUP($B2600,mapping!$G$2:$G$5,mapping!$H$2:$H$5,,0)</f>
        <v>Senior</v>
      </c>
      <c r="O2600" s="29" t="str">
        <f>_xlfn.XLOOKUP($J2600,mapping!$D$2:$D$56,mapping!$E$2:$E$56,,0)</f>
        <v>United States</v>
      </c>
      <c r="P2600" s="29" t="str">
        <f>_xlfn.XLOOKUP($K2600,mapping!$P$2:$P$4,mapping!$Q$2:$Q$4,,0)</f>
        <v>Medium</v>
      </c>
      <c r="Q2600" s="29" t="str">
        <f>_xlfn.XLOOKUP($I2600,mapping!$M$2:$M$4,mapping!$N$2:$N$4,,0)</f>
        <v>On-site</v>
      </c>
    </row>
    <row r="2601" spans="1:17" x14ac:dyDescent="0.25">
      <c r="A2601" s="28">
        <v>2023</v>
      </c>
      <c r="B2601" s="29" t="s">
        <v>11</v>
      </c>
      <c r="C2601" s="29" t="s">
        <v>12</v>
      </c>
      <c r="D2601" s="29" t="s">
        <v>18</v>
      </c>
      <c r="E2601" s="28">
        <v>287500</v>
      </c>
      <c r="F2601" s="29" t="s">
        <v>14</v>
      </c>
      <c r="G2601" s="28">
        <v>287500</v>
      </c>
      <c r="H2601" s="29" t="s">
        <v>15</v>
      </c>
      <c r="I2601" s="28">
        <v>0</v>
      </c>
      <c r="J2601" s="29" t="s">
        <v>15</v>
      </c>
      <c r="K2601" s="29" t="s">
        <v>16</v>
      </c>
      <c r="L2601" s="29" t="str">
        <f>_xlfn.XLOOKUP($D2601,mapping!$B$2:$B$124,mapping!$A$2:$A$124,,0)</f>
        <v>Machine Learning Engineer</v>
      </c>
      <c r="M2601" s="29" t="str">
        <f>_xlfn.XLOOKUP($C2601,mapping!$J$2:$J$5,mapping!$K$2:$K$5,,0)</f>
        <v>Full-Time</v>
      </c>
      <c r="N2601" s="29" t="str">
        <f>_xlfn.XLOOKUP($B2601,mapping!$G$2:$G$5,mapping!$H$2:$H$5,,0)</f>
        <v>Mid-Level</v>
      </c>
      <c r="O2601" s="29" t="str">
        <f>_xlfn.XLOOKUP($J2601,mapping!$D$2:$D$56,mapping!$E$2:$E$56,,0)</f>
        <v>Australia</v>
      </c>
      <c r="P2601" s="29" t="str">
        <f>_xlfn.XLOOKUP($K2601,mapping!$P$2:$P$4,mapping!$Q$2:$Q$4,,0)</f>
        <v>Medium</v>
      </c>
      <c r="Q2601" s="29" t="str">
        <f>_xlfn.XLOOKUP($I2601,mapping!$M$2:$M$4,mapping!$N$2:$N$4,,0)</f>
        <v>On-site</v>
      </c>
    </row>
    <row r="2602" spans="1:17" x14ac:dyDescent="0.25">
      <c r="A2602" s="28">
        <v>2024</v>
      </c>
      <c r="B2602" s="29" t="s">
        <v>21</v>
      </c>
      <c r="C2602" s="29" t="s">
        <v>12</v>
      </c>
      <c r="D2602" s="29" t="s">
        <v>22</v>
      </c>
      <c r="E2602" s="28">
        <v>112000</v>
      </c>
      <c r="F2602" s="29" t="s">
        <v>14</v>
      </c>
      <c r="G2602" s="28">
        <v>112000</v>
      </c>
      <c r="H2602" s="29" t="s">
        <v>17</v>
      </c>
      <c r="I2602" s="28">
        <v>0</v>
      </c>
      <c r="J2602" s="29" t="s">
        <v>17</v>
      </c>
      <c r="K2602" s="29" t="s">
        <v>16</v>
      </c>
      <c r="L2602" s="29" t="str">
        <f>_xlfn.XLOOKUP($D2602,mapping!$B$2:$B$124,mapping!$A$2:$A$124,,0)</f>
        <v>Data Scientist</v>
      </c>
      <c r="M2602" s="29" t="str">
        <f>_xlfn.XLOOKUP($C2602,mapping!$J$2:$J$5,mapping!$K$2:$K$5,,0)</f>
        <v>Full-Time</v>
      </c>
      <c r="N2602" s="29" t="str">
        <f>_xlfn.XLOOKUP($B2602,mapping!$G$2:$G$5,mapping!$H$2:$H$5,,0)</f>
        <v>Senior</v>
      </c>
      <c r="O2602" s="29" t="str">
        <f>_xlfn.XLOOKUP($J2602,mapping!$D$2:$D$56,mapping!$E$2:$E$56,,0)</f>
        <v>United States</v>
      </c>
      <c r="P2602" s="29" t="str">
        <f>_xlfn.XLOOKUP($K2602,mapping!$P$2:$P$4,mapping!$Q$2:$Q$4,,0)</f>
        <v>Medium</v>
      </c>
      <c r="Q2602" s="29" t="str">
        <f>_xlfn.XLOOKUP($I2602,mapping!$M$2:$M$4,mapping!$N$2:$N$4,,0)</f>
        <v>On-site</v>
      </c>
    </row>
    <row r="2603" spans="1:17" x14ac:dyDescent="0.25">
      <c r="A2603" s="28">
        <v>2024</v>
      </c>
      <c r="B2603" s="29" t="s">
        <v>21</v>
      </c>
      <c r="C2603" s="29" t="s">
        <v>12</v>
      </c>
      <c r="D2603" s="29" t="s">
        <v>26</v>
      </c>
      <c r="E2603" s="28">
        <v>207300</v>
      </c>
      <c r="F2603" s="29" t="s">
        <v>14</v>
      </c>
      <c r="G2603" s="28">
        <v>207300</v>
      </c>
      <c r="H2603" s="29" t="s">
        <v>17</v>
      </c>
      <c r="I2603" s="28">
        <v>0</v>
      </c>
      <c r="J2603" s="29" t="s">
        <v>17</v>
      </c>
      <c r="K2603" s="29" t="s">
        <v>16</v>
      </c>
      <c r="L2603" s="29" t="str">
        <f>_xlfn.XLOOKUP($D2603,mapping!$B$2:$B$124,mapping!$A$2:$A$124,,0)</f>
        <v>Data Engineer</v>
      </c>
      <c r="M2603" s="29" t="str">
        <f>_xlfn.XLOOKUP($C2603,mapping!$J$2:$J$5,mapping!$K$2:$K$5,,0)</f>
        <v>Full-Time</v>
      </c>
      <c r="N2603" s="29" t="str">
        <f>_xlfn.XLOOKUP($B2603,mapping!$G$2:$G$5,mapping!$H$2:$H$5,,0)</f>
        <v>Senior</v>
      </c>
      <c r="O2603" s="29" t="str">
        <f>_xlfn.XLOOKUP($J2603,mapping!$D$2:$D$56,mapping!$E$2:$E$56,,0)</f>
        <v>United States</v>
      </c>
      <c r="P2603" s="29" t="str">
        <f>_xlfn.XLOOKUP($K2603,mapping!$P$2:$P$4,mapping!$Q$2:$Q$4,,0)</f>
        <v>Medium</v>
      </c>
      <c r="Q2603" s="29" t="str">
        <f>_xlfn.XLOOKUP($I2603,mapping!$M$2:$M$4,mapping!$N$2:$N$4,,0)</f>
        <v>On-site</v>
      </c>
    </row>
    <row r="2604" spans="1:17" x14ac:dyDescent="0.25">
      <c r="A2604" s="28">
        <v>2023</v>
      </c>
      <c r="B2604" s="29" t="s">
        <v>21</v>
      </c>
      <c r="C2604" s="29" t="s">
        <v>12</v>
      </c>
      <c r="D2604" s="29" t="s">
        <v>23</v>
      </c>
      <c r="E2604" s="28">
        <v>157000</v>
      </c>
      <c r="F2604" s="29" t="s">
        <v>14</v>
      </c>
      <c r="G2604" s="28">
        <v>157000</v>
      </c>
      <c r="H2604" s="29" t="s">
        <v>17</v>
      </c>
      <c r="I2604" s="28">
        <v>0</v>
      </c>
      <c r="J2604" s="29" t="s">
        <v>17</v>
      </c>
      <c r="K2604" s="29" t="s">
        <v>16</v>
      </c>
      <c r="L2604" s="29" t="str">
        <f>_xlfn.XLOOKUP($D2604,mapping!$B$2:$B$124,mapping!$A$2:$A$124,,0)</f>
        <v>Researcher</v>
      </c>
      <c r="M2604" s="29" t="str">
        <f>_xlfn.XLOOKUP($C2604,mapping!$J$2:$J$5,mapping!$K$2:$K$5,,0)</f>
        <v>Full-Time</v>
      </c>
      <c r="N2604" s="29" t="str">
        <f>_xlfn.XLOOKUP($B2604,mapping!$G$2:$G$5,mapping!$H$2:$H$5,,0)</f>
        <v>Senior</v>
      </c>
      <c r="O2604" s="29" t="str">
        <f>_xlfn.XLOOKUP($J2604,mapping!$D$2:$D$56,mapping!$E$2:$E$56,,0)</f>
        <v>United States</v>
      </c>
      <c r="P2604" s="29" t="str">
        <f>_xlfn.XLOOKUP($K2604,mapping!$P$2:$P$4,mapping!$Q$2:$Q$4,,0)</f>
        <v>Medium</v>
      </c>
      <c r="Q2604" s="29" t="str">
        <f>_xlfn.XLOOKUP($I2604,mapping!$M$2:$M$4,mapping!$N$2:$N$4,,0)</f>
        <v>On-site</v>
      </c>
    </row>
    <row r="2605" spans="1:17" x14ac:dyDescent="0.25">
      <c r="A2605" s="28">
        <v>2023</v>
      </c>
      <c r="B2605" s="29" t="s">
        <v>11</v>
      </c>
      <c r="C2605" s="29" t="s">
        <v>12</v>
      </c>
      <c r="D2605" s="29" t="s">
        <v>18</v>
      </c>
      <c r="E2605" s="28">
        <v>175000</v>
      </c>
      <c r="F2605" s="29" t="s">
        <v>14</v>
      </c>
      <c r="G2605" s="28">
        <v>175000</v>
      </c>
      <c r="H2605" s="29" t="s">
        <v>17</v>
      </c>
      <c r="I2605" s="28">
        <v>0</v>
      </c>
      <c r="J2605" s="29" t="s">
        <v>17</v>
      </c>
      <c r="K2605" s="29" t="s">
        <v>16</v>
      </c>
      <c r="L2605" s="29" t="str">
        <f>_xlfn.XLOOKUP($D2605,mapping!$B$2:$B$124,mapping!$A$2:$A$124,,0)</f>
        <v>Machine Learning Engineer</v>
      </c>
      <c r="M2605" s="29" t="str">
        <f>_xlfn.XLOOKUP($C2605,mapping!$J$2:$J$5,mapping!$K$2:$K$5,,0)</f>
        <v>Full-Time</v>
      </c>
      <c r="N2605" s="29" t="str">
        <f>_xlfn.XLOOKUP($B2605,mapping!$G$2:$G$5,mapping!$H$2:$H$5,,0)</f>
        <v>Mid-Level</v>
      </c>
      <c r="O2605" s="29" t="str">
        <f>_xlfn.XLOOKUP($J2605,mapping!$D$2:$D$56,mapping!$E$2:$E$56,,0)</f>
        <v>United States</v>
      </c>
      <c r="P2605" s="29" t="str">
        <f>_xlfn.XLOOKUP($K2605,mapping!$P$2:$P$4,mapping!$Q$2:$Q$4,,0)</f>
        <v>Medium</v>
      </c>
      <c r="Q2605" s="29" t="str">
        <f>_xlfn.XLOOKUP($I2605,mapping!$M$2:$M$4,mapping!$N$2:$N$4,,0)</f>
        <v>On-site</v>
      </c>
    </row>
    <row r="2606" spans="1:17" x14ac:dyDescent="0.25">
      <c r="A2606" s="28">
        <v>2023</v>
      </c>
      <c r="B2606" s="29" t="s">
        <v>11</v>
      </c>
      <c r="C2606" s="29" t="s">
        <v>12</v>
      </c>
      <c r="D2606" s="29" t="s">
        <v>22</v>
      </c>
      <c r="E2606" s="28">
        <v>115000</v>
      </c>
      <c r="F2606" s="29" t="s">
        <v>14</v>
      </c>
      <c r="G2606" s="28">
        <v>115000</v>
      </c>
      <c r="H2606" s="29" t="s">
        <v>17</v>
      </c>
      <c r="I2606" s="28">
        <v>100</v>
      </c>
      <c r="J2606" s="29" t="s">
        <v>17</v>
      </c>
      <c r="K2606" s="29" t="s">
        <v>16</v>
      </c>
      <c r="L2606" s="29" t="str">
        <f>_xlfn.XLOOKUP($D2606,mapping!$B$2:$B$124,mapping!$A$2:$A$124,,0)</f>
        <v>Data Scientist</v>
      </c>
      <c r="M2606" s="29" t="str">
        <f>_xlfn.XLOOKUP($C2606,mapping!$J$2:$J$5,mapping!$K$2:$K$5,,0)</f>
        <v>Full-Time</v>
      </c>
      <c r="N2606" s="29" t="str">
        <f>_xlfn.XLOOKUP($B2606,mapping!$G$2:$G$5,mapping!$H$2:$H$5,,0)</f>
        <v>Mid-Level</v>
      </c>
      <c r="O2606" s="29" t="str">
        <f>_xlfn.XLOOKUP($J2606,mapping!$D$2:$D$56,mapping!$E$2:$E$56,,0)</f>
        <v>United States</v>
      </c>
      <c r="P2606" s="29" t="str">
        <f>_xlfn.XLOOKUP($K2606,mapping!$P$2:$P$4,mapping!$Q$2:$Q$4,,0)</f>
        <v>Medium</v>
      </c>
      <c r="Q2606" s="29" t="str">
        <f>_xlfn.XLOOKUP($I2606,mapping!$M$2:$M$4,mapping!$N$2:$N$4,,0)</f>
        <v>Remote</v>
      </c>
    </row>
    <row r="2607" spans="1:17" x14ac:dyDescent="0.25">
      <c r="A2607" s="28">
        <v>2024</v>
      </c>
      <c r="B2607" s="29" t="s">
        <v>29</v>
      </c>
      <c r="C2607" s="29" t="s">
        <v>12</v>
      </c>
      <c r="D2607" s="29" t="s">
        <v>13</v>
      </c>
      <c r="E2607" s="28">
        <v>50490</v>
      </c>
      <c r="F2607" s="29" t="s">
        <v>19</v>
      </c>
      <c r="G2607" s="28">
        <v>56100</v>
      </c>
      <c r="H2607" s="29" t="s">
        <v>44</v>
      </c>
      <c r="I2607" s="28">
        <v>0</v>
      </c>
      <c r="J2607" s="29" t="s">
        <v>44</v>
      </c>
      <c r="K2607" s="29" t="s">
        <v>16</v>
      </c>
      <c r="L2607" s="29" t="str">
        <f>_xlfn.XLOOKUP($D2607,mapping!$B$2:$B$124,mapping!$A$2:$A$124,,0)</f>
        <v>Data Analyst</v>
      </c>
      <c r="M2607" s="29" t="str">
        <f>_xlfn.XLOOKUP($C2607,mapping!$J$2:$J$5,mapping!$K$2:$K$5,,0)</f>
        <v>Full-Time</v>
      </c>
      <c r="N2607" s="29" t="str">
        <f>_xlfn.XLOOKUP($B2607,mapping!$G$2:$G$5,mapping!$H$2:$H$5,,0)</f>
        <v>Junior</v>
      </c>
      <c r="O2607" s="29" t="str">
        <f>_xlfn.XLOOKUP($J2607,mapping!$D$2:$D$56,mapping!$E$2:$E$56,,0)</f>
        <v>Netherlands</v>
      </c>
      <c r="P2607" s="29" t="str">
        <f>_xlfn.XLOOKUP($K2607,mapping!$P$2:$P$4,mapping!$Q$2:$Q$4,,0)</f>
        <v>Medium</v>
      </c>
      <c r="Q2607" s="29" t="str">
        <f>_xlfn.XLOOKUP($I2607,mapping!$M$2:$M$4,mapping!$N$2:$N$4,,0)</f>
        <v>On-site</v>
      </c>
    </row>
    <row r="2608" spans="1:17" x14ac:dyDescent="0.25">
      <c r="A2608" s="28">
        <v>2024</v>
      </c>
      <c r="B2608" s="29" t="s">
        <v>21</v>
      </c>
      <c r="C2608" s="29" t="s">
        <v>12</v>
      </c>
      <c r="D2608" s="29" t="s">
        <v>22</v>
      </c>
      <c r="E2608" s="28">
        <v>210000</v>
      </c>
      <c r="F2608" s="29" t="s">
        <v>14</v>
      </c>
      <c r="G2608" s="28">
        <v>210000</v>
      </c>
      <c r="H2608" s="29" t="s">
        <v>17</v>
      </c>
      <c r="I2608" s="28">
        <v>0</v>
      </c>
      <c r="J2608" s="29" t="s">
        <v>17</v>
      </c>
      <c r="K2608" s="29" t="s">
        <v>16</v>
      </c>
      <c r="L2608" s="29" t="str">
        <f>_xlfn.XLOOKUP($D2608,mapping!$B$2:$B$124,mapping!$A$2:$A$124,,0)</f>
        <v>Data Scientist</v>
      </c>
      <c r="M2608" s="29" t="str">
        <f>_xlfn.XLOOKUP($C2608,mapping!$J$2:$J$5,mapping!$K$2:$K$5,,0)</f>
        <v>Full-Time</v>
      </c>
      <c r="N2608" s="29" t="str">
        <f>_xlfn.XLOOKUP($B2608,mapping!$G$2:$G$5,mapping!$H$2:$H$5,,0)</f>
        <v>Senior</v>
      </c>
      <c r="O2608" s="29" t="str">
        <f>_xlfn.XLOOKUP($J2608,mapping!$D$2:$D$56,mapping!$E$2:$E$56,,0)</f>
        <v>United States</v>
      </c>
      <c r="P2608" s="29" t="str">
        <f>_xlfn.XLOOKUP($K2608,mapping!$P$2:$P$4,mapping!$Q$2:$Q$4,,0)</f>
        <v>Medium</v>
      </c>
      <c r="Q2608" s="29" t="str">
        <f>_xlfn.XLOOKUP($I2608,mapping!$M$2:$M$4,mapping!$N$2:$N$4,,0)</f>
        <v>On-site</v>
      </c>
    </row>
    <row r="2609" spans="1:17" x14ac:dyDescent="0.25">
      <c r="A2609" s="28">
        <v>2023</v>
      </c>
      <c r="B2609" s="29" t="s">
        <v>21</v>
      </c>
      <c r="C2609" s="29" t="s">
        <v>12</v>
      </c>
      <c r="D2609" s="29" t="s">
        <v>128</v>
      </c>
      <c r="E2609" s="28">
        <v>160000</v>
      </c>
      <c r="F2609" s="29" t="s">
        <v>14</v>
      </c>
      <c r="G2609" s="28">
        <v>160000</v>
      </c>
      <c r="H2609" s="29" t="s">
        <v>17</v>
      </c>
      <c r="I2609" s="28">
        <v>100</v>
      </c>
      <c r="J2609" s="29" t="s">
        <v>17</v>
      </c>
      <c r="K2609" s="29" t="s">
        <v>16</v>
      </c>
      <c r="L2609" s="29" t="str">
        <f>_xlfn.XLOOKUP($D2609,mapping!$B$2:$B$124,mapping!$A$2:$A$124,,0)</f>
        <v>Data Engineer</v>
      </c>
      <c r="M2609" s="29" t="str">
        <f>_xlfn.XLOOKUP($C2609,mapping!$J$2:$J$5,mapping!$K$2:$K$5,,0)</f>
        <v>Full-Time</v>
      </c>
      <c r="N2609" s="29" t="str">
        <f>_xlfn.XLOOKUP($B2609,mapping!$G$2:$G$5,mapping!$H$2:$H$5,,0)</f>
        <v>Senior</v>
      </c>
      <c r="O2609" s="29" t="str">
        <f>_xlfn.XLOOKUP($J2609,mapping!$D$2:$D$56,mapping!$E$2:$E$56,,0)</f>
        <v>United States</v>
      </c>
      <c r="P2609" s="29" t="str">
        <f>_xlfn.XLOOKUP($K2609,mapping!$P$2:$P$4,mapping!$Q$2:$Q$4,,0)</f>
        <v>Medium</v>
      </c>
      <c r="Q2609" s="29" t="str">
        <f>_xlfn.XLOOKUP($I2609,mapping!$M$2:$M$4,mapping!$N$2:$N$4,,0)</f>
        <v>Remote</v>
      </c>
    </row>
    <row r="2610" spans="1:17" x14ac:dyDescent="0.25">
      <c r="A2610" s="28">
        <v>2023</v>
      </c>
      <c r="B2610" s="29" t="s">
        <v>11</v>
      </c>
      <c r="C2610" s="29" t="s">
        <v>12</v>
      </c>
      <c r="D2610" s="29" t="s">
        <v>22</v>
      </c>
      <c r="E2610" s="28">
        <v>55000</v>
      </c>
      <c r="F2610" s="29" t="s">
        <v>14</v>
      </c>
      <c r="G2610" s="28">
        <v>55000</v>
      </c>
      <c r="H2610" s="29" t="s">
        <v>17</v>
      </c>
      <c r="I2610" s="28">
        <v>0</v>
      </c>
      <c r="J2610" s="29" t="s">
        <v>17</v>
      </c>
      <c r="K2610" s="29" t="s">
        <v>16</v>
      </c>
      <c r="L2610" s="29" t="str">
        <f>_xlfn.XLOOKUP($D2610,mapping!$B$2:$B$124,mapping!$A$2:$A$124,,0)</f>
        <v>Data Scientist</v>
      </c>
      <c r="M2610" s="29" t="str">
        <f>_xlfn.XLOOKUP($C2610,mapping!$J$2:$J$5,mapping!$K$2:$K$5,,0)</f>
        <v>Full-Time</v>
      </c>
      <c r="N2610" s="29" t="str">
        <f>_xlfn.XLOOKUP($B2610,mapping!$G$2:$G$5,mapping!$H$2:$H$5,,0)</f>
        <v>Mid-Level</v>
      </c>
      <c r="O2610" s="29" t="str">
        <f>_xlfn.XLOOKUP($J2610,mapping!$D$2:$D$56,mapping!$E$2:$E$56,,0)</f>
        <v>United States</v>
      </c>
      <c r="P2610" s="29" t="str">
        <f>_xlfn.XLOOKUP($K2610,mapping!$P$2:$P$4,mapping!$Q$2:$Q$4,,0)</f>
        <v>Medium</v>
      </c>
      <c r="Q2610" s="29" t="str">
        <f>_xlfn.XLOOKUP($I2610,mapping!$M$2:$M$4,mapping!$N$2:$N$4,,0)</f>
        <v>On-site</v>
      </c>
    </row>
    <row r="2611" spans="1:17" x14ac:dyDescent="0.25">
      <c r="A2611" s="28">
        <v>2023</v>
      </c>
      <c r="B2611" s="29" t="s">
        <v>21</v>
      </c>
      <c r="C2611" s="29" t="s">
        <v>12</v>
      </c>
      <c r="D2611" s="29" t="s">
        <v>22</v>
      </c>
      <c r="E2611" s="28">
        <v>175000</v>
      </c>
      <c r="F2611" s="29" t="s">
        <v>14</v>
      </c>
      <c r="G2611" s="28">
        <v>175000</v>
      </c>
      <c r="H2611" s="29" t="s">
        <v>17</v>
      </c>
      <c r="I2611" s="28">
        <v>100</v>
      </c>
      <c r="J2611" s="29" t="s">
        <v>17</v>
      </c>
      <c r="K2611" s="29" t="s">
        <v>16</v>
      </c>
      <c r="L2611" s="29" t="str">
        <f>_xlfn.XLOOKUP($D2611,mapping!$B$2:$B$124,mapping!$A$2:$A$124,,0)</f>
        <v>Data Scientist</v>
      </c>
      <c r="M2611" s="29" t="str">
        <f>_xlfn.XLOOKUP($C2611,mapping!$J$2:$J$5,mapping!$K$2:$K$5,,0)</f>
        <v>Full-Time</v>
      </c>
      <c r="N2611" s="29" t="str">
        <f>_xlfn.XLOOKUP($B2611,mapping!$G$2:$G$5,mapping!$H$2:$H$5,,0)</f>
        <v>Senior</v>
      </c>
      <c r="O2611" s="29" t="str">
        <f>_xlfn.XLOOKUP($J2611,mapping!$D$2:$D$56,mapping!$E$2:$E$56,,0)</f>
        <v>United States</v>
      </c>
      <c r="P2611" s="29" t="str">
        <f>_xlfn.XLOOKUP($K2611,mapping!$P$2:$P$4,mapping!$Q$2:$Q$4,,0)</f>
        <v>Medium</v>
      </c>
      <c r="Q2611" s="29" t="str">
        <f>_xlfn.XLOOKUP($I2611,mapping!$M$2:$M$4,mapping!$N$2:$N$4,,0)</f>
        <v>Remote</v>
      </c>
    </row>
    <row r="2612" spans="1:17" x14ac:dyDescent="0.25">
      <c r="A2612" s="28">
        <v>2023</v>
      </c>
      <c r="B2612" s="29" t="s">
        <v>21</v>
      </c>
      <c r="C2612" s="29" t="s">
        <v>12</v>
      </c>
      <c r="D2612" s="29" t="s">
        <v>22</v>
      </c>
      <c r="E2612" s="28">
        <v>197000</v>
      </c>
      <c r="F2612" s="29" t="s">
        <v>14</v>
      </c>
      <c r="G2612" s="28">
        <v>197000</v>
      </c>
      <c r="H2612" s="29" t="s">
        <v>45</v>
      </c>
      <c r="I2612" s="28">
        <v>0</v>
      </c>
      <c r="J2612" s="29" t="s">
        <v>45</v>
      </c>
      <c r="K2612" s="29" t="s">
        <v>16</v>
      </c>
      <c r="L2612" s="29" t="str">
        <f>_xlfn.XLOOKUP($D2612,mapping!$B$2:$B$124,mapping!$A$2:$A$124,,0)</f>
        <v>Data Scientist</v>
      </c>
      <c r="M2612" s="29" t="str">
        <f>_xlfn.XLOOKUP($C2612,mapping!$J$2:$J$5,mapping!$K$2:$K$5,,0)</f>
        <v>Full-Time</v>
      </c>
      <c r="N2612" s="29" t="str">
        <f>_xlfn.XLOOKUP($B2612,mapping!$G$2:$G$5,mapping!$H$2:$H$5,,0)</f>
        <v>Senior</v>
      </c>
      <c r="O2612" s="29" t="str">
        <f>_xlfn.XLOOKUP($J2612,mapping!$D$2:$D$56,mapping!$E$2:$E$56,,0)</f>
        <v>Canada</v>
      </c>
      <c r="P2612" s="29" t="str">
        <f>_xlfn.XLOOKUP($K2612,mapping!$P$2:$P$4,mapping!$Q$2:$Q$4,,0)</f>
        <v>Medium</v>
      </c>
      <c r="Q2612" s="29" t="str">
        <f>_xlfn.XLOOKUP($I2612,mapping!$M$2:$M$4,mapping!$N$2:$N$4,,0)</f>
        <v>On-site</v>
      </c>
    </row>
    <row r="2613" spans="1:17" x14ac:dyDescent="0.25">
      <c r="A2613" s="28">
        <v>2023</v>
      </c>
      <c r="B2613" s="29" t="s">
        <v>21</v>
      </c>
      <c r="C2613" s="29" t="s">
        <v>12</v>
      </c>
      <c r="D2613" s="29" t="s">
        <v>22</v>
      </c>
      <c r="E2613" s="28">
        <v>100000</v>
      </c>
      <c r="F2613" s="29" t="s">
        <v>14</v>
      </c>
      <c r="G2613" s="28">
        <v>100000</v>
      </c>
      <c r="H2613" s="29" t="s">
        <v>17</v>
      </c>
      <c r="I2613" s="28">
        <v>0</v>
      </c>
      <c r="J2613" s="29" t="s">
        <v>17</v>
      </c>
      <c r="K2613" s="29" t="s">
        <v>16</v>
      </c>
      <c r="L2613" s="29" t="str">
        <f>_xlfn.XLOOKUP($D2613,mapping!$B$2:$B$124,mapping!$A$2:$A$124,,0)</f>
        <v>Data Scientist</v>
      </c>
      <c r="M2613" s="29" t="str">
        <f>_xlfn.XLOOKUP($C2613,mapping!$J$2:$J$5,mapping!$K$2:$K$5,,0)</f>
        <v>Full-Time</v>
      </c>
      <c r="N2613" s="29" t="str">
        <f>_xlfn.XLOOKUP($B2613,mapping!$G$2:$G$5,mapping!$H$2:$H$5,,0)</f>
        <v>Senior</v>
      </c>
      <c r="O2613" s="29" t="str">
        <f>_xlfn.XLOOKUP($J2613,mapping!$D$2:$D$56,mapping!$E$2:$E$56,,0)</f>
        <v>United States</v>
      </c>
      <c r="P2613" s="29" t="str">
        <f>_xlfn.XLOOKUP($K2613,mapping!$P$2:$P$4,mapping!$Q$2:$Q$4,,0)</f>
        <v>Medium</v>
      </c>
      <c r="Q2613" s="29" t="str">
        <f>_xlfn.XLOOKUP($I2613,mapping!$M$2:$M$4,mapping!$N$2:$N$4,,0)</f>
        <v>On-site</v>
      </c>
    </row>
    <row r="2614" spans="1:17" x14ac:dyDescent="0.25">
      <c r="A2614" s="28">
        <v>2021</v>
      </c>
      <c r="B2614" s="29" t="s">
        <v>11</v>
      </c>
      <c r="C2614" s="29" t="s">
        <v>12</v>
      </c>
      <c r="D2614" s="29" t="s">
        <v>151</v>
      </c>
      <c r="E2614" s="28">
        <v>30000</v>
      </c>
      <c r="F2614" s="29" t="s">
        <v>14</v>
      </c>
      <c r="G2614" s="28">
        <v>30000</v>
      </c>
      <c r="H2614" s="29" t="s">
        <v>181</v>
      </c>
      <c r="I2614" s="28">
        <v>0</v>
      </c>
      <c r="J2614" s="29" t="s">
        <v>181</v>
      </c>
      <c r="K2614" s="29" t="s">
        <v>56</v>
      </c>
      <c r="L2614" s="29" t="str">
        <f>_xlfn.XLOOKUP($D2614,mapping!$B$2:$B$124,mapping!$A$2:$A$124,,0)</f>
        <v>Machine Learning Engineer</v>
      </c>
      <c r="M2614" s="29" t="str">
        <f>_xlfn.XLOOKUP($C2614,mapping!$J$2:$J$5,mapping!$K$2:$K$5,,0)</f>
        <v>Full-Time</v>
      </c>
      <c r="N2614" s="29" t="str">
        <f>_xlfn.XLOOKUP($B2614,mapping!$G$2:$G$5,mapping!$H$2:$H$5,,0)</f>
        <v>Mid-Level</v>
      </c>
      <c r="O2614" s="29" t="str">
        <f>_xlfn.XLOOKUP($J2614,mapping!$D$2:$D$56,mapping!$E$2:$E$56,,0)</f>
        <v>Ghana</v>
      </c>
      <c r="P2614" s="29" t="str">
        <f>_xlfn.XLOOKUP($K2614,mapping!$P$2:$P$4,mapping!$Q$2:$Q$4,,0)</f>
        <v>Small</v>
      </c>
      <c r="Q2614" s="29" t="str">
        <f>_xlfn.XLOOKUP($I2614,mapping!$M$2:$M$4,mapping!$N$2:$N$4,,0)</f>
        <v>On-site</v>
      </c>
    </row>
    <row r="2615" spans="1:17" x14ac:dyDescent="0.25">
      <c r="A2615" s="28">
        <v>2023</v>
      </c>
      <c r="B2615" s="29" t="s">
        <v>21</v>
      </c>
      <c r="C2615" s="29" t="s">
        <v>12</v>
      </c>
      <c r="D2615" s="29" t="s">
        <v>22</v>
      </c>
      <c r="E2615" s="28">
        <v>310270</v>
      </c>
      <c r="F2615" s="29" t="s">
        <v>14</v>
      </c>
      <c r="G2615" s="28">
        <v>310270</v>
      </c>
      <c r="H2615" s="29" t="s">
        <v>17</v>
      </c>
      <c r="I2615" s="28">
        <v>0</v>
      </c>
      <c r="J2615" s="29" t="s">
        <v>17</v>
      </c>
      <c r="K2615" s="29" t="s">
        <v>16</v>
      </c>
      <c r="L2615" s="29" t="str">
        <f>_xlfn.XLOOKUP($D2615,mapping!$B$2:$B$124,mapping!$A$2:$A$124,,0)</f>
        <v>Data Scientist</v>
      </c>
      <c r="M2615" s="29" t="str">
        <f>_xlfn.XLOOKUP($C2615,mapping!$J$2:$J$5,mapping!$K$2:$K$5,,0)</f>
        <v>Full-Time</v>
      </c>
      <c r="N2615" s="29" t="str">
        <f>_xlfn.XLOOKUP($B2615,mapping!$G$2:$G$5,mapping!$H$2:$H$5,,0)</f>
        <v>Senior</v>
      </c>
      <c r="O2615" s="29" t="str">
        <f>_xlfn.XLOOKUP($J2615,mapping!$D$2:$D$56,mapping!$E$2:$E$56,,0)</f>
        <v>United States</v>
      </c>
      <c r="P2615" s="29" t="str">
        <f>_xlfn.XLOOKUP($K2615,mapping!$P$2:$P$4,mapping!$Q$2:$Q$4,,0)</f>
        <v>Medium</v>
      </c>
      <c r="Q2615" s="29" t="str">
        <f>_xlfn.XLOOKUP($I2615,mapping!$M$2:$M$4,mapping!$N$2:$N$4,,0)</f>
        <v>On-site</v>
      </c>
    </row>
    <row r="2616" spans="1:17" x14ac:dyDescent="0.25">
      <c r="A2616" s="28">
        <v>2024</v>
      </c>
      <c r="B2616" s="29" t="s">
        <v>21</v>
      </c>
      <c r="C2616" s="29" t="s">
        <v>12</v>
      </c>
      <c r="D2616" s="29" t="s">
        <v>31</v>
      </c>
      <c r="E2616" s="28">
        <v>150000</v>
      </c>
      <c r="F2616" s="29" t="s">
        <v>14</v>
      </c>
      <c r="G2616" s="28">
        <v>150000</v>
      </c>
      <c r="H2616" s="29" t="s">
        <v>17</v>
      </c>
      <c r="I2616" s="28">
        <v>0</v>
      </c>
      <c r="J2616" s="29" t="s">
        <v>17</v>
      </c>
      <c r="K2616" s="29" t="s">
        <v>16</v>
      </c>
      <c r="L2616" s="29" t="str">
        <f>_xlfn.XLOOKUP($D2616,mapping!$B$2:$B$124,mapping!$A$2:$A$124,,0)</f>
        <v>Analytics Engineer</v>
      </c>
      <c r="M2616" s="29" t="str">
        <f>_xlfn.XLOOKUP($C2616,mapping!$J$2:$J$5,mapping!$K$2:$K$5,,0)</f>
        <v>Full-Time</v>
      </c>
      <c r="N2616" s="29" t="str">
        <f>_xlfn.XLOOKUP($B2616,mapping!$G$2:$G$5,mapping!$H$2:$H$5,,0)</f>
        <v>Senior</v>
      </c>
      <c r="O2616" s="29" t="str">
        <f>_xlfn.XLOOKUP($J2616,mapping!$D$2:$D$56,mapping!$E$2:$E$56,,0)</f>
        <v>United States</v>
      </c>
      <c r="P2616" s="29" t="str">
        <f>_xlfn.XLOOKUP($K2616,mapping!$P$2:$P$4,mapping!$Q$2:$Q$4,,0)</f>
        <v>Medium</v>
      </c>
      <c r="Q2616" s="29" t="str">
        <f>_xlfn.XLOOKUP($I2616,mapping!$M$2:$M$4,mapping!$N$2:$N$4,,0)</f>
        <v>On-site</v>
      </c>
    </row>
    <row r="2617" spans="1:17" x14ac:dyDescent="0.25">
      <c r="A2617" s="28">
        <v>2024</v>
      </c>
      <c r="B2617" s="29" t="s">
        <v>21</v>
      </c>
      <c r="C2617" s="29" t="s">
        <v>12</v>
      </c>
      <c r="D2617" s="29" t="s">
        <v>57</v>
      </c>
      <c r="E2617" s="28">
        <v>243000</v>
      </c>
      <c r="F2617" s="29" t="s">
        <v>14</v>
      </c>
      <c r="G2617" s="28">
        <v>243000</v>
      </c>
      <c r="H2617" s="29" t="s">
        <v>17</v>
      </c>
      <c r="I2617" s="28">
        <v>0</v>
      </c>
      <c r="J2617" s="29" t="s">
        <v>17</v>
      </c>
      <c r="K2617" s="29" t="s">
        <v>16</v>
      </c>
      <c r="L2617" s="29" t="str">
        <f>_xlfn.XLOOKUP($D2617,mapping!$B$2:$B$124,mapping!$A$2:$A$124,,0)</f>
        <v>Data Scientist</v>
      </c>
      <c r="M2617" s="29" t="str">
        <f>_xlfn.XLOOKUP($C2617,mapping!$J$2:$J$5,mapping!$K$2:$K$5,,0)</f>
        <v>Full-Time</v>
      </c>
      <c r="N2617" s="29" t="str">
        <f>_xlfn.XLOOKUP($B2617,mapping!$G$2:$G$5,mapping!$H$2:$H$5,,0)</f>
        <v>Senior</v>
      </c>
      <c r="O2617" s="29" t="str">
        <f>_xlfn.XLOOKUP($J2617,mapping!$D$2:$D$56,mapping!$E$2:$E$56,,0)</f>
        <v>United States</v>
      </c>
      <c r="P2617" s="29" t="str">
        <f>_xlfn.XLOOKUP($K2617,mapping!$P$2:$P$4,mapping!$Q$2:$Q$4,,0)</f>
        <v>Medium</v>
      </c>
      <c r="Q2617" s="29" t="str">
        <f>_xlfn.XLOOKUP($I2617,mapping!$M$2:$M$4,mapping!$N$2:$N$4,,0)</f>
        <v>On-site</v>
      </c>
    </row>
    <row r="2618" spans="1:17" x14ac:dyDescent="0.25">
      <c r="A2618" s="28">
        <v>2023</v>
      </c>
      <c r="B2618" s="29" t="s">
        <v>29</v>
      </c>
      <c r="C2618" s="29" t="s">
        <v>12</v>
      </c>
      <c r="D2618" s="29" t="s">
        <v>13</v>
      </c>
      <c r="E2618" s="28">
        <v>150000</v>
      </c>
      <c r="F2618" s="29" t="s">
        <v>14</v>
      </c>
      <c r="G2618" s="28">
        <v>150000</v>
      </c>
      <c r="H2618" s="29" t="s">
        <v>17</v>
      </c>
      <c r="I2618" s="28">
        <v>0</v>
      </c>
      <c r="J2618" s="29" t="s">
        <v>17</v>
      </c>
      <c r="K2618" s="29" t="s">
        <v>16</v>
      </c>
      <c r="L2618" s="29" t="str">
        <f>_xlfn.XLOOKUP($D2618,mapping!$B$2:$B$124,mapping!$A$2:$A$124,,0)</f>
        <v>Data Analyst</v>
      </c>
      <c r="M2618" s="29" t="str">
        <f>_xlfn.XLOOKUP($C2618,mapping!$J$2:$J$5,mapping!$K$2:$K$5,,0)</f>
        <v>Full-Time</v>
      </c>
      <c r="N2618" s="29" t="str">
        <f>_xlfn.XLOOKUP($B2618,mapping!$G$2:$G$5,mapping!$H$2:$H$5,,0)</f>
        <v>Junior</v>
      </c>
      <c r="O2618" s="29" t="str">
        <f>_xlfn.XLOOKUP($J2618,mapping!$D$2:$D$56,mapping!$E$2:$E$56,,0)</f>
        <v>United States</v>
      </c>
      <c r="P2618" s="29" t="str">
        <f>_xlfn.XLOOKUP($K2618,mapping!$P$2:$P$4,mapping!$Q$2:$Q$4,,0)</f>
        <v>Medium</v>
      </c>
      <c r="Q2618" s="29" t="str">
        <f>_xlfn.XLOOKUP($I2618,mapping!$M$2:$M$4,mapping!$N$2:$N$4,,0)</f>
        <v>On-site</v>
      </c>
    </row>
    <row r="2619" spans="1:17" x14ac:dyDescent="0.25">
      <c r="A2619" s="28">
        <v>2022</v>
      </c>
      <c r="B2619" s="29" t="s">
        <v>11</v>
      </c>
      <c r="C2619" s="29" t="s">
        <v>12</v>
      </c>
      <c r="D2619" s="29" t="s">
        <v>22</v>
      </c>
      <c r="E2619" s="28">
        <v>75000</v>
      </c>
      <c r="F2619" s="29" t="s">
        <v>27</v>
      </c>
      <c r="G2619" s="28">
        <v>92350</v>
      </c>
      <c r="H2619" s="29" t="s">
        <v>28</v>
      </c>
      <c r="I2619" s="28">
        <v>0</v>
      </c>
      <c r="J2619" s="29" t="s">
        <v>28</v>
      </c>
      <c r="K2619" s="29" t="s">
        <v>16</v>
      </c>
      <c r="L2619" s="29" t="str">
        <f>_xlfn.XLOOKUP($D2619,mapping!$B$2:$B$124,mapping!$A$2:$A$124,,0)</f>
        <v>Data Scientist</v>
      </c>
      <c r="M2619" s="29" t="str">
        <f>_xlfn.XLOOKUP($C2619,mapping!$J$2:$J$5,mapping!$K$2:$K$5,,0)</f>
        <v>Full-Time</v>
      </c>
      <c r="N2619" s="29" t="str">
        <f>_xlfn.XLOOKUP($B2619,mapping!$G$2:$G$5,mapping!$H$2:$H$5,,0)</f>
        <v>Mid-Level</v>
      </c>
      <c r="O2619" s="29" t="str">
        <f>_xlfn.XLOOKUP($J2619,mapping!$D$2:$D$56,mapping!$E$2:$E$56,,0)</f>
        <v>United Kingdom</v>
      </c>
      <c r="P2619" s="29" t="str">
        <f>_xlfn.XLOOKUP($K2619,mapping!$P$2:$P$4,mapping!$Q$2:$Q$4,,0)</f>
        <v>Medium</v>
      </c>
      <c r="Q2619" s="29" t="str">
        <f>_xlfn.XLOOKUP($I2619,mapping!$M$2:$M$4,mapping!$N$2:$N$4,,0)</f>
        <v>On-site</v>
      </c>
    </row>
    <row r="2620" spans="1:17" x14ac:dyDescent="0.25">
      <c r="A2620" s="28">
        <v>2023</v>
      </c>
      <c r="B2620" s="29" t="s">
        <v>21</v>
      </c>
      <c r="C2620" s="29" t="s">
        <v>12</v>
      </c>
      <c r="D2620" s="29" t="s">
        <v>39</v>
      </c>
      <c r="E2620" s="28">
        <v>238000</v>
      </c>
      <c r="F2620" s="29" t="s">
        <v>14</v>
      </c>
      <c r="G2620" s="28">
        <v>238000</v>
      </c>
      <c r="H2620" s="29" t="s">
        <v>17</v>
      </c>
      <c r="I2620" s="28">
        <v>100</v>
      </c>
      <c r="J2620" s="29" t="s">
        <v>17</v>
      </c>
      <c r="K2620" s="29" t="s">
        <v>16</v>
      </c>
      <c r="L2620" s="29" t="str">
        <f>_xlfn.XLOOKUP($D2620,mapping!$B$2:$B$124,mapping!$A$2:$A$124,,0)</f>
        <v>Machine Learning Engineer</v>
      </c>
      <c r="M2620" s="29" t="str">
        <f>_xlfn.XLOOKUP($C2620,mapping!$J$2:$J$5,mapping!$K$2:$K$5,,0)</f>
        <v>Full-Time</v>
      </c>
      <c r="N2620" s="29" t="str">
        <f>_xlfn.XLOOKUP($B2620,mapping!$G$2:$G$5,mapping!$H$2:$H$5,,0)</f>
        <v>Senior</v>
      </c>
      <c r="O2620" s="29" t="str">
        <f>_xlfn.XLOOKUP($J2620,mapping!$D$2:$D$56,mapping!$E$2:$E$56,,0)</f>
        <v>United States</v>
      </c>
      <c r="P2620" s="29" t="str">
        <f>_xlfn.XLOOKUP($K2620,mapping!$P$2:$P$4,mapping!$Q$2:$Q$4,,0)</f>
        <v>Medium</v>
      </c>
      <c r="Q2620" s="29" t="str">
        <f>_xlfn.XLOOKUP($I2620,mapping!$M$2:$M$4,mapping!$N$2:$N$4,,0)</f>
        <v>Remote</v>
      </c>
    </row>
    <row r="2621" spans="1:17" x14ac:dyDescent="0.25">
      <c r="A2621" s="28">
        <v>2024</v>
      </c>
      <c r="B2621" s="29" t="s">
        <v>21</v>
      </c>
      <c r="C2621" s="29" t="s">
        <v>12</v>
      </c>
      <c r="D2621" s="29" t="s">
        <v>18</v>
      </c>
      <c r="E2621" s="28">
        <v>235000</v>
      </c>
      <c r="F2621" s="29" t="s">
        <v>14</v>
      </c>
      <c r="G2621" s="28">
        <v>235000</v>
      </c>
      <c r="H2621" s="29" t="s">
        <v>17</v>
      </c>
      <c r="I2621" s="28">
        <v>0</v>
      </c>
      <c r="J2621" s="29" t="s">
        <v>17</v>
      </c>
      <c r="K2621" s="29" t="s">
        <v>16</v>
      </c>
      <c r="L2621" s="29" t="str">
        <f>_xlfn.XLOOKUP($D2621,mapping!$B$2:$B$124,mapping!$A$2:$A$124,,0)</f>
        <v>Machine Learning Engineer</v>
      </c>
      <c r="M2621" s="29" t="str">
        <f>_xlfn.XLOOKUP($C2621,mapping!$J$2:$J$5,mapping!$K$2:$K$5,,0)</f>
        <v>Full-Time</v>
      </c>
      <c r="N2621" s="29" t="str">
        <f>_xlfn.XLOOKUP($B2621,mapping!$G$2:$G$5,mapping!$H$2:$H$5,,0)</f>
        <v>Senior</v>
      </c>
      <c r="O2621" s="29" t="str">
        <f>_xlfn.XLOOKUP($J2621,mapping!$D$2:$D$56,mapping!$E$2:$E$56,,0)</f>
        <v>United States</v>
      </c>
      <c r="P2621" s="29" t="str">
        <f>_xlfn.XLOOKUP($K2621,mapping!$P$2:$P$4,mapping!$Q$2:$Q$4,,0)</f>
        <v>Medium</v>
      </c>
      <c r="Q2621" s="29" t="str">
        <f>_xlfn.XLOOKUP($I2621,mapping!$M$2:$M$4,mapping!$N$2:$N$4,,0)</f>
        <v>On-site</v>
      </c>
    </row>
    <row r="2622" spans="1:17" x14ac:dyDescent="0.25">
      <c r="A2622" s="28">
        <v>2024</v>
      </c>
      <c r="B2622" s="29" t="s">
        <v>21</v>
      </c>
      <c r="C2622" s="29" t="s">
        <v>12</v>
      </c>
      <c r="D2622" s="29" t="s">
        <v>180</v>
      </c>
      <c r="E2622" s="28">
        <v>70000</v>
      </c>
      <c r="F2622" s="29" t="s">
        <v>19</v>
      </c>
      <c r="G2622" s="28">
        <v>77777</v>
      </c>
      <c r="H2622" s="29" t="s">
        <v>182</v>
      </c>
      <c r="I2622" s="28">
        <v>50</v>
      </c>
      <c r="J2622" s="29" t="s">
        <v>182</v>
      </c>
      <c r="K2622" s="29" t="s">
        <v>33</v>
      </c>
      <c r="L2622" s="29" t="str">
        <f>_xlfn.XLOOKUP($D2622,mapping!$B$2:$B$124,mapping!$A$2:$A$124,,0)</f>
        <v>Machine Learning Engineer</v>
      </c>
      <c r="M2622" s="29" t="str">
        <f>_xlfn.XLOOKUP($C2622,mapping!$J$2:$J$5,mapping!$K$2:$K$5,,0)</f>
        <v>Full-Time</v>
      </c>
      <c r="N2622" s="29" t="str">
        <f>_xlfn.XLOOKUP($B2622,mapping!$G$2:$G$5,mapping!$H$2:$H$5,,0)</f>
        <v>Senior</v>
      </c>
      <c r="O2622" s="29" t="str">
        <f>_xlfn.XLOOKUP($J2622,mapping!$D$2:$D$56,mapping!$E$2:$E$56,,0)</f>
        <v>Finland</v>
      </c>
      <c r="P2622" s="29" t="str">
        <f>_xlfn.XLOOKUP($K2622,mapping!$P$2:$P$4,mapping!$Q$2:$Q$4,,0)</f>
        <v>Large</v>
      </c>
      <c r="Q2622" s="29" t="str">
        <f>_xlfn.XLOOKUP($I2622,mapping!$M$2:$M$4,mapping!$N$2:$N$4,,0)</f>
        <v>Hybrid</v>
      </c>
    </row>
    <row r="2623" spans="1:17" x14ac:dyDescent="0.25">
      <c r="A2623" s="28">
        <v>2024</v>
      </c>
      <c r="B2623" s="29" t="s">
        <v>21</v>
      </c>
      <c r="C2623" s="29" t="s">
        <v>12</v>
      </c>
      <c r="D2623" s="29" t="s">
        <v>18</v>
      </c>
      <c r="E2623" s="28">
        <v>180000</v>
      </c>
      <c r="F2623" s="29" t="s">
        <v>14</v>
      </c>
      <c r="G2623" s="28">
        <v>180000</v>
      </c>
      <c r="H2623" s="29" t="s">
        <v>17</v>
      </c>
      <c r="I2623" s="28">
        <v>0</v>
      </c>
      <c r="J2623" s="29" t="s">
        <v>17</v>
      </c>
      <c r="K2623" s="29" t="s">
        <v>16</v>
      </c>
      <c r="L2623" s="29" t="str">
        <f>_xlfn.XLOOKUP($D2623,mapping!$B$2:$B$124,mapping!$A$2:$A$124,,0)</f>
        <v>Machine Learning Engineer</v>
      </c>
      <c r="M2623" s="29" t="str">
        <f>_xlfn.XLOOKUP($C2623,mapping!$J$2:$J$5,mapping!$K$2:$K$5,,0)</f>
        <v>Full-Time</v>
      </c>
      <c r="N2623" s="29" t="str">
        <f>_xlfn.XLOOKUP($B2623,mapping!$G$2:$G$5,mapping!$H$2:$H$5,,0)</f>
        <v>Senior</v>
      </c>
      <c r="O2623" s="29" t="str">
        <f>_xlfn.XLOOKUP($J2623,mapping!$D$2:$D$56,mapping!$E$2:$E$56,,0)</f>
        <v>United States</v>
      </c>
      <c r="P2623" s="29" t="str">
        <f>_xlfn.XLOOKUP($K2623,mapping!$P$2:$P$4,mapping!$Q$2:$Q$4,,0)</f>
        <v>Medium</v>
      </c>
      <c r="Q2623" s="29" t="str">
        <f>_xlfn.XLOOKUP($I2623,mapping!$M$2:$M$4,mapping!$N$2:$N$4,,0)</f>
        <v>On-site</v>
      </c>
    </row>
    <row r="2624" spans="1:17" x14ac:dyDescent="0.25">
      <c r="A2624" s="28">
        <v>2023</v>
      </c>
      <c r="B2624" s="29" t="s">
        <v>21</v>
      </c>
      <c r="C2624" s="29" t="s">
        <v>12</v>
      </c>
      <c r="D2624" s="29" t="s">
        <v>26</v>
      </c>
      <c r="E2624" s="28">
        <v>291500</v>
      </c>
      <c r="F2624" s="29" t="s">
        <v>14</v>
      </c>
      <c r="G2624" s="28">
        <v>291500</v>
      </c>
      <c r="H2624" s="29" t="s">
        <v>17</v>
      </c>
      <c r="I2624" s="28">
        <v>0</v>
      </c>
      <c r="J2624" s="29" t="s">
        <v>17</v>
      </c>
      <c r="K2624" s="29" t="s">
        <v>16</v>
      </c>
      <c r="L2624" s="29" t="str">
        <f>_xlfn.XLOOKUP($D2624,mapping!$B$2:$B$124,mapping!$A$2:$A$124,,0)</f>
        <v>Data Engineer</v>
      </c>
      <c r="M2624" s="29" t="str">
        <f>_xlfn.XLOOKUP($C2624,mapping!$J$2:$J$5,mapping!$K$2:$K$5,,0)</f>
        <v>Full-Time</v>
      </c>
      <c r="N2624" s="29" t="str">
        <f>_xlfn.XLOOKUP($B2624,mapping!$G$2:$G$5,mapping!$H$2:$H$5,,0)</f>
        <v>Senior</v>
      </c>
      <c r="O2624" s="29" t="str">
        <f>_xlfn.XLOOKUP($J2624,mapping!$D$2:$D$56,mapping!$E$2:$E$56,,0)</f>
        <v>United States</v>
      </c>
      <c r="P2624" s="29" t="str">
        <f>_xlfn.XLOOKUP($K2624,mapping!$P$2:$P$4,mapping!$Q$2:$Q$4,,0)</f>
        <v>Medium</v>
      </c>
      <c r="Q2624" s="29" t="str">
        <f>_xlfn.XLOOKUP($I2624,mapping!$M$2:$M$4,mapping!$N$2:$N$4,,0)</f>
        <v>On-site</v>
      </c>
    </row>
    <row r="2625" spans="1:17" x14ac:dyDescent="0.25">
      <c r="A2625" s="28">
        <v>2024</v>
      </c>
      <c r="B2625" s="29" t="s">
        <v>21</v>
      </c>
      <c r="C2625" s="29" t="s">
        <v>12</v>
      </c>
      <c r="D2625" s="29" t="s">
        <v>39</v>
      </c>
      <c r="E2625" s="28">
        <v>110000</v>
      </c>
      <c r="F2625" s="29" t="s">
        <v>27</v>
      </c>
      <c r="G2625" s="28">
        <v>137500</v>
      </c>
      <c r="H2625" s="29" t="s">
        <v>28</v>
      </c>
      <c r="I2625" s="28">
        <v>0</v>
      </c>
      <c r="J2625" s="29" t="s">
        <v>28</v>
      </c>
      <c r="K2625" s="29" t="s">
        <v>56</v>
      </c>
      <c r="L2625" s="29" t="str">
        <f>_xlfn.XLOOKUP($D2625,mapping!$B$2:$B$124,mapping!$A$2:$A$124,,0)</f>
        <v>Machine Learning Engineer</v>
      </c>
      <c r="M2625" s="29" t="str">
        <f>_xlfn.XLOOKUP($C2625,mapping!$J$2:$J$5,mapping!$K$2:$K$5,,0)</f>
        <v>Full-Time</v>
      </c>
      <c r="N2625" s="29" t="str">
        <f>_xlfn.XLOOKUP($B2625,mapping!$G$2:$G$5,mapping!$H$2:$H$5,,0)</f>
        <v>Senior</v>
      </c>
      <c r="O2625" s="29" t="str">
        <f>_xlfn.XLOOKUP($J2625,mapping!$D$2:$D$56,mapping!$E$2:$E$56,,0)</f>
        <v>United Kingdom</v>
      </c>
      <c r="P2625" s="29" t="str">
        <f>_xlfn.XLOOKUP($K2625,mapping!$P$2:$P$4,mapping!$Q$2:$Q$4,,0)</f>
        <v>Small</v>
      </c>
      <c r="Q2625" s="29" t="str">
        <f>_xlfn.XLOOKUP($I2625,mapping!$M$2:$M$4,mapping!$N$2:$N$4,,0)</f>
        <v>On-site</v>
      </c>
    </row>
    <row r="2626" spans="1:17" x14ac:dyDescent="0.25">
      <c r="A2626" s="28">
        <v>2023</v>
      </c>
      <c r="B2626" s="29" t="s">
        <v>11</v>
      </c>
      <c r="C2626" s="29" t="s">
        <v>12</v>
      </c>
      <c r="D2626" s="29" t="s">
        <v>13</v>
      </c>
      <c r="E2626" s="28">
        <v>206000</v>
      </c>
      <c r="F2626" s="29" t="s">
        <v>14</v>
      </c>
      <c r="G2626" s="28">
        <v>206000</v>
      </c>
      <c r="H2626" s="29" t="s">
        <v>17</v>
      </c>
      <c r="I2626" s="28">
        <v>0</v>
      </c>
      <c r="J2626" s="29" t="s">
        <v>17</v>
      </c>
      <c r="K2626" s="29" t="s">
        <v>16</v>
      </c>
      <c r="L2626" s="29" t="str">
        <f>_xlfn.XLOOKUP($D2626,mapping!$B$2:$B$124,mapping!$A$2:$A$124,,0)</f>
        <v>Data Analyst</v>
      </c>
      <c r="M2626" s="29" t="str">
        <f>_xlfn.XLOOKUP($C2626,mapping!$J$2:$J$5,mapping!$K$2:$K$5,,0)</f>
        <v>Full-Time</v>
      </c>
      <c r="N2626" s="29" t="str">
        <f>_xlfn.XLOOKUP($B2626,mapping!$G$2:$G$5,mapping!$H$2:$H$5,,0)</f>
        <v>Mid-Level</v>
      </c>
      <c r="O2626" s="29" t="str">
        <f>_xlfn.XLOOKUP($J2626,mapping!$D$2:$D$56,mapping!$E$2:$E$56,,0)</f>
        <v>United States</v>
      </c>
      <c r="P2626" s="29" t="str">
        <f>_xlfn.XLOOKUP($K2626,mapping!$P$2:$P$4,mapping!$Q$2:$Q$4,,0)</f>
        <v>Medium</v>
      </c>
      <c r="Q2626" s="29" t="str">
        <f>_xlfn.XLOOKUP($I2626,mapping!$M$2:$M$4,mapping!$N$2:$N$4,,0)</f>
        <v>On-site</v>
      </c>
    </row>
    <row r="2627" spans="1:17" x14ac:dyDescent="0.25">
      <c r="A2627" s="28">
        <v>2023</v>
      </c>
      <c r="B2627" s="29" t="s">
        <v>21</v>
      </c>
      <c r="C2627" s="29" t="s">
        <v>12</v>
      </c>
      <c r="D2627" s="29" t="s">
        <v>51</v>
      </c>
      <c r="E2627" s="28">
        <v>136000</v>
      </c>
      <c r="F2627" s="29" t="s">
        <v>14</v>
      </c>
      <c r="G2627" s="28">
        <v>136000</v>
      </c>
      <c r="H2627" s="29" t="s">
        <v>17</v>
      </c>
      <c r="I2627" s="28">
        <v>0</v>
      </c>
      <c r="J2627" s="29" t="s">
        <v>17</v>
      </c>
      <c r="K2627" s="29" t="s">
        <v>33</v>
      </c>
      <c r="L2627" s="29" t="str">
        <f>_xlfn.XLOOKUP($D2627,mapping!$B$2:$B$124,mapping!$A$2:$A$124,,0)</f>
        <v>Applied Scientist</v>
      </c>
      <c r="M2627" s="29" t="str">
        <f>_xlfn.XLOOKUP($C2627,mapping!$J$2:$J$5,mapping!$K$2:$K$5,,0)</f>
        <v>Full-Time</v>
      </c>
      <c r="N2627" s="29" t="str">
        <f>_xlfn.XLOOKUP($B2627,mapping!$G$2:$G$5,mapping!$H$2:$H$5,,0)</f>
        <v>Senior</v>
      </c>
      <c r="O2627" s="29" t="str">
        <f>_xlfn.XLOOKUP($J2627,mapping!$D$2:$D$56,mapping!$E$2:$E$56,,0)</f>
        <v>United States</v>
      </c>
      <c r="P2627" s="29" t="str">
        <f>_xlfn.XLOOKUP($K2627,mapping!$P$2:$P$4,mapping!$Q$2:$Q$4,,0)</f>
        <v>Large</v>
      </c>
      <c r="Q2627" s="29" t="str">
        <f>_xlfn.XLOOKUP($I2627,mapping!$M$2:$M$4,mapping!$N$2:$N$4,,0)</f>
        <v>On-site</v>
      </c>
    </row>
    <row r="2628" spans="1:17" x14ac:dyDescent="0.25">
      <c r="A2628" s="28">
        <v>2022</v>
      </c>
      <c r="B2628" s="29" t="s">
        <v>11</v>
      </c>
      <c r="C2628" s="29" t="s">
        <v>12</v>
      </c>
      <c r="D2628" s="29" t="s">
        <v>22</v>
      </c>
      <c r="E2628" s="28">
        <v>55000</v>
      </c>
      <c r="F2628" s="29" t="s">
        <v>27</v>
      </c>
      <c r="G2628" s="28">
        <v>67723</v>
      </c>
      <c r="H2628" s="29" t="s">
        <v>28</v>
      </c>
      <c r="I2628" s="28">
        <v>0</v>
      </c>
      <c r="J2628" s="29" t="s">
        <v>28</v>
      </c>
      <c r="K2628" s="29" t="s">
        <v>16</v>
      </c>
      <c r="L2628" s="29" t="str">
        <f>_xlfn.XLOOKUP($D2628,mapping!$B$2:$B$124,mapping!$A$2:$A$124,,0)</f>
        <v>Data Scientist</v>
      </c>
      <c r="M2628" s="29" t="str">
        <f>_xlfn.XLOOKUP($C2628,mapping!$J$2:$J$5,mapping!$K$2:$K$5,,0)</f>
        <v>Full-Time</v>
      </c>
      <c r="N2628" s="29" t="str">
        <f>_xlfn.XLOOKUP($B2628,mapping!$G$2:$G$5,mapping!$H$2:$H$5,,0)</f>
        <v>Mid-Level</v>
      </c>
      <c r="O2628" s="29" t="str">
        <f>_xlfn.XLOOKUP($J2628,mapping!$D$2:$D$56,mapping!$E$2:$E$56,,0)</f>
        <v>United Kingdom</v>
      </c>
      <c r="P2628" s="29" t="str">
        <f>_xlfn.XLOOKUP($K2628,mapping!$P$2:$P$4,mapping!$Q$2:$Q$4,,0)</f>
        <v>Medium</v>
      </c>
      <c r="Q2628" s="29" t="str">
        <f>_xlfn.XLOOKUP($I2628,mapping!$M$2:$M$4,mapping!$N$2:$N$4,,0)</f>
        <v>On-site</v>
      </c>
    </row>
    <row r="2629" spans="1:17" x14ac:dyDescent="0.25">
      <c r="A2629" s="28">
        <v>2023</v>
      </c>
      <c r="B2629" s="29" t="s">
        <v>21</v>
      </c>
      <c r="C2629" s="29" t="s">
        <v>12</v>
      </c>
      <c r="D2629" s="29" t="s">
        <v>18</v>
      </c>
      <c r="E2629" s="28">
        <v>204000</v>
      </c>
      <c r="F2629" s="29" t="s">
        <v>14</v>
      </c>
      <c r="G2629" s="28">
        <v>204000</v>
      </c>
      <c r="H2629" s="29" t="s">
        <v>17</v>
      </c>
      <c r="I2629" s="28">
        <v>0</v>
      </c>
      <c r="J2629" s="29" t="s">
        <v>17</v>
      </c>
      <c r="K2629" s="29" t="s">
        <v>16</v>
      </c>
      <c r="L2629" s="29" t="str">
        <f>_xlfn.XLOOKUP($D2629,mapping!$B$2:$B$124,mapping!$A$2:$A$124,,0)</f>
        <v>Machine Learning Engineer</v>
      </c>
      <c r="M2629" s="29" t="str">
        <f>_xlfn.XLOOKUP($C2629,mapping!$J$2:$J$5,mapping!$K$2:$K$5,,0)</f>
        <v>Full-Time</v>
      </c>
      <c r="N2629" s="29" t="str">
        <f>_xlfn.XLOOKUP($B2629,mapping!$G$2:$G$5,mapping!$H$2:$H$5,,0)</f>
        <v>Senior</v>
      </c>
      <c r="O2629" s="29" t="str">
        <f>_xlfn.XLOOKUP($J2629,mapping!$D$2:$D$56,mapping!$E$2:$E$56,,0)</f>
        <v>United States</v>
      </c>
      <c r="P2629" s="29" t="str">
        <f>_xlfn.XLOOKUP($K2629,mapping!$P$2:$P$4,mapping!$Q$2:$Q$4,,0)</f>
        <v>Medium</v>
      </c>
      <c r="Q2629" s="29" t="str">
        <f>_xlfn.XLOOKUP($I2629,mapping!$M$2:$M$4,mapping!$N$2:$N$4,,0)</f>
        <v>On-site</v>
      </c>
    </row>
    <row r="2630" spans="1:17" x14ac:dyDescent="0.25">
      <c r="A2630" s="28">
        <v>2023</v>
      </c>
      <c r="B2630" s="29" t="s">
        <v>21</v>
      </c>
      <c r="C2630" s="29" t="s">
        <v>12</v>
      </c>
      <c r="D2630" s="29" t="s">
        <v>51</v>
      </c>
      <c r="E2630" s="28">
        <v>260000</v>
      </c>
      <c r="F2630" s="29" t="s">
        <v>14</v>
      </c>
      <c r="G2630" s="28">
        <v>260000</v>
      </c>
      <c r="H2630" s="29" t="s">
        <v>17</v>
      </c>
      <c r="I2630" s="28">
        <v>0</v>
      </c>
      <c r="J2630" s="29" t="s">
        <v>17</v>
      </c>
      <c r="K2630" s="29" t="s">
        <v>33</v>
      </c>
      <c r="L2630" s="29" t="str">
        <f>_xlfn.XLOOKUP($D2630,mapping!$B$2:$B$124,mapping!$A$2:$A$124,,0)</f>
        <v>Applied Scientist</v>
      </c>
      <c r="M2630" s="29" t="str">
        <f>_xlfn.XLOOKUP($C2630,mapping!$J$2:$J$5,mapping!$K$2:$K$5,,0)</f>
        <v>Full-Time</v>
      </c>
      <c r="N2630" s="29" t="str">
        <f>_xlfn.XLOOKUP($B2630,mapping!$G$2:$G$5,mapping!$H$2:$H$5,,0)</f>
        <v>Senior</v>
      </c>
      <c r="O2630" s="29" t="str">
        <f>_xlfn.XLOOKUP($J2630,mapping!$D$2:$D$56,mapping!$E$2:$E$56,,0)</f>
        <v>United States</v>
      </c>
      <c r="P2630" s="29" t="str">
        <f>_xlfn.XLOOKUP($K2630,mapping!$P$2:$P$4,mapping!$Q$2:$Q$4,,0)</f>
        <v>Large</v>
      </c>
      <c r="Q2630" s="29" t="str">
        <f>_xlfn.XLOOKUP($I2630,mapping!$M$2:$M$4,mapping!$N$2:$N$4,,0)</f>
        <v>On-site</v>
      </c>
    </row>
    <row r="2631" spans="1:17" x14ac:dyDescent="0.25">
      <c r="A2631" s="28">
        <v>2024</v>
      </c>
      <c r="B2631" s="29" t="s">
        <v>21</v>
      </c>
      <c r="C2631" s="29" t="s">
        <v>12</v>
      </c>
      <c r="D2631" s="29" t="s">
        <v>18</v>
      </c>
      <c r="E2631" s="28">
        <v>129000</v>
      </c>
      <c r="F2631" s="29" t="s">
        <v>14</v>
      </c>
      <c r="G2631" s="28">
        <v>129000</v>
      </c>
      <c r="H2631" s="29" t="s">
        <v>17</v>
      </c>
      <c r="I2631" s="28">
        <v>0</v>
      </c>
      <c r="J2631" s="29" t="s">
        <v>17</v>
      </c>
      <c r="K2631" s="29" t="s">
        <v>16</v>
      </c>
      <c r="L2631" s="29" t="str">
        <f>_xlfn.XLOOKUP($D2631,mapping!$B$2:$B$124,mapping!$A$2:$A$124,,0)</f>
        <v>Machine Learning Engineer</v>
      </c>
      <c r="M2631" s="29" t="str">
        <f>_xlfn.XLOOKUP($C2631,mapping!$J$2:$J$5,mapping!$K$2:$K$5,,0)</f>
        <v>Full-Time</v>
      </c>
      <c r="N2631" s="29" t="str">
        <f>_xlfn.XLOOKUP($B2631,mapping!$G$2:$G$5,mapping!$H$2:$H$5,,0)</f>
        <v>Senior</v>
      </c>
      <c r="O2631" s="29" t="str">
        <f>_xlfn.XLOOKUP($J2631,mapping!$D$2:$D$56,mapping!$E$2:$E$56,,0)</f>
        <v>United States</v>
      </c>
      <c r="P2631" s="29" t="str">
        <f>_xlfn.XLOOKUP($K2631,mapping!$P$2:$P$4,mapping!$Q$2:$Q$4,,0)</f>
        <v>Medium</v>
      </c>
      <c r="Q2631" s="29" t="str">
        <f>_xlfn.XLOOKUP($I2631,mapping!$M$2:$M$4,mapping!$N$2:$N$4,,0)</f>
        <v>On-site</v>
      </c>
    </row>
    <row r="2632" spans="1:17" x14ac:dyDescent="0.25">
      <c r="A2632" s="28">
        <v>2023</v>
      </c>
      <c r="B2632" s="29" t="s">
        <v>21</v>
      </c>
      <c r="C2632" s="29" t="s">
        <v>12</v>
      </c>
      <c r="D2632" s="29" t="s">
        <v>133</v>
      </c>
      <c r="E2632" s="28">
        <v>225000</v>
      </c>
      <c r="F2632" s="29" t="s">
        <v>14</v>
      </c>
      <c r="G2632" s="28">
        <v>225000</v>
      </c>
      <c r="H2632" s="29" t="s">
        <v>17</v>
      </c>
      <c r="I2632" s="28">
        <v>0</v>
      </c>
      <c r="J2632" s="29" t="s">
        <v>17</v>
      </c>
      <c r="K2632" s="29" t="s">
        <v>16</v>
      </c>
      <c r="L2632" s="29" t="str">
        <f>_xlfn.XLOOKUP($D2632,mapping!$B$2:$B$124,mapping!$A$2:$A$124,,0)</f>
        <v>Data Specialist</v>
      </c>
      <c r="M2632" s="29" t="str">
        <f>_xlfn.XLOOKUP($C2632,mapping!$J$2:$J$5,mapping!$K$2:$K$5,,0)</f>
        <v>Full-Time</v>
      </c>
      <c r="N2632" s="29" t="str">
        <f>_xlfn.XLOOKUP($B2632,mapping!$G$2:$G$5,mapping!$H$2:$H$5,,0)</f>
        <v>Senior</v>
      </c>
      <c r="O2632" s="29" t="str">
        <f>_xlfn.XLOOKUP($J2632,mapping!$D$2:$D$56,mapping!$E$2:$E$56,,0)</f>
        <v>United States</v>
      </c>
      <c r="P2632" s="29" t="str">
        <f>_xlfn.XLOOKUP($K2632,mapping!$P$2:$P$4,mapping!$Q$2:$Q$4,,0)</f>
        <v>Medium</v>
      </c>
      <c r="Q2632" s="29" t="str">
        <f>_xlfn.XLOOKUP($I2632,mapping!$M$2:$M$4,mapping!$N$2:$N$4,,0)</f>
        <v>On-site</v>
      </c>
    </row>
    <row r="2633" spans="1:17" x14ac:dyDescent="0.25">
      <c r="A2633" s="28">
        <v>2023</v>
      </c>
      <c r="B2633" s="29" t="s">
        <v>21</v>
      </c>
      <c r="C2633" s="29" t="s">
        <v>12</v>
      </c>
      <c r="D2633" s="29" t="s">
        <v>51</v>
      </c>
      <c r="E2633" s="28">
        <v>159100</v>
      </c>
      <c r="F2633" s="29" t="s">
        <v>14</v>
      </c>
      <c r="G2633" s="28">
        <v>159100</v>
      </c>
      <c r="H2633" s="29" t="s">
        <v>17</v>
      </c>
      <c r="I2633" s="28">
        <v>0</v>
      </c>
      <c r="J2633" s="29" t="s">
        <v>17</v>
      </c>
      <c r="K2633" s="29" t="s">
        <v>33</v>
      </c>
      <c r="L2633" s="29" t="str">
        <f>_xlfn.XLOOKUP($D2633,mapping!$B$2:$B$124,mapping!$A$2:$A$124,,0)</f>
        <v>Applied Scientist</v>
      </c>
      <c r="M2633" s="29" t="str">
        <f>_xlfn.XLOOKUP($C2633,mapping!$J$2:$J$5,mapping!$K$2:$K$5,,0)</f>
        <v>Full-Time</v>
      </c>
      <c r="N2633" s="29" t="str">
        <f>_xlfn.XLOOKUP($B2633,mapping!$G$2:$G$5,mapping!$H$2:$H$5,,0)</f>
        <v>Senior</v>
      </c>
      <c r="O2633" s="29" t="str">
        <f>_xlfn.XLOOKUP($J2633,mapping!$D$2:$D$56,mapping!$E$2:$E$56,,0)</f>
        <v>United States</v>
      </c>
      <c r="P2633" s="29" t="str">
        <f>_xlfn.XLOOKUP($K2633,mapping!$P$2:$P$4,mapping!$Q$2:$Q$4,,0)</f>
        <v>Large</v>
      </c>
      <c r="Q2633" s="29" t="str">
        <f>_xlfn.XLOOKUP($I2633,mapping!$M$2:$M$4,mapping!$N$2:$N$4,,0)</f>
        <v>On-site</v>
      </c>
    </row>
    <row r="2634" spans="1:17" x14ac:dyDescent="0.25">
      <c r="A2634" s="28">
        <v>2022</v>
      </c>
      <c r="B2634" s="29" t="s">
        <v>21</v>
      </c>
      <c r="C2634" s="29" t="s">
        <v>12</v>
      </c>
      <c r="D2634" s="29" t="s">
        <v>13</v>
      </c>
      <c r="E2634" s="28">
        <v>113000</v>
      </c>
      <c r="F2634" s="29" t="s">
        <v>14</v>
      </c>
      <c r="G2634" s="28">
        <v>113000</v>
      </c>
      <c r="H2634" s="29" t="s">
        <v>17</v>
      </c>
      <c r="I2634" s="28">
        <v>100</v>
      </c>
      <c r="J2634" s="29" t="s">
        <v>17</v>
      </c>
      <c r="K2634" s="29" t="s">
        <v>16</v>
      </c>
      <c r="L2634" s="29" t="str">
        <f>_xlfn.XLOOKUP($D2634,mapping!$B$2:$B$124,mapping!$A$2:$A$124,,0)</f>
        <v>Data Analyst</v>
      </c>
      <c r="M2634" s="29" t="str">
        <f>_xlfn.XLOOKUP($C2634,mapping!$J$2:$J$5,mapping!$K$2:$K$5,,0)</f>
        <v>Full-Time</v>
      </c>
      <c r="N2634" s="29" t="str">
        <f>_xlfn.XLOOKUP($B2634,mapping!$G$2:$G$5,mapping!$H$2:$H$5,,0)</f>
        <v>Senior</v>
      </c>
      <c r="O2634" s="29" t="str">
        <f>_xlfn.XLOOKUP($J2634,mapping!$D$2:$D$56,mapping!$E$2:$E$56,,0)</f>
        <v>United States</v>
      </c>
      <c r="P2634" s="29" t="str">
        <f>_xlfn.XLOOKUP($K2634,mapping!$P$2:$P$4,mapping!$Q$2:$Q$4,,0)</f>
        <v>Medium</v>
      </c>
      <c r="Q2634" s="29" t="str">
        <f>_xlfn.XLOOKUP($I2634,mapping!$M$2:$M$4,mapping!$N$2:$N$4,,0)</f>
        <v>Remote</v>
      </c>
    </row>
    <row r="2635" spans="1:17" x14ac:dyDescent="0.25">
      <c r="A2635" s="28">
        <v>2022</v>
      </c>
      <c r="B2635" s="29" t="s">
        <v>11</v>
      </c>
      <c r="C2635" s="29" t="s">
        <v>12</v>
      </c>
      <c r="D2635" s="29" t="s">
        <v>13</v>
      </c>
      <c r="E2635" s="28">
        <v>100000</v>
      </c>
      <c r="F2635" s="29" t="s">
        <v>14</v>
      </c>
      <c r="G2635" s="28">
        <v>100000</v>
      </c>
      <c r="H2635" s="29" t="s">
        <v>17</v>
      </c>
      <c r="I2635" s="28">
        <v>100</v>
      </c>
      <c r="J2635" s="29" t="s">
        <v>17</v>
      </c>
      <c r="K2635" s="29" t="s">
        <v>16</v>
      </c>
      <c r="L2635" s="29" t="str">
        <f>_xlfn.XLOOKUP($D2635,mapping!$B$2:$B$124,mapping!$A$2:$A$124,,0)</f>
        <v>Data Analyst</v>
      </c>
      <c r="M2635" s="29" t="str">
        <f>_xlfn.XLOOKUP($C2635,mapping!$J$2:$J$5,mapping!$K$2:$K$5,,0)</f>
        <v>Full-Time</v>
      </c>
      <c r="N2635" s="29" t="str">
        <f>_xlfn.XLOOKUP($B2635,mapping!$G$2:$G$5,mapping!$H$2:$H$5,,0)</f>
        <v>Mid-Level</v>
      </c>
      <c r="O2635" s="29" t="str">
        <f>_xlfn.XLOOKUP($J2635,mapping!$D$2:$D$56,mapping!$E$2:$E$56,,0)</f>
        <v>United States</v>
      </c>
      <c r="P2635" s="29" t="str">
        <f>_xlfn.XLOOKUP($K2635,mapping!$P$2:$P$4,mapping!$Q$2:$Q$4,,0)</f>
        <v>Medium</v>
      </c>
      <c r="Q2635" s="29" t="str">
        <f>_xlfn.XLOOKUP($I2635,mapping!$M$2:$M$4,mapping!$N$2:$N$4,,0)</f>
        <v>Remote</v>
      </c>
    </row>
    <row r="2636" spans="1:17" x14ac:dyDescent="0.25">
      <c r="A2636" s="28">
        <v>2024</v>
      </c>
      <c r="B2636" s="29" t="s">
        <v>25</v>
      </c>
      <c r="C2636" s="29" t="s">
        <v>12</v>
      </c>
      <c r="D2636" s="29" t="s">
        <v>57</v>
      </c>
      <c r="E2636" s="28">
        <v>220000</v>
      </c>
      <c r="F2636" s="29" t="s">
        <v>14</v>
      </c>
      <c r="G2636" s="28">
        <v>220000</v>
      </c>
      <c r="H2636" s="29" t="s">
        <v>17</v>
      </c>
      <c r="I2636" s="28">
        <v>100</v>
      </c>
      <c r="J2636" s="29" t="s">
        <v>17</v>
      </c>
      <c r="K2636" s="29" t="s">
        <v>16</v>
      </c>
      <c r="L2636" s="29" t="str">
        <f>_xlfn.XLOOKUP($D2636,mapping!$B$2:$B$124,mapping!$A$2:$A$124,,0)</f>
        <v>Data Scientist</v>
      </c>
      <c r="M2636" s="29" t="str">
        <f>_xlfn.XLOOKUP($C2636,mapping!$J$2:$J$5,mapping!$K$2:$K$5,,0)</f>
        <v>Full-Time</v>
      </c>
      <c r="N2636" s="29" t="str">
        <f>_xlfn.XLOOKUP($B2636,mapping!$G$2:$G$5,mapping!$H$2:$H$5,,0)</f>
        <v>Executive</v>
      </c>
      <c r="O2636" s="29" t="str">
        <f>_xlfn.XLOOKUP($J2636,mapping!$D$2:$D$56,mapping!$E$2:$E$56,,0)</f>
        <v>United States</v>
      </c>
      <c r="P2636" s="29" t="str">
        <f>_xlfn.XLOOKUP($K2636,mapping!$P$2:$P$4,mapping!$Q$2:$Q$4,,0)</f>
        <v>Medium</v>
      </c>
      <c r="Q2636" s="29" t="str">
        <f>_xlfn.XLOOKUP($I2636,mapping!$M$2:$M$4,mapping!$N$2:$N$4,,0)</f>
        <v>Remote</v>
      </c>
    </row>
    <row r="2637" spans="1:17" x14ac:dyDescent="0.25">
      <c r="A2637" s="28">
        <v>2024</v>
      </c>
      <c r="B2637" s="29" t="s">
        <v>11</v>
      </c>
      <c r="C2637" s="29" t="s">
        <v>12</v>
      </c>
      <c r="D2637" s="29" t="s">
        <v>26</v>
      </c>
      <c r="E2637" s="28">
        <v>205600</v>
      </c>
      <c r="F2637" s="29" t="s">
        <v>14</v>
      </c>
      <c r="G2637" s="28">
        <v>205600</v>
      </c>
      <c r="H2637" s="29" t="s">
        <v>17</v>
      </c>
      <c r="I2637" s="28">
        <v>0</v>
      </c>
      <c r="J2637" s="29" t="s">
        <v>17</v>
      </c>
      <c r="K2637" s="29" t="s">
        <v>33</v>
      </c>
      <c r="L2637" s="29" t="str">
        <f>_xlfn.XLOOKUP($D2637,mapping!$B$2:$B$124,mapping!$A$2:$A$124,,0)</f>
        <v>Data Engineer</v>
      </c>
      <c r="M2637" s="29" t="str">
        <f>_xlfn.XLOOKUP($C2637,mapping!$J$2:$J$5,mapping!$K$2:$K$5,,0)</f>
        <v>Full-Time</v>
      </c>
      <c r="N2637" s="29" t="str">
        <f>_xlfn.XLOOKUP($B2637,mapping!$G$2:$G$5,mapping!$H$2:$H$5,,0)</f>
        <v>Mid-Level</v>
      </c>
      <c r="O2637" s="29" t="str">
        <f>_xlfn.XLOOKUP($J2637,mapping!$D$2:$D$56,mapping!$E$2:$E$56,,0)</f>
        <v>United States</v>
      </c>
      <c r="P2637" s="29" t="str">
        <f>_xlfn.XLOOKUP($K2637,mapping!$P$2:$P$4,mapping!$Q$2:$Q$4,,0)</f>
        <v>Large</v>
      </c>
      <c r="Q2637" s="29" t="str">
        <f>_xlfn.XLOOKUP($I2637,mapping!$M$2:$M$4,mapping!$N$2:$N$4,,0)</f>
        <v>On-site</v>
      </c>
    </row>
    <row r="2638" spans="1:17" x14ac:dyDescent="0.25">
      <c r="A2638" s="28">
        <v>2024</v>
      </c>
      <c r="B2638" s="29" t="s">
        <v>21</v>
      </c>
      <c r="C2638" s="29" t="s">
        <v>12</v>
      </c>
      <c r="D2638" s="29" t="s">
        <v>18</v>
      </c>
      <c r="E2638" s="28">
        <v>170000</v>
      </c>
      <c r="F2638" s="29" t="s">
        <v>14</v>
      </c>
      <c r="G2638" s="28">
        <v>170000</v>
      </c>
      <c r="H2638" s="29" t="s">
        <v>17</v>
      </c>
      <c r="I2638" s="28">
        <v>100</v>
      </c>
      <c r="J2638" s="29" t="s">
        <v>17</v>
      </c>
      <c r="K2638" s="29" t="s">
        <v>16</v>
      </c>
      <c r="L2638" s="29" t="str">
        <f>_xlfn.XLOOKUP($D2638,mapping!$B$2:$B$124,mapping!$A$2:$A$124,,0)</f>
        <v>Machine Learning Engineer</v>
      </c>
      <c r="M2638" s="29" t="str">
        <f>_xlfn.XLOOKUP($C2638,mapping!$J$2:$J$5,mapping!$K$2:$K$5,,0)</f>
        <v>Full-Time</v>
      </c>
      <c r="N2638" s="29" t="str">
        <f>_xlfn.XLOOKUP($B2638,mapping!$G$2:$G$5,mapping!$H$2:$H$5,,0)</f>
        <v>Senior</v>
      </c>
      <c r="O2638" s="29" t="str">
        <f>_xlfn.XLOOKUP($J2638,mapping!$D$2:$D$56,mapping!$E$2:$E$56,,0)</f>
        <v>United States</v>
      </c>
      <c r="P2638" s="29" t="str">
        <f>_xlfn.XLOOKUP($K2638,mapping!$P$2:$P$4,mapping!$Q$2:$Q$4,,0)</f>
        <v>Medium</v>
      </c>
      <c r="Q2638" s="29" t="str">
        <f>_xlfn.XLOOKUP($I2638,mapping!$M$2:$M$4,mapping!$N$2:$N$4,,0)</f>
        <v>Remote</v>
      </c>
    </row>
    <row r="2639" spans="1:17" x14ac:dyDescent="0.25">
      <c r="A2639" s="28">
        <v>2023</v>
      </c>
      <c r="B2639" s="29" t="s">
        <v>21</v>
      </c>
      <c r="C2639" s="29" t="s">
        <v>12</v>
      </c>
      <c r="D2639" s="29" t="s">
        <v>22</v>
      </c>
      <c r="E2639" s="28">
        <v>205000</v>
      </c>
      <c r="F2639" s="29" t="s">
        <v>14</v>
      </c>
      <c r="G2639" s="28">
        <v>205000</v>
      </c>
      <c r="H2639" s="29" t="s">
        <v>17</v>
      </c>
      <c r="I2639" s="28">
        <v>100</v>
      </c>
      <c r="J2639" s="29" t="s">
        <v>17</v>
      </c>
      <c r="K2639" s="29" t="s">
        <v>16</v>
      </c>
      <c r="L2639" s="29" t="str">
        <f>_xlfn.XLOOKUP($D2639,mapping!$B$2:$B$124,mapping!$A$2:$A$124,,0)</f>
        <v>Data Scientist</v>
      </c>
      <c r="M2639" s="29" t="str">
        <f>_xlfn.XLOOKUP($C2639,mapping!$J$2:$J$5,mapping!$K$2:$K$5,,0)</f>
        <v>Full-Time</v>
      </c>
      <c r="N2639" s="29" t="str">
        <f>_xlfn.XLOOKUP($B2639,mapping!$G$2:$G$5,mapping!$H$2:$H$5,,0)</f>
        <v>Senior</v>
      </c>
      <c r="O2639" s="29" t="str">
        <f>_xlfn.XLOOKUP($J2639,mapping!$D$2:$D$56,mapping!$E$2:$E$56,,0)</f>
        <v>United States</v>
      </c>
      <c r="P2639" s="29" t="str">
        <f>_xlfn.XLOOKUP($K2639,mapping!$P$2:$P$4,mapping!$Q$2:$Q$4,,0)</f>
        <v>Medium</v>
      </c>
      <c r="Q2639" s="29" t="str">
        <f>_xlfn.XLOOKUP($I2639,mapping!$M$2:$M$4,mapping!$N$2:$N$4,,0)</f>
        <v>Remote</v>
      </c>
    </row>
    <row r="2640" spans="1:17" x14ac:dyDescent="0.25">
      <c r="A2640" s="28">
        <v>2023</v>
      </c>
      <c r="B2640" s="29" t="s">
        <v>25</v>
      </c>
      <c r="C2640" s="29" t="s">
        <v>12</v>
      </c>
      <c r="D2640" s="29" t="s">
        <v>69</v>
      </c>
      <c r="E2640" s="28">
        <v>70000</v>
      </c>
      <c r="F2640" s="29" t="s">
        <v>14</v>
      </c>
      <c r="G2640" s="28">
        <v>70000</v>
      </c>
      <c r="H2640" s="29" t="s">
        <v>17</v>
      </c>
      <c r="I2640" s="28">
        <v>0</v>
      </c>
      <c r="J2640" s="29" t="s">
        <v>17</v>
      </c>
      <c r="K2640" s="29" t="s">
        <v>16</v>
      </c>
      <c r="L2640" s="29" t="str">
        <f>_xlfn.XLOOKUP($D2640,mapping!$B$2:$B$124,mapping!$A$2:$A$124,,0)</f>
        <v>Data Manager</v>
      </c>
      <c r="M2640" s="29" t="str">
        <f>_xlfn.XLOOKUP($C2640,mapping!$J$2:$J$5,mapping!$K$2:$K$5,,0)</f>
        <v>Full-Time</v>
      </c>
      <c r="N2640" s="29" t="str">
        <f>_xlfn.XLOOKUP($B2640,mapping!$G$2:$G$5,mapping!$H$2:$H$5,,0)</f>
        <v>Executive</v>
      </c>
      <c r="O2640" s="29" t="str">
        <f>_xlfn.XLOOKUP($J2640,mapping!$D$2:$D$56,mapping!$E$2:$E$56,,0)</f>
        <v>United States</v>
      </c>
      <c r="P2640" s="29" t="str">
        <f>_xlfn.XLOOKUP($K2640,mapping!$P$2:$P$4,mapping!$Q$2:$Q$4,,0)</f>
        <v>Medium</v>
      </c>
      <c r="Q2640" s="29" t="str">
        <f>_xlfn.XLOOKUP($I2640,mapping!$M$2:$M$4,mapping!$N$2:$N$4,,0)</f>
        <v>On-site</v>
      </c>
    </row>
    <row r="2641" spans="1:17" x14ac:dyDescent="0.25">
      <c r="A2641" s="28">
        <v>2024</v>
      </c>
      <c r="B2641" s="29" t="s">
        <v>21</v>
      </c>
      <c r="C2641" s="29" t="s">
        <v>12</v>
      </c>
      <c r="D2641" s="29" t="s">
        <v>26</v>
      </c>
      <c r="E2641" s="28">
        <v>135000</v>
      </c>
      <c r="F2641" s="29" t="s">
        <v>14</v>
      </c>
      <c r="G2641" s="28">
        <v>135000</v>
      </c>
      <c r="H2641" s="29" t="s">
        <v>17</v>
      </c>
      <c r="I2641" s="28">
        <v>100</v>
      </c>
      <c r="J2641" s="29" t="s">
        <v>17</v>
      </c>
      <c r="K2641" s="29" t="s">
        <v>16</v>
      </c>
      <c r="L2641" s="29" t="str">
        <f>_xlfn.XLOOKUP($D2641,mapping!$B$2:$B$124,mapping!$A$2:$A$124,,0)</f>
        <v>Data Engineer</v>
      </c>
      <c r="M2641" s="29" t="str">
        <f>_xlfn.XLOOKUP($C2641,mapping!$J$2:$J$5,mapping!$K$2:$K$5,,0)</f>
        <v>Full-Time</v>
      </c>
      <c r="N2641" s="29" t="str">
        <f>_xlfn.XLOOKUP($B2641,mapping!$G$2:$G$5,mapping!$H$2:$H$5,,0)</f>
        <v>Senior</v>
      </c>
      <c r="O2641" s="29" t="str">
        <f>_xlfn.XLOOKUP($J2641,mapping!$D$2:$D$56,mapping!$E$2:$E$56,,0)</f>
        <v>United States</v>
      </c>
      <c r="P2641" s="29" t="str">
        <f>_xlfn.XLOOKUP($K2641,mapping!$P$2:$P$4,mapping!$Q$2:$Q$4,,0)</f>
        <v>Medium</v>
      </c>
      <c r="Q2641" s="29" t="str">
        <f>_xlfn.XLOOKUP($I2641,mapping!$M$2:$M$4,mapping!$N$2:$N$4,,0)</f>
        <v>Remote</v>
      </c>
    </row>
    <row r="2642" spans="1:17" x14ac:dyDescent="0.25">
      <c r="A2642" s="28">
        <v>2023</v>
      </c>
      <c r="B2642" s="29" t="s">
        <v>21</v>
      </c>
      <c r="C2642" s="29" t="s">
        <v>12</v>
      </c>
      <c r="D2642" s="29" t="s">
        <v>13</v>
      </c>
      <c r="E2642" s="28">
        <v>157500</v>
      </c>
      <c r="F2642" s="29" t="s">
        <v>14</v>
      </c>
      <c r="G2642" s="28">
        <v>157500</v>
      </c>
      <c r="H2642" s="29" t="s">
        <v>17</v>
      </c>
      <c r="I2642" s="28">
        <v>100</v>
      </c>
      <c r="J2642" s="29" t="s">
        <v>17</v>
      </c>
      <c r="K2642" s="29" t="s">
        <v>16</v>
      </c>
      <c r="L2642" s="29" t="str">
        <f>_xlfn.XLOOKUP($D2642,mapping!$B$2:$B$124,mapping!$A$2:$A$124,,0)</f>
        <v>Data Analyst</v>
      </c>
      <c r="M2642" s="29" t="str">
        <f>_xlfn.XLOOKUP($C2642,mapping!$J$2:$J$5,mapping!$K$2:$K$5,,0)</f>
        <v>Full-Time</v>
      </c>
      <c r="N2642" s="29" t="str">
        <f>_xlfn.XLOOKUP($B2642,mapping!$G$2:$G$5,mapping!$H$2:$H$5,,0)</f>
        <v>Senior</v>
      </c>
      <c r="O2642" s="29" t="str">
        <f>_xlfn.XLOOKUP($J2642,mapping!$D$2:$D$56,mapping!$E$2:$E$56,,0)</f>
        <v>United States</v>
      </c>
      <c r="P2642" s="29" t="str">
        <f>_xlfn.XLOOKUP($K2642,mapping!$P$2:$P$4,mapping!$Q$2:$Q$4,,0)</f>
        <v>Medium</v>
      </c>
      <c r="Q2642" s="29" t="str">
        <f>_xlfn.XLOOKUP($I2642,mapping!$M$2:$M$4,mapping!$N$2:$N$4,,0)</f>
        <v>Remote</v>
      </c>
    </row>
    <row r="2643" spans="1:17" x14ac:dyDescent="0.25">
      <c r="A2643" s="28">
        <v>2023</v>
      </c>
      <c r="B2643" s="29" t="s">
        <v>21</v>
      </c>
      <c r="C2643" s="29" t="s">
        <v>12</v>
      </c>
      <c r="D2643" s="29" t="s">
        <v>69</v>
      </c>
      <c r="E2643" s="28">
        <v>130000</v>
      </c>
      <c r="F2643" s="29" t="s">
        <v>14</v>
      </c>
      <c r="G2643" s="28">
        <v>130000</v>
      </c>
      <c r="H2643" s="29" t="s">
        <v>17</v>
      </c>
      <c r="I2643" s="28">
        <v>0</v>
      </c>
      <c r="J2643" s="29" t="s">
        <v>17</v>
      </c>
      <c r="K2643" s="29" t="s">
        <v>16</v>
      </c>
      <c r="L2643" s="29" t="str">
        <f>_xlfn.XLOOKUP($D2643,mapping!$B$2:$B$124,mapping!$A$2:$A$124,,0)</f>
        <v>Data Manager</v>
      </c>
      <c r="M2643" s="29" t="str">
        <f>_xlfn.XLOOKUP($C2643,mapping!$J$2:$J$5,mapping!$K$2:$K$5,,0)</f>
        <v>Full-Time</v>
      </c>
      <c r="N2643" s="29" t="str">
        <f>_xlfn.XLOOKUP($B2643,mapping!$G$2:$G$5,mapping!$H$2:$H$5,,0)</f>
        <v>Senior</v>
      </c>
      <c r="O2643" s="29" t="str">
        <f>_xlfn.XLOOKUP($J2643,mapping!$D$2:$D$56,mapping!$E$2:$E$56,,0)</f>
        <v>United States</v>
      </c>
      <c r="P2643" s="29" t="str">
        <f>_xlfn.XLOOKUP($K2643,mapping!$P$2:$P$4,mapping!$Q$2:$Q$4,,0)</f>
        <v>Medium</v>
      </c>
      <c r="Q2643" s="29" t="str">
        <f>_xlfn.XLOOKUP($I2643,mapping!$M$2:$M$4,mapping!$N$2:$N$4,,0)</f>
        <v>On-site</v>
      </c>
    </row>
    <row r="2644" spans="1:17" x14ac:dyDescent="0.25">
      <c r="A2644" s="28">
        <v>2023</v>
      </c>
      <c r="B2644" s="29" t="s">
        <v>21</v>
      </c>
      <c r="C2644" s="29" t="s">
        <v>12</v>
      </c>
      <c r="D2644" s="29" t="s">
        <v>26</v>
      </c>
      <c r="E2644" s="28">
        <v>126900</v>
      </c>
      <c r="F2644" s="29" t="s">
        <v>14</v>
      </c>
      <c r="G2644" s="28">
        <v>126900</v>
      </c>
      <c r="H2644" s="29" t="s">
        <v>17</v>
      </c>
      <c r="I2644" s="28">
        <v>0</v>
      </c>
      <c r="J2644" s="29" t="s">
        <v>17</v>
      </c>
      <c r="K2644" s="29" t="s">
        <v>16</v>
      </c>
      <c r="L2644" s="29" t="str">
        <f>_xlfn.XLOOKUP($D2644,mapping!$B$2:$B$124,mapping!$A$2:$A$124,,0)</f>
        <v>Data Engineer</v>
      </c>
      <c r="M2644" s="29" t="str">
        <f>_xlfn.XLOOKUP($C2644,mapping!$J$2:$J$5,mapping!$K$2:$K$5,,0)</f>
        <v>Full-Time</v>
      </c>
      <c r="N2644" s="29" t="str">
        <f>_xlfn.XLOOKUP($B2644,mapping!$G$2:$G$5,mapping!$H$2:$H$5,,0)</f>
        <v>Senior</v>
      </c>
      <c r="O2644" s="29" t="str">
        <f>_xlfn.XLOOKUP($J2644,mapping!$D$2:$D$56,mapping!$E$2:$E$56,,0)</f>
        <v>United States</v>
      </c>
      <c r="P2644" s="29" t="str">
        <f>_xlfn.XLOOKUP($K2644,mapping!$P$2:$P$4,mapping!$Q$2:$Q$4,,0)</f>
        <v>Medium</v>
      </c>
      <c r="Q2644" s="29" t="str">
        <f>_xlfn.XLOOKUP($I2644,mapping!$M$2:$M$4,mapping!$N$2:$N$4,,0)</f>
        <v>On-site</v>
      </c>
    </row>
    <row r="2645" spans="1:17" x14ac:dyDescent="0.25">
      <c r="A2645" s="28">
        <v>2023</v>
      </c>
      <c r="B2645" s="29" t="s">
        <v>21</v>
      </c>
      <c r="C2645" s="29" t="s">
        <v>12</v>
      </c>
      <c r="D2645" s="29" t="s">
        <v>51</v>
      </c>
      <c r="E2645" s="28">
        <v>230000</v>
      </c>
      <c r="F2645" s="29" t="s">
        <v>14</v>
      </c>
      <c r="G2645" s="28">
        <v>230000</v>
      </c>
      <c r="H2645" s="29" t="s">
        <v>17</v>
      </c>
      <c r="I2645" s="28">
        <v>100</v>
      </c>
      <c r="J2645" s="29" t="s">
        <v>17</v>
      </c>
      <c r="K2645" s="29" t="s">
        <v>16</v>
      </c>
      <c r="L2645" s="29" t="str">
        <f>_xlfn.XLOOKUP($D2645,mapping!$B$2:$B$124,mapping!$A$2:$A$124,,0)</f>
        <v>Applied Scientist</v>
      </c>
      <c r="M2645" s="29" t="str">
        <f>_xlfn.XLOOKUP($C2645,mapping!$J$2:$J$5,mapping!$K$2:$K$5,,0)</f>
        <v>Full-Time</v>
      </c>
      <c r="N2645" s="29" t="str">
        <f>_xlfn.XLOOKUP($B2645,mapping!$G$2:$G$5,mapping!$H$2:$H$5,,0)</f>
        <v>Senior</v>
      </c>
      <c r="O2645" s="29" t="str">
        <f>_xlfn.XLOOKUP($J2645,mapping!$D$2:$D$56,mapping!$E$2:$E$56,,0)</f>
        <v>United States</v>
      </c>
      <c r="P2645" s="29" t="str">
        <f>_xlfn.XLOOKUP($K2645,mapping!$P$2:$P$4,mapping!$Q$2:$Q$4,,0)</f>
        <v>Medium</v>
      </c>
      <c r="Q2645" s="29" t="str">
        <f>_xlfn.XLOOKUP($I2645,mapping!$M$2:$M$4,mapping!$N$2:$N$4,,0)</f>
        <v>Remote</v>
      </c>
    </row>
    <row r="2646" spans="1:17" x14ac:dyDescent="0.25">
      <c r="A2646" s="28">
        <v>2024</v>
      </c>
      <c r="B2646" s="29" t="s">
        <v>29</v>
      </c>
      <c r="C2646" s="29" t="s">
        <v>12</v>
      </c>
      <c r="D2646" s="29" t="s">
        <v>43</v>
      </c>
      <c r="E2646" s="28">
        <v>219000</v>
      </c>
      <c r="F2646" s="29" t="s">
        <v>14</v>
      </c>
      <c r="G2646" s="28">
        <v>219000</v>
      </c>
      <c r="H2646" s="29" t="s">
        <v>17</v>
      </c>
      <c r="I2646" s="28">
        <v>0</v>
      </c>
      <c r="J2646" s="29" t="s">
        <v>17</v>
      </c>
      <c r="K2646" s="29" t="s">
        <v>16</v>
      </c>
      <c r="L2646" s="29" t="str">
        <f>_xlfn.XLOOKUP($D2646,mapping!$B$2:$B$124,mapping!$A$2:$A$124,,0)</f>
        <v>Researcher</v>
      </c>
      <c r="M2646" s="29" t="str">
        <f>_xlfn.XLOOKUP($C2646,mapping!$J$2:$J$5,mapping!$K$2:$K$5,,0)</f>
        <v>Full-Time</v>
      </c>
      <c r="N2646" s="29" t="str">
        <f>_xlfn.XLOOKUP($B2646,mapping!$G$2:$G$5,mapping!$H$2:$H$5,,0)</f>
        <v>Junior</v>
      </c>
      <c r="O2646" s="29" t="str">
        <f>_xlfn.XLOOKUP($J2646,mapping!$D$2:$D$56,mapping!$E$2:$E$56,,0)</f>
        <v>United States</v>
      </c>
      <c r="P2646" s="29" t="str">
        <f>_xlfn.XLOOKUP($K2646,mapping!$P$2:$P$4,mapping!$Q$2:$Q$4,,0)</f>
        <v>Medium</v>
      </c>
      <c r="Q2646" s="29" t="str">
        <f>_xlfn.XLOOKUP($I2646,mapping!$M$2:$M$4,mapping!$N$2:$N$4,,0)</f>
        <v>On-site</v>
      </c>
    </row>
    <row r="2647" spans="1:17" x14ac:dyDescent="0.25">
      <c r="A2647" s="28">
        <v>2024</v>
      </c>
      <c r="B2647" s="29" t="s">
        <v>11</v>
      </c>
      <c r="C2647" s="29" t="s">
        <v>12</v>
      </c>
      <c r="D2647" s="29" t="s">
        <v>51</v>
      </c>
      <c r="E2647" s="28">
        <v>136000</v>
      </c>
      <c r="F2647" s="29" t="s">
        <v>14</v>
      </c>
      <c r="G2647" s="28">
        <v>136000</v>
      </c>
      <c r="H2647" s="29" t="s">
        <v>17</v>
      </c>
      <c r="I2647" s="28">
        <v>0</v>
      </c>
      <c r="J2647" s="29" t="s">
        <v>17</v>
      </c>
      <c r="K2647" s="29" t="s">
        <v>33</v>
      </c>
      <c r="L2647" s="29" t="str">
        <f>_xlfn.XLOOKUP($D2647,mapping!$B$2:$B$124,mapping!$A$2:$A$124,,0)</f>
        <v>Applied Scientist</v>
      </c>
      <c r="M2647" s="29" t="str">
        <f>_xlfn.XLOOKUP($C2647,mapping!$J$2:$J$5,mapping!$K$2:$K$5,,0)</f>
        <v>Full-Time</v>
      </c>
      <c r="N2647" s="29" t="str">
        <f>_xlfn.XLOOKUP($B2647,mapping!$G$2:$G$5,mapping!$H$2:$H$5,,0)</f>
        <v>Mid-Level</v>
      </c>
      <c r="O2647" s="29" t="str">
        <f>_xlfn.XLOOKUP($J2647,mapping!$D$2:$D$56,mapping!$E$2:$E$56,,0)</f>
        <v>United States</v>
      </c>
      <c r="P2647" s="29" t="str">
        <f>_xlfn.XLOOKUP($K2647,mapping!$P$2:$P$4,mapping!$Q$2:$Q$4,,0)</f>
        <v>Large</v>
      </c>
      <c r="Q2647" s="29" t="str">
        <f>_xlfn.XLOOKUP($I2647,mapping!$M$2:$M$4,mapping!$N$2:$N$4,,0)</f>
        <v>On-site</v>
      </c>
    </row>
    <row r="2648" spans="1:17" x14ac:dyDescent="0.25">
      <c r="A2648" s="28">
        <v>2024</v>
      </c>
      <c r="B2648" s="29" t="s">
        <v>11</v>
      </c>
      <c r="C2648" s="29" t="s">
        <v>12</v>
      </c>
      <c r="D2648" s="29" t="s">
        <v>22</v>
      </c>
      <c r="E2648" s="28">
        <v>166000</v>
      </c>
      <c r="F2648" s="29" t="s">
        <v>14</v>
      </c>
      <c r="G2648" s="28">
        <v>166000</v>
      </c>
      <c r="H2648" s="29" t="s">
        <v>17</v>
      </c>
      <c r="I2648" s="28">
        <v>0</v>
      </c>
      <c r="J2648" s="29" t="s">
        <v>17</v>
      </c>
      <c r="K2648" s="29" t="s">
        <v>16</v>
      </c>
      <c r="L2648" s="29" t="str">
        <f>_xlfn.XLOOKUP($D2648,mapping!$B$2:$B$124,mapping!$A$2:$A$124,,0)</f>
        <v>Data Scientist</v>
      </c>
      <c r="M2648" s="29" t="str">
        <f>_xlfn.XLOOKUP($C2648,mapping!$J$2:$J$5,mapping!$K$2:$K$5,,0)</f>
        <v>Full-Time</v>
      </c>
      <c r="N2648" s="29" t="str">
        <f>_xlfn.XLOOKUP($B2648,mapping!$G$2:$G$5,mapping!$H$2:$H$5,,0)</f>
        <v>Mid-Level</v>
      </c>
      <c r="O2648" s="29" t="str">
        <f>_xlfn.XLOOKUP($J2648,mapping!$D$2:$D$56,mapping!$E$2:$E$56,,0)</f>
        <v>United States</v>
      </c>
      <c r="P2648" s="29" t="str">
        <f>_xlfn.XLOOKUP($K2648,mapping!$P$2:$P$4,mapping!$Q$2:$Q$4,,0)</f>
        <v>Medium</v>
      </c>
      <c r="Q2648" s="29" t="str">
        <f>_xlfn.XLOOKUP($I2648,mapping!$M$2:$M$4,mapping!$N$2:$N$4,,0)</f>
        <v>On-site</v>
      </c>
    </row>
    <row r="2649" spans="1:17" x14ac:dyDescent="0.25">
      <c r="A2649" s="28">
        <v>2023</v>
      </c>
      <c r="B2649" s="29" t="s">
        <v>21</v>
      </c>
      <c r="C2649" s="29" t="s">
        <v>12</v>
      </c>
      <c r="D2649" s="29" t="s">
        <v>22</v>
      </c>
      <c r="E2649" s="28">
        <v>180000</v>
      </c>
      <c r="F2649" s="29" t="s">
        <v>14</v>
      </c>
      <c r="G2649" s="28">
        <v>180000</v>
      </c>
      <c r="H2649" s="29" t="s">
        <v>17</v>
      </c>
      <c r="I2649" s="28">
        <v>100</v>
      </c>
      <c r="J2649" s="29" t="s">
        <v>17</v>
      </c>
      <c r="K2649" s="29" t="s">
        <v>16</v>
      </c>
      <c r="L2649" s="29" t="str">
        <f>_xlfn.XLOOKUP($D2649,mapping!$B$2:$B$124,mapping!$A$2:$A$124,,0)</f>
        <v>Data Scientist</v>
      </c>
      <c r="M2649" s="29" t="str">
        <f>_xlfn.XLOOKUP($C2649,mapping!$J$2:$J$5,mapping!$K$2:$K$5,,0)</f>
        <v>Full-Time</v>
      </c>
      <c r="N2649" s="29" t="str">
        <f>_xlfn.XLOOKUP($B2649,mapping!$G$2:$G$5,mapping!$H$2:$H$5,,0)</f>
        <v>Senior</v>
      </c>
      <c r="O2649" s="29" t="str">
        <f>_xlfn.XLOOKUP($J2649,mapping!$D$2:$D$56,mapping!$E$2:$E$56,,0)</f>
        <v>United States</v>
      </c>
      <c r="P2649" s="29" t="str">
        <f>_xlfn.XLOOKUP($K2649,mapping!$P$2:$P$4,mapping!$Q$2:$Q$4,,0)</f>
        <v>Medium</v>
      </c>
      <c r="Q2649" s="29" t="str">
        <f>_xlfn.XLOOKUP($I2649,mapping!$M$2:$M$4,mapping!$N$2:$N$4,,0)</f>
        <v>Remote</v>
      </c>
    </row>
    <row r="2650" spans="1:17" x14ac:dyDescent="0.25">
      <c r="A2650" s="28">
        <v>2022</v>
      </c>
      <c r="B2650" s="29" t="s">
        <v>21</v>
      </c>
      <c r="C2650" s="29" t="s">
        <v>12</v>
      </c>
      <c r="D2650" s="29" t="s">
        <v>26</v>
      </c>
      <c r="E2650" s="28">
        <v>106800</v>
      </c>
      <c r="F2650" s="29" t="s">
        <v>14</v>
      </c>
      <c r="G2650" s="28">
        <v>106800</v>
      </c>
      <c r="H2650" s="29" t="s">
        <v>17</v>
      </c>
      <c r="I2650" s="28">
        <v>0</v>
      </c>
      <c r="J2650" s="29" t="s">
        <v>17</v>
      </c>
      <c r="K2650" s="29" t="s">
        <v>16</v>
      </c>
      <c r="L2650" s="29" t="str">
        <f>_xlfn.XLOOKUP($D2650,mapping!$B$2:$B$124,mapping!$A$2:$A$124,,0)</f>
        <v>Data Engineer</v>
      </c>
      <c r="M2650" s="29" t="str">
        <f>_xlfn.XLOOKUP($C2650,mapping!$J$2:$J$5,mapping!$K$2:$K$5,,0)</f>
        <v>Full-Time</v>
      </c>
      <c r="N2650" s="29" t="str">
        <f>_xlfn.XLOOKUP($B2650,mapping!$G$2:$G$5,mapping!$H$2:$H$5,,0)</f>
        <v>Senior</v>
      </c>
      <c r="O2650" s="29" t="str">
        <f>_xlfn.XLOOKUP($J2650,mapping!$D$2:$D$56,mapping!$E$2:$E$56,,0)</f>
        <v>United States</v>
      </c>
      <c r="P2650" s="29" t="str">
        <f>_xlfn.XLOOKUP($K2650,mapping!$P$2:$P$4,mapping!$Q$2:$Q$4,,0)</f>
        <v>Medium</v>
      </c>
      <c r="Q2650" s="29" t="str">
        <f>_xlfn.XLOOKUP($I2650,mapping!$M$2:$M$4,mapping!$N$2:$N$4,,0)</f>
        <v>On-site</v>
      </c>
    </row>
    <row r="2651" spans="1:17" x14ac:dyDescent="0.25">
      <c r="A2651" s="28">
        <v>2023</v>
      </c>
      <c r="B2651" s="29" t="s">
        <v>21</v>
      </c>
      <c r="C2651" s="29" t="s">
        <v>12</v>
      </c>
      <c r="D2651" s="29" t="s">
        <v>51</v>
      </c>
      <c r="E2651" s="28">
        <v>192000</v>
      </c>
      <c r="F2651" s="29" t="s">
        <v>14</v>
      </c>
      <c r="G2651" s="28">
        <v>192000</v>
      </c>
      <c r="H2651" s="29" t="s">
        <v>17</v>
      </c>
      <c r="I2651" s="28">
        <v>100</v>
      </c>
      <c r="J2651" s="29" t="s">
        <v>17</v>
      </c>
      <c r="K2651" s="29" t="s">
        <v>16</v>
      </c>
      <c r="L2651" s="29" t="str">
        <f>_xlfn.XLOOKUP($D2651,mapping!$B$2:$B$124,mapping!$A$2:$A$124,,0)</f>
        <v>Applied Scientist</v>
      </c>
      <c r="M2651" s="29" t="str">
        <f>_xlfn.XLOOKUP($C2651,mapping!$J$2:$J$5,mapping!$K$2:$K$5,,0)</f>
        <v>Full-Time</v>
      </c>
      <c r="N2651" s="29" t="str">
        <f>_xlfn.XLOOKUP($B2651,mapping!$G$2:$G$5,mapping!$H$2:$H$5,,0)</f>
        <v>Senior</v>
      </c>
      <c r="O2651" s="29" t="str">
        <f>_xlfn.XLOOKUP($J2651,mapping!$D$2:$D$56,mapping!$E$2:$E$56,,0)</f>
        <v>United States</v>
      </c>
      <c r="P2651" s="29" t="str">
        <f>_xlfn.XLOOKUP($K2651,mapping!$P$2:$P$4,mapping!$Q$2:$Q$4,,0)</f>
        <v>Medium</v>
      </c>
      <c r="Q2651" s="29" t="str">
        <f>_xlfn.XLOOKUP($I2651,mapping!$M$2:$M$4,mapping!$N$2:$N$4,,0)</f>
        <v>Remote</v>
      </c>
    </row>
    <row r="2652" spans="1:17" x14ac:dyDescent="0.25">
      <c r="A2652" s="28">
        <v>2023</v>
      </c>
      <c r="B2652" s="29" t="s">
        <v>21</v>
      </c>
      <c r="C2652" s="29" t="s">
        <v>12</v>
      </c>
      <c r="D2652" s="29" t="s">
        <v>26</v>
      </c>
      <c r="E2652" s="28">
        <v>101570</v>
      </c>
      <c r="F2652" s="29" t="s">
        <v>14</v>
      </c>
      <c r="G2652" s="28">
        <v>101570</v>
      </c>
      <c r="H2652" s="29" t="s">
        <v>17</v>
      </c>
      <c r="I2652" s="28">
        <v>100</v>
      </c>
      <c r="J2652" s="29" t="s">
        <v>17</v>
      </c>
      <c r="K2652" s="29" t="s">
        <v>16</v>
      </c>
      <c r="L2652" s="29" t="str">
        <f>_xlfn.XLOOKUP($D2652,mapping!$B$2:$B$124,mapping!$A$2:$A$124,,0)</f>
        <v>Data Engineer</v>
      </c>
      <c r="M2652" s="29" t="str">
        <f>_xlfn.XLOOKUP($C2652,mapping!$J$2:$J$5,mapping!$K$2:$K$5,,0)</f>
        <v>Full-Time</v>
      </c>
      <c r="N2652" s="29" t="str">
        <f>_xlfn.XLOOKUP($B2652,mapping!$G$2:$G$5,mapping!$H$2:$H$5,,0)</f>
        <v>Senior</v>
      </c>
      <c r="O2652" s="29" t="str">
        <f>_xlfn.XLOOKUP($J2652,mapping!$D$2:$D$56,mapping!$E$2:$E$56,,0)</f>
        <v>United States</v>
      </c>
      <c r="P2652" s="29" t="str">
        <f>_xlfn.XLOOKUP($K2652,mapping!$P$2:$P$4,mapping!$Q$2:$Q$4,,0)</f>
        <v>Medium</v>
      </c>
      <c r="Q2652" s="29" t="str">
        <f>_xlfn.XLOOKUP($I2652,mapping!$M$2:$M$4,mapping!$N$2:$N$4,,0)</f>
        <v>Remote</v>
      </c>
    </row>
    <row r="2653" spans="1:17" x14ac:dyDescent="0.25">
      <c r="A2653" s="28">
        <v>2023</v>
      </c>
      <c r="B2653" s="29" t="s">
        <v>21</v>
      </c>
      <c r="C2653" s="29" t="s">
        <v>12</v>
      </c>
      <c r="D2653" s="29" t="s">
        <v>18</v>
      </c>
      <c r="E2653" s="28">
        <v>331640</v>
      </c>
      <c r="F2653" s="29" t="s">
        <v>14</v>
      </c>
      <c r="G2653" s="28">
        <v>331640</v>
      </c>
      <c r="H2653" s="29" t="s">
        <v>17</v>
      </c>
      <c r="I2653" s="28">
        <v>0</v>
      </c>
      <c r="J2653" s="29" t="s">
        <v>17</v>
      </c>
      <c r="K2653" s="29" t="s">
        <v>16</v>
      </c>
      <c r="L2653" s="29" t="str">
        <f>_xlfn.XLOOKUP($D2653,mapping!$B$2:$B$124,mapping!$A$2:$A$124,,0)</f>
        <v>Machine Learning Engineer</v>
      </c>
      <c r="M2653" s="29" t="str">
        <f>_xlfn.XLOOKUP($C2653,mapping!$J$2:$J$5,mapping!$K$2:$K$5,,0)</f>
        <v>Full-Time</v>
      </c>
      <c r="N2653" s="29" t="str">
        <f>_xlfn.XLOOKUP($B2653,mapping!$G$2:$G$5,mapping!$H$2:$H$5,,0)</f>
        <v>Senior</v>
      </c>
      <c r="O2653" s="29" t="str">
        <f>_xlfn.XLOOKUP($J2653,mapping!$D$2:$D$56,mapping!$E$2:$E$56,,0)</f>
        <v>United States</v>
      </c>
      <c r="P2653" s="29" t="str">
        <f>_xlfn.XLOOKUP($K2653,mapping!$P$2:$P$4,mapping!$Q$2:$Q$4,,0)</f>
        <v>Medium</v>
      </c>
      <c r="Q2653" s="29" t="str">
        <f>_xlfn.XLOOKUP($I2653,mapping!$M$2:$M$4,mapping!$N$2:$N$4,,0)</f>
        <v>On-site</v>
      </c>
    </row>
    <row r="2654" spans="1:17" x14ac:dyDescent="0.25">
      <c r="A2654" s="28">
        <v>2023</v>
      </c>
      <c r="B2654" s="29" t="s">
        <v>21</v>
      </c>
      <c r="C2654" s="29" t="s">
        <v>12</v>
      </c>
      <c r="D2654" s="29" t="s">
        <v>34</v>
      </c>
      <c r="E2654" s="28">
        <v>175000</v>
      </c>
      <c r="F2654" s="29" t="s">
        <v>14</v>
      </c>
      <c r="G2654" s="28">
        <v>175000</v>
      </c>
      <c r="H2654" s="29" t="s">
        <v>17</v>
      </c>
      <c r="I2654" s="28">
        <v>0</v>
      </c>
      <c r="J2654" s="29" t="s">
        <v>17</v>
      </c>
      <c r="K2654" s="29" t="s">
        <v>16</v>
      </c>
      <c r="L2654" s="29" t="str">
        <f>_xlfn.XLOOKUP($D2654,mapping!$B$2:$B$124,mapping!$A$2:$A$124,,0)</f>
        <v>Researcher</v>
      </c>
      <c r="M2654" s="29" t="str">
        <f>_xlfn.XLOOKUP($C2654,mapping!$J$2:$J$5,mapping!$K$2:$K$5,,0)</f>
        <v>Full-Time</v>
      </c>
      <c r="N2654" s="29" t="str">
        <f>_xlfn.XLOOKUP($B2654,mapping!$G$2:$G$5,mapping!$H$2:$H$5,,0)</f>
        <v>Senior</v>
      </c>
      <c r="O2654" s="29" t="str">
        <f>_xlfn.XLOOKUP($J2654,mapping!$D$2:$D$56,mapping!$E$2:$E$56,,0)</f>
        <v>United States</v>
      </c>
      <c r="P2654" s="29" t="str">
        <f>_xlfn.XLOOKUP($K2654,mapping!$P$2:$P$4,mapping!$Q$2:$Q$4,,0)</f>
        <v>Medium</v>
      </c>
      <c r="Q2654" s="29" t="str">
        <f>_xlfn.XLOOKUP($I2654,mapping!$M$2:$M$4,mapping!$N$2:$N$4,,0)</f>
        <v>On-site</v>
      </c>
    </row>
    <row r="2655" spans="1:17" x14ac:dyDescent="0.25">
      <c r="A2655" s="28">
        <v>2023</v>
      </c>
      <c r="B2655" s="29" t="s">
        <v>21</v>
      </c>
      <c r="C2655" s="29" t="s">
        <v>12</v>
      </c>
      <c r="D2655" s="29" t="s">
        <v>58</v>
      </c>
      <c r="E2655" s="28">
        <v>245100</v>
      </c>
      <c r="F2655" s="29" t="s">
        <v>14</v>
      </c>
      <c r="G2655" s="28">
        <v>245100</v>
      </c>
      <c r="H2655" s="29" t="s">
        <v>17</v>
      </c>
      <c r="I2655" s="28">
        <v>0</v>
      </c>
      <c r="J2655" s="29" t="s">
        <v>17</v>
      </c>
      <c r="K2655" s="29" t="s">
        <v>16</v>
      </c>
      <c r="L2655" s="29" t="str">
        <f>_xlfn.XLOOKUP($D2655,mapping!$B$2:$B$124,mapping!$A$2:$A$124,,0)</f>
        <v>Data Manager</v>
      </c>
      <c r="M2655" s="29" t="str">
        <f>_xlfn.XLOOKUP($C2655,mapping!$J$2:$J$5,mapping!$K$2:$K$5,,0)</f>
        <v>Full-Time</v>
      </c>
      <c r="N2655" s="29" t="str">
        <f>_xlfn.XLOOKUP($B2655,mapping!$G$2:$G$5,mapping!$H$2:$H$5,,0)</f>
        <v>Senior</v>
      </c>
      <c r="O2655" s="29" t="str">
        <f>_xlfn.XLOOKUP($J2655,mapping!$D$2:$D$56,mapping!$E$2:$E$56,,0)</f>
        <v>United States</v>
      </c>
      <c r="P2655" s="29" t="str">
        <f>_xlfn.XLOOKUP($K2655,mapping!$P$2:$P$4,mapping!$Q$2:$Q$4,,0)</f>
        <v>Medium</v>
      </c>
      <c r="Q2655" s="29" t="str">
        <f>_xlfn.XLOOKUP($I2655,mapping!$M$2:$M$4,mapping!$N$2:$N$4,,0)</f>
        <v>On-site</v>
      </c>
    </row>
    <row r="2656" spans="1:17" x14ac:dyDescent="0.25">
      <c r="A2656" s="28">
        <v>2023</v>
      </c>
      <c r="B2656" s="29" t="s">
        <v>21</v>
      </c>
      <c r="C2656" s="29" t="s">
        <v>12</v>
      </c>
      <c r="D2656" s="29" t="s">
        <v>62</v>
      </c>
      <c r="E2656" s="28">
        <v>79600</v>
      </c>
      <c r="F2656" s="29" t="s">
        <v>14</v>
      </c>
      <c r="G2656" s="28">
        <v>79600</v>
      </c>
      <c r="H2656" s="29" t="s">
        <v>17</v>
      </c>
      <c r="I2656" s="28">
        <v>0</v>
      </c>
      <c r="J2656" s="29" t="s">
        <v>17</v>
      </c>
      <c r="K2656" s="29" t="s">
        <v>33</v>
      </c>
      <c r="L2656" s="29" t="str">
        <f>_xlfn.XLOOKUP($D2656,mapping!$B$2:$B$124,mapping!$A$2:$A$124,,0)</f>
        <v>Business Intelligence</v>
      </c>
      <c r="M2656" s="29" t="str">
        <f>_xlfn.XLOOKUP($C2656,mapping!$J$2:$J$5,mapping!$K$2:$K$5,,0)</f>
        <v>Full-Time</v>
      </c>
      <c r="N2656" s="29" t="str">
        <f>_xlfn.XLOOKUP($B2656,mapping!$G$2:$G$5,mapping!$H$2:$H$5,,0)</f>
        <v>Senior</v>
      </c>
      <c r="O2656" s="29" t="str">
        <f>_xlfn.XLOOKUP($J2656,mapping!$D$2:$D$56,mapping!$E$2:$E$56,,0)</f>
        <v>United States</v>
      </c>
      <c r="P2656" s="29" t="str">
        <f>_xlfn.XLOOKUP($K2656,mapping!$P$2:$P$4,mapping!$Q$2:$Q$4,,0)</f>
        <v>Large</v>
      </c>
      <c r="Q2656" s="29" t="str">
        <f>_xlfn.XLOOKUP($I2656,mapping!$M$2:$M$4,mapping!$N$2:$N$4,,0)</f>
        <v>On-site</v>
      </c>
    </row>
    <row r="2657" spans="1:17" x14ac:dyDescent="0.25">
      <c r="A2657" s="28">
        <v>2021</v>
      </c>
      <c r="B2657" s="29" t="s">
        <v>21</v>
      </c>
      <c r="C2657" s="29" t="s">
        <v>12</v>
      </c>
      <c r="D2657" s="29" t="s">
        <v>183</v>
      </c>
      <c r="E2657" s="28">
        <v>185000</v>
      </c>
      <c r="F2657" s="29" t="s">
        <v>14</v>
      </c>
      <c r="G2657" s="28">
        <v>185000</v>
      </c>
      <c r="H2657" s="29" t="s">
        <v>17</v>
      </c>
      <c r="I2657" s="28">
        <v>50</v>
      </c>
      <c r="J2657" s="29" t="s">
        <v>17</v>
      </c>
      <c r="K2657" s="29" t="s">
        <v>16</v>
      </c>
      <c r="L2657" s="29" t="str">
        <f>_xlfn.XLOOKUP($D2657,mapping!$B$2:$B$124,mapping!$A$2:$A$124,,0)</f>
        <v>Machine Learning Engineer</v>
      </c>
      <c r="M2657" s="29" t="str">
        <f>_xlfn.XLOOKUP($C2657,mapping!$J$2:$J$5,mapping!$K$2:$K$5,,0)</f>
        <v>Full-Time</v>
      </c>
      <c r="N2657" s="29" t="str">
        <f>_xlfn.XLOOKUP($B2657,mapping!$G$2:$G$5,mapping!$H$2:$H$5,,0)</f>
        <v>Senior</v>
      </c>
      <c r="O2657" s="29" t="str">
        <f>_xlfn.XLOOKUP($J2657,mapping!$D$2:$D$56,mapping!$E$2:$E$56,,0)</f>
        <v>United States</v>
      </c>
      <c r="P2657" s="29" t="str">
        <f>_xlfn.XLOOKUP($K2657,mapping!$P$2:$P$4,mapping!$Q$2:$Q$4,,0)</f>
        <v>Medium</v>
      </c>
      <c r="Q2657" s="29" t="str">
        <f>_xlfn.XLOOKUP($I2657,mapping!$M$2:$M$4,mapping!$N$2:$N$4,,0)</f>
        <v>Hybrid</v>
      </c>
    </row>
    <row r="2658" spans="1:17" x14ac:dyDescent="0.25">
      <c r="A2658" s="28">
        <v>2023</v>
      </c>
      <c r="B2658" s="29" t="s">
        <v>21</v>
      </c>
      <c r="C2658" s="29" t="s">
        <v>12</v>
      </c>
      <c r="D2658" s="29" t="s">
        <v>26</v>
      </c>
      <c r="E2658" s="28">
        <v>145000</v>
      </c>
      <c r="F2658" s="29" t="s">
        <v>14</v>
      </c>
      <c r="G2658" s="28">
        <v>145000</v>
      </c>
      <c r="H2658" s="29" t="s">
        <v>17</v>
      </c>
      <c r="I2658" s="28">
        <v>0</v>
      </c>
      <c r="J2658" s="29" t="s">
        <v>17</v>
      </c>
      <c r="K2658" s="29" t="s">
        <v>16</v>
      </c>
      <c r="L2658" s="29" t="str">
        <f>_xlfn.XLOOKUP($D2658,mapping!$B$2:$B$124,mapping!$A$2:$A$124,,0)</f>
        <v>Data Engineer</v>
      </c>
      <c r="M2658" s="29" t="str">
        <f>_xlfn.XLOOKUP($C2658,mapping!$J$2:$J$5,mapping!$K$2:$K$5,,0)</f>
        <v>Full-Time</v>
      </c>
      <c r="N2658" s="29" t="str">
        <f>_xlfn.XLOOKUP($B2658,mapping!$G$2:$G$5,mapping!$H$2:$H$5,,0)</f>
        <v>Senior</v>
      </c>
      <c r="O2658" s="29" t="str">
        <f>_xlfn.XLOOKUP($J2658,mapping!$D$2:$D$56,mapping!$E$2:$E$56,,0)</f>
        <v>United States</v>
      </c>
      <c r="P2658" s="29" t="str">
        <f>_xlfn.XLOOKUP($K2658,mapping!$P$2:$P$4,mapping!$Q$2:$Q$4,,0)</f>
        <v>Medium</v>
      </c>
      <c r="Q2658" s="29" t="str">
        <f>_xlfn.XLOOKUP($I2658,mapping!$M$2:$M$4,mapping!$N$2:$N$4,,0)</f>
        <v>On-site</v>
      </c>
    </row>
    <row r="2659" spans="1:17" x14ac:dyDescent="0.25">
      <c r="A2659" s="28">
        <v>2024</v>
      </c>
      <c r="B2659" s="29" t="s">
        <v>29</v>
      </c>
      <c r="C2659" s="29" t="s">
        <v>12</v>
      </c>
      <c r="D2659" s="29" t="s">
        <v>13</v>
      </c>
      <c r="E2659" s="28">
        <v>63000</v>
      </c>
      <c r="F2659" s="29" t="s">
        <v>14</v>
      </c>
      <c r="G2659" s="28">
        <v>63000</v>
      </c>
      <c r="H2659" s="29" t="s">
        <v>17</v>
      </c>
      <c r="I2659" s="28">
        <v>0</v>
      </c>
      <c r="J2659" s="29" t="s">
        <v>17</v>
      </c>
      <c r="K2659" s="29" t="s">
        <v>16</v>
      </c>
      <c r="L2659" s="29" t="str">
        <f>_xlfn.XLOOKUP($D2659,mapping!$B$2:$B$124,mapping!$A$2:$A$124,,0)</f>
        <v>Data Analyst</v>
      </c>
      <c r="M2659" s="29" t="str">
        <f>_xlfn.XLOOKUP($C2659,mapping!$J$2:$J$5,mapping!$K$2:$K$5,,0)</f>
        <v>Full-Time</v>
      </c>
      <c r="N2659" s="29" t="str">
        <f>_xlfn.XLOOKUP($B2659,mapping!$G$2:$G$5,mapping!$H$2:$H$5,,0)</f>
        <v>Junior</v>
      </c>
      <c r="O2659" s="29" t="str">
        <f>_xlfn.XLOOKUP($J2659,mapping!$D$2:$D$56,mapping!$E$2:$E$56,,0)</f>
        <v>United States</v>
      </c>
      <c r="P2659" s="29" t="str">
        <f>_xlfn.XLOOKUP($K2659,mapping!$P$2:$P$4,mapping!$Q$2:$Q$4,,0)</f>
        <v>Medium</v>
      </c>
      <c r="Q2659" s="29" t="str">
        <f>_xlfn.XLOOKUP($I2659,mapping!$M$2:$M$4,mapping!$N$2:$N$4,,0)</f>
        <v>On-site</v>
      </c>
    </row>
    <row r="2660" spans="1:17" x14ac:dyDescent="0.25">
      <c r="A2660" s="28">
        <v>2024</v>
      </c>
      <c r="B2660" s="29" t="s">
        <v>11</v>
      </c>
      <c r="C2660" s="29" t="s">
        <v>12</v>
      </c>
      <c r="D2660" s="29" t="s">
        <v>57</v>
      </c>
      <c r="E2660" s="28">
        <v>106500</v>
      </c>
      <c r="F2660" s="29" t="s">
        <v>14</v>
      </c>
      <c r="G2660" s="28">
        <v>106500</v>
      </c>
      <c r="H2660" s="29" t="s">
        <v>17</v>
      </c>
      <c r="I2660" s="28">
        <v>0</v>
      </c>
      <c r="J2660" s="29" t="s">
        <v>17</v>
      </c>
      <c r="K2660" s="29" t="s">
        <v>16</v>
      </c>
      <c r="L2660" s="29" t="str">
        <f>_xlfn.XLOOKUP($D2660,mapping!$B$2:$B$124,mapping!$A$2:$A$124,,0)</f>
        <v>Data Scientist</v>
      </c>
      <c r="M2660" s="29" t="str">
        <f>_xlfn.XLOOKUP($C2660,mapping!$J$2:$J$5,mapping!$K$2:$K$5,,0)</f>
        <v>Full-Time</v>
      </c>
      <c r="N2660" s="29" t="str">
        <f>_xlfn.XLOOKUP($B2660,mapping!$G$2:$G$5,mapping!$H$2:$H$5,,0)</f>
        <v>Mid-Level</v>
      </c>
      <c r="O2660" s="29" t="str">
        <f>_xlfn.XLOOKUP($J2660,mapping!$D$2:$D$56,mapping!$E$2:$E$56,,0)</f>
        <v>United States</v>
      </c>
      <c r="P2660" s="29" t="str">
        <f>_xlfn.XLOOKUP($K2660,mapping!$P$2:$P$4,mapping!$Q$2:$Q$4,,0)</f>
        <v>Medium</v>
      </c>
      <c r="Q2660" s="29" t="str">
        <f>_xlfn.XLOOKUP($I2660,mapping!$M$2:$M$4,mapping!$N$2:$N$4,,0)</f>
        <v>On-site</v>
      </c>
    </row>
    <row r="2661" spans="1:17" x14ac:dyDescent="0.25">
      <c r="A2661" s="28">
        <v>2023</v>
      </c>
      <c r="B2661" s="29" t="s">
        <v>21</v>
      </c>
      <c r="C2661" s="29" t="s">
        <v>12</v>
      </c>
      <c r="D2661" s="29" t="s">
        <v>22</v>
      </c>
      <c r="E2661" s="28">
        <v>238000</v>
      </c>
      <c r="F2661" s="29" t="s">
        <v>14</v>
      </c>
      <c r="G2661" s="28">
        <v>238000</v>
      </c>
      <c r="H2661" s="29" t="s">
        <v>45</v>
      </c>
      <c r="I2661" s="28">
        <v>100</v>
      </c>
      <c r="J2661" s="29" t="s">
        <v>45</v>
      </c>
      <c r="K2661" s="29" t="s">
        <v>16</v>
      </c>
      <c r="L2661" s="29" t="str">
        <f>_xlfn.XLOOKUP($D2661,mapping!$B$2:$B$124,mapping!$A$2:$A$124,,0)</f>
        <v>Data Scientist</v>
      </c>
      <c r="M2661" s="29" t="str">
        <f>_xlfn.XLOOKUP($C2661,mapping!$J$2:$J$5,mapping!$K$2:$K$5,,0)</f>
        <v>Full-Time</v>
      </c>
      <c r="N2661" s="29" t="str">
        <f>_xlfn.XLOOKUP($B2661,mapping!$G$2:$G$5,mapping!$H$2:$H$5,,0)</f>
        <v>Senior</v>
      </c>
      <c r="O2661" s="29" t="str">
        <f>_xlfn.XLOOKUP($J2661,mapping!$D$2:$D$56,mapping!$E$2:$E$56,,0)</f>
        <v>Canada</v>
      </c>
      <c r="P2661" s="29" t="str">
        <f>_xlfn.XLOOKUP($K2661,mapping!$P$2:$P$4,mapping!$Q$2:$Q$4,,0)</f>
        <v>Medium</v>
      </c>
      <c r="Q2661" s="29" t="str">
        <f>_xlfn.XLOOKUP($I2661,mapping!$M$2:$M$4,mapping!$N$2:$N$4,,0)</f>
        <v>Remote</v>
      </c>
    </row>
    <row r="2662" spans="1:17" x14ac:dyDescent="0.25">
      <c r="A2662" s="28">
        <v>2024</v>
      </c>
      <c r="B2662" s="29" t="s">
        <v>11</v>
      </c>
      <c r="C2662" s="29" t="s">
        <v>12</v>
      </c>
      <c r="D2662" s="29" t="s">
        <v>13</v>
      </c>
      <c r="E2662" s="28">
        <v>195600</v>
      </c>
      <c r="F2662" s="29" t="s">
        <v>14</v>
      </c>
      <c r="G2662" s="28">
        <v>195600</v>
      </c>
      <c r="H2662" s="29" t="s">
        <v>17</v>
      </c>
      <c r="I2662" s="28">
        <v>100</v>
      </c>
      <c r="J2662" s="29" t="s">
        <v>17</v>
      </c>
      <c r="K2662" s="29" t="s">
        <v>16</v>
      </c>
      <c r="L2662" s="29" t="str">
        <f>_xlfn.XLOOKUP($D2662,mapping!$B$2:$B$124,mapping!$A$2:$A$124,,0)</f>
        <v>Data Analyst</v>
      </c>
      <c r="M2662" s="29" t="str">
        <f>_xlfn.XLOOKUP($C2662,mapping!$J$2:$J$5,mapping!$K$2:$K$5,,0)</f>
        <v>Full-Time</v>
      </c>
      <c r="N2662" s="29" t="str">
        <f>_xlfn.XLOOKUP($B2662,mapping!$G$2:$G$5,mapping!$H$2:$H$5,,0)</f>
        <v>Mid-Level</v>
      </c>
      <c r="O2662" s="29" t="str">
        <f>_xlfn.XLOOKUP($J2662,mapping!$D$2:$D$56,mapping!$E$2:$E$56,,0)</f>
        <v>United States</v>
      </c>
      <c r="P2662" s="29" t="str">
        <f>_xlfn.XLOOKUP($K2662,mapping!$P$2:$P$4,mapping!$Q$2:$Q$4,,0)</f>
        <v>Medium</v>
      </c>
      <c r="Q2662" s="29" t="str">
        <f>_xlfn.XLOOKUP($I2662,mapping!$M$2:$M$4,mapping!$N$2:$N$4,,0)</f>
        <v>Remote</v>
      </c>
    </row>
    <row r="2663" spans="1:17" x14ac:dyDescent="0.25">
      <c r="A2663" s="28">
        <v>2023</v>
      </c>
      <c r="B2663" s="29" t="s">
        <v>21</v>
      </c>
      <c r="C2663" s="29" t="s">
        <v>12</v>
      </c>
      <c r="D2663" s="29" t="s">
        <v>26</v>
      </c>
      <c r="E2663" s="28">
        <v>155000</v>
      </c>
      <c r="F2663" s="29" t="s">
        <v>14</v>
      </c>
      <c r="G2663" s="28">
        <v>155000</v>
      </c>
      <c r="H2663" s="29" t="s">
        <v>17</v>
      </c>
      <c r="I2663" s="28">
        <v>0</v>
      </c>
      <c r="J2663" s="29" t="s">
        <v>17</v>
      </c>
      <c r="K2663" s="29" t="s">
        <v>16</v>
      </c>
      <c r="L2663" s="29" t="str">
        <f>_xlfn.XLOOKUP($D2663,mapping!$B$2:$B$124,mapping!$A$2:$A$124,,0)</f>
        <v>Data Engineer</v>
      </c>
      <c r="M2663" s="29" t="str">
        <f>_xlfn.XLOOKUP($C2663,mapping!$J$2:$J$5,mapping!$K$2:$K$5,,0)</f>
        <v>Full-Time</v>
      </c>
      <c r="N2663" s="29" t="str">
        <f>_xlfn.XLOOKUP($B2663,mapping!$G$2:$G$5,mapping!$H$2:$H$5,,0)</f>
        <v>Senior</v>
      </c>
      <c r="O2663" s="29" t="str">
        <f>_xlfn.XLOOKUP($J2663,mapping!$D$2:$D$56,mapping!$E$2:$E$56,,0)</f>
        <v>United States</v>
      </c>
      <c r="P2663" s="29" t="str">
        <f>_xlfn.XLOOKUP($K2663,mapping!$P$2:$P$4,mapping!$Q$2:$Q$4,,0)</f>
        <v>Medium</v>
      </c>
      <c r="Q2663" s="29" t="str">
        <f>_xlfn.XLOOKUP($I2663,mapping!$M$2:$M$4,mapping!$N$2:$N$4,,0)</f>
        <v>On-site</v>
      </c>
    </row>
    <row r="2664" spans="1:17" x14ac:dyDescent="0.25">
      <c r="A2664" s="28">
        <v>2024</v>
      </c>
      <c r="B2664" s="29" t="s">
        <v>21</v>
      </c>
      <c r="C2664" s="29" t="s">
        <v>12</v>
      </c>
      <c r="D2664" s="29" t="s">
        <v>133</v>
      </c>
      <c r="E2664" s="28">
        <v>140000</v>
      </c>
      <c r="F2664" s="29" t="s">
        <v>14</v>
      </c>
      <c r="G2664" s="28">
        <v>140000</v>
      </c>
      <c r="H2664" s="29" t="s">
        <v>17</v>
      </c>
      <c r="I2664" s="28">
        <v>0</v>
      </c>
      <c r="J2664" s="29" t="s">
        <v>17</v>
      </c>
      <c r="K2664" s="29" t="s">
        <v>16</v>
      </c>
      <c r="L2664" s="29" t="str">
        <f>_xlfn.XLOOKUP($D2664,mapping!$B$2:$B$124,mapping!$A$2:$A$124,,0)</f>
        <v>Data Specialist</v>
      </c>
      <c r="M2664" s="29" t="str">
        <f>_xlfn.XLOOKUP($C2664,mapping!$J$2:$J$5,mapping!$K$2:$K$5,,0)</f>
        <v>Full-Time</v>
      </c>
      <c r="N2664" s="29" t="str">
        <f>_xlfn.XLOOKUP($B2664,mapping!$G$2:$G$5,mapping!$H$2:$H$5,,0)</f>
        <v>Senior</v>
      </c>
      <c r="O2664" s="29" t="str">
        <f>_xlfn.XLOOKUP($J2664,mapping!$D$2:$D$56,mapping!$E$2:$E$56,,0)</f>
        <v>United States</v>
      </c>
      <c r="P2664" s="29" t="str">
        <f>_xlfn.XLOOKUP($K2664,mapping!$P$2:$P$4,mapping!$Q$2:$Q$4,,0)</f>
        <v>Medium</v>
      </c>
      <c r="Q2664" s="29" t="str">
        <f>_xlfn.XLOOKUP($I2664,mapping!$M$2:$M$4,mapping!$N$2:$N$4,,0)</f>
        <v>On-site</v>
      </c>
    </row>
    <row r="2665" spans="1:17" x14ac:dyDescent="0.25">
      <c r="A2665" s="28">
        <v>2023</v>
      </c>
      <c r="B2665" s="29" t="s">
        <v>21</v>
      </c>
      <c r="C2665" s="29" t="s">
        <v>12</v>
      </c>
      <c r="D2665" s="29" t="s">
        <v>26</v>
      </c>
      <c r="E2665" s="28">
        <v>170000</v>
      </c>
      <c r="F2665" s="29" t="s">
        <v>14</v>
      </c>
      <c r="G2665" s="28">
        <v>170000</v>
      </c>
      <c r="H2665" s="29" t="s">
        <v>17</v>
      </c>
      <c r="I2665" s="28">
        <v>0</v>
      </c>
      <c r="J2665" s="29" t="s">
        <v>17</v>
      </c>
      <c r="K2665" s="29" t="s">
        <v>16</v>
      </c>
      <c r="L2665" s="29" t="str">
        <f>_xlfn.XLOOKUP($D2665,mapping!$B$2:$B$124,mapping!$A$2:$A$124,,0)</f>
        <v>Data Engineer</v>
      </c>
      <c r="M2665" s="29" t="str">
        <f>_xlfn.XLOOKUP($C2665,mapping!$J$2:$J$5,mapping!$K$2:$K$5,,0)</f>
        <v>Full-Time</v>
      </c>
      <c r="N2665" s="29" t="str">
        <f>_xlfn.XLOOKUP($B2665,mapping!$G$2:$G$5,mapping!$H$2:$H$5,,0)</f>
        <v>Senior</v>
      </c>
      <c r="O2665" s="29" t="str">
        <f>_xlfn.XLOOKUP($J2665,mapping!$D$2:$D$56,mapping!$E$2:$E$56,,0)</f>
        <v>United States</v>
      </c>
      <c r="P2665" s="29" t="str">
        <f>_xlfn.XLOOKUP($K2665,mapping!$P$2:$P$4,mapping!$Q$2:$Q$4,,0)</f>
        <v>Medium</v>
      </c>
      <c r="Q2665" s="29" t="str">
        <f>_xlfn.XLOOKUP($I2665,mapping!$M$2:$M$4,mapping!$N$2:$N$4,,0)</f>
        <v>On-site</v>
      </c>
    </row>
    <row r="2666" spans="1:17" x14ac:dyDescent="0.25">
      <c r="A2666" s="28">
        <v>2023</v>
      </c>
      <c r="B2666" s="29" t="s">
        <v>29</v>
      </c>
      <c r="C2666" s="29" t="s">
        <v>12</v>
      </c>
      <c r="D2666" s="29" t="s">
        <v>43</v>
      </c>
      <c r="E2666" s="28">
        <v>43500</v>
      </c>
      <c r="F2666" s="29" t="s">
        <v>14</v>
      </c>
      <c r="G2666" s="28">
        <v>43500</v>
      </c>
      <c r="H2666" s="29" t="s">
        <v>17</v>
      </c>
      <c r="I2666" s="28">
        <v>100</v>
      </c>
      <c r="J2666" s="29" t="s">
        <v>17</v>
      </c>
      <c r="K2666" s="29" t="s">
        <v>16</v>
      </c>
      <c r="L2666" s="29" t="str">
        <f>_xlfn.XLOOKUP($D2666,mapping!$B$2:$B$124,mapping!$A$2:$A$124,,0)</f>
        <v>Researcher</v>
      </c>
      <c r="M2666" s="29" t="str">
        <f>_xlfn.XLOOKUP($C2666,mapping!$J$2:$J$5,mapping!$K$2:$K$5,,0)</f>
        <v>Full-Time</v>
      </c>
      <c r="N2666" s="29" t="str">
        <f>_xlfn.XLOOKUP($B2666,mapping!$G$2:$G$5,mapping!$H$2:$H$5,,0)</f>
        <v>Junior</v>
      </c>
      <c r="O2666" s="29" t="str">
        <f>_xlfn.XLOOKUP($J2666,mapping!$D$2:$D$56,mapping!$E$2:$E$56,,0)</f>
        <v>United States</v>
      </c>
      <c r="P2666" s="29" t="str">
        <f>_xlfn.XLOOKUP($K2666,mapping!$P$2:$P$4,mapping!$Q$2:$Q$4,,0)</f>
        <v>Medium</v>
      </c>
      <c r="Q2666" s="29" t="str">
        <f>_xlfn.XLOOKUP($I2666,mapping!$M$2:$M$4,mapping!$N$2:$N$4,,0)</f>
        <v>Remote</v>
      </c>
    </row>
    <row r="2667" spans="1:17" x14ac:dyDescent="0.25">
      <c r="A2667" s="28">
        <v>2024</v>
      </c>
      <c r="B2667" s="29" t="s">
        <v>11</v>
      </c>
      <c r="C2667" s="29" t="s">
        <v>12</v>
      </c>
      <c r="D2667" s="29" t="s">
        <v>149</v>
      </c>
      <c r="E2667" s="28">
        <v>110000</v>
      </c>
      <c r="F2667" s="29" t="s">
        <v>14</v>
      </c>
      <c r="G2667" s="28">
        <v>110000</v>
      </c>
      <c r="H2667" s="29" t="s">
        <v>17</v>
      </c>
      <c r="I2667" s="28">
        <v>0</v>
      </c>
      <c r="J2667" s="29" t="s">
        <v>17</v>
      </c>
      <c r="K2667" s="29" t="s">
        <v>16</v>
      </c>
      <c r="L2667" s="29" t="str">
        <f>_xlfn.XLOOKUP($D2667,mapping!$B$2:$B$124,mapping!$A$2:$A$124,,0)</f>
        <v>Data Engineer</v>
      </c>
      <c r="M2667" s="29" t="str">
        <f>_xlfn.XLOOKUP($C2667,mapping!$J$2:$J$5,mapping!$K$2:$K$5,,0)</f>
        <v>Full-Time</v>
      </c>
      <c r="N2667" s="29" t="str">
        <f>_xlfn.XLOOKUP($B2667,mapping!$G$2:$G$5,mapping!$H$2:$H$5,,0)</f>
        <v>Mid-Level</v>
      </c>
      <c r="O2667" s="29" t="str">
        <f>_xlfn.XLOOKUP($J2667,mapping!$D$2:$D$56,mapping!$E$2:$E$56,,0)</f>
        <v>United States</v>
      </c>
      <c r="P2667" s="29" t="str">
        <f>_xlfn.XLOOKUP($K2667,mapping!$P$2:$P$4,mapping!$Q$2:$Q$4,,0)</f>
        <v>Medium</v>
      </c>
      <c r="Q2667" s="29" t="str">
        <f>_xlfn.XLOOKUP($I2667,mapping!$M$2:$M$4,mapping!$N$2:$N$4,,0)</f>
        <v>On-site</v>
      </c>
    </row>
    <row r="2668" spans="1:17" x14ac:dyDescent="0.25">
      <c r="A2668" s="28">
        <v>2022</v>
      </c>
      <c r="B2668" s="29" t="s">
        <v>21</v>
      </c>
      <c r="C2668" s="29" t="s">
        <v>12</v>
      </c>
      <c r="D2668" s="29" t="s">
        <v>13</v>
      </c>
      <c r="E2668" s="28">
        <v>127000</v>
      </c>
      <c r="F2668" s="29" t="s">
        <v>14</v>
      </c>
      <c r="G2668" s="28">
        <v>127000</v>
      </c>
      <c r="H2668" s="29" t="s">
        <v>17</v>
      </c>
      <c r="I2668" s="28">
        <v>100</v>
      </c>
      <c r="J2668" s="29" t="s">
        <v>17</v>
      </c>
      <c r="K2668" s="29" t="s">
        <v>16</v>
      </c>
      <c r="L2668" s="29" t="str">
        <f>_xlfn.XLOOKUP($D2668,mapping!$B$2:$B$124,mapping!$A$2:$A$124,,0)</f>
        <v>Data Analyst</v>
      </c>
      <c r="M2668" s="29" t="str">
        <f>_xlfn.XLOOKUP($C2668,mapping!$J$2:$J$5,mapping!$K$2:$K$5,,0)</f>
        <v>Full-Time</v>
      </c>
      <c r="N2668" s="29" t="str">
        <f>_xlfn.XLOOKUP($B2668,mapping!$G$2:$G$5,mapping!$H$2:$H$5,,0)</f>
        <v>Senior</v>
      </c>
      <c r="O2668" s="29" t="str">
        <f>_xlfn.XLOOKUP($J2668,mapping!$D$2:$D$56,mapping!$E$2:$E$56,,0)</f>
        <v>United States</v>
      </c>
      <c r="P2668" s="29" t="str">
        <f>_xlfn.XLOOKUP($K2668,mapping!$P$2:$P$4,mapping!$Q$2:$Q$4,,0)</f>
        <v>Medium</v>
      </c>
      <c r="Q2668" s="29" t="str">
        <f>_xlfn.XLOOKUP($I2668,mapping!$M$2:$M$4,mapping!$N$2:$N$4,,0)</f>
        <v>Remote</v>
      </c>
    </row>
    <row r="2669" spans="1:17" x14ac:dyDescent="0.25">
      <c r="A2669" s="28">
        <v>2023</v>
      </c>
      <c r="B2669" s="29" t="s">
        <v>11</v>
      </c>
      <c r="C2669" s="29" t="s">
        <v>12</v>
      </c>
      <c r="D2669" s="29" t="s">
        <v>22</v>
      </c>
      <c r="E2669" s="28">
        <v>100000</v>
      </c>
      <c r="F2669" s="29" t="s">
        <v>27</v>
      </c>
      <c r="G2669" s="28">
        <v>123040</v>
      </c>
      <c r="H2669" s="29" t="s">
        <v>28</v>
      </c>
      <c r="I2669" s="28">
        <v>0</v>
      </c>
      <c r="J2669" s="29" t="s">
        <v>28</v>
      </c>
      <c r="K2669" s="29" t="s">
        <v>16</v>
      </c>
      <c r="L2669" s="29" t="str">
        <f>_xlfn.XLOOKUP($D2669,mapping!$B$2:$B$124,mapping!$A$2:$A$124,,0)</f>
        <v>Data Scientist</v>
      </c>
      <c r="M2669" s="29" t="str">
        <f>_xlfn.XLOOKUP($C2669,mapping!$J$2:$J$5,mapping!$K$2:$K$5,,0)</f>
        <v>Full-Time</v>
      </c>
      <c r="N2669" s="29" t="str">
        <f>_xlfn.XLOOKUP($B2669,mapping!$G$2:$G$5,mapping!$H$2:$H$5,,0)</f>
        <v>Mid-Level</v>
      </c>
      <c r="O2669" s="29" t="str">
        <f>_xlfn.XLOOKUP($J2669,mapping!$D$2:$D$56,mapping!$E$2:$E$56,,0)</f>
        <v>United Kingdom</v>
      </c>
      <c r="P2669" s="29" t="str">
        <f>_xlfn.XLOOKUP($K2669,mapping!$P$2:$P$4,mapping!$Q$2:$Q$4,,0)</f>
        <v>Medium</v>
      </c>
      <c r="Q2669" s="29" t="str">
        <f>_xlfn.XLOOKUP($I2669,mapping!$M$2:$M$4,mapping!$N$2:$N$4,,0)</f>
        <v>On-site</v>
      </c>
    </row>
    <row r="2670" spans="1:17" x14ac:dyDescent="0.25">
      <c r="A2670" s="28">
        <v>2024</v>
      </c>
      <c r="B2670" s="29" t="s">
        <v>21</v>
      </c>
      <c r="C2670" s="29" t="s">
        <v>12</v>
      </c>
      <c r="D2670" s="29" t="s">
        <v>26</v>
      </c>
      <c r="E2670" s="28">
        <v>60000</v>
      </c>
      <c r="F2670" s="29" t="s">
        <v>19</v>
      </c>
      <c r="G2670" s="28">
        <v>66666</v>
      </c>
      <c r="H2670" s="29" t="s">
        <v>73</v>
      </c>
      <c r="I2670" s="28">
        <v>100</v>
      </c>
      <c r="J2670" s="29" t="s">
        <v>73</v>
      </c>
      <c r="K2670" s="29" t="s">
        <v>16</v>
      </c>
      <c r="L2670" s="29" t="str">
        <f>_xlfn.XLOOKUP($D2670,mapping!$B$2:$B$124,mapping!$A$2:$A$124,,0)</f>
        <v>Data Engineer</v>
      </c>
      <c r="M2670" s="29" t="str">
        <f>_xlfn.XLOOKUP($C2670,mapping!$J$2:$J$5,mapping!$K$2:$K$5,,0)</f>
        <v>Full-Time</v>
      </c>
      <c r="N2670" s="29" t="str">
        <f>_xlfn.XLOOKUP($B2670,mapping!$G$2:$G$5,mapping!$H$2:$H$5,,0)</f>
        <v>Senior</v>
      </c>
      <c r="O2670" s="29" t="str">
        <f>_xlfn.XLOOKUP($J2670,mapping!$D$2:$D$56,mapping!$E$2:$E$56,,0)</f>
        <v>Poland</v>
      </c>
      <c r="P2670" s="29" t="str">
        <f>_xlfn.XLOOKUP($K2670,mapping!$P$2:$P$4,mapping!$Q$2:$Q$4,,0)</f>
        <v>Medium</v>
      </c>
      <c r="Q2670" s="29" t="str">
        <f>_xlfn.XLOOKUP($I2670,mapping!$M$2:$M$4,mapping!$N$2:$N$4,,0)</f>
        <v>Remote</v>
      </c>
    </row>
    <row r="2671" spans="1:17" x14ac:dyDescent="0.25">
      <c r="A2671" s="28">
        <v>2023</v>
      </c>
      <c r="B2671" s="29" t="s">
        <v>21</v>
      </c>
      <c r="C2671" s="29" t="s">
        <v>12</v>
      </c>
      <c r="D2671" s="29" t="s">
        <v>22</v>
      </c>
      <c r="E2671" s="28">
        <v>228000</v>
      </c>
      <c r="F2671" s="29" t="s">
        <v>14</v>
      </c>
      <c r="G2671" s="28">
        <v>228000</v>
      </c>
      <c r="H2671" s="29" t="s">
        <v>17</v>
      </c>
      <c r="I2671" s="28">
        <v>0</v>
      </c>
      <c r="J2671" s="29" t="s">
        <v>17</v>
      </c>
      <c r="K2671" s="29" t="s">
        <v>16</v>
      </c>
      <c r="L2671" s="29" t="str">
        <f>_xlfn.XLOOKUP($D2671,mapping!$B$2:$B$124,mapping!$A$2:$A$124,,0)</f>
        <v>Data Scientist</v>
      </c>
      <c r="M2671" s="29" t="str">
        <f>_xlfn.XLOOKUP($C2671,mapping!$J$2:$J$5,mapping!$K$2:$K$5,,0)</f>
        <v>Full-Time</v>
      </c>
      <c r="N2671" s="29" t="str">
        <f>_xlfn.XLOOKUP($B2671,mapping!$G$2:$G$5,mapping!$H$2:$H$5,,0)</f>
        <v>Senior</v>
      </c>
      <c r="O2671" s="29" t="str">
        <f>_xlfn.XLOOKUP($J2671,mapping!$D$2:$D$56,mapping!$E$2:$E$56,,0)</f>
        <v>United States</v>
      </c>
      <c r="P2671" s="29" t="str">
        <f>_xlfn.XLOOKUP($K2671,mapping!$P$2:$P$4,mapping!$Q$2:$Q$4,,0)</f>
        <v>Medium</v>
      </c>
      <c r="Q2671" s="29" t="str">
        <f>_xlfn.XLOOKUP($I2671,mapping!$M$2:$M$4,mapping!$N$2:$N$4,,0)</f>
        <v>On-site</v>
      </c>
    </row>
    <row r="2672" spans="1:17" x14ac:dyDescent="0.25">
      <c r="A2672" s="28">
        <v>2023</v>
      </c>
      <c r="B2672" s="29" t="s">
        <v>11</v>
      </c>
      <c r="C2672" s="29" t="s">
        <v>12</v>
      </c>
      <c r="D2672" s="29" t="s">
        <v>13</v>
      </c>
      <c r="E2672" s="28">
        <v>72400</v>
      </c>
      <c r="F2672" s="29" t="s">
        <v>14</v>
      </c>
      <c r="G2672" s="28">
        <v>72400</v>
      </c>
      <c r="H2672" s="29" t="s">
        <v>28</v>
      </c>
      <c r="I2672" s="28">
        <v>0</v>
      </c>
      <c r="J2672" s="29" t="s">
        <v>28</v>
      </c>
      <c r="K2672" s="29" t="s">
        <v>16</v>
      </c>
      <c r="L2672" s="29" t="str">
        <f>_xlfn.XLOOKUP($D2672,mapping!$B$2:$B$124,mapping!$A$2:$A$124,,0)</f>
        <v>Data Analyst</v>
      </c>
      <c r="M2672" s="29" t="str">
        <f>_xlfn.XLOOKUP($C2672,mapping!$J$2:$J$5,mapping!$K$2:$K$5,,0)</f>
        <v>Full-Time</v>
      </c>
      <c r="N2672" s="29" t="str">
        <f>_xlfn.XLOOKUP($B2672,mapping!$G$2:$G$5,mapping!$H$2:$H$5,,0)</f>
        <v>Mid-Level</v>
      </c>
      <c r="O2672" s="29" t="str">
        <f>_xlfn.XLOOKUP($J2672,mapping!$D$2:$D$56,mapping!$E$2:$E$56,,0)</f>
        <v>United Kingdom</v>
      </c>
      <c r="P2672" s="29" t="str">
        <f>_xlfn.XLOOKUP($K2672,mapping!$P$2:$P$4,mapping!$Q$2:$Q$4,,0)</f>
        <v>Medium</v>
      </c>
      <c r="Q2672" s="29" t="str">
        <f>_xlfn.XLOOKUP($I2672,mapping!$M$2:$M$4,mapping!$N$2:$N$4,,0)</f>
        <v>On-site</v>
      </c>
    </row>
    <row r="2673" spans="1:17" x14ac:dyDescent="0.25">
      <c r="A2673" s="28">
        <v>2022</v>
      </c>
      <c r="B2673" s="29" t="s">
        <v>21</v>
      </c>
      <c r="C2673" s="29" t="s">
        <v>12</v>
      </c>
      <c r="D2673" s="29" t="s">
        <v>63</v>
      </c>
      <c r="E2673" s="28">
        <v>192564</v>
      </c>
      <c r="F2673" s="29" t="s">
        <v>14</v>
      </c>
      <c r="G2673" s="28">
        <v>192564</v>
      </c>
      <c r="H2673" s="29" t="s">
        <v>17</v>
      </c>
      <c r="I2673" s="28">
        <v>100</v>
      </c>
      <c r="J2673" s="29" t="s">
        <v>17</v>
      </c>
      <c r="K2673" s="29" t="s">
        <v>16</v>
      </c>
      <c r="L2673" s="29" t="str">
        <f>_xlfn.XLOOKUP($D2673,mapping!$B$2:$B$124,mapping!$A$2:$A$124,,0)</f>
        <v>Data Architect</v>
      </c>
      <c r="M2673" s="29" t="str">
        <f>_xlfn.XLOOKUP($C2673,mapping!$J$2:$J$5,mapping!$K$2:$K$5,,0)</f>
        <v>Full-Time</v>
      </c>
      <c r="N2673" s="29" t="str">
        <f>_xlfn.XLOOKUP($B2673,mapping!$G$2:$G$5,mapping!$H$2:$H$5,,0)</f>
        <v>Senior</v>
      </c>
      <c r="O2673" s="29" t="str">
        <f>_xlfn.XLOOKUP($J2673,mapping!$D$2:$D$56,mapping!$E$2:$E$56,,0)</f>
        <v>United States</v>
      </c>
      <c r="P2673" s="29" t="str">
        <f>_xlfn.XLOOKUP($K2673,mapping!$P$2:$P$4,mapping!$Q$2:$Q$4,,0)</f>
        <v>Medium</v>
      </c>
      <c r="Q2673" s="29" t="str">
        <f>_xlfn.XLOOKUP($I2673,mapping!$M$2:$M$4,mapping!$N$2:$N$4,,0)</f>
        <v>Remote</v>
      </c>
    </row>
    <row r="2674" spans="1:17" x14ac:dyDescent="0.25">
      <c r="A2674" s="28">
        <v>2022</v>
      </c>
      <c r="B2674" s="29" t="s">
        <v>21</v>
      </c>
      <c r="C2674" s="29" t="s">
        <v>12</v>
      </c>
      <c r="D2674" s="29" t="s">
        <v>26</v>
      </c>
      <c r="E2674" s="28">
        <v>195700</v>
      </c>
      <c r="F2674" s="29" t="s">
        <v>14</v>
      </c>
      <c r="G2674" s="28">
        <v>195700</v>
      </c>
      <c r="H2674" s="29" t="s">
        <v>17</v>
      </c>
      <c r="I2674" s="28">
        <v>0</v>
      </c>
      <c r="J2674" s="29" t="s">
        <v>17</v>
      </c>
      <c r="K2674" s="29" t="s">
        <v>16</v>
      </c>
      <c r="L2674" s="29" t="str">
        <f>_xlfn.XLOOKUP($D2674,mapping!$B$2:$B$124,mapping!$A$2:$A$124,,0)</f>
        <v>Data Engineer</v>
      </c>
      <c r="M2674" s="29" t="str">
        <f>_xlfn.XLOOKUP($C2674,mapping!$J$2:$J$5,mapping!$K$2:$K$5,,0)</f>
        <v>Full-Time</v>
      </c>
      <c r="N2674" s="29" t="str">
        <f>_xlfn.XLOOKUP($B2674,mapping!$G$2:$G$5,mapping!$H$2:$H$5,,0)</f>
        <v>Senior</v>
      </c>
      <c r="O2674" s="29" t="str">
        <f>_xlfn.XLOOKUP($J2674,mapping!$D$2:$D$56,mapping!$E$2:$E$56,,0)</f>
        <v>United States</v>
      </c>
      <c r="P2674" s="29" t="str">
        <f>_xlfn.XLOOKUP($K2674,mapping!$P$2:$P$4,mapping!$Q$2:$Q$4,,0)</f>
        <v>Medium</v>
      </c>
      <c r="Q2674" s="29" t="str">
        <f>_xlfn.XLOOKUP($I2674,mapping!$M$2:$M$4,mapping!$N$2:$N$4,,0)</f>
        <v>On-site</v>
      </c>
    </row>
    <row r="2675" spans="1:17" x14ac:dyDescent="0.25">
      <c r="A2675" s="28">
        <v>2024</v>
      </c>
      <c r="B2675" s="29" t="s">
        <v>29</v>
      </c>
      <c r="C2675" s="29" t="s">
        <v>12</v>
      </c>
      <c r="D2675" s="29" t="s">
        <v>18</v>
      </c>
      <c r="E2675" s="28">
        <v>125000</v>
      </c>
      <c r="F2675" s="29" t="s">
        <v>14</v>
      </c>
      <c r="G2675" s="28">
        <v>125000</v>
      </c>
      <c r="H2675" s="29" t="s">
        <v>17</v>
      </c>
      <c r="I2675" s="28">
        <v>0</v>
      </c>
      <c r="J2675" s="29" t="s">
        <v>17</v>
      </c>
      <c r="K2675" s="29" t="s">
        <v>16</v>
      </c>
      <c r="L2675" s="29" t="str">
        <f>_xlfn.XLOOKUP($D2675,mapping!$B$2:$B$124,mapping!$A$2:$A$124,,0)</f>
        <v>Machine Learning Engineer</v>
      </c>
      <c r="M2675" s="29" t="str">
        <f>_xlfn.XLOOKUP($C2675,mapping!$J$2:$J$5,mapping!$K$2:$K$5,,0)</f>
        <v>Full-Time</v>
      </c>
      <c r="N2675" s="29" t="str">
        <f>_xlfn.XLOOKUP($B2675,mapping!$G$2:$G$5,mapping!$H$2:$H$5,,0)</f>
        <v>Junior</v>
      </c>
      <c r="O2675" s="29" t="str">
        <f>_xlfn.XLOOKUP($J2675,mapping!$D$2:$D$56,mapping!$E$2:$E$56,,0)</f>
        <v>United States</v>
      </c>
      <c r="P2675" s="29" t="str">
        <f>_xlfn.XLOOKUP($K2675,mapping!$P$2:$P$4,mapping!$Q$2:$Q$4,,0)</f>
        <v>Medium</v>
      </c>
      <c r="Q2675" s="29" t="str">
        <f>_xlfn.XLOOKUP($I2675,mapping!$M$2:$M$4,mapping!$N$2:$N$4,,0)</f>
        <v>On-site</v>
      </c>
    </row>
    <row r="2676" spans="1:17" x14ac:dyDescent="0.25">
      <c r="A2676" s="28">
        <v>2023</v>
      </c>
      <c r="B2676" s="29" t="s">
        <v>21</v>
      </c>
      <c r="C2676" s="29" t="s">
        <v>12</v>
      </c>
      <c r="D2676" s="29" t="s">
        <v>22</v>
      </c>
      <c r="E2676" s="28">
        <v>220000</v>
      </c>
      <c r="F2676" s="29" t="s">
        <v>14</v>
      </c>
      <c r="G2676" s="28">
        <v>220000</v>
      </c>
      <c r="H2676" s="29" t="s">
        <v>17</v>
      </c>
      <c r="I2676" s="28">
        <v>0</v>
      </c>
      <c r="J2676" s="29" t="s">
        <v>17</v>
      </c>
      <c r="K2676" s="29" t="s">
        <v>16</v>
      </c>
      <c r="L2676" s="29" t="str">
        <f>_xlfn.XLOOKUP($D2676,mapping!$B$2:$B$124,mapping!$A$2:$A$124,,0)</f>
        <v>Data Scientist</v>
      </c>
      <c r="M2676" s="29" t="str">
        <f>_xlfn.XLOOKUP($C2676,mapping!$J$2:$J$5,mapping!$K$2:$K$5,,0)</f>
        <v>Full-Time</v>
      </c>
      <c r="N2676" s="29" t="str">
        <f>_xlfn.XLOOKUP($B2676,mapping!$G$2:$G$5,mapping!$H$2:$H$5,,0)</f>
        <v>Senior</v>
      </c>
      <c r="O2676" s="29" t="str">
        <f>_xlfn.XLOOKUP($J2676,mapping!$D$2:$D$56,mapping!$E$2:$E$56,,0)</f>
        <v>United States</v>
      </c>
      <c r="P2676" s="29" t="str">
        <f>_xlfn.XLOOKUP($K2676,mapping!$P$2:$P$4,mapping!$Q$2:$Q$4,,0)</f>
        <v>Medium</v>
      </c>
      <c r="Q2676" s="29" t="str">
        <f>_xlfn.XLOOKUP($I2676,mapping!$M$2:$M$4,mapping!$N$2:$N$4,,0)</f>
        <v>On-site</v>
      </c>
    </row>
    <row r="2677" spans="1:17" x14ac:dyDescent="0.25">
      <c r="A2677" s="28">
        <v>2023</v>
      </c>
      <c r="B2677" s="29" t="s">
        <v>21</v>
      </c>
      <c r="C2677" s="29" t="s">
        <v>12</v>
      </c>
      <c r="D2677" s="29" t="s">
        <v>34</v>
      </c>
      <c r="E2677" s="28">
        <v>303050</v>
      </c>
      <c r="F2677" s="29" t="s">
        <v>14</v>
      </c>
      <c r="G2677" s="28">
        <v>303050</v>
      </c>
      <c r="H2677" s="29" t="s">
        <v>17</v>
      </c>
      <c r="I2677" s="28">
        <v>0</v>
      </c>
      <c r="J2677" s="29" t="s">
        <v>17</v>
      </c>
      <c r="K2677" s="29" t="s">
        <v>16</v>
      </c>
      <c r="L2677" s="29" t="str">
        <f>_xlfn.XLOOKUP($D2677,mapping!$B$2:$B$124,mapping!$A$2:$A$124,,0)</f>
        <v>Researcher</v>
      </c>
      <c r="M2677" s="29" t="str">
        <f>_xlfn.XLOOKUP($C2677,mapping!$J$2:$J$5,mapping!$K$2:$K$5,,0)</f>
        <v>Full-Time</v>
      </c>
      <c r="N2677" s="29" t="str">
        <f>_xlfn.XLOOKUP($B2677,mapping!$G$2:$G$5,mapping!$H$2:$H$5,,0)</f>
        <v>Senior</v>
      </c>
      <c r="O2677" s="29" t="str">
        <f>_xlfn.XLOOKUP($J2677,mapping!$D$2:$D$56,mapping!$E$2:$E$56,,0)</f>
        <v>United States</v>
      </c>
      <c r="P2677" s="29" t="str">
        <f>_xlfn.XLOOKUP($K2677,mapping!$P$2:$P$4,mapping!$Q$2:$Q$4,,0)</f>
        <v>Medium</v>
      </c>
      <c r="Q2677" s="29" t="str">
        <f>_xlfn.XLOOKUP($I2677,mapping!$M$2:$M$4,mapping!$N$2:$N$4,,0)</f>
        <v>On-site</v>
      </c>
    </row>
    <row r="2678" spans="1:17" x14ac:dyDescent="0.25">
      <c r="A2678" s="28">
        <v>2024</v>
      </c>
      <c r="B2678" s="29" t="s">
        <v>25</v>
      </c>
      <c r="C2678" s="29" t="s">
        <v>12</v>
      </c>
      <c r="D2678" s="29" t="s">
        <v>134</v>
      </c>
      <c r="E2678" s="28">
        <v>245000</v>
      </c>
      <c r="F2678" s="29" t="s">
        <v>14</v>
      </c>
      <c r="G2678" s="28">
        <v>245000</v>
      </c>
      <c r="H2678" s="29" t="s">
        <v>17</v>
      </c>
      <c r="I2678" s="28">
        <v>0</v>
      </c>
      <c r="J2678" s="29" t="s">
        <v>17</v>
      </c>
      <c r="K2678" s="29" t="s">
        <v>16</v>
      </c>
      <c r="L2678" s="29" t="str">
        <f>_xlfn.XLOOKUP($D2678,mapping!$B$2:$B$124,mapping!$A$2:$A$124,,0)</f>
        <v>Machine Learning Engineer</v>
      </c>
      <c r="M2678" s="29" t="str">
        <f>_xlfn.XLOOKUP($C2678,mapping!$J$2:$J$5,mapping!$K$2:$K$5,,0)</f>
        <v>Full-Time</v>
      </c>
      <c r="N2678" s="29" t="str">
        <f>_xlfn.XLOOKUP($B2678,mapping!$G$2:$G$5,mapping!$H$2:$H$5,,0)</f>
        <v>Executive</v>
      </c>
      <c r="O2678" s="29" t="str">
        <f>_xlfn.XLOOKUP($J2678,mapping!$D$2:$D$56,mapping!$E$2:$E$56,,0)</f>
        <v>United States</v>
      </c>
      <c r="P2678" s="29" t="str">
        <f>_xlfn.XLOOKUP($K2678,mapping!$P$2:$P$4,mapping!$Q$2:$Q$4,,0)</f>
        <v>Medium</v>
      </c>
      <c r="Q2678" s="29" t="str">
        <f>_xlfn.XLOOKUP($I2678,mapping!$M$2:$M$4,mapping!$N$2:$N$4,,0)</f>
        <v>On-site</v>
      </c>
    </row>
    <row r="2679" spans="1:17" x14ac:dyDescent="0.25">
      <c r="A2679" s="28">
        <v>2023</v>
      </c>
      <c r="B2679" s="29" t="s">
        <v>21</v>
      </c>
      <c r="C2679" s="29" t="s">
        <v>12</v>
      </c>
      <c r="D2679" s="29" t="s">
        <v>26</v>
      </c>
      <c r="E2679" s="28">
        <v>213600</v>
      </c>
      <c r="F2679" s="29" t="s">
        <v>14</v>
      </c>
      <c r="G2679" s="28">
        <v>213600</v>
      </c>
      <c r="H2679" s="29" t="s">
        <v>17</v>
      </c>
      <c r="I2679" s="28">
        <v>0</v>
      </c>
      <c r="J2679" s="29" t="s">
        <v>17</v>
      </c>
      <c r="K2679" s="29" t="s">
        <v>16</v>
      </c>
      <c r="L2679" s="29" t="str">
        <f>_xlfn.XLOOKUP($D2679,mapping!$B$2:$B$124,mapping!$A$2:$A$124,,0)</f>
        <v>Data Engineer</v>
      </c>
      <c r="M2679" s="29" t="str">
        <f>_xlfn.XLOOKUP($C2679,mapping!$J$2:$J$5,mapping!$K$2:$K$5,,0)</f>
        <v>Full-Time</v>
      </c>
      <c r="N2679" s="29" t="str">
        <f>_xlfn.XLOOKUP($B2679,mapping!$G$2:$G$5,mapping!$H$2:$H$5,,0)</f>
        <v>Senior</v>
      </c>
      <c r="O2679" s="29" t="str">
        <f>_xlfn.XLOOKUP($J2679,mapping!$D$2:$D$56,mapping!$E$2:$E$56,,0)</f>
        <v>United States</v>
      </c>
      <c r="P2679" s="29" t="str">
        <f>_xlfn.XLOOKUP($K2679,mapping!$P$2:$P$4,mapping!$Q$2:$Q$4,,0)</f>
        <v>Medium</v>
      </c>
      <c r="Q2679" s="29" t="str">
        <f>_xlfn.XLOOKUP($I2679,mapping!$M$2:$M$4,mapping!$N$2:$N$4,,0)</f>
        <v>On-site</v>
      </c>
    </row>
    <row r="2680" spans="1:17" x14ac:dyDescent="0.25">
      <c r="A2680" s="28">
        <v>2022</v>
      </c>
      <c r="B2680" s="29" t="s">
        <v>11</v>
      </c>
      <c r="C2680" s="29" t="s">
        <v>12</v>
      </c>
      <c r="D2680" s="29" t="s">
        <v>13</v>
      </c>
      <c r="E2680" s="28">
        <v>80000</v>
      </c>
      <c r="F2680" s="29" t="s">
        <v>14</v>
      </c>
      <c r="G2680" s="28">
        <v>80000</v>
      </c>
      <c r="H2680" s="29" t="s">
        <v>17</v>
      </c>
      <c r="I2680" s="28">
        <v>0</v>
      </c>
      <c r="J2680" s="29" t="s">
        <v>17</v>
      </c>
      <c r="K2680" s="29" t="s">
        <v>16</v>
      </c>
      <c r="L2680" s="29" t="str">
        <f>_xlfn.XLOOKUP($D2680,mapping!$B$2:$B$124,mapping!$A$2:$A$124,,0)</f>
        <v>Data Analyst</v>
      </c>
      <c r="M2680" s="29" t="str">
        <f>_xlfn.XLOOKUP($C2680,mapping!$J$2:$J$5,mapping!$K$2:$K$5,,0)</f>
        <v>Full-Time</v>
      </c>
      <c r="N2680" s="29" t="str">
        <f>_xlfn.XLOOKUP($B2680,mapping!$G$2:$G$5,mapping!$H$2:$H$5,,0)</f>
        <v>Mid-Level</v>
      </c>
      <c r="O2680" s="29" t="str">
        <f>_xlfn.XLOOKUP($J2680,mapping!$D$2:$D$56,mapping!$E$2:$E$56,,0)</f>
        <v>United States</v>
      </c>
      <c r="P2680" s="29" t="str">
        <f>_xlfn.XLOOKUP($K2680,mapping!$P$2:$P$4,mapping!$Q$2:$Q$4,,0)</f>
        <v>Medium</v>
      </c>
      <c r="Q2680" s="29" t="str">
        <f>_xlfn.XLOOKUP($I2680,mapping!$M$2:$M$4,mapping!$N$2:$N$4,,0)</f>
        <v>On-site</v>
      </c>
    </row>
    <row r="2681" spans="1:17" x14ac:dyDescent="0.25">
      <c r="A2681" s="28">
        <v>2024</v>
      </c>
      <c r="B2681" s="29" t="s">
        <v>21</v>
      </c>
      <c r="C2681" s="29" t="s">
        <v>12</v>
      </c>
      <c r="D2681" s="29" t="s">
        <v>34</v>
      </c>
      <c r="E2681" s="28">
        <v>500000</v>
      </c>
      <c r="F2681" s="29" t="s">
        <v>14</v>
      </c>
      <c r="G2681" s="28">
        <v>500000</v>
      </c>
      <c r="H2681" s="29" t="s">
        <v>17</v>
      </c>
      <c r="I2681" s="28">
        <v>100</v>
      </c>
      <c r="J2681" s="29" t="s">
        <v>17</v>
      </c>
      <c r="K2681" s="29" t="s">
        <v>16</v>
      </c>
      <c r="L2681" s="29" t="str">
        <f>_xlfn.XLOOKUP($D2681,mapping!$B$2:$B$124,mapping!$A$2:$A$124,,0)</f>
        <v>Researcher</v>
      </c>
      <c r="M2681" s="29" t="str">
        <f>_xlfn.XLOOKUP($C2681,mapping!$J$2:$J$5,mapping!$K$2:$K$5,,0)</f>
        <v>Full-Time</v>
      </c>
      <c r="N2681" s="29" t="str">
        <f>_xlfn.XLOOKUP($B2681,mapping!$G$2:$G$5,mapping!$H$2:$H$5,,0)</f>
        <v>Senior</v>
      </c>
      <c r="O2681" s="29" t="str">
        <f>_xlfn.XLOOKUP($J2681,mapping!$D$2:$D$56,mapping!$E$2:$E$56,,0)</f>
        <v>United States</v>
      </c>
      <c r="P2681" s="29" t="str">
        <f>_xlfn.XLOOKUP($K2681,mapping!$P$2:$P$4,mapping!$Q$2:$Q$4,,0)</f>
        <v>Medium</v>
      </c>
      <c r="Q2681" s="29" t="str">
        <f>_xlfn.XLOOKUP($I2681,mapping!$M$2:$M$4,mapping!$N$2:$N$4,,0)</f>
        <v>Remote</v>
      </c>
    </row>
    <row r="2682" spans="1:17" x14ac:dyDescent="0.25">
      <c r="A2682" s="28">
        <v>2024</v>
      </c>
      <c r="B2682" s="29" t="s">
        <v>11</v>
      </c>
      <c r="C2682" s="29" t="s">
        <v>12</v>
      </c>
      <c r="D2682" s="29" t="s">
        <v>22</v>
      </c>
      <c r="E2682" s="28">
        <v>54552</v>
      </c>
      <c r="F2682" s="29" t="s">
        <v>14</v>
      </c>
      <c r="G2682" s="28">
        <v>54552</v>
      </c>
      <c r="H2682" s="29" t="s">
        <v>17</v>
      </c>
      <c r="I2682" s="28">
        <v>0</v>
      </c>
      <c r="J2682" s="29" t="s">
        <v>17</v>
      </c>
      <c r="K2682" s="29" t="s">
        <v>16</v>
      </c>
      <c r="L2682" s="29" t="str">
        <f>_xlfn.XLOOKUP($D2682,mapping!$B$2:$B$124,mapping!$A$2:$A$124,,0)</f>
        <v>Data Scientist</v>
      </c>
      <c r="M2682" s="29" t="str">
        <f>_xlfn.XLOOKUP($C2682,mapping!$J$2:$J$5,mapping!$K$2:$K$5,,0)</f>
        <v>Full-Time</v>
      </c>
      <c r="N2682" s="29" t="str">
        <f>_xlfn.XLOOKUP($B2682,mapping!$G$2:$G$5,mapping!$H$2:$H$5,,0)</f>
        <v>Mid-Level</v>
      </c>
      <c r="O2682" s="29" t="str">
        <f>_xlfn.XLOOKUP($J2682,mapping!$D$2:$D$56,mapping!$E$2:$E$56,,0)</f>
        <v>United States</v>
      </c>
      <c r="P2682" s="29" t="str">
        <f>_xlfn.XLOOKUP($K2682,mapping!$P$2:$P$4,mapping!$Q$2:$Q$4,,0)</f>
        <v>Medium</v>
      </c>
      <c r="Q2682" s="29" t="str">
        <f>_xlfn.XLOOKUP($I2682,mapping!$M$2:$M$4,mapping!$N$2:$N$4,,0)</f>
        <v>On-site</v>
      </c>
    </row>
    <row r="2683" spans="1:17" x14ac:dyDescent="0.25">
      <c r="A2683" s="28">
        <v>2023</v>
      </c>
      <c r="B2683" s="29" t="s">
        <v>21</v>
      </c>
      <c r="C2683" s="29" t="s">
        <v>12</v>
      </c>
      <c r="D2683" s="29" t="s">
        <v>89</v>
      </c>
      <c r="E2683" s="28">
        <v>100000</v>
      </c>
      <c r="F2683" s="29" t="s">
        <v>14</v>
      </c>
      <c r="G2683" s="28">
        <v>100000</v>
      </c>
      <c r="H2683" s="29" t="s">
        <v>17</v>
      </c>
      <c r="I2683" s="28">
        <v>0</v>
      </c>
      <c r="J2683" s="29" t="s">
        <v>17</v>
      </c>
      <c r="K2683" s="29" t="s">
        <v>16</v>
      </c>
      <c r="L2683" s="29" t="str">
        <f>_xlfn.XLOOKUP($D2683,mapping!$B$2:$B$124,mapping!$A$2:$A$124,,0)</f>
        <v>Data Specialist</v>
      </c>
      <c r="M2683" s="29" t="str">
        <f>_xlfn.XLOOKUP($C2683,mapping!$J$2:$J$5,mapping!$K$2:$K$5,,0)</f>
        <v>Full-Time</v>
      </c>
      <c r="N2683" s="29" t="str">
        <f>_xlfn.XLOOKUP($B2683,mapping!$G$2:$G$5,mapping!$H$2:$H$5,,0)</f>
        <v>Senior</v>
      </c>
      <c r="O2683" s="29" t="str">
        <f>_xlfn.XLOOKUP($J2683,mapping!$D$2:$D$56,mapping!$E$2:$E$56,,0)</f>
        <v>United States</v>
      </c>
      <c r="P2683" s="29" t="str">
        <f>_xlfn.XLOOKUP($K2683,mapping!$P$2:$P$4,mapping!$Q$2:$Q$4,,0)</f>
        <v>Medium</v>
      </c>
      <c r="Q2683" s="29" t="str">
        <f>_xlfn.XLOOKUP($I2683,mapping!$M$2:$M$4,mapping!$N$2:$N$4,,0)</f>
        <v>On-site</v>
      </c>
    </row>
    <row r="2684" spans="1:17" x14ac:dyDescent="0.25">
      <c r="A2684" s="28">
        <v>2022</v>
      </c>
      <c r="B2684" s="29" t="s">
        <v>21</v>
      </c>
      <c r="C2684" s="29" t="s">
        <v>12</v>
      </c>
      <c r="D2684" s="29" t="s">
        <v>18</v>
      </c>
      <c r="E2684" s="28">
        <v>204500</v>
      </c>
      <c r="F2684" s="29" t="s">
        <v>14</v>
      </c>
      <c r="G2684" s="28">
        <v>204500</v>
      </c>
      <c r="H2684" s="29" t="s">
        <v>17</v>
      </c>
      <c r="I2684" s="28">
        <v>0</v>
      </c>
      <c r="J2684" s="29" t="s">
        <v>17</v>
      </c>
      <c r="K2684" s="29" t="s">
        <v>16</v>
      </c>
      <c r="L2684" s="29" t="str">
        <f>_xlfn.XLOOKUP($D2684,mapping!$B$2:$B$124,mapping!$A$2:$A$124,,0)</f>
        <v>Machine Learning Engineer</v>
      </c>
      <c r="M2684" s="29" t="str">
        <f>_xlfn.XLOOKUP($C2684,mapping!$J$2:$J$5,mapping!$K$2:$K$5,,0)</f>
        <v>Full-Time</v>
      </c>
      <c r="N2684" s="29" t="str">
        <f>_xlfn.XLOOKUP($B2684,mapping!$G$2:$G$5,mapping!$H$2:$H$5,,0)</f>
        <v>Senior</v>
      </c>
      <c r="O2684" s="29" t="str">
        <f>_xlfn.XLOOKUP($J2684,mapping!$D$2:$D$56,mapping!$E$2:$E$56,,0)</f>
        <v>United States</v>
      </c>
      <c r="P2684" s="29" t="str">
        <f>_xlfn.XLOOKUP($K2684,mapping!$P$2:$P$4,mapping!$Q$2:$Q$4,,0)</f>
        <v>Medium</v>
      </c>
      <c r="Q2684" s="29" t="str">
        <f>_xlfn.XLOOKUP($I2684,mapping!$M$2:$M$4,mapping!$N$2:$N$4,,0)</f>
        <v>On-site</v>
      </c>
    </row>
    <row r="2685" spans="1:17" x14ac:dyDescent="0.25">
      <c r="A2685" s="28">
        <v>2022</v>
      </c>
      <c r="B2685" s="29" t="s">
        <v>11</v>
      </c>
      <c r="C2685" s="29" t="s">
        <v>12</v>
      </c>
      <c r="D2685" s="29" t="s">
        <v>18</v>
      </c>
      <c r="E2685" s="28">
        <v>130000</v>
      </c>
      <c r="F2685" s="29" t="s">
        <v>14</v>
      </c>
      <c r="G2685" s="28">
        <v>130000</v>
      </c>
      <c r="H2685" s="29" t="s">
        <v>17</v>
      </c>
      <c r="I2685" s="28">
        <v>0</v>
      </c>
      <c r="J2685" s="29" t="s">
        <v>17</v>
      </c>
      <c r="K2685" s="29" t="s">
        <v>16</v>
      </c>
      <c r="L2685" s="29" t="str">
        <f>_xlfn.XLOOKUP($D2685,mapping!$B$2:$B$124,mapping!$A$2:$A$124,,0)</f>
        <v>Machine Learning Engineer</v>
      </c>
      <c r="M2685" s="29" t="str">
        <f>_xlfn.XLOOKUP($C2685,mapping!$J$2:$J$5,mapping!$K$2:$K$5,,0)</f>
        <v>Full-Time</v>
      </c>
      <c r="N2685" s="29" t="str">
        <f>_xlfn.XLOOKUP($B2685,mapping!$G$2:$G$5,mapping!$H$2:$H$5,,0)</f>
        <v>Mid-Level</v>
      </c>
      <c r="O2685" s="29" t="str">
        <f>_xlfn.XLOOKUP($J2685,mapping!$D$2:$D$56,mapping!$E$2:$E$56,,0)</f>
        <v>United States</v>
      </c>
      <c r="P2685" s="29" t="str">
        <f>_xlfn.XLOOKUP($K2685,mapping!$P$2:$P$4,mapping!$Q$2:$Q$4,,0)</f>
        <v>Medium</v>
      </c>
      <c r="Q2685" s="29" t="str">
        <f>_xlfn.XLOOKUP($I2685,mapping!$M$2:$M$4,mapping!$N$2:$N$4,,0)</f>
        <v>On-site</v>
      </c>
    </row>
    <row r="2686" spans="1:17" x14ac:dyDescent="0.25">
      <c r="A2686" s="28">
        <v>2023</v>
      </c>
      <c r="B2686" s="29" t="s">
        <v>21</v>
      </c>
      <c r="C2686" s="29" t="s">
        <v>12</v>
      </c>
      <c r="D2686" s="29" t="s">
        <v>18</v>
      </c>
      <c r="E2686" s="28">
        <v>142200</v>
      </c>
      <c r="F2686" s="29" t="s">
        <v>14</v>
      </c>
      <c r="G2686" s="28">
        <v>142200</v>
      </c>
      <c r="H2686" s="29" t="s">
        <v>17</v>
      </c>
      <c r="I2686" s="28">
        <v>0</v>
      </c>
      <c r="J2686" s="29" t="s">
        <v>17</v>
      </c>
      <c r="K2686" s="29" t="s">
        <v>16</v>
      </c>
      <c r="L2686" s="29" t="str">
        <f>_xlfn.XLOOKUP($D2686,mapping!$B$2:$B$124,mapping!$A$2:$A$124,,0)</f>
        <v>Machine Learning Engineer</v>
      </c>
      <c r="M2686" s="29" t="str">
        <f>_xlfn.XLOOKUP($C2686,mapping!$J$2:$J$5,mapping!$K$2:$K$5,,0)</f>
        <v>Full-Time</v>
      </c>
      <c r="N2686" s="29" t="str">
        <f>_xlfn.XLOOKUP($B2686,mapping!$G$2:$G$5,mapping!$H$2:$H$5,,0)</f>
        <v>Senior</v>
      </c>
      <c r="O2686" s="29" t="str">
        <f>_xlfn.XLOOKUP($J2686,mapping!$D$2:$D$56,mapping!$E$2:$E$56,,0)</f>
        <v>United States</v>
      </c>
      <c r="P2686" s="29" t="str">
        <f>_xlfn.XLOOKUP($K2686,mapping!$P$2:$P$4,mapping!$Q$2:$Q$4,,0)</f>
        <v>Medium</v>
      </c>
      <c r="Q2686" s="29" t="str">
        <f>_xlfn.XLOOKUP($I2686,mapping!$M$2:$M$4,mapping!$N$2:$N$4,,0)</f>
        <v>On-site</v>
      </c>
    </row>
    <row r="2687" spans="1:17" x14ac:dyDescent="0.25">
      <c r="A2687" s="28">
        <v>2022</v>
      </c>
      <c r="B2687" s="29" t="s">
        <v>21</v>
      </c>
      <c r="C2687" s="29" t="s">
        <v>12</v>
      </c>
      <c r="D2687" s="29" t="s">
        <v>18</v>
      </c>
      <c r="E2687" s="28">
        <v>65000</v>
      </c>
      <c r="F2687" s="29" t="s">
        <v>14</v>
      </c>
      <c r="G2687" s="28">
        <v>65000</v>
      </c>
      <c r="H2687" s="29" t="s">
        <v>184</v>
      </c>
      <c r="I2687" s="28">
        <v>100</v>
      </c>
      <c r="J2687" s="29" t="s">
        <v>184</v>
      </c>
      <c r="K2687" s="29" t="s">
        <v>56</v>
      </c>
      <c r="L2687" s="29" t="str">
        <f>_xlfn.XLOOKUP($D2687,mapping!$B$2:$B$124,mapping!$A$2:$A$124,,0)</f>
        <v>Machine Learning Engineer</v>
      </c>
      <c r="M2687" s="29" t="str">
        <f>_xlfn.XLOOKUP($C2687,mapping!$J$2:$J$5,mapping!$K$2:$K$5,,0)</f>
        <v>Full-Time</v>
      </c>
      <c r="N2687" s="29" t="str">
        <f>_xlfn.XLOOKUP($B2687,mapping!$G$2:$G$5,mapping!$H$2:$H$5,,0)</f>
        <v>Senior</v>
      </c>
      <c r="O2687" s="29" t="str">
        <f>_xlfn.XLOOKUP($J2687,mapping!$D$2:$D$56,mapping!$E$2:$E$56,,0)</f>
        <v>United Arab Emirates</v>
      </c>
      <c r="P2687" s="29" t="str">
        <f>_xlfn.XLOOKUP($K2687,mapping!$P$2:$P$4,mapping!$Q$2:$Q$4,,0)</f>
        <v>Small</v>
      </c>
      <c r="Q2687" s="29" t="str">
        <f>_xlfn.XLOOKUP($I2687,mapping!$M$2:$M$4,mapping!$N$2:$N$4,,0)</f>
        <v>Remote</v>
      </c>
    </row>
    <row r="2688" spans="1:17" x14ac:dyDescent="0.25">
      <c r="A2688" s="28">
        <v>2024</v>
      </c>
      <c r="B2688" s="29" t="s">
        <v>11</v>
      </c>
      <c r="C2688" s="29" t="s">
        <v>12</v>
      </c>
      <c r="D2688" s="29" t="s">
        <v>26</v>
      </c>
      <c r="E2688" s="28">
        <v>80420</v>
      </c>
      <c r="F2688" s="29" t="s">
        <v>14</v>
      </c>
      <c r="G2688" s="28">
        <v>80420</v>
      </c>
      <c r="H2688" s="29" t="s">
        <v>17</v>
      </c>
      <c r="I2688" s="28">
        <v>0</v>
      </c>
      <c r="J2688" s="29" t="s">
        <v>17</v>
      </c>
      <c r="K2688" s="29" t="s">
        <v>16</v>
      </c>
      <c r="L2688" s="29" t="str">
        <f>_xlfn.XLOOKUP($D2688,mapping!$B$2:$B$124,mapping!$A$2:$A$124,,0)</f>
        <v>Data Engineer</v>
      </c>
      <c r="M2688" s="29" t="str">
        <f>_xlfn.XLOOKUP($C2688,mapping!$J$2:$J$5,mapping!$K$2:$K$5,,0)</f>
        <v>Full-Time</v>
      </c>
      <c r="N2688" s="29" t="str">
        <f>_xlfn.XLOOKUP($B2688,mapping!$G$2:$G$5,mapping!$H$2:$H$5,,0)</f>
        <v>Mid-Level</v>
      </c>
      <c r="O2688" s="29" t="str">
        <f>_xlfn.XLOOKUP($J2688,mapping!$D$2:$D$56,mapping!$E$2:$E$56,,0)</f>
        <v>United States</v>
      </c>
      <c r="P2688" s="29" t="str">
        <f>_xlfn.XLOOKUP($K2688,mapping!$P$2:$P$4,mapping!$Q$2:$Q$4,,0)</f>
        <v>Medium</v>
      </c>
      <c r="Q2688" s="29" t="str">
        <f>_xlfn.XLOOKUP($I2688,mapping!$M$2:$M$4,mapping!$N$2:$N$4,,0)</f>
        <v>On-site</v>
      </c>
    </row>
    <row r="2689" spans="1:17" x14ac:dyDescent="0.25">
      <c r="A2689" s="28">
        <v>2023</v>
      </c>
      <c r="B2689" s="29" t="s">
        <v>21</v>
      </c>
      <c r="C2689" s="29" t="s">
        <v>12</v>
      </c>
      <c r="D2689" s="29" t="s">
        <v>26</v>
      </c>
      <c r="E2689" s="28">
        <v>185000</v>
      </c>
      <c r="F2689" s="29" t="s">
        <v>14</v>
      </c>
      <c r="G2689" s="28">
        <v>185000</v>
      </c>
      <c r="H2689" s="29" t="s">
        <v>17</v>
      </c>
      <c r="I2689" s="28">
        <v>0</v>
      </c>
      <c r="J2689" s="29" t="s">
        <v>17</v>
      </c>
      <c r="K2689" s="29" t="s">
        <v>16</v>
      </c>
      <c r="L2689" s="29" t="str">
        <f>_xlfn.XLOOKUP($D2689,mapping!$B$2:$B$124,mapping!$A$2:$A$124,,0)</f>
        <v>Data Engineer</v>
      </c>
      <c r="M2689" s="29" t="str">
        <f>_xlfn.XLOOKUP($C2689,mapping!$J$2:$J$5,mapping!$K$2:$K$5,,0)</f>
        <v>Full-Time</v>
      </c>
      <c r="N2689" s="29" t="str">
        <f>_xlfn.XLOOKUP($B2689,mapping!$G$2:$G$5,mapping!$H$2:$H$5,,0)</f>
        <v>Senior</v>
      </c>
      <c r="O2689" s="29" t="str">
        <f>_xlfn.XLOOKUP($J2689,mapping!$D$2:$D$56,mapping!$E$2:$E$56,,0)</f>
        <v>United States</v>
      </c>
      <c r="P2689" s="29" t="str">
        <f>_xlfn.XLOOKUP($K2689,mapping!$P$2:$P$4,mapping!$Q$2:$Q$4,,0)</f>
        <v>Medium</v>
      </c>
      <c r="Q2689" s="29" t="str">
        <f>_xlfn.XLOOKUP($I2689,mapping!$M$2:$M$4,mapping!$N$2:$N$4,,0)</f>
        <v>On-site</v>
      </c>
    </row>
    <row r="2690" spans="1:17" x14ac:dyDescent="0.25">
      <c r="A2690" s="28">
        <v>2023</v>
      </c>
      <c r="B2690" s="29" t="s">
        <v>21</v>
      </c>
      <c r="C2690" s="29" t="s">
        <v>12</v>
      </c>
      <c r="D2690" s="29" t="s">
        <v>22</v>
      </c>
      <c r="E2690" s="28">
        <v>211000</v>
      </c>
      <c r="F2690" s="29" t="s">
        <v>14</v>
      </c>
      <c r="G2690" s="28">
        <v>211000</v>
      </c>
      <c r="H2690" s="29" t="s">
        <v>17</v>
      </c>
      <c r="I2690" s="28">
        <v>100</v>
      </c>
      <c r="J2690" s="29" t="s">
        <v>17</v>
      </c>
      <c r="K2690" s="29" t="s">
        <v>16</v>
      </c>
      <c r="L2690" s="29" t="str">
        <f>_xlfn.XLOOKUP($D2690,mapping!$B$2:$B$124,mapping!$A$2:$A$124,,0)</f>
        <v>Data Scientist</v>
      </c>
      <c r="M2690" s="29" t="str">
        <f>_xlfn.XLOOKUP($C2690,mapping!$J$2:$J$5,mapping!$K$2:$K$5,,0)</f>
        <v>Full-Time</v>
      </c>
      <c r="N2690" s="29" t="str">
        <f>_xlfn.XLOOKUP($B2690,mapping!$G$2:$G$5,mapping!$H$2:$H$5,,0)</f>
        <v>Senior</v>
      </c>
      <c r="O2690" s="29" t="str">
        <f>_xlfn.XLOOKUP($J2690,mapping!$D$2:$D$56,mapping!$E$2:$E$56,,0)</f>
        <v>United States</v>
      </c>
      <c r="P2690" s="29" t="str">
        <f>_xlfn.XLOOKUP($K2690,mapping!$P$2:$P$4,mapping!$Q$2:$Q$4,,0)</f>
        <v>Medium</v>
      </c>
      <c r="Q2690" s="29" t="str">
        <f>_xlfn.XLOOKUP($I2690,mapping!$M$2:$M$4,mapping!$N$2:$N$4,,0)</f>
        <v>Remote</v>
      </c>
    </row>
    <row r="2691" spans="1:17" x14ac:dyDescent="0.25">
      <c r="A2691" s="28">
        <v>2023</v>
      </c>
      <c r="B2691" s="29" t="s">
        <v>21</v>
      </c>
      <c r="C2691" s="29" t="s">
        <v>12</v>
      </c>
      <c r="D2691" s="29" t="s">
        <v>18</v>
      </c>
      <c r="E2691" s="28">
        <v>247500</v>
      </c>
      <c r="F2691" s="29" t="s">
        <v>14</v>
      </c>
      <c r="G2691" s="28">
        <v>247500</v>
      </c>
      <c r="H2691" s="29" t="s">
        <v>17</v>
      </c>
      <c r="I2691" s="28">
        <v>0</v>
      </c>
      <c r="J2691" s="29" t="s">
        <v>17</v>
      </c>
      <c r="K2691" s="29" t="s">
        <v>16</v>
      </c>
      <c r="L2691" s="29" t="str">
        <f>_xlfn.XLOOKUP($D2691,mapping!$B$2:$B$124,mapping!$A$2:$A$124,,0)</f>
        <v>Machine Learning Engineer</v>
      </c>
      <c r="M2691" s="29" t="str">
        <f>_xlfn.XLOOKUP($C2691,mapping!$J$2:$J$5,mapping!$K$2:$K$5,,0)</f>
        <v>Full-Time</v>
      </c>
      <c r="N2691" s="29" t="str">
        <f>_xlfn.XLOOKUP($B2691,mapping!$G$2:$G$5,mapping!$H$2:$H$5,,0)</f>
        <v>Senior</v>
      </c>
      <c r="O2691" s="29" t="str">
        <f>_xlfn.XLOOKUP($J2691,mapping!$D$2:$D$56,mapping!$E$2:$E$56,,0)</f>
        <v>United States</v>
      </c>
      <c r="P2691" s="29" t="str">
        <f>_xlfn.XLOOKUP($K2691,mapping!$P$2:$P$4,mapping!$Q$2:$Q$4,,0)</f>
        <v>Medium</v>
      </c>
      <c r="Q2691" s="29" t="str">
        <f>_xlfn.XLOOKUP($I2691,mapping!$M$2:$M$4,mapping!$N$2:$N$4,,0)</f>
        <v>On-site</v>
      </c>
    </row>
    <row r="2692" spans="1:17" x14ac:dyDescent="0.25">
      <c r="A2692" s="28">
        <v>2022</v>
      </c>
      <c r="B2692" s="29" t="s">
        <v>21</v>
      </c>
      <c r="C2692" s="29" t="s">
        <v>12</v>
      </c>
      <c r="D2692" s="29" t="s">
        <v>18</v>
      </c>
      <c r="E2692" s="28">
        <v>210000</v>
      </c>
      <c r="F2692" s="29" t="s">
        <v>14</v>
      </c>
      <c r="G2692" s="28">
        <v>210000</v>
      </c>
      <c r="H2692" s="29" t="s">
        <v>17</v>
      </c>
      <c r="I2692" s="28">
        <v>100</v>
      </c>
      <c r="J2692" s="29" t="s">
        <v>17</v>
      </c>
      <c r="K2692" s="29" t="s">
        <v>16</v>
      </c>
      <c r="L2692" s="29" t="str">
        <f>_xlfn.XLOOKUP($D2692,mapping!$B$2:$B$124,mapping!$A$2:$A$124,,0)</f>
        <v>Machine Learning Engineer</v>
      </c>
      <c r="M2692" s="29" t="str">
        <f>_xlfn.XLOOKUP($C2692,mapping!$J$2:$J$5,mapping!$K$2:$K$5,,0)</f>
        <v>Full-Time</v>
      </c>
      <c r="N2692" s="29" t="str">
        <f>_xlfn.XLOOKUP($B2692,mapping!$G$2:$G$5,mapping!$H$2:$H$5,,0)</f>
        <v>Senior</v>
      </c>
      <c r="O2692" s="29" t="str">
        <f>_xlfn.XLOOKUP($J2692,mapping!$D$2:$D$56,mapping!$E$2:$E$56,,0)</f>
        <v>United States</v>
      </c>
      <c r="P2692" s="29" t="str">
        <f>_xlfn.XLOOKUP($K2692,mapping!$P$2:$P$4,mapping!$Q$2:$Q$4,,0)</f>
        <v>Medium</v>
      </c>
      <c r="Q2692" s="29" t="str">
        <f>_xlfn.XLOOKUP($I2692,mapping!$M$2:$M$4,mapping!$N$2:$N$4,,0)</f>
        <v>Remote</v>
      </c>
    </row>
    <row r="2693" spans="1:17" x14ac:dyDescent="0.25">
      <c r="A2693" s="28">
        <v>2023</v>
      </c>
      <c r="B2693" s="29" t="s">
        <v>11</v>
      </c>
      <c r="C2693" s="29" t="s">
        <v>12</v>
      </c>
      <c r="D2693" s="29" t="s">
        <v>50</v>
      </c>
      <c r="E2693" s="28">
        <v>200000</v>
      </c>
      <c r="F2693" s="29" t="s">
        <v>14</v>
      </c>
      <c r="G2693" s="28">
        <v>200000</v>
      </c>
      <c r="H2693" s="29" t="s">
        <v>17</v>
      </c>
      <c r="I2693" s="28">
        <v>0</v>
      </c>
      <c r="J2693" s="29" t="s">
        <v>17</v>
      </c>
      <c r="K2693" s="29" t="s">
        <v>56</v>
      </c>
      <c r="L2693" s="29" t="str">
        <f>_xlfn.XLOOKUP($D2693,mapping!$B$2:$B$124,mapping!$A$2:$A$124,,0)</f>
        <v>Machine Learning Engineer</v>
      </c>
      <c r="M2693" s="29" t="str">
        <f>_xlfn.XLOOKUP($C2693,mapping!$J$2:$J$5,mapping!$K$2:$K$5,,0)</f>
        <v>Full-Time</v>
      </c>
      <c r="N2693" s="29" t="str">
        <f>_xlfn.XLOOKUP($B2693,mapping!$G$2:$G$5,mapping!$H$2:$H$5,,0)</f>
        <v>Mid-Level</v>
      </c>
      <c r="O2693" s="29" t="str">
        <f>_xlfn.XLOOKUP($J2693,mapping!$D$2:$D$56,mapping!$E$2:$E$56,,0)</f>
        <v>United States</v>
      </c>
      <c r="P2693" s="29" t="str">
        <f>_xlfn.XLOOKUP($K2693,mapping!$P$2:$P$4,mapping!$Q$2:$Q$4,,0)</f>
        <v>Small</v>
      </c>
      <c r="Q2693" s="29" t="str">
        <f>_xlfn.XLOOKUP($I2693,mapping!$M$2:$M$4,mapping!$N$2:$N$4,,0)</f>
        <v>On-site</v>
      </c>
    </row>
    <row r="2694" spans="1:17" x14ac:dyDescent="0.25">
      <c r="A2694" s="28">
        <v>2023</v>
      </c>
      <c r="B2694" s="29" t="s">
        <v>21</v>
      </c>
      <c r="C2694" s="29" t="s">
        <v>12</v>
      </c>
      <c r="D2694" s="29" t="s">
        <v>34</v>
      </c>
      <c r="E2694" s="28">
        <v>202350</v>
      </c>
      <c r="F2694" s="29" t="s">
        <v>14</v>
      </c>
      <c r="G2694" s="28">
        <v>202350</v>
      </c>
      <c r="H2694" s="29" t="s">
        <v>17</v>
      </c>
      <c r="I2694" s="28">
        <v>0</v>
      </c>
      <c r="J2694" s="29" t="s">
        <v>17</v>
      </c>
      <c r="K2694" s="29" t="s">
        <v>16</v>
      </c>
      <c r="L2694" s="29" t="str">
        <f>_xlfn.XLOOKUP($D2694,mapping!$B$2:$B$124,mapping!$A$2:$A$124,,0)</f>
        <v>Researcher</v>
      </c>
      <c r="M2694" s="29" t="str">
        <f>_xlfn.XLOOKUP($C2694,mapping!$J$2:$J$5,mapping!$K$2:$K$5,,0)</f>
        <v>Full-Time</v>
      </c>
      <c r="N2694" s="29" t="str">
        <f>_xlfn.XLOOKUP($B2694,mapping!$G$2:$G$5,mapping!$H$2:$H$5,,0)</f>
        <v>Senior</v>
      </c>
      <c r="O2694" s="29" t="str">
        <f>_xlfn.XLOOKUP($J2694,mapping!$D$2:$D$56,mapping!$E$2:$E$56,,0)</f>
        <v>United States</v>
      </c>
      <c r="P2694" s="29" t="str">
        <f>_xlfn.XLOOKUP($K2694,mapping!$P$2:$P$4,mapping!$Q$2:$Q$4,,0)</f>
        <v>Medium</v>
      </c>
      <c r="Q2694" s="29" t="str">
        <f>_xlfn.XLOOKUP($I2694,mapping!$M$2:$M$4,mapping!$N$2:$N$4,,0)</f>
        <v>On-site</v>
      </c>
    </row>
    <row r="2695" spans="1:17" x14ac:dyDescent="0.25">
      <c r="A2695" s="28">
        <v>2023</v>
      </c>
      <c r="B2695" s="29" t="s">
        <v>21</v>
      </c>
      <c r="C2695" s="29" t="s">
        <v>12</v>
      </c>
      <c r="D2695" s="29" t="s">
        <v>13</v>
      </c>
      <c r="E2695" s="28">
        <v>121600</v>
      </c>
      <c r="F2695" s="29" t="s">
        <v>14</v>
      </c>
      <c r="G2695" s="28">
        <v>121600</v>
      </c>
      <c r="H2695" s="29" t="s">
        <v>17</v>
      </c>
      <c r="I2695" s="28">
        <v>100</v>
      </c>
      <c r="J2695" s="29" t="s">
        <v>17</v>
      </c>
      <c r="K2695" s="29" t="s">
        <v>16</v>
      </c>
      <c r="L2695" s="29" t="str">
        <f>_xlfn.XLOOKUP($D2695,mapping!$B$2:$B$124,mapping!$A$2:$A$124,,0)</f>
        <v>Data Analyst</v>
      </c>
      <c r="M2695" s="29" t="str">
        <f>_xlfn.XLOOKUP($C2695,mapping!$J$2:$J$5,mapping!$K$2:$K$5,,0)</f>
        <v>Full-Time</v>
      </c>
      <c r="N2695" s="29" t="str">
        <f>_xlfn.XLOOKUP($B2695,mapping!$G$2:$G$5,mapping!$H$2:$H$5,,0)</f>
        <v>Senior</v>
      </c>
      <c r="O2695" s="29" t="str">
        <f>_xlfn.XLOOKUP($J2695,mapping!$D$2:$D$56,mapping!$E$2:$E$56,,0)</f>
        <v>United States</v>
      </c>
      <c r="P2695" s="29" t="str">
        <f>_xlfn.XLOOKUP($K2695,mapping!$P$2:$P$4,mapping!$Q$2:$Q$4,,0)</f>
        <v>Medium</v>
      </c>
      <c r="Q2695" s="29" t="str">
        <f>_xlfn.XLOOKUP($I2695,mapping!$M$2:$M$4,mapping!$N$2:$N$4,,0)</f>
        <v>Remote</v>
      </c>
    </row>
    <row r="2696" spans="1:17" x14ac:dyDescent="0.25">
      <c r="A2696" s="28">
        <v>2024</v>
      </c>
      <c r="B2696" s="29" t="s">
        <v>11</v>
      </c>
      <c r="C2696" s="29" t="s">
        <v>12</v>
      </c>
      <c r="D2696" s="29" t="s">
        <v>26</v>
      </c>
      <c r="E2696" s="28">
        <v>150000</v>
      </c>
      <c r="F2696" s="29" t="s">
        <v>14</v>
      </c>
      <c r="G2696" s="28">
        <v>150000</v>
      </c>
      <c r="H2696" s="29" t="s">
        <v>17</v>
      </c>
      <c r="I2696" s="28">
        <v>100</v>
      </c>
      <c r="J2696" s="29" t="s">
        <v>17</v>
      </c>
      <c r="K2696" s="29" t="s">
        <v>16</v>
      </c>
      <c r="L2696" s="29" t="str">
        <f>_xlfn.XLOOKUP($D2696,mapping!$B$2:$B$124,mapping!$A$2:$A$124,,0)</f>
        <v>Data Engineer</v>
      </c>
      <c r="M2696" s="29" t="str">
        <f>_xlfn.XLOOKUP($C2696,mapping!$J$2:$J$5,mapping!$K$2:$K$5,,0)</f>
        <v>Full-Time</v>
      </c>
      <c r="N2696" s="29" t="str">
        <f>_xlfn.XLOOKUP($B2696,mapping!$G$2:$G$5,mapping!$H$2:$H$5,,0)</f>
        <v>Mid-Level</v>
      </c>
      <c r="O2696" s="29" t="str">
        <f>_xlfn.XLOOKUP($J2696,mapping!$D$2:$D$56,mapping!$E$2:$E$56,,0)</f>
        <v>United States</v>
      </c>
      <c r="P2696" s="29" t="str">
        <f>_xlfn.XLOOKUP($K2696,mapping!$P$2:$P$4,mapping!$Q$2:$Q$4,,0)</f>
        <v>Medium</v>
      </c>
      <c r="Q2696" s="29" t="str">
        <f>_xlfn.XLOOKUP($I2696,mapping!$M$2:$M$4,mapping!$N$2:$N$4,,0)</f>
        <v>Remote</v>
      </c>
    </row>
    <row r="2697" spans="1:17" x14ac:dyDescent="0.25">
      <c r="A2697" s="28">
        <v>2023</v>
      </c>
      <c r="B2697" s="29" t="s">
        <v>21</v>
      </c>
      <c r="C2697" s="29" t="s">
        <v>12</v>
      </c>
      <c r="D2697" s="29" t="s">
        <v>58</v>
      </c>
      <c r="E2697" s="28">
        <v>231250</v>
      </c>
      <c r="F2697" s="29" t="s">
        <v>14</v>
      </c>
      <c r="G2697" s="28">
        <v>231250</v>
      </c>
      <c r="H2697" s="29" t="s">
        <v>17</v>
      </c>
      <c r="I2697" s="28">
        <v>100</v>
      </c>
      <c r="J2697" s="29" t="s">
        <v>17</v>
      </c>
      <c r="K2697" s="29" t="s">
        <v>16</v>
      </c>
      <c r="L2697" s="29" t="str">
        <f>_xlfn.XLOOKUP($D2697,mapping!$B$2:$B$124,mapping!$A$2:$A$124,,0)</f>
        <v>Data Manager</v>
      </c>
      <c r="M2697" s="29" t="str">
        <f>_xlfn.XLOOKUP($C2697,mapping!$J$2:$J$5,mapping!$K$2:$K$5,,0)</f>
        <v>Full-Time</v>
      </c>
      <c r="N2697" s="29" t="str">
        <f>_xlfn.XLOOKUP($B2697,mapping!$G$2:$G$5,mapping!$H$2:$H$5,,0)</f>
        <v>Senior</v>
      </c>
      <c r="O2697" s="29" t="str">
        <f>_xlfn.XLOOKUP($J2697,mapping!$D$2:$D$56,mapping!$E$2:$E$56,,0)</f>
        <v>United States</v>
      </c>
      <c r="P2697" s="29" t="str">
        <f>_xlfn.XLOOKUP($K2697,mapping!$P$2:$P$4,mapping!$Q$2:$Q$4,,0)</f>
        <v>Medium</v>
      </c>
      <c r="Q2697" s="29" t="str">
        <f>_xlfn.XLOOKUP($I2697,mapping!$M$2:$M$4,mapping!$N$2:$N$4,,0)</f>
        <v>Remote</v>
      </c>
    </row>
    <row r="2698" spans="1:17" x14ac:dyDescent="0.25">
      <c r="A2698" s="28">
        <v>2023</v>
      </c>
      <c r="B2698" s="29" t="s">
        <v>21</v>
      </c>
      <c r="C2698" s="29" t="s">
        <v>12</v>
      </c>
      <c r="D2698" s="29" t="s">
        <v>22</v>
      </c>
      <c r="E2698" s="28">
        <v>120000</v>
      </c>
      <c r="F2698" s="29" t="s">
        <v>14</v>
      </c>
      <c r="G2698" s="28">
        <v>120000</v>
      </c>
      <c r="H2698" s="29" t="s">
        <v>17</v>
      </c>
      <c r="I2698" s="28">
        <v>0</v>
      </c>
      <c r="J2698" s="29" t="s">
        <v>17</v>
      </c>
      <c r="K2698" s="29" t="s">
        <v>16</v>
      </c>
      <c r="L2698" s="29" t="str">
        <f>_xlfn.XLOOKUP($D2698,mapping!$B$2:$B$124,mapping!$A$2:$A$124,,0)</f>
        <v>Data Scientist</v>
      </c>
      <c r="M2698" s="29" t="str">
        <f>_xlfn.XLOOKUP($C2698,mapping!$J$2:$J$5,mapping!$K$2:$K$5,,0)</f>
        <v>Full-Time</v>
      </c>
      <c r="N2698" s="29" t="str">
        <f>_xlfn.XLOOKUP($B2698,mapping!$G$2:$G$5,mapping!$H$2:$H$5,,0)</f>
        <v>Senior</v>
      </c>
      <c r="O2698" s="29" t="str">
        <f>_xlfn.XLOOKUP($J2698,mapping!$D$2:$D$56,mapping!$E$2:$E$56,,0)</f>
        <v>United States</v>
      </c>
      <c r="P2698" s="29" t="str">
        <f>_xlfn.XLOOKUP($K2698,mapping!$P$2:$P$4,mapping!$Q$2:$Q$4,,0)</f>
        <v>Medium</v>
      </c>
      <c r="Q2698" s="29" t="str">
        <f>_xlfn.XLOOKUP($I2698,mapping!$M$2:$M$4,mapping!$N$2:$N$4,,0)</f>
        <v>On-site</v>
      </c>
    </row>
    <row r="2699" spans="1:17" x14ac:dyDescent="0.25">
      <c r="A2699" s="28">
        <v>2022</v>
      </c>
      <c r="B2699" s="29" t="s">
        <v>21</v>
      </c>
      <c r="C2699" s="29" t="s">
        <v>12</v>
      </c>
      <c r="D2699" s="29" t="s">
        <v>26</v>
      </c>
      <c r="E2699" s="28">
        <v>140250</v>
      </c>
      <c r="F2699" s="29" t="s">
        <v>14</v>
      </c>
      <c r="G2699" s="28">
        <v>140250</v>
      </c>
      <c r="H2699" s="29" t="s">
        <v>17</v>
      </c>
      <c r="I2699" s="28">
        <v>100</v>
      </c>
      <c r="J2699" s="29" t="s">
        <v>17</v>
      </c>
      <c r="K2699" s="29" t="s">
        <v>16</v>
      </c>
      <c r="L2699" s="29" t="str">
        <f>_xlfn.XLOOKUP($D2699,mapping!$B$2:$B$124,mapping!$A$2:$A$124,,0)</f>
        <v>Data Engineer</v>
      </c>
      <c r="M2699" s="29" t="str">
        <f>_xlfn.XLOOKUP($C2699,mapping!$J$2:$J$5,mapping!$K$2:$K$5,,0)</f>
        <v>Full-Time</v>
      </c>
      <c r="N2699" s="29" t="str">
        <f>_xlfn.XLOOKUP($B2699,mapping!$G$2:$G$5,mapping!$H$2:$H$5,,0)</f>
        <v>Senior</v>
      </c>
      <c r="O2699" s="29" t="str">
        <f>_xlfn.XLOOKUP($J2699,mapping!$D$2:$D$56,mapping!$E$2:$E$56,,0)</f>
        <v>United States</v>
      </c>
      <c r="P2699" s="29" t="str">
        <f>_xlfn.XLOOKUP($K2699,mapping!$P$2:$P$4,mapping!$Q$2:$Q$4,,0)</f>
        <v>Medium</v>
      </c>
      <c r="Q2699" s="29" t="str">
        <f>_xlfn.XLOOKUP($I2699,mapping!$M$2:$M$4,mapping!$N$2:$N$4,,0)</f>
        <v>Remote</v>
      </c>
    </row>
    <row r="2700" spans="1:17" x14ac:dyDescent="0.25">
      <c r="A2700" s="28">
        <v>2023</v>
      </c>
      <c r="B2700" s="29" t="s">
        <v>21</v>
      </c>
      <c r="C2700" s="29" t="s">
        <v>12</v>
      </c>
      <c r="D2700" s="29" t="s">
        <v>22</v>
      </c>
      <c r="E2700" s="28">
        <v>172758</v>
      </c>
      <c r="F2700" s="29" t="s">
        <v>14</v>
      </c>
      <c r="G2700" s="28">
        <v>172758</v>
      </c>
      <c r="H2700" s="29" t="s">
        <v>17</v>
      </c>
      <c r="I2700" s="28">
        <v>100</v>
      </c>
      <c r="J2700" s="29" t="s">
        <v>17</v>
      </c>
      <c r="K2700" s="29" t="s">
        <v>16</v>
      </c>
      <c r="L2700" s="29" t="str">
        <f>_xlfn.XLOOKUP($D2700,mapping!$B$2:$B$124,mapping!$A$2:$A$124,,0)</f>
        <v>Data Scientist</v>
      </c>
      <c r="M2700" s="29" t="str">
        <f>_xlfn.XLOOKUP($C2700,mapping!$J$2:$J$5,mapping!$K$2:$K$5,,0)</f>
        <v>Full-Time</v>
      </c>
      <c r="N2700" s="29" t="str">
        <f>_xlfn.XLOOKUP($B2700,mapping!$G$2:$G$5,mapping!$H$2:$H$5,,0)</f>
        <v>Senior</v>
      </c>
      <c r="O2700" s="29" t="str">
        <f>_xlfn.XLOOKUP($J2700,mapping!$D$2:$D$56,mapping!$E$2:$E$56,,0)</f>
        <v>United States</v>
      </c>
      <c r="P2700" s="29" t="str">
        <f>_xlfn.XLOOKUP($K2700,mapping!$P$2:$P$4,mapping!$Q$2:$Q$4,,0)</f>
        <v>Medium</v>
      </c>
      <c r="Q2700" s="29" t="str">
        <f>_xlfn.XLOOKUP($I2700,mapping!$M$2:$M$4,mapping!$N$2:$N$4,,0)</f>
        <v>Remote</v>
      </c>
    </row>
    <row r="2701" spans="1:17" x14ac:dyDescent="0.25">
      <c r="A2701" s="28">
        <v>2024</v>
      </c>
      <c r="B2701" s="29" t="s">
        <v>11</v>
      </c>
      <c r="C2701" s="29" t="s">
        <v>12</v>
      </c>
      <c r="D2701" s="29" t="s">
        <v>22</v>
      </c>
      <c r="E2701" s="28">
        <v>90500</v>
      </c>
      <c r="F2701" s="29" t="s">
        <v>14</v>
      </c>
      <c r="G2701" s="28">
        <v>90500</v>
      </c>
      <c r="H2701" s="29" t="s">
        <v>17</v>
      </c>
      <c r="I2701" s="28">
        <v>100</v>
      </c>
      <c r="J2701" s="29" t="s">
        <v>17</v>
      </c>
      <c r="K2701" s="29" t="s">
        <v>16</v>
      </c>
      <c r="L2701" s="29" t="str">
        <f>_xlfn.XLOOKUP($D2701,mapping!$B$2:$B$124,mapping!$A$2:$A$124,,0)</f>
        <v>Data Scientist</v>
      </c>
      <c r="M2701" s="29" t="str">
        <f>_xlfn.XLOOKUP($C2701,mapping!$J$2:$J$5,mapping!$K$2:$K$5,,0)</f>
        <v>Full-Time</v>
      </c>
      <c r="N2701" s="29" t="str">
        <f>_xlfn.XLOOKUP($B2701,mapping!$G$2:$G$5,mapping!$H$2:$H$5,,0)</f>
        <v>Mid-Level</v>
      </c>
      <c r="O2701" s="29" t="str">
        <f>_xlfn.XLOOKUP($J2701,mapping!$D$2:$D$56,mapping!$E$2:$E$56,,0)</f>
        <v>United States</v>
      </c>
      <c r="P2701" s="29" t="str">
        <f>_xlfn.XLOOKUP($K2701,mapping!$P$2:$P$4,mapping!$Q$2:$Q$4,,0)</f>
        <v>Medium</v>
      </c>
      <c r="Q2701" s="29" t="str">
        <f>_xlfn.XLOOKUP($I2701,mapping!$M$2:$M$4,mapping!$N$2:$N$4,,0)</f>
        <v>Remote</v>
      </c>
    </row>
    <row r="2702" spans="1:17" x14ac:dyDescent="0.25">
      <c r="A2702" s="28">
        <v>2024</v>
      </c>
      <c r="B2702" s="29" t="s">
        <v>21</v>
      </c>
      <c r="C2702" s="29" t="s">
        <v>12</v>
      </c>
      <c r="D2702" s="29" t="s">
        <v>22</v>
      </c>
      <c r="E2702" s="28">
        <v>105000</v>
      </c>
      <c r="F2702" s="29" t="s">
        <v>14</v>
      </c>
      <c r="G2702" s="28">
        <v>105000</v>
      </c>
      <c r="H2702" s="29" t="s">
        <v>17</v>
      </c>
      <c r="I2702" s="28">
        <v>100</v>
      </c>
      <c r="J2702" s="29" t="s">
        <v>17</v>
      </c>
      <c r="K2702" s="29" t="s">
        <v>16</v>
      </c>
      <c r="L2702" s="29" t="str">
        <f>_xlfn.XLOOKUP($D2702,mapping!$B$2:$B$124,mapping!$A$2:$A$124,,0)</f>
        <v>Data Scientist</v>
      </c>
      <c r="M2702" s="29" t="str">
        <f>_xlfn.XLOOKUP($C2702,mapping!$J$2:$J$5,mapping!$K$2:$K$5,,0)</f>
        <v>Full-Time</v>
      </c>
      <c r="N2702" s="29" t="str">
        <f>_xlfn.XLOOKUP($B2702,mapping!$G$2:$G$5,mapping!$H$2:$H$5,,0)</f>
        <v>Senior</v>
      </c>
      <c r="O2702" s="29" t="str">
        <f>_xlfn.XLOOKUP($J2702,mapping!$D$2:$D$56,mapping!$E$2:$E$56,,0)</f>
        <v>United States</v>
      </c>
      <c r="P2702" s="29" t="str">
        <f>_xlfn.XLOOKUP($K2702,mapping!$P$2:$P$4,mapping!$Q$2:$Q$4,,0)</f>
        <v>Medium</v>
      </c>
      <c r="Q2702" s="29" t="str">
        <f>_xlfn.XLOOKUP($I2702,mapping!$M$2:$M$4,mapping!$N$2:$N$4,,0)</f>
        <v>Remote</v>
      </c>
    </row>
    <row r="2703" spans="1:17" x14ac:dyDescent="0.25">
      <c r="A2703" s="28">
        <v>2023</v>
      </c>
      <c r="B2703" s="29" t="s">
        <v>21</v>
      </c>
      <c r="C2703" s="29" t="s">
        <v>12</v>
      </c>
      <c r="D2703" s="29" t="s">
        <v>13</v>
      </c>
      <c r="E2703" s="28">
        <v>127075</v>
      </c>
      <c r="F2703" s="29" t="s">
        <v>14</v>
      </c>
      <c r="G2703" s="28">
        <v>127075</v>
      </c>
      <c r="H2703" s="29" t="s">
        <v>17</v>
      </c>
      <c r="I2703" s="28">
        <v>100</v>
      </c>
      <c r="J2703" s="29" t="s">
        <v>17</v>
      </c>
      <c r="K2703" s="29" t="s">
        <v>16</v>
      </c>
      <c r="L2703" s="29" t="str">
        <f>_xlfn.XLOOKUP($D2703,mapping!$B$2:$B$124,mapping!$A$2:$A$124,,0)</f>
        <v>Data Analyst</v>
      </c>
      <c r="M2703" s="29" t="str">
        <f>_xlfn.XLOOKUP($C2703,mapping!$J$2:$J$5,mapping!$K$2:$K$5,,0)</f>
        <v>Full-Time</v>
      </c>
      <c r="N2703" s="29" t="str">
        <f>_xlfn.XLOOKUP($B2703,mapping!$G$2:$G$5,mapping!$H$2:$H$5,,0)</f>
        <v>Senior</v>
      </c>
      <c r="O2703" s="29" t="str">
        <f>_xlfn.XLOOKUP($J2703,mapping!$D$2:$D$56,mapping!$E$2:$E$56,,0)</f>
        <v>United States</v>
      </c>
      <c r="P2703" s="29" t="str">
        <f>_xlfn.XLOOKUP($K2703,mapping!$P$2:$P$4,mapping!$Q$2:$Q$4,,0)</f>
        <v>Medium</v>
      </c>
      <c r="Q2703" s="29" t="str">
        <f>_xlfn.XLOOKUP($I2703,mapping!$M$2:$M$4,mapping!$N$2:$N$4,,0)</f>
        <v>Remote</v>
      </c>
    </row>
    <row r="2704" spans="1:17" x14ac:dyDescent="0.25">
      <c r="A2704" s="28">
        <v>2023</v>
      </c>
      <c r="B2704" s="29" t="s">
        <v>21</v>
      </c>
      <c r="C2704" s="29" t="s">
        <v>12</v>
      </c>
      <c r="D2704" s="29" t="s">
        <v>13</v>
      </c>
      <c r="E2704" s="28">
        <v>50000</v>
      </c>
      <c r="F2704" s="29" t="s">
        <v>27</v>
      </c>
      <c r="G2704" s="28">
        <v>61520</v>
      </c>
      <c r="H2704" s="29" t="s">
        <v>28</v>
      </c>
      <c r="I2704" s="28">
        <v>0</v>
      </c>
      <c r="J2704" s="29" t="s">
        <v>28</v>
      </c>
      <c r="K2704" s="29" t="s">
        <v>16</v>
      </c>
      <c r="L2704" s="29" t="str">
        <f>_xlfn.XLOOKUP($D2704,mapping!$B$2:$B$124,mapping!$A$2:$A$124,,0)</f>
        <v>Data Analyst</v>
      </c>
      <c r="M2704" s="29" t="str">
        <f>_xlfn.XLOOKUP($C2704,mapping!$J$2:$J$5,mapping!$K$2:$K$5,,0)</f>
        <v>Full-Time</v>
      </c>
      <c r="N2704" s="29" t="str">
        <f>_xlfn.XLOOKUP($B2704,mapping!$G$2:$G$5,mapping!$H$2:$H$5,,0)</f>
        <v>Senior</v>
      </c>
      <c r="O2704" s="29" t="str">
        <f>_xlfn.XLOOKUP($J2704,mapping!$D$2:$D$56,mapping!$E$2:$E$56,,0)</f>
        <v>United Kingdom</v>
      </c>
      <c r="P2704" s="29" t="str">
        <f>_xlfn.XLOOKUP($K2704,mapping!$P$2:$P$4,mapping!$Q$2:$Q$4,,0)</f>
        <v>Medium</v>
      </c>
      <c r="Q2704" s="29" t="str">
        <f>_xlfn.XLOOKUP($I2704,mapping!$M$2:$M$4,mapping!$N$2:$N$4,,0)</f>
        <v>On-site</v>
      </c>
    </row>
    <row r="2705" spans="1:17" x14ac:dyDescent="0.25">
      <c r="A2705" s="28">
        <v>2023</v>
      </c>
      <c r="B2705" s="29" t="s">
        <v>21</v>
      </c>
      <c r="C2705" s="29" t="s">
        <v>12</v>
      </c>
      <c r="D2705" s="29" t="s">
        <v>34</v>
      </c>
      <c r="E2705" s="28">
        <v>323300</v>
      </c>
      <c r="F2705" s="29" t="s">
        <v>14</v>
      </c>
      <c r="G2705" s="28">
        <v>323300</v>
      </c>
      <c r="H2705" s="29" t="s">
        <v>17</v>
      </c>
      <c r="I2705" s="28">
        <v>0</v>
      </c>
      <c r="J2705" s="29" t="s">
        <v>17</v>
      </c>
      <c r="K2705" s="29" t="s">
        <v>16</v>
      </c>
      <c r="L2705" s="29" t="str">
        <f>_xlfn.XLOOKUP($D2705,mapping!$B$2:$B$124,mapping!$A$2:$A$124,,0)</f>
        <v>Researcher</v>
      </c>
      <c r="M2705" s="29" t="str">
        <f>_xlfn.XLOOKUP($C2705,mapping!$J$2:$J$5,mapping!$K$2:$K$5,,0)</f>
        <v>Full-Time</v>
      </c>
      <c r="N2705" s="29" t="str">
        <f>_xlfn.XLOOKUP($B2705,mapping!$G$2:$G$5,mapping!$H$2:$H$5,,0)</f>
        <v>Senior</v>
      </c>
      <c r="O2705" s="29" t="str">
        <f>_xlfn.XLOOKUP($J2705,mapping!$D$2:$D$56,mapping!$E$2:$E$56,,0)</f>
        <v>United States</v>
      </c>
      <c r="P2705" s="29" t="str">
        <f>_xlfn.XLOOKUP($K2705,mapping!$P$2:$P$4,mapping!$Q$2:$Q$4,,0)</f>
        <v>Medium</v>
      </c>
      <c r="Q2705" s="29" t="str">
        <f>_xlfn.XLOOKUP($I2705,mapping!$M$2:$M$4,mapping!$N$2:$N$4,,0)</f>
        <v>On-site</v>
      </c>
    </row>
    <row r="2706" spans="1:17" x14ac:dyDescent="0.25">
      <c r="A2706" s="28">
        <v>2022</v>
      </c>
      <c r="B2706" s="29" t="s">
        <v>21</v>
      </c>
      <c r="C2706" s="29" t="s">
        <v>12</v>
      </c>
      <c r="D2706" s="29" t="s">
        <v>22</v>
      </c>
      <c r="E2706" s="28">
        <v>205000</v>
      </c>
      <c r="F2706" s="29" t="s">
        <v>14</v>
      </c>
      <c r="G2706" s="28">
        <v>205000</v>
      </c>
      <c r="H2706" s="29" t="s">
        <v>17</v>
      </c>
      <c r="I2706" s="28">
        <v>0</v>
      </c>
      <c r="J2706" s="29" t="s">
        <v>17</v>
      </c>
      <c r="K2706" s="29" t="s">
        <v>16</v>
      </c>
      <c r="L2706" s="29" t="str">
        <f>_xlfn.XLOOKUP($D2706,mapping!$B$2:$B$124,mapping!$A$2:$A$124,,0)</f>
        <v>Data Scientist</v>
      </c>
      <c r="M2706" s="29" t="str">
        <f>_xlfn.XLOOKUP($C2706,mapping!$J$2:$J$5,mapping!$K$2:$K$5,,0)</f>
        <v>Full-Time</v>
      </c>
      <c r="N2706" s="29" t="str">
        <f>_xlfn.XLOOKUP($B2706,mapping!$G$2:$G$5,mapping!$H$2:$H$5,,0)</f>
        <v>Senior</v>
      </c>
      <c r="O2706" s="29" t="str">
        <f>_xlfn.XLOOKUP($J2706,mapping!$D$2:$D$56,mapping!$E$2:$E$56,,0)</f>
        <v>United States</v>
      </c>
      <c r="P2706" s="29" t="str">
        <f>_xlfn.XLOOKUP($K2706,mapping!$P$2:$P$4,mapping!$Q$2:$Q$4,,0)</f>
        <v>Medium</v>
      </c>
      <c r="Q2706" s="29" t="str">
        <f>_xlfn.XLOOKUP($I2706,mapping!$M$2:$M$4,mapping!$N$2:$N$4,,0)</f>
        <v>On-site</v>
      </c>
    </row>
    <row r="2707" spans="1:17" x14ac:dyDescent="0.25">
      <c r="A2707" s="28">
        <v>2023</v>
      </c>
      <c r="B2707" s="29" t="s">
        <v>11</v>
      </c>
      <c r="C2707" s="29" t="s">
        <v>12</v>
      </c>
      <c r="D2707" s="29" t="s">
        <v>62</v>
      </c>
      <c r="E2707" s="28">
        <v>185000</v>
      </c>
      <c r="F2707" s="29" t="s">
        <v>14</v>
      </c>
      <c r="G2707" s="28">
        <v>185000</v>
      </c>
      <c r="H2707" s="29" t="s">
        <v>17</v>
      </c>
      <c r="I2707" s="28">
        <v>0</v>
      </c>
      <c r="J2707" s="29" t="s">
        <v>17</v>
      </c>
      <c r="K2707" s="29" t="s">
        <v>16</v>
      </c>
      <c r="L2707" s="29" t="str">
        <f>_xlfn.XLOOKUP($D2707,mapping!$B$2:$B$124,mapping!$A$2:$A$124,,0)</f>
        <v>Business Intelligence</v>
      </c>
      <c r="M2707" s="29" t="str">
        <f>_xlfn.XLOOKUP($C2707,mapping!$J$2:$J$5,mapping!$K$2:$K$5,,0)</f>
        <v>Full-Time</v>
      </c>
      <c r="N2707" s="29" t="str">
        <f>_xlfn.XLOOKUP($B2707,mapping!$G$2:$G$5,mapping!$H$2:$H$5,,0)</f>
        <v>Mid-Level</v>
      </c>
      <c r="O2707" s="29" t="str">
        <f>_xlfn.XLOOKUP($J2707,mapping!$D$2:$D$56,mapping!$E$2:$E$56,,0)</f>
        <v>United States</v>
      </c>
      <c r="P2707" s="29" t="str">
        <f>_xlfn.XLOOKUP($K2707,mapping!$P$2:$P$4,mapping!$Q$2:$Q$4,,0)</f>
        <v>Medium</v>
      </c>
      <c r="Q2707" s="29" t="str">
        <f>_xlfn.XLOOKUP($I2707,mapping!$M$2:$M$4,mapping!$N$2:$N$4,,0)</f>
        <v>On-site</v>
      </c>
    </row>
    <row r="2708" spans="1:17" x14ac:dyDescent="0.25">
      <c r="A2708" s="28">
        <v>2023</v>
      </c>
      <c r="B2708" s="29" t="s">
        <v>21</v>
      </c>
      <c r="C2708" s="29" t="s">
        <v>12</v>
      </c>
      <c r="D2708" s="29" t="s">
        <v>31</v>
      </c>
      <c r="E2708" s="28">
        <v>167000</v>
      </c>
      <c r="F2708" s="29" t="s">
        <v>14</v>
      </c>
      <c r="G2708" s="28">
        <v>167000</v>
      </c>
      <c r="H2708" s="29" t="s">
        <v>17</v>
      </c>
      <c r="I2708" s="28">
        <v>0</v>
      </c>
      <c r="J2708" s="29" t="s">
        <v>17</v>
      </c>
      <c r="K2708" s="29" t="s">
        <v>16</v>
      </c>
      <c r="L2708" s="29" t="str">
        <f>_xlfn.XLOOKUP($D2708,mapping!$B$2:$B$124,mapping!$A$2:$A$124,,0)</f>
        <v>Analytics Engineer</v>
      </c>
      <c r="M2708" s="29" t="str">
        <f>_xlfn.XLOOKUP($C2708,mapping!$J$2:$J$5,mapping!$K$2:$K$5,,0)</f>
        <v>Full-Time</v>
      </c>
      <c r="N2708" s="29" t="str">
        <f>_xlfn.XLOOKUP($B2708,mapping!$G$2:$G$5,mapping!$H$2:$H$5,,0)</f>
        <v>Senior</v>
      </c>
      <c r="O2708" s="29" t="str">
        <f>_xlfn.XLOOKUP($J2708,mapping!$D$2:$D$56,mapping!$E$2:$E$56,,0)</f>
        <v>United States</v>
      </c>
      <c r="P2708" s="29" t="str">
        <f>_xlfn.XLOOKUP($K2708,mapping!$P$2:$P$4,mapping!$Q$2:$Q$4,,0)</f>
        <v>Medium</v>
      </c>
      <c r="Q2708" s="29" t="str">
        <f>_xlfn.XLOOKUP($I2708,mapping!$M$2:$M$4,mapping!$N$2:$N$4,,0)</f>
        <v>On-site</v>
      </c>
    </row>
    <row r="2709" spans="1:17" x14ac:dyDescent="0.25">
      <c r="A2709" s="28">
        <v>2023</v>
      </c>
      <c r="B2709" s="29" t="s">
        <v>21</v>
      </c>
      <c r="C2709" s="29" t="s">
        <v>12</v>
      </c>
      <c r="D2709" s="29" t="s">
        <v>57</v>
      </c>
      <c r="E2709" s="28">
        <v>207900</v>
      </c>
      <c r="F2709" s="29" t="s">
        <v>14</v>
      </c>
      <c r="G2709" s="28">
        <v>207900</v>
      </c>
      <c r="H2709" s="29" t="s">
        <v>17</v>
      </c>
      <c r="I2709" s="28">
        <v>0</v>
      </c>
      <c r="J2709" s="29" t="s">
        <v>17</v>
      </c>
      <c r="K2709" s="29" t="s">
        <v>16</v>
      </c>
      <c r="L2709" s="29" t="str">
        <f>_xlfn.XLOOKUP($D2709,mapping!$B$2:$B$124,mapping!$A$2:$A$124,,0)</f>
        <v>Data Scientist</v>
      </c>
      <c r="M2709" s="29" t="str">
        <f>_xlfn.XLOOKUP($C2709,mapping!$J$2:$J$5,mapping!$K$2:$K$5,,0)</f>
        <v>Full-Time</v>
      </c>
      <c r="N2709" s="29" t="str">
        <f>_xlfn.XLOOKUP($B2709,mapping!$G$2:$G$5,mapping!$H$2:$H$5,,0)</f>
        <v>Senior</v>
      </c>
      <c r="O2709" s="29" t="str">
        <f>_xlfn.XLOOKUP($J2709,mapping!$D$2:$D$56,mapping!$E$2:$E$56,,0)</f>
        <v>United States</v>
      </c>
      <c r="P2709" s="29" t="str">
        <f>_xlfn.XLOOKUP($K2709,mapping!$P$2:$P$4,mapping!$Q$2:$Q$4,,0)</f>
        <v>Medium</v>
      </c>
      <c r="Q2709" s="29" t="str">
        <f>_xlfn.XLOOKUP($I2709,mapping!$M$2:$M$4,mapping!$N$2:$N$4,,0)</f>
        <v>On-site</v>
      </c>
    </row>
    <row r="2710" spans="1:17" x14ac:dyDescent="0.25">
      <c r="A2710" s="28">
        <v>2023</v>
      </c>
      <c r="B2710" s="29" t="s">
        <v>21</v>
      </c>
      <c r="C2710" s="29" t="s">
        <v>12</v>
      </c>
      <c r="D2710" s="29" t="s">
        <v>18</v>
      </c>
      <c r="E2710" s="28">
        <v>238000</v>
      </c>
      <c r="F2710" s="29" t="s">
        <v>14</v>
      </c>
      <c r="G2710" s="28">
        <v>238000</v>
      </c>
      <c r="H2710" s="29" t="s">
        <v>17</v>
      </c>
      <c r="I2710" s="28">
        <v>0</v>
      </c>
      <c r="J2710" s="29" t="s">
        <v>17</v>
      </c>
      <c r="K2710" s="29" t="s">
        <v>16</v>
      </c>
      <c r="L2710" s="29" t="str">
        <f>_xlfn.XLOOKUP($D2710,mapping!$B$2:$B$124,mapping!$A$2:$A$124,,0)</f>
        <v>Machine Learning Engineer</v>
      </c>
      <c r="M2710" s="29" t="str">
        <f>_xlfn.XLOOKUP($C2710,mapping!$J$2:$J$5,mapping!$K$2:$K$5,,0)</f>
        <v>Full-Time</v>
      </c>
      <c r="N2710" s="29" t="str">
        <f>_xlfn.XLOOKUP($B2710,mapping!$G$2:$G$5,mapping!$H$2:$H$5,,0)</f>
        <v>Senior</v>
      </c>
      <c r="O2710" s="29" t="str">
        <f>_xlfn.XLOOKUP($J2710,mapping!$D$2:$D$56,mapping!$E$2:$E$56,,0)</f>
        <v>United States</v>
      </c>
      <c r="P2710" s="29" t="str">
        <f>_xlfn.XLOOKUP($K2710,mapping!$P$2:$P$4,mapping!$Q$2:$Q$4,,0)</f>
        <v>Medium</v>
      </c>
      <c r="Q2710" s="29" t="str">
        <f>_xlfn.XLOOKUP($I2710,mapping!$M$2:$M$4,mapping!$N$2:$N$4,,0)</f>
        <v>On-site</v>
      </c>
    </row>
    <row r="2711" spans="1:17" x14ac:dyDescent="0.25">
      <c r="A2711" s="28">
        <v>2023</v>
      </c>
      <c r="B2711" s="29" t="s">
        <v>21</v>
      </c>
      <c r="C2711" s="29" t="s">
        <v>12</v>
      </c>
      <c r="D2711" s="29" t="s">
        <v>18</v>
      </c>
      <c r="E2711" s="28">
        <v>221000</v>
      </c>
      <c r="F2711" s="29" t="s">
        <v>14</v>
      </c>
      <c r="G2711" s="28">
        <v>221000</v>
      </c>
      <c r="H2711" s="29" t="s">
        <v>17</v>
      </c>
      <c r="I2711" s="28">
        <v>0</v>
      </c>
      <c r="J2711" s="29" t="s">
        <v>17</v>
      </c>
      <c r="K2711" s="29" t="s">
        <v>16</v>
      </c>
      <c r="L2711" s="29" t="str">
        <f>_xlfn.XLOOKUP($D2711,mapping!$B$2:$B$124,mapping!$A$2:$A$124,,0)</f>
        <v>Machine Learning Engineer</v>
      </c>
      <c r="M2711" s="29" t="str">
        <f>_xlfn.XLOOKUP($C2711,mapping!$J$2:$J$5,mapping!$K$2:$K$5,,0)</f>
        <v>Full-Time</v>
      </c>
      <c r="N2711" s="29" t="str">
        <f>_xlfn.XLOOKUP($B2711,mapping!$G$2:$G$5,mapping!$H$2:$H$5,,0)</f>
        <v>Senior</v>
      </c>
      <c r="O2711" s="29" t="str">
        <f>_xlfn.XLOOKUP($J2711,mapping!$D$2:$D$56,mapping!$E$2:$E$56,,0)</f>
        <v>United States</v>
      </c>
      <c r="P2711" s="29" t="str">
        <f>_xlfn.XLOOKUP($K2711,mapping!$P$2:$P$4,mapping!$Q$2:$Q$4,,0)</f>
        <v>Medium</v>
      </c>
      <c r="Q2711" s="29" t="str">
        <f>_xlfn.XLOOKUP($I2711,mapping!$M$2:$M$4,mapping!$N$2:$N$4,,0)</f>
        <v>On-site</v>
      </c>
    </row>
    <row r="2712" spans="1:17" x14ac:dyDescent="0.25">
      <c r="A2712" s="28">
        <v>2023</v>
      </c>
      <c r="B2712" s="29" t="s">
        <v>29</v>
      </c>
      <c r="C2712" s="29" t="s">
        <v>12</v>
      </c>
      <c r="D2712" s="29" t="s">
        <v>13</v>
      </c>
      <c r="E2712" s="28">
        <v>26800</v>
      </c>
      <c r="F2712" s="29" t="s">
        <v>27</v>
      </c>
      <c r="G2712" s="28">
        <v>32974</v>
      </c>
      <c r="H2712" s="29" t="s">
        <v>28</v>
      </c>
      <c r="I2712" s="28">
        <v>0</v>
      </c>
      <c r="J2712" s="29" t="s">
        <v>28</v>
      </c>
      <c r="K2712" s="29" t="s">
        <v>16</v>
      </c>
      <c r="L2712" s="29" t="str">
        <f>_xlfn.XLOOKUP($D2712,mapping!$B$2:$B$124,mapping!$A$2:$A$124,,0)</f>
        <v>Data Analyst</v>
      </c>
      <c r="M2712" s="29" t="str">
        <f>_xlfn.XLOOKUP($C2712,mapping!$J$2:$J$5,mapping!$K$2:$K$5,,0)</f>
        <v>Full-Time</v>
      </c>
      <c r="N2712" s="29" t="str">
        <f>_xlfn.XLOOKUP($B2712,mapping!$G$2:$G$5,mapping!$H$2:$H$5,,0)</f>
        <v>Junior</v>
      </c>
      <c r="O2712" s="29" t="str">
        <f>_xlfn.XLOOKUP($J2712,mapping!$D$2:$D$56,mapping!$E$2:$E$56,,0)</f>
        <v>United Kingdom</v>
      </c>
      <c r="P2712" s="29" t="str">
        <f>_xlfn.XLOOKUP($K2712,mapping!$P$2:$P$4,mapping!$Q$2:$Q$4,,0)</f>
        <v>Medium</v>
      </c>
      <c r="Q2712" s="29" t="str">
        <f>_xlfn.XLOOKUP($I2712,mapping!$M$2:$M$4,mapping!$N$2:$N$4,,0)</f>
        <v>On-site</v>
      </c>
    </row>
    <row r="2713" spans="1:17" x14ac:dyDescent="0.25">
      <c r="A2713" s="28">
        <v>2024</v>
      </c>
      <c r="B2713" s="29" t="s">
        <v>21</v>
      </c>
      <c r="C2713" s="29" t="s">
        <v>12</v>
      </c>
      <c r="D2713" s="29" t="s">
        <v>13</v>
      </c>
      <c r="E2713" s="28">
        <v>153900</v>
      </c>
      <c r="F2713" s="29" t="s">
        <v>14</v>
      </c>
      <c r="G2713" s="28">
        <v>153900</v>
      </c>
      <c r="H2713" s="29" t="s">
        <v>17</v>
      </c>
      <c r="I2713" s="28">
        <v>0</v>
      </c>
      <c r="J2713" s="29" t="s">
        <v>17</v>
      </c>
      <c r="K2713" s="29" t="s">
        <v>16</v>
      </c>
      <c r="L2713" s="29" t="str">
        <f>_xlfn.XLOOKUP($D2713,mapping!$B$2:$B$124,mapping!$A$2:$A$124,,0)</f>
        <v>Data Analyst</v>
      </c>
      <c r="M2713" s="29" t="str">
        <f>_xlfn.XLOOKUP($C2713,mapping!$J$2:$J$5,mapping!$K$2:$K$5,,0)</f>
        <v>Full-Time</v>
      </c>
      <c r="N2713" s="29" t="str">
        <f>_xlfn.XLOOKUP($B2713,mapping!$G$2:$G$5,mapping!$H$2:$H$5,,0)</f>
        <v>Senior</v>
      </c>
      <c r="O2713" s="29" t="str">
        <f>_xlfn.XLOOKUP($J2713,mapping!$D$2:$D$56,mapping!$E$2:$E$56,,0)</f>
        <v>United States</v>
      </c>
      <c r="P2713" s="29" t="str">
        <f>_xlfn.XLOOKUP($K2713,mapping!$P$2:$P$4,mapping!$Q$2:$Q$4,,0)</f>
        <v>Medium</v>
      </c>
      <c r="Q2713" s="29" t="str">
        <f>_xlfn.XLOOKUP($I2713,mapping!$M$2:$M$4,mapping!$N$2:$N$4,,0)</f>
        <v>On-site</v>
      </c>
    </row>
    <row r="2714" spans="1:17" x14ac:dyDescent="0.25">
      <c r="A2714" s="28">
        <v>2023</v>
      </c>
      <c r="B2714" s="29" t="s">
        <v>11</v>
      </c>
      <c r="C2714" s="29" t="s">
        <v>12</v>
      </c>
      <c r="D2714" s="29" t="s">
        <v>50</v>
      </c>
      <c r="E2714" s="28">
        <v>230000</v>
      </c>
      <c r="F2714" s="29" t="s">
        <v>14</v>
      </c>
      <c r="G2714" s="28">
        <v>230000</v>
      </c>
      <c r="H2714" s="29" t="s">
        <v>17</v>
      </c>
      <c r="I2714" s="28">
        <v>0</v>
      </c>
      <c r="J2714" s="29" t="s">
        <v>17</v>
      </c>
      <c r="K2714" s="29" t="s">
        <v>16</v>
      </c>
      <c r="L2714" s="29" t="str">
        <f>_xlfn.XLOOKUP($D2714,mapping!$B$2:$B$124,mapping!$A$2:$A$124,,0)</f>
        <v>Machine Learning Engineer</v>
      </c>
      <c r="M2714" s="29" t="str">
        <f>_xlfn.XLOOKUP($C2714,mapping!$J$2:$J$5,mapping!$K$2:$K$5,,0)</f>
        <v>Full-Time</v>
      </c>
      <c r="N2714" s="29" t="str">
        <f>_xlfn.XLOOKUP($B2714,mapping!$G$2:$G$5,mapping!$H$2:$H$5,,0)</f>
        <v>Mid-Level</v>
      </c>
      <c r="O2714" s="29" t="str">
        <f>_xlfn.XLOOKUP($J2714,mapping!$D$2:$D$56,mapping!$E$2:$E$56,,0)</f>
        <v>United States</v>
      </c>
      <c r="P2714" s="29" t="str">
        <f>_xlfn.XLOOKUP($K2714,mapping!$P$2:$P$4,mapping!$Q$2:$Q$4,,0)</f>
        <v>Medium</v>
      </c>
      <c r="Q2714" s="29" t="str">
        <f>_xlfn.XLOOKUP($I2714,mapping!$M$2:$M$4,mapping!$N$2:$N$4,,0)</f>
        <v>On-site</v>
      </c>
    </row>
    <row r="2715" spans="1:17" x14ac:dyDescent="0.25">
      <c r="A2715" s="28">
        <v>2023</v>
      </c>
      <c r="B2715" s="29" t="s">
        <v>29</v>
      </c>
      <c r="C2715" s="29" t="s">
        <v>12</v>
      </c>
      <c r="D2715" s="29" t="s">
        <v>13</v>
      </c>
      <c r="E2715" s="28">
        <v>115000</v>
      </c>
      <c r="F2715" s="29" t="s">
        <v>14</v>
      </c>
      <c r="G2715" s="28">
        <v>115000</v>
      </c>
      <c r="H2715" s="29" t="s">
        <v>17</v>
      </c>
      <c r="I2715" s="28">
        <v>0</v>
      </c>
      <c r="J2715" s="29" t="s">
        <v>17</v>
      </c>
      <c r="K2715" s="29" t="s">
        <v>16</v>
      </c>
      <c r="L2715" s="29" t="str">
        <f>_xlfn.XLOOKUP($D2715,mapping!$B$2:$B$124,mapping!$A$2:$A$124,,0)</f>
        <v>Data Analyst</v>
      </c>
      <c r="M2715" s="29" t="str">
        <f>_xlfn.XLOOKUP($C2715,mapping!$J$2:$J$5,mapping!$K$2:$K$5,,0)</f>
        <v>Full-Time</v>
      </c>
      <c r="N2715" s="29" t="str">
        <f>_xlfn.XLOOKUP($B2715,mapping!$G$2:$G$5,mapping!$H$2:$H$5,,0)</f>
        <v>Junior</v>
      </c>
      <c r="O2715" s="29" t="str">
        <f>_xlfn.XLOOKUP($J2715,mapping!$D$2:$D$56,mapping!$E$2:$E$56,,0)</f>
        <v>United States</v>
      </c>
      <c r="P2715" s="29" t="str">
        <f>_xlfn.XLOOKUP($K2715,mapping!$P$2:$P$4,mapping!$Q$2:$Q$4,,0)</f>
        <v>Medium</v>
      </c>
      <c r="Q2715" s="29" t="str">
        <f>_xlfn.XLOOKUP($I2715,mapping!$M$2:$M$4,mapping!$N$2:$N$4,,0)</f>
        <v>On-site</v>
      </c>
    </row>
    <row r="2716" spans="1:17" x14ac:dyDescent="0.25">
      <c r="A2716" s="28">
        <v>2024</v>
      </c>
      <c r="B2716" s="29" t="s">
        <v>11</v>
      </c>
      <c r="C2716" s="29" t="s">
        <v>12</v>
      </c>
      <c r="D2716" s="29" t="s">
        <v>74</v>
      </c>
      <c r="E2716" s="28">
        <v>75000</v>
      </c>
      <c r="F2716" s="29" t="s">
        <v>27</v>
      </c>
      <c r="G2716" s="28">
        <v>93750</v>
      </c>
      <c r="H2716" s="29" t="s">
        <v>28</v>
      </c>
      <c r="I2716" s="28">
        <v>100</v>
      </c>
      <c r="J2716" s="29" t="s">
        <v>28</v>
      </c>
      <c r="K2716" s="29" t="s">
        <v>16</v>
      </c>
      <c r="L2716" s="29" t="str">
        <f>_xlfn.XLOOKUP($D2716,mapping!$B$2:$B$124,mapping!$A$2:$A$124,,0)</f>
        <v>Data Engineer</v>
      </c>
      <c r="M2716" s="29" t="str">
        <f>_xlfn.XLOOKUP($C2716,mapping!$J$2:$J$5,mapping!$K$2:$K$5,,0)</f>
        <v>Full-Time</v>
      </c>
      <c r="N2716" s="29" t="str">
        <f>_xlfn.XLOOKUP($B2716,mapping!$G$2:$G$5,mapping!$H$2:$H$5,,0)</f>
        <v>Mid-Level</v>
      </c>
      <c r="O2716" s="29" t="str">
        <f>_xlfn.XLOOKUP($J2716,mapping!$D$2:$D$56,mapping!$E$2:$E$56,,0)</f>
        <v>United Kingdom</v>
      </c>
      <c r="P2716" s="29" t="str">
        <f>_xlfn.XLOOKUP($K2716,mapping!$P$2:$P$4,mapping!$Q$2:$Q$4,,0)</f>
        <v>Medium</v>
      </c>
      <c r="Q2716" s="29" t="str">
        <f>_xlfn.XLOOKUP($I2716,mapping!$M$2:$M$4,mapping!$N$2:$N$4,,0)</f>
        <v>Remote</v>
      </c>
    </row>
    <row r="2717" spans="1:17" x14ac:dyDescent="0.25">
      <c r="A2717" s="28">
        <v>2024</v>
      </c>
      <c r="B2717" s="29" t="s">
        <v>21</v>
      </c>
      <c r="C2717" s="29" t="s">
        <v>12</v>
      </c>
      <c r="D2717" s="29" t="s">
        <v>62</v>
      </c>
      <c r="E2717" s="28">
        <v>78800</v>
      </c>
      <c r="F2717" s="29" t="s">
        <v>14</v>
      </c>
      <c r="G2717" s="28">
        <v>78800</v>
      </c>
      <c r="H2717" s="29" t="s">
        <v>17</v>
      </c>
      <c r="I2717" s="28">
        <v>100</v>
      </c>
      <c r="J2717" s="29" t="s">
        <v>17</v>
      </c>
      <c r="K2717" s="29" t="s">
        <v>16</v>
      </c>
      <c r="L2717" s="29" t="str">
        <f>_xlfn.XLOOKUP($D2717,mapping!$B$2:$B$124,mapping!$A$2:$A$124,,0)</f>
        <v>Business Intelligence</v>
      </c>
      <c r="M2717" s="29" t="str">
        <f>_xlfn.XLOOKUP($C2717,mapping!$J$2:$J$5,mapping!$K$2:$K$5,,0)</f>
        <v>Full-Time</v>
      </c>
      <c r="N2717" s="29" t="str">
        <f>_xlfn.XLOOKUP($B2717,mapping!$G$2:$G$5,mapping!$H$2:$H$5,,0)</f>
        <v>Senior</v>
      </c>
      <c r="O2717" s="29" t="str">
        <f>_xlfn.XLOOKUP($J2717,mapping!$D$2:$D$56,mapping!$E$2:$E$56,,0)</f>
        <v>United States</v>
      </c>
      <c r="P2717" s="29" t="str">
        <f>_xlfn.XLOOKUP($K2717,mapping!$P$2:$P$4,mapping!$Q$2:$Q$4,,0)</f>
        <v>Medium</v>
      </c>
      <c r="Q2717" s="29" t="str">
        <f>_xlfn.XLOOKUP($I2717,mapping!$M$2:$M$4,mapping!$N$2:$N$4,,0)</f>
        <v>Remote</v>
      </c>
    </row>
    <row r="2718" spans="1:17" x14ac:dyDescent="0.25">
      <c r="A2718" s="28">
        <v>2023</v>
      </c>
      <c r="B2718" s="29" t="s">
        <v>21</v>
      </c>
      <c r="C2718" s="29" t="s">
        <v>12</v>
      </c>
      <c r="D2718" s="29" t="s">
        <v>13</v>
      </c>
      <c r="E2718" s="28">
        <v>150000</v>
      </c>
      <c r="F2718" s="29" t="s">
        <v>14</v>
      </c>
      <c r="G2718" s="28">
        <v>150000</v>
      </c>
      <c r="H2718" s="29" t="s">
        <v>17</v>
      </c>
      <c r="I2718" s="28">
        <v>100</v>
      </c>
      <c r="J2718" s="29" t="s">
        <v>17</v>
      </c>
      <c r="K2718" s="29" t="s">
        <v>16</v>
      </c>
      <c r="L2718" s="29" t="str">
        <f>_xlfn.XLOOKUP($D2718,mapping!$B$2:$B$124,mapping!$A$2:$A$124,,0)</f>
        <v>Data Analyst</v>
      </c>
      <c r="M2718" s="29" t="str">
        <f>_xlfn.XLOOKUP($C2718,mapping!$J$2:$J$5,mapping!$K$2:$K$5,,0)</f>
        <v>Full-Time</v>
      </c>
      <c r="N2718" s="29" t="str">
        <f>_xlfn.XLOOKUP($B2718,mapping!$G$2:$G$5,mapping!$H$2:$H$5,,0)</f>
        <v>Senior</v>
      </c>
      <c r="O2718" s="29" t="str">
        <f>_xlfn.XLOOKUP($J2718,mapping!$D$2:$D$56,mapping!$E$2:$E$56,,0)</f>
        <v>United States</v>
      </c>
      <c r="P2718" s="29" t="str">
        <f>_xlfn.XLOOKUP($K2718,mapping!$P$2:$P$4,mapping!$Q$2:$Q$4,,0)</f>
        <v>Medium</v>
      </c>
      <c r="Q2718" s="29" t="str">
        <f>_xlfn.XLOOKUP($I2718,mapping!$M$2:$M$4,mapping!$N$2:$N$4,,0)</f>
        <v>Remote</v>
      </c>
    </row>
    <row r="2719" spans="1:17" x14ac:dyDescent="0.25">
      <c r="A2719" s="28">
        <v>2023</v>
      </c>
      <c r="B2719" s="29" t="s">
        <v>11</v>
      </c>
      <c r="C2719" s="29" t="s">
        <v>12</v>
      </c>
      <c r="D2719" s="29" t="s">
        <v>26</v>
      </c>
      <c r="E2719" s="28">
        <v>140000</v>
      </c>
      <c r="F2719" s="29" t="s">
        <v>14</v>
      </c>
      <c r="G2719" s="28">
        <v>140000</v>
      </c>
      <c r="H2719" s="29" t="s">
        <v>17</v>
      </c>
      <c r="I2719" s="28">
        <v>0</v>
      </c>
      <c r="J2719" s="29" t="s">
        <v>17</v>
      </c>
      <c r="K2719" s="29" t="s">
        <v>16</v>
      </c>
      <c r="L2719" s="29" t="str">
        <f>_xlfn.XLOOKUP($D2719,mapping!$B$2:$B$124,mapping!$A$2:$A$124,,0)</f>
        <v>Data Engineer</v>
      </c>
      <c r="M2719" s="29" t="str">
        <f>_xlfn.XLOOKUP($C2719,mapping!$J$2:$J$5,mapping!$K$2:$K$5,,0)</f>
        <v>Full-Time</v>
      </c>
      <c r="N2719" s="29" t="str">
        <f>_xlfn.XLOOKUP($B2719,mapping!$G$2:$G$5,mapping!$H$2:$H$5,,0)</f>
        <v>Mid-Level</v>
      </c>
      <c r="O2719" s="29" t="str">
        <f>_xlfn.XLOOKUP($J2719,mapping!$D$2:$D$56,mapping!$E$2:$E$56,,0)</f>
        <v>United States</v>
      </c>
      <c r="P2719" s="29" t="str">
        <f>_xlfn.XLOOKUP($K2719,mapping!$P$2:$P$4,mapping!$Q$2:$Q$4,,0)</f>
        <v>Medium</v>
      </c>
      <c r="Q2719" s="29" t="str">
        <f>_xlfn.XLOOKUP($I2719,mapping!$M$2:$M$4,mapping!$N$2:$N$4,,0)</f>
        <v>On-site</v>
      </c>
    </row>
    <row r="2720" spans="1:17" x14ac:dyDescent="0.25">
      <c r="A2720" s="28">
        <v>2023</v>
      </c>
      <c r="B2720" s="29" t="s">
        <v>21</v>
      </c>
      <c r="C2720" s="29" t="s">
        <v>12</v>
      </c>
      <c r="D2720" s="29" t="s">
        <v>13</v>
      </c>
      <c r="E2720" s="28">
        <v>95000</v>
      </c>
      <c r="F2720" s="29" t="s">
        <v>14</v>
      </c>
      <c r="G2720" s="28">
        <v>95000</v>
      </c>
      <c r="H2720" s="29" t="s">
        <v>17</v>
      </c>
      <c r="I2720" s="28">
        <v>100</v>
      </c>
      <c r="J2720" s="29" t="s">
        <v>17</v>
      </c>
      <c r="K2720" s="29" t="s">
        <v>16</v>
      </c>
      <c r="L2720" s="29" t="str">
        <f>_xlfn.XLOOKUP($D2720,mapping!$B$2:$B$124,mapping!$A$2:$A$124,,0)</f>
        <v>Data Analyst</v>
      </c>
      <c r="M2720" s="29" t="str">
        <f>_xlfn.XLOOKUP($C2720,mapping!$J$2:$J$5,mapping!$K$2:$K$5,,0)</f>
        <v>Full-Time</v>
      </c>
      <c r="N2720" s="29" t="str">
        <f>_xlfn.XLOOKUP($B2720,mapping!$G$2:$G$5,mapping!$H$2:$H$5,,0)</f>
        <v>Senior</v>
      </c>
      <c r="O2720" s="29" t="str">
        <f>_xlfn.XLOOKUP($J2720,mapping!$D$2:$D$56,mapping!$E$2:$E$56,,0)</f>
        <v>United States</v>
      </c>
      <c r="P2720" s="29" t="str">
        <f>_xlfn.XLOOKUP($K2720,mapping!$P$2:$P$4,mapping!$Q$2:$Q$4,,0)</f>
        <v>Medium</v>
      </c>
      <c r="Q2720" s="29" t="str">
        <f>_xlfn.XLOOKUP($I2720,mapping!$M$2:$M$4,mapping!$N$2:$N$4,,0)</f>
        <v>Remote</v>
      </c>
    </row>
    <row r="2721" spans="1:17" x14ac:dyDescent="0.25">
      <c r="A2721" s="28">
        <v>2023</v>
      </c>
      <c r="B2721" s="29" t="s">
        <v>21</v>
      </c>
      <c r="C2721" s="29" t="s">
        <v>12</v>
      </c>
      <c r="D2721" s="29" t="s">
        <v>22</v>
      </c>
      <c r="E2721" s="28">
        <v>196000</v>
      </c>
      <c r="F2721" s="29" t="s">
        <v>14</v>
      </c>
      <c r="G2721" s="28">
        <v>196000</v>
      </c>
      <c r="H2721" s="29" t="s">
        <v>17</v>
      </c>
      <c r="I2721" s="28">
        <v>0</v>
      </c>
      <c r="J2721" s="29" t="s">
        <v>17</v>
      </c>
      <c r="K2721" s="29" t="s">
        <v>16</v>
      </c>
      <c r="L2721" s="29" t="str">
        <f>_xlfn.XLOOKUP($D2721,mapping!$B$2:$B$124,mapping!$A$2:$A$124,,0)</f>
        <v>Data Scientist</v>
      </c>
      <c r="M2721" s="29" t="str">
        <f>_xlfn.XLOOKUP($C2721,mapping!$J$2:$J$5,mapping!$K$2:$K$5,,0)</f>
        <v>Full-Time</v>
      </c>
      <c r="N2721" s="29" t="str">
        <f>_xlfn.XLOOKUP($B2721,mapping!$G$2:$G$5,mapping!$H$2:$H$5,,0)</f>
        <v>Senior</v>
      </c>
      <c r="O2721" s="29" t="str">
        <f>_xlfn.XLOOKUP($J2721,mapping!$D$2:$D$56,mapping!$E$2:$E$56,,0)</f>
        <v>United States</v>
      </c>
      <c r="P2721" s="29" t="str">
        <f>_xlfn.XLOOKUP($K2721,mapping!$P$2:$P$4,mapping!$Q$2:$Q$4,,0)</f>
        <v>Medium</v>
      </c>
      <c r="Q2721" s="29" t="str">
        <f>_xlfn.XLOOKUP($I2721,mapping!$M$2:$M$4,mapping!$N$2:$N$4,,0)</f>
        <v>On-site</v>
      </c>
    </row>
    <row r="2722" spans="1:17" x14ac:dyDescent="0.25">
      <c r="A2722" s="28">
        <v>2024</v>
      </c>
      <c r="B2722" s="29" t="s">
        <v>21</v>
      </c>
      <c r="C2722" s="29" t="s">
        <v>12</v>
      </c>
      <c r="D2722" s="29" t="s">
        <v>22</v>
      </c>
      <c r="E2722" s="28">
        <v>220000</v>
      </c>
      <c r="F2722" s="29" t="s">
        <v>14</v>
      </c>
      <c r="G2722" s="28">
        <v>220000</v>
      </c>
      <c r="H2722" s="29" t="s">
        <v>17</v>
      </c>
      <c r="I2722" s="28">
        <v>0</v>
      </c>
      <c r="J2722" s="29" t="s">
        <v>17</v>
      </c>
      <c r="K2722" s="29" t="s">
        <v>16</v>
      </c>
      <c r="L2722" s="29" t="str">
        <f>_xlfn.XLOOKUP($D2722,mapping!$B$2:$B$124,mapping!$A$2:$A$124,,0)</f>
        <v>Data Scientist</v>
      </c>
      <c r="M2722" s="29" t="str">
        <f>_xlfn.XLOOKUP($C2722,mapping!$J$2:$J$5,mapping!$K$2:$K$5,,0)</f>
        <v>Full-Time</v>
      </c>
      <c r="N2722" s="29" t="str">
        <f>_xlfn.XLOOKUP($B2722,mapping!$G$2:$G$5,mapping!$H$2:$H$5,,0)</f>
        <v>Senior</v>
      </c>
      <c r="O2722" s="29" t="str">
        <f>_xlfn.XLOOKUP($J2722,mapping!$D$2:$D$56,mapping!$E$2:$E$56,,0)</f>
        <v>United States</v>
      </c>
      <c r="P2722" s="29" t="str">
        <f>_xlfn.XLOOKUP($K2722,mapping!$P$2:$P$4,mapping!$Q$2:$Q$4,,0)</f>
        <v>Medium</v>
      </c>
      <c r="Q2722" s="29" t="str">
        <f>_xlfn.XLOOKUP($I2722,mapping!$M$2:$M$4,mapping!$N$2:$N$4,,0)</f>
        <v>On-site</v>
      </c>
    </row>
    <row r="2723" spans="1:17" x14ac:dyDescent="0.25">
      <c r="A2723" s="28">
        <v>2023</v>
      </c>
      <c r="B2723" s="29" t="s">
        <v>11</v>
      </c>
      <c r="C2723" s="29" t="s">
        <v>12</v>
      </c>
      <c r="D2723" s="29" t="s">
        <v>51</v>
      </c>
      <c r="E2723" s="28">
        <v>136000</v>
      </c>
      <c r="F2723" s="29" t="s">
        <v>14</v>
      </c>
      <c r="G2723" s="28">
        <v>136000</v>
      </c>
      <c r="H2723" s="29" t="s">
        <v>17</v>
      </c>
      <c r="I2723" s="28">
        <v>0</v>
      </c>
      <c r="J2723" s="29" t="s">
        <v>17</v>
      </c>
      <c r="K2723" s="29" t="s">
        <v>33</v>
      </c>
      <c r="L2723" s="29" t="str">
        <f>_xlfn.XLOOKUP($D2723,mapping!$B$2:$B$124,mapping!$A$2:$A$124,,0)</f>
        <v>Applied Scientist</v>
      </c>
      <c r="M2723" s="29" t="str">
        <f>_xlfn.XLOOKUP($C2723,mapping!$J$2:$J$5,mapping!$K$2:$K$5,,0)</f>
        <v>Full-Time</v>
      </c>
      <c r="N2723" s="29" t="str">
        <f>_xlfn.XLOOKUP($B2723,mapping!$G$2:$G$5,mapping!$H$2:$H$5,,0)</f>
        <v>Mid-Level</v>
      </c>
      <c r="O2723" s="29" t="str">
        <f>_xlfn.XLOOKUP($J2723,mapping!$D$2:$D$56,mapping!$E$2:$E$56,,0)</f>
        <v>United States</v>
      </c>
      <c r="P2723" s="29" t="str">
        <f>_xlfn.XLOOKUP($K2723,mapping!$P$2:$P$4,mapping!$Q$2:$Q$4,,0)</f>
        <v>Large</v>
      </c>
      <c r="Q2723" s="29" t="str">
        <f>_xlfn.XLOOKUP($I2723,mapping!$M$2:$M$4,mapping!$N$2:$N$4,,0)</f>
        <v>On-site</v>
      </c>
    </row>
    <row r="2724" spans="1:17" x14ac:dyDescent="0.25">
      <c r="A2724" s="28">
        <v>2023</v>
      </c>
      <c r="B2724" s="29" t="s">
        <v>21</v>
      </c>
      <c r="C2724" s="29" t="s">
        <v>12</v>
      </c>
      <c r="D2724" s="29" t="s">
        <v>18</v>
      </c>
      <c r="E2724" s="28">
        <v>204500</v>
      </c>
      <c r="F2724" s="29" t="s">
        <v>14</v>
      </c>
      <c r="G2724" s="28">
        <v>204500</v>
      </c>
      <c r="H2724" s="29" t="s">
        <v>17</v>
      </c>
      <c r="I2724" s="28">
        <v>0</v>
      </c>
      <c r="J2724" s="29" t="s">
        <v>17</v>
      </c>
      <c r="K2724" s="29" t="s">
        <v>16</v>
      </c>
      <c r="L2724" s="29" t="str">
        <f>_xlfn.XLOOKUP($D2724,mapping!$B$2:$B$124,mapping!$A$2:$A$124,,0)</f>
        <v>Machine Learning Engineer</v>
      </c>
      <c r="M2724" s="29" t="str">
        <f>_xlfn.XLOOKUP($C2724,mapping!$J$2:$J$5,mapping!$K$2:$K$5,,0)</f>
        <v>Full-Time</v>
      </c>
      <c r="N2724" s="29" t="str">
        <f>_xlfn.XLOOKUP($B2724,mapping!$G$2:$G$5,mapping!$H$2:$H$5,,0)</f>
        <v>Senior</v>
      </c>
      <c r="O2724" s="29" t="str">
        <f>_xlfn.XLOOKUP($J2724,mapping!$D$2:$D$56,mapping!$E$2:$E$56,,0)</f>
        <v>United States</v>
      </c>
      <c r="P2724" s="29" t="str">
        <f>_xlfn.XLOOKUP($K2724,mapping!$P$2:$P$4,mapping!$Q$2:$Q$4,,0)</f>
        <v>Medium</v>
      </c>
      <c r="Q2724" s="29" t="str">
        <f>_xlfn.XLOOKUP($I2724,mapping!$M$2:$M$4,mapping!$N$2:$N$4,,0)</f>
        <v>On-site</v>
      </c>
    </row>
    <row r="2725" spans="1:17" x14ac:dyDescent="0.25">
      <c r="A2725" s="28">
        <v>2023</v>
      </c>
      <c r="B2725" s="29" t="s">
        <v>21</v>
      </c>
      <c r="C2725" s="29" t="s">
        <v>12</v>
      </c>
      <c r="D2725" s="29" t="s">
        <v>48</v>
      </c>
      <c r="E2725" s="28">
        <v>145000</v>
      </c>
      <c r="F2725" s="29" t="s">
        <v>14</v>
      </c>
      <c r="G2725" s="28">
        <v>145000</v>
      </c>
      <c r="H2725" s="29" t="s">
        <v>17</v>
      </c>
      <c r="I2725" s="28">
        <v>0</v>
      </c>
      <c r="J2725" s="29" t="s">
        <v>17</v>
      </c>
      <c r="K2725" s="29" t="s">
        <v>16</v>
      </c>
      <c r="L2725" s="29" t="str">
        <f>_xlfn.XLOOKUP($D2725,mapping!$B$2:$B$124,mapping!$A$2:$A$124,,0)</f>
        <v>Data Engineer</v>
      </c>
      <c r="M2725" s="29" t="str">
        <f>_xlfn.XLOOKUP($C2725,mapping!$J$2:$J$5,mapping!$K$2:$K$5,,0)</f>
        <v>Full-Time</v>
      </c>
      <c r="N2725" s="29" t="str">
        <f>_xlfn.XLOOKUP($B2725,mapping!$G$2:$G$5,mapping!$H$2:$H$5,,0)</f>
        <v>Senior</v>
      </c>
      <c r="O2725" s="29" t="str">
        <f>_xlfn.XLOOKUP($J2725,mapping!$D$2:$D$56,mapping!$E$2:$E$56,,0)</f>
        <v>United States</v>
      </c>
      <c r="P2725" s="29" t="str">
        <f>_xlfn.XLOOKUP($K2725,mapping!$P$2:$P$4,mapping!$Q$2:$Q$4,,0)</f>
        <v>Medium</v>
      </c>
      <c r="Q2725" s="29" t="str">
        <f>_xlfn.XLOOKUP($I2725,mapping!$M$2:$M$4,mapping!$N$2:$N$4,,0)</f>
        <v>On-site</v>
      </c>
    </row>
    <row r="2726" spans="1:17" x14ac:dyDescent="0.25">
      <c r="A2726" s="28">
        <v>2023</v>
      </c>
      <c r="B2726" s="29" t="s">
        <v>11</v>
      </c>
      <c r="C2726" s="29" t="s">
        <v>12</v>
      </c>
      <c r="D2726" s="29" t="s">
        <v>151</v>
      </c>
      <c r="E2726" s="28">
        <v>121000</v>
      </c>
      <c r="F2726" s="29" t="s">
        <v>185</v>
      </c>
      <c r="G2726" s="28">
        <v>81838</v>
      </c>
      <c r="H2726" s="29" t="s">
        <v>15</v>
      </c>
      <c r="I2726" s="28">
        <v>100</v>
      </c>
      <c r="J2726" s="29" t="s">
        <v>15</v>
      </c>
      <c r="K2726" s="29" t="s">
        <v>33</v>
      </c>
      <c r="L2726" s="29" t="str">
        <f>_xlfn.XLOOKUP($D2726,mapping!$B$2:$B$124,mapping!$A$2:$A$124,,0)</f>
        <v>Machine Learning Engineer</v>
      </c>
      <c r="M2726" s="29" t="str">
        <f>_xlfn.XLOOKUP($C2726,mapping!$J$2:$J$5,mapping!$K$2:$K$5,,0)</f>
        <v>Full-Time</v>
      </c>
      <c r="N2726" s="29" t="str">
        <f>_xlfn.XLOOKUP($B2726,mapping!$G$2:$G$5,mapping!$H$2:$H$5,,0)</f>
        <v>Mid-Level</v>
      </c>
      <c r="O2726" s="29" t="str">
        <f>_xlfn.XLOOKUP($J2726,mapping!$D$2:$D$56,mapping!$E$2:$E$56,,0)</f>
        <v>Australia</v>
      </c>
      <c r="P2726" s="29" t="str">
        <f>_xlfn.XLOOKUP($K2726,mapping!$P$2:$P$4,mapping!$Q$2:$Q$4,,0)</f>
        <v>Large</v>
      </c>
      <c r="Q2726" s="29" t="str">
        <f>_xlfn.XLOOKUP($I2726,mapping!$M$2:$M$4,mapping!$N$2:$N$4,,0)</f>
        <v>Remote</v>
      </c>
    </row>
    <row r="2727" spans="1:17" x14ac:dyDescent="0.25">
      <c r="A2727" s="28">
        <v>2023</v>
      </c>
      <c r="B2727" s="29" t="s">
        <v>21</v>
      </c>
      <c r="C2727" s="29" t="s">
        <v>12</v>
      </c>
      <c r="D2727" s="29" t="s">
        <v>63</v>
      </c>
      <c r="E2727" s="28">
        <v>180000</v>
      </c>
      <c r="F2727" s="29" t="s">
        <v>14</v>
      </c>
      <c r="G2727" s="28">
        <v>180000</v>
      </c>
      <c r="H2727" s="29" t="s">
        <v>17</v>
      </c>
      <c r="I2727" s="28">
        <v>0</v>
      </c>
      <c r="J2727" s="29" t="s">
        <v>17</v>
      </c>
      <c r="K2727" s="29" t="s">
        <v>16</v>
      </c>
      <c r="L2727" s="29" t="str">
        <f>_xlfn.XLOOKUP($D2727,mapping!$B$2:$B$124,mapping!$A$2:$A$124,,0)</f>
        <v>Data Architect</v>
      </c>
      <c r="M2727" s="29" t="str">
        <f>_xlfn.XLOOKUP($C2727,mapping!$J$2:$J$5,mapping!$K$2:$K$5,,0)</f>
        <v>Full-Time</v>
      </c>
      <c r="N2727" s="29" t="str">
        <f>_xlfn.XLOOKUP($B2727,mapping!$G$2:$G$5,mapping!$H$2:$H$5,,0)</f>
        <v>Senior</v>
      </c>
      <c r="O2727" s="29" t="str">
        <f>_xlfn.XLOOKUP($J2727,mapping!$D$2:$D$56,mapping!$E$2:$E$56,,0)</f>
        <v>United States</v>
      </c>
      <c r="P2727" s="29" t="str">
        <f>_xlfn.XLOOKUP($K2727,mapping!$P$2:$P$4,mapping!$Q$2:$Q$4,,0)</f>
        <v>Medium</v>
      </c>
      <c r="Q2727" s="29" t="str">
        <f>_xlfn.XLOOKUP($I2727,mapping!$M$2:$M$4,mapping!$N$2:$N$4,,0)</f>
        <v>On-site</v>
      </c>
    </row>
    <row r="2728" spans="1:17" x14ac:dyDescent="0.25">
      <c r="A2728" s="28">
        <v>2023</v>
      </c>
      <c r="B2728" s="29" t="s">
        <v>11</v>
      </c>
      <c r="C2728" s="29" t="s">
        <v>12</v>
      </c>
      <c r="D2728" s="29" t="s">
        <v>13</v>
      </c>
      <c r="E2728" s="28">
        <v>95400</v>
      </c>
      <c r="F2728" s="29" t="s">
        <v>14</v>
      </c>
      <c r="G2728" s="28">
        <v>95400</v>
      </c>
      <c r="H2728" s="29" t="s">
        <v>17</v>
      </c>
      <c r="I2728" s="28">
        <v>100</v>
      </c>
      <c r="J2728" s="29" t="s">
        <v>17</v>
      </c>
      <c r="K2728" s="29" t="s">
        <v>16</v>
      </c>
      <c r="L2728" s="29" t="str">
        <f>_xlfn.XLOOKUP($D2728,mapping!$B$2:$B$124,mapping!$A$2:$A$124,,0)</f>
        <v>Data Analyst</v>
      </c>
      <c r="M2728" s="29" t="str">
        <f>_xlfn.XLOOKUP($C2728,mapping!$J$2:$J$5,mapping!$K$2:$K$5,,0)</f>
        <v>Full-Time</v>
      </c>
      <c r="N2728" s="29" t="str">
        <f>_xlfn.XLOOKUP($B2728,mapping!$G$2:$G$5,mapping!$H$2:$H$5,,0)</f>
        <v>Mid-Level</v>
      </c>
      <c r="O2728" s="29" t="str">
        <f>_xlfn.XLOOKUP($J2728,mapping!$D$2:$D$56,mapping!$E$2:$E$56,,0)</f>
        <v>United States</v>
      </c>
      <c r="P2728" s="29" t="str">
        <f>_xlfn.XLOOKUP($K2728,mapping!$P$2:$P$4,mapping!$Q$2:$Q$4,,0)</f>
        <v>Medium</v>
      </c>
      <c r="Q2728" s="29" t="str">
        <f>_xlfn.XLOOKUP($I2728,mapping!$M$2:$M$4,mapping!$N$2:$N$4,,0)</f>
        <v>Remote</v>
      </c>
    </row>
    <row r="2729" spans="1:17" x14ac:dyDescent="0.25">
      <c r="A2729" s="28">
        <v>2023</v>
      </c>
      <c r="B2729" s="29" t="s">
        <v>11</v>
      </c>
      <c r="C2729" s="29" t="s">
        <v>12</v>
      </c>
      <c r="D2729" s="29" t="s">
        <v>13</v>
      </c>
      <c r="E2729" s="28">
        <v>120000</v>
      </c>
      <c r="F2729" s="29" t="s">
        <v>14</v>
      </c>
      <c r="G2729" s="28">
        <v>120000</v>
      </c>
      <c r="H2729" s="29" t="s">
        <v>17</v>
      </c>
      <c r="I2729" s="28">
        <v>100</v>
      </c>
      <c r="J2729" s="29" t="s">
        <v>17</v>
      </c>
      <c r="K2729" s="29" t="s">
        <v>16</v>
      </c>
      <c r="L2729" s="29" t="str">
        <f>_xlfn.XLOOKUP($D2729,mapping!$B$2:$B$124,mapping!$A$2:$A$124,,0)</f>
        <v>Data Analyst</v>
      </c>
      <c r="M2729" s="29" t="str">
        <f>_xlfn.XLOOKUP($C2729,mapping!$J$2:$J$5,mapping!$K$2:$K$5,,0)</f>
        <v>Full-Time</v>
      </c>
      <c r="N2729" s="29" t="str">
        <f>_xlfn.XLOOKUP($B2729,mapping!$G$2:$G$5,mapping!$H$2:$H$5,,0)</f>
        <v>Mid-Level</v>
      </c>
      <c r="O2729" s="29" t="str">
        <f>_xlfn.XLOOKUP($J2729,mapping!$D$2:$D$56,mapping!$E$2:$E$56,,0)</f>
        <v>United States</v>
      </c>
      <c r="P2729" s="29" t="str">
        <f>_xlfn.XLOOKUP($K2729,mapping!$P$2:$P$4,mapping!$Q$2:$Q$4,,0)</f>
        <v>Medium</v>
      </c>
      <c r="Q2729" s="29" t="str">
        <f>_xlfn.XLOOKUP($I2729,mapping!$M$2:$M$4,mapping!$N$2:$N$4,,0)</f>
        <v>Remote</v>
      </c>
    </row>
    <row r="2730" spans="1:17" x14ac:dyDescent="0.25">
      <c r="A2730" s="28">
        <v>2023</v>
      </c>
      <c r="B2730" s="29" t="s">
        <v>21</v>
      </c>
      <c r="C2730" s="29" t="s">
        <v>12</v>
      </c>
      <c r="D2730" s="29" t="s">
        <v>13</v>
      </c>
      <c r="E2730" s="28">
        <v>75000</v>
      </c>
      <c r="F2730" s="29" t="s">
        <v>14</v>
      </c>
      <c r="G2730" s="28">
        <v>75000</v>
      </c>
      <c r="H2730" s="29" t="s">
        <v>17</v>
      </c>
      <c r="I2730" s="28">
        <v>100</v>
      </c>
      <c r="J2730" s="29" t="s">
        <v>17</v>
      </c>
      <c r="K2730" s="29" t="s">
        <v>16</v>
      </c>
      <c r="L2730" s="29" t="str">
        <f>_xlfn.XLOOKUP($D2730,mapping!$B$2:$B$124,mapping!$A$2:$A$124,,0)</f>
        <v>Data Analyst</v>
      </c>
      <c r="M2730" s="29" t="str">
        <f>_xlfn.XLOOKUP($C2730,mapping!$J$2:$J$5,mapping!$K$2:$K$5,,0)</f>
        <v>Full-Time</v>
      </c>
      <c r="N2730" s="29" t="str">
        <f>_xlfn.XLOOKUP($B2730,mapping!$G$2:$G$5,mapping!$H$2:$H$5,,0)</f>
        <v>Senior</v>
      </c>
      <c r="O2730" s="29" t="str">
        <f>_xlfn.XLOOKUP($J2730,mapping!$D$2:$D$56,mapping!$E$2:$E$56,,0)</f>
        <v>United States</v>
      </c>
      <c r="P2730" s="29" t="str">
        <f>_xlfn.XLOOKUP($K2730,mapping!$P$2:$P$4,mapping!$Q$2:$Q$4,,0)</f>
        <v>Medium</v>
      </c>
      <c r="Q2730" s="29" t="str">
        <f>_xlfn.XLOOKUP($I2730,mapping!$M$2:$M$4,mapping!$N$2:$N$4,,0)</f>
        <v>Remote</v>
      </c>
    </row>
    <row r="2731" spans="1:17" x14ac:dyDescent="0.25">
      <c r="A2731" s="28">
        <v>2023</v>
      </c>
      <c r="B2731" s="29" t="s">
        <v>21</v>
      </c>
      <c r="C2731" s="29" t="s">
        <v>12</v>
      </c>
      <c r="D2731" s="29" t="s">
        <v>13</v>
      </c>
      <c r="E2731" s="28">
        <v>192300</v>
      </c>
      <c r="F2731" s="29" t="s">
        <v>14</v>
      </c>
      <c r="G2731" s="28">
        <v>192300</v>
      </c>
      <c r="H2731" s="29" t="s">
        <v>17</v>
      </c>
      <c r="I2731" s="28">
        <v>100</v>
      </c>
      <c r="J2731" s="29" t="s">
        <v>17</v>
      </c>
      <c r="K2731" s="29" t="s">
        <v>16</v>
      </c>
      <c r="L2731" s="29" t="str">
        <f>_xlfn.XLOOKUP($D2731,mapping!$B$2:$B$124,mapping!$A$2:$A$124,,0)</f>
        <v>Data Analyst</v>
      </c>
      <c r="M2731" s="29" t="str">
        <f>_xlfn.XLOOKUP($C2731,mapping!$J$2:$J$5,mapping!$K$2:$K$5,,0)</f>
        <v>Full-Time</v>
      </c>
      <c r="N2731" s="29" t="str">
        <f>_xlfn.XLOOKUP($B2731,mapping!$G$2:$G$5,mapping!$H$2:$H$5,,0)</f>
        <v>Senior</v>
      </c>
      <c r="O2731" s="29" t="str">
        <f>_xlfn.XLOOKUP($J2731,mapping!$D$2:$D$56,mapping!$E$2:$E$56,,0)</f>
        <v>United States</v>
      </c>
      <c r="P2731" s="29" t="str">
        <f>_xlfn.XLOOKUP($K2731,mapping!$P$2:$P$4,mapping!$Q$2:$Q$4,,0)</f>
        <v>Medium</v>
      </c>
      <c r="Q2731" s="29" t="str">
        <f>_xlfn.XLOOKUP($I2731,mapping!$M$2:$M$4,mapping!$N$2:$N$4,,0)</f>
        <v>Remote</v>
      </c>
    </row>
    <row r="2732" spans="1:17" x14ac:dyDescent="0.25">
      <c r="A2732" s="28">
        <v>2024</v>
      </c>
      <c r="B2732" s="29" t="s">
        <v>29</v>
      </c>
      <c r="C2732" s="29" t="s">
        <v>12</v>
      </c>
      <c r="D2732" s="29" t="s">
        <v>43</v>
      </c>
      <c r="E2732" s="28">
        <v>115000</v>
      </c>
      <c r="F2732" s="29" t="s">
        <v>14</v>
      </c>
      <c r="G2732" s="28">
        <v>115000</v>
      </c>
      <c r="H2732" s="29" t="s">
        <v>17</v>
      </c>
      <c r="I2732" s="28">
        <v>100</v>
      </c>
      <c r="J2732" s="29" t="s">
        <v>17</v>
      </c>
      <c r="K2732" s="29" t="s">
        <v>16</v>
      </c>
      <c r="L2732" s="29" t="str">
        <f>_xlfn.XLOOKUP($D2732,mapping!$B$2:$B$124,mapping!$A$2:$A$124,,0)</f>
        <v>Researcher</v>
      </c>
      <c r="M2732" s="29" t="str">
        <f>_xlfn.XLOOKUP($C2732,mapping!$J$2:$J$5,mapping!$K$2:$K$5,,0)</f>
        <v>Full-Time</v>
      </c>
      <c r="N2732" s="29" t="str">
        <f>_xlfn.XLOOKUP($B2732,mapping!$G$2:$G$5,mapping!$H$2:$H$5,,0)</f>
        <v>Junior</v>
      </c>
      <c r="O2732" s="29" t="str">
        <f>_xlfn.XLOOKUP($J2732,mapping!$D$2:$D$56,mapping!$E$2:$E$56,,0)</f>
        <v>United States</v>
      </c>
      <c r="P2732" s="29" t="str">
        <f>_xlfn.XLOOKUP($K2732,mapping!$P$2:$P$4,mapping!$Q$2:$Q$4,,0)</f>
        <v>Medium</v>
      </c>
      <c r="Q2732" s="29" t="str">
        <f>_xlfn.XLOOKUP($I2732,mapping!$M$2:$M$4,mapping!$N$2:$N$4,,0)</f>
        <v>Remote</v>
      </c>
    </row>
    <row r="2733" spans="1:17" x14ac:dyDescent="0.25">
      <c r="A2733" s="28">
        <v>2021</v>
      </c>
      <c r="B2733" s="29" t="s">
        <v>21</v>
      </c>
      <c r="C2733" s="29" t="s">
        <v>12</v>
      </c>
      <c r="D2733" s="29" t="s">
        <v>58</v>
      </c>
      <c r="E2733" s="28">
        <v>152000</v>
      </c>
      <c r="F2733" s="29" t="s">
        <v>14</v>
      </c>
      <c r="G2733" s="28">
        <v>152000</v>
      </c>
      <c r="H2733" s="29" t="s">
        <v>17</v>
      </c>
      <c r="I2733" s="28">
        <v>100</v>
      </c>
      <c r="J2733" s="29" t="s">
        <v>121</v>
      </c>
      <c r="K2733" s="29" t="s">
        <v>33</v>
      </c>
      <c r="L2733" s="29" t="str">
        <f>_xlfn.XLOOKUP($D2733,mapping!$B$2:$B$124,mapping!$A$2:$A$124,,0)</f>
        <v>Data Manager</v>
      </c>
      <c r="M2733" s="29" t="str">
        <f>_xlfn.XLOOKUP($C2733,mapping!$J$2:$J$5,mapping!$K$2:$K$5,,0)</f>
        <v>Full-Time</v>
      </c>
      <c r="N2733" s="29" t="str">
        <f>_xlfn.XLOOKUP($B2733,mapping!$G$2:$G$5,mapping!$H$2:$H$5,,0)</f>
        <v>Senior</v>
      </c>
      <c r="O2733" s="29" t="str">
        <f>_xlfn.XLOOKUP($J2733,mapping!$D$2:$D$56,mapping!$E$2:$E$56,,0)</f>
        <v>France</v>
      </c>
      <c r="P2733" s="29" t="str">
        <f>_xlfn.XLOOKUP($K2733,mapping!$P$2:$P$4,mapping!$Q$2:$Q$4,,0)</f>
        <v>Large</v>
      </c>
      <c r="Q2733" s="29" t="str">
        <f>_xlfn.XLOOKUP($I2733,mapping!$M$2:$M$4,mapping!$N$2:$N$4,,0)</f>
        <v>Remote</v>
      </c>
    </row>
    <row r="2734" spans="1:17" x14ac:dyDescent="0.25">
      <c r="A2734" s="28">
        <v>2022</v>
      </c>
      <c r="B2734" s="29" t="s">
        <v>21</v>
      </c>
      <c r="C2734" s="29" t="s">
        <v>12</v>
      </c>
      <c r="D2734" s="29" t="s">
        <v>13</v>
      </c>
      <c r="E2734" s="28">
        <v>112900</v>
      </c>
      <c r="F2734" s="29" t="s">
        <v>14</v>
      </c>
      <c r="G2734" s="28">
        <v>112900</v>
      </c>
      <c r="H2734" s="29" t="s">
        <v>17</v>
      </c>
      <c r="I2734" s="28">
        <v>100</v>
      </c>
      <c r="J2734" s="29" t="s">
        <v>17</v>
      </c>
      <c r="K2734" s="29" t="s">
        <v>16</v>
      </c>
      <c r="L2734" s="29" t="str">
        <f>_xlfn.XLOOKUP($D2734,mapping!$B$2:$B$124,mapping!$A$2:$A$124,,0)</f>
        <v>Data Analyst</v>
      </c>
      <c r="M2734" s="29" t="str">
        <f>_xlfn.XLOOKUP($C2734,mapping!$J$2:$J$5,mapping!$K$2:$K$5,,0)</f>
        <v>Full-Time</v>
      </c>
      <c r="N2734" s="29" t="str">
        <f>_xlfn.XLOOKUP($B2734,mapping!$G$2:$G$5,mapping!$H$2:$H$5,,0)</f>
        <v>Senior</v>
      </c>
      <c r="O2734" s="29" t="str">
        <f>_xlfn.XLOOKUP($J2734,mapping!$D$2:$D$56,mapping!$E$2:$E$56,,0)</f>
        <v>United States</v>
      </c>
      <c r="P2734" s="29" t="str">
        <f>_xlfn.XLOOKUP($K2734,mapping!$P$2:$P$4,mapping!$Q$2:$Q$4,,0)</f>
        <v>Medium</v>
      </c>
      <c r="Q2734" s="29" t="str">
        <f>_xlfn.XLOOKUP($I2734,mapping!$M$2:$M$4,mapping!$N$2:$N$4,,0)</f>
        <v>Remote</v>
      </c>
    </row>
    <row r="2735" spans="1:17" x14ac:dyDescent="0.25">
      <c r="A2735" s="28">
        <v>2023</v>
      </c>
      <c r="B2735" s="29" t="s">
        <v>21</v>
      </c>
      <c r="C2735" s="29" t="s">
        <v>12</v>
      </c>
      <c r="D2735" s="29" t="s">
        <v>57</v>
      </c>
      <c r="E2735" s="28">
        <v>95100</v>
      </c>
      <c r="F2735" s="29" t="s">
        <v>14</v>
      </c>
      <c r="G2735" s="28">
        <v>95100</v>
      </c>
      <c r="H2735" s="29" t="s">
        <v>17</v>
      </c>
      <c r="I2735" s="28">
        <v>100</v>
      </c>
      <c r="J2735" s="29" t="s">
        <v>17</v>
      </c>
      <c r="K2735" s="29" t="s">
        <v>16</v>
      </c>
      <c r="L2735" s="29" t="str">
        <f>_xlfn.XLOOKUP($D2735,mapping!$B$2:$B$124,mapping!$A$2:$A$124,,0)</f>
        <v>Data Scientist</v>
      </c>
      <c r="M2735" s="29" t="str">
        <f>_xlfn.XLOOKUP($C2735,mapping!$J$2:$J$5,mapping!$K$2:$K$5,,0)</f>
        <v>Full-Time</v>
      </c>
      <c r="N2735" s="29" t="str">
        <f>_xlfn.XLOOKUP($B2735,mapping!$G$2:$G$5,mapping!$H$2:$H$5,,0)</f>
        <v>Senior</v>
      </c>
      <c r="O2735" s="29" t="str">
        <f>_xlfn.XLOOKUP($J2735,mapping!$D$2:$D$56,mapping!$E$2:$E$56,,0)</f>
        <v>United States</v>
      </c>
      <c r="P2735" s="29" t="str">
        <f>_xlfn.XLOOKUP($K2735,mapping!$P$2:$P$4,mapping!$Q$2:$Q$4,,0)</f>
        <v>Medium</v>
      </c>
      <c r="Q2735" s="29" t="str">
        <f>_xlfn.XLOOKUP($I2735,mapping!$M$2:$M$4,mapping!$N$2:$N$4,,0)</f>
        <v>Remote</v>
      </c>
    </row>
    <row r="2736" spans="1:17" x14ac:dyDescent="0.25">
      <c r="A2736" s="28">
        <v>2023</v>
      </c>
      <c r="B2736" s="29" t="s">
        <v>11</v>
      </c>
      <c r="C2736" s="29" t="s">
        <v>12</v>
      </c>
      <c r="D2736" s="29" t="s">
        <v>22</v>
      </c>
      <c r="E2736" s="28">
        <v>107682</v>
      </c>
      <c r="F2736" s="29" t="s">
        <v>14</v>
      </c>
      <c r="G2736" s="28">
        <v>107682</v>
      </c>
      <c r="H2736" s="29" t="s">
        <v>17</v>
      </c>
      <c r="I2736" s="28">
        <v>0</v>
      </c>
      <c r="J2736" s="29" t="s">
        <v>17</v>
      </c>
      <c r="K2736" s="29" t="s">
        <v>16</v>
      </c>
      <c r="L2736" s="29" t="str">
        <f>_xlfn.XLOOKUP($D2736,mapping!$B$2:$B$124,mapping!$A$2:$A$124,,0)</f>
        <v>Data Scientist</v>
      </c>
      <c r="M2736" s="29" t="str">
        <f>_xlfn.XLOOKUP($C2736,mapping!$J$2:$J$5,mapping!$K$2:$K$5,,0)</f>
        <v>Full-Time</v>
      </c>
      <c r="N2736" s="29" t="str">
        <f>_xlfn.XLOOKUP($B2736,mapping!$G$2:$G$5,mapping!$H$2:$H$5,,0)</f>
        <v>Mid-Level</v>
      </c>
      <c r="O2736" s="29" t="str">
        <f>_xlfn.XLOOKUP($J2736,mapping!$D$2:$D$56,mapping!$E$2:$E$56,,0)</f>
        <v>United States</v>
      </c>
      <c r="P2736" s="29" t="str">
        <f>_xlfn.XLOOKUP($K2736,mapping!$P$2:$P$4,mapping!$Q$2:$Q$4,,0)</f>
        <v>Medium</v>
      </c>
      <c r="Q2736" s="29" t="str">
        <f>_xlfn.XLOOKUP($I2736,mapping!$M$2:$M$4,mapping!$N$2:$N$4,,0)</f>
        <v>On-site</v>
      </c>
    </row>
    <row r="2737" spans="1:17" x14ac:dyDescent="0.25">
      <c r="A2737" s="28">
        <v>2023</v>
      </c>
      <c r="B2737" s="29" t="s">
        <v>21</v>
      </c>
      <c r="C2737" s="29" t="s">
        <v>12</v>
      </c>
      <c r="D2737" s="29" t="s">
        <v>18</v>
      </c>
      <c r="E2737" s="28">
        <v>186000</v>
      </c>
      <c r="F2737" s="29" t="s">
        <v>14</v>
      </c>
      <c r="G2737" s="28">
        <v>186000</v>
      </c>
      <c r="H2737" s="29" t="s">
        <v>17</v>
      </c>
      <c r="I2737" s="28">
        <v>0</v>
      </c>
      <c r="J2737" s="29" t="s">
        <v>17</v>
      </c>
      <c r="K2737" s="29" t="s">
        <v>16</v>
      </c>
      <c r="L2737" s="29" t="str">
        <f>_xlfn.XLOOKUP($D2737,mapping!$B$2:$B$124,mapping!$A$2:$A$124,,0)</f>
        <v>Machine Learning Engineer</v>
      </c>
      <c r="M2737" s="29" t="str">
        <f>_xlfn.XLOOKUP($C2737,mapping!$J$2:$J$5,mapping!$K$2:$K$5,,0)</f>
        <v>Full-Time</v>
      </c>
      <c r="N2737" s="29" t="str">
        <f>_xlfn.XLOOKUP($B2737,mapping!$G$2:$G$5,mapping!$H$2:$H$5,,0)</f>
        <v>Senior</v>
      </c>
      <c r="O2737" s="29" t="str">
        <f>_xlfn.XLOOKUP($J2737,mapping!$D$2:$D$56,mapping!$E$2:$E$56,,0)</f>
        <v>United States</v>
      </c>
      <c r="P2737" s="29" t="str">
        <f>_xlfn.XLOOKUP($K2737,mapping!$P$2:$P$4,mapping!$Q$2:$Q$4,,0)</f>
        <v>Medium</v>
      </c>
      <c r="Q2737" s="29" t="str">
        <f>_xlfn.XLOOKUP($I2737,mapping!$M$2:$M$4,mapping!$N$2:$N$4,,0)</f>
        <v>On-site</v>
      </c>
    </row>
    <row r="2738" spans="1:17" x14ac:dyDescent="0.25">
      <c r="A2738" s="28">
        <v>2024</v>
      </c>
      <c r="B2738" s="29" t="s">
        <v>21</v>
      </c>
      <c r="C2738" s="29" t="s">
        <v>12</v>
      </c>
      <c r="D2738" s="29" t="s">
        <v>63</v>
      </c>
      <c r="E2738" s="28">
        <v>110000</v>
      </c>
      <c r="F2738" s="29" t="s">
        <v>14</v>
      </c>
      <c r="G2738" s="28">
        <v>110000</v>
      </c>
      <c r="H2738" s="29" t="s">
        <v>17</v>
      </c>
      <c r="I2738" s="28">
        <v>0</v>
      </c>
      <c r="J2738" s="29" t="s">
        <v>17</v>
      </c>
      <c r="K2738" s="29" t="s">
        <v>16</v>
      </c>
      <c r="L2738" s="29" t="str">
        <f>_xlfn.XLOOKUP($D2738,mapping!$B$2:$B$124,mapping!$A$2:$A$124,,0)</f>
        <v>Data Architect</v>
      </c>
      <c r="M2738" s="29" t="str">
        <f>_xlfn.XLOOKUP($C2738,mapping!$J$2:$J$5,mapping!$K$2:$K$5,,0)</f>
        <v>Full-Time</v>
      </c>
      <c r="N2738" s="29" t="str">
        <f>_xlfn.XLOOKUP($B2738,mapping!$G$2:$G$5,mapping!$H$2:$H$5,,0)</f>
        <v>Senior</v>
      </c>
      <c r="O2738" s="29" t="str">
        <f>_xlfn.XLOOKUP($J2738,mapping!$D$2:$D$56,mapping!$E$2:$E$56,,0)</f>
        <v>United States</v>
      </c>
      <c r="P2738" s="29" t="str">
        <f>_xlfn.XLOOKUP($K2738,mapping!$P$2:$P$4,mapping!$Q$2:$Q$4,,0)</f>
        <v>Medium</v>
      </c>
      <c r="Q2738" s="29" t="str">
        <f>_xlfn.XLOOKUP($I2738,mapping!$M$2:$M$4,mapping!$N$2:$N$4,,0)</f>
        <v>On-site</v>
      </c>
    </row>
    <row r="2739" spans="1:17" x14ac:dyDescent="0.25">
      <c r="A2739" s="28">
        <v>2023</v>
      </c>
      <c r="B2739" s="29" t="s">
        <v>11</v>
      </c>
      <c r="C2739" s="29" t="s">
        <v>12</v>
      </c>
      <c r="D2739" s="29" t="s">
        <v>26</v>
      </c>
      <c r="E2739" s="28">
        <v>103000</v>
      </c>
      <c r="F2739" s="29" t="s">
        <v>14</v>
      </c>
      <c r="G2739" s="28">
        <v>103000</v>
      </c>
      <c r="H2739" s="29" t="s">
        <v>17</v>
      </c>
      <c r="I2739" s="28">
        <v>0</v>
      </c>
      <c r="J2739" s="29" t="s">
        <v>17</v>
      </c>
      <c r="K2739" s="29" t="s">
        <v>16</v>
      </c>
      <c r="L2739" s="29" t="str">
        <f>_xlfn.XLOOKUP($D2739,mapping!$B$2:$B$124,mapping!$A$2:$A$124,,0)</f>
        <v>Data Engineer</v>
      </c>
      <c r="M2739" s="29" t="str">
        <f>_xlfn.XLOOKUP($C2739,mapping!$J$2:$J$5,mapping!$K$2:$K$5,,0)</f>
        <v>Full-Time</v>
      </c>
      <c r="N2739" s="29" t="str">
        <f>_xlfn.XLOOKUP($B2739,mapping!$G$2:$G$5,mapping!$H$2:$H$5,,0)</f>
        <v>Mid-Level</v>
      </c>
      <c r="O2739" s="29" t="str">
        <f>_xlfn.XLOOKUP($J2739,mapping!$D$2:$D$56,mapping!$E$2:$E$56,,0)</f>
        <v>United States</v>
      </c>
      <c r="P2739" s="29" t="str">
        <f>_xlfn.XLOOKUP($K2739,mapping!$P$2:$P$4,mapping!$Q$2:$Q$4,,0)</f>
        <v>Medium</v>
      </c>
      <c r="Q2739" s="29" t="str">
        <f>_xlfn.XLOOKUP($I2739,mapping!$M$2:$M$4,mapping!$N$2:$N$4,,0)</f>
        <v>On-site</v>
      </c>
    </row>
    <row r="2740" spans="1:17" x14ac:dyDescent="0.25">
      <c r="A2740" s="28">
        <v>2023</v>
      </c>
      <c r="B2740" s="29" t="s">
        <v>11</v>
      </c>
      <c r="C2740" s="29" t="s">
        <v>12</v>
      </c>
      <c r="D2740" s="29" t="s">
        <v>18</v>
      </c>
      <c r="E2740" s="28">
        <v>73100</v>
      </c>
      <c r="F2740" s="29" t="s">
        <v>14</v>
      </c>
      <c r="G2740" s="28">
        <v>73100</v>
      </c>
      <c r="H2740" s="29" t="s">
        <v>17</v>
      </c>
      <c r="I2740" s="28">
        <v>0</v>
      </c>
      <c r="J2740" s="29" t="s">
        <v>17</v>
      </c>
      <c r="K2740" s="29" t="s">
        <v>16</v>
      </c>
      <c r="L2740" s="29" t="str">
        <f>_xlfn.XLOOKUP($D2740,mapping!$B$2:$B$124,mapping!$A$2:$A$124,,0)</f>
        <v>Machine Learning Engineer</v>
      </c>
      <c r="M2740" s="29" t="str">
        <f>_xlfn.XLOOKUP($C2740,mapping!$J$2:$J$5,mapping!$K$2:$K$5,,0)</f>
        <v>Full-Time</v>
      </c>
      <c r="N2740" s="29" t="str">
        <f>_xlfn.XLOOKUP($B2740,mapping!$G$2:$G$5,mapping!$H$2:$H$5,,0)</f>
        <v>Mid-Level</v>
      </c>
      <c r="O2740" s="29" t="str">
        <f>_xlfn.XLOOKUP($J2740,mapping!$D$2:$D$56,mapping!$E$2:$E$56,,0)</f>
        <v>United States</v>
      </c>
      <c r="P2740" s="29" t="str">
        <f>_xlfn.XLOOKUP($K2740,mapping!$P$2:$P$4,mapping!$Q$2:$Q$4,,0)</f>
        <v>Medium</v>
      </c>
      <c r="Q2740" s="29" t="str">
        <f>_xlfn.XLOOKUP($I2740,mapping!$M$2:$M$4,mapping!$N$2:$N$4,,0)</f>
        <v>On-site</v>
      </c>
    </row>
    <row r="2741" spans="1:17" x14ac:dyDescent="0.25">
      <c r="A2741" s="28">
        <v>2023</v>
      </c>
      <c r="B2741" s="29" t="s">
        <v>11</v>
      </c>
      <c r="C2741" s="29" t="s">
        <v>12</v>
      </c>
      <c r="D2741" s="29" t="s">
        <v>23</v>
      </c>
      <c r="E2741" s="28">
        <v>100000</v>
      </c>
      <c r="F2741" s="29" t="s">
        <v>14</v>
      </c>
      <c r="G2741" s="28">
        <v>100000</v>
      </c>
      <c r="H2741" s="29" t="s">
        <v>17</v>
      </c>
      <c r="I2741" s="28">
        <v>100</v>
      </c>
      <c r="J2741" s="29" t="s">
        <v>17</v>
      </c>
      <c r="K2741" s="29" t="s">
        <v>16</v>
      </c>
      <c r="L2741" s="29" t="str">
        <f>_xlfn.XLOOKUP($D2741,mapping!$B$2:$B$124,mapping!$A$2:$A$124,,0)</f>
        <v>Researcher</v>
      </c>
      <c r="M2741" s="29" t="str">
        <f>_xlfn.XLOOKUP($C2741,mapping!$J$2:$J$5,mapping!$K$2:$K$5,,0)</f>
        <v>Full-Time</v>
      </c>
      <c r="N2741" s="29" t="str">
        <f>_xlfn.XLOOKUP($B2741,mapping!$G$2:$G$5,mapping!$H$2:$H$5,,0)</f>
        <v>Mid-Level</v>
      </c>
      <c r="O2741" s="29" t="str">
        <f>_xlfn.XLOOKUP($J2741,mapping!$D$2:$D$56,mapping!$E$2:$E$56,,0)</f>
        <v>United States</v>
      </c>
      <c r="P2741" s="29" t="str">
        <f>_xlfn.XLOOKUP($K2741,mapping!$P$2:$P$4,mapping!$Q$2:$Q$4,,0)</f>
        <v>Medium</v>
      </c>
      <c r="Q2741" s="29" t="str">
        <f>_xlfn.XLOOKUP($I2741,mapping!$M$2:$M$4,mapping!$N$2:$N$4,,0)</f>
        <v>Remote</v>
      </c>
    </row>
    <row r="2742" spans="1:17" x14ac:dyDescent="0.25">
      <c r="A2742" s="28">
        <v>2024</v>
      </c>
      <c r="B2742" s="29" t="s">
        <v>11</v>
      </c>
      <c r="C2742" s="29" t="s">
        <v>12</v>
      </c>
      <c r="D2742" s="29" t="s">
        <v>23</v>
      </c>
      <c r="E2742" s="28">
        <v>128000</v>
      </c>
      <c r="F2742" s="29" t="s">
        <v>14</v>
      </c>
      <c r="G2742" s="28">
        <v>128000</v>
      </c>
      <c r="H2742" s="29" t="s">
        <v>17</v>
      </c>
      <c r="I2742" s="28">
        <v>0</v>
      </c>
      <c r="J2742" s="29" t="s">
        <v>17</v>
      </c>
      <c r="K2742" s="29" t="s">
        <v>16</v>
      </c>
      <c r="L2742" s="29" t="str">
        <f>_xlfn.XLOOKUP($D2742,mapping!$B$2:$B$124,mapping!$A$2:$A$124,,0)</f>
        <v>Researcher</v>
      </c>
      <c r="M2742" s="29" t="str">
        <f>_xlfn.XLOOKUP($C2742,mapping!$J$2:$J$5,mapping!$K$2:$K$5,,0)</f>
        <v>Full-Time</v>
      </c>
      <c r="N2742" s="29" t="str">
        <f>_xlfn.XLOOKUP($B2742,mapping!$G$2:$G$5,mapping!$H$2:$H$5,,0)</f>
        <v>Mid-Level</v>
      </c>
      <c r="O2742" s="29" t="str">
        <f>_xlfn.XLOOKUP($J2742,mapping!$D$2:$D$56,mapping!$E$2:$E$56,,0)</f>
        <v>United States</v>
      </c>
      <c r="P2742" s="29" t="str">
        <f>_xlfn.XLOOKUP($K2742,mapping!$P$2:$P$4,mapping!$Q$2:$Q$4,,0)</f>
        <v>Medium</v>
      </c>
      <c r="Q2742" s="29" t="str">
        <f>_xlfn.XLOOKUP($I2742,mapping!$M$2:$M$4,mapping!$N$2:$N$4,,0)</f>
        <v>On-site</v>
      </c>
    </row>
    <row r="2743" spans="1:17" x14ac:dyDescent="0.25">
      <c r="A2743" s="28">
        <v>2023</v>
      </c>
      <c r="B2743" s="29" t="s">
        <v>21</v>
      </c>
      <c r="C2743" s="29" t="s">
        <v>12</v>
      </c>
      <c r="D2743" s="29" t="s">
        <v>26</v>
      </c>
      <c r="E2743" s="28">
        <v>126000</v>
      </c>
      <c r="F2743" s="29" t="s">
        <v>14</v>
      </c>
      <c r="G2743" s="28">
        <v>126000</v>
      </c>
      <c r="H2743" s="29" t="s">
        <v>17</v>
      </c>
      <c r="I2743" s="28">
        <v>0</v>
      </c>
      <c r="J2743" s="29" t="s">
        <v>17</v>
      </c>
      <c r="K2743" s="29" t="s">
        <v>16</v>
      </c>
      <c r="L2743" s="29" t="str">
        <f>_xlfn.XLOOKUP($D2743,mapping!$B$2:$B$124,mapping!$A$2:$A$124,,0)</f>
        <v>Data Engineer</v>
      </c>
      <c r="M2743" s="29" t="str">
        <f>_xlfn.XLOOKUP($C2743,mapping!$J$2:$J$5,mapping!$K$2:$K$5,,0)</f>
        <v>Full-Time</v>
      </c>
      <c r="N2743" s="29" t="str">
        <f>_xlfn.XLOOKUP($B2743,mapping!$G$2:$G$5,mapping!$H$2:$H$5,,0)</f>
        <v>Senior</v>
      </c>
      <c r="O2743" s="29" t="str">
        <f>_xlfn.XLOOKUP($J2743,mapping!$D$2:$D$56,mapping!$E$2:$E$56,,0)</f>
        <v>United States</v>
      </c>
      <c r="P2743" s="29" t="str">
        <f>_xlfn.XLOOKUP($K2743,mapping!$P$2:$P$4,mapping!$Q$2:$Q$4,,0)</f>
        <v>Medium</v>
      </c>
      <c r="Q2743" s="29" t="str">
        <f>_xlfn.XLOOKUP($I2743,mapping!$M$2:$M$4,mapping!$N$2:$N$4,,0)</f>
        <v>On-site</v>
      </c>
    </row>
    <row r="2744" spans="1:17" x14ac:dyDescent="0.25">
      <c r="A2744" s="28">
        <v>2023</v>
      </c>
      <c r="B2744" s="29" t="s">
        <v>25</v>
      </c>
      <c r="C2744" s="29" t="s">
        <v>12</v>
      </c>
      <c r="D2744" s="29" t="s">
        <v>26</v>
      </c>
      <c r="E2744" s="28">
        <v>94000</v>
      </c>
      <c r="F2744" s="29" t="s">
        <v>14</v>
      </c>
      <c r="G2744" s="28">
        <v>94000</v>
      </c>
      <c r="H2744" s="29" t="s">
        <v>17</v>
      </c>
      <c r="I2744" s="28">
        <v>0</v>
      </c>
      <c r="J2744" s="29" t="s">
        <v>17</v>
      </c>
      <c r="K2744" s="29" t="s">
        <v>16</v>
      </c>
      <c r="L2744" s="29" t="str">
        <f>_xlfn.XLOOKUP($D2744,mapping!$B$2:$B$124,mapping!$A$2:$A$124,,0)</f>
        <v>Data Engineer</v>
      </c>
      <c r="M2744" s="29" t="str">
        <f>_xlfn.XLOOKUP($C2744,mapping!$J$2:$J$5,mapping!$K$2:$K$5,,0)</f>
        <v>Full-Time</v>
      </c>
      <c r="N2744" s="29" t="str">
        <f>_xlfn.XLOOKUP($B2744,mapping!$G$2:$G$5,mapping!$H$2:$H$5,,0)</f>
        <v>Executive</v>
      </c>
      <c r="O2744" s="29" t="str">
        <f>_xlfn.XLOOKUP($J2744,mapping!$D$2:$D$56,mapping!$E$2:$E$56,,0)</f>
        <v>United States</v>
      </c>
      <c r="P2744" s="29" t="str">
        <f>_xlfn.XLOOKUP($K2744,mapping!$P$2:$P$4,mapping!$Q$2:$Q$4,,0)</f>
        <v>Medium</v>
      </c>
      <c r="Q2744" s="29" t="str">
        <f>_xlfn.XLOOKUP($I2744,mapping!$M$2:$M$4,mapping!$N$2:$N$4,,0)</f>
        <v>On-site</v>
      </c>
    </row>
    <row r="2745" spans="1:17" x14ac:dyDescent="0.25">
      <c r="A2745" s="28">
        <v>2024</v>
      </c>
      <c r="B2745" s="29" t="s">
        <v>21</v>
      </c>
      <c r="C2745" s="29" t="s">
        <v>12</v>
      </c>
      <c r="D2745" s="29" t="s">
        <v>26</v>
      </c>
      <c r="E2745" s="28">
        <v>100000</v>
      </c>
      <c r="F2745" s="29" t="s">
        <v>27</v>
      </c>
      <c r="G2745" s="28">
        <v>125000</v>
      </c>
      <c r="H2745" s="29" t="s">
        <v>28</v>
      </c>
      <c r="I2745" s="28">
        <v>0</v>
      </c>
      <c r="J2745" s="29" t="s">
        <v>28</v>
      </c>
      <c r="K2745" s="29" t="s">
        <v>16</v>
      </c>
      <c r="L2745" s="29" t="str">
        <f>_xlfn.XLOOKUP($D2745,mapping!$B$2:$B$124,mapping!$A$2:$A$124,,0)</f>
        <v>Data Engineer</v>
      </c>
      <c r="M2745" s="29" t="str">
        <f>_xlfn.XLOOKUP($C2745,mapping!$J$2:$J$5,mapping!$K$2:$K$5,,0)</f>
        <v>Full-Time</v>
      </c>
      <c r="N2745" s="29" t="str">
        <f>_xlfn.XLOOKUP($B2745,mapping!$G$2:$G$5,mapping!$H$2:$H$5,,0)</f>
        <v>Senior</v>
      </c>
      <c r="O2745" s="29" t="str">
        <f>_xlfn.XLOOKUP($J2745,mapping!$D$2:$D$56,mapping!$E$2:$E$56,,0)</f>
        <v>United Kingdom</v>
      </c>
      <c r="P2745" s="29" t="str">
        <f>_xlfn.XLOOKUP($K2745,mapping!$P$2:$P$4,mapping!$Q$2:$Q$4,,0)</f>
        <v>Medium</v>
      </c>
      <c r="Q2745" s="29" t="str">
        <f>_xlfn.XLOOKUP($I2745,mapping!$M$2:$M$4,mapping!$N$2:$N$4,,0)</f>
        <v>On-site</v>
      </c>
    </row>
    <row r="2746" spans="1:17" x14ac:dyDescent="0.25">
      <c r="A2746" s="28">
        <v>2024</v>
      </c>
      <c r="B2746" s="29" t="s">
        <v>21</v>
      </c>
      <c r="C2746" s="29" t="s">
        <v>12</v>
      </c>
      <c r="D2746" s="29" t="s">
        <v>40</v>
      </c>
      <c r="E2746" s="28">
        <v>148300</v>
      </c>
      <c r="F2746" s="29" t="s">
        <v>14</v>
      </c>
      <c r="G2746" s="28">
        <v>148300</v>
      </c>
      <c r="H2746" s="29" t="s">
        <v>17</v>
      </c>
      <c r="I2746" s="28">
        <v>0</v>
      </c>
      <c r="J2746" s="29" t="s">
        <v>17</v>
      </c>
      <c r="K2746" s="29" t="s">
        <v>16</v>
      </c>
      <c r="L2746" s="29" t="str">
        <f>_xlfn.XLOOKUP($D2746,mapping!$B$2:$B$124,mapping!$A$2:$A$124,,0)</f>
        <v>Business Intelligence</v>
      </c>
      <c r="M2746" s="29" t="str">
        <f>_xlfn.XLOOKUP($C2746,mapping!$J$2:$J$5,mapping!$K$2:$K$5,,0)</f>
        <v>Full-Time</v>
      </c>
      <c r="N2746" s="29" t="str">
        <f>_xlfn.XLOOKUP($B2746,mapping!$G$2:$G$5,mapping!$H$2:$H$5,,0)</f>
        <v>Senior</v>
      </c>
      <c r="O2746" s="29" t="str">
        <f>_xlfn.XLOOKUP($J2746,mapping!$D$2:$D$56,mapping!$E$2:$E$56,,0)</f>
        <v>United States</v>
      </c>
      <c r="P2746" s="29" t="str">
        <f>_xlfn.XLOOKUP($K2746,mapping!$P$2:$P$4,mapping!$Q$2:$Q$4,,0)</f>
        <v>Medium</v>
      </c>
      <c r="Q2746" s="29" t="str">
        <f>_xlfn.XLOOKUP($I2746,mapping!$M$2:$M$4,mapping!$N$2:$N$4,,0)</f>
        <v>On-site</v>
      </c>
    </row>
    <row r="2747" spans="1:17" x14ac:dyDescent="0.25">
      <c r="A2747" s="28">
        <v>2023</v>
      </c>
      <c r="B2747" s="29" t="s">
        <v>21</v>
      </c>
      <c r="C2747" s="29" t="s">
        <v>12</v>
      </c>
      <c r="D2747" s="29" t="s">
        <v>22</v>
      </c>
      <c r="E2747" s="28">
        <v>45000</v>
      </c>
      <c r="F2747" s="29" t="s">
        <v>19</v>
      </c>
      <c r="G2747" s="28">
        <v>48585</v>
      </c>
      <c r="H2747" s="29" t="s">
        <v>42</v>
      </c>
      <c r="I2747" s="28">
        <v>0</v>
      </c>
      <c r="J2747" s="29" t="s">
        <v>42</v>
      </c>
      <c r="K2747" s="29" t="s">
        <v>16</v>
      </c>
      <c r="L2747" s="29" t="str">
        <f>_xlfn.XLOOKUP($D2747,mapping!$B$2:$B$124,mapping!$A$2:$A$124,,0)</f>
        <v>Data Scientist</v>
      </c>
      <c r="M2747" s="29" t="str">
        <f>_xlfn.XLOOKUP($C2747,mapping!$J$2:$J$5,mapping!$K$2:$K$5,,0)</f>
        <v>Full-Time</v>
      </c>
      <c r="N2747" s="29" t="str">
        <f>_xlfn.XLOOKUP($B2747,mapping!$G$2:$G$5,mapping!$H$2:$H$5,,0)</f>
        <v>Senior</v>
      </c>
      <c r="O2747" s="29" t="str">
        <f>_xlfn.XLOOKUP($J2747,mapping!$D$2:$D$56,mapping!$E$2:$E$56,,0)</f>
        <v>Spain</v>
      </c>
      <c r="P2747" s="29" t="str">
        <f>_xlfn.XLOOKUP($K2747,mapping!$P$2:$P$4,mapping!$Q$2:$Q$4,,0)</f>
        <v>Medium</v>
      </c>
      <c r="Q2747" s="29" t="str">
        <f>_xlfn.XLOOKUP($I2747,mapping!$M$2:$M$4,mapping!$N$2:$N$4,,0)</f>
        <v>On-site</v>
      </c>
    </row>
    <row r="2748" spans="1:17" x14ac:dyDescent="0.25">
      <c r="A2748" s="28">
        <v>2024</v>
      </c>
      <c r="B2748" s="29" t="s">
        <v>21</v>
      </c>
      <c r="C2748" s="29" t="s">
        <v>12</v>
      </c>
      <c r="D2748" s="29" t="s">
        <v>26</v>
      </c>
      <c r="E2748" s="28">
        <v>200000</v>
      </c>
      <c r="F2748" s="29" t="s">
        <v>14</v>
      </c>
      <c r="G2748" s="28">
        <v>200000</v>
      </c>
      <c r="H2748" s="29" t="s">
        <v>17</v>
      </c>
      <c r="I2748" s="28">
        <v>0</v>
      </c>
      <c r="J2748" s="29" t="s">
        <v>17</v>
      </c>
      <c r="K2748" s="29" t="s">
        <v>16</v>
      </c>
      <c r="L2748" s="29" t="str">
        <f>_xlfn.XLOOKUP($D2748,mapping!$B$2:$B$124,mapping!$A$2:$A$124,,0)</f>
        <v>Data Engineer</v>
      </c>
      <c r="M2748" s="29" t="str">
        <f>_xlfn.XLOOKUP($C2748,mapping!$J$2:$J$5,mapping!$K$2:$K$5,,0)</f>
        <v>Full-Time</v>
      </c>
      <c r="N2748" s="29" t="str">
        <f>_xlfn.XLOOKUP($B2748,mapping!$G$2:$G$5,mapping!$H$2:$H$5,,0)</f>
        <v>Senior</v>
      </c>
      <c r="O2748" s="29" t="str">
        <f>_xlfn.XLOOKUP($J2748,mapping!$D$2:$D$56,mapping!$E$2:$E$56,,0)</f>
        <v>United States</v>
      </c>
      <c r="P2748" s="29" t="str">
        <f>_xlfn.XLOOKUP($K2748,mapping!$P$2:$P$4,mapping!$Q$2:$Q$4,,0)</f>
        <v>Medium</v>
      </c>
      <c r="Q2748" s="29" t="str">
        <f>_xlfn.XLOOKUP($I2748,mapping!$M$2:$M$4,mapping!$N$2:$N$4,,0)</f>
        <v>On-site</v>
      </c>
    </row>
    <row r="2749" spans="1:17" x14ac:dyDescent="0.25">
      <c r="A2749" s="28">
        <v>2024</v>
      </c>
      <c r="B2749" s="29" t="s">
        <v>21</v>
      </c>
      <c r="C2749" s="29" t="s">
        <v>12</v>
      </c>
      <c r="D2749" s="29" t="s">
        <v>41</v>
      </c>
      <c r="E2749" s="28">
        <v>287500</v>
      </c>
      <c r="F2749" s="29" t="s">
        <v>14</v>
      </c>
      <c r="G2749" s="28">
        <v>287500</v>
      </c>
      <c r="H2749" s="29" t="s">
        <v>17</v>
      </c>
      <c r="I2749" s="28">
        <v>0</v>
      </c>
      <c r="J2749" s="29" t="s">
        <v>17</v>
      </c>
      <c r="K2749" s="29" t="s">
        <v>16</v>
      </c>
      <c r="L2749" s="29" t="str">
        <f>_xlfn.XLOOKUP($D2749,mapping!$B$2:$B$124,mapping!$A$2:$A$124,,0)</f>
        <v>Machine Learning Engineer</v>
      </c>
      <c r="M2749" s="29" t="str">
        <f>_xlfn.XLOOKUP($C2749,mapping!$J$2:$J$5,mapping!$K$2:$K$5,,0)</f>
        <v>Full-Time</v>
      </c>
      <c r="N2749" s="29" t="str">
        <f>_xlfn.XLOOKUP($B2749,mapping!$G$2:$G$5,mapping!$H$2:$H$5,,0)</f>
        <v>Senior</v>
      </c>
      <c r="O2749" s="29" t="str">
        <f>_xlfn.XLOOKUP($J2749,mapping!$D$2:$D$56,mapping!$E$2:$E$56,,0)</f>
        <v>United States</v>
      </c>
      <c r="P2749" s="29" t="str">
        <f>_xlfn.XLOOKUP($K2749,mapping!$P$2:$P$4,mapping!$Q$2:$Q$4,,0)</f>
        <v>Medium</v>
      </c>
      <c r="Q2749" s="29" t="str">
        <f>_xlfn.XLOOKUP($I2749,mapping!$M$2:$M$4,mapping!$N$2:$N$4,,0)</f>
        <v>On-site</v>
      </c>
    </row>
    <row r="2750" spans="1:17" x14ac:dyDescent="0.25">
      <c r="A2750" s="28">
        <v>2024</v>
      </c>
      <c r="B2750" s="29" t="s">
        <v>11</v>
      </c>
      <c r="C2750" s="29" t="s">
        <v>12</v>
      </c>
      <c r="D2750" s="29" t="s">
        <v>26</v>
      </c>
      <c r="E2750" s="28">
        <v>58300</v>
      </c>
      <c r="F2750" s="29" t="s">
        <v>14</v>
      </c>
      <c r="G2750" s="28">
        <v>58300</v>
      </c>
      <c r="H2750" s="29" t="s">
        <v>17</v>
      </c>
      <c r="I2750" s="28">
        <v>0</v>
      </c>
      <c r="J2750" s="29" t="s">
        <v>17</v>
      </c>
      <c r="K2750" s="29" t="s">
        <v>16</v>
      </c>
      <c r="L2750" s="29" t="str">
        <f>_xlfn.XLOOKUP($D2750,mapping!$B$2:$B$124,mapping!$A$2:$A$124,,0)</f>
        <v>Data Engineer</v>
      </c>
      <c r="M2750" s="29" t="str">
        <f>_xlfn.XLOOKUP($C2750,mapping!$J$2:$J$5,mapping!$K$2:$K$5,,0)</f>
        <v>Full-Time</v>
      </c>
      <c r="N2750" s="29" t="str">
        <f>_xlfn.XLOOKUP($B2750,mapping!$G$2:$G$5,mapping!$H$2:$H$5,,0)</f>
        <v>Mid-Level</v>
      </c>
      <c r="O2750" s="29" t="str">
        <f>_xlfn.XLOOKUP($J2750,mapping!$D$2:$D$56,mapping!$E$2:$E$56,,0)</f>
        <v>United States</v>
      </c>
      <c r="P2750" s="29" t="str">
        <f>_xlfn.XLOOKUP($K2750,mapping!$P$2:$P$4,mapping!$Q$2:$Q$4,,0)</f>
        <v>Medium</v>
      </c>
      <c r="Q2750" s="29" t="str">
        <f>_xlfn.XLOOKUP($I2750,mapping!$M$2:$M$4,mapping!$N$2:$N$4,,0)</f>
        <v>On-site</v>
      </c>
    </row>
    <row r="2751" spans="1:17" x14ac:dyDescent="0.25">
      <c r="A2751" s="28">
        <v>2023</v>
      </c>
      <c r="B2751" s="29" t="s">
        <v>11</v>
      </c>
      <c r="C2751" s="29" t="s">
        <v>12</v>
      </c>
      <c r="D2751" s="29" t="s">
        <v>13</v>
      </c>
      <c r="E2751" s="28">
        <v>50000</v>
      </c>
      <c r="F2751" s="29" t="s">
        <v>14</v>
      </c>
      <c r="G2751" s="28">
        <v>50000</v>
      </c>
      <c r="H2751" s="29" t="s">
        <v>17</v>
      </c>
      <c r="I2751" s="28">
        <v>100</v>
      </c>
      <c r="J2751" s="29" t="s">
        <v>17</v>
      </c>
      <c r="K2751" s="29" t="s">
        <v>16</v>
      </c>
      <c r="L2751" s="29" t="str">
        <f>_xlfn.XLOOKUP($D2751,mapping!$B$2:$B$124,mapping!$A$2:$A$124,,0)</f>
        <v>Data Analyst</v>
      </c>
      <c r="M2751" s="29" t="str">
        <f>_xlfn.XLOOKUP($C2751,mapping!$J$2:$J$5,mapping!$K$2:$K$5,,0)</f>
        <v>Full-Time</v>
      </c>
      <c r="N2751" s="29" t="str">
        <f>_xlfn.XLOOKUP($B2751,mapping!$G$2:$G$5,mapping!$H$2:$H$5,,0)</f>
        <v>Mid-Level</v>
      </c>
      <c r="O2751" s="29" t="str">
        <f>_xlfn.XLOOKUP($J2751,mapping!$D$2:$D$56,mapping!$E$2:$E$56,,0)</f>
        <v>United States</v>
      </c>
      <c r="P2751" s="29" t="str">
        <f>_xlfn.XLOOKUP($K2751,mapping!$P$2:$P$4,mapping!$Q$2:$Q$4,,0)</f>
        <v>Medium</v>
      </c>
      <c r="Q2751" s="29" t="str">
        <f>_xlfn.XLOOKUP($I2751,mapping!$M$2:$M$4,mapping!$N$2:$N$4,,0)</f>
        <v>Remote</v>
      </c>
    </row>
    <row r="2752" spans="1:17" x14ac:dyDescent="0.25">
      <c r="A2752" s="28">
        <v>2023</v>
      </c>
      <c r="B2752" s="29" t="s">
        <v>21</v>
      </c>
      <c r="C2752" s="29" t="s">
        <v>12</v>
      </c>
      <c r="D2752" s="29" t="s">
        <v>22</v>
      </c>
      <c r="E2752" s="28">
        <v>120000</v>
      </c>
      <c r="F2752" s="29" t="s">
        <v>14</v>
      </c>
      <c r="G2752" s="28">
        <v>120000</v>
      </c>
      <c r="H2752" s="29" t="s">
        <v>17</v>
      </c>
      <c r="I2752" s="28">
        <v>0</v>
      </c>
      <c r="J2752" s="29" t="s">
        <v>17</v>
      </c>
      <c r="K2752" s="29" t="s">
        <v>16</v>
      </c>
      <c r="L2752" s="29" t="str">
        <f>_xlfn.XLOOKUP($D2752,mapping!$B$2:$B$124,mapping!$A$2:$A$124,,0)</f>
        <v>Data Scientist</v>
      </c>
      <c r="M2752" s="29" t="str">
        <f>_xlfn.XLOOKUP($C2752,mapping!$J$2:$J$5,mapping!$K$2:$K$5,,0)</f>
        <v>Full-Time</v>
      </c>
      <c r="N2752" s="29" t="str">
        <f>_xlfn.XLOOKUP($B2752,mapping!$G$2:$G$5,mapping!$H$2:$H$5,,0)</f>
        <v>Senior</v>
      </c>
      <c r="O2752" s="29" t="str">
        <f>_xlfn.XLOOKUP($J2752,mapping!$D$2:$D$56,mapping!$E$2:$E$56,,0)</f>
        <v>United States</v>
      </c>
      <c r="P2752" s="29" t="str">
        <f>_xlfn.XLOOKUP($K2752,mapping!$P$2:$P$4,mapping!$Q$2:$Q$4,,0)</f>
        <v>Medium</v>
      </c>
      <c r="Q2752" s="29" t="str">
        <f>_xlfn.XLOOKUP($I2752,mapping!$M$2:$M$4,mapping!$N$2:$N$4,,0)</f>
        <v>On-site</v>
      </c>
    </row>
    <row r="2753" spans="1:17" x14ac:dyDescent="0.25">
      <c r="A2753" s="28">
        <v>2023</v>
      </c>
      <c r="B2753" s="29" t="s">
        <v>21</v>
      </c>
      <c r="C2753" s="29" t="s">
        <v>12</v>
      </c>
      <c r="D2753" s="29" t="s">
        <v>22</v>
      </c>
      <c r="E2753" s="28">
        <v>220000</v>
      </c>
      <c r="F2753" s="29" t="s">
        <v>14</v>
      </c>
      <c r="G2753" s="28">
        <v>220000</v>
      </c>
      <c r="H2753" s="29" t="s">
        <v>17</v>
      </c>
      <c r="I2753" s="28">
        <v>0</v>
      </c>
      <c r="J2753" s="29" t="s">
        <v>17</v>
      </c>
      <c r="K2753" s="29" t="s">
        <v>16</v>
      </c>
      <c r="L2753" s="29" t="str">
        <f>_xlfn.XLOOKUP($D2753,mapping!$B$2:$B$124,mapping!$A$2:$A$124,,0)</f>
        <v>Data Scientist</v>
      </c>
      <c r="M2753" s="29" t="str">
        <f>_xlfn.XLOOKUP($C2753,mapping!$J$2:$J$5,mapping!$K$2:$K$5,,0)</f>
        <v>Full-Time</v>
      </c>
      <c r="N2753" s="29" t="str">
        <f>_xlfn.XLOOKUP($B2753,mapping!$G$2:$G$5,mapping!$H$2:$H$5,,0)</f>
        <v>Senior</v>
      </c>
      <c r="O2753" s="29" t="str">
        <f>_xlfn.XLOOKUP($J2753,mapping!$D$2:$D$56,mapping!$E$2:$E$56,,0)</f>
        <v>United States</v>
      </c>
      <c r="P2753" s="29" t="str">
        <f>_xlfn.XLOOKUP($K2753,mapping!$P$2:$P$4,mapping!$Q$2:$Q$4,,0)</f>
        <v>Medium</v>
      </c>
      <c r="Q2753" s="29" t="str">
        <f>_xlfn.XLOOKUP($I2753,mapping!$M$2:$M$4,mapping!$N$2:$N$4,,0)</f>
        <v>On-site</v>
      </c>
    </row>
    <row r="2754" spans="1:17" x14ac:dyDescent="0.25">
      <c r="A2754" s="28">
        <v>2023</v>
      </c>
      <c r="B2754" s="29" t="s">
        <v>21</v>
      </c>
      <c r="C2754" s="29" t="s">
        <v>12</v>
      </c>
      <c r="D2754" s="29" t="s">
        <v>39</v>
      </c>
      <c r="E2754" s="28">
        <v>275000</v>
      </c>
      <c r="F2754" s="29" t="s">
        <v>14</v>
      </c>
      <c r="G2754" s="28">
        <v>275000</v>
      </c>
      <c r="H2754" s="29" t="s">
        <v>36</v>
      </c>
      <c r="I2754" s="28">
        <v>0</v>
      </c>
      <c r="J2754" s="29" t="s">
        <v>36</v>
      </c>
      <c r="K2754" s="29" t="s">
        <v>16</v>
      </c>
      <c r="L2754" s="29" t="str">
        <f>_xlfn.XLOOKUP($D2754,mapping!$B$2:$B$124,mapping!$A$2:$A$124,,0)</f>
        <v>Machine Learning Engineer</v>
      </c>
      <c r="M2754" s="29" t="str">
        <f>_xlfn.XLOOKUP($C2754,mapping!$J$2:$J$5,mapping!$K$2:$K$5,,0)</f>
        <v>Full-Time</v>
      </c>
      <c r="N2754" s="29" t="str">
        <f>_xlfn.XLOOKUP($B2754,mapping!$G$2:$G$5,mapping!$H$2:$H$5,,0)</f>
        <v>Senior</v>
      </c>
      <c r="O2754" s="29" t="str">
        <f>_xlfn.XLOOKUP($J2754,mapping!$D$2:$D$56,mapping!$E$2:$E$56,,0)</f>
        <v>Germany</v>
      </c>
      <c r="P2754" s="29" t="str">
        <f>_xlfn.XLOOKUP($K2754,mapping!$P$2:$P$4,mapping!$Q$2:$Q$4,,0)</f>
        <v>Medium</v>
      </c>
      <c r="Q2754" s="29" t="str">
        <f>_xlfn.XLOOKUP($I2754,mapping!$M$2:$M$4,mapping!$N$2:$N$4,,0)</f>
        <v>On-site</v>
      </c>
    </row>
    <row r="2755" spans="1:17" x14ac:dyDescent="0.25">
      <c r="A2755" s="28">
        <v>2023</v>
      </c>
      <c r="B2755" s="29" t="s">
        <v>21</v>
      </c>
      <c r="C2755" s="29" t="s">
        <v>12</v>
      </c>
      <c r="D2755" s="29" t="s">
        <v>34</v>
      </c>
      <c r="E2755" s="28">
        <v>90700</v>
      </c>
      <c r="F2755" s="29" t="s">
        <v>14</v>
      </c>
      <c r="G2755" s="28">
        <v>90700</v>
      </c>
      <c r="H2755" s="29" t="s">
        <v>17</v>
      </c>
      <c r="I2755" s="28">
        <v>0</v>
      </c>
      <c r="J2755" s="29" t="s">
        <v>17</v>
      </c>
      <c r="K2755" s="29" t="s">
        <v>16</v>
      </c>
      <c r="L2755" s="29" t="str">
        <f>_xlfn.XLOOKUP($D2755,mapping!$B$2:$B$124,mapping!$A$2:$A$124,,0)</f>
        <v>Researcher</v>
      </c>
      <c r="M2755" s="29" t="str">
        <f>_xlfn.XLOOKUP($C2755,mapping!$J$2:$J$5,mapping!$K$2:$K$5,,0)</f>
        <v>Full-Time</v>
      </c>
      <c r="N2755" s="29" t="str">
        <f>_xlfn.XLOOKUP($B2755,mapping!$G$2:$G$5,mapping!$H$2:$H$5,,0)</f>
        <v>Senior</v>
      </c>
      <c r="O2755" s="29" t="str">
        <f>_xlfn.XLOOKUP($J2755,mapping!$D$2:$D$56,mapping!$E$2:$E$56,,0)</f>
        <v>United States</v>
      </c>
      <c r="P2755" s="29" t="str">
        <f>_xlfn.XLOOKUP($K2755,mapping!$P$2:$P$4,mapping!$Q$2:$Q$4,,0)</f>
        <v>Medium</v>
      </c>
      <c r="Q2755" s="29" t="str">
        <f>_xlfn.XLOOKUP($I2755,mapping!$M$2:$M$4,mapping!$N$2:$N$4,,0)</f>
        <v>On-site</v>
      </c>
    </row>
    <row r="2756" spans="1:17" x14ac:dyDescent="0.25">
      <c r="A2756" s="28">
        <v>2023</v>
      </c>
      <c r="B2756" s="29" t="s">
        <v>11</v>
      </c>
      <c r="C2756" s="29" t="s">
        <v>12</v>
      </c>
      <c r="D2756" s="29" t="s">
        <v>13</v>
      </c>
      <c r="E2756" s="28">
        <v>31200</v>
      </c>
      <c r="F2756" s="29" t="s">
        <v>19</v>
      </c>
      <c r="G2756" s="28">
        <v>33686</v>
      </c>
      <c r="H2756" s="29" t="s">
        <v>145</v>
      </c>
      <c r="I2756" s="28">
        <v>0</v>
      </c>
      <c r="J2756" s="29" t="s">
        <v>145</v>
      </c>
      <c r="K2756" s="29" t="s">
        <v>16</v>
      </c>
      <c r="L2756" s="29" t="str">
        <f>_xlfn.XLOOKUP($D2756,mapping!$B$2:$B$124,mapping!$A$2:$A$124,,0)</f>
        <v>Data Analyst</v>
      </c>
      <c r="M2756" s="29" t="str">
        <f>_xlfn.XLOOKUP($C2756,mapping!$J$2:$J$5,mapping!$K$2:$K$5,,0)</f>
        <v>Full-Time</v>
      </c>
      <c r="N2756" s="29" t="str">
        <f>_xlfn.XLOOKUP($B2756,mapping!$G$2:$G$5,mapping!$H$2:$H$5,,0)</f>
        <v>Mid-Level</v>
      </c>
      <c r="O2756" s="29" t="str">
        <f>_xlfn.XLOOKUP($J2756,mapping!$D$2:$D$56,mapping!$E$2:$E$56,,0)</f>
        <v>Estonia</v>
      </c>
      <c r="P2756" s="29" t="str">
        <f>_xlfn.XLOOKUP($K2756,mapping!$P$2:$P$4,mapping!$Q$2:$Q$4,,0)</f>
        <v>Medium</v>
      </c>
      <c r="Q2756" s="29" t="str">
        <f>_xlfn.XLOOKUP($I2756,mapping!$M$2:$M$4,mapping!$N$2:$N$4,,0)</f>
        <v>On-site</v>
      </c>
    </row>
    <row r="2757" spans="1:17" x14ac:dyDescent="0.25">
      <c r="A2757" s="28">
        <v>2023</v>
      </c>
      <c r="B2757" s="29" t="s">
        <v>21</v>
      </c>
      <c r="C2757" s="29" t="s">
        <v>12</v>
      </c>
      <c r="D2757" s="29" t="s">
        <v>22</v>
      </c>
      <c r="E2757" s="28">
        <v>45000</v>
      </c>
      <c r="F2757" s="29" t="s">
        <v>19</v>
      </c>
      <c r="G2757" s="28">
        <v>48585</v>
      </c>
      <c r="H2757" s="29" t="s">
        <v>42</v>
      </c>
      <c r="I2757" s="28">
        <v>0</v>
      </c>
      <c r="J2757" s="29" t="s">
        <v>42</v>
      </c>
      <c r="K2757" s="29" t="s">
        <v>16</v>
      </c>
      <c r="L2757" s="29" t="str">
        <f>_xlfn.XLOOKUP($D2757,mapping!$B$2:$B$124,mapping!$A$2:$A$124,,0)</f>
        <v>Data Scientist</v>
      </c>
      <c r="M2757" s="29" t="str">
        <f>_xlfn.XLOOKUP($C2757,mapping!$J$2:$J$5,mapping!$K$2:$K$5,,0)</f>
        <v>Full-Time</v>
      </c>
      <c r="N2757" s="29" t="str">
        <f>_xlfn.XLOOKUP($B2757,mapping!$G$2:$G$5,mapping!$H$2:$H$5,,0)</f>
        <v>Senior</v>
      </c>
      <c r="O2757" s="29" t="str">
        <f>_xlfn.XLOOKUP($J2757,mapping!$D$2:$D$56,mapping!$E$2:$E$56,,0)</f>
        <v>Spain</v>
      </c>
      <c r="P2757" s="29" t="str">
        <f>_xlfn.XLOOKUP($K2757,mapping!$P$2:$P$4,mapping!$Q$2:$Q$4,,0)</f>
        <v>Medium</v>
      </c>
      <c r="Q2757" s="29" t="str">
        <f>_xlfn.XLOOKUP($I2757,mapping!$M$2:$M$4,mapping!$N$2:$N$4,,0)</f>
        <v>On-site</v>
      </c>
    </row>
    <row r="2758" spans="1:17" x14ac:dyDescent="0.25">
      <c r="A2758" s="28">
        <v>2024</v>
      </c>
      <c r="B2758" s="29" t="s">
        <v>21</v>
      </c>
      <c r="C2758" s="29" t="s">
        <v>12</v>
      </c>
      <c r="D2758" s="29" t="s">
        <v>22</v>
      </c>
      <c r="E2758" s="28">
        <v>81410</v>
      </c>
      <c r="F2758" s="29" t="s">
        <v>14</v>
      </c>
      <c r="G2758" s="28">
        <v>81410</v>
      </c>
      <c r="H2758" s="29" t="s">
        <v>45</v>
      </c>
      <c r="I2758" s="28">
        <v>0</v>
      </c>
      <c r="J2758" s="29" t="s">
        <v>45</v>
      </c>
      <c r="K2758" s="29" t="s">
        <v>16</v>
      </c>
      <c r="L2758" s="29" t="str">
        <f>_xlfn.XLOOKUP($D2758,mapping!$B$2:$B$124,mapping!$A$2:$A$124,,0)</f>
        <v>Data Scientist</v>
      </c>
      <c r="M2758" s="29" t="str">
        <f>_xlfn.XLOOKUP($C2758,mapping!$J$2:$J$5,mapping!$K$2:$K$5,,0)</f>
        <v>Full-Time</v>
      </c>
      <c r="N2758" s="29" t="str">
        <f>_xlfn.XLOOKUP($B2758,mapping!$G$2:$G$5,mapping!$H$2:$H$5,,0)</f>
        <v>Senior</v>
      </c>
      <c r="O2758" s="29" t="str">
        <f>_xlfn.XLOOKUP($J2758,mapping!$D$2:$D$56,mapping!$E$2:$E$56,,0)</f>
        <v>Canada</v>
      </c>
      <c r="P2758" s="29" t="str">
        <f>_xlfn.XLOOKUP($K2758,mapping!$P$2:$P$4,mapping!$Q$2:$Q$4,,0)</f>
        <v>Medium</v>
      </c>
      <c r="Q2758" s="29" t="str">
        <f>_xlfn.XLOOKUP($I2758,mapping!$M$2:$M$4,mapping!$N$2:$N$4,,0)</f>
        <v>On-site</v>
      </c>
    </row>
    <row r="2759" spans="1:17" x14ac:dyDescent="0.25">
      <c r="A2759" s="28">
        <v>2023</v>
      </c>
      <c r="B2759" s="29" t="s">
        <v>29</v>
      </c>
      <c r="C2759" s="29" t="s">
        <v>12</v>
      </c>
      <c r="D2759" s="29" t="s">
        <v>186</v>
      </c>
      <c r="E2759" s="28">
        <v>44382</v>
      </c>
      <c r="F2759" s="29" t="s">
        <v>19</v>
      </c>
      <c r="G2759" s="28">
        <v>47918</v>
      </c>
      <c r="H2759" s="29" t="s">
        <v>44</v>
      </c>
      <c r="I2759" s="28">
        <v>50</v>
      </c>
      <c r="J2759" s="29" t="s">
        <v>44</v>
      </c>
      <c r="K2759" s="29" t="s">
        <v>33</v>
      </c>
      <c r="L2759" s="29" t="str">
        <f>_xlfn.XLOOKUP($D2759,mapping!$B$2:$B$124,mapping!$A$2:$A$124,,0)</f>
        <v>Data Engineer</v>
      </c>
      <c r="M2759" s="29" t="str">
        <f>_xlfn.XLOOKUP($C2759,mapping!$J$2:$J$5,mapping!$K$2:$K$5,,0)</f>
        <v>Full-Time</v>
      </c>
      <c r="N2759" s="29" t="str">
        <f>_xlfn.XLOOKUP($B2759,mapping!$G$2:$G$5,mapping!$H$2:$H$5,,0)</f>
        <v>Junior</v>
      </c>
      <c r="O2759" s="29" t="str">
        <f>_xlfn.XLOOKUP($J2759,mapping!$D$2:$D$56,mapping!$E$2:$E$56,,0)</f>
        <v>Netherlands</v>
      </c>
      <c r="P2759" s="29" t="str">
        <f>_xlfn.XLOOKUP($K2759,mapping!$P$2:$P$4,mapping!$Q$2:$Q$4,,0)</f>
        <v>Large</v>
      </c>
      <c r="Q2759" s="29" t="str">
        <f>_xlfn.XLOOKUP($I2759,mapping!$M$2:$M$4,mapping!$N$2:$N$4,,0)</f>
        <v>Hybrid</v>
      </c>
    </row>
    <row r="2760" spans="1:17" x14ac:dyDescent="0.25">
      <c r="A2760" s="28">
        <v>2024</v>
      </c>
      <c r="B2760" s="29" t="s">
        <v>21</v>
      </c>
      <c r="C2760" s="29" t="s">
        <v>12</v>
      </c>
      <c r="D2760" s="29" t="s">
        <v>34</v>
      </c>
      <c r="E2760" s="28">
        <v>123765</v>
      </c>
      <c r="F2760" s="29" t="s">
        <v>14</v>
      </c>
      <c r="G2760" s="28">
        <v>123765</v>
      </c>
      <c r="H2760" s="29" t="s">
        <v>17</v>
      </c>
      <c r="I2760" s="28">
        <v>100</v>
      </c>
      <c r="J2760" s="29" t="s">
        <v>17</v>
      </c>
      <c r="K2760" s="29" t="s">
        <v>16</v>
      </c>
      <c r="L2760" s="29" t="str">
        <f>_xlfn.XLOOKUP($D2760,mapping!$B$2:$B$124,mapping!$A$2:$A$124,,0)</f>
        <v>Researcher</v>
      </c>
      <c r="M2760" s="29" t="str">
        <f>_xlfn.XLOOKUP($C2760,mapping!$J$2:$J$5,mapping!$K$2:$K$5,,0)</f>
        <v>Full-Time</v>
      </c>
      <c r="N2760" s="29" t="str">
        <f>_xlfn.XLOOKUP($B2760,mapping!$G$2:$G$5,mapping!$H$2:$H$5,,0)</f>
        <v>Senior</v>
      </c>
      <c r="O2760" s="29" t="str">
        <f>_xlfn.XLOOKUP($J2760,mapping!$D$2:$D$56,mapping!$E$2:$E$56,,0)</f>
        <v>United States</v>
      </c>
      <c r="P2760" s="29" t="str">
        <f>_xlfn.XLOOKUP($K2760,mapping!$P$2:$P$4,mapping!$Q$2:$Q$4,,0)</f>
        <v>Medium</v>
      </c>
      <c r="Q2760" s="29" t="str">
        <f>_xlfn.XLOOKUP($I2760,mapping!$M$2:$M$4,mapping!$N$2:$N$4,,0)</f>
        <v>Remote</v>
      </c>
    </row>
    <row r="2761" spans="1:17" x14ac:dyDescent="0.25">
      <c r="A2761" s="28">
        <v>2024</v>
      </c>
      <c r="B2761" s="29" t="s">
        <v>11</v>
      </c>
      <c r="C2761" s="29" t="s">
        <v>12</v>
      </c>
      <c r="D2761" s="29" t="s">
        <v>22</v>
      </c>
      <c r="E2761" s="28">
        <v>116259</v>
      </c>
      <c r="F2761" s="29" t="s">
        <v>14</v>
      </c>
      <c r="G2761" s="28">
        <v>116259</v>
      </c>
      <c r="H2761" s="29" t="s">
        <v>15</v>
      </c>
      <c r="I2761" s="28">
        <v>0</v>
      </c>
      <c r="J2761" s="29" t="s">
        <v>15</v>
      </c>
      <c r="K2761" s="29" t="s">
        <v>16</v>
      </c>
      <c r="L2761" s="29" t="str">
        <f>_xlfn.XLOOKUP($D2761,mapping!$B$2:$B$124,mapping!$A$2:$A$124,,0)</f>
        <v>Data Scientist</v>
      </c>
      <c r="M2761" s="29" t="str">
        <f>_xlfn.XLOOKUP($C2761,mapping!$J$2:$J$5,mapping!$K$2:$K$5,,0)</f>
        <v>Full-Time</v>
      </c>
      <c r="N2761" s="29" t="str">
        <f>_xlfn.XLOOKUP($B2761,mapping!$G$2:$G$5,mapping!$H$2:$H$5,,0)</f>
        <v>Mid-Level</v>
      </c>
      <c r="O2761" s="29" t="str">
        <f>_xlfn.XLOOKUP($J2761,mapping!$D$2:$D$56,mapping!$E$2:$E$56,,0)</f>
        <v>Australia</v>
      </c>
      <c r="P2761" s="29" t="str">
        <f>_xlfn.XLOOKUP($K2761,mapping!$P$2:$P$4,mapping!$Q$2:$Q$4,,0)</f>
        <v>Medium</v>
      </c>
      <c r="Q2761" s="29" t="str">
        <f>_xlfn.XLOOKUP($I2761,mapping!$M$2:$M$4,mapping!$N$2:$N$4,,0)</f>
        <v>On-site</v>
      </c>
    </row>
    <row r="2762" spans="1:17" x14ac:dyDescent="0.25">
      <c r="A2762" s="28">
        <v>2024</v>
      </c>
      <c r="B2762" s="29" t="s">
        <v>11</v>
      </c>
      <c r="C2762" s="29" t="s">
        <v>12</v>
      </c>
      <c r="D2762" s="29" t="s">
        <v>18</v>
      </c>
      <c r="E2762" s="28">
        <v>260100</v>
      </c>
      <c r="F2762" s="29" t="s">
        <v>14</v>
      </c>
      <c r="G2762" s="28">
        <v>260100</v>
      </c>
      <c r="H2762" s="29" t="s">
        <v>17</v>
      </c>
      <c r="I2762" s="28">
        <v>100</v>
      </c>
      <c r="J2762" s="29" t="s">
        <v>17</v>
      </c>
      <c r="K2762" s="29" t="s">
        <v>16</v>
      </c>
      <c r="L2762" s="29" t="str">
        <f>_xlfn.XLOOKUP($D2762,mapping!$B$2:$B$124,mapping!$A$2:$A$124,,0)</f>
        <v>Machine Learning Engineer</v>
      </c>
      <c r="M2762" s="29" t="str">
        <f>_xlfn.XLOOKUP($C2762,mapping!$J$2:$J$5,mapping!$K$2:$K$5,,0)</f>
        <v>Full-Time</v>
      </c>
      <c r="N2762" s="29" t="str">
        <f>_xlfn.XLOOKUP($B2762,mapping!$G$2:$G$5,mapping!$H$2:$H$5,,0)</f>
        <v>Mid-Level</v>
      </c>
      <c r="O2762" s="29" t="str">
        <f>_xlfn.XLOOKUP($J2762,mapping!$D$2:$D$56,mapping!$E$2:$E$56,,0)</f>
        <v>United States</v>
      </c>
      <c r="P2762" s="29" t="str">
        <f>_xlfn.XLOOKUP($K2762,mapping!$P$2:$P$4,mapping!$Q$2:$Q$4,,0)</f>
        <v>Medium</v>
      </c>
      <c r="Q2762" s="29" t="str">
        <f>_xlfn.XLOOKUP($I2762,mapping!$M$2:$M$4,mapping!$N$2:$N$4,,0)</f>
        <v>Remote</v>
      </c>
    </row>
    <row r="2763" spans="1:17" x14ac:dyDescent="0.25">
      <c r="A2763" s="28">
        <v>2023</v>
      </c>
      <c r="B2763" s="29" t="s">
        <v>21</v>
      </c>
      <c r="C2763" s="29" t="s">
        <v>12</v>
      </c>
      <c r="D2763" s="29" t="s">
        <v>18</v>
      </c>
      <c r="E2763" s="28">
        <v>210200</v>
      </c>
      <c r="F2763" s="29" t="s">
        <v>14</v>
      </c>
      <c r="G2763" s="28">
        <v>210200</v>
      </c>
      <c r="H2763" s="29" t="s">
        <v>17</v>
      </c>
      <c r="I2763" s="28">
        <v>100</v>
      </c>
      <c r="J2763" s="29" t="s">
        <v>17</v>
      </c>
      <c r="K2763" s="29" t="s">
        <v>16</v>
      </c>
      <c r="L2763" s="29" t="str">
        <f>_xlfn.XLOOKUP($D2763,mapping!$B$2:$B$124,mapping!$A$2:$A$124,,0)</f>
        <v>Machine Learning Engineer</v>
      </c>
      <c r="M2763" s="29" t="str">
        <f>_xlfn.XLOOKUP($C2763,mapping!$J$2:$J$5,mapping!$K$2:$K$5,,0)</f>
        <v>Full-Time</v>
      </c>
      <c r="N2763" s="29" t="str">
        <f>_xlfn.XLOOKUP($B2763,mapping!$G$2:$G$5,mapping!$H$2:$H$5,,0)</f>
        <v>Senior</v>
      </c>
      <c r="O2763" s="29" t="str">
        <f>_xlfn.XLOOKUP($J2763,mapping!$D$2:$D$56,mapping!$E$2:$E$56,,0)</f>
        <v>United States</v>
      </c>
      <c r="P2763" s="29" t="str">
        <f>_xlfn.XLOOKUP($K2763,mapping!$P$2:$P$4,mapping!$Q$2:$Q$4,,0)</f>
        <v>Medium</v>
      </c>
      <c r="Q2763" s="29" t="str">
        <f>_xlfn.XLOOKUP($I2763,mapping!$M$2:$M$4,mapping!$N$2:$N$4,,0)</f>
        <v>Remote</v>
      </c>
    </row>
    <row r="2764" spans="1:17" x14ac:dyDescent="0.25">
      <c r="A2764" s="28">
        <v>2024</v>
      </c>
      <c r="B2764" s="29" t="s">
        <v>21</v>
      </c>
      <c r="C2764" s="29" t="s">
        <v>12</v>
      </c>
      <c r="D2764" s="29" t="s">
        <v>34</v>
      </c>
      <c r="E2764" s="28">
        <v>440000</v>
      </c>
      <c r="F2764" s="29" t="s">
        <v>14</v>
      </c>
      <c r="G2764" s="28">
        <v>440000</v>
      </c>
      <c r="H2764" s="29" t="s">
        <v>17</v>
      </c>
      <c r="I2764" s="28">
        <v>0</v>
      </c>
      <c r="J2764" s="29" t="s">
        <v>17</v>
      </c>
      <c r="K2764" s="29" t="s">
        <v>16</v>
      </c>
      <c r="L2764" s="29" t="str">
        <f>_xlfn.XLOOKUP($D2764,mapping!$B$2:$B$124,mapping!$A$2:$A$124,,0)</f>
        <v>Researcher</v>
      </c>
      <c r="M2764" s="29" t="str">
        <f>_xlfn.XLOOKUP($C2764,mapping!$J$2:$J$5,mapping!$K$2:$K$5,,0)</f>
        <v>Full-Time</v>
      </c>
      <c r="N2764" s="29" t="str">
        <f>_xlfn.XLOOKUP($B2764,mapping!$G$2:$G$5,mapping!$H$2:$H$5,,0)</f>
        <v>Senior</v>
      </c>
      <c r="O2764" s="29" t="str">
        <f>_xlfn.XLOOKUP($J2764,mapping!$D$2:$D$56,mapping!$E$2:$E$56,,0)</f>
        <v>United States</v>
      </c>
      <c r="P2764" s="29" t="str">
        <f>_xlfn.XLOOKUP($K2764,mapping!$P$2:$P$4,mapping!$Q$2:$Q$4,,0)</f>
        <v>Medium</v>
      </c>
      <c r="Q2764" s="29" t="str">
        <f>_xlfn.XLOOKUP($I2764,mapping!$M$2:$M$4,mapping!$N$2:$N$4,,0)</f>
        <v>On-site</v>
      </c>
    </row>
    <row r="2765" spans="1:17" x14ac:dyDescent="0.25">
      <c r="A2765" s="28">
        <v>2022</v>
      </c>
      <c r="B2765" s="29" t="s">
        <v>21</v>
      </c>
      <c r="C2765" s="29" t="s">
        <v>12</v>
      </c>
      <c r="D2765" s="29" t="s">
        <v>22</v>
      </c>
      <c r="E2765" s="28">
        <v>120000</v>
      </c>
      <c r="F2765" s="29" t="s">
        <v>14</v>
      </c>
      <c r="G2765" s="28">
        <v>120000</v>
      </c>
      <c r="H2765" s="29" t="s">
        <v>17</v>
      </c>
      <c r="I2765" s="28">
        <v>0</v>
      </c>
      <c r="J2765" s="29" t="s">
        <v>17</v>
      </c>
      <c r="K2765" s="29" t="s">
        <v>16</v>
      </c>
      <c r="L2765" s="29" t="str">
        <f>_xlfn.XLOOKUP($D2765,mapping!$B$2:$B$124,mapping!$A$2:$A$124,,0)</f>
        <v>Data Scientist</v>
      </c>
      <c r="M2765" s="29" t="str">
        <f>_xlfn.XLOOKUP($C2765,mapping!$J$2:$J$5,mapping!$K$2:$K$5,,0)</f>
        <v>Full-Time</v>
      </c>
      <c r="N2765" s="29" t="str">
        <f>_xlfn.XLOOKUP($B2765,mapping!$G$2:$G$5,mapping!$H$2:$H$5,,0)</f>
        <v>Senior</v>
      </c>
      <c r="O2765" s="29" t="str">
        <f>_xlfn.XLOOKUP($J2765,mapping!$D$2:$D$56,mapping!$E$2:$E$56,,0)</f>
        <v>United States</v>
      </c>
      <c r="P2765" s="29" t="str">
        <f>_xlfn.XLOOKUP($K2765,mapping!$P$2:$P$4,mapping!$Q$2:$Q$4,,0)</f>
        <v>Medium</v>
      </c>
      <c r="Q2765" s="29" t="str">
        <f>_xlfn.XLOOKUP($I2765,mapping!$M$2:$M$4,mapping!$N$2:$N$4,,0)</f>
        <v>On-site</v>
      </c>
    </row>
    <row r="2766" spans="1:17" x14ac:dyDescent="0.25">
      <c r="A2766" s="28">
        <v>2023</v>
      </c>
      <c r="B2766" s="29" t="s">
        <v>21</v>
      </c>
      <c r="C2766" s="29" t="s">
        <v>12</v>
      </c>
      <c r="D2766" s="29" t="s">
        <v>26</v>
      </c>
      <c r="E2766" s="28">
        <v>254000</v>
      </c>
      <c r="F2766" s="29" t="s">
        <v>14</v>
      </c>
      <c r="G2766" s="28">
        <v>254000</v>
      </c>
      <c r="H2766" s="29" t="s">
        <v>17</v>
      </c>
      <c r="I2766" s="28">
        <v>100</v>
      </c>
      <c r="J2766" s="29" t="s">
        <v>17</v>
      </c>
      <c r="K2766" s="29" t="s">
        <v>16</v>
      </c>
      <c r="L2766" s="29" t="str">
        <f>_xlfn.XLOOKUP($D2766,mapping!$B$2:$B$124,mapping!$A$2:$A$124,,0)</f>
        <v>Data Engineer</v>
      </c>
      <c r="M2766" s="29" t="str">
        <f>_xlfn.XLOOKUP($C2766,mapping!$J$2:$J$5,mapping!$K$2:$K$5,,0)</f>
        <v>Full-Time</v>
      </c>
      <c r="N2766" s="29" t="str">
        <f>_xlfn.XLOOKUP($B2766,mapping!$G$2:$G$5,mapping!$H$2:$H$5,,0)</f>
        <v>Senior</v>
      </c>
      <c r="O2766" s="29" t="str">
        <f>_xlfn.XLOOKUP($J2766,mapping!$D$2:$D$56,mapping!$E$2:$E$56,,0)</f>
        <v>United States</v>
      </c>
      <c r="P2766" s="29" t="str">
        <f>_xlfn.XLOOKUP($K2766,mapping!$P$2:$P$4,mapping!$Q$2:$Q$4,,0)</f>
        <v>Medium</v>
      </c>
      <c r="Q2766" s="29" t="str">
        <f>_xlfn.XLOOKUP($I2766,mapping!$M$2:$M$4,mapping!$N$2:$N$4,,0)</f>
        <v>Remote</v>
      </c>
    </row>
    <row r="2767" spans="1:17" x14ac:dyDescent="0.25">
      <c r="A2767" s="28">
        <v>2024</v>
      </c>
      <c r="B2767" s="29" t="s">
        <v>11</v>
      </c>
      <c r="C2767" s="29" t="s">
        <v>12</v>
      </c>
      <c r="D2767" s="29" t="s">
        <v>22</v>
      </c>
      <c r="E2767" s="28">
        <v>112000</v>
      </c>
      <c r="F2767" s="29" t="s">
        <v>14</v>
      </c>
      <c r="G2767" s="28">
        <v>112000</v>
      </c>
      <c r="H2767" s="29" t="s">
        <v>17</v>
      </c>
      <c r="I2767" s="28">
        <v>0</v>
      </c>
      <c r="J2767" s="29" t="s">
        <v>17</v>
      </c>
      <c r="K2767" s="29" t="s">
        <v>16</v>
      </c>
      <c r="L2767" s="29" t="str">
        <f>_xlfn.XLOOKUP($D2767,mapping!$B$2:$B$124,mapping!$A$2:$A$124,,0)</f>
        <v>Data Scientist</v>
      </c>
      <c r="M2767" s="29" t="str">
        <f>_xlfn.XLOOKUP($C2767,mapping!$J$2:$J$5,mapping!$K$2:$K$5,,0)</f>
        <v>Full-Time</v>
      </c>
      <c r="N2767" s="29" t="str">
        <f>_xlfn.XLOOKUP($B2767,mapping!$G$2:$G$5,mapping!$H$2:$H$5,,0)</f>
        <v>Mid-Level</v>
      </c>
      <c r="O2767" s="29" t="str">
        <f>_xlfn.XLOOKUP($J2767,mapping!$D$2:$D$56,mapping!$E$2:$E$56,,0)</f>
        <v>United States</v>
      </c>
      <c r="P2767" s="29" t="str">
        <f>_xlfn.XLOOKUP($K2767,mapping!$P$2:$P$4,mapping!$Q$2:$Q$4,,0)</f>
        <v>Medium</v>
      </c>
      <c r="Q2767" s="29" t="str">
        <f>_xlfn.XLOOKUP($I2767,mapping!$M$2:$M$4,mapping!$N$2:$N$4,,0)</f>
        <v>On-site</v>
      </c>
    </row>
    <row r="2768" spans="1:17" x14ac:dyDescent="0.25">
      <c r="A2768" s="28">
        <v>2023</v>
      </c>
      <c r="B2768" s="29" t="s">
        <v>21</v>
      </c>
      <c r="C2768" s="29" t="s">
        <v>12</v>
      </c>
      <c r="D2768" s="29" t="s">
        <v>18</v>
      </c>
      <c r="E2768" s="28">
        <v>253000</v>
      </c>
      <c r="F2768" s="29" t="s">
        <v>14</v>
      </c>
      <c r="G2768" s="28">
        <v>253000</v>
      </c>
      <c r="H2768" s="29" t="s">
        <v>17</v>
      </c>
      <c r="I2768" s="28">
        <v>100</v>
      </c>
      <c r="J2768" s="29" t="s">
        <v>17</v>
      </c>
      <c r="K2768" s="29" t="s">
        <v>16</v>
      </c>
      <c r="L2768" s="29" t="str">
        <f>_xlfn.XLOOKUP($D2768,mapping!$B$2:$B$124,mapping!$A$2:$A$124,,0)</f>
        <v>Machine Learning Engineer</v>
      </c>
      <c r="M2768" s="29" t="str">
        <f>_xlfn.XLOOKUP($C2768,mapping!$J$2:$J$5,mapping!$K$2:$K$5,,0)</f>
        <v>Full-Time</v>
      </c>
      <c r="N2768" s="29" t="str">
        <f>_xlfn.XLOOKUP($B2768,mapping!$G$2:$G$5,mapping!$H$2:$H$5,,0)</f>
        <v>Senior</v>
      </c>
      <c r="O2768" s="29" t="str">
        <f>_xlfn.XLOOKUP($J2768,mapping!$D$2:$D$56,mapping!$E$2:$E$56,,0)</f>
        <v>United States</v>
      </c>
      <c r="P2768" s="29" t="str">
        <f>_xlfn.XLOOKUP($K2768,mapping!$P$2:$P$4,mapping!$Q$2:$Q$4,,0)</f>
        <v>Medium</v>
      </c>
      <c r="Q2768" s="29" t="str">
        <f>_xlfn.XLOOKUP($I2768,mapping!$M$2:$M$4,mapping!$N$2:$N$4,,0)</f>
        <v>Remote</v>
      </c>
    </row>
    <row r="2769" spans="1:17" x14ac:dyDescent="0.25">
      <c r="A2769" s="28">
        <v>2023</v>
      </c>
      <c r="B2769" s="29" t="s">
        <v>21</v>
      </c>
      <c r="C2769" s="29" t="s">
        <v>12</v>
      </c>
      <c r="D2769" s="29" t="s">
        <v>18</v>
      </c>
      <c r="E2769" s="28">
        <v>204500</v>
      </c>
      <c r="F2769" s="29" t="s">
        <v>14</v>
      </c>
      <c r="G2769" s="28">
        <v>204500</v>
      </c>
      <c r="H2769" s="29" t="s">
        <v>17</v>
      </c>
      <c r="I2769" s="28">
        <v>0</v>
      </c>
      <c r="J2769" s="29" t="s">
        <v>17</v>
      </c>
      <c r="K2769" s="29" t="s">
        <v>16</v>
      </c>
      <c r="L2769" s="29" t="str">
        <f>_xlfn.XLOOKUP($D2769,mapping!$B$2:$B$124,mapping!$A$2:$A$124,,0)</f>
        <v>Machine Learning Engineer</v>
      </c>
      <c r="M2769" s="29" t="str">
        <f>_xlfn.XLOOKUP($C2769,mapping!$J$2:$J$5,mapping!$K$2:$K$5,,0)</f>
        <v>Full-Time</v>
      </c>
      <c r="N2769" s="29" t="str">
        <f>_xlfn.XLOOKUP($B2769,mapping!$G$2:$G$5,mapping!$H$2:$H$5,,0)</f>
        <v>Senior</v>
      </c>
      <c r="O2769" s="29" t="str">
        <f>_xlfn.XLOOKUP($J2769,mapping!$D$2:$D$56,mapping!$E$2:$E$56,,0)</f>
        <v>United States</v>
      </c>
      <c r="P2769" s="29" t="str">
        <f>_xlfn.XLOOKUP($K2769,mapping!$P$2:$P$4,mapping!$Q$2:$Q$4,,0)</f>
        <v>Medium</v>
      </c>
      <c r="Q2769" s="29" t="str">
        <f>_xlfn.XLOOKUP($I2769,mapping!$M$2:$M$4,mapping!$N$2:$N$4,,0)</f>
        <v>On-site</v>
      </c>
    </row>
    <row r="2770" spans="1:17" x14ac:dyDescent="0.25">
      <c r="A2770" s="28">
        <v>2023</v>
      </c>
      <c r="B2770" s="29" t="s">
        <v>21</v>
      </c>
      <c r="C2770" s="29" t="s">
        <v>12</v>
      </c>
      <c r="D2770" s="29" t="s">
        <v>18</v>
      </c>
      <c r="E2770" s="28">
        <v>204500</v>
      </c>
      <c r="F2770" s="29" t="s">
        <v>14</v>
      </c>
      <c r="G2770" s="28">
        <v>204500</v>
      </c>
      <c r="H2770" s="29" t="s">
        <v>17</v>
      </c>
      <c r="I2770" s="28">
        <v>0</v>
      </c>
      <c r="J2770" s="29" t="s">
        <v>17</v>
      </c>
      <c r="K2770" s="29" t="s">
        <v>16</v>
      </c>
      <c r="L2770" s="29" t="str">
        <f>_xlfn.XLOOKUP($D2770,mapping!$B$2:$B$124,mapping!$A$2:$A$124,,0)</f>
        <v>Machine Learning Engineer</v>
      </c>
      <c r="M2770" s="29" t="str">
        <f>_xlfn.XLOOKUP($C2770,mapping!$J$2:$J$5,mapping!$K$2:$K$5,,0)</f>
        <v>Full-Time</v>
      </c>
      <c r="N2770" s="29" t="str">
        <f>_xlfn.XLOOKUP($B2770,mapping!$G$2:$G$5,mapping!$H$2:$H$5,,0)</f>
        <v>Senior</v>
      </c>
      <c r="O2770" s="29" t="str">
        <f>_xlfn.XLOOKUP($J2770,mapping!$D$2:$D$56,mapping!$E$2:$E$56,,0)</f>
        <v>United States</v>
      </c>
      <c r="P2770" s="29" t="str">
        <f>_xlfn.XLOOKUP($K2770,mapping!$P$2:$P$4,mapping!$Q$2:$Q$4,,0)</f>
        <v>Medium</v>
      </c>
      <c r="Q2770" s="29" t="str">
        <f>_xlfn.XLOOKUP($I2770,mapping!$M$2:$M$4,mapping!$N$2:$N$4,,0)</f>
        <v>On-site</v>
      </c>
    </row>
    <row r="2771" spans="1:17" x14ac:dyDescent="0.25">
      <c r="A2771" s="28">
        <v>2023</v>
      </c>
      <c r="B2771" s="29" t="s">
        <v>21</v>
      </c>
      <c r="C2771" s="29" t="s">
        <v>12</v>
      </c>
      <c r="D2771" s="29" t="s">
        <v>62</v>
      </c>
      <c r="E2771" s="28">
        <v>104300</v>
      </c>
      <c r="F2771" s="29" t="s">
        <v>14</v>
      </c>
      <c r="G2771" s="28">
        <v>104300</v>
      </c>
      <c r="H2771" s="29" t="s">
        <v>17</v>
      </c>
      <c r="I2771" s="28">
        <v>0</v>
      </c>
      <c r="J2771" s="29" t="s">
        <v>17</v>
      </c>
      <c r="K2771" s="29" t="s">
        <v>33</v>
      </c>
      <c r="L2771" s="29" t="str">
        <f>_xlfn.XLOOKUP($D2771,mapping!$B$2:$B$124,mapping!$A$2:$A$124,,0)</f>
        <v>Business Intelligence</v>
      </c>
      <c r="M2771" s="29" t="str">
        <f>_xlfn.XLOOKUP($C2771,mapping!$J$2:$J$5,mapping!$K$2:$K$5,,0)</f>
        <v>Full-Time</v>
      </c>
      <c r="N2771" s="29" t="str">
        <f>_xlfn.XLOOKUP($B2771,mapping!$G$2:$G$5,mapping!$H$2:$H$5,,0)</f>
        <v>Senior</v>
      </c>
      <c r="O2771" s="29" t="str">
        <f>_xlfn.XLOOKUP($J2771,mapping!$D$2:$D$56,mapping!$E$2:$E$56,,0)</f>
        <v>United States</v>
      </c>
      <c r="P2771" s="29" t="str">
        <f>_xlfn.XLOOKUP($K2771,mapping!$P$2:$P$4,mapping!$Q$2:$Q$4,,0)</f>
        <v>Large</v>
      </c>
      <c r="Q2771" s="29" t="str">
        <f>_xlfn.XLOOKUP($I2771,mapping!$M$2:$M$4,mapping!$N$2:$N$4,,0)</f>
        <v>On-site</v>
      </c>
    </row>
    <row r="2772" spans="1:17" x14ac:dyDescent="0.25">
      <c r="A2772" s="28">
        <v>2023</v>
      </c>
      <c r="B2772" s="29" t="s">
        <v>21</v>
      </c>
      <c r="C2772" s="29" t="s">
        <v>12</v>
      </c>
      <c r="D2772" s="29" t="s">
        <v>23</v>
      </c>
      <c r="E2772" s="28">
        <v>240000</v>
      </c>
      <c r="F2772" s="29" t="s">
        <v>14</v>
      </c>
      <c r="G2772" s="28">
        <v>240000</v>
      </c>
      <c r="H2772" s="29" t="s">
        <v>17</v>
      </c>
      <c r="I2772" s="28">
        <v>100</v>
      </c>
      <c r="J2772" s="29" t="s">
        <v>17</v>
      </c>
      <c r="K2772" s="29" t="s">
        <v>16</v>
      </c>
      <c r="L2772" s="29" t="str">
        <f>_xlfn.XLOOKUP($D2772,mapping!$B$2:$B$124,mapping!$A$2:$A$124,,0)</f>
        <v>Researcher</v>
      </c>
      <c r="M2772" s="29" t="str">
        <f>_xlfn.XLOOKUP($C2772,mapping!$J$2:$J$5,mapping!$K$2:$K$5,,0)</f>
        <v>Full-Time</v>
      </c>
      <c r="N2772" s="29" t="str">
        <f>_xlfn.XLOOKUP($B2772,mapping!$G$2:$G$5,mapping!$H$2:$H$5,,0)</f>
        <v>Senior</v>
      </c>
      <c r="O2772" s="29" t="str">
        <f>_xlfn.XLOOKUP($J2772,mapping!$D$2:$D$56,mapping!$E$2:$E$56,,0)</f>
        <v>United States</v>
      </c>
      <c r="P2772" s="29" t="str">
        <f>_xlfn.XLOOKUP($K2772,mapping!$P$2:$P$4,mapping!$Q$2:$Q$4,,0)</f>
        <v>Medium</v>
      </c>
      <c r="Q2772" s="29" t="str">
        <f>_xlfn.XLOOKUP($I2772,mapping!$M$2:$M$4,mapping!$N$2:$N$4,,0)</f>
        <v>Remote</v>
      </c>
    </row>
    <row r="2773" spans="1:17" x14ac:dyDescent="0.25">
      <c r="A2773" s="28">
        <v>2022</v>
      </c>
      <c r="B2773" s="29" t="s">
        <v>11</v>
      </c>
      <c r="C2773" s="29" t="s">
        <v>12</v>
      </c>
      <c r="D2773" s="29" t="s">
        <v>13</v>
      </c>
      <c r="E2773" s="28">
        <v>150000</v>
      </c>
      <c r="F2773" s="29" t="s">
        <v>14</v>
      </c>
      <c r="G2773" s="28">
        <v>150000</v>
      </c>
      <c r="H2773" s="29" t="s">
        <v>17</v>
      </c>
      <c r="I2773" s="28">
        <v>0</v>
      </c>
      <c r="J2773" s="29" t="s">
        <v>17</v>
      </c>
      <c r="K2773" s="29" t="s">
        <v>16</v>
      </c>
      <c r="L2773" s="29" t="str">
        <f>_xlfn.XLOOKUP($D2773,mapping!$B$2:$B$124,mapping!$A$2:$A$124,,0)</f>
        <v>Data Analyst</v>
      </c>
      <c r="M2773" s="29" t="str">
        <f>_xlfn.XLOOKUP($C2773,mapping!$J$2:$J$5,mapping!$K$2:$K$5,,0)</f>
        <v>Full-Time</v>
      </c>
      <c r="N2773" s="29" t="str">
        <f>_xlfn.XLOOKUP($B2773,mapping!$G$2:$G$5,mapping!$H$2:$H$5,,0)</f>
        <v>Mid-Level</v>
      </c>
      <c r="O2773" s="29" t="str">
        <f>_xlfn.XLOOKUP($J2773,mapping!$D$2:$D$56,mapping!$E$2:$E$56,,0)</f>
        <v>United States</v>
      </c>
      <c r="P2773" s="29" t="str">
        <f>_xlfn.XLOOKUP($K2773,mapping!$P$2:$P$4,mapping!$Q$2:$Q$4,,0)</f>
        <v>Medium</v>
      </c>
      <c r="Q2773" s="29" t="str">
        <f>_xlfn.XLOOKUP($I2773,mapping!$M$2:$M$4,mapping!$N$2:$N$4,,0)</f>
        <v>On-site</v>
      </c>
    </row>
    <row r="2774" spans="1:17" x14ac:dyDescent="0.25">
      <c r="A2774" s="28">
        <v>2023</v>
      </c>
      <c r="B2774" s="29" t="s">
        <v>21</v>
      </c>
      <c r="C2774" s="29" t="s">
        <v>12</v>
      </c>
      <c r="D2774" s="29" t="s">
        <v>18</v>
      </c>
      <c r="E2774" s="28">
        <v>109400</v>
      </c>
      <c r="F2774" s="29" t="s">
        <v>14</v>
      </c>
      <c r="G2774" s="28">
        <v>109400</v>
      </c>
      <c r="H2774" s="29" t="s">
        <v>17</v>
      </c>
      <c r="I2774" s="28">
        <v>0</v>
      </c>
      <c r="J2774" s="29" t="s">
        <v>17</v>
      </c>
      <c r="K2774" s="29" t="s">
        <v>16</v>
      </c>
      <c r="L2774" s="29" t="str">
        <f>_xlfn.XLOOKUP($D2774,mapping!$B$2:$B$124,mapping!$A$2:$A$124,,0)</f>
        <v>Machine Learning Engineer</v>
      </c>
      <c r="M2774" s="29" t="str">
        <f>_xlfn.XLOOKUP($C2774,mapping!$J$2:$J$5,mapping!$K$2:$K$5,,0)</f>
        <v>Full-Time</v>
      </c>
      <c r="N2774" s="29" t="str">
        <f>_xlfn.XLOOKUP($B2774,mapping!$G$2:$G$5,mapping!$H$2:$H$5,,0)</f>
        <v>Senior</v>
      </c>
      <c r="O2774" s="29" t="str">
        <f>_xlfn.XLOOKUP($J2774,mapping!$D$2:$D$56,mapping!$E$2:$E$56,,0)</f>
        <v>United States</v>
      </c>
      <c r="P2774" s="29" t="str">
        <f>_xlfn.XLOOKUP($K2774,mapping!$P$2:$P$4,mapping!$Q$2:$Q$4,,0)</f>
        <v>Medium</v>
      </c>
      <c r="Q2774" s="29" t="str">
        <f>_xlfn.XLOOKUP($I2774,mapping!$M$2:$M$4,mapping!$N$2:$N$4,,0)</f>
        <v>On-site</v>
      </c>
    </row>
    <row r="2775" spans="1:17" x14ac:dyDescent="0.25">
      <c r="A2775" s="28">
        <v>2024</v>
      </c>
      <c r="B2775" s="29" t="s">
        <v>21</v>
      </c>
      <c r="C2775" s="29" t="s">
        <v>12</v>
      </c>
      <c r="D2775" s="29" t="s">
        <v>34</v>
      </c>
      <c r="E2775" s="28">
        <v>245000</v>
      </c>
      <c r="F2775" s="29" t="s">
        <v>14</v>
      </c>
      <c r="G2775" s="28">
        <v>245000</v>
      </c>
      <c r="H2775" s="29" t="s">
        <v>17</v>
      </c>
      <c r="I2775" s="28">
        <v>0</v>
      </c>
      <c r="J2775" s="29" t="s">
        <v>17</v>
      </c>
      <c r="K2775" s="29" t="s">
        <v>16</v>
      </c>
      <c r="L2775" s="29" t="str">
        <f>_xlfn.XLOOKUP($D2775,mapping!$B$2:$B$124,mapping!$A$2:$A$124,,0)</f>
        <v>Researcher</v>
      </c>
      <c r="M2775" s="29" t="str">
        <f>_xlfn.XLOOKUP($C2775,mapping!$J$2:$J$5,mapping!$K$2:$K$5,,0)</f>
        <v>Full-Time</v>
      </c>
      <c r="N2775" s="29" t="str">
        <f>_xlfn.XLOOKUP($B2775,mapping!$G$2:$G$5,mapping!$H$2:$H$5,,0)</f>
        <v>Senior</v>
      </c>
      <c r="O2775" s="29" t="str">
        <f>_xlfn.XLOOKUP($J2775,mapping!$D$2:$D$56,mapping!$E$2:$E$56,,0)</f>
        <v>United States</v>
      </c>
      <c r="P2775" s="29" t="str">
        <f>_xlfn.XLOOKUP($K2775,mapping!$P$2:$P$4,mapping!$Q$2:$Q$4,,0)</f>
        <v>Medium</v>
      </c>
      <c r="Q2775" s="29" t="str">
        <f>_xlfn.XLOOKUP($I2775,mapping!$M$2:$M$4,mapping!$N$2:$N$4,,0)</f>
        <v>On-site</v>
      </c>
    </row>
    <row r="2776" spans="1:17" x14ac:dyDescent="0.25">
      <c r="A2776" s="28">
        <v>2024</v>
      </c>
      <c r="B2776" s="29" t="s">
        <v>21</v>
      </c>
      <c r="C2776" s="29" t="s">
        <v>12</v>
      </c>
      <c r="D2776" s="29" t="s">
        <v>108</v>
      </c>
      <c r="E2776" s="28">
        <v>53300</v>
      </c>
      <c r="F2776" s="29" t="s">
        <v>14</v>
      </c>
      <c r="G2776" s="28">
        <v>53300</v>
      </c>
      <c r="H2776" s="29" t="s">
        <v>17</v>
      </c>
      <c r="I2776" s="28">
        <v>0</v>
      </c>
      <c r="J2776" s="29" t="s">
        <v>17</v>
      </c>
      <c r="K2776" s="29" t="s">
        <v>16</v>
      </c>
      <c r="L2776" s="29" t="str">
        <f>_xlfn.XLOOKUP($D2776,mapping!$B$2:$B$124,mapping!$A$2:$A$124,,0)</f>
        <v>Data Engineer</v>
      </c>
      <c r="M2776" s="29" t="str">
        <f>_xlfn.XLOOKUP($C2776,mapping!$J$2:$J$5,mapping!$K$2:$K$5,,0)</f>
        <v>Full-Time</v>
      </c>
      <c r="N2776" s="29" t="str">
        <f>_xlfn.XLOOKUP($B2776,mapping!$G$2:$G$5,mapping!$H$2:$H$5,,0)</f>
        <v>Senior</v>
      </c>
      <c r="O2776" s="29" t="str">
        <f>_xlfn.XLOOKUP($J2776,mapping!$D$2:$D$56,mapping!$E$2:$E$56,,0)</f>
        <v>United States</v>
      </c>
      <c r="P2776" s="29" t="str">
        <f>_xlfn.XLOOKUP($K2776,mapping!$P$2:$P$4,mapping!$Q$2:$Q$4,,0)</f>
        <v>Medium</v>
      </c>
      <c r="Q2776" s="29" t="str">
        <f>_xlfn.XLOOKUP($I2776,mapping!$M$2:$M$4,mapping!$N$2:$N$4,,0)</f>
        <v>On-site</v>
      </c>
    </row>
    <row r="2777" spans="1:17" x14ac:dyDescent="0.25">
      <c r="A2777" s="28">
        <v>2024</v>
      </c>
      <c r="B2777" s="29" t="s">
        <v>21</v>
      </c>
      <c r="C2777" s="29" t="s">
        <v>12</v>
      </c>
      <c r="D2777" s="29" t="s">
        <v>50</v>
      </c>
      <c r="E2777" s="28">
        <v>252000</v>
      </c>
      <c r="F2777" s="29" t="s">
        <v>14</v>
      </c>
      <c r="G2777" s="28">
        <v>252000</v>
      </c>
      <c r="H2777" s="29" t="s">
        <v>17</v>
      </c>
      <c r="I2777" s="28">
        <v>0</v>
      </c>
      <c r="J2777" s="29" t="s">
        <v>17</v>
      </c>
      <c r="K2777" s="29" t="s">
        <v>16</v>
      </c>
      <c r="L2777" s="29" t="str">
        <f>_xlfn.XLOOKUP($D2777,mapping!$B$2:$B$124,mapping!$A$2:$A$124,,0)</f>
        <v>Machine Learning Engineer</v>
      </c>
      <c r="M2777" s="29" t="str">
        <f>_xlfn.XLOOKUP($C2777,mapping!$J$2:$J$5,mapping!$K$2:$K$5,,0)</f>
        <v>Full-Time</v>
      </c>
      <c r="N2777" s="29" t="str">
        <f>_xlfn.XLOOKUP($B2777,mapping!$G$2:$G$5,mapping!$H$2:$H$5,,0)</f>
        <v>Senior</v>
      </c>
      <c r="O2777" s="29" t="str">
        <f>_xlfn.XLOOKUP($J2777,mapping!$D$2:$D$56,mapping!$E$2:$E$56,,0)</f>
        <v>United States</v>
      </c>
      <c r="P2777" s="29" t="str">
        <f>_xlfn.XLOOKUP($K2777,mapping!$P$2:$P$4,mapping!$Q$2:$Q$4,,0)</f>
        <v>Medium</v>
      </c>
      <c r="Q2777" s="29" t="str">
        <f>_xlfn.XLOOKUP($I2777,mapping!$M$2:$M$4,mapping!$N$2:$N$4,,0)</f>
        <v>On-site</v>
      </c>
    </row>
    <row r="2778" spans="1:17" x14ac:dyDescent="0.25">
      <c r="A2778" s="28">
        <v>2023</v>
      </c>
      <c r="B2778" s="29" t="s">
        <v>21</v>
      </c>
      <c r="C2778" s="29" t="s">
        <v>12</v>
      </c>
      <c r="D2778" s="29" t="s">
        <v>13</v>
      </c>
      <c r="E2778" s="28">
        <v>106800</v>
      </c>
      <c r="F2778" s="29" t="s">
        <v>14</v>
      </c>
      <c r="G2778" s="28">
        <v>106800</v>
      </c>
      <c r="H2778" s="29" t="s">
        <v>17</v>
      </c>
      <c r="I2778" s="28">
        <v>0</v>
      </c>
      <c r="J2778" s="29" t="s">
        <v>17</v>
      </c>
      <c r="K2778" s="29" t="s">
        <v>16</v>
      </c>
      <c r="L2778" s="29" t="str">
        <f>_xlfn.XLOOKUP($D2778,mapping!$B$2:$B$124,mapping!$A$2:$A$124,,0)</f>
        <v>Data Analyst</v>
      </c>
      <c r="M2778" s="29" t="str">
        <f>_xlfn.XLOOKUP($C2778,mapping!$J$2:$J$5,mapping!$K$2:$K$5,,0)</f>
        <v>Full-Time</v>
      </c>
      <c r="N2778" s="29" t="str">
        <f>_xlfn.XLOOKUP($B2778,mapping!$G$2:$G$5,mapping!$H$2:$H$5,,0)</f>
        <v>Senior</v>
      </c>
      <c r="O2778" s="29" t="str">
        <f>_xlfn.XLOOKUP($J2778,mapping!$D$2:$D$56,mapping!$E$2:$E$56,,0)</f>
        <v>United States</v>
      </c>
      <c r="P2778" s="29" t="str">
        <f>_xlfn.XLOOKUP($K2778,mapping!$P$2:$P$4,mapping!$Q$2:$Q$4,,0)</f>
        <v>Medium</v>
      </c>
      <c r="Q2778" s="29" t="str">
        <f>_xlfn.XLOOKUP($I2778,mapping!$M$2:$M$4,mapping!$N$2:$N$4,,0)</f>
        <v>On-site</v>
      </c>
    </row>
    <row r="2779" spans="1:17" x14ac:dyDescent="0.25">
      <c r="A2779" s="28">
        <v>2024</v>
      </c>
      <c r="B2779" s="29" t="s">
        <v>11</v>
      </c>
      <c r="C2779" s="29" t="s">
        <v>12</v>
      </c>
      <c r="D2779" s="29" t="s">
        <v>57</v>
      </c>
      <c r="E2779" s="28">
        <v>142500</v>
      </c>
      <c r="F2779" s="29" t="s">
        <v>14</v>
      </c>
      <c r="G2779" s="28">
        <v>142500</v>
      </c>
      <c r="H2779" s="29" t="s">
        <v>17</v>
      </c>
      <c r="I2779" s="28">
        <v>100</v>
      </c>
      <c r="J2779" s="29" t="s">
        <v>17</v>
      </c>
      <c r="K2779" s="29" t="s">
        <v>16</v>
      </c>
      <c r="L2779" s="29" t="str">
        <f>_xlfn.XLOOKUP($D2779,mapping!$B$2:$B$124,mapping!$A$2:$A$124,,0)</f>
        <v>Data Scientist</v>
      </c>
      <c r="M2779" s="29" t="str">
        <f>_xlfn.XLOOKUP($C2779,mapping!$J$2:$J$5,mapping!$K$2:$K$5,,0)</f>
        <v>Full-Time</v>
      </c>
      <c r="N2779" s="29" t="str">
        <f>_xlfn.XLOOKUP($B2779,mapping!$G$2:$G$5,mapping!$H$2:$H$5,,0)</f>
        <v>Mid-Level</v>
      </c>
      <c r="O2779" s="29" t="str">
        <f>_xlfn.XLOOKUP($J2779,mapping!$D$2:$D$56,mapping!$E$2:$E$56,,0)</f>
        <v>United States</v>
      </c>
      <c r="P2779" s="29" t="str">
        <f>_xlfn.XLOOKUP($K2779,mapping!$P$2:$P$4,mapping!$Q$2:$Q$4,,0)</f>
        <v>Medium</v>
      </c>
      <c r="Q2779" s="29" t="str">
        <f>_xlfn.XLOOKUP($I2779,mapping!$M$2:$M$4,mapping!$N$2:$N$4,,0)</f>
        <v>Remote</v>
      </c>
    </row>
    <row r="2780" spans="1:17" x14ac:dyDescent="0.25">
      <c r="A2780" s="28">
        <v>2022</v>
      </c>
      <c r="B2780" s="29" t="s">
        <v>29</v>
      </c>
      <c r="C2780" s="29" t="s">
        <v>12</v>
      </c>
      <c r="D2780" s="29" t="s">
        <v>26</v>
      </c>
      <c r="E2780" s="28">
        <v>160000</v>
      </c>
      <c r="F2780" s="29" t="s">
        <v>14</v>
      </c>
      <c r="G2780" s="28">
        <v>160000</v>
      </c>
      <c r="H2780" s="29" t="s">
        <v>17</v>
      </c>
      <c r="I2780" s="28">
        <v>0</v>
      </c>
      <c r="J2780" s="29" t="s">
        <v>17</v>
      </c>
      <c r="K2780" s="29" t="s">
        <v>16</v>
      </c>
      <c r="L2780" s="29" t="str">
        <f>_xlfn.XLOOKUP($D2780,mapping!$B$2:$B$124,mapping!$A$2:$A$124,,0)</f>
        <v>Data Engineer</v>
      </c>
      <c r="M2780" s="29" t="str">
        <f>_xlfn.XLOOKUP($C2780,mapping!$J$2:$J$5,mapping!$K$2:$K$5,,0)</f>
        <v>Full-Time</v>
      </c>
      <c r="N2780" s="29" t="str">
        <f>_xlfn.XLOOKUP($B2780,mapping!$G$2:$G$5,mapping!$H$2:$H$5,,0)</f>
        <v>Junior</v>
      </c>
      <c r="O2780" s="29" t="str">
        <f>_xlfn.XLOOKUP($J2780,mapping!$D$2:$D$56,mapping!$E$2:$E$56,,0)</f>
        <v>United States</v>
      </c>
      <c r="P2780" s="29" t="str">
        <f>_xlfn.XLOOKUP($K2780,mapping!$P$2:$P$4,mapping!$Q$2:$Q$4,,0)</f>
        <v>Medium</v>
      </c>
      <c r="Q2780" s="29" t="str">
        <f>_xlfn.XLOOKUP($I2780,mapping!$M$2:$M$4,mapping!$N$2:$N$4,,0)</f>
        <v>On-site</v>
      </c>
    </row>
    <row r="2781" spans="1:17" x14ac:dyDescent="0.25">
      <c r="A2781" s="28">
        <v>2024</v>
      </c>
      <c r="B2781" s="29" t="s">
        <v>11</v>
      </c>
      <c r="C2781" s="29" t="s">
        <v>12</v>
      </c>
      <c r="D2781" s="29" t="s">
        <v>22</v>
      </c>
      <c r="E2781" s="28">
        <v>144650</v>
      </c>
      <c r="F2781" s="29" t="s">
        <v>14</v>
      </c>
      <c r="G2781" s="28">
        <v>144650</v>
      </c>
      <c r="H2781" s="29" t="s">
        <v>17</v>
      </c>
      <c r="I2781" s="28">
        <v>0</v>
      </c>
      <c r="J2781" s="29" t="s">
        <v>17</v>
      </c>
      <c r="K2781" s="29" t="s">
        <v>16</v>
      </c>
      <c r="L2781" s="29" t="str">
        <f>_xlfn.XLOOKUP($D2781,mapping!$B$2:$B$124,mapping!$A$2:$A$124,,0)</f>
        <v>Data Scientist</v>
      </c>
      <c r="M2781" s="29" t="str">
        <f>_xlfn.XLOOKUP($C2781,mapping!$J$2:$J$5,mapping!$K$2:$K$5,,0)</f>
        <v>Full-Time</v>
      </c>
      <c r="N2781" s="29" t="str">
        <f>_xlfn.XLOOKUP($B2781,mapping!$G$2:$G$5,mapping!$H$2:$H$5,,0)</f>
        <v>Mid-Level</v>
      </c>
      <c r="O2781" s="29" t="str">
        <f>_xlfn.XLOOKUP($J2781,mapping!$D$2:$D$56,mapping!$E$2:$E$56,,0)</f>
        <v>United States</v>
      </c>
      <c r="P2781" s="29" t="str">
        <f>_xlfn.XLOOKUP($K2781,mapping!$P$2:$P$4,mapping!$Q$2:$Q$4,,0)</f>
        <v>Medium</v>
      </c>
      <c r="Q2781" s="29" t="str">
        <f>_xlfn.XLOOKUP($I2781,mapping!$M$2:$M$4,mapping!$N$2:$N$4,,0)</f>
        <v>On-site</v>
      </c>
    </row>
    <row r="2782" spans="1:17" x14ac:dyDescent="0.25">
      <c r="A2782" s="28">
        <v>2023</v>
      </c>
      <c r="B2782" s="29" t="s">
        <v>21</v>
      </c>
      <c r="C2782" s="29" t="s">
        <v>12</v>
      </c>
      <c r="D2782" s="29" t="s">
        <v>62</v>
      </c>
      <c r="E2782" s="28">
        <v>172200</v>
      </c>
      <c r="F2782" s="29" t="s">
        <v>14</v>
      </c>
      <c r="G2782" s="28">
        <v>172200</v>
      </c>
      <c r="H2782" s="29" t="s">
        <v>17</v>
      </c>
      <c r="I2782" s="28">
        <v>0</v>
      </c>
      <c r="J2782" s="29" t="s">
        <v>17</v>
      </c>
      <c r="K2782" s="29" t="s">
        <v>16</v>
      </c>
      <c r="L2782" s="29" t="str">
        <f>_xlfn.XLOOKUP($D2782,mapping!$B$2:$B$124,mapping!$A$2:$A$124,,0)</f>
        <v>Business Intelligence</v>
      </c>
      <c r="M2782" s="29" t="str">
        <f>_xlfn.XLOOKUP($C2782,mapping!$J$2:$J$5,mapping!$K$2:$K$5,,0)</f>
        <v>Full-Time</v>
      </c>
      <c r="N2782" s="29" t="str">
        <f>_xlfn.XLOOKUP($B2782,mapping!$G$2:$G$5,mapping!$H$2:$H$5,,0)</f>
        <v>Senior</v>
      </c>
      <c r="O2782" s="29" t="str">
        <f>_xlfn.XLOOKUP($J2782,mapping!$D$2:$D$56,mapping!$E$2:$E$56,,0)</f>
        <v>United States</v>
      </c>
      <c r="P2782" s="29" t="str">
        <f>_xlfn.XLOOKUP($K2782,mapping!$P$2:$P$4,mapping!$Q$2:$Q$4,,0)</f>
        <v>Medium</v>
      </c>
      <c r="Q2782" s="29" t="str">
        <f>_xlfn.XLOOKUP($I2782,mapping!$M$2:$M$4,mapping!$N$2:$N$4,,0)</f>
        <v>On-site</v>
      </c>
    </row>
    <row r="2783" spans="1:17" x14ac:dyDescent="0.25">
      <c r="A2783" s="28">
        <v>2024</v>
      </c>
      <c r="B2783" s="29" t="s">
        <v>21</v>
      </c>
      <c r="C2783" s="29" t="s">
        <v>12</v>
      </c>
      <c r="D2783" s="29" t="s">
        <v>18</v>
      </c>
      <c r="E2783" s="28">
        <v>234700</v>
      </c>
      <c r="F2783" s="29" t="s">
        <v>14</v>
      </c>
      <c r="G2783" s="28">
        <v>234700</v>
      </c>
      <c r="H2783" s="29" t="s">
        <v>17</v>
      </c>
      <c r="I2783" s="28">
        <v>0</v>
      </c>
      <c r="J2783" s="29" t="s">
        <v>17</v>
      </c>
      <c r="K2783" s="29" t="s">
        <v>16</v>
      </c>
      <c r="L2783" s="29" t="str">
        <f>_xlfn.XLOOKUP($D2783,mapping!$B$2:$B$124,mapping!$A$2:$A$124,,0)</f>
        <v>Machine Learning Engineer</v>
      </c>
      <c r="M2783" s="29" t="str">
        <f>_xlfn.XLOOKUP($C2783,mapping!$J$2:$J$5,mapping!$K$2:$K$5,,0)</f>
        <v>Full-Time</v>
      </c>
      <c r="N2783" s="29" t="str">
        <f>_xlfn.XLOOKUP($B2783,mapping!$G$2:$G$5,mapping!$H$2:$H$5,,0)</f>
        <v>Senior</v>
      </c>
      <c r="O2783" s="29" t="str">
        <f>_xlfn.XLOOKUP($J2783,mapping!$D$2:$D$56,mapping!$E$2:$E$56,,0)</f>
        <v>United States</v>
      </c>
      <c r="P2783" s="29" t="str">
        <f>_xlfn.XLOOKUP($K2783,mapping!$P$2:$P$4,mapping!$Q$2:$Q$4,,0)</f>
        <v>Medium</v>
      </c>
      <c r="Q2783" s="29" t="str">
        <f>_xlfn.XLOOKUP($I2783,mapping!$M$2:$M$4,mapping!$N$2:$N$4,,0)</f>
        <v>On-site</v>
      </c>
    </row>
    <row r="2784" spans="1:17" x14ac:dyDescent="0.25">
      <c r="A2784" s="28">
        <v>2023</v>
      </c>
      <c r="B2784" s="29" t="s">
        <v>21</v>
      </c>
      <c r="C2784" s="29" t="s">
        <v>12</v>
      </c>
      <c r="D2784" s="29" t="s">
        <v>13</v>
      </c>
      <c r="E2784" s="28">
        <v>67000</v>
      </c>
      <c r="F2784" s="29" t="s">
        <v>14</v>
      </c>
      <c r="G2784" s="28">
        <v>67000</v>
      </c>
      <c r="H2784" s="29" t="s">
        <v>17</v>
      </c>
      <c r="I2784" s="28">
        <v>100</v>
      </c>
      <c r="J2784" s="29" t="s">
        <v>17</v>
      </c>
      <c r="K2784" s="29" t="s">
        <v>16</v>
      </c>
      <c r="L2784" s="29" t="str">
        <f>_xlfn.XLOOKUP($D2784,mapping!$B$2:$B$124,mapping!$A$2:$A$124,,0)</f>
        <v>Data Analyst</v>
      </c>
      <c r="M2784" s="29" t="str">
        <f>_xlfn.XLOOKUP($C2784,mapping!$J$2:$J$5,mapping!$K$2:$K$5,,0)</f>
        <v>Full-Time</v>
      </c>
      <c r="N2784" s="29" t="str">
        <f>_xlfn.XLOOKUP($B2784,mapping!$G$2:$G$5,mapping!$H$2:$H$5,,0)</f>
        <v>Senior</v>
      </c>
      <c r="O2784" s="29" t="str">
        <f>_xlfn.XLOOKUP($J2784,mapping!$D$2:$D$56,mapping!$E$2:$E$56,,0)</f>
        <v>United States</v>
      </c>
      <c r="P2784" s="29" t="str">
        <f>_xlfn.XLOOKUP($K2784,mapping!$P$2:$P$4,mapping!$Q$2:$Q$4,,0)</f>
        <v>Medium</v>
      </c>
      <c r="Q2784" s="29" t="str">
        <f>_xlfn.XLOOKUP($I2784,mapping!$M$2:$M$4,mapping!$N$2:$N$4,,0)</f>
        <v>Remote</v>
      </c>
    </row>
    <row r="2785" spans="1:17" x14ac:dyDescent="0.25">
      <c r="A2785" s="28">
        <v>2022</v>
      </c>
      <c r="B2785" s="29" t="s">
        <v>21</v>
      </c>
      <c r="C2785" s="29" t="s">
        <v>12</v>
      </c>
      <c r="D2785" s="29" t="s">
        <v>22</v>
      </c>
      <c r="E2785" s="28">
        <v>160000</v>
      </c>
      <c r="F2785" s="29" t="s">
        <v>14</v>
      </c>
      <c r="G2785" s="28">
        <v>160000</v>
      </c>
      <c r="H2785" s="29" t="s">
        <v>17</v>
      </c>
      <c r="I2785" s="28">
        <v>0</v>
      </c>
      <c r="J2785" s="29" t="s">
        <v>17</v>
      </c>
      <c r="K2785" s="29" t="s">
        <v>33</v>
      </c>
      <c r="L2785" s="29" t="str">
        <f>_xlfn.XLOOKUP($D2785,mapping!$B$2:$B$124,mapping!$A$2:$A$124,,0)</f>
        <v>Data Scientist</v>
      </c>
      <c r="M2785" s="29" t="str">
        <f>_xlfn.XLOOKUP($C2785,mapping!$J$2:$J$5,mapping!$K$2:$K$5,,0)</f>
        <v>Full-Time</v>
      </c>
      <c r="N2785" s="29" t="str">
        <f>_xlfn.XLOOKUP($B2785,mapping!$G$2:$G$5,mapping!$H$2:$H$5,,0)</f>
        <v>Senior</v>
      </c>
      <c r="O2785" s="29" t="str">
        <f>_xlfn.XLOOKUP($J2785,mapping!$D$2:$D$56,mapping!$E$2:$E$56,,0)</f>
        <v>United States</v>
      </c>
      <c r="P2785" s="29" t="str">
        <f>_xlfn.XLOOKUP($K2785,mapping!$P$2:$P$4,mapping!$Q$2:$Q$4,,0)</f>
        <v>Large</v>
      </c>
      <c r="Q2785" s="29" t="str">
        <f>_xlfn.XLOOKUP($I2785,mapping!$M$2:$M$4,mapping!$N$2:$N$4,,0)</f>
        <v>On-site</v>
      </c>
    </row>
    <row r="2786" spans="1:17" x14ac:dyDescent="0.25">
      <c r="A2786" s="28">
        <v>2024</v>
      </c>
      <c r="B2786" s="29" t="s">
        <v>21</v>
      </c>
      <c r="C2786" s="29" t="s">
        <v>12</v>
      </c>
      <c r="D2786" s="29" t="s">
        <v>22</v>
      </c>
      <c r="E2786" s="28">
        <v>226000</v>
      </c>
      <c r="F2786" s="29" t="s">
        <v>14</v>
      </c>
      <c r="G2786" s="28">
        <v>226000</v>
      </c>
      <c r="H2786" s="29" t="s">
        <v>17</v>
      </c>
      <c r="I2786" s="28">
        <v>0</v>
      </c>
      <c r="J2786" s="29" t="s">
        <v>17</v>
      </c>
      <c r="K2786" s="29" t="s">
        <v>16</v>
      </c>
      <c r="L2786" s="29" t="str">
        <f>_xlfn.XLOOKUP($D2786,mapping!$B$2:$B$124,mapping!$A$2:$A$124,,0)</f>
        <v>Data Scientist</v>
      </c>
      <c r="M2786" s="29" t="str">
        <f>_xlfn.XLOOKUP($C2786,mapping!$J$2:$J$5,mapping!$K$2:$K$5,,0)</f>
        <v>Full-Time</v>
      </c>
      <c r="N2786" s="29" t="str">
        <f>_xlfn.XLOOKUP($B2786,mapping!$G$2:$G$5,mapping!$H$2:$H$5,,0)</f>
        <v>Senior</v>
      </c>
      <c r="O2786" s="29" t="str">
        <f>_xlfn.XLOOKUP($J2786,mapping!$D$2:$D$56,mapping!$E$2:$E$56,,0)</f>
        <v>United States</v>
      </c>
      <c r="P2786" s="29" t="str">
        <f>_xlfn.XLOOKUP($K2786,mapping!$P$2:$P$4,mapping!$Q$2:$Q$4,,0)</f>
        <v>Medium</v>
      </c>
      <c r="Q2786" s="29" t="str">
        <f>_xlfn.XLOOKUP($I2786,mapping!$M$2:$M$4,mapping!$N$2:$N$4,,0)</f>
        <v>On-site</v>
      </c>
    </row>
    <row r="2787" spans="1:17" x14ac:dyDescent="0.25">
      <c r="A2787" s="28">
        <v>2023</v>
      </c>
      <c r="B2787" s="29" t="s">
        <v>21</v>
      </c>
      <c r="C2787" s="29" t="s">
        <v>12</v>
      </c>
      <c r="D2787" s="29" t="s">
        <v>31</v>
      </c>
      <c r="E2787" s="28">
        <v>214200</v>
      </c>
      <c r="F2787" s="29" t="s">
        <v>14</v>
      </c>
      <c r="G2787" s="28">
        <v>214200</v>
      </c>
      <c r="H2787" s="29" t="s">
        <v>17</v>
      </c>
      <c r="I2787" s="28">
        <v>0</v>
      </c>
      <c r="J2787" s="29" t="s">
        <v>17</v>
      </c>
      <c r="K2787" s="29" t="s">
        <v>16</v>
      </c>
      <c r="L2787" s="29" t="str">
        <f>_xlfn.XLOOKUP($D2787,mapping!$B$2:$B$124,mapping!$A$2:$A$124,,0)</f>
        <v>Analytics Engineer</v>
      </c>
      <c r="M2787" s="29" t="str">
        <f>_xlfn.XLOOKUP($C2787,mapping!$J$2:$J$5,mapping!$K$2:$K$5,,0)</f>
        <v>Full-Time</v>
      </c>
      <c r="N2787" s="29" t="str">
        <f>_xlfn.XLOOKUP($B2787,mapping!$G$2:$G$5,mapping!$H$2:$H$5,,0)</f>
        <v>Senior</v>
      </c>
      <c r="O2787" s="29" t="str">
        <f>_xlfn.XLOOKUP($J2787,mapping!$D$2:$D$56,mapping!$E$2:$E$56,,0)</f>
        <v>United States</v>
      </c>
      <c r="P2787" s="29" t="str">
        <f>_xlfn.XLOOKUP($K2787,mapping!$P$2:$P$4,mapping!$Q$2:$Q$4,,0)</f>
        <v>Medium</v>
      </c>
      <c r="Q2787" s="29" t="str">
        <f>_xlfn.XLOOKUP($I2787,mapping!$M$2:$M$4,mapping!$N$2:$N$4,,0)</f>
        <v>On-site</v>
      </c>
    </row>
    <row r="2788" spans="1:17" x14ac:dyDescent="0.25">
      <c r="A2788" s="28">
        <v>2024</v>
      </c>
      <c r="B2788" s="29" t="s">
        <v>21</v>
      </c>
      <c r="C2788" s="29" t="s">
        <v>12</v>
      </c>
      <c r="D2788" s="29" t="s">
        <v>142</v>
      </c>
      <c r="E2788" s="28">
        <v>242000</v>
      </c>
      <c r="F2788" s="29" t="s">
        <v>94</v>
      </c>
      <c r="G2788" s="28">
        <v>186153</v>
      </c>
      <c r="H2788" s="29" t="s">
        <v>45</v>
      </c>
      <c r="I2788" s="28">
        <v>0</v>
      </c>
      <c r="J2788" s="29" t="s">
        <v>45</v>
      </c>
      <c r="K2788" s="29" t="s">
        <v>16</v>
      </c>
      <c r="L2788" s="29" t="str">
        <f>_xlfn.XLOOKUP($D2788,mapping!$B$2:$B$124,mapping!$A$2:$A$124,,0)</f>
        <v>Others</v>
      </c>
      <c r="M2788" s="29" t="str">
        <f>_xlfn.XLOOKUP($C2788,mapping!$J$2:$J$5,mapping!$K$2:$K$5,,0)</f>
        <v>Full-Time</v>
      </c>
      <c r="N2788" s="29" t="str">
        <f>_xlfn.XLOOKUP($B2788,mapping!$G$2:$G$5,mapping!$H$2:$H$5,,0)</f>
        <v>Senior</v>
      </c>
      <c r="O2788" s="29" t="str">
        <f>_xlfn.XLOOKUP($J2788,mapping!$D$2:$D$56,mapping!$E$2:$E$56,,0)</f>
        <v>Canada</v>
      </c>
      <c r="P2788" s="29" t="str">
        <f>_xlfn.XLOOKUP($K2788,mapping!$P$2:$P$4,mapping!$Q$2:$Q$4,,0)</f>
        <v>Medium</v>
      </c>
      <c r="Q2788" s="29" t="str">
        <f>_xlfn.XLOOKUP($I2788,mapping!$M$2:$M$4,mapping!$N$2:$N$4,,0)</f>
        <v>On-site</v>
      </c>
    </row>
    <row r="2789" spans="1:17" x14ac:dyDescent="0.25">
      <c r="A2789" s="28">
        <v>2024</v>
      </c>
      <c r="B2789" s="29" t="s">
        <v>25</v>
      </c>
      <c r="C2789" s="29" t="s">
        <v>12</v>
      </c>
      <c r="D2789" s="29" t="s">
        <v>13</v>
      </c>
      <c r="E2789" s="28">
        <v>160000</v>
      </c>
      <c r="F2789" s="29" t="s">
        <v>14</v>
      </c>
      <c r="G2789" s="28">
        <v>160000</v>
      </c>
      <c r="H2789" s="29" t="s">
        <v>17</v>
      </c>
      <c r="I2789" s="28">
        <v>0</v>
      </c>
      <c r="J2789" s="29" t="s">
        <v>17</v>
      </c>
      <c r="K2789" s="29" t="s">
        <v>16</v>
      </c>
      <c r="L2789" s="29" t="str">
        <f>_xlfn.XLOOKUP($D2789,mapping!$B$2:$B$124,mapping!$A$2:$A$124,,0)</f>
        <v>Data Analyst</v>
      </c>
      <c r="M2789" s="29" t="str">
        <f>_xlfn.XLOOKUP($C2789,mapping!$J$2:$J$5,mapping!$K$2:$K$5,,0)</f>
        <v>Full-Time</v>
      </c>
      <c r="N2789" s="29" t="str">
        <f>_xlfn.XLOOKUP($B2789,mapping!$G$2:$G$5,mapping!$H$2:$H$5,,0)</f>
        <v>Executive</v>
      </c>
      <c r="O2789" s="29" t="str">
        <f>_xlfn.XLOOKUP($J2789,mapping!$D$2:$D$56,mapping!$E$2:$E$56,,0)</f>
        <v>United States</v>
      </c>
      <c r="P2789" s="29" t="str">
        <f>_xlfn.XLOOKUP($K2789,mapping!$P$2:$P$4,mapping!$Q$2:$Q$4,,0)</f>
        <v>Medium</v>
      </c>
      <c r="Q2789" s="29" t="str">
        <f>_xlfn.XLOOKUP($I2789,mapping!$M$2:$M$4,mapping!$N$2:$N$4,,0)</f>
        <v>On-site</v>
      </c>
    </row>
    <row r="2790" spans="1:17" x14ac:dyDescent="0.25">
      <c r="A2790" s="28">
        <v>2023</v>
      </c>
      <c r="B2790" s="29" t="s">
        <v>21</v>
      </c>
      <c r="C2790" s="29" t="s">
        <v>12</v>
      </c>
      <c r="D2790" s="29" t="s">
        <v>50</v>
      </c>
      <c r="E2790" s="28">
        <v>180000</v>
      </c>
      <c r="F2790" s="29" t="s">
        <v>14</v>
      </c>
      <c r="G2790" s="28">
        <v>180000</v>
      </c>
      <c r="H2790" s="29" t="s">
        <v>17</v>
      </c>
      <c r="I2790" s="28">
        <v>0</v>
      </c>
      <c r="J2790" s="29" t="s">
        <v>17</v>
      </c>
      <c r="K2790" s="29" t="s">
        <v>16</v>
      </c>
      <c r="L2790" s="29" t="str">
        <f>_xlfn.XLOOKUP($D2790,mapping!$B$2:$B$124,mapping!$A$2:$A$124,,0)</f>
        <v>Machine Learning Engineer</v>
      </c>
      <c r="M2790" s="29" t="str">
        <f>_xlfn.XLOOKUP($C2790,mapping!$J$2:$J$5,mapping!$K$2:$K$5,,0)</f>
        <v>Full-Time</v>
      </c>
      <c r="N2790" s="29" t="str">
        <f>_xlfn.XLOOKUP($B2790,mapping!$G$2:$G$5,mapping!$H$2:$H$5,,0)</f>
        <v>Senior</v>
      </c>
      <c r="O2790" s="29" t="str">
        <f>_xlfn.XLOOKUP($J2790,mapping!$D$2:$D$56,mapping!$E$2:$E$56,,0)</f>
        <v>United States</v>
      </c>
      <c r="P2790" s="29" t="str">
        <f>_xlfn.XLOOKUP($K2790,mapping!$P$2:$P$4,mapping!$Q$2:$Q$4,,0)</f>
        <v>Medium</v>
      </c>
      <c r="Q2790" s="29" t="str">
        <f>_xlfn.XLOOKUP($I2790,mapping!$M$2:$M$4,mapping!$N$2:$N$4,,0)</f>
        <v>On-site</v>
      </c>
    </row>
    <row r="2791" spans="1:17" x14ac:dyDescent="0.25">
      <c r="A2791" s="28">
        <v>2024</v>
      </c>
      <c r="B2791" s="29" t="s">
        <v>21</v>
      </c>
      <c r="C2791" s="29" t="s">
        <v>12</v>
      </c>
      <c r="D2791" s="29" t="s">
        <v>13</v>
      </c>
      <c r="E2791" s="28">
        <v>132974</v>
      </c>
      <c r="F2791" s="29" t="s">
        <v>14</v>
      </c>
      <c r="G2791" s="28">
        <v>132974</v>
      </c>
      <c r="H2791" s="29" t="s">
        <v>17</v>
      </c>
      <c r="I2791" s="28">
        <v>0</v>
      </c>
      <c r="J2791" s="29" t="s">
        <v>17</v>
      </c>
      <c r="K2791" s="29" t="s">
        <v>16</v>
      </c>
      <c r="L2791" s="29" t="str">
        <f>_xlfn.XLOOKUP($D2791,mapping!$B$2:$B$124,mapping!$A$2:$A$124,,0)</f>
        <v>Data Analyst</v>
      </c>
      <c r="M2791" s="29" t="str">
        <f>_xlfn.XLOOKUP($C2791,mapping!$J$2:$J$5,mapping!$K$2:$K$5,,0)</f>
        <v>Full-Time</v>
      </c>
      <c r="N2791" s="29" t="str">
        <f>_xlfn.XLOOKUP($B2791,mapping!$G$2:$G$5,mapping!$H$2:$H$5,,0)</f>
        <v>Senior</v>
      </c>
      <c r="O2791" s="29" t="str">
        <f>_xlfn.XLOOKUP($J2791,mapping!$D$2:$D$56,mapping!$E$2:$E$56,,0)</f>
        <v>United States</v>
      </c>
      <c r="P2791" s="29" t="str">
        <f>_xlfn.XLOOKUP($K2791,mapping!$P$2:$P$4,mapping!$Q$2:$Q$4,,0)</f>
        <v>Medium</v>
      </c>
      <c r="Q2791" s="29" t="str">
        <f>_xlfn.XLOOKUP($I2791,mapping!$M$2:$M$4,mapping!$N$2:$N$4,,0)</f>
        <v>On-site</v>
      </c>
    </row>
    <row r="2792" spans="1:17" x14ac:dyDescent="0.25">
      <c r="A2792" s="28">
        <v>2023</v>
      </c>
      <c r="B2792" s="29" t="s">
        <v>21</v>
      </c>
      <c r="C2792" s="29" t="s">
        <v>12</v>
      </c>
      <c r="D2792" s="29" t="s">
        <v>22</v>
      </c>
      <c r="E2792" s="28">
        <v>178000</v>
      </c>
      <c r="F2792" s="29" t="s">
        <v>14</v>
      </c>
      <c r="G2792" s="28">
        <v>178000</v>
      </c>
      <c r="H2792" s="29" t="s">
        <v>17</v>
      </c>
      <c r="I2792" s="28">
        <v>100</v>
      </c>
      <c r="J2792" s="29" t="s">
        <v>17</v>
      </c>
      <c r="K2792" s="29" t="s">
        <v>16</v>
      </c>
      <c r="L2792" s="29" t="str">
        <f>_xlfn.XLOOKUP($D2792,mapping!$B$2:$B$124,mapping!$A$2:$A$124,,0)</f>
        <v>Data Scientist</v>
      </c>
      <c r="M2792" s="29" t="str">
        <f>_xlfn.XLOOKUP($C2792,mapping!$J$2:$J$5,mapping!$K$2:$K$5,,0)</f>
        <v>Full-Time</v>
      </c>
      <c r="N2792" s="29" t="str">
        <f>_xlfn.XLOOKUP($B2792,mapping!$G$2:$G$5,mapping!$H$2:$H$5,,0)</f>
        <v>Senior</v>
      </c>
      <c r="O2792" s="29" t="str">
        <f>_xlfn.XLOOKUP($J2792,mapping!$D$2:$D$56,mapping!$E$2:$E$56,,0)</f>
        <v>United States</v>
      </c>
      <c r="P2792" s="29" t="str">
        <f>_xlfn.XLOOKUP($K2792,mapping!$P$2:$P$4,mapping!$Q$2:$Q$4,,0)</f>
        <v>Medium</v>
      </c>
      <c r="Q2792" s="29" t="str">
        <f>_xlfn.XLOOKUP($I2792,mapping!$M$2:$M$4,mapping!$N$2:$N$4,,0)</f>
        <v>Remote</v>
      </c>
    </row>
    <row r="2793" spans="1:17" x14ac:dyDescent="0.25">
      <c r="A2793" s="28">
        <v>2023</v>
      </c>
      <c r="B2793" s="29" t="s">
        <v>21</v>
      </c>
      <c r="C2793" s="29" t="s">
        <v>12</v>
      </c>
      <c r="D2793" s="29" t="s">
        <v>26</v>
      </c>
      <c r="E2793" s="28">
        <v>214500</v>
      </c>
      <c r="F2793" s="29" t="s">
        <v>14</v>
      </c>
      <c r="G2793" s="28">
        <v>214500</v>
      </c>
      <c r="H2793" s="29" t="s">
        <v>17</v>
      </c>
      <c r="I2793" s="28">
        <v>0</v>
      </c>
      <c r="J2793" s="29" t="s">
        <v>17</v>
      </c>
      <c r="K2793" s="29" t="s">
        <v>16</v>
      </c>
      <c r="L2793" s="29" t="str">
        <f>_xlfn.XLOOKUP($D2793,mapping!$B$2:$B$124,mapping!$A$2:$A$124,,0)</f>
        <v>Data Engineer</v>
      </c>
      <c r="M2793" s="29" t="str">
        <f>_xlfn.XLOOKUP($C2793,mapping!$J$2:$J$5,mapping!$K$2:$K$5,,0)</f>
        <v>Full-Time</v>
      </c>
      <c r="N2793" s="29" t="str">
        <f>_xlfn.XLOOKUP($B2793,mapping!$G$2:$G$5,mapping!$H$2:$H$5,,0)</f>
        <v>Senior</v>
      </c>
      <c r="O2793" s="29" t="str">
        <f>_xlfn.XLOOKUP($J2793,mapping!$D$2:$D$56,mapping!$E$2:$E$56,,0)</f>
        <v>United States</v>
      </c>
      <c r="P2793" s="29" t="str">
        <f>_xlfn.XLOOKUP($K2793,mapping!$P$2:$P$4,mapping!$Q$2:$Q$4,,0)</f>
        <v>Medium</v>
      </c>
      <c r="Q2793" s="29" t="str">
        <f>_xlfn.XLOOKUP($I2793,mapping!$M$2:$M$4,mapping!$N$2:$N$4,,0)</f>
        <v>On-site</v>
      </c>
    </row>
    <row r="2794" spans="1:17" x14ac:dyDescent="0.25">
      <c r="A2794" s="28">
        <v>2023</v>
      </c>
      <c r="B2794" s="29" t="s">
        <v>11</v>
      </c>
      <c r="C2794" s="29" t="s">
        <v>12</v>
      </c>
      <c r="D2794" s="29" t="s">
        <v>22</v>
      </c>
      <c r="E2794" s="28">
        <v>42000</v>
      </c>
      <c r="F2794" s="29" t="s">
        <v>27</v>
      </c>
      <c r="G2794" s="28">
        <v>51676</v>
      </c>
      <c r="H2794" s="29" t="s">
        <v>28</v>
      </c>
      <c r="I2794" s="28">
        <v>0</v>
      </c>
      <c r="J2794" s="29" t="s">
        <v>28</v>
      </c>
      <c r="K2794" s="29" t="s">
        <v>16</v>
      </c>
      <c r="L2794" s="29" t="str">
        <f>_xlfn.XLOOKUP($D2794,mapping!$B$2:$B$124,mapping!$A$2:$A$124,,0)</f>
        <v>Data Scientist</v>
      </c>
      <c r="M2794" s="29" t="str">
        <f>_xlfn.XLOOKUP($C2794,mapping!$J$2:$J$5,mapping!$K$2:$K$5,,0)</f>
        <v>Full-Time</v>
      </c>
      <c r="N2794" s="29" t="str">
        <f>_xlfn.XLOOKUP($B2794,mapping!$G$2:$G$5,mapping!$H$2:$H$5,,0)</f>
        <v>Mid-Level</v>
      </c>
      <c r="O2794" s="29" t="str">
        <f>_xlfn.XLOOKUP($J2794,mapping!$D$2:$D$56,mapping!$E$2:$E$56,,0)</f>
        <v>United Kingdom</v>
      </c>
      <c r="P2794" s="29" t="str">
        <f>_xlfn.XLOOKUP($K2794,mapping!$P$2:$P$4,mapping!$Q$2:$Q$4,,0)</f>
        <v>Medium</v>
      </c>
      <c r="Q2794" s="29" t="str">
        <f>_xlfn.XLOOKUP($I2794,mapping!$M$2:$M$4,mapping!$N$2:$N$4,,0)</f>
        <v>On-site</v>
      </c>
    </row>
    <row r="2795" spans="1:17" x14ac:dyDescent="0.25">
      <c r="A2795" s="28">
        <v>2023</v>
      </c>
      <c r="B2795" s="29" t="s">
        <v>21</v>
      </c>
      <c r="C2795" s="29" t="s">
        <v>12</v>
      </c>
      <c r="D2795" s="29" t="s">
        <v>128</v>
      </c>
      <c r="E2795" s="28">
        <v>220000</v>
      </c>
      <c r="F2795" s="29" t="s">
        <v>14</v>
      </c>
      <c r="G2795" s="28">
        <v>220000</v>
      </c>
      <c r="H2795" s="29" t="s">
        <v>17</v>
      </c>
      <c r="I2795" s="28">
        <v>100</v>
      </c>
      <c r="J2795" s="29" t="s">
        <v>17</v>
      </c>
      <c r="K2795" s="29" t="s">
        <v>16</v>
      </c>
      <c r="L2795" s="29" t="str">
        <f>_xlfn.XLOOKUP($D2795,mapping!$B$2:$B$124,mapping!$A$2:$A$124,,0)</f>
        <v>Data Engineer</v>
      </c>
      <c r="M2795" s="29" t="str">
        <f>_xlfn.XLOOKUP($C2795,mapping!$J$2:$J$5,mapping!$K$2:$K$5,,0)</f>
        <v>Full-Time</v>
      </c>
      <c r="N2795" s="29" t="str">
        <f>_xlfn.XLOOKUP($B2795,mapping!$G$2:$G$5,mapping!$H$2:$H$5,,0)</f>
        <v>Senior</v>
      </c>
      <c r="O2795" s="29" t="str">
        <f>_xlfn.XLOOKUP($J2795,mapping!$D$2:$D$56,mapping!$E$2:$E$56,,0)</f>
        <v>United States</v>
      </c>
      <c r="P2795" s="29" t="str">
        <f>_xlfn.XLOOKUP($K2795,mapping!$P$2:$P$4,mapping!$Q$2:$Q$4,,0)</f>
        <v>Medium</v>
      </c>
      <c r="Q2795" s="29" t="str">
        <f>_xlfn.XLOOKUP($I2795,mapping!$M$2:$M$4,mapping!$N$2:$N$4,,0)</f>
        <v>Remote</v>
      </c>
    </row>
    <row r="2796" spans="1:17" x14ac:dyDescent="0.25">
      <c r="A2796" s="28">
        <v>2023</v>
      </c>
      <c r="B2796" s="29" t="s">
        <v>21</v>
      </c>
      <c r="C2796" s="29" t="s">
        <v>12</v>
      </c>
      <c r="D2796" s="29" t="s">
        <v>62</v>
      </c>
      <c r="E2796" s="28">
        <v>100000</v>
      </c>
      <c r="F2796" s="29" t="s">
        <v>14</v>
      </c>
      <c r="G2796" s="28">
        <v>100000</v>
      </c>
      <c r="H2796" s="29" t="s">
        <v>17</v>
      </c>
      <c r="I2796" s="28">
        <v>0</v>
      </c>
      <c r="J2796" s="29" t="s">
        <v>17</v>
      </c>
      <c r="K2796" s="29" t="s">
        <v>16</v>
      </c>
      <c r="L2796" s="29" t="str">
        <f>_xlfn.XLOOKUP($D2796,mapping!$B$2:$B$124,mapping!$A$2:$A$124,,0)</f>
        <v>Business Intelligence</v>
      </c>
      <c r="M2796" s="29" t="str">
        <f>_xlfn.XLOOKUP($C2796,mapping!$J$2:$J$5,mapping!$K$2:$K$5,,0)</f>
        <v>Full-Time</v>
      </c>
      <c r="N2796" s="29" t="str">
        <f>_xlfn.XLOOKUP($B2796,mapping!$G$2:$G$5,mapping!$H$2:$H$5,,0)</f>
        <v>Senior</v>
      </c>
      <c r="O2796" s="29" t="str">
        <f>_xlfn.XLOOKUP($J2796,mapping!$D$2:$D$56,mapping!$E$2:$E$56,,0)</f>
        <v>United States</v>
      </c>
      <c r="P2796" s="29" t="str">
        <f>_xlfn.XLOOKUP($K2796,mapping!$P$2:$P$4,mapping!$Q$2:$Q$4,,0)</f>
        <v>Medium</v>
      </c>
      <c r="Q2796" s="29" t="str">
        <f>_xlfn.XLOOKUP($I2796,mapping!$M$2:$M$4,mapping!$N$2:$N$4,,0)</f>
        <v>On-site</v>
      </c>
    </row>
    <row r="2797" spans="1:17" x14ac:dyDescent="0.25">
      <c r="A2797" s="28">
        <v>2024</v>
      </c>
      <c r="B2797" s="29" t="s">
        <v>21</v>
      </c>
      <c r="C2797" s="29" t="s">
        <v>12</v>
      </c>
      <c r="D2797" s="29" t="s">
        <v>40</v>
      </c>
      <c r="E2797" s="28">
        <v>33966</v>
      </c>
      <c r="F2797" s="29" t="s">
        <v>27</v>
      </c>
      <c r="G2797" s="28">
        <v>42457</v>
      </c>
      <c r="H2797" s="29" t="s">
        <v>123</v>
      </c>
      <c r="I2797" s="28">
        <v>0</v>
      </c>
      <c r="J2797" s="29" t="s">
        <v>123</v>
      </c>
      <c r="K2797" s="29" t="s">
        <v>16</v>
      </c>
      <c r="L2797" s="29" t="str">
        <f>_xlfn.XLOOKUP($D2797,mapping!$B$2:$B$124,mapping!$A$2:$A$124,,0)</f>
        <v>Business Intelligence</v>
      </c>
      <c r="M2797" s="29" t="str">
        <f>_xlfn.XLOOKUP($C2797,mapping!$J$2:$J$5,mapping!$K$2:$K$5,,0)</f>
        <v>Full-Time</v>
      </c>
      <c r="N2797" s="29" t="str">
        <f>_xlfn.XLOOKUP($B2797,mapping!$G$2:$G$5,mapping!$H$2:$H$5,,0)</f>
        <v>Senior</v>
      </c>
      <c r="O2797" s="29" t="str">
        <f>_xlfn.XLOOKUP($J2797,mapping!$D$2:$D$56,mapping!$E$2:$E$56,,0)</f>
        <v>South Africa</v>
      </c>
      <c r="P2797" s="29" t="str">
        <f>_xlfn.XLOOKUP($K2797,mapping!$P$2:$P$4,mapping!$Q$2:$Q$4,,0)</f>
        <v>Medium</v>
      </c>
      <c r="Q2797" s="29" t="str">
        <f>_xlfn.XLOOKUP($I2797,mapping!$M$2:$M$4,mapping!$N$2:$N$4,,0)</f>
        <v>On-site</v>
      </c>
    </row>
    <row r="2798" spans="1:17" x14ac:dyDescent="0.25">
      <c r="A2798" s="28">
        <v>2023</v>
      </c>
      <c r="B2798" s="29" t="s">
        <v>25</v>
      </c>
      <c r="C2798" s="29" t="s">
        <v>12</v>
      </c>
      <c r="D2798" s="29" t="s">
        <v>22</v>
      </c>
      <c r="E2798" s="28">
        <v>258750</v>
      </c>
      <c r="F2798" s="29" t="s">
        <v>14</v>
      </c>
      <c r="G2798" s="28">
        <v>258750</v>
      </c>
      <c r="H2798" s="29" t="s">
        <v>17</v>
      </c>
      <c r="I2798" s="28">
        <v>0</v>
      </c>
      <c r="J2798" s="29" t="s">
        <v>17</v>
      </c>
      <c r="K2798" s="29" t="s">
        <v>16</v>
      </c>
      <c r="L2798" s="29" t="str">
        <f>_xlfn.XLOOKUP($D2798,mapping!$B$2:$B$124,mapping!$A$2:$A$124,,0)</f>
        <v>Data Scientist</v>
      </c>
      <c r="M2798" s="29" t="str">
        <f>_xlfn.XLOOKUP($C2798,mapping!$J$2:$J$5,mapping!$K$2:$K$5,,0)</f>
        <v>Full-Time</v>
      </c>
      <c r="N2798" s="29" t="str">
        <f>_xlfn.XLOOKUP($B2798,mapping!$G$2:$G$5,mapping!$H$2:$H$5,,0)</f>
        <v>Executive</v>
      </c>
      <c r="O2798" s="29" t="str">
        <f>_xlfn.XLOOKUP($J2798,mapping!$D$2:$D$56,mapping!$E$2:$E$56,,0)</f>
        <v>United States</v>
      </c>
      <c r="P2798" s="29" t="str">
        <f>_xlfn.XLOOKUP($K2798,mapping!$P$2:$P$4,mapping!$Q$2:$Q$4,,0)</f>
        <v>Medium</v>
      </c>
      <c r="Q2798" s="29" t="str">
        <f>_xlfn.XLOOKUP($I2798,mapping!$M$2:$M$4,mapping!$N$2:$N$4,,0)</f>
        <v>On-site</v>
      </c>
    </row>
    <row r="2799" spans="1:17" x14ac:dyDescent="0.25">
      <c r="A2799" s="28">
        <v>2024</v>
      </c>
      <c r="B2799" s="29" t="s">
        <v>21</v>
      </c>
      <c r="C2799" s="29" t="s">
        <v>12</v>
      </c>
      <c r="D2799" s="29" t="s">
        <v>41</v>
      </c>
      <c r="E2799" s="28">
        <v>200000</v>
      </c>
      <c r="F2799" s="29" t="s">
        <v>14</v>
      </c>
      <c r="G2799" s="28">
        <v>200000</v>
      </c>
      <c r="H2799" s="29" t="s">
        <v>17</v>
      </c>
      <c r="I2799" s="28">
        <v>100</v>
      </c>
      <c r="J2799" s="29" t="s">
        <v>17</v>
      </c>
      <c r="K2799" s="29" t="s">
        <v>16</v>
      </c>
      <c r="L2799" s="29" t="str">
        <f>_xlfn.XLOOKUP($D2799,mapping!$B$2:$B$124,mapping!$A$2:$A$124,,0)</f>
        <v>Machine Learning Engineer</v>
      </c>
      <c r="M2799" s="29" t="str">
        <f>_xlfn.XLOOKUP($C2799,mapping!$J$2:$J$5,mapping!$K$2:$K$5,,0)</f>
        <v>Full-Time</v>
      </c>
      <c r="N2799" s="29" t="str">
        <f>_xlfn.XLOOKUP($B2799,mapping!$G$2:$G$5,mapping!$H$2:$H$5,,0)</f>
        <v>Senior</v>
      </c>
      <c r="O2799" s="29" t="str">
        <f>_xlfn.XLOOKUP($J2799,mapping!$D$2:$D$56,mapping!$E$2:$E$56,,0)</f>
        <v>United States</v>
      </c>
      <c r="P2799" s="29" t="str">
        <f>_xlfn.XLOOKUP($K2799,mapping!$P$2:$P$4,mapping!$Q$2:$Q$4,,0)</f>
        <v>Medium</v>
      </c>
      <c r="Q2799" s="29" t="str">
        <f>_xlfn.XLOOKUP($I2799,mapping!$M$2:$M$4,mapping!$N$2:$N$4,,0)</f>
        <v>Remote</v>
      </c>
    </row>
    <row r="2800" spans="1:17" x14ac:dyDescent="0.25">
      <c r="A2800" s="28">
        <v>2023</v>
      </c>
      <c r="B2800" s="29" t="s">
        <v>21</v>
      </c>
      <c r="C2800" s="29" t="s">
        <v>12</v>
      </c>
      <c r="D2800" s="29" t="s">
        <v>13</v>
      </c>
      <c r="E2800" s="28">
        <v>125000</v>
      </c>
      <c r="F2800" s="29" t="s">
        <v>14</v>
      </c>
      <c r="G2800" s="28">
        <v>125000</v>
      </c>
      <c r="H2800" s="29" t="s">
        <v>17</v>
      </c>
      <c r="I2800" s="28">
        <v>0</v>
      </c>
      <c r="J2800" s="29" t="s">
        <v>17</v>
      </c>
      <c r="K2800" s="29" t="s">
        <v>16</v>
      </c>
      <c r="L2800" s="29" t="str">
        <f>_xlfn.XLOOKUP($D2800,mapping!$B$2:$B$124,mapping!$A$2:$A$124,,0)</f>
        <v>Data Analyst</v>
      </c>
      <c r="M2800" s="29" t="str">
        <f>_xlfn.XLOOKUP($C2800,mapping!$J$2:$J$5,mapping!$K$2:$K$5,,0)</f>
        <v>Full-Time</v>
      </c>
      <c r="N2800" s="29" t="str">
        <f>_xlfn.XLOOKUP($B2800,mapping!$G$2:$G$5,mapping!$H$2:$H$5,,0)</f>
        <v>Senior</v>
      </c>
      <c r="O2800" s="29" t="str">
        <f>_xlfn.XLOOKUP($J2800,mapping!$D$2:$D$56,mapping!$E$2:$E$56,,0)</f>
        <v>United States</v>
      </c>
      <c r="P2800" s="29" t="str">
        <f>_xlfn.XLOOKUP($K2800,mapping!$P$2:$P$4,mapping!$Q$2:$Q$4,,0)</f>
        <v>Medium</v>
      </c>
      <c r="Q2800" s="29" t="str">
        <f>_xlfn.XLOOKUP($I2800,mapping!$M$2:$M$4,mapping!$N$2:$N$4,,0)</f>
        <v>On-site</v>
      </c>
    </row>
    <row r="2801" spans="1:17" x14ac:dyDescent="0.25">
      <c r="A2801" s="28">
        <v>2024</v>
      </c>
      <c r="B2801" s="29" t="s">
        <v>11</v>
      </c>
      <c r="C2801" s="29" t="s">
        <v>12</v>
      </c>
      <c r="D2801" s="29" t="s">
        <v>22</v>
      </c>
      <c r="E2801" s="28">
        <v>93300</v>
      </c>
      <c r="F2801" s="29" t="s">
        <v>14</v>
      </c>
      <c r="G2801" s="28">
        <v>93300</v>
      </c>
      <c r="H2801" s="29" t="s">
        <v>17</v>
      </c>
      <c r="I2801" s="28">
        <v>0</v>
      </c>
      <c r="J2801" s="29" t="s">
        <v>17</v>
      </c>
      <c r="K2801" s="29" t="s">
        <v>16</v>
      </c>
      <c r="L2801" s="29" t="str">
        <f>_xlfn.XLOOKUP($D2801,mapping!$B$2:$B$124,mapping!$A$2:$A$124,,0)</f>
        <v>Data Scientist</v>
      </c>
      <c r="M2801" s="29" t="str">
        <f>_xlfn.XLOOKUP($C2801,mapping!$J$2:$J$5,mapping!$K$2:$K$5,,0)</f>
        <v>Full-Time</v>
      </c>
      <c r="N2801" s="29" t="str">
        <f>_xlfn.XLOOKUP($B2801,mapping!$G$2:$G$5,mapping!$H$2:$H$5,,0)</f>
        <v>Mid-Level</v>
      </c>
      <c r="O2801" s="29" t="str">
        <f>_xlfn.XLOOKUP($J2801,mapping!$D$2:$D$56,mapping!$E$2:$E$56,,0)</f>
        <v>United States</v>
      </c>
      <c r="P2801" s="29" t="str">
        <f>_xlfn.XLOOKUP($K2801,mapping!$P$2:$P$4,mapping!$Q$2:$Q$4,,0)</f>
        <v>Medium</v>
      </c>
      <c r="Q2801" s="29" t="str">
        <f>_xlfn.XLOOKUP($I2801,mapping!$M$2:$M$4,mapping!$N$2:$N$4,,0)</f>
        <v>On-site</v>
      </c>
    </row>
    <row r="2802" spans="1:17" x14ac:dyDescent="0.25">
      <c r="A2802" s="28">
        <v>2022</v>
      </c>
      <c r="B2802" s="29" t="s">
        <v>21</v>
      </c>
      <c r="C2802" s="29" t="s">
        <v>12</v>
      </c>
      <c r="D2802" s="29" t="s">
        <v>13</v>
      </c>
      <c r="E2802" s="28">
        <v>35000</v>
      </c>
      <c r="F2802" s="29" t="s">
        <v>19</v>
      </c>
      <c r="G2802" s="28">
        <v>36773</v>
      </c>
      <c r="H2802" s="29" t="s">
        <v>42</v>
      </c>
      <c r="I2802" s="28">
        <v>0</v>
      </c>
      <c r="J2802" s="29" t="s">
        <v>42</v>
      </c>
      <c r="K2802" s="29" t="s">
        <v>16</v>
      </c>
      <c r="L2802" s="29" t="str">
        <f>_xlfn.XLOOKUP($D2802,mapping!$B$2:$B$124,mapping!$A$2:$A$124,,0)</f>
        <v>Data Analyst</v>
      </c>
      <c r="M2802" s="29" t="str">
        <f>_xlfn.XLOOKUP($C2802,mapping!$J$2:$J$5,mapping!$K$2:$K$5,,0)</f>
        <v>Full-Time</v>
      </c>
      <c r="N2802" s="29" t="str">
        <f>_xlfn.XLOOKUP($B2802,mapping!$G$2:$G$5,mapping!$H$2:$H$5,,0)</f>
        <v>Senior</v>
      </c>
      <c r="O2802" s="29" t="str">
        <f>_xlfn.XLOOKUP($J2802,mapping!$D$2:$D$56,mapping!$E$2:$E$56,,0)</f>
        <v>Spain</v>
      </c>
      <c r="P2802" s="29" t="str">
        <f>_xlfn.XLOOKUP($K2802,mapping!$P$2:$P$4,mapping!$Q$2:$Q$4,,0)</f>
        <v>Medium</v>
      </c>
      <c r="Q2802" s="29" t="str">
        <f>_xlfn.XLOOKUP($I2802,mapping!$M$2:$M$4,mapping!$N$2:$N$4,,0)</f>
        <v>On-site</v>
      </c>
    </row>
    <row r="2803" spans="1:17" x14ac:dyDescent="0.25">
      <c r="A2803" s="28">
        <v>2022</v>
      </c>
      <c r="B2803" s="29" t="s">
        <v>21</v>
      </c>
      <c r="C2803" s="29" t="s">
        <v>12</v>
      </c>
      <c r="D2803" s="29" t="s">
        <v>26</v>
      </c>
      <c r="E2803" s="28">
        <v>138750</v>
      </c>
      <c r="F2803" s="29" t="s">
        <v>14</v>
      </c>
      <c r="G2803" s="28">
        <v>138750</v>
      </c>
      <c r="H2803" s="29" t="s">
        <v>17</v>
      </c>
      <c r="I2803" s="28">
        <v>100</v>
      </c>
      <c r="J2803" s="29" t="s">
        <v>17</v>
      </c>
      <c r="K2803" s="29" t="s">
        <v>16</v>
      </c>
      <c r="L2803" s="29" t="str">
        <f>_xlfn.XLOOKUP($D2803,mapping!$B$2:$B$124,mapping!$A$2:$A$124,,0)</f>
        <v>Data Engineer</v>
      </c>
      <c r="M2803" s="29" t="str">
        <f>_xlfn.XLOOKUP($C2803,mapping!$J$2:$J$5,mapping!$K$2:$K$5,,0)</f>
        <v>Full-Time</v>
      </c>
      <c r="N2803" s="29" t="str">
        <f>_xlfn.XLOOKUP($B2803,mapping!$G$2:$G$5,mapping!$H$2:$H$5,,0)</f>
        <v>Senior</v>
      </c>
      <c r="O2803" s="29" t="str">
        <f>_xlfn.XLOOKUP($J2803,mapping!$D$2:$D$56,mapping!$E$2:$E$56,,0)</f>
        <v>United States</v>
      </c>
      <c r="P2803" s="29" t="str">
        <f>_xlfn.XLOOKUP($K2803,mapping!$P$2:$P$4,mapping!$Q$2:$Q$4,,0)</f>
        <v>Medium</v>
      </c>
      <c r="Q2803" s="29" t="str">
        <f>_xlfn.XLOOKUP($I2803,mapping!$M$2:$M$4,mapping!$N$2:$N$4,,0)</f>
        <v>Remote</v>
      </c>
    </row>
    <row r="2804" spans="1:17" x14ac:dyDescent="0.25">
      <c r="A2804" s="28">
        <v>2024</v>
      </c>
      <c r="B2804" s="29" t="s">
        <v>21</v>
      </c>
      <c r="C2804" s="29" t="s">
        <v>24</v>
      </c>
      <c r="D2804" s="29" t="s">
        <v>63</v>
      </c>
      <c r="E2804" s="28">
        <v>212000</v>
      </c>
      <c r="F2804" s="29" t="s">
        <v>14</v>
      </c>
      <c r="G2804" s="28">
        <v>212000</v>
      </c>
      <c r="H2804" s="29" t="s">
        <v>17</v>
      </c>
      <c r="I2804" s="28">
        <v>0</v>
      </c>
      <c r="J2804" s="29" t="s">
        <v>17</v>
      </c>
      <c r="K2804" s="29" t="s">
        <v>16</v>
      </c>
      <c r="L2804" s="29" t="str">
        <f>_xlfn.XLOOKUP($D2804,mapping!$B$2:$B$124,mapping!$A$2:$A$124,,0)</f>
        <v>Data Architect</v>
      </c>
      <c r="M2804" s="29" t="str">
        <f>_xlfn.XLOOKUP($C2804,mapping!$J$2:$J$5,mapping!$K$2:$K$5,,0)</f>
        <v>Part-Time</v>
      </c>
      <c r="N2804" s="29" t="str">
        <f>_xlfn.XLOOKUP($B2804,mapping!$G$2:$G$5,mapping!$H$2:$H$5,,0)</f>
        <v>Senior</v>
      </c>
      <c r="O2804" s="29" t="str">
        <f>_xlfn.XLOOKUP($J2804,mapping!$D$2:$D$56,mapping!$E$2:$E$56,,0)</f>
        <v>United States</v>
      </c>
      <c r="P2804" s="29" t="str">
        <f>_xlfn.XLOOKUP($K2804,mapping!$P$2:$P$4,mapping!$Q$2:$Q$4,,0)</f>
        <v>Medium</v>
      </c>
      <c r="Q2804" s="29" t="str">
        <f>_xlfn.XLOOKUP($I2804,mapping!$M$2:$M$4,mapping!$N$2:$N$4,,0)</f>
        <v>On-site</v>
      </c>
    </row>
    <row r="2805" spans="1:17" x14ac:dyDescent="0.25">
      <c r="A2805" s="28">
        <v>2023</v>
      </c>
      <c r="B2805" s="29" t="s">
        <v>21</v>
      </c>
      <c r="C2805" s="29" t="s">
        <v>12</v>
      </c>
      <c r="D2805" s="29" t="s">
        <v>63</v>
      </c>
      <c r="E2805" s="28">
        <v>222000</v>
      </c>
      <c r="F2805" s="29" t="s">
        <v>14</v>
      </c>
      <c r="G2805" s="28">
        <v>222000</v>
      </c>
      <c r="H2805" s="29" t="s">
        <v>17</v>
      </c>
      <c r="I2805" s="28">
        <v>100</v>
      </c>
      <c r="J2805" s="29" t="s">
        <v>17</v>
      </c>
      <c r="K2805" s="29" t="s">
        <v>16</v>
      </c>
      <c r="L2805" s="29" t="str">
        <f>_xlfn.XLOOKUP($D2805,mapping!$B$2:$B$124,mapping!$A$2:$A$124,,0)</f>
        <v>Data Architect</v>
      </c>
      <c r="M2805" s="29" t="str">
        <f>_xlfn.XLOOKUP($C2805,mapping!$J$2:$J$5,mapping!$K$2:$K$5,,0)</f>
        <v>Full-Time</v>
      </c>
      <c r="N2805" s="29" t="str">
        <f>_xlfn.XLOOKUP($B2805,mapping!$G$2:$G$5,mapping!$H$2:$H$5,,0)</f>
        <v>Senior</v>
      </c>
      <c r="O2805" s="29" t="str">
        <f>_xlfn.XLOOKUP($J2805,mapping!$D$2:$D$56,mapping!$E$2:$E$56,,0)</f>
        <v>United States</v>
      </c>
      <c r="P2805" s="29" t="str">
        <f>_xlfn.XLOOKUP($K2805,mapping!$P$2:$P$4,mapping!$Q$2:$Q$4,,0)</f>
        <v>Medium</v>
      </c>
      <c r="Q2805" s="29" t="str">
        <f>_xlfn.XLOOKUP($I2805,mapping!$M$2:$M$4,mapping!$N$2:$N$4,,0)</f>
        <v>Remote</v>
      </c>
    </row>
    <row r="2806" spans="1:17" x14ac:dyDescent="0.25">
      <c r="A2806" s="28">
        <v>2024</v>
      </c>
      <c r="B2806" s="29" t="s">
        <v>25</v>
      </c>
      <c r="C2806" s="29" t="s">
        <v>12</v>
      </c>
      <c r="D2806" s="29" t="s">
        <v>26</v>
      </c>
      <c r="E2806" s="28">
        <v>219650</v>
      </c>
      <c r="F2806" s="29" t="s">
        <v>14</v>
      </c>
      <c r="G2806" s="28">
        <v>219650</v>
      </c>
      <c r="H2806" s="29" t="s">
        <v>17</v>
      </c>
      <c r="I2806" s="28">
        <v>100</v>
      </c>
      <c r="J2806" s="29" t="s">
        <v>17</v>
      </c>
      <c r="K2806" s="29" t="s">
        <v>16</v>
      </c>
      <c r="L2806" s="29" t="str">
        <f>_xlfn.XLOOKUP($D2806,mapping!$B$2:$B$124,mapping!$A$2:$A$124,,0)</f>
        <v>Data Engineer</v>
      </c>
      <c r="M2806" s="29" t="str">
        <f>_xlfn.XLOOKUP($C2806,mapping!$J$2:$J$5,mapping!$K$2:$K$5,,0)</f>
        <v>Full-Time</v>
      </c>
      <c r="N2806" s="29" t="str">
        <f>_xlfn.XLOOKUP($B2806,mapping!$G$2:$G$5,mapping!$H$2:$H$5,,0)</f>
        <v>Executive</v>
      </c>
      <c r="O2806" s="29" t="str">
        <f>_xlfn.XLOOKUP($J2806,mapping!$D$2:$D$56,mapping!$E$2:$E$56,,0)</f>
        <v>United States</v>
      </c>
      <c r="P2806" s="29" t="str">
        <f>_xlfn.XLOOKUP($K2806,mapping!$P$2:$P$4,mapping!$Q$2:$Q$4,,0)</f>
        <v>Medium</v>
      </c>
      <c r="Q2806" s="29" t="str">
        <f>_xlfn.XLOOKUP($I2806,mapping!$M$2:$M$4,mapping!$N$2:$N$4,,0)</f>
        <v>Remote</v>
      </c>
    </row>
    <row r="2807" spans="1:17" x14ac:dyDescent="0.25">
      <c r="A2807" s="28">
        <v>2023</v>
      </c>
      <c r="B2807" s="29" t="s">
        <v>21</v>
      </c>
      <c r="C2807" s="29" t="s">
        <v>12</v>
      </c>
      <c r="D2807" s="29" t="s">
        <v>22</v>
      </c>
      <c r="E2807" s="28">
        <v>160000</v>
      </c>
      <c r="F2807" s="29" t="s">
        <v>14</v>
      </c>
      <c r="G2807" s="28">
        <v>160000</v>
      </c>
      <c r="H2807" s="29" t="s">
        <v>17</v>
      </c>
      <c r="I2807" s="28">
        <v>100</v>
      </c>
      <c r="J2807" s="29" t="s">
        <v>17</v>
      </c>
      <c r="K2807" s="29" t="s">
        <v>16</v>
      </c>
      <c r="L2807" s="29" t="str">
        <f>_xlfn.XLOOKUP($D2807,mapping!$B$2:$B$124,mapping!$A$2:$A$124,,0)</f>
        <v>Data Scientist</v>
      </c>
      <c r="M2807" s="29" t="str">
        <f>_xlfn.XLOOKUP($C2807,mapping!$J$2:$J$5,mapping!$K$2:$K$5,,0)</f>
        <v>Full-Time</v>
      </c>
      <c r="N2807" s="29" t="str">
        <f>_xlfn.XLOOKUP($B2807,mapping!$G$2:$G$5,mapping!$H$2:$H$5,,0)</f>
        <v>Senior</v>
      </c>
      <c r="O2807" s="29" t="str">
        <f>_xlfn.XLOOKUP($J2807,mapping!$D$2:$D$56,mapping!$E$2:$E$56,,0)</f>
        <v>United States</v>
      </c>
      <c r="P2807" s="29" t="str">
        <f>_xlfn.XLOOKUP($K2807,mapping!$P$2:$P$4,mapping!$Q$2:$Q$4,,0)</f>
        <v>Medium</v>
      </c>
      <c r="Q2807" s="29" t="str">
        <f>_xlfn.XLOOKUP($I2807,mapping!$M$2:$M$4,mapping!$N$2:$N$4,,0)</f>
        <v>Remote</v>
      </c>
    </row>
    <row r="2808" spans="1:17" x14ac:dyDescent="0.25">
      <c r="A2808" s="28">
        <v>2023</v>
      </c>
      <c r="B2808" s="29" t="s">
        <v>21</v>
      </c>
      <c r="C2808" s="29" t="s">
        <v>12</v>
      </c>
      <c r="D2808" s="29" t="s">
        <v>69</v>
      </c>
      <c r="E2808" s="28">
        <v>105200</v>
      </c>
      <c r="F2808" s="29" t="s">
        <v>14</v>
      </c>
      <c r="G2808" s="28">
        <v>105200</v>
      </c>
      <c r="H2808" s="29" t="s">
        <v>17</v>
      </c>
      <c r="I2808" s="28">
        <v>0</v>
      </c>
      <c r="J2808" s="29" t="s">
        <v>17</v>
      </c>
      <c r="K2808" s="29" t="s">
        <v>16</v>
      </c>
      <c r="L2808" s="29" t="str">
        <f>_xlfn.XLOOKUP($D2808,mapping!$B$2:$B$124,mapping!$A$2:$A$124,,0)</f>
        <v>Data Manager</v>
      </c>
      <c r="M2808" s="29" t="str">
        <f>_xlfn.XLOOKUP($C2808,mapping!$J$2:$J$5,mapping!$K$2:$K$5,,0)</f>
        <v>Full-Time</v>
      </c>
      <c r="N2808" s="29" t="str">
        <f>_xlfn.XLOOKUP($B2808,mapping!$G$2:$G$5,mapping!$H$2:$H$5,,0)</f>
        <v>Senior</v>
      </c>
      <c r="O2808" s="29" t="str">
        <f>_xlfn.XLOOKUP($J2808,mapping!$D$2:$D$56,mapping!$E$2:$E$56,,0)</f>
        <v>United States</v>
      </c>
      <c r="P2808" s="29" t="str">
        <f>_xlfn.XLOOKUP($K2808,mapping!$P$2:$P$4,mapping!$Q$2:$Q$4,,0)</f>
        <v>Medium</v>
      </c>
      <c r="Q2808" s="29" t="str">
        <f>_xlfn.XLOOKUP($I2808,mapping!$M$2:$M$4,mapping!$N$2:$N$4,,0)</f>
        <v>On-site</v>
      </c>
    </row>
    <row r="2809" spans="1:17" x14ac:dyDescent="0.25">
      <c r="A2809" s="28">
        <v>2023</v>
      </c>
      <c r="B2809" s="29" t="s">
        <v>21</v>
      </c>
      <c r="C2809" s="29" t="s">
        <v>12</v>
      </c>
      <c r="D2809" s="29" t="s">
        <v>26</v>
      </c>
      <c r="E2809" s="28">
        <v>275000</v>
      </c>
      <c r="F2809" s="29" t="s">
        <v>14</v>
      </c>
      <c r="G2809" s="28">
        <v>275000</v>
      </c>
      <c r="H2809" s="29" t="s">
        <v>17</v>
      </c>
      <c r="I2809" s="28">
        <v>0</v>
      </c>
      <c r="J2809" s="29" t="s">
        <v>17</v>
      </c>
      <c r="K2809" s="29" t="s">
        <v>16</v>
      </c>
      <c r="L2809" s="29" t="str">
        <f>_xlfn.XLOOKUP($D2809,mapping!$B$2:$B$124,mapping!$A$2:$A$124,,0)</f>
        <v>Data Engineer</v>
      </c>
      <c r="M2809" s="29" t="str">
        <f>_xlfn.XLOOKUP($C2809,mapping!$J$2:$J$5,mapping!$K$2:$K$5,,0)</f>
        <v>Full-Time</v>
      </c>
      <c r="N2809" s="29" t="str">
        <f>_xlfn.XLOOKUP($B2809,mapping!$G$2:$G$5,mapping!$H$2:$H$5,,0)</f>
        <v>Senior</v>
      </c>
      <c r="O2809" s="29" t="str">
        <f>_xlfn.XLOOKUP($J2809,mapping!$D$2:$D$56,mapping!$E$2:$E$56,,0)</f>
        <v>United States</v>
      </c>
      <c r="P2809" s="29" t="str">
        <f>_xlfn.XLOOKUP($K2809,mapping!$P$2:$P$4,mapping!$Q$2:$Q$4,,0)</f>
        <v>Medium</v>
      </c>
      <c r="Q2809" s="29" t="str">
        <f>_xlfn.XLOOKUP($I2809,mapping!$M$2:$M$4,mapping!$N$2:$N$4,,0)</f>
        <v>On-site</v>
      </c>
    </row>
    <row r="2810" spans="1:17" x14ac:dyDescent="0.25">
      <c r="A2810" s="28">
        <v>2023</v>
      </c>
      <c r="B2810" s="29" t="s">
        <v>21</v>
      </c>
      <c r="C2810" s="29" t="s">
        <v>12</v>
      </c>
      <c r="D2810" s="29" t="s">
        <v>50</v>
      </c>
      <c r="E2810" s="28">
        <v>138000</v>
      </c>
      <c r="F2810" s="29" t="s">
        <v>14</v>
      </c>
      <c r="G2810" s="28">
        <v>138000</v>
      </c>
      <c r="H2810" s="29" t="s">
        <v>17</v>
      </c>
      <c r="I2810" s="28">
        <v>100</v>
      </c>
      <c r="J2810" s="29" t="s">
        <v>17</v>
      </c>
      <c r="K2810" s="29" t="s">
        <v>16</v>
      </c>
      <c r="L2810" s="29" t="str">
        <f>_xlfn.XLOOKUP($D2810,mapping!$B$2:$B$124,mapping!$A$2:$A$124,,0)</f>
        <v>Machine Learning Engineer</v>
      </c>
      <c r="M2810" s="29" t="str">
        <f>_xlfn.XLOOKUP($C2810,mapping!$J$2:$J$5,mapping!$K$2:$K$5,,0)</f>
        <v>Full-Time</v>
      </c>
      <c r="N2810" s="29" t="str">
        <f>_xlfn.XLOOKUP($B2810,mapping!$G$2:$G$5,mapping!$H$2:$H$5,,0)</f>
        <v>Senior</v>
      </c>
      <c r="O2810" s="29" t="str">
        <f>_xlfn.XLOOKUP($J2810,mapping!$D$2:$D$56,mapping!$E$2:$E$56,,0)</f>
        <v>United States</v>
      </c>
      <c r="P2810" s="29" t="str">
        <f>_xlfn.XLOOKUP($K2810,mapping!$P$2:$P$4,mapping!$Q$2:$Q$4,,0)</f>
        <v>Medium</v>
      </c>
      <c r="Q2810" s="29" t="str">
        <f>_xlfn.XLOOKUP($I2810,mapping!$M$2:$M$4,mapping!$N$2:$N$4,,0)</f>
        <v>Remote</v>
      </c>
    </row>
    <row r="2811" spans="1:17" x14ac:dyDescent="0.25">
      <c r="A2811" s="28">
        <v>2023</v>
      </c>
      <c r="B2811" s="29" t="s">
        <v>21</v>
      </c>
      <c r="C2811" s="29" t="s">
        <v>12</v>
      </c>
      <c r="D2811" s="29" t="s">
        <v>26</v>
      </c>
      <c r="E2811" s="28">
        <v>160000</v>
      </c>
      <c r="F2811" s="29" t="s">
        <v>14</v>
      </c>
      <c r="G2811" s="28">
        <v>160000</v>
      </c>
      <c r="H2811" s="29" t="s">
        <v>17</v>
      </c>
      <c r="I2811" s="28">
        <v>100</v>
      </c>
      <c r="J2811" s="29" t="s">
        <v>17</v>
      </c>
      <c r="K2811" s="29" t="s">
        <v>16</v>
      </c>
      <c r="L2811" s="29" t="str">
        <f>_xlfn.XLOOKUP($D2811,mapping!$B$2:$B$124,mapping!$A$2:$A$124,,0)</f>
        <v>Data Engineer</v>
      </c>
      <c r="M2811" s="29" t="str">
        <f>_xlfn.XLOOKUP($C2811,mapping!$J$2:$J$5,mapping!$K$2:$K$5,,0)</f>
        <v>Full-Time</v>
      </c>
      <c r="N2811" s="29" t="str">
        <f>_xlfn.XLOOKUP($B2811,mapping!$G$2:$G$5,mapping!$H$2:$H$5,,0)</f>
        <v>Senior</v>
      </c>
      <c r="O2811" s="29" t="str">
        <f>_xlfn.XLOOKUP($J2811,mapping!$D$2:$D$56,mapping!$E$2:$E$56,,0)</f>
        <v>United States</v>
      </c>
      <c r="P2811" s="29" t="str">
        <f>_xlfn.XLOOKUP($K2811,mapping!$P$2:$P$4,mapping!$Q$2:$Q$4,,0)</f>
        <v>Medium</v>
      </c>
      <c r="Q2811" s="29" t="str">
        <f>_xlfn.XLOOKUP($I2811,mapping!$M$2:$M$4,mapping!$N$2:$N$4,,0)</f>
        <v>Remote</v>
      </c>
    </row>
    <row r="2812" spans="1:17" x14ac:dyDescent="0.25">
      <c r="A2812" s="28">
        <v>2024</v>
      </c>
      <c r="B2812" s="29" t="s">
        <v>21</v>
      </c>
      <c r="C2812" s="29" t="s">
        <v>12</v>
      </c>
      <c r="D2812" s="29" t="s">
        <v>26</v>
      </c>
      <c r="E2812" s="28">
        <v>240500</v>
      </c>
      <c r="F2812" s="29" t="s">
        <v>14</v>
      </c>
      <c r="G2812" s="28">
        <v>240500</v>
      </c>
      <c r="H2812" s="29" t="s">
        <v>17</v>
      </c>
      <c r="I2812" s="28">
        <v>0</v>
      </c>
      <c r="J2812" s="29" t="s">
        <v>17</v>
      </c>
      <c r="K2812" s="29" t="s">
        <v>33</v>
      </c>
      <c r="L2812" s="29" t="str">
        <f>_xlfn.XLOOKUP($D2812,mapping!$B$2:$B$124,mapping!$A$2:$A$124,,0)</f>
        <v>Data Engineer</v>
      </c>
      <c r="M2812" s="29" t="str">
        <f>_xlfn.XLOOKUP($C2812,mapping!$J$2:$J$5,mapping!$K$2:$K$5,,0)</f>
        <v>Full-Time</v>
      </c>
      <c r="N2812" s="29" t="str">
        <f>_xlfn.XLOOKUP($B2812,mapping!$G$2:$G$5,mapping!$H$2:$H$5,,0)</f>
        <v>Senior</v>
      </c>
      <c r="O2812" s="29" t="str">
        <f>_xlfn.XLOOKUP($J2812,mapping!$D$2:$D$56,mapping!$E$2:$E$56,,0)</f>
        <v>United States</v>
      </c>
      <c r="P2812" s="29" t="str">
        <f>_xlfn.XLOOKUP($K2812,mapping!$P$2:$P$4,mapping!$Q$2:$Q$4,,0)</f>
        <v>Large</v>
      </c>
      <c r="Q2812" s="29" t="str">
        <f>_xlfn.XLOOKUP($I2812,mapping!$M$2:$M$4,mapping!$N$2:$N$4,,0)</f>
        <v>On-site</v>
      </c>
    </row>
    <row r="2813" spans="1:17" x14ac:dyDescent="0.25">
      <c r="A2813" s="28">
        <v>2023</v>
      </c>
      <c r="B2813" s="29" t="s">
        <v>21</v>
      </c>
      <c r="C2813" s="29" t="s">
        <v>12</v>
      </c>
      <c r="D2813" s="29" t="s">
        <v>13</v>
      </c>
      <c r="E2813" s="28">
        <v>166000</v>
      </c>
      <c r="F2813" s="29" t="s">
        <v>14</v>
      </c>
      <c r="G2813" s="28">
        <v>166000</v>
      </c>
      <c r="H2813" s="29" t="s">
        <v>17</v>
      </c>
      <c r="I2813" s="28">
        <v>0</v>
      </c>
      <c r="J2813" s="29" t="s">
        <v>17</v>
      </c>
      <c r="K2813" s="29" t="s">
        <v>16</v>
      </c>
      <c r="L2813" s="29" t="str">
        <f>_xlfn.XLOOKUP($D2813,mapping!$B$2:$B$124,mapping!$A$2:$A$124,,0)</f>
        <v>Data Analyst</v>
      </c>
      <c r="M2813" s="29" t="str">
        <f>_xlfn.XLOOKUP($C2813,mapping!$J$2:$J$5,mapping!$K$2:$K$5,,0)</f>
        <v>Full-Time</v>
      </c>
      <c r="N2813" s="29" t="str">
        <f>_xlfn.XLOOKUP($B2813,mapping!$G$2:$G$5,mapping!$H$2:$H$5,,0)</f>
        <v>Senior</v>
      </c>
      <c r="O2813" s="29" t="str">
        <f>_xlfn.XLOOKUP($J2813,mapping!$D$2:$D$56,mapping!$E$2:$E$56,,0)</f>
        <v>United States</v>
      </c>
      <c r="P2813" s="29" t="str">
        <f>_xlfn.XLOOKUP($K2813,mapping!$P$2:$P$4,mapping!$Q$2:$Q$4,,0)</f>
        <v>Medium</v>
      </c>
      <c r="Q2813" s="29" t="str">
        <f>_xlfn.XLOOKUP($I2813,mapping!$M$2:$M$4,mapping!$N$2:$N$4,,0)</f>
        <v>On-site</v>
      </c>
    </row>
    <row r="2814" spans="1:17" x14ac:dyDescent="0.25">
      <c r="A2814" s="28">
        <v>2024</v>
      </c>
      <c r="B2814" s="29" t="s">
        <v>21</v>
      </c>
      <c r="C2814" s="29" t="s">
        <v>12</v>
      </c>
      <c r="D2814" s="29" t="s">
        <v>34</v>
      </c>
      <c r="E2814" s="28">
        <v>159300</v>
      </c>
      <c r="F2814" s="29" t="s">
        <v>14</v>
      </c>
      <c r="G2814" s="28">
        <v>159300</v>
      </c>
      <c r="H2814" s="29" t="s">
        <v>17</v>
      </c>
      <c r="I2814" s="28">
        <v>0</v>
      </c>
      <c r="J2814" s="29" t="s">
        <v>17</v>
      </c>
      <c r="K2814" s="29" t="s">
        <v>16</v>
      </c>
      <c r="L2814" s="29" t="str">
        <f>_xlfn.XLOOKUP($D2814,mapping!$B$2:$B$124,mapping!$A$2:$A$124,,0)</f>
        <v>Researcher</v>
      </c>
      <c r="M2814" s="29" t="str">
        <f>_xlfn.XLOOKUP($C2814,mapping!$J$2:$J$5,mapping!$K$2:$K$5,,0)</f>
        <v>Full-Time</v>
      </c>
      <c r="N2814" s="29" t="str">
        <f>_xlfn.XLOOKUP($B2814,mapping!$G$2:$G$5,mapping!$H$2:$H$5,,0)</f>
        <v>Senior</v>
      </c>
      <c r="O2814" s="29" t="str">
        <f>_xlfn.XLOOKUP($J2814,mapping!$D$2:$D$56,mapping!$E$2:$E$56,,0)</f>
        <v>United States</v>
      </c>
      <c r="P2814" s="29" t="str">
        <f>_xlfn.XLOOKUP($K2814,mapping!$P$2:$P$4,mapping!$Q$2:$Q$4,,0)</f>
        <v>Medium</v>
      </c>
      <c r="Q2814" s="29" t="str">
        <f>_xlfn.XLOOKUP($I2814,mapping!$M$2:$M$4,mapping!$N$2:$N$4,,0)</f>
        <v>On-site</v>
      </c>
    </row>
    <row r="2815" spans="1:17" x14ac:dyDescent="0.25">
      <c r="A2815" s="28">
        <v>2024</v>
      </c>
      <c r="B2815" s="29" t="s">
        <v>21</v>
      </c>
      <c r="C2815" s="29" t="s">
        <v>12</v>
      </c>
      <c r="D2815" s="29" t="s">
        <v>13</v>
      </c>
      <c r="E2815" s="28">
        <v>134200</v>
      </c>
      <c r="F2815" s="29" t="s">
        <v>14</v>
      </c>
      <c r="G2815" s="28">
        <v>134200</v>
      </c>
      <c r="H2815" s="29" t="s">
        <v>17</v>
      </c>
      <c r="I2815" s="28">
        <v>100</v>
      </c>
      <c r="J2815" s="29" t="s">
        <v>17</v>
      </c>
      <c r="K2815" s="29" t="s">
        <v>16</v>
      </c>
      <c r="L2815" s="29" t="str">
        <f>_xlfn.XLOOKUP($D2815,mapping!$B$2:$B$124,mapping!$A$2:$A$124,,0)</f>
        <v>Data Analyst</v>
      </c>
      <c r="M2815" s="29" t="str">
        <f>_xlfn.XLOOKUP($C2815,mapping!$J$2:$J$5,mapping!$K$2:$K$5,,0)</f>
        <v>Full-Time</v>
      </c>
      <c r="N2815" s="29" t="str">
        <f>_xlfn.XLOOKUP($B2815,mapping!$G$2:$G$5,mapping!$H$2:$H$5,,0)</f>
        <v>Senior</v>
      </c>
      <c r="O2815" s="29" t="str">
        <f>_xlfn.XLOOKUP($J2815,mapping!$D$2:$D$56,mapping!$E$2:$E$56,,0)</f>
        <v>United States</v>
      </c>
      <c r="P2815" s="29" t="str">
        <f>_xlfn.XLOOKUP($K2815,mapping!$P$2:$P$4,mapping!$Q$2:$Q$4,,0)</f>
        <v>Medium</v>
      </c>
      <c r="Q2815" s="29" t="str">
        <f>_xlfn.XLOOKUP($I2815,mapping!$M$2:$M$4,mapping!$N$2:$N$4,,0)</f>
        <v>Remote</v>
      </c>
    </row>
    <row r="2816" spans="1:17" x14ac:dyDescent="0.25">
      <c r="A2816" s="28">
        <v>2023</v>
      </c>
      <c r="B2816" s="29" t="s">
        <v>11</v>
      </c>
      <c r="C2816" s="29" t="s">
        <v>12</v>
      </c>
      <c r="D2816" s="29" t="s">
        <v>13</v>
      </c>
      <c r="E2816" s="28">
        <v>115000</v>
      </c>
      <c r="F2816" s="29" t="s">
        <v>14</v>
      </c>
      <c r="G2816" s="28">
        <v>115000</v>
      </c>
      <c r="H2816" s="29" t="s">
        <v>17</v>
      </c>
      <c r="I2816" s="28">
        <v>100</v>
      </c>
      <c r="J2816" s="29" t="s">
        <v>17</v>
      </c>
      <c r="K2816" s="29" t="s">
        <v>16</v>
      </c>
      <c r="L2816" s="29" t="str">
        <f>_xlfn.XLOOKUP($D2816,mapping!$B$2:$B$124,mapping!$A$2:$A$124,,0)</f>
        <v>Data Analyst</v>
      </c>
      <c r="M2816" s="29" t="str">
        <f>_xlfn.XLOOKUP($C2816,mapping!$J$2:$J$5,mapping!$K$2:$K$5,,0)</f>
        <v>Full-Time</v>
      </c>
      <c r="N2816" s="29" t="str">
        <f>_xlfn.XLOOKUP($B2816,mapping!$G$2:$G$5,mapping!$H$2:$H$5,,0)</f>
        <v>Mid-Level</v>
      </c>
      <c r="O2816" s="29" t="str">
        <f>_xlfn.XLOOKUP($J2816,mapping!$D$2:$D$56,mapping!$E$2:$E$56,,0)</f>
        <v>United States</v>
      </c>
      <c r="P2816" s="29" t="str">
        <f>_xlfn.XLOOKUP($K2816,mapping!$P$2:$P$4,mapping!$Q$2:$Q$4,,0)</f>
        <v>Medium</v>
      </c>
      <c r="Q2816" s="29" t="str">
        <f>_xlfn.XLOOKUP($I2816,mapping!$M$2:$M$4,mapping!$N$2:$N$4,,0)</f>
        <v>Remote</v>
      </c>
    </row>
    <row r="2817" spans="1:17" x14ac:dyDescent="0.25">
      <c r="A2817" s="28">
        <v>2023</v>
      </c>
      <c r="B2817" s="29" t="s">
        <v>21</v>
      </c>
      <c r="C2817" s="29" t="s">
        <v>12</v>
      </c>
      <c r="D2817" s="29" t="s">
        <v>22</v>
      </c>
      <c r="E2817" s="28">
        <v>308000</v>
      </c>
      <c r="F2817" s="29" t="s">
        <v>14</v>
      </c>
      <c r="G2817" s="28">
        <v>308000</v>
      </c>
      <c r="H2817" s="29" t="s">
        <v>17</v>
      </c>
      <c r="I2817" s="28">
        <v>0</v>
      </c>
      <c r="J2817" s="29" t="s">
        <v>17</v>
      </c>
      <c r="K2817" s="29" t="s">
        <v>16</v>
      </c>
      <c r="L2817" s="29" t="str">
        <f>_xlfn.XLOOKUP($D2817,mapping!$B$2:$B$124,mapping!$A$2:$A$124,,0)</f>
        <v>Data Scientist</v>
      </c>
      <c r="M2817" s="29" t="str">
        <f>_xlfn.XLOOKUP($C2817,mapping!$J$2:$J$5,mapping!$K$2:$K$5,,0)</f>
        <v>Full-Time</v>
      </c>
      <c r="N2817" s="29" t="str">
        <f>_xlfn.XLOOKUP($B2817,mapping!$G$2:$G$5,mapping!$H$2:$H$5,,0)</f>
        <v>Senior</v>
      </c>
      <c r="O2817" s="29" t="str">
        <f>_xlfn.XLOOKUP($J2817,mapping!$D$2:$D$56,mapping!$E$2:$E$56,,0)</f>
        <v>United States</v>
      </c>
      <c r="P2817" s="29" t="str">
        <f>_xlfn.XLOOKUP($K2817,mapping!$P$2:$P$4,mapping!$Q$2:$Q$4,,0)</f>
        <v>Medium</v>
      </c>
      <c r="Q2817" s="29" t="str">
        <f>_xlfn.XLOOKUP($I2817,mapping!$M$2:$M$4,mapping!$N$2:$N$4,,0)</f>
        <v>On-site</v>
      </c>
    </row>
    <row r="2818" spans="1:17" x14ac:dyDescent="0.25">
      <c r="A2818" s="28">
        <v>2023</v>
      </c>
      <c r="B2818" s="29" t="s">
        <v>21</v>
      </c>
      <c r="C2818" s="29" t="s">
        <v>12</v>
      </c>
      <c r="D2818" s="29" t="s">
        <v>22</v>
      </c>
      <c r="E2818" s="28">
        <v>180000</v>
      </c>
      <c r="F2818" s="29" t="s">
        <v>14</v>
      </c>
      <c r="G2818" s="28">
        <v>180000</v>
      </c>
      <c r="H2818" s="29" t="s">
        <v>17</v>
      </c>
      <c r="I2818" s="28">
        <v>100</v>
      </c>
      <c r="J2818" s="29" t="s">
        <v>17</v>
      </c>
      <c r="K2818" s="29" t="s">
        <v>16</v>
      </c>
      <c r="L2818" s="29" t="str">
        <f>_xlfn.XLOOKUP($D2818,mapping!$B$2:$B$124,mapping!$A$2:$A$124,,0)</f>
        <v>Data Scientist</v>
      </c>
      <c r="M2818" s="29" t="str">
        <f>_xlfn.XLOOKUP($C2818,mapping!$J$2:$J$5,mapping!$K$2:$K$5,,0)</f>
        <v>Full-Time</v>
      </c>
      <c r="N2818" s="29" t="str">
        <f>_xlfn.XLOOKUP($B2818,mapping!$G$2:$G$5,mapping!$H$2:$H$5,,0)</f>
        <v>Senior</v>
      </c>
      <c r="O2818" s="29" t="str">
        <f>_xlfn.XLOOKUP($J2818,mapping!$D$2:$D$56,mapping!$E$2:$E$56,,0)</f>
        <v>United States</v>
      </c>
      <c r="P2818" s="29" t="str">
        <f>_xlfn.XLOOKUP($K2818,mapping!$P$2:$P$4,mapping!$Q$2:$Q$4,,0)</f>
        <v>Medium</v>
      </c>
      <c r="Q2818" s="29" t="str">
        <f>_xlfn.XLOOKUP($I2818,mapping!$M$2:$M$4,mapping!$N$2:$N$4,,0)</f>
        <v>Remote</v>
      </c>
    </row>
    <row r="2819" spans="1:17" x14ac:dyDescent="0.25">
      <c r="A2819" s="28">
        <v>2023</v>
      </c>
      <c r="B2819" s="29" t="s">
        <v>21</v>
      </c>
      <c r="C2819" s="29" t="s">
        <v>12</v>
      </c>
      <c r="D2819" s="29" t="s">
        <v>13</v>
      </c>
      <c r="E2819" s="28">
        <v>130000</v>
      </c>
      <c r="F2819" s="29" t="s">
        <v>14</v>
      </c>
      <c r="G2819" s="28">
        <v>130000</v>
      </c>
      <c r="H2819" s="29" t="s">
        <v>17</v>
      </c>
      <c r="I2819" s="28">
        <v>100</v>
      </c>
      <c r="J2819" s="29" t="s">
        <v>17</v>
      </c>
      <c r="K2819" s="29" t="s">
        <v>16</v>
      </c>
      <c r="L2819" s="29" t="str">
        <f>_xlfn.XLOOKUP($D2819,mapping!$B$2:$B$124,mapping!$A$2:$A$124,,0)</f>
        <v>Data Analyst</v>
      </c>
      <c r="M2819" s="29" t="str">
        <f>_xlfn.XLOOKUP($C2819,mapping!$J$2:$J$5,mapping!$K$2:$K$5,,0)</f>
        <v>Full-Time</v>
      </c>
      <c r="N2819" s="29" t="str">
        <f>_xlfn.XLOOKUP($B2819,mapping!$G$2:$G$5,mapping!$H$2:$H$5,,0)</f>
        <v>Senior</v>
      </c>
      <c r="O2819" s="29" t="str">
        <f>_xlfn.XLOOKUP($J2819,mapping!$D$2:$D$56,mapping!$E$2:$E$56,,0)</f>
        <v>United States</v>
      </c>
      <c r="P2819" s="29" t="str">
        <f>_xlfn.XLOOKUP($K2819,mapping!$P$2:$P$4,mapping!$Q$2:$Q$4,,0)</f>
        <v>Medium</v>
      </c>
      <c r="Q2819" s="29" t="str">
        <f>_xlfn.XLOOKUP($I2819,mapping!$M$2:$M$4,mapping!$N$2:$N$4,,0)</f>
        <v>Remote</v>
      </c>
    </row>
    <row r="2820" spans="1:17" x14ac:dyDescent="0.25">
      <c r="A2820" s="28">
        <v>2023</v>
      </c>
      <c r="B2820" s="29" t="s">
        <v>21</v>
      </c>
      <c r="C2820" s="29" t="s">
        <v>12</v>
      </c>
      <c r="D2820" s="29" t="s">
        <v>63</v>
      </c>
      <c r="E2820" s="28">
        <v>206000</v>
      </c>
      <c r="F2820" s="29" t="s">
        <v>14</v>
      </c>
      <c r="G2820" s="28">
        <v>206000</v>
      </c>
      <c r="H2820" s="29" t="s">
        <v>17</v>
      </c>
      <c r="I2820" s="28">
        <v>0</v>
      </c>
      <c r="J2820" s="29" t="s">
        <v>17</v>
      </c>
      <c r="K2820" s="29" t="s">
        <v>16</v>
      </c>
      <c r="L2820" s="29" t="str">
        <f>_xlfn.XLOOKUP($D2820,mapping!$B$2:$B$124,mapping!$A$2:$A$124,,0)</f>
        <v>Data Architect</v>
      </c>
      <c r="M2820" s="29" t="str">
        <f>_xlfn.XLOOKUP($C2820,mapping!$J$2:$J$5,mapping!$K$2:$K$5,,0)</f>
        <v>Full-Time</v>
      </c>
      <c r="N2820" s="29" t="str">
        <f>_xlfn.XLOOKUP($B2820,mapping!$G$2:$G$5,mapping!$H$2:$H$5,,0)</f>
        <v>Senior</v>
      </c>
      <c r="O2820" s="29" t="str">
        <f>_xlfn.XLOOKUP($J2820,mapping!$D$2:$D$56,mapping!$E$2:$E$56,,0)</f>
        <v>United States</v>
      </c>
      <c r="P2820" s="29" t="str">
        <f>_xlfn.XLOOKUP($K2820,mapping!$P$2:$P$4,mapping!$Q$2:$Q$4,,0)</f>
        <v>Medium</v>
      </c>
      <c r="Q2820" s="29" t="str">
        <f>_xlfn.XLOOKUP($I2820,mapping!$M$2:$M$4,mapping!$N$2:$N$4,,0)</f>
        <v>On-site</v>
      </c>
    </row>
    <row r="2821" spans="1:17" x14ac:dyDescent="0.25">
      <c r="A2821" s="28">
        <v>2023</v>
      </c>
      <c r="B2821" s="29" t="s">
        <v>21</v>
      </c>
      <c r="C2821" s="29" t="s">
        <v>12</v>
      </c>
      <c r="D2821" s="29" t="s">
        <v>63</v>
      </c>
      <c r="E2821" s="28">
        <v>150000</v>
      </c>
      <c r="F2821" s="29" t="s">
        <v>14</v>
      </c>
      <c r="G2821" s="28">
        <v>150000</v>
      </c>
      <c r="H2821" s="29" t="s">
        <v>17</v>
      </c>
      <c r="I2821" s="28">
        <v>0</v>
      </c>
      <c r="J2821" s="29" t="s">
        <v>17</v>
      </c>
      <c r="K2821" s="29" t="s">
        <v>16</v>
      </c>
      <c r="L2821" s="29" t="str">
        <f>_xlfn.XLOOKUP($D2821,mapping!$B$2:$B$124,mapping!$A$2:$A$124,,0)</f>
        <v>Data Architect</v>
      </c>
      <c r="M2821" s="29" t="str">
        <f>_xlfn.XLOOKUP($C2821,mapping!$J$2:$J$5,mapping!$K$2:$K$5,,0)</f>
        <v>Full-Time</v>
      </c>
      <c r="N2821" s="29" t="str">
        <f>_xlfn.XLOOKUP($B2821,mapping!$G$2:$G$5,mapping!$H$2:$H$5,,0)</f>
        <v>Senior</v>
      </c>
      <c r="O2821" s="29" t="str">
        <f>_xlfn.XLOOKUP($J2821,mapping!$D$2:$D$56,mapping!$E$2:$E$56,,0)</f>
        <v>United States</v>
      </c>
      <c r="P2821" s="29" t="str">
        <f>_xlfn.XLOOKUP($K2821,mapping!$P$2:$P$4,mapping!$Q$2:$Q$4,,0)</f>
        <v>Medium</v>
      </c>
      <c r="Q2821" s="29" t="str">
        <f>_xlfn.XLOOKUP($I2821,mapping!$M$2:$M$4,mapping!$N$2:$N$4,,0)</f>
        <v>On-site</v>
      </c>
    </row>
    <row r="2822" spans="1:17" x14ac:dyDescent="0.25">
      <c r="A2822" s="28">
        <v>2021</v>
      </c>
      <c r="B2822" s="29" t="s">
        <v>29</v>
      </c>
      <c r="C2822" s="29" t="s">
        <v>12</v>
      </c>
      <c r="D2822" s="29" t="s">
        <v>18</v>
      </c>
      <c r="E2822" s="28">
        <v>81000</v>
      </c>
      <c r="F2822" s="29" t="s">
        <v>14</v>
      </c>
      <c r="G2822" s="28">
        <v>81000</v>
      </c>
      <c r="H2822" s="29" t="s">
        <v>17</v>
      </c>
      <c r="I2822" s="28">
        <v>50</v>
      </c>
      <c r="J2822" s="29" t="s">
        <v>17</v>
      </c>
      <c r="K2822" s="29" t="s">
        <v>56</v>
      </c>
      <c r="L2822" s="29" t="str">
        <f>_xlfn.XLOOKUP($D2822,mapping!$B$2:$B$124,mapping!$A$2:$A$124,,0)</f>
        <v>Machine Learning Engineer</v>
      </c>
      <c r="M2822" s="29" t="str">
        <f>_xlfn.XLOOKUP($C2822,mapping!$J$2:$J$5,mapping!$K$2:$K$5,,0)</f>
        <v>Full-Time</v>
      </c>
      <c r="N2822" s="29" t="str">
        <f>_xlfn.XLOOKUP($B2822,mapping!$G$2:$G$5,mapping!$H$2:$H$5,,0)</f>
        <v>Junior</v>
      </c>
      <c r="O2822" s="29" t="str">
        <f>_xlfn.XLOOKUP($J2822,mapping!$D$2:$D$56,mapping!$E$2:$E$56,,0)</f>
        <v>United States</v>
      </c>
      <c r="P2822" s="29" t="str">
        <f>_xlfn.XLOOKUP($K2822,mapping!$P$2:$P$4,mapping!$Q$2:$Q$4,,0)</f>
        <v>Small</v>
      </c>
      <c r="Q2822" s="29" t="str">
        <f>_xlfn.XLOOKUP($I2822,mapping!$M$2:$M$4,mapping!$N$2:$N$4,,0)</f>
        <v>Hybrid</v>
      </c>
    </row>
    <row r="2823" spans="1:17" x14ac:dyDescent="0.25">
      <c r="A2823" s="28">
        <v>2022</v>
      </c>
      <c r="B2823" s="29" t="s">
        <v>11</v>
      </c>
      <c r="C2823" s="29" t="s">
        <v>12</v>
      </c>
      <c r="D2823" s="29" t="s">
        <v>22</v>
      </c>
      <c r="E2823" s="28">
        <v>140000</v>
      </c>
      <c r="F2823" s="29" t="s">
        <v>27</v>
      </c>
      <c r="G2823" s="28">
        <v>172386</v>
      </c>
      <c r="H2823" s="29" t="s">
        <v>28</v>
      </c>
      <c r="I2823" s="28">
        <v>0</v>
      </c>
      <c r="J2823" s="29" t="s">
        <v>28</v>
      </c>
      <c r="K2823" s="29" t="s">
        <v>16</v>
      </c>
      <c r="L2823" s="29" t="str">
        <f>_xlfn.XLOOKUP($D2823,mapping!$B$2:$B$124,mapping!$A$2:$A$124,,0)</f>
        <v>Data Scientist</v>
      </c>
      <c r="M2823" s="29" t="str">
        <f>_xlfn.XLOOKUP($C2823,mapping!$J$2:$J$5,mapping!$K$2:$K$5,,0)</f>
        <v>Full-Time</v>
      </c>
      <c r="N2823" s="29" t="str">
        <f>_xlfn.XLOOKUP($B2823,mapping!$G$2:$G$5,mapping!$H$2:$H$5,,0)</f>
        <v>Mid-Level</v>
      </c>
      <c r="O2823" s="29" t="str">
        <f>_xlfn.XLOOKUP($J2823,mapping!$D$2:$D$56,mapping!$E$2:$E$56,,0)</f>
        <v>United Kingdom</v>
      </c>
      <c r="P2823" s="29" t="str">
        <f>_xlfn.XLOOKUP($K2823,mapping!$P$2:$P$4,mapping!$Q$2:$Q$4,,0)</f>
        <v>Medium</v>
      </c>
      <c r="Q2823" s="29" t="str">
        <f>_xlfn.XLOOKUP($I2823,mapping!$M$2:$M$4,mapping!$N$2:$N$4,,0)</f>
        <v>On-site</v>
      </c>
    </row>
    <row r="2824" spans="1:17" x14ac:dyDescent="0.25">
      <c r="A2824" s="28">
        <v>2022</v>
      </c>
      <c r="B2824" s="29" t="s">
        <v>21</v>
      </c>
      <c r="C2824" s="29" t="s">
        <v>12</v>
      </c>
      <c r="D2824" s="29" t="s">
        <v>26</v>
      </c>
      <c r="E2824" s="28">
        <v>40000</v>
      </c>
      <c r="F2824" s="29" t="s">
        <v>19</v>
      </c>
      <c r="G2824" s="28">
        <v>42026</v>
      </c>
      <c r="H2824" s="29" t="s">
        <v>24</v>
      </c>
      <c r="I2824" s="28">
        <v>0</v>
      </c>
      <c r="J2824" s="29" t="s">
        <v>24</v>
      </c>
      <c r="K2824" s="29" t="s">
        <v>16</v>
      </c>
      <c r="L2824" s="29" t="str">
        <f>_xlfn.XLOOKUP($D2824,mapping!$B$2:$B$124,mapping!$A$2:$A$124,,0)</f>
        <v>Data Engineer</v>
      </c>
      <c r="M2824" s="29" t="str">
        <f>_xlfn.XLOOKUP($C2824,mapping!$J$2:$J$5,mapping!$K$2:$K$5,,0)</f>
        <v>Full-Time</v>
      </c>
      <c r="N2824" s="29" t="str">
        <f>_xlfn.XLOOKUP($B2824,mapping!$G$2:$G$5,mapping!$H$2:$H$5,,0)</f>
        <v>Senior</v>
      </c>
      <c r="O2824" s="29" t="str">
        <f>_xlfn.XLOOKUP($J2824,mapping!$D$2:$D$56,mapping!$E$2:$E$56,,0)</f>
        <v>Portugal</v>
      </c>
      <c r="P2824" s="29" t="str">
        <f>_xlfn.XLOOKUP($K2824,mapping!$P$2:$P$4,mapping!$Q$2:$Q$4,,0)</f>
        <v>Medium</v>
      </c>
      <c r="Q2824" s="29" t="str">
        <f>_xlfn.XLOOKUP($I2824,mapping!$M$2:$M$4,mapping!$N$2:$N$4,,0)</f>
        <v>On-site</v>
      </c>
    </row>
    <row r="2825" spans="1:17" x14ac:dyDescent="0.25">
      <c r="A2825" s="28">
        <v>2024</v>
      </c>
      <c r="B2825" s="29" t="s">
        <v>21</v>
      </c>
      <c r="C2825" s="29" t="s">
        <v>12</v>
      </c>
      <c r="D2825" s="29" t="s">
        <v>63</v>
      </c>
      <c r="E2825" s="28">
        <v>178600</v>
      </c>
      <c r="F2825" s="29" t="s">
        <v>14</v>
      </c>
      <c r="G2825" s="28">
        <v>178600</v>
      </c>
      <c r="H2825" s="29" t="s">
        <v>17</v>
      </c>
      <c r="I2825" s="28">
        <v>0</v>
      </c>
      <c r="J2825" s="29" t="s">
        <v>17</v>
      </c>
      <c r="K2825" s="29" t="s">
        <v>16</v>
      </c>
      <c r="L2825" s="29" t="str">
        <f>_xlfn.XLOOKUP($D2825,mapping!$B$2:$B$124,mapping!$A$2:$A$124,,0)</f>
        <v>Data Architect</v>
      </c>
      <c r="M2825" s="29" t="str">
        <f>_xlfn.XLOOKUP($C2825,mapping!$J$2:$J$5,mapping!$K$2:$K$5,,0)</f>
        <v>Full-Time</v>
      </c>
      <c r="N2825" s="29" t="str">
        <f>_xlfn.XLOOKUP($B2825,mapping!$G$2:$G$5,mapping!$H$2:$H$5,,0)</f>
        <v>Senior</v>
      </c>
      <c r="O2825" s="29" t="str">
        <f>_xlfn.XLOOKUP($J2825,mapping!$D$2:$D$56,mapping!$E$2:$E$56,,0)</f>
        <v>United States</v>
      </c>
      <c r="P2825" s="29" t="str">
        <f>_xlfn.XLOOKUP($K2825,mapping!$P$2:$P$4,mapping!$Q$2:$Q$4,,0)</f>
        <v>Medium</v>
      </c>
      <c r="Q2825" s="29" t="str">
        <f>_xlfn.XLOOKUP($I2825,mapping!$M$2:$M$4,mapping!$N$2:$N$4,,0)</f>
        <v>On-site</v>
      </c>
    </row>
    <row r="2826" spans="1:17" x14ac:dyDescent="0.25">
      <c r="A2826" s="28">
        <v>2024</v>
      </c>
      <c r="B2826" s="29" t="s">
        <v>29</v>
      </c>
      <c r="C2826" s="29" t="s">
        <v>12</v>
      </c>
      <c r="D2826" s="29" t="s">
        <v>13</v>
      </c>
      <c r="E2826" s="28">
        <v>93000</v>
      </c>
      <c r="F2826" s="29" t="s">
        <v>14</v>
      </c>
      <c r="G2826" s="28">
        <v>93000</v>
      </c>
      <c r="H2826" s="29" t="s">
        <v>17</v>
      </c>
      <c r="I2826" s="28">
        <v>0</v>
      </c>
      <c r="J2826" s="29" t="s">
        <v>17</v>
      </c>
      <c r="K2826" s="29" t="s">
        <v>16</v>
      </c>
      <c r="L2826" s="29" t="str">
        <f>_xlfn.XLOOKUP($D2826,mapping!$B$2:$B$124,mapping!$A$2:$A$124,,0)</f>
        <v>Data Analyst</v>
      </c>
      <c r="M2826" s="29" t="str">
        <f>_xlfn.XLOOKUP($C2826,mapping!$J$2:$J$5,mapping!$K$2:$K$5,,0)</f>
        <v>Full-Time</v>
      </c>
      <c r="N2826" s="29" t="str">
        <f>_xlfn.XLOOKUP($B2826,mapping!$G$2:$G$5,mapping!$H$2:$H$5,,0)</f>
        <v>Junior</v>
      </c>
      <c r="O2826" s="29" t="str">
        <f>_xlfn.XLOOKUP($J2826,mapping!$D$2:$D$56,mapping!$E$2:$E$56,,0)</f>
        <v>United States</v>
      </c>
      <c r="P2826" s="29" t="str">
        <f>_xlfn.XLOOKUP($K2826,mapping!$P$2:$P$4,mapping!$Q$2:$Q$4,,0)</f>
        <v>Medium</v>
      </c>
      <c r="Q2826" s="29" t="str">
        <f>_xlfn.XLOOKUP($I2826,mapping!$M$2:$M$4,mapping!$N$2:$N$4,,0)</f>
        <v>On-site</v>
      </c>
    </row>
    <row r="2827" spans="1:17" x14ac:dyDescent="0.25">
      <c r="A2827" s="28">
        <v>2023</v>
      </c>
      <c r="B2827" s="29" t="s">
        <v>21</v>
      </c>
      <c r="C2827" s="29" t="s">
        <v>12</v>
      </c>
      <c r="D2827" s="29" t="s">
        <v>40</v>
      </c>
      <c r="E2827" s="28">
        <v>125000</v>
      </c>
      <c r="F2827" s="29" t="s">
        <v>14</v>
      </c>
      <c r="G2827" s="28">
        <v>125000</v>
      </c>
      <c r="H2827" s="29" t="s">
        <v>17</v>
      </c>
      <c r="I2827" s="28">
        <v>0</v>
      </c>
      <c r="J2827" s="29" t="s">
        <v>17</v>
      </c>
      <c r="K2827" s="29" t="s">
        <v>16</v>
      </c>
      <c r="L2827" s="29" t="str">
        <f>_xlfn.XLOOKUP($D2827,mapping!$B$2:$B$124,mapping!$A$2:$A$124,,0)</f>
        <v>Business Intelligence</v>
      </c>
      <c r="M2827" s="29" t="str">
        <f>_xlfn.XLOOKUP($C2827,mapping!$J$2:$J$5,mapping!$K$2:$K$5,,0)</f>
        <v>Full-Time</v>
      </c>
      <c r="N2827" s="29" t="str">
        <f>_xlfn.XLOOKUP($B2827,mapping!$G$2:$G$5,mapping!$H$2:$H$5,,0)</f>
        <v>Senior</v>
      </c>
      <c r="O2827" s="29" t="str">
        <f>_xlfn.XLOOKUP($J2827,mapping!$D$2:$D$56,mapping!$E$2:$E$56,,0)</f>
        <v>United States</v>
      </c>
      <c r="P2827" s="29" t="str">
        <f>_xlfn.XLOOKUP($K2827,mapping!$P$2:$P$4,mapping!$Q$2:$Q$4,,0)</f>
        <v>Medium</v>
      </c>
      <c r="Q2827" s="29" t="str">
        <f>_xlfn.XLOOKUP($I2827,mapping!$M$2:$M$4,mapping!$N$2:$N$4,,0)</f>
        <v>On-site</v>
      </c>
    </row>
    <row r="2828" spans="1:17" x14ac:dyDescent="0.25">
      <c r="A2828" s="28">
        <v>2023</v>
      </c>
      <c r="B2828" s="29" t="s">
        <v>21</v>
      </c>
      <c r="C2828" s="29" t="s">
        <v>12</v>
      </c>
      <c r="D2828" s="29" t="s">
        <v>22</v>
      </c>
      <c r="E2828" s="28">
        <v>146000</v>
      </c>
      <c r="F2828" s="29" t="s">
        <v>14</v>
      </c>
      <c r="G2828" s="28">
        <v>146000</v>
      </c>
      <c r="H2828" s="29" t="s">
        <v>17</v>
      </c>
      <c r="I2828" s="28">
        <v>100</v>
      </c>
      <c r="J2828" s="29" t="s">
        <v>17</v>
      </c>
      <c r="K2828" s="29" t="s">
        <v>16</v>
      </c>
      <c r="L2828" s="29" t="str">
        <f>_xlfn.XLOOKUP($D2828,mapping!$B$2:$B$124,mapping!$A$2:$A$124,,0)</f>
        <v>Data Scientist</v>
      </c>
      <c r="M2828" s="29" t="str">
        <f>_xlfn.XLOOKUP($C2828,mapping!$J$2:$J$5,mapping!$K$2:$K$5,,0)</f>
        <v>Full-Time</v>
      </c>
      <c r="N2828" s="29" t="str">
        <f>_xlfn.XLOOKUP($B2828,mapping!$G$2:$G$5,mapping!$H$2:$H$5,,0)</f>
        <v>Senior</v>
      </c>
      <c r="O2828" s="29" t="str">
        <f>_xlfn.XLOOKUP($J2828,mapping!$D$2:$D$56,mapping!$E$2:$E$56,,0)</f>
        <v>United States</v>
      </c>
      <c r="P2828" s="29" t="str">
        <f>_xlfn.XLOOKUP($K2828,mapping!$P$2:$P$4,mapping!$Q$2:$Q$4,,0)</f>
        <v>Medium</v>
      </c>
      <c r="Q2828" s="29" t="str">
        <f>_xlfn.XLOOKUP($I2828,mapping!$M$2:$M$4,mapping!$N$2:$N$4,,0)</f>
        <v>Remote</v>
      </c>
    </row>
    <row r="2829" spans="1:17" x14ac:dyDescent="0.25">
      <c r="A2829" s="28">
        <v>2023</v>
      </c>
      <c r="B2829" s="29" t="s">
        <v>11</v>
      </c>
      <c r="C2829" s="29" t="s">
        <v>12</v>
      </c>
      <c r="D2829" s="29" t="s">
        <v>31</v>
      </c>
      <c r="E2829" s="28">
        <v>112400</v>
      </c>
      <c r="F2829" s="29" t="s">
        <v>14</v>
      </c>
      <c r="G2829" s="28">
        <v>112400</v>
      </c>
      <c r="H2829" s="29" t="s">
        <v>28</v>
      </c>
      <c r="I2829" s="28">
        <v>0</v>
      </c>
      <c r="J2829" s="29" t="s">
        <v>28</v>
      </c>
      <c r="K2829" s="29" t="s">
        <v>16</v>
      </c>
      <c r="L2829" s="29" t="str">
        <f>_xlfn.XLOOKUP($D2829,mapping!$B$2:$B$124,mapping!$A$2:$A$124,,0)</f>
        <v>Analytics Engineer</v>
      </c>
      <c r="M2829" s="29" t="str">
        <f>_xlfn.XLOOKUP($C2829,mapping!$J$2:$J$5,mapping!$K$2:$K$5,,0)</f>
        <v>Full-Time</v>
      </c>
      <c r="N2829" s="29" t="str">
        <f>_xlfn.XLOOKUP($B2829,mapping!$G$2:$G$5,mapping!$H$2:$H$5,,0)</f>
        <v>Mid-Level</v>
      </c>
      <c r="O2829" s="29" t="str">
        <f>_xlfn.XLOOKUP($J2829,mapping!$D$2:$D$56,mapping!$E$2:$E$56,,0)</f>
        <v>United Kingdom</v>
      </c>
      <c r="P2829" s="29" t="str">
        <f>_xlfn.XLOOKUP($K2829,mapping!$P$2:$P$4,mapping!$Q$2:$Q$4,,0)</f>
        <v>Medium</v>
      </c>
      <c r="Q2829" s="29" t="str">
        <f>_xlfn.XLOOKUP($I2829,mapping!$M$2:$M$4,mapping!$N$2:$N$4,,0)</f>
        <v>On-site</v>
      </c>
    </row>
    <row r="2830" spans="1:17" x14ac:dyDescent="0.25">
      <c r="A2830" s="28">
        <v>2023</v>
      </c>
      <c r="B2830" s="29" t="s">
        <v>21</v>
      </c>
      <c r="C2830" s="29" t="s">
        <v>12</v>
      </c>
      <c r="D2830" s="29" t="s">
        <v>13</v>
      </c>
      <c r="E2830" s="28">
        <v>95000</v>
      </c>
      <c r="F2830" s="29" t="s">
        <v>14</v>
      </c>
      <c r="G2830" s="28">
        <v>95000</v>
      </c>
      <c r="H2830" s="29" t="s">
        <v>17</v>
      </c>
      <c r="I2830" s="28">
        <v>0</v>
      </c>
      <c r="J2830" s="29" t="s">
        <v>17</v>
      </c>
      <c r="K2830" s="29" t="s">
        <v>16</v>
      </c>
      <c r="L2830" s="29" t="str">
        <f>_xlfn.XLOOKUP($D2830,mapping!$B$2:$B$124,mapping!$A$2:$A$124,,0)</f>
        <v>Data Analyst</v>
      </c>
      <c r="M2830" s="29" t="str">
        <f>_xlfn.XLOOKUP($C2830,mapping!$J$2:$J$5,mapping!$K$2:$K$5,,0)</f>
        <v>Full-Time</v>
      </c>
      <c r="N2830" s="29" t="str">
        <f>_xlfn.XLOOKUP($B2830,mapping!$G$2:$G$5,mapping!$H$2:$H$5,,0)</f>
        <v>Senior</v>
      </c>
      <c r="O2830" s="29" t="str">
        <f>_xlfn.XLOOKUP($J2830,mapping!$D$2:$D$56,mapping!$E$2:$E$56,,0)</f>
        <v>United States</v>
      </c>
      <c r="P2830" s="29" t="str">
        <f>_xlfn.XLOOKUP($K2830,mapping!$P$2:$P$4,mapping!$Q$2:$Q$4,,0)</f>
        <v>Medium</v>
      </c>
      <c r="Q2830" s="29" t="str">
        <f>_xlfn.XLOOKUP($I2830,mapping!$M$2:$M$4,mapping!$N$2:$N$4,,0)</f>
        <v>On-site</v>
      </c>
    </row>
    <row r="2831" spans="1:17" x14ac:dyDescent="0.25">
      <c r="A2831" s="28">
        <v>2023</v>
      </c>
      <c r="B2831" s="29" t="s">
        <v>21</v>
      </c>
      <c r="C2831" s="29" t="s">
        <v>12</v>
      </c>
      <c r="D2831" s="29" t="s">
        <v>22</v>
      </c>
      <c r="E2831" s="28">
        <v>164000</v>
      </c>
      <c r="F2831" s="29" t="s">
        <v>14</v>
      </c>
      <c r="G2831" s="28">
        <v>164000</v>
      </c>
      <c r="H2831" s="29" t="s">
        <v>17</v>
      </c>
      <c r="I2831" s="28">
        <v>0</v>
      </c>
      <c r="J2831" s="29" t="s">
        <v>17</v>
      </c>
      <c r="K2831" s="29" t="s">
        <v>16</v>
      </c>
      <c r="L2831" s="29" t="str">
        <f>_xlfn.XLOOKUP($D2831,mapping!$B$2:$B$124,mapping!$A$2:$A$124,,0)</f>
        <v>Data Scientist</v>
      </c>
      <c r="M2831" s="29" t="str">
        <f>_xlfn.XLOOKUP($C2831,mapping!$J$2:$J$5,mapping!$K$2:$K$5,,0)</f>
        <v>Full-Time</v>
      </c>
      <c r="N2831" s="29" t="str">
        <f>_xlfn.XLOOKUP($B2831,mapping!$G$2:$G$5,mapping!$H$2:$H$5,,0)</f>
        <v>Senior</v>
      </c>
      <c r="O2831" s="29" t="str">
        <f>_xlfn.XLOOKUP($J2831,mapping!$D$2:$D$56,mapping!$E$2:$E$56,,0)</f>
        <v>United States</v>
      </c>
      <c r="P2831" s="29" t="str">
        <f>_xlfn.XLOOKUP($K2831,mapping!$P$2:$P$4,mapping!$Q$2:$Q$4,,0)</f>
        <v>Medium</v>
      </c>
      <c r="Q2831" s="29" t="str">
        <f>_xlfn.XLOOKUP($I2831,mapping!$M$2:$M$4,mapping!$N$2:$N$4,,0)</f>
        <v>On-site</v>
      </c>
    </row>
    <row r="2832" spans="1:17" x14ac:dyDescent="0.25">
      <c r="A2832" s="28">
        <v>2023</v>
      </c>
      <c r="B2832" s="29" t="s">
        <v>21</v>
      </c>
      <c r="C2832" s="29" t="s">
        <v>12</v>
      </c>
      <c r="D2832" s="29" t="s">
        <v>22</v>
      </c>
      <c r="E2832" s="28">
        <v>130000</v>
      </c>
      <c r="F2832" s="29" t="s">
        <v>14</v>
      </c>
      <c r="G2832" s="28">
        <v>130000</v>
      </c>
      <c r="H2832" s="29" t="s">
        <v>17</v>
      </c>
      <c r="I2832" s="28">
        <v>100</v>
      </c>
      <c r="J2832" s="29" t="s">
        <v>17</v>
      </c>
      <c r="K2832" s="29" t="s">
        <v>16</v>
      </c>
      <c r="L2832" s="29" t="str">
        <f>_xlfn.XLOOKUP($D2832,mapping!$B$2:$B$124,mapping!$A$2:$A$124,,0)</f>
        <v>Data Scientist</v>
      </c>
      <c r="M2832" s="29" t="str">
        <f>_xlfn.XLOOKUP($C2832,mapping!$J$2:$J$5,mapping!$K$2:$K$5,,0)</f>
        <v>Full-Time</v>
      </c>
      <c r="N2832" s="29" t="str">
        <f>_xlfn.XLOOKUP($B2832,mapping!$G$2:$G$5,mapping!$H$2:$H$5,,0)</f>
        <v>Senior</v>
      </c>
      <c r="O2832" s="29" t="str">
        <f>_xlfn.XLOOKUP($J2832,mapping!$D$2:$D$56,mapping!$E$2:$E$56,,0)</f>
        <v>United States</v>
      </c>
      <c r="P2832" s="29" t="str">
        <f>_xlfn.XLOOKUP($K2832,mapping!$P$2:$P$4,mapping!$Q$2:$Q$4,,0)</f>
        <v>Medium</v>
      </c>
      <c r="Q2832" s="29" t="str">
        <f>_xlfn.XLOOKUP($I2832,mapping!$M$2:$M$4,mapping!$N$2:$N$4,,0)</f>
        <v>Remote</v>
      </c>
    </row>
    <row r="2833" spans="1:17" x14ac:dyDescent="0.25">
      <c r="A2833" s="28">
        <v>2023</v>
      </c>
      <c r="B2833" s="29" t="s">
        <v>21</v>
      </c>
      <c r="C2833" s="29" t="s">
        <v>12</v>
      </c>
      <c r="D2833" s="29" t="s">
        <v>13</v>
      </c>
      <c r="E2833" s="28">
        <v>119636</v>
      </c>
      <c r="F2833" s="29" t="s">
        <v>14</v>
      </c>
      <c r="G2833" s="28">
        <v>119636</v>
      </c>
      <c r="H2833" s="29" t="s">
        <v>17</v>
      </c>
      <c r="I2833" s="28">
        <v>0</v>
      </c>
      <c r="J2833" s="29" t="s">
        <v>17</v>
      </c>
      <c r="K2833" s="29" t="s">
        <v>16</v>
      </c>
      <c r="L2833" s="29" t="str">
        <f>_xlfn.XLOOKUP($D2833,mapping!$B$2:$B$124,mapping!$A$2:$A$124,,0)</f>
        <v>Data Analyst</v>
      </c>
      <c r="M2833" s="29" t="str">
        <f>_xlfn.XLOOKUP($C2833,mapping!$J$2:$J$5,mapping!$K$2:$K$5,,0)</f>
        <v>Full-Time</v>
      </c>
      <c r="N2833" s="29" t="str">
        <f>_xlfn.XLOOKUP($B2833,mapping!$G$2:$G$5,mapping!$H$2:$H$5,,0)</f>
        <v>Senior</v>
      </c>
      <c r="O2833" s="29" t="str">
        <f>_xlfn.XLOOKUP($J2833,mapping!$D$2:$D$56,mapping!$E$2:$E$56,,0)</f>
        <v>United States</v>
      </c>
      <c r="P2833" s="29" t="str">
        <f>_xlfn.XLOOKUP($K2833,mapping!$P$2:$P$4,mapping!$Q$2:$Q$4,,0)</f>
        <v>Medium</v>
      </c>
      <c r="Q2833" s="29" t="str">
        <f>_xlfn.XLOOKUP($I2833,mapping!$M$2:$M$4,mapping!$N$2:$N$4,,0)</f>
        <v>On-site</v>
      </c>
    </row>
    <row r="2834" spans="1:17" x14ac:dyDescent="0.25">
      <c r="A2834" s="28">
        <v>2023</v>
      </c>
      <c r="B2834" s="29" t="s">
        <v>21</v>
      </c>
      <c r="C2834" s="29" t="s">
        <v>12</v>
      </c>
      <c r="D2834" s="29" t="s">
        <v>62</v>
      </c>
      <c r="E2834" s="28">
        <v>104300</v>
      </c>
      <c r="F2834" s="29" t="s">
        <v>14</v>
      </c>
      <c r="G2834" s="28">
        <v>104300</v>
      </c>
      <c r="H2834" s="29" t="s">
        <v>17</v>
      </c>
      <c r="I2834" s="28">
        <v>0</v>
      </c>
      <c r="J2834" s="29" t="s">
        <v>17</v>
      </c>
      <c r="K2834" s="29" t="s">
        <v>33</v>
      </c>
      <c r="L2834" s="29" t="str">
        <f>_xlfn.XLOOKUP($D2834,mapping!$B$2:$B$124,mapping!$A$2:$A$124,,0)</f>
        <v>Business Intelligence</v>
      </c>
      <c r="M2834" s="29" t="str">
        <f>_xlfn.XLOOKUP($C2834,mapping!$J$2:$J$5,mapping!$K$2:$K$5,,0)</f>
        <v>Full-Time</v>
      </c>
      <c r="N2834" s="29" t="str">
        <f>_xlfn.XLOOKUP($B2834,mapping!$G$2:$G$5,mapping!$H$2:$H$5,,0)</f>
        <v>Senior</v>
      </c>
      <c r="O2834" s="29" t="str">
        <f>_xlfn.XLOOKUP($J2834,mapping!$D$2:$D$56,mapping!$E$2:$E$56,,0)</f>
        <v>United States</v>
      </c>
      <c r="P2834" s="29" t="str">
        <f>_xlfn.XLOOKUP($K2834,mapping!$P$2:$P$4,mapping!$Q$2:$Q$4,,0)</f>
        <v>Large</v>
      </c>
      <c r="Q2834" s="29" t="str">
        <f>_xlfn.XLOOKUP($I2834,mapping!$M$2:$M$4,mapping!$N$2:$N$4,,0)</f>
        <v>On-site</v>
      </c>
    </row>
    <row r="2835" spans="1:17" x14ac:dyDescent="0.25">
      <c r="A2835" s="28">
        <v>2024</v>
      </c>
      <c r="B2835" s="29" t="s">
        <v>21</v>
      </c>
      <c r="C2835" s="29" t="s">
        <v>12</v>
      </c>
      <c r="D2835" s="29" t="s">
        <v>13</v>
      </c>
      <c r="E2835" s="28">
        <v>73100</v>
      </c>
      <c r="F2835" s="29" t="s">
        <v>14</v>
      </c>
      <c r="G2835" s="28">
        <v>73100</v>
      </c>
      <c r="H2835" s="29" t="s">
        <v>17</v>
      </c>
      <c r="I2835" s="28">
        <v>0</v>
      </c>
      <c r="J2835" s="29" t="s">
        <v>17</v>
      </c>
      <c r="K2835" s="29" t="s">
        <v>16</v>
      </c>
      <c r="L2835" s="29" t="str">
        <f>_xlfn.XLOOKUP($D2835,mapping!$B$2:$B$124,mapping!$A$2:$A$124,,0)</f>
        <v>Data Analyst</v>
      </c>
      <c r="M2835" s="29" t="str">
        <f>_xlfn.XLOOKUP($C2835,mapping!$J$2:$J$5,mapping!$K$2:$K$5,,0)</f>
        <v>Full-Time</v>
      </c>
      <c r="N2835" s="29" t="str">
        <f>_xlfn.XLOOKUP($B2835,mapping!$G$2:$G$5,mapping!$H$2:$H$5,,0)</f>
        <v>Senior</v>
      </c>
      <c r="O2835" s="29" t="str">
        <f>_xlfn.XLOOKUP($J2835,mapping!$D$2:$D$56,mapping!$E$2:$E$56,,0)</f>
        <v>United States</v>
      </c>
      <c r="P2835" s="29" t="str">
        <f>_xlfn.XLOOKUP($K2835,mapping!$P$2:$P$4,mapping!$Q$2:$Q$4,,0)</f>
        <v>Medium</v>
      </c>
      <c r="Q2835" s="29" t="str">
        <f>_xlfn.XLOOKUP($I2835,mapping!$M$2:$M$4,mapping!$N$2:$N$4,,0)</f>
        <v>On-site</v>
      </c>
    </row>
    <row r="2836" spans="1:17" x14ac:dyDescent="0.25">
      <c r="A2836" s="28">
        <v>2023</v>
      </c>
      <c r="B2836" s="29" t="s">
        <v>11</v>
      </c>
      <c r="C2836" s="29" t="s">
        <v>12</v>
      </c>
      <c r="D2836" s="29" t="s">
        <v>34</v>
      </c>
      <c r="E2836" s="28">
        <v>165000</v>
      </c>
      <c r="F2836" s="29" t="s">
        <v>14</v>
      </c>
      <c r="G2836" s="28">
        <v>165000</v>
      </c>
      <c r="H2836" s="29" t="s">
        <v>17</v>
      </c>
      <c r="I2836" s="28">
        <v>100</v>
      </c>
      <c r="J2836" s="29" t="s">
        <v>17</v>
      </c>
      <c r="K2836" s="29" t="s">
        <v>16</v>
      </c>
      <c r="L2836" s="29" t="str">
        <f>_xlfn.XLOOKUP($D2836,mapping!$B$2:$B$124,mapping!$A$2:$A$124,,0)</f>
        <v>Researcher</v>
      </c>
      <c r="M2836" s="29" t="str">
        <f>_xlfn.XLOOKUP($C2836,mapping!$J$2:$J$5,mapping!$K$2:$K$5,,0)</f>
        <v>Full-Time</v>
      </c>
      <c r="N2836" s="29" t="str">
        <f>_xlfn.XLOOKUP($B2836,mapping!$G$2:$G$5,mapping!$H$2:$H$5,,0)</f>
        <v>Mid-Level</v>
      </c>
      <c r="O2836" s="29" t="str">
        <f>_xlfn.XLOOKUP($J2836,mapping!$D$2:$D$56,mapping!$E$2:$E$56,,0)</f>
        <v>United States</v>
      </c>
      <c r="P2836" s="29" t="str">
        <f>_xlfn.XLOOKUP($K2836,mapping!$P$2:$P$4,mapping!$Q$2:$Q$4,,0)</f>
        <v>Medium</v>
      </c>
      <c r="Q2836" s="29" t="str">
        <f>_xlfn.XLOOKUP($I2836,mapping!$M$2:$M$4,mapping!$N$2:$N$4,,0)</f>
        <v>Remote</v>
      </c>
    </row>
    <row r="2837" spans="1:17" x14ac:dyDescent="0.25">
      <c r="A2837" s="28">
        <v>2023</v>
      </c>
      <c r="B2837" s="29" t="s">
        <v>21</v>
      </c>
      <c r="C2837" s="29" t="s">
        <v>12</v>
      </c>
      <c r="D2837" s="29" t="s">
        <v>13</v>
      </c>
      <c r="E2837" s="28">
        <v>78400</v>
      </c>
      <c r="F2837" s="29" t="s">
        <v>14</v>
      </c>
      <c r="G2837" s="28">
        <v>78400</v>
      </c>
      <c r="H2837" s="29" t="s">
        <v>17</v>
      </c>
      <c r="I2837" s="28">
        <v>100</v>
      </c>
      <c r="J2837" s="29" t="s">
        <v>17</v>
      </c>
      <c r="K2837" s="29" t="s">
        <v>33</v>
      </c>
      <c r="L2837" s="29" t="str">
        <f>_xlfn.XLOOKUP($D2837,mapping!$B$2:$B$124,mapping!$A$2:$A$124,,0)</f>
        <v>Data Analyst</v>
      </c>
      <c r="M2837" s="29" t="str">
        <f>_xlfn.XLOOKUP($C2837,mapping!$J$2:$J$5,mapping!$K$2:$K$5,,0)</f>
        <v>Full-Time</v>
      </c>
      <c r="N2837" s="29" t="str">
        <f>_xlfn.XLOOKUP($B2837,mapping!$G$2:$G$5,mapping!$H$2:$H$5,,0)</f>
        <v>Senior</v>
      </c>
      <c r="O2837" s="29" t="str">
        <f>_xlfn.XLOOKUP($J2837,mapping!$D$2:$D$56,mapping!$E$2:$E$56,,0)</f>
        <v>United States</v>
      </c>
      <c r="P2837" s="29" t="str">
        <f>_xlfn.XLOOKUP($K2837,mapping!$P$2:$P$4,mapping!$Q$2:$Q$4,,0)</f>
        <v>Large</v>
      </c>
      <c r="Q2837" s="29" t="str">
        <f>_xlfn.XLOOKUP($I2837,mapping!$M$2:$M$4,mapping!$N$2:$N$4,,0)</f>
        <v>Remote</v>
      </c>
    </row>
    <row r="2838" spans="1:17" x14ac:dyDescent="0.25">
      <c r="A2838" s="28">
        <v>2022</v>
      </c>
      <c r="B2838" s="29" t="s">
        <v>21</v>
      </c>
      <c r="C2838" s="29" t="s">
        <v>12</v>
      </c>
      <c r="D2838" s="29" t="s">
        <v>26</v>
      </c>
      <c r="E2838" s="28">
        <v>135000</v>
      </c>
      <c r="F2838" s="29" t="s">
        <v>14</v>
      </c>
      <c r="G2838" s="28">
        <v>135000</v>
      </c>
      <c r="H2838" s="29" t="s">
        <v>17</v>
      </c>
      <c r="I2838" s="28">
        <v>100</v>
      </c>
      <c r="J2838" s="29" t="s">
        <v>17</v>
      </c>
      <c r="K2838" s="29" t="s">
        <v>16</v>
      </c>
      <c r="L2838" s="29" t="str">
        <f>_xlfn.XLOOKUP($D2838,mapping!$B$2:$B$124,mapping!$A$2:$A$124,,0)</f>
        <v>Data Engineer</v>
      </c>
      <c r="M2838" s="29" t="str">
        <f>_xlfn.XLOOKUP($C2838,mapping!$J$2:$J$5,mapping!$K$2:$K$5,,0)</f>
        <v>Full-Time</v>
      </c>
      <c r="N2838" s="29" t="str">
        <f>_xlfn.XLOOKUP($B2838,mapping!$G$2:$G$5,mapping!$H$2:$H$5,,0)</f>
        <v>Senior</v>
      </c>
      <c r="O2838" s="29" t="str">
        <f>_xlfn.XLOOKUP($J2838,mapping!$D$2:$D$56,mapping!$E$2:$E$56,,0)</f>
        <v>United States</v>
      </c>
      <c r="P2838" s="29" t="str">
        <f>_xlfn.XLOOKUP($K2838,mapping!$P$2:$P$4,mapping!$Q$2:$Q$4,,0)</f>
        <v>Medium</v>
      </c>
      <c r="Q2838" s="29" t="str">
        <f>_xlfn.XLOOKUP($I2838,mapping!$M$2:$M$4,mapping!$N$2:$N$4,,0)</f>
        <v>Remote</v>
      </c>
    </row>
    <row r="2839" spans="1:17" x14ac:dyDescent="0.25">
      <c r="A2839" s="28">
        <v>2023</v>
      </c>
      <c r="B2839" s="29" t="s">
        <v>21</v>
      </c>
      <c r="C2839" s="29" t="s">
        <v>12</v>
      </c>
      <c r="D2839" s="29" t="s">
        <v>34</v>
      </c>
      <c r="E2839" s="28">
        <v>170000</v>
      </c>
      <c r="F2839" s="29" t="s">
        <v>14</v>
      </c>
      <c r="G2839" s="28">
        <v>170000</v>
      </c>
      <c r="H2839" s="29" t="s">
        <v>17</v>
      </c>
      <c r="I2839" s="28">
        <v>0</v>
      </c>
      <c r="J2839" s="29" t="s">
        <v>17</v>
      </c>
      <c r="K2839" s="29" t="s">
        <v>16</v>
      </c>
      <c r="L2839" s="29" t="str">
        <f>_xlfn.XLOOKUP($D2839,mapping!$B$2:$B$124,mapping!$A$2:$A$124,,0)</f>
        <v>Researcher</v>
      </c>
      <c r="M2839" s="29" t="str">
        <f>_xlfn.XLOOKUP($C2839,mapping!$J$2:$J$5,mapping!$K$2:$K$5,,0)</f>
        <v>Full-Time</v>
      </c>
      <c r="N2839" s="29" t="str">
        <f>_xlfn.XLOOKUP($B2839,mapping!$G$2:$G$5,mapping!$H$2:$H$5,,0)</f>
        <v>Senior</v>
      </c>
      <c r="O2839" s="29" t="str">
        <f>_xlfn.XLOOKUP($J2839,mapping!$D$2:$D$56,mapping!$E$2:$E$56,,0)</f>
        <v>United States</v>
      </c>
      <c r="P2839" s="29" t="str">
        <f>_xlfn.XLOOKUP($K2839,mapping!$P$2:$P$4,mapping!$Q$2:$Q$4,,0)</f>
        <v>Medium</v>
      </c>
      <c r="Q2839" s="29" t="str">
        <f>_xlfn.XLOOKUP($I2839,mapping!$M$2:$M$4,mapping!$N$2:$N$4,,0)</f>
        <v>On-site</v>
      </c>
    </row>
    <row r="2840" spans="1:17" x14ac:dyDescent="0.25">
      <c r="A2840" s="28">
        <v>2023</v>
      </c>
      <c r="B2840" s="29" t="s">
        <v>21</v>
      </c>
      <c r="C2840" s="29" t="s">
        <v>12</v>
      </c>
      <c r="D2840" s="29" t="s">
        <v>23</v>
      </c>
      <c r="E2840" s="28">
        <v>142600</v>
      </c>
      <c r="F2840" s="29" t="s">
        <v>14</v>
      </c>
      <c r="G2840" s="28">
        <v>142600</v>
      </c>
      <c r="H2840" s="29" t="s">
        <v>17</v>
      </c>
      <c r="I2840" s="28">
        <v>0</v>
      </c>
      <c r="J2840" s="29" t="s">
        <v>17</v>
      </c>
      <c r="K2840" s="29" t="s">
        <v>16</v>
      </c>
      <c r="L2840" s="29" t="str">
        <f>_xlfn.XLOOKUP($D2840,mapping!$B$2:$B$124,mapping!$A$2:$A$124,,0)</f>
        <v>Researcher</v>
      </c>
      <c r="M2840" s="29" t="str">
        <f>_xlfn.XLOOKUP($C2840,mapping!$J$2:$J$5,mapping!$K$2:$K$5,,0)</f>
        <v>Full-Time</v>
      </c>
      <c r="N2840" s="29" t="str">
        <f>_xlfn.XLOOKUP($B2840,mapping!$G$2:$G$5,mapping!$H$2:$H$5,,0)</f>
        <v>Senior</v>
      </c>
      <c r="O2840" s="29" t="str">
        <f>_xlfn.XLOOKUP($J2840,mapping!$D$2:$D$56,mapping!$E$2:$E$56,,0)</f>
        <v>United States</v>
      </c>
      <c r="P2840" s="29" t="str">
        <f>_xlfn.XLOOKUP($K2840,mapping!$P$2:$P$4,mapping!$Q$2:$Q$4,,0)</f>
        <v>Medium</v>
      </c>
      <c r="Q2840" s="29" t="str">
        <f>_xlfn.XLOOKUP($I2840,mapping!$M$2:$M$4,mapping!$N$2:$N$4,,0)</f>
        <v>On-site</v>
      </c>
    </row>
    <row r="2841" spans="1:17" x14ac:dyDescent="0.25">
      <c r="A2841" s="28">
        <v>2023</v>
      </c>
      <c r="B2841" s="29" t="s">
        <v>21</v>
      </c>
      <c r="C2841" s="29" t="s">
        <v>12</v>
      </c>
      <c r="D2841" s="29" t="s">
        <v>26</v>
      </c>
      <c r="E2841" s="28">
        <v>185900</v>
      </c>
      <c r="F2841" s="29" t="s">
        <v>14</v>
      </c>
      <c r="G2841" s="28">
        <v>185900</v>
      </c>
      <c r="H2841" s="29" t="s">
        <v>17</v>
      </c>
      <c r="I2841" s="28">
        <v>0</v>
      </c>
      <c r="J2841" s="29" t="s">
        <v>17</v>
      </c>
      <c r="K2841" s="29" t="s">
        <v>16</v>
      </c>
      <c r="L2841" s="29" t="str">
        <f>_xlfn.XLOOKUP($D2841,mapping!$B$2:$B$124,mapping!$A$2:$A$124,,0)</f>
        <v>Data Engineer</v>
      </c>
      <c r="M2841" s="29" t="str">
        <f>_xlfn.XLOOKUP($C2841,mapping!$J$2:$J$5,mapping!$K$2:$K$5,,0)</f>
        <v>Full-Time</v>
      </c>
      <c r="N2841" s="29" t="str">
        <f>_xlfn.XLOOKUP($B2841,mapping!$G$2:$G$5,mapping!$H$2:$H$5,,0)</f>
        <v>Senior</v>
      </c>
      <c r="O2841" s="29" t="str">
        <f>_xlfn.XLOOKUP($J2841,mapping!$D$2:$D$56,mapping!$E$2:$E$56,,0)</f>
        <v>United States</v>
      </c>
      <c r="P2841" s="29" t="str">
        <f>_xlfn.XLOOKUP($K2841,mapping!$P$2:$P$4,mapping!$Q$2:$Q$4,,0)</f>
        <v>Medium</v>
      </c>
      <c r="Q2841" s="29" t="str">
        <f>_xlfn.XLOOKUP($I2841,mapping!$M$2:$M$4,mapping!$N$2:$N$4,,0)</f>
        <v>On-site</v>
      </c>
    </row>
    <row r="2842" spans="1:17" x14ac:dyDescent="0.25">
      <c r="A2842" s="28">
        <v>2023</v>
      </c>
      <c r="B2842" s="29" t="s">
        <v>21</v>
      </c>
      <c r="C2842" s="29" t="s">
        <v>12</v>
      </c>
      <c r="D2842" s="29" t="s">
        <v>106</v>
      </c>
      <c r="E2842" s="28">
        <v>204000</v>
      </c>
      <c r="F2842" s="29" t="s">
        <v>14</v>
      </c>
      <c r="G2842" s="28">
        <v>204000</v>
      </c>
      <c r="H2842" s="29" t="s">
        <v>17</v>
      </c>
      <c r="I2842" s="28">
        <v>0</v>
      </c>
      <c r="J2842" s="29" t="s">
        <v>17</v>
      </c>
      <c r="K2842" s="29" t="s">
        <v>16</v>
      </c>
      <c r="L2842" s="29" t="str">
        <f>_xlfn.XLOOKUP($D2842,mapping!$B$2:$B$124,mapping!$A$2:$A$124,,0)</f>
        <v>Machine Learning Engineer</v>
      </c>
      <c r="M2842" s="29" t="str">
        <f>_xlfn.XLOOKUP($C2842,mapping!$J$2:$J$5,mapping!$K$2:$K$5,,0)</f>
        <v>Full-Time</v>
      </c>
      <c r="N2842" s="29" t="str">
        <f>_xlfn.XLOOKUP($B2842,mapping!$G$2:$G$5,mapping!$H$2:$H$5,,0)</f>
        <v>Senior</v>
      </c>
      <c r="O2842" s="29" t="str">
        <f>_xlfn.XLOOKUP($J2842,mapping!$D$2:$D$56,mapping!$E$2:$E$56,,0)</f>
        <v>United States</v>
      </c>
      <c r="P2842" s="29" t="str">
        <f>_xlfn.XLOOKUP($K2842,mapping!$P$2:$P$4,mapping!$Q$2:$Q$4,,0)</f>
        <v>Medium</v>
      </c>
      <c r="Q2842" s="29" t="str">
        <f>_xlfn.XLOOKUP($I2842,mapping!$M$2:$M$4,mapping!$N$2:$N$4,,0)</f>
        <v>On-site</v>
      </c>
    </row>
    <row r="2843" spans="1:17" x14ac:dyDescent="0.25">
      <c r="A2843" s="28">
        <v>2024</v>
      </c>
      <c r="B2843" s="29" t="s">
        <v>29</v>
      </c>
      <c r="C2843" s="29" t="s">
        <v>12</v>
      </c>
      <c r="D2843" s="29" t="s">
        <v>57</v>
      </c>
      <c r="E2843" s="28">
        <v>26000</v>
      </c>
      <c r="F2843" s="29" t="s">
        <v>14</v>
      </c>
      <c r="G2843" s="28">
        <v>26000</v>
      </c>
      <c r="H2843" s="29" t="s">
        <v>187</v>
      </c>
      <c r="I2843" s="28">
        <v>100</v>
      </c>
      <c r="J2843" s="29" t="s">
        <v>187</v>
      </c>
      <c r="K2843" s="29" t="s">
        <v>33</v>
      </c>
      <c r="L2843" s="29" t="str">
        <f>_xlfn.XLOOKUP($D2843,mapping!$B$2:$B$124,mapping!$A$2:$A$124,,0)</f>
        <v>Data Scientist</v>
      </c>
      <c r="M2843" s="29" t="str">
        <f>_xlfn.XLOOKUP($C2843,mapping!$J$2:$J$5,mapping!$K$2:$K$5,,0)</f>
        <v>Full-Time</v>
      </c>
      <c r="N2843" s="29" t="str">
        <f>_xlfn.XLOOKUP($B2843,mapping!$G$2:$G$5,mapping!$H$2:$H$5,,0)</f>
        <v>Junior</v>
      </c>
      <c r="O2843" s="29" t="str">
        <f>_xlfn.XLOOKUP($J2843,mapping!$D$2:$D$56,mapping!$E$2:$E$56,,0)</f>
        <v>Romania</v>
      </c>
      <c r="P2843" s="29" t="str">
        <f>_xlfn.XLOOKUP($K2843,mapping!$P$2:$P$4,mapping!$Q$2:$Q$4,,0)</f>
        <v>Large</v>
      </c>
      <c r="Q2843" s="29" t="str">
        <f>_xlfn.XLOOKUP($I2843,mapping!$M$2:$M$4,mapping!$N$2:$N$4,,0)</f>
        <v>Remote</v>
      </c>
    </row>
    <row r="2844" spans="1:17" x14ac:dyDescent="0.25">
      <c r="A2844" s="28">
        <v>2023</v>
      </c>
      <c r="B2844" s="29" t="s">
        <v>25</v>
      </c>
      <c r="C2844" s="29" t="s">
        <v>12</v>
      </c>
      <c r="D2844" s="29" t="s">
        <v>26</v>
      </c>
      <c r="E2844" s="28">
        <v>175000</v>
      </c>
      <c r="F2844" s="29" t="s">
        <v>14</v>
      </c>
      <c r="G2844" s="28">
        <v>175000</v>
      </c>
      <c r="H2844" s="29" t="s">
        <v>17</v>
      </c>
      <c r="I2844" s="28">
        <v>0</v>
      </c>
      <c r="J2844" s="29" t="s">
        <v>17</v>
      </c>
      <c r="K2844" s="29" t="s">
        <v>16</v>
      </c>
      <c r="L2844" s="29" t="str">
        <f>_xlfn.XLOOKUP($D2844,mapping!$B$2:$B$124,mapping!$A$2:$A$124,,0)</f>
        <v>Data Engineer</v>
      </c>
      <c r="M2844" s="29" t="str">
        <f>_xlfn.XLOOKUP($C2844,mapping!$J$2:$J$5,mapping!$K$2:$K$5,,0)</f>
        <v>Full-Time</v>
      </c>
      <c r="N2844" s="29" t="str">
        <f>_xlfn.XLOOKUP($B2844,mapping!$G$2:$G$5,mapping!$H$2:$H$5,,0)</f>
        <v>Executive</v>
      </c>
      <c r="O2844" s="29" t="str">
        <f>_xlfn.XLOOKUP($J2844,mapping!$D$2:$D$56,mapping!$E$2:$E$56,,0)</f>
        <v>United States</v>
      </c>
      <c r="P2844" s="29" t="str">
        <f>_xlfn.XLOOKUP($K2844,mapping!$P$2:$P$4,mapping!$Q$2:$Q$4,,0)</f>
        <v>Medium</v>
      </c>
      <c r="Q2844" s="29" t="str">
        <f>_xlfn.XLOOKUP($I2844,mapping!$M$2:$M$4,mapping!$N$2:$N$4,,0)</f>
        <v>On-site</v>
      </c>
    </row>
    <row r="2845" spans="1:17" x14ac:dyDescent="0.25">
      <c r="A2845" s="28">
        <v>2023</v>
      </c>
      <c r="B2845" s="29" t="s">
        <v>21</v>
      </c>
      <c r="C2845" s="29" t="s">
        <v>12</v>
      </c>
      <c r="D2845" s="29" t="s">
        <v>22</v>
      </c>
      <c r="E2845" s="28">
        <v>133300</v>
      </c>
      <c r="F2845" s="29" t="s">
        <v>14</v>
      </c>
      <c r="G2845" s="28">
        <v>133300</v>
      </c>
      <c r="H2845" s="29" t="s">
        <v>17</v>
      </c>
      <c r="I2845" s="28">
        <v>0</v>
      </c>
      <c r="J2845" s="29" t="s">
        <v>17</v>
      </c>
      <c r="K2845" s="29" t="s">
        <v>16</v>
      </c>
      <c r="L2845" s="29" t="str">
        <f>_xlfn.XLOOKUP($D2845,mapping!$B$2:$B$124,mapping!$A$2:$A$124,,0)</f>
        <v>Data Scientist</v>
      </c>
      <c r="M2845" s="29" t="str">
        <f>_xlfn.XLOOKUP($C2845,mapping!$J$2:$J$5,mapping!$K$2:$K$5,,0)</f>
        <v>Full-Time</v>
      </c>
      <c r="N2845" s="29" t="str">
        <f>_xlfn.XLOOKUP($B2845,mapping!$G$2:$G$5,mapping!$H$2:$H$5,,0)</f>
        <v>Senior</v>
      </c>
      <c r="O2845" s="29" t="str">
        <f>_xlfn.XLOOKUP($J2845,mapping!$D$2:$D$56,mapping!$E$2:$E$56,,0)</f>
        <v>United States</v>
      </c>
      <c r="P2845" s="29" t="str">
        <f>_xlfn.XLOOKUP($K2845,mapping!$P$2:$P$4,mapping!$Q$2:$Q$4,,0)</f>
        <v>Medium</v>
      </c>
      <c r="Q2845" s="29" t="str">
        <f>_xlfn.XLOOKUP($I2845,mapping!$M$2:$M$4,mapping!$N$2:$N$4,,0)</f>
        <v>On-site</v>
      </c>
    </row>
    <row r="2846" spans="1:17" x14ac:dyDescent="0.25">
      <c r="A2846" s="28">
        <v>2022</v>
      </c>
      <c r="B2846" s="29" t="s">
        <v>21</v>
      </c>
      <c r="C2846" s="29" t="s">
        <v>12</v>
      </c>
      <c r="D2846" s="29" t="s">
        <v>18</v>
      </c>
      <c r="E2846" s="28">
        <v>65000</v>
      </c>
      <c r="F2846" s="29" t="s">
        <v>19</v>
      </c>
      <c r="G2846" s="28">
        <v>68293</v>
      </c>
      <c r="H2846" s="29" t="s">
        <v>20</v>
      </c>
      <c r="I2846" s="28">
        <v>100</v>
      </c>
      <c r="J2846" s="29" t="s">
        <v>20</v>
      </c>
      <c r="K2846" s="29" t="s">
        <v>56</v>
      </c>
      <c r="L2846" s="29" t="str">
        <f>_xlfn.XLOOKUP($D2846,mapping!$B$2:$B$124,mapping!$A$2:$A$124,,0)</f>
        <v>Machine Learning Engineer</v>
      </c>
      <c r="M2846" s="29" t="str">
        <f>_xlfn.XLOOKUP($C2846,mapping!$J$2:$J$5,mapping!$K$2:$K$5,,0)</f>
        <v>Full-Time</v>
      </c>
      <c r="N2846" s="29" t="str">
        <f>_xlfn.XLOOKUP($B2846,mapping!$G$2:$G$5,mapping!$H$2:$H$5,,0)</f>
        <v>Senior</v>
      </c>
      <c r="O2846" s="29" t="str">
        <f>_xlfn.XLOOKUP($J2846,mapping!$D$2:$D$56,mapping!$E$2:$E$56,,0)</f>
        <v>Ireland</v>
      </c>
      <c r="P2846" s="29" t="str">
        <f>_xlfn.XLOOKUP($K2846,mapping!$P$2:$P$4,mapping!$Q$2:$Q$4,,0)</f>
        <v>Small</v>
      </c>
      <c r="Q2846" s="29" t="str">
        <f>_xlfn.XLOOKUP($I2846,mapping!$M$2:$M$4,mapping!$N$2:$N$4,,0)</f>
        <v>Remote</v>
      </c>
    </row>
    <row r="2847" spans="1:17" x14ac:dyDescent="0.25">
      <c r="A2847" s="28">
        <v>2024</v>
      </c>
      <c r="B2847" s="29" t="s">
        <v>29</v>
      </c>
      <c r="C2847" s="29" t="s">
        <v>12</v>
      </c>
      <c r="D2847" s="29" t="s">
        <v>43</v>
      </c>
      <c r="E2847" s="28">
        <v>150000</v>
      </c>
      <c r="F2847" s="29" t="s">
        <v>14</v>
      </c>
      <c r="G2847" s="28">
        <v>150000</v>
      </c>
      <c r="H2847" s="29" t="s">
        <v>17</v>
      </c>
      <c r="I2847" s="28">
        <v>0</v>
      </c>
      <c r="J2847" s="29" t="s">
        <v>17</v>
      </c>
      <c r="K2847" s="29" t="s">
        <v>16</v>
      </c>
      <c r="L2847" s="29" t="str">
        <f>_xlfn.XLOOKUP($D2847,mapping!$B$2:$B$124,mapping!$A$2:$A$124,,0)</f>
        <v>Researcher</v>
      </c>
      <c r="M2847" s="29" t="str">
        <f>_xlfn.XLOOKUP($C2847,mapping!$J$2:$J$5,mapping!$K$2:$K$5,,0)</f>
        <v>Full-Time</v>
      </c>
      <c r="N2847" s="29" t="str">
        <f>_xlfn.XLOOKUP($B2847,mapping!$G$2:$G$5,mapping!$H$2:$H$5,,0)</f>
        <v>Junior</v>
      </c>
      <c r="O2847" s="29" t="str">
        <f>_xlfn.XLOOKUP($J2847,mapping!$D$2:$D$56,mapping!$E$2:$E$56,,0)</f>
        <v>United States</v>
      </c>
      <c r="P2847" s="29" t="str">
        <f>_xlfn.XLOOKUP($K2847,mapping!$P$2:$P$4,mapping!$Q$2:$Q$4,,0)</f>
        <v>Medium</v>
      </c>
      <c r="Q2847" s="29" t="str">
        <f>_xlfn.XLOOKUP($I2847,mapping!$M$2:$M$4,mapping!$N$2:$N$4,,0)</f>
        <v>On-site</v>
      </c>
    </row>
    <row r="2848" spans="1:17" x14ac:dyDescent="0.25">
      <c r="A2848" s="28">
        <v>2023</v>
      </c>
      <c r="B2848" s="29" t="s">
        <v>11</v>
      </c>
      <c r="C2848" s="29" t="s">
        <v>53</v>
      </c>
      <c r="D2848" s="29" t="s">
        <v>150</v>
      </c>
      <c r="E2848" s="28">
        <v>36000</v>
      </c>
      <c r="F2848" s="29" t="s">
        <v>14</v>
      </c>
      <c r="G2848" s="28">
        <v>36000</v>
      </c>
      <c r="H2848" s="29" t="s">
        <v>181</v>
      </c>
      <c r="I2848" s="28">
        <v>0</v>
      </c>
      <c r="J2848" s="29" t="s">
        <v>181</v>
      </c>
      <c r="K2848" s="29" t="s">
        <v>56</v>
      </c>
      <c r="L2848" s="29" t="str">
        <f>_xlfn.XLOOKUP($D2848,mapping!$B$2:$B$124,mapping!$A$2:$A$124,,0)</f>
        <v>Data Analyst</v>
      </c>
      <c r="M2848" s="29" t="str">
        <f>_xlfn.XLOOKUP($C2848,mapping!$J$2:$J$5,mapping!$K$2:$K$5,,0)</f>
        <v>Full-Time</v>
      </c>
      <c r="N2848" s="29" t="str">
        <f>_xlfn.XLOOKUP($B2848,mapping!$G$2:$G$5,mapping!$H$2:$H$5,,0)</f>
        <v>Mid-Level</v>
      </c>
      <c r="O2848" s="29" t="str">
        <f>_xlfn.XLOOKUP($J2848,mapping!$D$2:$D$56,mapping!$E$2:$E$56,,0)</f>
        <v>Ghana</v>
      </c>
      <c r="P2848" s="29" t="str">
        <f>_xlfn.XLOOKUP($K2848,mapping!$P$2:$P$4,mapping!$Q$2:$Q$4,,0)</f>
        <v>Small</v>
      </c>
      <c r="Q2848" s="29" t="str">
        <f>_xlfn.XLOOKUP($I2848,mapping!$M$2:$M$4,mapping!$N$2:$N$4,,0)</f>
        <v>On-site</v>
      </c>
    </row>
    <row r="2849" spans="1:17" x14ac:dyDescent="0.25">
      <c r="A2849" s="28">
        <v>2023</v>
      </c>
      <c r="B2849" s="29" t="s">
        <v>21</v>
      </c>
      <c r="C2849" s="29" t="s">
        <v>12</v>
      </c>
      <c r="D2849" s="29" t="s">
        <v>22</v>
      </c>
      <c r="E2849" s="28">
        <v>36000</v>
      </c>
      <c r="F2849" s="29" t="s">
        <v>19</v>
      </c>
      <c r="G2849" s="28">
        <v>38868</v>
      </c>
      <c r="H2849" s="29" t="s">
        <v>42</v>
      </c>
      <c r="I2849" s="28">
        <v>0</v>
      </c>
      <c r="J2849" s="29" t="s">
        <v>42</v>
      </c>
      <c r="K2849" s="29" t="s">
        <v>16</v>
      </c>
      <c r="L2849" s="29" t="str">
        <f>_xlfn.XLOOKUP($D2849,mapping!$B$2:$B$124,mapping!$A$2:$A$124,,0)</f>
        <v>Data Scientist</v>
      </c>
      <c r="M2849" s="29" t="str">
        <f>_xlfn.XLOOKUP($C2849,mapping!$J$2:$J$5,mapping!$K$2:$K$5,,0)</f>
        <v>Full-Time</v>
      </c>
      <c r="N2849" s="29" t="str">
        <f>_xlfn.XLOOKUP($B2849,mapping!$G$2:$G$5,mapping!$H$2:$H$5,,0)</f>
        <v>Senior</v>
      </c>
      <c r="O2849" s="29" t="str">
        <f>_xlfn.XLOOKUP($J2849,mapping!$D$2:$D$56,mapping!$E$2:$E$56,,0)</f>
        <v>Spain</v>
      </c>
      <c r="P2849" s="29" t="str">
        <f>_xlfn.XLOOKUP($K2849,mapping!$P$2:$P$4,mapping!$Q$2:$Q$4,,0)</f>
        <v>Medium</v>
      </c>
      <c r="Q2849" s="29" t="str">
        <f>_xlfn.XLOOKUP($I2849,mapping!$M$2:$M$4,mapping!$N$2:$N$4,,0)</f>
        <v>On-site</v>
      </c>
    </row>
    <row r="2850" spans="1:17" x14ac:dyDescent="0.25">
      <c r="A2850" s="28">
        <v>2024</v>
      </c>
      <c r="B2850" s="29" t="s">
        <v>11</v>
      </c>
      <c r="C2850" s="29" t="s">
        <v>12</v>
      </c>
      <c r="D2850" s="29" t="s">
        <v>31</v>
      </c>
      <c r="E2850" s="28">
        <v>154100</v>
      </c>
      <c r="F2850" s="29" t="s">
        <v>14</v>
      </c>
      <c r="G2850" s="28">
        <v>154100</v>
      </c>
      <c r="H2850" s="29" t="s">
        <v>17</v>
      </c>
      <c r="I2850" s="28">
        <v>0</v>
      </c>
      <c r="J2850" s="29" t="s">
        <v>17</v>
      </c>
      <c r="K2850" s="29" t="s">
        <v>16</v>
      </c>
      <c r="L2850" s="29" t="str">
        <f>_xlfn.XLOOKUP($D2850,mapping!$B$2:$B$124,mapping!$A$2:$A$124,,0)</f>
        <v>Analytics Engineer</v>
      </c>
      <c r="M2850" s="29" t="str">
        <f>_xlfn.XLOOKUP($C2850,mapping!$J$2:$J$5,mapping!$K$2:$K$5,,0)</f>
        <v>Full-Time</v>
      </c>
      <c r="N2850" s="29" t="str">
        <f>_xlfn.XLOOKUP($B2850,mapping!$G$2:$G$5,mapping!$H$2:$H$5,,0)</f>
        <v>Mid-Level</v>
      </c>
      <c r="O2850" s="29" t="str">
        <f>_xlfn.XLOOKUP($J2850,mapping!$D$2:$D$56,mapping!$E$2:$E$56,,0)</f>
        <v>United States</v>
      </c>
      <c r="P2850" s="29" t="str">
        <f>_xlfn.XLOOKUP($K2850,mapping!$P$2:$P$4,mapping!$Q$2:$Q$4,,0)</f>
        <v>Medium</v>
      </c>
      <c r="Q2850" s="29" t="str">
        <f>_xlfn.XLOOKUP($I2850,mapping!$M$2:$M$4,mapping!$N$2:$N$4,,0)</f>
        <v>On-site</v>
      </c>
    </row>
    <row r="2851" spans="1:17" x14ac:dyDescent="0.25">
      <c r="A2851" s="28">
        <v>2023</v>
      </c>
      <c r="B2851" s="29" t="s">
        <v>21</v>
      </c>
      <c r="C2851" s="29" t="s">
        <v>12</v>
      </c>
      <c r="D2851" s="29" t="s">
        <v>26</v>
      </c>
      <c r="E2851" s="28">
        <v>107500</v>
      </c>
      <c r="F2851" s="29" t="s">
        <v>14</v>
      </c>
      <c r="G2851" s="28">
        <v>107500</v>
      </c>
      <c r="H2851" s="29" t="s">
        <v>17</v>
      </c>
      <c r="I2851" s="28">
        <v>100</v>
      </c>
      <c r="J2851" s="29" t="s">
        <v>17</v>
      </c>
      <c r="K2851" s="29" t="s">
        <v>16</v>
      </c>
      <c r="L2851" s="29" t="str">
        <f>_xlfn.XLOOKUP($D2851,mapping!$B$2:$B$124,mapping!$A$2:$A$124,,0)</f>
        <v>Data Engineer</v>
      </c>
      <c r="M2851" s="29" t="str">
        <f>_xlfn.XLOOKUP($C2851,mapping!$J$2:$J$5,mapping!$K$2:$K$5,,0)</f>
        <v>Full-Time</v>
      </c>
      <c r="N2851" s="29" t="str">
        <f>_xlfn.XLOOKUP($B2851,mapping!$G$2:$G$5,mapping!$H$2:$H$5,,0)</f>
        <v>Senior</v>
      </c>
      <c r="O2851" s="29" t="str">
        <f>_xlfn.XLOOKUP($J2851,mapping!$D$2:$D$56,mapping!$E$2:$E$56,,0)</f>
        <v>United States</v>
      </c>
      <c r="P2851" s="29" t="str">
        <f>_xlfn.XLOOKUP($K2851,mapping!$P$2:$P$4,mapping!$Q$2:$Q$4,,0)</f>
        <v>Medium</v>
      </c>
      <c r="Q2851" s="29" t="str">
        <f>_xlfn.XLOOKUP($I2851,mapping!$M$2:$M$4,mapping!$N$2:$N$4,,0)</f>
        <v>Remote</v>
      </c>
    </row>
    <row r="2852" spans="1:17" x14ac:dyDescent="0.25">
      <c r="A2852" s="28">
        <v>2023</v>
      </c>
      <c r="B2852" s="29" t="s">
        <v>21</v>
      </c>
      <c r="C2852" s="29" t="s">
        <v>12</v>
      </c>
      <c r="D2852" s="29" t="s">
        <v>51</v>
      </c>
      <c r="E2852" s="28">
        <v>212800</v>
      </c>
      <c r="F2852" s="29" t="s">
        <v>14</v>
      </c>
      <c r="G2852" s="28">
        <v>212800</v>
      </c>
      <c r="H2852" s="29" t="s">
        <v>17</v>
      </c>
      <c r="I2852" s="28">
        <v>0</v>
      </c>
      <c r="J2852" s="29" t="s">
        <v>17</v>
      </c>
      <c r="K2852" s="29" t="s">
        <v>33</v>
      </c>
      <c r="L2852" s="29" t="str">
        <f>_xlfn.XLOOKUP($D2852,mapping!$B$2:$B$124,mapping!$A$2:$A$124,,0)</f>
        <v>Applied Scientist</v>
      </c>
      <c r="M2852" s="29" t="str">
        <f>_xlfn.XLOOKUP($C2852,mapping!$J$2:$J$5,mapping!$K$2:$K$5,,0)</f>
        <v>Full-Time</v>
      </c>
      <c r="N2852" s="29" t="str">
        <f>_xlfn.XLOOKUP($B2852,mapping!$G$2:$G$5,mapping!$H$2:$H$5,,0)</f>
        <v>Senior</v>
      </c>
      <c r="O2852" s="29" t="str">
        <f>_xlfn.XLOOKUP($J2852,mapping!$D$2:$D$56,mapping!$E$2:$E$56,,0)</f>
        <v>United States</v>
      </c>
      <c r="P2852" s="29" t="str">
        <f>_xlfn.XLOOKUP($K2852,mapping!$P$2:$P$4,mapping!$Q$2:$Q$4,,0)</f>
        <v>Large</v>
      </c>
      <c r="Q2852" s="29" t="str">
        <f>_xlfn.XLOOKUP($I2852,mapping!$M$2:$M$4,mapping!$N$2:$N$4,,0)</f>
        <v>On-site</v>
      </c>
    </row>
    <row r="2853" spans="1:17" x14ac:dyDescent="0.25">
      <c r="A2853" s="28">
        <v>2024</v>
      </c>
      <c r="B2853" s="29" t="s">
        <v>21</v>
      </c>
      <c r="C2853" s="29" t="s">
        <v>12</v>
      </c>
      <c r="D2853" s="29" t="s">
        <v>18</v>
      </c>
      <c r="E2853" s="28">
        <v>159000</v>
      </c>
      <c r="F2853" s="29" t="s">
        <v>14</v>
      </c>
      <c r="G2853" s="28">
        <v>159000</v>
      </c>
      <c r="H2853" s="29" t="s">
        <v>17</v>
      </c>
      <c r="I2853" s="28">
        <v>0</v>
      </c>
      <c r="J2853" s="29" t="s">
        <v>17</v>
      </c>
      <c r="K2853" s="29" t="s">
        <v>16</v>
      </c>
      <c r="L2853" s="29" t="str">
        <f>_xlfn.XLOOKUP($D2853,mapping!$B$2:$B$124,mapping!$A$2:$A$124,,0)</f>
        <v>Machine Learning Engineer</v>
      </c>
      <c r="M2853" s="29" t="str">
        <f>_xlfn.XLOOKUP($C2853,mapping!$J$2:$J$5,mapping!$K$2:$K$5,,0)</f>
        <v>Full-Time</v>
      </c>
      <c r="N2853" s="29" t="str">
        <f>_xlfn.XLOOKUP($B2853,mapping!$G$2:$G$5,mapping!$H$2:$H$5,,0)</f>
        <v>Senior</v>
      </c>
      <c r="O2853" s="29" t="str">
        <f>_xlfn.XLOOKUP($J2853,mapping!$D$2:$D$56,mapping!$E$2:$E$56,,0)</f>
        <v>United States</v>
      </c>
      <c r="P2853" s="29" t="str">
        <f>_xlfn.XLOOKUP($K2853,mapping!$P$2:$P$4,mapping!$Q$2:$Q$4,,0)</f>
        <v>Medium</v>
      </c>
      <c r="Q2853" s="29" t="str">
        <f>_xlfn.XLOOKUP($I2853,mapping!$M$2:$M$4,mapping!$N$2:$N$4,,0)</f>
        <v>On-site</v>
      </c>
    </row>
    <row r="2854" spans="1:17" x14ac:dyDescent="0.25">
      <c r="A2854" s="28">
        <v>2024</v>
      </c>
      <c r="B2854" s="29" t="s">
        <v>21</v>
      </c>
      <c r="C2854" s="29" t="s">
        <v>12</v>
      </c>
      <c r="D2854" s="29" t="s">
        <v>63</v>
      </c>
      <c r="E2854" s="28">
        <v>187500</v>
      </c>
      <c r="F2854" s="29" t="s">
        <v>14</v>
      </c>
      <c r="G2854" s="28">
        <v>187500</v>
      </c>
      <c r="H2854" s="29" t="s">
        <v>17</v>
      </c>
      <c r="I2854" s="28">
        <v>0</v>
      </c>
      <c r="J2854" s="29" t="s">
        <v>17</v>
      </c>
      <c r="K2854" s="29" t="s">
        <v>16</v>
      </c>
      <c r="L2854" s="29" t="str">
        <f>_xlfn.XLOOKUP($D2854,mapping!$B$2:$B$124,mapping!$A$2:$A$124,,0)</f>
        <v>Data Architect</v>
      </c>
      <c r="M2854" s="29" t="str">
        <f>_xlfn.XLOOKUP($C2854,mapping!$J$2:$J$5,mapping!$K$2:$K$5,,0)</f>
        <v>Full-Time</v>
      </c>
      <c r="N2854" s="29" t="str">
        <f>_xlfn.XLOOKUP($B2854,mapping!$G$2:$G$5,mapping!$H$2:$H$5,,0)</f>
        <v>Senior</v>
      </c>
      <c r="O2854" s="29" t="str">
        <f>_xlfn.XLOOKUP($J2854,mapping!$D$2:$D$56,mapping!$E$2:$E$56,,0)</f>
        <v>United States</v>
      </c>
      <c r="P2854" s="29" t="str">
        <f>_xlfn.XLOOKUP($K2854,mapping!$P$2:$P$4,mapping!$Q$2:$Q$4,,0)</f>
        <v>Medium</v>
      </c>
      <c r="Q2854" s="29" t="str">
        <f>_xlfn.XLOOKUP($I2854,mapping!$M$2:$M$4,mapping!$N$2:$N$4,,0)</f>
        <v>On-site</v>
      </c>
    </row>
    <row r="2855" spans="1:17" x14ac:dyDescent="0.25">
      <c r="A2855" s="28">
        <v>2023</v>
      </c>
      <c r="B2855" s="29" t="s">
        <v>21</v>
      </c>
      <c r="C2855" s="29" t="s">
        <v>12</v>
      </c>
      <c r="D2855" s="29" t="s">
        <v>26</v>
      </c>
      <c r="E2855" s="28">
        <v>115000</v>
      </c>
      <c r="F2855" s="29" t="s">
        <v>14</v>
      </c>
      <c r="G2855" s="28">
        <v>115000</v>
      </c>
      <c r="H2855" s="29" t="s">
        <v>17</v>
      </c>
      <c r="I2855" s="28">
        <v>0</v>
      </c>
      <c r="J2855" s="29" t="s">
        <v>17</v>
      </c>
      <c r="K2855" s="29" t="s">
        <v>16</v>
      </c>
      <c r="L2855" s="29" t="str">
        <f>_xlfn.XLOOKUP($D2855,mapping!$B$2:$B$124,mapping!$A$2:$A$124,,0)</f>
        <v>Data Engineer</v>
      </c>
      <c r="M2855" s="29" t="str">
        <f>_xlfn.XLOOKUP($C2855,mapping!$J$2:$J$5,mapping!$K$2:$K$5,,0)</f>
        <v>Full-Time</v>
      </c>
      <c r="N2855" s="29" t="str">
        <f>_xlfn.XLOOKUP($B2855,mapping!$G$2:$G$5,mapping!$H$2:$H$5,,0)</f>
        <v>Senior</v>
      </c>
      <c r="O2855" s="29" t="str">
        <f>_xlfn.XLOOKUP($J2855,mapping!$D$2:$D$56,mapping!$E$2:$E$56,,0)</f>
        <v>United States</v>
      </c>
      <c r="P2855" s="29" t="str">
        <f>_xlfn.XLOOKUP($K2855,mapping!$P$2:$P$4,mapping!$Q$2:$Q$4,,0)</f>
        <v>Medium</v>
      </c>
      <c r="Q2855" s="29" t="str">
        <f>_xlfn.XLOOKUP($I2855,mapping!$M$2:$M$4,mapping!$N$2:$N$4,,0)</f>
        <v>On-site</v>
      </c>
    </row>
    <row r="2856" spans="1:17" x14ac:dyDescent="0.25">
      <c r="A2856" s="28">
        <v>2024</v>
      </c>
      <c r="B2856" s="29" t="s">
        <v>11</v>
      </c>
      <c r="C2856" s="29" t="s">
        <v>12</v>
      </c>
      <c r="D2856" s="29" t="s">
        <v>13</v>
      </c>
      <c r="E2856" s="28">
        <v>134400</v>
      </c>
      <c r="F2856" s="29" t="s">
        <v>14</v>
      </c>
      <c r="G2856" s="28">
        <v>134400</v>
      </c>
      <c r="H2856" s="29" t="s">
        <v>17</v>
      </c>
      <c r="I2856" s="28">
        <v>0</v>
      </c>
      <c r="J2856" s="29" t="s">
        <v>17</v>
      </c>
      <c r="K2856" s="29" t="s">
        <v>16</v>
      </c>
      <c r="L2856" s="29" t="str">
        <f>_xlfn.XLOOKUP($D2856,mapping!$B$2:$B$124,mapping!$A$2:$A$124,,0)</f>
        <v>Data Analyst</v>
      </c>
      <c r="M2856" s="29" t="str">
        <f>_xlfn.XLOOKUP($C2856,mapping!$J$2:$J$5,mapping!$K$2:$K$5,,0)</f>
        <v>Full-Time</v>
      </c>
      <c r="N2856" s="29" t="str">
        <f>_xlfn.XLOOKUP($B2856,mapping!$G$2:$G$5,mapping!$H$2:$H$5,,0)</f>
        <v>Mid-Level</v>
      </c>
      <c r="O2856" s="29" t="str">
        <f>_xlfn.XLOOKUP($J2856,mapping!$D$2:$D$56,mapping!$E$2:$E$56,,0)</f>
        <v>United States</v>
      </c>
      <c r="P2856" s="29" t="str">
        <f>_xlfn.XLOOKUP($K2856,mapping!$P$2:$P$4,mapping!$Q$2:$Q$4,,0)</f>
        <v>Medium</v>
      </c>
      <c r="Q2856" s="29" t="str">
        <f>_xlfn.XLOOKUP($I2856,mapping!$M$2:$M$4,mapping!$N$2:$N$4,,0)</f>
        <v>On-site</v>
      </c>
    </row>
    <row r="2857" spans="1:17" x14ac:dyDescent="0.25">
      <c r="A2857" s="28">
        <v>2024</v>
      </c>
      <c r="B2857" s="29" t="s">
        <v>11</v>
      </c>
      <c r="C2857" s="29" t="s">
        <v>12</v>
      </c>
      <c r="D2857" s="29" t="s">
        <v>26</v>
      </c>
      <c r="E2857" s="28">
        <v>55000</v>
      </c>
      <c r="F2857" s="29" t="s">
        <v>27</v>
      </c>
      <c r="G2857" s="28">
        <v>68750</v>
      </c>
      <c r="H2857" s="29" t="s">
        <v>28</v>
      </c>
      <c r="I2857" s="28">
        <v>0</v>
      </c>
      <c r="J2857" s="29" t="s">
        <v>28</v>
      </c>
      <c r="K2857" s="29" t="s">
        <v>16</v>
      </c>
      <c r="L2857" s="29" t="str">
        <f>_xlfn.XLOOKUP($D2857,mapping!$B$2:$B$124,mapping!$A$2:$A$124,,0)</f>
        <v>Data Engineer</v>
      </c>
      <c r="M2857" s="29" t="str">
        <f>_xlfn.XLOOKUP($C2857,mapping!$J$2:$J$5,mapping!$K$2:$K$5,,0)</f>
        <v>Full-Time</v>
      </c>
      <c r="N2857" s="29" t="str">
        <f>_xlfn.XLOOKUP($B2857,mapping!$G$2:$G$5,mapping!$H$2:$H$5,,0)</f>
        <v>Mid-Level</v>
      </c>
      <c r="O2857" s="29" t="str">
        <f>_xlfn.XLOOKUP($J2857,mapping!$D$2:$D$56,mapping!$E$2:$E$56,,0)</f>
        <v>United Kingdom</v>
      </c>
      <c r="P2857" s="29" t="str">
        <f>_xlfn.XLOOKUP($K2857,mapping!$P$2:$P$4,mapping!$Q$2:$Q$4,,0)</f>
        <v>Medium</v>
      </c>
      <c r="Q2857" s="29" t="str">
        <f>_xlfn.XLOOKUP($I2857,mapping!$M$2:$M$4,mapping!$N$2:$N$4,,0)</f>
        <v>On-site</v>
      </c>
    </row>
    <row r="2858" spans="1:17" x14ac:dyDescent="0.25">
      <c r="A2858" s="28">
        <v>2022</v>
      </c>
      <c r="B2858" s="29" t="s">
        <v>11</v>
      </c>
      <c r="C2858" s="29" t="s">
        <v>12</v>
      </c>
      <c r="D2858" s="29" t="s">
        <v>26</v>
      </c>
      <c r="E2858" s="28">
        <v>90000</v>
      </c>
      <c r="F2858" s="29" t="s">
        <v>27</v>
      </c>
      <c r="G2858" s="28">
        <v>110820</v>
      </c>
      <c r="H2858" s="29" t="s">
        <v>28</v>
      </c>
      <c r="I2858" s="28">
        <v>0</v>
      </c>
      <c r="J2858" s="29" t="s">
        <v>28</v>
      </c>
      <c r="K2858" s="29" t="s">
        <v>16</v>
      </c>
      <c r="L2858" s="29" t="str">
        <f>_xlfn.XLOOKUP($D2858,mapping!$B$2:$B$124,mapping!$A$2:$A$124,,0)</f>
        <v>Data Engineer</v>
      </c>
      <c r="M2858" s="29" t="str">
        <f>_xlfn.XLOOKUP($C2858,mapping!$J$2:$J$5,mapping!$K$2:$K$5,,0)</f>
        <v>Full-Time</v>
      </c>
      <c r="N2858" s="29" t="str">
        <f>_xlfn.XLOOKUP($B2858,mapping!$G$2:$G$5,mapping!$H$2:$H$5,,0)</f>
        <v>Mid-Level</v>
      </c>
      <c r="O2858" s="29" t="str">
        <f>_xlfn.XLOOKUP($J2858,mapping!$D$2:$D$56,mapping!$E$2:$E$56,,0)</f>
        <v>United Kingdom</v>
      </c>
      <c r="P2858" s="29" t="str">
        <f>_xlfn.XLOOKUP($K2858,mapping!$P$2:$P$4,mapping!$Q$2:$Q$4,,0)</f>
        <v>Medium</v>
      </c>
      <c r="Q2858" s="29" t="str">
        <f>_xlfn.XLOOKUP($I2858,mapping!$M$2:$M$4,mapping!$N$2:$N$4,,0)</f>
        <v>On-site</v>
      </c>
    </row>
    <row r="2859" spans="1:17" x14ac:dyDescent="0.25">
      <c r="A2859" s="28">
        <v>2024</v>
      </c>
      <c r="B2859" s="29" t="s">
        <v>21</v>
      </c>
      <c r="C2859" s="29" t="s">
        <v>12</v>
      </c>
      <c r="D2859" s="29" t="s">
        <v>129</v>
      </c>
      <c r="E2859" s="28">
        <v>160000</v>
      </c>
      <c r="F2859" s="29" t="s">
        <v>14</v>
      </c>
      <c r="G2859" s="28">
        <v>160000</v>
      </c>
      <c r="H2859" s="29" t="s">
        <v>17</v>
      </c>
      <c r="I2859" s="28">
        <v>0</v>
      </c>
      <c r="J2859" s="29" t="s">
        <v>17</v>
      </c>
      <c r="K2859" s="29" t="s">
        <v>16</v>
      </c>
      <c r="L2859" s="29" t="str">
        <f>_xlfn.XLOOKUP($D2859,mapping!$B$2:$B$124,mapping!$A$2:$A$124,,0)</f>
        <v>Software Engineer</v>
      </c>
      <c r="M2859" s="29" t="str">
        <f>_xlfn.XLOOKUP($C2859,mapping!$J$2:$J$5,mapping!$K$2:$K$5,,0)</f>
        <v>Full-Time</v>
      </c>
      <c r="N2859" s="29" t="str">
        <f>_xlfn.XLOOKUP($B2859,mapping!$G$2:$G$5,mapping!$H$2:$H$5,,0)</f>
        <v>Senior</v>
      </c>
      <c r="O2859" s="29" t="str">
        <f>_xlfn.XLOOKUP($J2859,mapping!$D$2:$D$56,mapping!$E$2:$E$56,,0)</f>
        <v>United States</v>
      </c>
      <c r="P2859" s="29" t="str">
        <f>_xlfn.XLOOKUP($K2859,mapping!$P$2:$P$4,mapping!$Q$2:$Q$4,,0)</f>
        <v>Medium</v>
      </c>
      <c r="Q2859" s="29" t="str">
        <f>_xlfn.XLOOKUP($I2859,mapping!$M$2:$M$4,mapping!$N$2:$N$4,,0)</f>
        <v>On-site</v>
      </c>
    </row>
    <row r="2860" spans="1:17" x14ac:dyDescent="0.25">
      <c r="A2860" s="28">
        <v>2023</v>
      </c>
      <c r="B2860" s="29" t="s">
        <v>21</v>
      </c>
      <c r="C2860" s="29" t="s">
        <v>12</v>
      </c>
      <c r="D2860" s="29" t="s">
        <v>18</v>
      </c>
      <c r="E2860" s="28">
        <v>132870</v>
      </c>
      <c r="F2860" s="29" t="s">
        <v>14</v>
      </c>
      <c r="G2860" s="28">
        <v>132870</v>
      </c>
      <c r="H2860" s="29" t="s">
        <v>28</v>
      </c>
      <c r="I2860" s="28">
        <v>0</v>
      </c>
      <c r="J2860" s="29" t="s">
        <v>28</v>
      </c>
      <c r="K2860" s="29" t="s">
        <v>16</v>
      </c>
      <c r="L2860" s="29" t="str">
        <f>_xlfn.XLOOKUP($D2860,mapping!$B$2:$B$124,mapping!$A$2:$A$124,,0)</f>
        <v>Machine Learning Engineer</v>
      </c>
      <c r="M2860" s="29" t="str">
        <f>_xlfn.XLOOKUP($C2860,mapping!$J$2:$J$5,mapping!$K$2:$K$5,,0)</f>
        <v>Full-Time</v>
      </c>
      <c r="N2860" s="29" t="str">
        <f>_xlfn.XLOOKUP($B2860,mapping!$G$2:$G$5,mapping!$H$2:$H$5,,0)</f>
        <v>Senior</v>
      </c>
      <c r="O2860" s="29" t="str">
        <f>_xlfn.XLOOKUP($J2860,mapping!$D$2:$D$56,mapping!$E$2:$E$56,,0)</f>
        <v>United Kingdom</v>
      </c>
      <c r="P2860" s="29" t="str">
        <f>_xlfn.XLOOKUP($K2860,mapping!$P$2:$P$4,mapping!$Q$2:$Q$4,,0)</f>
        <v>Medium</v>
      </c>
      <c r="Q2860" s="29" t="str">
        <f>_xlfn.XLOOKUP($I2860,mapping!$M$2:$M$4,mapping!$N$2:$N$4,,0)</f>
        <v>On-site</v>
      </c>
    </row>
    <row r="2861" spans="1:17" x14ac:dyDescent="0.25">
      <c r="A2861" s="28">
        <v>2023</v>
      </c>
      <c r="B2861" s="29" t="s">
        <v>21</v>
      </c>
      <c r="C2861" s="29" t="s">
        <v>12</v>
      </c>
      <c r="D2861" s="29" t="s">
        <v>51</v>
      </c>
      <c r="E2861" s="28">
        <v>184000</v>
      </c>
      <c r="F2861" s="29" t="s">
        <v>14</v>
      </c>
      <c r="G2861" s="28">
        <v>184000</v>
      </c>
      <c r="H2861" s="29" t="s">
        <v>17</v>
      </c>
      <c r="I2861" s="28">
        <v>100</v>
      </c>
      <c r="J2861" s="29" t="s">
        <v>17</v>
      </c>
      <c r="K2861" s="29" t="s">
        <v>16</v>
      </c>
      <c r="L2861" s="29" t="str">
        <f>_xlfn.XLOOKUP($D2861,mapping!$B$2:$B$124,mapping!$A$2:$A$124,,0)</f>
        <v>Applied Scientist</v>
      </c>
      <c r="M2861" s="29" t="str">
        <f>_xlfn.XLOOKUP($C2861,mapping!$J$2:$J$5,mapping!$K$2:$K$5,,0)</f>
        <v>Full-Time</v>
      </c>
      <c r="N2861" s="29" t="str">
        <f>_xlfn.XLOOKUP($B2861,mapping!$G$2:$G$5,mapping!$H$2:$H$5,,0)</f>
        <v>Senior</v>
      </c>
      <c r="O2861" s="29" t="str">
        <f>_xlfn.XLOOKUP($J2861,mapping!$D$2:$D$56,mapping!$E$2:$E$56,,0)</f>
        <v>United States</v>
      </c>
      <c r="P2861" s="29" t="str">
        <f>_xlfn.XLOOKUP($K2861,mapping!$P$2:$P$4,mapping!$Q$2:$Q$4,,0)</f>
        <v>Medium</v>
      </c>
      <c r="Q2861" s="29" t="str">
        <f>_xlfn.XLOOKUP($I2861,mapping!$M$2:$M$4,mapping!$N$2:$N$4,,0)</f>
        <v>Remote</v>
      </c>
    </row>
    <row r="2862" spans="1:17" x14ac:dyDescent="0.25">
      <c r="A2862" s="28">
        <v>2022</v>
      </c>
      <c r="B2862" s="29" t="s">
        <v>21</v>
      </c>
      <c r="C2862" s="29" t="s">
        <v>12</v>
      </c>
      <c r="D2862" s="29" t="s">
        <v>18</v>
      </c>
      <c r="E2862" s="28">
        <v>180000</v>
      </c>
      <c r="F2862" s="29" t="s">
        <v>14</v>
      </c>
      <c r="G2862" s="28">
        <v>180000</v>
      </c>
      <c r="H2862" s="29" t="s">
        <v>17</v>
      </c>
      <c r="I2862" s="28">
        <v>100</v>
      </c>
      <c r="J2862" s="29" t="s">
        <v>17</v>
      </c>
      <c r="K2862" s="29" t="s">
        <v>16</v>
      </c>
      <c r="L2862" s="29" t="str">
        <f>_xlfn.XLOOKUP($D2862,mapping!$B$2:$B$124,mapping!$A$2:$A$124,,0)</f>
        <v>Machine Learning Engineer</v>
      </c>
      <c r="M2862" s="29" t="str">
        <f>_xlfn.XLOOKUP($C2862,mapping!$J$2:$J$5,mapping!$K$2:$K$5,,0)</f>
        <v>Full-Time</v>
      </c>
      <c r="N2862" s="29" t="str">
        <f>_xlfn.XLOOKUP($B2862,mapping!$G$2:$G$5,mapping!$H$2:$H$5,,0)</f>
        <v>Senior</v>
      </c>
      <c r="O2862" s="29" t="str">
        <f>_xlfn.XLOOKUP($J2862,mapping!$D$2:$D$56,mapping!$E$2:$E$56,,0)</f>
        <v>United States</v>
      </c>
      <c r="P2862" s="29" t="str">
        <f>_xlfn.XLOOKUP($K2862,mapping!$P$2:$P$4,mapping!$Q$2:$Q$4,,0)</f>
        <v>Medium</v>
      </c>
      <c r="Q2862" s="29" t="str">
        <f>_xlfn.XLOOKUP($I2862,mapping!$M$2:$M$4,mapping!$N$2:$N$4,,0)</f>
        <v>Remote</v>
      </c>
    </row>
    <row r="2863" spans="1:17" x14ac:dyDescent="0.25">
      <c r="A2863" s="28">
        <v>2023</v>
      </c>
      <c r="B2863" s="29" t="s">
        <v>21</v>
      </c>
      <c r="C2863" s="29" t="s">
        <v>12</v>
      </c>
      <c r="D2863" s="29" t="s">
        <v>22</v>
      </c>
      <c r="E2863" s="28">
        <v>209300</v>
      </c>
      <c r="F2863" s="29" t="s">
        <v>14</v>
      </c>
      <c r="G2863" s="28">
        <v>209300</v>
      </c>
      <c r="H2863" s="29" t="s">
        <v>17</v>
      </c>
      <c r="I2863" s="28">
        <v>100</v>
      </c>
      <c r="J2863" s="29" t="s">
        <v>17</v>
      </c>
      <c r="K2863" s="29" t="s">
        <v>16</v>
      </c>
      <c r="L2863" s="29" t="str">
        <f>_xlfn.XLOOKUP($D2863,mapping!$B$2:$B$124,mapping!$A$2:$A$124,,0)</f>
        <v>Data Scientist</v>
      </c>
      <c r="M2863" s="29" t="str">
        <f>_xlfn.XLOOKUP($C2863,mapping!$J$2:$J$5,mapping!$K$2:$K$5,,0)</f>
        <v>Full-Time</v>
      </c>
      <c r="N2863" s="29" t="str">
        <f>_xlfn.XLOOKUP($B2863,mapping!$G$2:$G$5,mapping!$H$2:$H$5,,0)</f>
        <v>Senior</v>
      </c>
      <c r="O2863" s="29" t="str">
        <f>_xlfn.XLOOKUP($J2863,mapping!$D$2:$D$56,mapping!$E$2:$E$56,,0)</f>
        <v>United States</v>
      </c>
      <c r="P2863" s="29" t="str">
        <f>_xlfn.XLOOKUP($K2863,mapping!$P$2:$P$4,mapping!$Q$2:$Q$4,,0)</f>
        <v>Medium</v>
      </c>
      <c r="Q2863" s="29" t="str">
        <f>_xlfn.XLOOKUP($I2863,mapping!$M$2:$M$4,mapping!$N$2:$N$4,,0)</f>
        <v>Remote</v>
      </c>
    </row>
    <row r="2864" spans="1:17" x14ac:dyDescent="0.25">
      <c r="A2864" s="28">
        <v>2023</v>
      </c>
      <c r="B2864" s="29" t="s">
        <v>11</v>
      </c>
      <c r="C2864" s="29" t="s">
        <v>12</v>
      </c>
      <c r="D2864" s="29" t="s">
        <v>18</v>
      </c>
      <c r="E2864" s="28">
        <v>247500</v>
      </c>
      <c r="F2864" s="29" t="s">
        <v>14</v>
      </c>
      <c r="G2864" s="28">
        <v>247500</v>
      </c>
      <c r="H2864" s="29" t="s">
        <v>17</v>
      </c>
      <c r="I2864" s="28">
        <v>0</v>
      </c>
      <c r="J2864" s="29" t="s">
        <v>17</v>
      </c>
      <c r="K2864" s="29" t="s">
        <v>16</v>
      </c>
      <c r="L2864" s="29" t="str">
        <f>_xlfn.XLOOKUP($D2864,mapping!$B$2:$B$124,mapping!$A$2:$A$124,,0)</f>
        <v>Machine Learning Engineer</v>
      </c>
      <c r="M2864" s="29" t="str">
        <f>_xlfn.XLOOKUP($C2864,mapping!$J$2:$J$5,mapping!$K$2:$K$5,,0)</f>
        <v>Full-Time</v>
      </c>
      <c r="N2864" s="29" t="str">
        <f>_xlfn.XLOOKUP($B2864,mapping!$G$2:$G$5,mapping!$H$2:$H$5,,0)</f>
        <v>Mid-Level</v>
      </c>
      <c r="O2864" s="29" t="str">
        <f>_xlfn.XLOOKUP($J2864,mapping!$D$2:$D$56,mapping!$E$2:$E$56,,0)</f>
        <v>United States</v>
      </c>
      <c r="P2864" s="29" t="str">
        <f>_xlfn.XLOOKUP($K2864,mapping!$P$2:$P$4,mapping!$Q$2:$Q$4,,0)</f>
        <v>Medium</v>
      </c>
      <c r="Q2864" s="29" t="str">
        <f>_xlfn.XLOOKUP($I2864,mapping!$M$2:$M$4,mapping!$N$2:$N$4,,0)</f>
        <v>On-site</v>
      </c>
    </row>
    <row r="2865" spans="1:17" x14ac:dyDescent="0.25">
      <c r="A2865" s="28">
        <v>2023</v>
      </c>
      <c r="B2865" s="29" t="s">
        <v>21</v>
      </c>
      <c r="C2865" s="29" t="s">
        <v>12</v>
      </c>
      <c r="D2865" s="29" t="s">
        <v>13</v>
      </c>
      <c r="E2865" s="28">
        <v>138800</v>
      </c>
      <c r="F2865" s="29" t="s">
        <v>14</v>
      </c>
      <c r="G2865" s="28">
        <v>138800</v>
      </c>
      <c r="H2865" s="29" t="s">
        <v>17</v>
      </c>
      <c r="I2865" s="28">
        <v>0</v>
      </c>
      <c r="J2865" s="29" t="s">
        <v>17</v>
      </c>
      <c r="K2865" s="29" t="s">
        <v>16</v>
      </c>
      <c r="L2865" s="29" t="str">
        <f>_xlfn.XLOOKUP($D2865,mapping!$B$2:$B$124,mapping!$A$2:$A$124,,0)</f>
        <v>Data Analyst</v>
      </c>
      <c r="M2865" s="29" t="str">
        <f>_xlfn.XLOOKUP($C2865,mapping!$J$2:$J$5,mapping!$K$2:$K$5,,0)</f>
        <v>Full-Time</v>
      </c>
      <c r="N2865" s="29" t="str">
        <f>_xlfn.XLOOKUP($B2865,mapping!$G$2:$G$5,mapping!$H$2:$H$5,,0)</f>
        <v>Senior</v>
      </c>
      <c r="O2865" s="29" t="str">
        <f>_xlfn.XLOOKUP($J2865,mapping!$D$2:$D$56,mapping!$E$2:$E$56,,0)</f>
        <v>United States</v>
      </c>
      <c r="P2865" s="29" t="str">
        <f>_xlfn.XLOOKUP($K2865,mapping!$P$2:$P$4,mapping!$Q$2:$Q$4,,0)</f>
        <v>Medium</v>
      </c>
      <c r="Q2865" s="29" t="str">
        <f>_xlfn.XLOOKUP($I2865,mapping!$M$2:$M$4,mapping!$N$2:$N$4,,0)</f>
        <v>On-site</v>
      </c>
    </row>
    <row r="2866" spans="1:17" x14ac:dyDescent="0.25">
      <c r="A2866" s="28">
        <v>2022</v>
      </c>
      <c r="B2866" s="29" t="s">
        <v>11</v>
      </c>
      <c r="C2866" s="29" t="s">
        <v>12</v>
      </c>
      <c r="D2866" s="29" t="s">
        <v>13</v>
      </c>
      <c r="E2866" s="28">
        <v>109000</v>
      </c>
      <c r="F2866" s="29" t="s">
        <v>14</v>
      </c>
      <c r="G2866" s="28">
        <v>109000</v>
      </c>
      <c r="H2866" s="29" t="s">
        <v>17</v>
      </c>
      <c r="I2866" s="28">
        <v>0</v>
      </c>
      <c r="J2866" s="29" t="s">
        <v>17</v>
      </c>
      <c r="K2866" s="29" t="s">
        <v>16</v>
      </c>
      <c r="L2866" s="29" t="str">
        <f>_xlfn.XLOOKUP($D2866,mapping!$B$2:$B$124,mapping!$A$2:$A$124,,0)</f>
        <v>Data Analyst</v>
      </c>
      <c r="M2866" s="29" t="str">
        <f>_xlfn.XLOOKUP($C2866,mapping!$J$2:$J$5,mapping!$K$2:$K$5,,0)</f>
        <v>Full-Time</v>
      </c>
      <c r="N2866" s="29" t="str">
        <f>_xlfn.XLOOKUP($B2866,mapping!$G$2:$G$5,mapping!$H$2:$H$5,,0)</f>
        <v>Mid-Level</v>
      </c>
      <c r="O2866" s="29" t="str">
        <f>_xlfn.XLOOKUP($J2866,mapping!$D$2:$D$56,mapping!$E$2:$E$56,,0)</f>
        <v>United States</v>
      </c>
      <c r="P2866" s="29" t="str">
        <f>_xlfn.XLOOKUP($K2866,mapping!$P$2:$P$4,mapping!$Q$2:$Q$4,,0)</f>
        <v>Medium</v>
      </c>
      <c r="Q2866" s="29" t="str">
        <f>_xlfn.XLOOKUP($I2866,mapping!$M$2:$M$4,mapping!$N$2:$N$4,,0)</f>
        <v>On-site</v>
      </c>
    </row>
    <row r="2867" spans="1:17" x14ac:dyDescent="0.25">
      <c r="A2867" s="28">
        <v>2023</v>
      </c>
      <c r="B2867" s="29" t="s">
        <v>21</v>
      </c>
      <c r="C2867" s="29" t="s">
        <v>12</v>
      </c>
      <c r="D2867" s="29" t="s">
        <v>13</v>
      </c>
      <c r="E2867" s="28">
        <v>210000</v>
      </c>
      <c r="F2867" s="29" t="s">
        <v>14</v>
      </c>
      <c r="G2867" s="28">
        <v>210000</v>
      </c>
      <c r="H2867" s="29" t="s">
        <v>17</v>
      </c>
      <c r="I2867" s="28">
        <v>100</v>
      </c>
      <c r="J2867" s="29" t="s">
        <v>17</v>
      </c>
      <c r="K2867" s="29" t="s">
        <v>16</v>
      </c>
      <c r="L2867" s="29" t="str">
        <f>_xlfn.XLOOKUP($D2867,mapping!$B$2:$B$124,mapping!$A$2:$A$124,,0)</f>
        <v>Data Analyst</v>
      </c>
      <c r="M2867" s="29" t="str">
        <f>_xlfn.XLOOKUP($C2867,mapping!$J$2:$J$5,mapping!$K$2:$K$5,,0)</f>
        <v>Full-Time</v>
      </c>
      <c r="N2867" s="29" t="str">
        <f>_xlfn.XLOOKUP($B2867,mapping!$G$2:$G$5,mapping!$H$2:$H$5,,0)</f>
        <v>Senior</v>
      </c>
      <c r="O2867" s="29" t="str">
        <f>_xlfn.XLOOKUP($J2867,mapping!$D$2:$D$56,mapping!$E$2:$E$56,,0)</f>
        <v>United States</v>
      </c>
      <c r="P2867" s="29" t="str">
        <f>_xlfn.XLOOKUP($K2867,mapping!$P$2:$P$4,mapping!$Q$2:$Q$4,,0)</f>
        <v>Medium</v>
      </c>
      <c r="Q2867" s="29" t="str">
        <f>_xlfn.XLOOKUP($I2867,mapping!$M$2:$M$4,mapping!$N$2:$N$4,,0)</f>
        <v>Remote</v>
      </c>
    </row>
    <row r="2868" spans="1:17" x14ac:dyDescent="0.25">
      <c r="A2868" s="28">
        <v>2024</v>
      </c>
      <c r="B2868" s="29" t="s">
        <v>21</v>
      </c>
      <c r="C2868" s="29" t="s">
        <v>12</v>
      </c>
      <c r="D2868" s="29" t="s">
        <v>26</v>
      </c>
      <c r="E2868" s="28">
        <v>123000</v>
      </c>
      <c r="F2868" s="29" t="s">
        <v>14</v>
      </c>
      <c r="G2868" s="28">
        <v>123000</v>
      </c>
      <c r="H2868" s="29" t="s">
        <v>17</v>
      </c>
      <c r="I2868" s="28">
        <v>0</v>
      </c>
      <c r="J2868" s="29" t="s">
        <v>17</v>
      </c>
      <c r="K2868" s="29" t="s">
        <v>16</v>
      </c>
      <c r="L2868" s="29" t="str">
        <f>_xlfn.XLOOKUP($D2868,mapping!$B$2:$B$124,mapping!$A$2:$A$124,,0)</f>
        <v>Data Engineer</v>
      </c>
      <c r="M2868" s="29" t="str">
        <f>_xlfn.XLOOKUP($C2868,mapping!$J$2:$J$5,mapping!$K$2:$K$5,,0)</f>
        <v>Full-Time</v>
      </c>
      <c r="N2868" s="29" t="str">
        <f>_xlfn.XLOOKUP($B2868,mapping!$G$2:$G$5,mapping!$H$2:$H$5,,0)</f>
        <v>Senior</v>
      </c>
      <c r="O2868" s="29" t="str">
        <f>_xlfn.XLOOKUP($J2868,mapping!$D$2:$D$56,mapping!$E$2:$E$56,,0)</f>
        <v>United States</v>
      </c>
      <c r="P2868" s="29" t="str">
        <f>_xlfn.XLOOKUP($K2868,mapping!$P$2:$P$4,mapping!$Q$2:$Q$4,,0)</f>
        <v>Medium</v>
      </c>
      <c r="Q2868" s="29" t="str">
        <f>_xlfn.XLOOKUP($I2868,mapping!$M$2:$M$4,mapping!$N$2:$N$4,,0)</f>
        <v>On-site</v>
      </c>
    </row>
    <row r="2869" spans="1:17" x14ac:dyDescent="0.25">
      <c r="A2869" s="28">
        <v>2024</v>
      </c>
      <c r="B2869" s="29" t="s">
        <v>21</v>
      </c>
      <c r="C2869" s="29" t="s">
        <v>12</v>
      </c>
      <c r="D2869" s="29" t="s">
        <v>22</v>
      </c>
      <c r="E2869" s="28">
        <v>136300</v>
      </c>
      <c r="F2869" s="29" t="s">
        <v>14</v>
      </c>
      <c r="G2869" s="28">
        <v>136300</v>
      </c>
      <c r="H2869" s="29" t="s">
        <v>17</v>
      </c>
      <c r="I2869" s="28">
        <v>0</v>
      </c>
      <c r="J2869" s="29" t="s">
        <v>17</v>
      </c>
      <c r="K2869" s="29" t="s">
        <v>16</v>
      </c>
      <c r="L2869" s="29" t="str">
        <f>_xlfn.XLOOKUP($D2869,mapping!$B$2:$B$124,mapping!$A$2:$A$124,,0)</f>
        <v>Data Scientist</v>
      </c>
      <c r="M2869" s="29" t="str">
        <f>_xlfn.XLOOKUP($C2869,mapping!$J$2:$J$5,mapping!$K$2:$K$5,,0)</f>
        <v>Full-Time</v>
      </c>
      <c r="N2869" s="29" t="str">
        <f>_xlfn.XLOOKUP($B2869,mapping!$G$2:$G$5,mapping!$H$2:$H$5,,0)</f>
        <v>Senior</v>
      </c>
      <c r="O2869" s="29" t="str">
        <f>_xlfn.XLOOKUP($J2869,mapping!$D$2:$D$56,mapping!$E$2:$E$56,,0)</f>
        <v>United States</v>
      </c>
      <c r="P2869" s="29" t="str">
        <f>_xlfn.XLOOKUP($K2869,mapping!$P$2:$P$4,mapping!$Q$2:$Q$4,,0)</f>
        <v>Medium</v>
      </c>
      <c r="Q2869" s="29" t="str">
        <f>_xlfn.XLOOKUP($I2869,mapping!$M$2:$M$4,mapping!$N$2:$N$4,,0)</f>
        <v>On-site</v>
      </c>
    </row>
    <row r="2870" spans="1:17" x14ac:dyDescent="0.25">
      <c r="A2870" s="28">
        <v>2023</v>
      </c>
      <c r="B2870" s="29" t="s">
        <v>21</v>
      </c>
      <c r="C2870" s="29" t="s">
        <v>12</v>
      </c>
      <c r="D2870" s="29" t="s">
        <v>81</v>
      </c>
      <c r="E2870" s="28">
        <v>190000</v>
      </c>
      <c r="F2870" s="29" t="s">
        <v>14</v>
      </c>
      <c r="G2870" s="28">
        <v>190000</v>
      </c>
      <c r="H2870" s="29" t="s">
        <v>17</v>
      </c>
      <c r="I2870" s="28">
        <v>0</v>
      </c>
      <c r="J2870" s="29" t="s">
        <v>17</v>
      </c>
      <c r="K2870" s="29" t="s">
        <v>16</v>
      </c>
      <c r="L2870" s="29" t="str">
        <f>_xlfn.XLOOKUP($D2870,mapping!$B$2:$B$124,mapping!$A$2:$A$124,,0)</f>
        <v>Data Manager</v>
      </c>
      <c r="M2870" s="29" t="str">
        <f>_xlfn.XLOOKUP($C2870,mapping!$J$2:$J$5,mapping!$K$2:$K$5,,0)</f>
        <v>Full-Time</v>
      </c>
      <c r="N2870" s="29" t="str">
        <f>_xlfn.XLOOKUP($B2870,mapping!$G$2:$G$5,mapping!$H$2:$H$5,,0)</f>
        <v>Senior</v>
      </c>
      <c r="O2870" s="29" t="str">
        <f>_xlfn.XLOOKUP($J2870,mapping!$D$2:$D$56,mapping!$E$2:$E$56,,0)</f>
        <v>United States</v>
      </c>
      <c r="P2870" s="29" t="str">
        <f>_xlfn.XLOOKUP($K2870,mapping!$P$2:$P$4,mapping!$Q$2:$Q$4,,0)</f>
        <v>Medium</v>
      </c>
      <c r="Q2870" s="29" t="str">
        <f>_xlfn.XLOOKUP($I2870,mapping!$M$2:$M$4,mapping!$N$2:$N$4,,0)</f>
        <v>On-site</v>
      </c>
    </row>
    <row r="2871" spans="1:17" x14ac:dyDescent="0.25">
      <c r="A2871" s="28">
        <v>2024</v>
      </c>
      <c r="B2871" s="29" t="s">
        <v>21</v>
      </c>
      <c r="C2871" s="29" t="s">
        <v>12</v>
      </c>
      <c r="D2871" s="29" t="s">
        <v>34</v>
      </c>
      <c r="E2871" s="28">
        <v>180000</v>
      </c>
      <c r="F2871" s="29" t="s">
        <v>14</v>
      </c>
      <c r="G2871" s="28">
        <v>180000</v>
      </c>
      <c r="H2871" s="29" t="s">
        <v>17</v>
      </c>
      <c r="I2871" s="28">
        <v>0</v>
      </c>
      <c r="J2871" s="29" t="s">
        <v>17</v>
      </c>
      <c r="K2871" s="29" t="s">
        <v>16</v>
      </c>
      <c r="L2871" s="29" t="str">
        <f>_xlfn.XLOOKUP($D2871,mapping!$B$2:$B$124,mapping!$A$2:$A$124,,0)</f>
        <v>Researcher</v>
      </c>
      <c r="M2871" s="29" t="str">
        <f>_xlfn.XLOOKUP($C2871,mapping!$J$2:$J$5,mapping!$K$2:$K$5,,0)</f>
        <v>Full-Time</v>
      </c>
      <c r="N2871" s="29" t="str">
        <f>_xlfn.XLOOKUP($B2871,mapping!$G$2:$G$5,mapping!$H$2:$H$5,,0)</f>
        <v>Senior</v>
      </c>
      <c r="O2871" s="29" t="str">
        <f>_xlfn.XLOOKUP($J2871,mapping!$D$2:$D$56,mapping!$E$2:$E$56,,0)</f>
        <v>United States</v>
      </c>
      <c r="P2871" s="29" t="str">
        <f>_xlfn.XLOOKUP($K2871,mapping!$P$2:$P$4,mapping!$Q$2:$Q$4,,0)</f>
        <v>Medium</v>
      </c>
      <c r="Q2871" s="29" t="str">
        <f>_xlfn.XLOOKUP($I2871,mapping!$M$2:$M$4,mapping!$N$2:$N$4,,0)</f>
        <v>On-site</v>
      </c>
    </row>
    <row r="2872" spans="1:17" x14ac:dyDescent="0.25">
      <c r="A2872" s="28">
        <v>2023</v>
      </c>
      <c r="B2872" s="29" t="s">
        <v>21</v>
      </c>
      <c r="C2872" s="29" t="s">
        <v>12</v>
      </c>
      <c r="D2872" s="29" t="s">
        <v>26</v>
      </c>
      <c r="E2872" s="28">
        <v>154000</v>
      </c>
      <c r="F2872" s="29" t="s">
        <v>14</v>
      </c>
      <c r="G2872" s="28">
        <v>154000</v>
      </c>
      <c r="H2872" s="29" t="s">
        <v>17</v>
      </c>
      <c r="I2872" s="28">
        <v>0</v>
      </c>
      <c r="J2872" s="29" t="s">
        <v>17</v>
      </c>
      <c r="K2872" s="29" t="s">
        <v>16</v>
      </c>
      <c r="L2872" s="29" t="str">
        <f>_xlfn.XLOOKUP($D2872,mapping!$B$2:$B$124,mapping!$A$2:$A$124,,0)</f>
        <v>Data Engineer</v>
      </c>
      <c r="M2872" s="29" t="str">
        <f>_xlfn.XLOOKUP($C2872,mapping!$J$2:$J$5,mapping!$K$2:$K$5,,0)</f>
        <v>Full-Time</v>
      </c>
      <c r="N2872" s="29" t="str">
        <f>_xlfn.XLOOKUP($B2872,mapping!$G$2:$G$5,mapping!$H$2:$H$5,,0)</f>
        <v>Senior</v>
      </c>
      <c r="O2872" s="29" t="str">
        <f>_xlfn.XLOOKUP($J2872,mapping!$D$2:$D$56,mapping!$E$2:$E$56,,0)</f>
        <v>United States</v>
      </c>
      <c r="P2872" s="29" t="str">
        <f>_xlfn.XLOOKUP($K2872,mapping!$P$2:$P$4,mapping!$Q$2:$Q$4,,0)</f>
        <v>Medium</v>
      </c>
      <c r="Q2872" s="29" t="str">
        <f>_xlfn.XLOOKUP($I2872,mapping!$M$2:$M$4,mapping!$N$2:$N$4,,0)</f>
        <v>On-site</v>
      </c>
    </row>
    <row r="2873" spans="1:17" x14ac:dyDescent="0.25">
      <c r="A2873" s="28">
        <v>2023</v>
      </c>
      <c r="B2873" s="29" t="s">
        <v>11</v>
      </c>
      <c r="C2873" s="29" t="s">
        <v>12</v>
      </c>
      <c r="D2873" s="29" t="s">
        <v>13</v>
      </c>
      <c r="E2873" s="28">
        <v>70000</v>
      </c>
      <c r="F2873" s="29" t="s">
        <v>14</v>
      </c>
      <c r="G2873" s="28">
        <v>70000</v>
      </c>
      <c r="H2873" s="29" t="s">
        <v>17</v>
      </c>
      <c r="I2873" s="28">
        <v>100</v>
      </c>
      <c r="J2873" s="29" t="s">
        <v>17</v>
      </c>
      <c r="K2873" s="29" t="s">
        <v>16</v>
      </c>
      <c r="L2873" s="29" t="str">
        <f>_xlfn.XLOOKUP($D2873,mapping!$B$2:$B$124,mapping!$A$2:$A$124,,0)</f>
        <v>Data Analyst</v>
      </c>
      <c r="M2873" s="29" t="str">
        <f>_xlfn.XLOOKUP($C2873,mapping!$J$2:$J$5,mapping!$K$2:$K$5,,0)</f>
        <v>Full-Time</v>
      </c>
      <c r="N2873" s="29" t="str">
        <f>_xlfn.XLOOKUP($B2873,mapping!$G$2:$G$5,mapping!$H$2:$H$5,,0)</f>
        <v>Mid-Level</v>
      </c>
      <c r="O2873" s="29" t="str">
        <f>_xlfn.XLOOKUP($J2873,mapping!$D$2:$D$56,mapping!$E$2:$E$56,,0)</f>
        <v>United States</v>
      </c>
      <c r="P2873" s="29" t="str">
        <f>_xlfn.XLOOKUP($K2873,mapping!$P$2:$P$4,mapping!$Q$2:$Q$4,,0)</f>
        <v>Medium</v>
      </c>
      <c r="Q2873" s="29" t="str">
        <f>_xlfn.XLOOKUP($I2873,mapping!$M$2:$M$4,mapping!$N$2:$N$4,,0)</f>
        <v>Remote</v>
      </c>
    </row>
    <row r="2874" spans="1:17" x14ac:dyDescent="0.25">
      <c r="A2874" s="28">
        <v>2023</v>
      </c>
      <c r="B2874" s="29" t="s">
        <v>11</v>
      </c>
      <c r="C2874" s="29" t="s">
        <v>12</v>
      </c>
      <c r="D2874" s="29" t="s">
        <v>31</v>
      </c>
      <c r="E2874" s="28">
        <v>90000</v>
      </c>
      <c r="F2874" s="29" t="s">
        <v>14</v>
      </c>
      <c r="G2874" s="28">
        <v>90000</v>
      </c>
      <c r="H2874" s="29" t="s">
        <v>17</v>
      </c>
      <c r="I2874" s="28">
        <v>100</v>
      </c>
      <c r="J2874" s="29" t="s">
        <v>17</v>
      </c>
      <c r="K2874" s="29" t="s">
        <v>16</v>
      </c>
      <c r="L2874" s="29" t="str">
        <f>_xlfn.XLOOKUP($D2874,mapping!$B$2:$B$124,mapping!$A$2:$A$124,,0)</f>
        <v>Analytics Engineer</v>
      </c>
      <c r="M2874" s="29" t="str">
        <f>_xlfn.XLOOKUP($C2874,mapping!$J$2:$J$5,mapping!$K$2:$K$5,,0)</f>
        <v>Full-Time</v>
      </c>
      <c r="N2874" s="29" t="str">
        <f>_xlfn.XLOOKUP($B2874,mapping!$G$2:$G$5,mapping!$H$2:$H$5,,0)</f>
        <v>Mid-Level</v>
      </c>
      <c r="O2874" s="29" t="str">
        <f>_xlfn.XLOOKUP($J2874,mapping!$D$2:$D$56,mapping!$E$2:$E$56,,0)</f>
        <v>United States</v>
      </c>
      <c r="P2874" s="29" t="str">
        <f>_xlfn.XLOOKUP($K2874,mapping!$P$2:$P$4,mapping!$Q$2:$Q$4,,0)</f>
        <v>Medium</v>
      </c>
      <c r="Q2874" s="29" t="str">
        <f>_xlfn.XLOOKUP($I2874,mapping!$M$2:$M$4,mapping!$N$2:$N$4,,0)</f>
        <v>Remote</v>
      </c>
    </row>
    <row r="2875" spans="1:17" x14ac:dyDescent="0.25">
      <c r="A2875" s="28">
        <v>2023</v>
      </c>
      <c r="B2875" s="29" t="s">
        <v>11</v>
      </c>
      <c r="C2875" s="29" t="s">
        <v>12</v>
      </c>
      <c r="D2875" s="29" t="s">
        <v>34</v>
      </c>
      <c r="E2875" s="28">
        <v>161200</v>
      </c>
      <c r="F2875" s="29" t="s">
        <v>27</v>
      </c>
      <c r="G2875" s="28">
        <v>198340</v>
      </c>
      <c r="H2875" s="29" t="s">
        <v>28</v>
      </c>
      <c r="I2875" s="28">
        <v>0</v>
      </c>
      <c r="J2875" s="29" t="s">
        <v>28</v>
      </c>
      <c r="K2875" s="29" t="s">
        <v>16</v>
      </c>
      <c r="L2875" s="29" t="str">
        <f>_xlfn.XLOOKUP($D2875,mapping!$B$2:$B$124,mapping!$A$2:$A$124,,0)</f>
        <v>Researcher</v>
      </c>
      <c r="M2875" s="29" t="str">
        <f>_xlfn.XLOOKUP($C2875,mapping!$J$2:$J$5,mapping!$K$2:$K$5,,0)</f>
        <v>Full-Time</v>
      </c>
      <c r="N2875" s="29" t="str">
        <f>_xlfn.XLOOKUP($B2875,mapping!$G$2:$G$5,mapping!$H$2:$H$5,,0)</f>
        <v>Mid-Level</v>
      </c>
      <c r="O2875" s="29" t="str">
        <f>_xlfn.XLOOKUP($J2875,mapping!$D$2:$D$56,mapping!$E$2:$E$56,,0)</f>
        <v>United Kingdom</v>
      </c>
      <c r="P2875" s="29" t="str">
        <f>_xlfn.XLOOKUP($K2875,mapping!$P$2:$P$4,mapping!$Q$2:$Q$4,,0)</f>
        <v>Medium</v>
      </c>
      <c r="Q2875" s="29" t="str">
        <f>_xlfn.XLOOKUP($I2875,mapping!$M$2:$M$4,mapping!$N$2:$N$4,,0)</f>
        <v>On-site</v>
      </c>
    </row>
    <row r="2876" spans="1:17" x14ac:dyDescent="0.25">
      <c r="A2876" s="28">
        <v>2024</v>
      </c>
      <c r="B2876" s="29" t="s">
        <v>11</v>
      </c>
      <c r="C2876" s="29" t="s">
        <v>12</v>
      </c>
      <c r="D2876" s="29" t="s">
        <v>22</v>
      </c>
      <c r="E2876" s="28">
        <v>111000</v>
      </c>
      <c r="F2876" s="29" t="s">
        <v>14</v>
      </c>
      <c r="G2876" s="28">
        <v>111000</v>
      </c>
      <c r="H2876" s="29" t="s">
        <v>17</v>
      </c>
      <c r="I2876" s="28">
        <v>0</v>
      </c>
      <c r="J2876" s="29" t="s">
        <v>17</v>
      </c>
      <c r="K2876" s="29" t="s">
        <v>16</v>
      </c>
      <c r="L2876" s="29" t="str">
        <f>_xlfn.XLOOKUP($D2876,mapping!$B$2:$B$124,mapping!$A$2:$A$124,,0)</f>
        <v>Data Scientist</v>
      </c>
      <c r="M2876" s="29" t="str">
        <f>_xlfn.XLOOKUP($C2876,mapping!$J$2:$J$5,mapping!$K$2:$K$5,,0)</f>
        <v>Full-Time</v>
      </c>
      <c r="N2876" s="29" t="str">
        <f>_xlfn.XLOOKUP($B2876,mapping!$G$2:$G$5,mapping!$H$2:$H$5,,0)</f>
        <v>Mid-Level</v>
      </c>
      <c r="O2876" s="29" t="str">
        <f>_xlfn.XLOOKUP($J2876,mapping!$D$2:$D$56,mapping!$E$2:$E$56,,0)</f>
        <v>United States</v>
      </c>
      <c r="P2876" s="29" t="str">
        <f>_xlfn.XLOOKUP($K2876,mapping!$P$2:$P$4,mapping!$Q$2:$Q$4,,0)</f>
        <v>Medium</v>
      </c>
      <c r="Q2876" s="29" t="str">
        <f>_xlfn.XLOOKUP($I2876,mapping!$M$2:$M$4,mapping!$N$2:$N$4,,0)</f>
        <v>On-site</v>
      </c>
    </row>
    <row r="2877" spans="1:17" x14ac:dyDescent="0.25">
      <c r="A2877" s="28">
        <v>2023</v>
      </c>
      <c r="B2877" s="29" t="s">
        <v>21</v>
      </c>
      <c r="C2877" s="29" t="s">
        <v>12</v>
      </c>
      <c r="D2877" s="29" t="s">
        <v>34</v>
      </c>
      <c r="E2877" s="28">
        <v>105200</v>
      </c>
      <c r="F2877" s="29" t="s">
        <v>14</v>
      </c>
      <c r="G2877" s="28">
        <v>105200</v>
      </c>
      <c r="H2877" s="29" t="s">
        <v>17</v>
      </c>
      <c r="I2877" s="28">
        <v>0</v>
      </c>
      <c r="J2877" s="29" t="s">
        <v>17</v>
      </c>
      <c r="K2877" s="29" t="s">
        <v>16</v>
      </c>
      <c r="L2877" s="29" t="str">
        <f>_xlfn.XLOOKUP($D2877,mapping!$B$2:$B$124,mapping!$A$2:$A$124,,0)</f>
        <v>Researcher</v>
      </c>
      <c r="M2877" s="29" t="str">
        <f>_xlfn.XLOOKUP($C2877,mapping!$J$2:$J$5,mapping!$K$2:$K$5,,0)</f>
        <v>Full-Time</v>
      </c>
      <c r="N2877" s="29" t="str">
        <f>_xlfn.XLOOKUP($B2877,mapping!$G$2:$G$5,mapping!$H$2:$H$5,,0)</f>
        <v>Senior</v>
      </c>
      <c r="O2877" s="29" t="str">
        <f>_xlfn.XLOOKUP($J2877,mapping!$D$2:$D$56,mapping!$E$2:$E$56,,0)</f>
        <v>United States</v>
      </c>
      <c r="P2877" s="29" t="str">
        <f>_xlfn.XLOOKUP($K2877,mapping!$P$2:$P$4,mapping!$Q$2:$Q$4,,0)</f>
        <v>Medium</v>
      </c>
      <c r="Q2877" s="29" t="str">
        <f>_xlfn.XLOOKUP($I2877,mapping!$M$2:$M$4,mapping!$N$2:$N$4,,0)</f>
        <v>On-site</v>
      </c>
    </row>
    <row r="2878" spans="1:17" x14ac:dyDescent="0.25">
      <c r="A2878" s="28">
        <v>2023</v>
      </c>
      <c r="B2878" s="29" t="s">
        <v>11</v>
      </c>
      <c r="C2878" s="29" t="s">
        <v>12</v>
      </c>
      <c r="D2878" s="29" t="s">
        <v>51</v>
      </c>
      <c r="E2878" s="28">
        <v>222200</v>
      </c>
      <c r="F2878" s="29" t="s">
        <v>14</v>
      </c>
      <c r="G2878" s="28">
        <v>222200</v>
      </c>
      <c r="H2878" s="29" t="s">
        <v>17</v>
      </c>
      <c r="I2878" s="28">
        <v>0</v>
      </c>
      <c r="J2878" s="29" t="s">
        <v>17</v>
      </c>
      <c r="K2878" s="29" t="s">
        <v>33</v>
      </c>
      <c r="L2878" s="29" t="str">
        <f>_xlfn.XLOOKUP($D2878,mapping!$B$2:$B$124,mapping!$A$2:$A$124,,0)</f>
        <v>Applied Scientist</v>
      </c>
      <c r="M2878" s="29" t="str">
        <f>_xlfn.XLOOKUP($C2878,mapping!$J$2:$J$5,mapping!$K$2:$K$5,,0)</f>
        <v>Full-Time</v>
      </c>
      <c r="N2878" s="29" t="str">
        <f>_xlfn.XLOOKUP($B2878,mapping!$G$2:$G$5,mapping!$H$2:$H$5,,0)</f>
        <v>Mid-Level</v>
      </c>
      <c r="O2878" s="29" t="str">
        <f>_xlfn.XLOOKUP($J2878,mapping!$D$2:$D$56,mapping!$E$2:$E$56,,0)</f>
        <v>United States</v>
      </c>
      <c r="P2878" s="29" t="str">
        <f>_xlfn.XLOOKUP($K2878,mapping!$P$2:$P$4,mapping!$Q$2:$Q$4,,0)</f>
        <v>Large</v>
      </c>
      <c r="Q2878" s="29" t="str">
        <f>_xlfn.XLOOKUP($I2878,mapping!$M$2:$M$4,mapping!$N$2:$N$4,,0)</f>
        <v>On-site</v>
      </c>
    </row>
    <row r="2879" spans="1:17" x14ac:dyDescent="0.25">
      <c r="A2879" s="28">
        <v>2023</v>
      </c>
      <c r="B2879" s="29" t="s">
        <v>21</v>
      </c>
      <c r="C2879" s="29" t="s">
        <v>12</v>
      </c>
      <c r="D2879" s="29" t="s">
        <v>69</v>
      </c>
      <c r="E2879" s="28">
        <v>120000</v>
      </c>
      <c r="F2879" s="29" t="s">
        <v>14</v>
      </c>
      <c r="G2879" s="28">
        <v>120000</v>
      </c>
      <c r="H2879" s="29" t="s">
        <v>17</v>
      </c>
      <c r="I2879" s="28">
        <v>0</v>
      </c>
      <c r="J2879" s="29" t="s">
        <v>17</v>
      </c>
      <c r="K2879" s="29" t="s">
        <v>16</v>
      </c>
      <c r="L2879" s="29" t="str">
        <f>_xlfn.XLOOKUP($D2879,mapping!$B$2:$B$124,mapping!$A$2:$A$124,,0)</f>
        <v>Data Manager</v>
      </c>
      <c r="M2879" s="29" t="str">
        <f>_xlfn.XLOOKUP($C2879,mapping!$J$2:$J$5,mapping!$K$2:$K$5,,0)</f>
        <v>Full-Time</v>
      </c>
      <c r="N2879" s="29" t="str">
        <f>_xlfn.XLOOKUP($B2879,mapping!$G$2:$G$5,mapping!$H$2:$H$5,,0)</f>
        <v>Senior</v>
      </c>
      <c r="O2879" s="29" t="str">
        <f>_xlfn.XLOOKUP($J2879,mapping!$D$2:$D$56,mapping!$E$2:$E$56,,0)</f>
        <v>United States</v>
      </c>
      <c r="P2879" s="29" t="str">
        <f>_xlfn.XLOOKUP($K2879,mapping!$P$2:$P$4,mapping!$Q$2:$Q$4,,0)</f>
        <v>Medium</v>
      </c>
      <c r="Q2879" s="29" t="str">
        <f>_xlfn.XLOOKUP($I2879,mapping!$M$2:$M$4,mapping!$N$2:$N$4,,0)</f>
        <v>On-site</v>
      </c>
    </row>
    <row r="2880" spans="1:17" x14ac:dyDescent="0.25">
      <c r="A2880" s="28">
        <v>2022</v>
      </c>
      <c r="B2880" s="29" t="s">
        <v>21</v>
      </c>
      <c r="C2880" s="29" t="s">
        <v>12</v>
      </c>
      <c r="D2880" s="29" t="s">
        <v>18</v>
      </c>
      <c r="E2880" s="28">
        <v>120000</v>
      </c>
      <c r="F2880" s="29" t="s">
        <v>14</v>
      </c>
      <c r="G2880" s="28">
        <v>120000</v>
      </c>
      <c r="H2880" s="29" t="s">
        <v>17</v>
      </c>
      <c r="I2880" s="28">
        <v>0</v>
      </c>
      <c r="J2880" s="29" t="s">
        <v>17</v>
      </c>
      <c r="K2880" s="29" t="s">
        <v>16</v>
      </c>
      <c r="L2880" s="29" t="str">
        <f>_xlfn.XLOOKUP($D2880,mapping!$B$2:$B$124,mapping!$A$2:$A$124,,0)</f>
        <v>Machine Learning Engineer</v>
      </c>
      <c r="M2880" s="29" t="str">
        <f>_xlfn.XLOOKUP($C2880,mapping!$J$2:$J$5,mapping!$K$2:$K$5,,0)</f>
        <v>Full-Time</v>
      </c>
      <c r="N2880" s="29" t="str">
        <f>_xlfn.XLOOKUP($B2880,mapping!$G$2:$G$5,mapping!$H$2:$H$5,,0)</f>
        <v>Senior</v>
      </c>
      <c r="O2880" s="29" t="str">
        <f>_xlfn.XLOOKUP($J2880,mapping!$D$2:$D$56,mapping!$E$2:$E$56,,0)</f>
        <v>United States</v>
      </c>
      <c r="P2880" s="29" t="str">
        <f>_xlfn.XLOOKUP($K2880,mapping!$P$2:$P$4,mapping!$Q$2:$Q$4,,0)</f>
        <v>Medium</v>
      </c>
      <c r="Q2880" s="29" t="str">
        <f>_xlfn.XLOOKUP($I2880,mapping!$M$2:$M$4,mapping!$N$2:$N$4,,0)</f>
        <v>On-site</v>
      </c>
    </row>
    <row r="2881" spans="1:17" x14ac:dyDescent="0.25">
      <c r="A2881" s="28">
        <v>2023</v>
      </c>
      <c r="B2881" s="29" t="s">
        <v>21</v>
      </c>
      <c r="C2881" s="29" t="s">
        <v>12</v>
      </c>
      <c r="D2881" s="29" t="s">
        <v>13</v>
      </c>
      <c r="E2881" s="28">
        <v>80000</v>
      </c>
      <c r="F2881" s="29" t="s">
        <v>14</v>
      </c>
      <c r="G2881" s="28">
        <v>80000</v>
      </c>
      <c r="H2881" s="29" t="s">
        <v>17</v>
      </c>
      <c r="I2881" s="28">
        <v>0</v>
      </c>
      <c r="J2881" s="29" t="s">
        <v>17</v>
      </c>
      <c r="K2881" s="29" t="s">
        <v>16</v>
      </c>
      <c r="L2881" s="29" t="str">
        <f>_xlfn.XLOOKUP($D2881,mapping!$B$2:$B$124,mapping!$A$2:$A$124,,0)</f>
        <v>Data Analyst</v>
      </c>
      <c r="M2881" s="29" t="str">
        <f>_xlfn.XLOOKUP($C2881,mapping!$J$2:$J$5,mapping!$K$2:$K$5,,0)</f>
        <v>Full-Time</v>
      </c>
      <c r="N2881" s="29" t="str">
        <f>_xlfn.XLOOKUP($B2881,mapping!$G$2:$G$5,mapping!$H$2:$H$5,,0)</f>
        <v>Senior</v>
      </c>
      <c r="O2881" s="29" t="str">
        <f>_xlfn.XLOOKUP($J2881,mapping!$D$2:$D$56,mapping!$E$2:$E$56,,0)</f>
        <v>United States</v>
      </c>
      <c r="P2881" s="29" t="str">
        <f>_xlfn.XLOOKUP($K2881,mapping!$P$2:$P$4,mapping!$Q$2:$Q$4,,0)</f>
        <v>Medium</v>
      </c>
      <c r="Q2881" s="29" t="str">
        <f>_xlfn.XLOOKUP($I2881,mapping!$M$2:$M$4,mapping!$N$2:$N$4,,0)</f>
        <v>On-site</v>
      </c>
    </row>
    <row r="2882" spans="1:17" x14ac:dyDescent="0.25">
      <c r="A2882" s="28">
        <v>2024</v>
      </c>
      <c r="B2882" s="29" t="s">
        <v>21</v>
      </c>
      <c r="C2882" s="29" t="s">
        <v>12</v>
      </c>
      <c r="D2882" s="29" t="s">
        <v>22</v>
      </c>
      <c r="E2882" s="28">
        <v>70000</v>
      </c>
      <c r="F2882" s="29" t="s">
        <v>27</v>
      </c>
      <c r="G2882" s="28">
        <v>87500</v>
      </c>
      <c r="H2882" s="29" t="s">
        <v>28</v>
      </c>
      <c r="I2882" s="28">
        <v>0</v>
      </c>
      <c r="J2882" s="29" t="s">
        <v>28</v>
      </c>
      <c r="K2882" s="29" t="s">
        <v>16</v>
      </c>
      <c r="L2882" s="29" t="str">
        <f>_xlfn.XLOOKUP($D2882,mapping!$B$2:$B$124,mapping!$A$2:$A$124,,0)</f>
        <v>Data Scientist</v>
      </c>
      <c r="M2882" s="29" t="str">
        <f>_xlfn.XLOOKUP($C2882,mapping!$J$2:$J$5,mapping!$K$2:$K$5,,0)</f>
        <v>Full-Time</v>
      </c>
      <c r="N2882" s="29" t="str">
        <f>_xlfn.XLOOKUP($B2882,mapping!$G$2:$G$5,mapping!$H$2:$H$5,,0)</f>
        <v>Senior</v>
      </c>
      <c r="O2882" s="29" t="str">
        <f>_xlfn.XLOOKUP($J2882,mapping!$D$2:$D$56,mapping!$E$2:$E$56,,0)</f>
        <v>United Kingdom</v>
      </c>
      <c r="P2882" s="29" t="str">
        <f>_xlfn.XLOOKUP($K2882,mapping!$P$2:$P$4,mapping!$Q$2:$Q$4,,0)</f>
        <v>Medium</v>
      </c>
      <c r="Q2882" s="29" t="str">
        <f>_xlfn.XLOOKUP($I2882,mapping!$M$2:$M$4,mapping!$N$2:$N$4,,0)</f>
        <v>On-site</v>
      </c>
    </row>
    <row r="2883" spans="1:17" x14ac:dyDescent="0.25">
      <c r="A2883" s="28">
        <v>2024</v>
      </c>
      <c r="B2883" s="29" t="s">
        <v>21</v>
      </c>
      <c r="C2883" s="29" t="s">
        <v>12</v>
      </c>
      <c r="D2883" s="29" t="s">
        <v>63</v>
      </c>
      <c r="E2883" s="28">
        <v>190196</v>
      </c>
      <c r="F2883" s="29" t="s">
        <v>14</v>
      </c>
      <c r="G2883" s="28">
        <v>190196</v>
      </c>
      <c r="H2883" s="29" t="s">
        <v>17</v>
      </c>
      <c r="I2883" s="28">
        <v>0</v>
      </c>
      <c r="J2883" s="29" t="s">
        <v>17</v>
      </c>
      <c r="K2883" s="29" t="s">
        <v>16</v>
      </c>
      <c r="L2883" s="29" t="str">
        <f>_xlfn.XLOOKUP($D2883,mapping!$B$2:$B$124,mapping!$A$2:$A$124,,0)</f>
        <v>Data Architect</v>
      </c>
      <c r="M2883" s="29" t="str">
        <f>_xlfn.XLOOKUP($C2883,mapping!$J$2:$J$5,mapping!$K$2:$K$5,,0)</f>
        <v>Full-Time</v>
      </c>
      <c r="N2883" s="29" t="str">
        <f>_xlfn.XLOOKUP($B2883,mapping!$G$2:$G$5,mapping!$H$2:$H$5,,0)</f>
        <v>Senior</v>
      </c>
      <c r="O2883" s="29" t="str">
        <f>_xlfn.XLOOKUP($J2883,mapping!$D$2:$D$56,mapping!$E$2:$E$56,,0)</f>
        <v>United States</v>
      </c>
      <c r="P2883" s="29" t="str">
        <f>_xlfn.XLOOKUP($K2883,mapping!$P$2:$P$4,mapping!$Q$2:$Q$4,,0)</f>
        <v>Medium</v>
      </c>
      <c r="Q2883" s="29" t="str">
        <f>_xlfn.XLOOKUP($I2883,mapping!$M$2:$M$4,mapping!$N$2:$N$4,,0)</f>
        <v>On-site</v>
      </c>
    </row>
    <row r="2884" spans="1:17" x14ac:dyDescent="0.25">
      <c r="A2884" s="28">
        <v>2023</v>
      </c>
      <c r="B2884" s="29" t="s">
        <v>21</v>
      </c>
      <c r="C2884" s="29" t="s">
        <v>12</v>
      </c>
      <c r="D2884" s="29" t="s">
        <v>13</v>
      </c>
      <c r="E2884" s="28">
        <v>192000</v>
      </c>
      <c r="F2884" s="29" t="s">
        <v>14</v>
      </c>
      <c r="G2884" s="28">
        <v>192000</v>
      </c>
      <c r="H2884" s="29" t="s">
        <v>17</v>
      </c>
      <c r="I2884" s="28">
        <v>100</v>
      </c>
      <c r="J2884" s="29" t="s">
        <v>17</v>
      </c>
      <c r="K2884" s="29" t="s">
        <v>16</v>
      </c>
      <c r="L2884" s="29" t="str">
        <f>_xlfn.XLOOKUP($D2884,mapping!$B$2:$B$124,mapping!$A$2:$A$124,,0)</f>
        <v>Data Analyst</v>
      </c>
      <c r="M2884" s="29" t="str">
        <f>_xlfn.XLOOKUP($C2884,mapping!$J$2:$J$5,mapping!$K$2:$K$5,,0)</f>
        <v>Full-Time</v>
      </c>
      <c r="N2884" s="29" t="str">
        <f>_xlfn.XLOOKUP($B2884,mapping!$G$2:$G$5,mapping!$H$2:$H$5,,0)</f>
        <v>Senior</v>
      </c>
      <c r="O2884" s="29" t="str">
        <f>_xlfn.XLOOKUP($J2884,mapping!$D$2:$D$56,mapping!$E$2:$E$56,,0)</f>
        <v>United States</v>
      </c>
      <c r="P2884" s="29" t="str">
        <f>_xlfn.XLOOKUP($K2884,mapping!$P$2:$P$4,mapping!$Q$2:$Q$4,,0)</f>
        <v>Medium</v>
      </c>
      <c r="Q2884" s="29" t="str">
        <f>_xlfn.XLOOKUP($I2884,mapping!$M$2:$M$4,mapping!$N$2:$N$4,,0)</f>
        <v>Remote</v>
      </c>
    </row>
    <row r="2885" spans="1:17" x14ac:dyDescent="0.25">
      <c r="A2885" s="28">
        <v>2024</v>
      </c>
      <c r="B2885" s="29" t="s">
        <v>21</v>
      </c>
      <c r="C2885" s="29" t="s">
        <v>12</v>
      </c>
      <c r="D2885" s="29" t="s">
        <v>41</v>
      </c>
      <c r="E2885" s="28">
        <v>210000</v>
      </c>
      <c r="F2885" s="29" t="s">
        <v>14</v>
      </c>
      <c r="G2885" s="28">
        <v>210000</v>
      </c>
      <c r="H2885" s="29" t="s">
        <v>17</v>
      </c>
      <c r="I2885" s="28">
        <v>0</v>
      </c>
      <c r="J2885" s="29" t="s">
        <v>17</v>
      </c>
      <c r="K2885" s="29" t="s">
        <v>16</v>
      </c>
      <c r="L2885" s="29" t="str">
        <f>_xlfn.XLOOKUP($D2885,mapping!$B$2:$B$124,mapping!$A$2:$A$124,,0)</f>
        <v>Machine Learning Engineer</v>
      </c>
      <c r="M2885" s="29" t="str">
        <f>_xlfn.XLOOKUP($C2885,mapping!$J$2:$J$5,mapping!$K$2:$K$5,,0)</f>
        <v>Full-Time</v>
      </c>
      <c r="N2885" s="29" t="str">
        <f>_xlfn.XLOOKUP($B2885,mapping!$G$2:$G$5,mapping!$H$2:$H$5,,0)</f>
        <v>Senior</v>
      </c>
      <c r="O2885" s="29" t="str">
        <f>_xlfn.XLOOKUP($J2885,mapping!$D$2:$D$56,mapping!$E$2:$E$56,,0)</f>
        <v>United States</v>
      </c>
      <c r="P2885" s="29" t="str">
        <f>_xlfn.XLOOKUP($K2885,mapping!$P$2:$P$4,mapping!$Q$2:$Q$4,,0)</f>
        <v>Medium</v>
      </c>
      <c r="Q2885" s="29" t="str">
        <f>_xlfn.XLOOKUP($I2885,mapping!$M$2:$M$4,mapping!$N$2:$N$4,,0)</f>
        <v>On-site</v>
      </c>
    </row>
    <row r="2886" spans="1:17" x14ac:dyDescent="0.25">
      <c r="A2886" s="28">
        <v>2024</v>
      </c>
      <c r="B2886" s="29" t="s">
        <v>21</v>
      </c>
      <c r="C2886" s="29" t="s">
        <v>12</v>
      </c>
      <c r="D2886" s="29" t="s">
        <v>23</v>
      </c>
      <c r="E2886" s="28">
        <v>150000</v>
      </c>
      <c r="F2886" s="29" t="s">
        <v>14</v>
      </c>
      <c r="G2886" s="28">
        <v>150000</v>
      </c>
      <c r="H2886" s="29" t="s">
        <v>28</v>
      </c>
      <c r="I2886" s="28">
        <v>0</v>
      </c>
      <c r="J2886" s="29" t="s">
        <v>28</v>
      </c>
      <c r="K2886" s="29" t="s">
        <v>16</v>
      </c>
      <c r="L2886" s="29" t="str">
        <f>_xlfn.XLOOKUP($D2886,mapping!$B$2:$B$124,mapping!$A$2:$A$124,,0)</f>
        <v>Researcher</v>
      </c>
      <c r="M2886" s="29" t="str">
        <f>_xlfn.XLOOKUP($C2886,mapping!$J$2:$J$5,mapping!$K$2:$K$5,,0)</f>
        <v>Full-Time</v>
      </c>
      <c r="N2886" s="29" t="str">
        <f>_xlfn.XLOOKUP($B2886,mapping!$G$2:$G$5,mapping!$H$2:$H$5,,0)</f>
        <v>Senior</v>
      </c>
      <c r="O2886" s="29" t="str">
        <f>_xlfn.XLOOKUP($J2886,mapping!$D$2:$D$56,mapping!$E$2:$E$56,,0)</f>
        <v>United Kingdom</v>
      </c>
      <c r="P2886" s="29" t="str">
        <f>_xlfn.XLOOKUP($K2886,mapping!$P$2:$P$4,mapping!$Q$2:$Q$4,,0)</f>
        <v>Medium</v>
      </c>
      <c r="Q2886" s="29" t="str">
        <f>_xlfn.XLOOKUP($I2886,mapping!$M$2:$M$4,mapping!$N$2:$N$4,,0)</f>
        <v>On-site</v>
      </c>
    </row>
    <row r="2887" spans="1:17" x14ac:dyDescent="0.25">
      <c r="A2887" s="28">
        <v>2022</v>
      </c>
      <c r="B2887" s="29" t="s">
        <v>21</v>
      </c>
      <c r="C2887" s="29" t="s">
        <v>12</v>
      </c>
      <c r="D2887" s="29" t="s">
        <v>26</v>
      </c>
      <c r="E2887" s="28">
        <v>120000</v>
      </c>
      <c r="F2887" s="29" t="s">
        <v>14</v>
      </c>
      <c r="G2887" s="28">
        <v>120000</v>
      </c>
      <c r="H2887" s="29" t="s">
        <v>17</v>
      </c>
      <c r="I2887" s="28">
        <v>100</v>
      </c>
      <c r="J2887" s="29" t="s">
        <v>17</v>
      </c>
      <c r="K2887" s="29" t="s">
        <v>16</v>
      </c>
      <c r="L2887" s="29" t="str">
        <f>_xlfn.XLOOKUP($D2887,mapping!$B$2:$B$124,mapping!$A$2:$A$124,,0)</f>
        <v>Data Engineer</v>
      </c>
      <c r="M2887" s="29" t="str">
        <f>_xlfn.XLOOKUP($C2887,mapping!$J$2:$J$5,mapping!$K$2:$K$5,,0)</f>
        <v>Full-Time</v>
      </c>
      <c r="N2887" s="29" t="str">
        <f>_xlfn.XLOOKUP($B2887,mapping!$G$2:$G$5,mapping!$H$2:$H$5,,0)</f>
        <v>Senior</v>
      </c>
      <c r="O2887" s="29" t="str">
        <f>_xlfn.XLOOKUP($J2887,mapping!$D$2:$D$56,mapping!$E$2:$E$56,,0)</f>
        <v>United States</v>
      </c>
      <c r="P2887" s="29" t="str">
        <f>_xlfn.XLOOKUP($K2887,mapping!$P$2:$P$4,mapping!$Q$2:$Q$4,,0)</f>
        <v>Medium</v>
      </c>
      <c r="Q2887" s="29" t="str">
        <f>_xlfn.XLOOKUP($I2887,mapping!$M$2:$M$4,mapping!$N$2:$N$4,,0)</f>
        <v>Remote</v>
      </c>
    </row>
    <row r="2888" spans="1:17" x14ac:dyDescent="0.25">
      <c r="A2888" s="28">
        <v>2022</v>
      </c>
      <c r="B2888" s="29" t="s">
        <v>21</v>
      </c>
      <c r="C2888" s="29" t="s">
        <v>12</v>
      </c>
      <c r="D2888" s="29" t="s">
        <v>22</v>
      </c>
      <c r="E2888" s="28">
        <v>55000</v>
      </c>
      <c r="F2888" s="29" t="s">
        <v>14</v>
      </c>
      <c r="G2888" s="28">
        <v>55000</v>
      </c>
      <c r="H2888" s="29" t="s">
        <v>17</v>
      </c>
      <c r="I2888" s="28">
        <v>100</v>
      </c>
      <c r="J2888" s="29" t="s">
        <v>17</v>
      </c>
      <c r="K2888" s="29" t="s">
        <v>56</v>
      </c>
      <c r="L2888" s="29" t="str">
        <f>_xlfn.XLOOKUP($D2888,mapping!$B$2:$B$124,mapping!$A$2:$A$124,,0)</f>
        <v>Data Scientist</v>
      </c>
      <c r="M2888" s="29" t="str">
        <f>_xlfn.XLOOKUP($C2888,mapping!$J$2:$J$5,mapping!$K$2:$K$5,,0)</f>
        <v>Full-Time</v>
      </c>
      <c r="N2888" s="29" t="str">
        <f>_xlfn.XLOOKUP($B2888,mapping!$G$2:$G$5,mapping!$H$2:$H$5,,0)</f>
        <v>Senior</v>
      </c>
      <c r="O2888" s="29" t="str">
        <f>_xlfn.XLOOKUP($J2888,mapping!$D$2:$D$56,mapping!$E$2:$E$56,,0)</f>
        <v>United States</v>
      </c>
      <c r="P2888" s="29" t="str">
        <f>_xlfn.XLOOKUP($K2888,mapping!$P$2:$P$4,mapping!$Q$2:$Q$4,,0)</f>
        <v>Small</v>
      </c>
      <c r="Q2888" s="29" t="str">
        <f>_xlfn.XLOOKUP($I2888,mapping!$M$2:$M$4,mapping!$N$2:$N$4,,0)</f>
        <v>Remote</v>
      </c>
    </row>
    <row r="2889" spans="1:17" x14ac:dyDescent="0.25">
      <c r="A2889" s="28">
        <v>2023</v>
      </c>
      <c r="B2889" s="29" t="s">
        <v>21</v>
      </c>
      <c r="C2889" s="29" t="s">
        <v>12</v>
      </c>
      <c r="D2889" s="29" t="s">
        <v>18</v>
      </c>
      <c r="E2889" s="28">
        <v>109400</v>
      </c>
      <c r="F2889" s="29" t="s">
        <v>14</v>
      </c>
      <c r="G2889" s="28">
        <v>109400</v>
      </c>
      <c r="H2889" s="29" t="s">
        <v>17</v>
      </c>
      <c r="I2889" s="28">
        <v>0</v>
      </c>
      <c r="J2889" s="29" t="s">
        <v>17</v>
      </c>
      <c r="K2889" s="29" t="s">
        <v>16</v>
      </c>
      <c r="L2889" s="29" t="str">
        <f>_xlfn.XLOOKUP($D2889,mapping!$B$2:$B$124,mapping!$A$2:$A$124,,0)</f>
        <v>Machine Learning Engineer</v>
      </c>
      <c r="M2889" s="29" t="str">
        <f>_xlfn.XLOOKUP($C2889,mapping!$J$2:$J$5,mapping!$K$2:$K$5,,0)</f>
        <v>Full-Time</v>
      </c>
      <c r="N2889" s="29" t="str">
        <f>_xlfn.XLOOKUP($B2889,mapping!$G$2:$G$5,mapping!$H$2:$H$5,,0)</f>
        <v>Senior</v>
      </c>
      <c r="O2889" s="29" t="str">
        <f>_xlfn.XLOOKUP($J2889,mapping!$D$2:$D$56,mapping!$E$2:$E$56,,0)</f>
        <v>United States</v>
      </c>
      <c r="P2889" s="29" t="str">
        <f>_xlfn.XLOOKUP($K2889,mapping!$P$2:$P$4,mapping!$Q$2:$Q$4,,0)</f>
        <v>Medium</v>
      </c>
      <c r="Q2889" s="29" t="str">
        <f>_xlfn.XLOOKUP($I2889,mapping!$M$2:$M$4,mapping!$N$2:$N$4,,0)</f>
        <v>On-site</v>
      </c>
    </row>
    <row r="2890" spans="1:17" x14ac:dyDescent="0.25">
      <c r="A2890" s="28">
        <v>2022</v>
      </c>
      <c r="B2890" s="29" t="s">
        <v>21</v>
      </c>
      <c r="C2890" s="29" t="s">
        <v>12</v>
      </c>
      <c r="D2890" s="29" t="s">
        <v>18</v>
      </c>
      <c r="E2890" s="28">
        <v>189650</v>
      </c>
      <c r="F2890" s="29" t="s">
        <v>14</v>
      </c>
      <c r="G2890" s="28">
        <v>189650</v>
      </c>
      <c r="H2890" s="29" t="s">
        <v>17</v>
      </c>
      <c r="I2890" s="28">
        <v>0</v>
      </c>
      <c r="J2890" s="29" t="s">
        <v>17</v>
      </c>
      <c r="K2890" s="29" t="s">
        <v>16</v>
      </c>
      <c r="L2890" s="29" t="str">
        <f>_xlfn.XLOOKUP($D2890,mapping!$B$2:$B$124,mapping!$A$2:$A$124,,0)</f>
        <v>Machine Learning Engineer</v>
      </c>
      <c r="M2890" s="29" t="str">
        <f>_xlfn.XLOOKUP($C2890,mapping!$J$2:$J$5,mapping!$K$2:$K$5,,0)</f>
        <v>Full-Time</v>
      </c>
      <c r="N2890" s="29" t="str">
        <f>_xlfn.XLOOKUP($B2890,mapping!$G$2:$G$5,mapping!$H$2:$H$5,,0)</f>
        <v>Senior</v>
      </c>
      <c r="O2890" s="29" t="str">
        <f>_xlfn.XLOOKUP($J2890,mapping!$D$2:$D$56,mapping!$E$2:$E$56,,0)</f>
        <v>United States</v>
      </c>
      <c r="P2890" s="29" t="str">
        <f>_xlfn.XLOOKUP($K2890,mapping!$P$2:$P$4,mapping!$Q$2:$Q$4,,0)</f>
        <v>Medium</v>
      </c>
      <c r="Q2890" s="29" t="str">
        <f>_xlfn.XLOOKUP($I2890,mapping!$M$2:$M$4,mapping!$N$2:$N$4,,0)</f>
        <v>On-site</v>
      </c>
    </row>
    <row r="2891" spans="1:17" x14ac:dyDescent="0.25">
      <c r="A2891" s="28">
        <v>2022</v>
      </c>
      <c r="B2891" s="29" t="s">
        <v>29</v>
      </c>
      <c r="C2891" s="29" t="s">
        <v>12</v>
      </c>
      <c r="D2891" s="29" t="s">
        <v>18</v>
      </c>
      <c r="E2891" s="28">
        <v>28500</v>
      </c>
      <c r="F2891" s="29" t="s">
        <v>27</v>
      </c>
      <c r="G2891" s="28">
        <v>35093</v>
      </c>
      <c r="H2891" s="29" t="s">
        <v>28</v>
      </c>
      <c r="I2891" s="28">
        <v>100</v>
      </c>
      <c r="J2891" s="29" t="s">
        <v>28</v>
      </c>
      <c r="K2891" s="29" t="s">
        <v>33</v>
      </c>
      <c r="L2891" s="29" t="str">
        <f>_xlfn.XLOOKUP($D2891,mapping!$B$2:$B$124,mapping!$A$2:$A$124,,0)</f>
        <v>Machine Learning Engineer</v>
      </c>
      <c r="M2891" s="29" t="str">
        <f>_xlfn.XLOOKUP($C2891,mapping!$J$2:$J$5,mapping!$K$2:$K$5,,0)</f>
        <v>Full-Time</v>
      </c>
      <c r="N2891" s="29" t="str">
        <f>_xlfn.XLOOKUP($B2891,mapping!$G$2:$G$5,mapping!$H$2:$H$5,,0)</f>
        <v>Junior</v>
      </c>
      <c r="O2891" s="29" t="str">
        <f>_xlfn.XLOOKUP($J2891,mapping!$D$2:$D$56,mapping!$E$2:$E$56,,0)</f>
        <v>United Kingdom</v>
      </c>
      <c r="P2891" s="29" t="str">
        <f>_xlfn.XLOOKUP($K2891,mapping!$P$2:$P$4,mapping!$Q$2:$Q$4,,0)</f>
        <v>Large</v>
      </c>
      <c r="Q2891" s="29" t="str">
        <f>_xlfn.XLOOKUP($I2891,mapping!$M$2:$M$4,mapping!$N$2:$N$4,,0)</f>
        <v>Remote</v>
      </c>
    </row>
    <row r="2892" spans="1:17" x14ac:dyDescent="0.25">
      <c r="A2892" s="28">
        <v>2024</v>
      </c>
      <c r="B2892" s="29" t="s">
        <v>21</v>
      </c>
      <c r="C2892" s="29" t="s">
        <v>12</v>
      </c>
      <c r="D2892" s="29" t="s">
        <v>22</v>
      </c>
      <c r="E2892" s="28">
        <v>720000</v>
      </c>
      <c r="F2892" s="29" t="s">
        <v>14</v>
      </c>
      <c r="G2892" s="28">
        <v>720000</v>
      </c>
      <c r="H2892" s="29" t="s">
        <v>17</v>
      </c>
      <c r="I2892" s="28">
        <v>100</v>
      </c>
      <c r="J2892" s="29" t="s">
        <v>17</v>
      </c>
      <c r="K2892" s="29" t="s">
        <v>16</v>
      </c>
      <c r="L2892" s="29" t="str">
        <f>_xlfn.XLOOKUP($D2892,mapping!$B$2:$B$124,mapping!$A$2:$A$124,,0)</f>
        <v>Data Scientist</v>
      </c>
      <c r="M2892" s="29" t="str">
        <f>_xlfn.XLOOKUP($C2892,mapping!$J$2:$J$5,mapping!$K$2:$K$5,,0)</f>
        <v>Full-Time</v>
      </c>
      <c r="N2892" s="29" t="str">
        <f>_xlfn.XLOOKUP($B2892,mapping!$G$2:$G$5,mapping!$H$2:$H$5,,0)</f>
        <v>Senior</v>
      </c>
      <c r="O2892" s="29" t="str">
        <f>_xlfn.XLOOKUP($J2892,mapping!$D$2:$D$56,mapping!$E$2:$E$56,,0)</f>
        <v>United States</v>
      </c>
      <c r="P2892" s="29" t="str">
        <f>_xlfn.XLOOKUP($K2892,mapping!$P$2:$P$4,mapping!$Q$2:$Q$4,,0)</f>
        <v>Medium</v>
      </c>
      <c r="Q2892" s="29" t="str">
        <f>_xlfn.XLOOKUP($I2892,mapping!$M$2:$M$4,mapping!$N$2:$N$4,,0)</f>
        <v>Remote</v>
      </c>
    </row>
    <row r="2893" spans="1:17" x14ac:dyDescent="0.25">
      <c r="A2893" s="28">
        <v>2023</v>
      </c>
      <c r="B2893" s="29" t="s">
        <v>21</v>
      </c>
      <c r="C2893" s="29" t="s">
        <v>12</v>
      </c>
      <c r="D2893" s="29" t="s">
        <v>22</v>
      </c>
      <c r="E2893" s="28">
        <v>111000</v>
      </c>
      <c r="F2893" s="29" t="s">
        <v>14</v>
      </c>
      <c r="G2893" s="28">
        <v>111000</v>
      </c>
      <c r="H2893" s="29" t="s">
        <v>17</v>
      </c>
      <c r="I2893" s="28">
        <v>0</v>
      </c>
      <c r="J2893" s="29" t="s">
        <v>17</v>
      </c>
      <c r="K2893" s="29" t="s">
        <v>16</v>
      </c>
      <c r="L2893" s="29" t="str">
        <f>_xlfn.XLOOKUP($D2893,mapping!$B$2:$B$124,mapping!$A$2:$A$124,,0)</f>
        <v>Data Scientist</v>
      </c>
      <c r="M2893" s="29" t="str">
        <f>_xlfn.XLOOKUP($C2893,mapping!$J$2:$J$5,mapping!$K$2:$K$5,,0)</f>
        <v>Full-Time</v>
      </c>
      <c r="N2893" s="29" t="str">
        <f>_xlfn.XLOOKUP($B2893,mapping!$G$2:$G$5,mapping!$H$2:$H$5,,0)</f>
        <v>Senior</v>
      </c>
      <c r="O2893" s="29" t="str">
        <f>_xlfn.XLOOKUP($J2893,mapping!$D$2:$D$56,mapping!$E$2:$E$56,,0)</f>
        <v>United States</v>
      </c>
      <c r="P2893" s="29" t="str">
        <f>_xlfn.XLOOKUP($K2893,mapping!$P$2:$P$4,mapping!$Q$2:$Q$4,,0)</f>
        <v>Medium</v>
      </c>
      <c r="Q2893" s="29" t="str">
        <f>_xlfn.XLOOKUP($I2893,mapping!$M$2:$M$4,mapping!$N$2:$N$4,,0)</f>
        <v>On-site</v>
      </c>
    </row>
    <row r="2894" spans="1:17" x14ac:dyDescent="0.25">
      <c r="A2894" s="28">
        <v>2023</v>
      </c>
      <c r="B2894" s="29" t="s">
        <v>11</v>
      </c>
      <c r="C2894" s="29" t="s">
        <v>12</v>
      </c>
      <c r="D2894" s="29" t="s">
        <v>18</v>
      </c>
      <c r="E2894" s="28">
        <v>40000</v>
      </c>
      <c r="F2894" s="29" t="s">
        <v>27</v>
      </c>
      <c r="G2894" s="28">
        <v>49216</v>
      </c>
      <c r="H2894" s="29" t="s">
        <v>28</v>
      </c>
      <c r="I2894" s="28">
        <v>100</v>
      </c>
      <c r="J2894" s="29" t="s">
        <v>28</v>
      </c>
      <c r="K2894" s="29" t="s">
        <v>16</v>
      </c>
      <c r="L2894" s="29" t="str">
        <f>_xlfn.XLOOKUP($D2894,mapping!$B$2:$B$124,mapping!$A$2:$A$124,,0)</f>
        <v>Machine Learning Engineer</v>
      </c>
      <c r="M2894" s="29" t="str">
        <f>_xlfn.XLOOKUP($C2894,mapping!$J$2:$J$5,mapping!$K$2:$K$5,,0)</f>
        <v>Full-Time</v>
      </c>
      <c r="N2894" s="29" t="str">
        <f>_xlfn.XLOOKUP($B2894,mapping!$G$2:$G$5,mapping!$H$2:$H$5,,0)</f>
        <v>Mid-Level</v>
      </c>
      <c r="O2894" s="29" t="str">
        <f>_xlfn.XLOOKUP($J2894,mapping!$D$2:$D$56,mapping!$E$2:$E$56,,0)</f>
        <v>United Kingdom</v>
      </c>
      <c r="P2894" s="29" t="str">
        <f>_xlfn.XLOOKUP($K2894,mapping!$P$2:$P$4,mapping!$Q$2:$Q$4,,0)</f>
        <v>Medium</v>
      </c>
      <c r="Q2894" s="29" t="str">
        <f>_xlfn.XLOOKUP($I2894,mapping!$M$2:$M$4,mapping!$N$2:$N$4,,0)</f>
        <v>Remote</v>
      </c>
    </row>
    <row r="2895" spans="1:17" x14ac:dyDescent="0.25">
      <c r="A2895" s="28">
        <v>2023</v>
      </c>
      <c r="B2895" s="29" t="s">
        <v>11</v>
      </c>
      <c r="C2895" s="29" t="s">
        <v>12</v>
      </c>
      <c r="D2895" s="29" t="s">
        <v>26</v>
      </c>
      <c r="E2895" s="28">
        <v>95000</v>
      </c>
      <c r="F2895" s="29" t="s">
        <v>14</v>
      </c>
      <c r="G2895" s="28">
        <v>95000</v>
      </c>
      <c r="H2895" s="29" t="s">
        <v>17</v>
      </c>
      <c r="I2895" s="28">
        <v>0</v>
      </c>
      <c r="J2895" s="29" t="s">
        <v>17</v>
      </c>
      <c r="K2895" s="29" t="s">
        <v>16</v>
      </c>
      <c r="L2895" s="29" t="str">
        <f>_xlfn.XLOOKUP($D2895,mapping!$B$2:$B$124,mapping!$A$2:$A$124,,0)</f>
        <v>Data Engineer</v>
      </c>
      <c r="M2895" s="29" t="str">
        <f>_xlfn.XLOOKUP($C2895,mapping!$J$2:$J$5,mapping!$K$2:$K$5,,0)</f>
        <v>Full-Time</v>
      </c>
      <c r="N2895" s="29" t="str">
        <f>_xlfn.XLOOKUP($B2895,mapping!$G$2:$G$5,mapping!$H$2:$H$5,,0)</f>
        <v>Mid-Level</v>
      </c>
      <c r="O2895" s="29" t="str">
        <f>_xlfn.XLOOKUP($J2895,mapping!$D$2:$D$56,mapping!$E$2:$E$56,,0)</f>
        <v>United States</v>
      </c>
      <c r="P2895" s="29" t="str">
        <f>_xlfn.XLOOKUP($K2895,mapping!$P$2:$P$4,mapping!$Q$2:$Q$4,,0)</f>
        <v>Medium</v>
      </c>
      <c r="Q2895" s="29" t="str">
        <f>_xlfn.XLOOKUP($I2895,mapping!$M$2:$M$4,mapping!$N$2:$N$4,,0)</f>
        <v>On-site</v>
      </c>
    </row>
    <row r="2896" spans="1:17" x14ac:dyDescent="0.25">
      <c r="A2896" s="28">
        <v>2023</v>
      </c>
      <c r="B2896" s="29" t="s">
        <v>21</v>
      </c>
      <c r="C2896" s="29" t="s">
        <v>12</v>
      </c>
      <c r="D2896" s="29" t="s">
        <v>57</v>
      </c>
      <c r="E2896" s="28">
        <v>145000</v>
      </c>
      <c r="F2896" s="29" t="s">
        <v>14</v>
      </c>
      <c r="G2896" s="28">
        <v>145000</v>
      </c>
      <c r="H2896" s="29" t="s">
        <v>17</v>
      </c>
      <c r="I2896" s="28">
        <v>0</v>
      </c>
      <c r="J2896" s="29" t="s">
        <v>17</v>
      </c>
      <c r="K2896" s="29" t="s">
        <v>16</v>
      </c>
      <c r="L2896" s="29" t="str">
        <f>_xlfn.XLOOKUP($D2896,mapping!$B$2:$B$124,mapping!$A$2:$A$124,,0)</f>
        <v>Data Scientist</v>
      </c>
      <c r="M2896" s="29" t="str">
        <f>_xlfn.XLOOKUP($C2896,mapping!$J$2:$J$5,mapping!$K$2:$K$5,,0)</f>
        <v>Full-Time</v>
      </c>
      <c r="N2896" s="29" t="str">
        <f>_xlfn.XLOOKUP($B2896,mapping!$G$2:$G$5,mapping!$H$2:$H$5,,0)</f>
        <v>Senior</v>
      </c>
      <c r="O2896" s="29" t="str">
        <f>_xlfn.XLOOKUP($J2896,mapping!$D$2:$D$56,mapping!$E$2:$E$56,,0)</f>
        <v>United States</v>
      </c>
      <c r="P2896" s="29" t="str">
        <f>_xlfn.XLOOKUP($K2896,mapping!$P$2:$P$4,mapping!$Q$2:$Q$4,,0)</f>
        <v>Medium</v>
      </c>
      <c r="Q2896" s="29" t="str">
        <f>_xlfn.XLOOKUP($I2896,mapping!$M$2:$M$4,mapping!$N$2:$N$4,,0)</f>
        <v>On-site</v>
      </c>
    </row>
    <row r="2897" spans="1:17" x14ac:dyDescent="0.25">
      <c r="A2897" s="28">
        <v>2023</v>
      </c>
      <c r="B2897" s="29" t="s">
        <v>11</v>
      </c>
      <c r="C2897" s="29" t="s">
        <v>12</v>
      </c>
      <c r="D2897" s="29" t="s">
        <v>52</v>
      </c>
      <c r="E2897" s="28">
        <v>76300</v>
      </c>
      <c r="F2897" s="29" t="s">
        <v>14</v>
      </c>
      <c r="G2897" s="28">
        <v>76300</v>
      </c>
      <c r="H2897" s="29" t="s">
        <v>17</v>
      </c>
      <c r="I2897" s="28">
        <v>0</v>
      </c>
      <c r="J2897" s="29" t="s">
        <v>17</v>
      </c>
      <c r="K2897" s="29" t="s">
        <v>16</v>
      </c>
      <c r="L2897" s="29" t="str">
        <f>_xlfn.XLOOKUP($D2897,mapping!$B$2:$B$124,mapping!$A$2:$A$124,,0)</f>
        <v>Business Intelligence</v>
      </c>
      <c r="M2897" s="29" t="str">
        <f>_xlfn.XLOOKUP($C2897,mapping!$J$2:$J$5,mapping!$K$2:$K$5,,0)</f>
        <v>Full-Time</v>
      </c>
      <c r="N2897" s="29" t="str">
        <f>_xlfn.XLOOKUP($B2897,mapping!$G$2:$G$5,mapping!$H$2:$H$5,,0)</f>
        <v>Mid-Level</v>
      </c>
      <c r="O2897" s="29" t="str">
        <f>_xlfn.XLOOKUP($J2897,mapping!$D$2:$D$56,mapping!$E$2:$E$56,,0)</f>
        <v>United States</v>
      </c>
      <c r="P2897" s="29" t="str">
        <f>_xlfn.XLOOKUP($K2897,mapping!$P$2:$P$4,mapping!$Q$2:$Q$4,,0)</f>
        <v>Medium</v>
      </c>
      <c r="Q2897" s="29" t="str">
        <f>_xlfn.XLOOKUP($I2897,mapping!$M$2:$M$4,mapping!$N$2:$N$4,,0)</f>
        <v>On-site</v>
      </c>
    </row>
    <row r="2898" spans="1:17" x14ac:dyDescent="0.25">
      <c r="A2898" s="28">
        <v>2021</v>
      </c>
      <c r="B2898" s="29" t="s">
        <v>11</v>
      </c>
      <c r="C2898" s="29" t="s">
        <v>12</v>
      </c>
      <c r="D2898" s="29" t="s">
        <v>34</v>
      </c>
      <c r="E2898" s="28">
        <v>235000</v>
      </c>
      <c r="F2898" s="29" t="s">
        <v>94</v>
      </c>
      <c r="G2898" s="28">
        <v>187442</v>
      </c>
      <c r="H2898" s="29" t="s">
        <v>45</v>
      </c>
      <c r="I2898" s="28">
        <v>100</v>
      </c>
      <c r="J2898" s="29" t="s">
        <v>45</v>
      </c>
      <c r="K2898" s="29" t="s">
        <v>33</v>
      </c>
      <c r="L2898" s="29" t="str">
        <f>_xlfn.XLOOKUP($D2898,mapping!$B$2:$B$124,mapping!$A$2:$A$124,,0)</f>
        <v>Researcher</v>
      </c>
      <c r="M2898" s="29" t="str">
        <f>_xlfn.XLOOKUP($C2898,mapping!$J$2:$J$5,mapping!$K$2:$K$5,,0)</f>
        <v>Full-Time</v>
      </c>
      <c r="N2898" s="29" t="str">
        <f>_xlfn.XLOOKUP($B2898,mapping!$G$2:$G$5,mapping!$H$2:$H$5,,0)</f>
        <v>Mid-Level</v>
      </c>
      <c r="O2898" s="29" t="str">
        <f>_xlfn.XLOOKUP($J2898,mapping!$D$2:$D$56,mapping!$E$2:$E$56,,0)</f>
        <v>Canada</v>
      </c>
      <c r="P2898" s="29" t="str">
        <f>_xlfn.XLOOKUP($K2898,mapping!$P$2:$P$4,mapping!$Q$2:$Q$4,,0)</f>
        <v>Large</v>
      </c>
      <c r="Q2898" s="29" t="str">
        <f>_xlfn.XLOOKUP($I2898,mapping!$M$2:$M$4,mapping!$N$2:$N$4,,0)</f>
        <v>Remote</v>
      </c>
    </row>
    <row r="2899" spans="1:17" x14ac:dyDescent="0.25">
      <c r="A2899" s="28">
        <v>2023</v>
      </c>
      <c r="B2899" s="29" t="s">
        <v>29</v>
      </c>
      <c r="C2899" s="29" t="s">
        <v>12</v>
      </c>
      <c r="D2899" s="29" t="s">
        <v>13</v>
      </c>
      <c r="E2899" s="28">
        <v>82400</v>
      </c>
      <c r="F2899" s="29" t="s">
        <v>14</v>
      </c>
      <c r="G2899" s="28">
        <v>82400</v>
      </c>
      <c r="H2899" s="29" t="s">
        <v>17</v>
      </c>
      <c r="I2899" s="28">
        <v>100</v>
      </c>
      <c r="J2899" s="29" t="s">
        <v>17</v>
      </c>
      <c r="K2899" s="29" t="s">
        <v>16</v>
      </c>
      <c r="L2899" s="29" t="str">
        <f>_xlfn.XLOOKUP($D2899,mapping!$B$2:$B$124,mapping!$A$2:$A$124,,0)</f>
        <v>Data Analyst</v>
      </c>
      <c r="M2899" s="29" t="str">
        <f>_xlfn.XLOOKUP($C2899,mapping!$J$2:$J$5,mapping!$K$2:$K$5,,0)</f>
        <v>Full-Time</v>
      </c>
      <c r="N2899" s="29" t="str">
        <f>_xlfn.XLOOKUP($B2899,mapping!$G$2:$G$5,mapping!$H$2:$H$5,,0)</f>
        <v>Junior</v>
      </c>
      <c r="O2899" s="29" t="str">
        <f>_xlfn.XLOOKUP($J2899,mapping!$D$2:$D$56,mapping!$E$2:$E$56,,0)</f>
        <v>United States</v>
      </c>
      <c r="P2899" s="29" t="str">
        <f>_xlfn.XLOOKUP($K2899,mapping!$P$2:$P$4,mapping!$Q$2:$Q$4,,0)</f>
        <v>Medium</v>
      </c>
      <c r="Q2899" s="29" t="str">
        <f>_xlfn.XLOOKUP($I2899,mapping!$M$2:$M$4,mapping!$N$2:$N$4,,0)</f>
        <v>Remote</v>
      </c>
    </row>
    <row r="2900" spans="1:17" x14ac:dyDescent="0.25">
      <c r="A2900" s="28">
        <v>2022</v>
      </c>
      <c r="B2900" s="29" t="s">
        <v>29</v>
      </c>
      <c r="C2900" s="29" t="s">
        <v>12</v>
      </c>
      <c r="D2900" s="29" t="s">
        <v>107</v>
      </c>
      <c r="E2900" s="28">
        <v>26000</v>
      </c>
      <c r="F2900" s="29" t="s">
        <v>19</v>
      </c>
      <c r="G2900" s="28">
        <v>27317</v>
      </c>
      <c r="H2900" s="29" t="s">
        <v>42</v>
      </c>
      <c r="I2900" s="28">
        <v>50</v>
      </c>
      <c r="J2900" s="29" t="s">
        <v>42</v>
      </c>
      <c r="K2900" s="29" t="s">
        <v>33</v>
      </c>
      <c r="L2900" s="29" t="str">
        <f>_xlfn.XLOOKUP($D2900,mapping!$B$2:$B$124,mapping!$A$2:$A$124,,0)</f>
        <v>Data Scientist</v>
      </c>
      <c r="M2900" s="29" t="str">
        <f>_xlfn.XLOOKUP($C2900,mapping!$J$2:$J$5,mapping!$K$2:$K$5,,0)</f>
        <v>Full-Time</v>
      </c>
      <c r="N2900" s="29" t="str">
        <f>_xlfn.XLOOKUP($B2900,mapping!$G$2:$G$5,mapping!$H$2:$H$5,,0)</f>
        <v>Junior</v>
      </c>
      <c r="O2900" s="29" t="str">
        <f>_xlfn.XLOOKUP($J2900,mapping!$D$2:$D$56,mapping!$E$2:$E$56,,0)</f>
        <v>Spain</v>
      </c>
      <c r="P2900" s="29" t="str">
        <f>_xlfn.XLOOKUP($K2900,mapping!$P$2:$P$4,mapping!$Q$2:$Q$4,,0)</f>
        <v>Large</v>
      </c>
      <c r="Q2900" s="29" t="str">
        <f>_xlfn.XLOOKUP($I2900,mapping!$M$2:$M$4,mapping!$N$2:$N$4,,0)</f>
        <v>Hybrid</v>
      </c>
    </row>
    <row r="2901" spans="1:17" x14ac:dyDescent="0.25">
      <c r="A2901" s="28">
        <v>2023</v>
      </c>
      <c r="B2901" s="29" t="s">
        <v>21</v>
      </c>
      <c r="C2901" s="29" t="s">
        <v>12</v>
      </c>
      <c r="D2901" s="29" t="s">
        <v>22</v>
      </c>
      <c r="E2901" s="28">
        <v>150931</v>
      </c>
      <c r="F2901" s="29" t="s">
        <v>14</v>
      </c>
      <c r="G2901" s="28">
        <v>150931</v>
      </c>
      <c r="H2901" s="29" t="s">
        <v>17</v>
      </c>
      <c r="I2901" s="28">
        <v>0</v>
      </c>
      <c r="J2901" s="29" t="s">
        <v>17</v>
      </c>
      <c r="K2901" s="29" t="s">
        <v>16</v>
      </c>
      <c r="L2901" s="29" t="str">
        <f>_xlfn.XLOOKUP($D2901,mapping!$B$2:$B$124,mapping!$A$2:$A$124,,0)</f>
        <v>Data Scientist</v>
      </c>
      <c r="M2901" s="29" t="str">
        <f>_xlfn.XLOOKUP($C2901,mapping!$J$2:$J$5,mapping!$K$2:$K$5,,0)</f>
        <v>Full-Time</v>
      </c>
      <c r="N2901" s="29" t="str">
        <f>_xlfn.XLOOKUP($B2901,mapping!$G$2:$G$5,mapping!$H$2:$H$5,,0)</f>
        <v>Senior</v>
      </c>
      <c r="O2901" s="29" t="str">
        <f>_xlfn.XLOOKUP($J2901,mapping!$D$2:$D$56,mapping!$E$2:$E$56,,0)</f>
        <v>United States</v>
      </c>
      <c r="P2901" s="29" t="str">
        <f>_xlfn.XLOOKUP($K2901,mapping!$P$2:$P$4,mapping!$Q$2:$Q$4,,0)</f>
        <v>Medium</v>
      </c>
      <c r="Q2901" s="29" t="str">
        <f>_xlfn.XLOOKUP($I2901,mapping!$M$2:$M$4,mapping!$N$2:$N$4,,0)</f>
        <v>On-site</v>
      </c>
    </row>
    <row r="2902" spans="1:17" x14ac:dyDescent="0.25">
      <c r="A2902" s="28">
        <v>2023</v>
      </c>
      <c r="B2902" s="29" t="s">
        <v>11</v>
      </c>
      <c r="C2902" s="29" t="s">
        <v>12</v>
      </c>
      <c r="D2902" s="29" t="s">
        <v>13</v>
      </c>
      <c r="E2902" s="28">
        <v>42400</v>
      </c>
      <c r="F2902" s="29" t="s">
        <v>14</v>
      </c>
      <c r="G2902" s="28">
        <v>42400</v>
      </c>
      <c r="H2902" s="29" t="s">
        <v>17</v>
      </c>
      <c r="I2902" s="28">
        <v>0</v>
      </c>
      <c r="J2902" s="29" t="s">
        <v>17</v>
      </c>
      <c r="K2902" s="29" t="s">
        <v>16</v>
      </c>
      <c r="L2902" s="29" t="str">
        <f>_xlfn.XLOOKUP($D2902,mapping!$B$2:$B$124,mapping!$A$2:$A$124,,0)</f>
        <v>Data Analyst</v>
      </c>
      <c r="M2902" s="29" t="str">
        <f>_xlfn.XLOOKUP($C2902,mapping!$J$2:$J$5,mapping!$K$2:$K$5,,0)</f>
        <v>Full-Time</v>
      </c>
      <c r="N2902" s="29" t="str">
        <f>_xlfn.XLOOKUP($B2902,mapping!$G$2:$G$5,mapping!$H$2:$H$5,,0)</f>
        <v>Mid-Level</v>
      </c>
      <c r="O2902" s="29" t="str">
        <f>_xlfn.XLOOKUP($J2902,mapping!$D$2:$D$56,mapping!$E$2:$E$56,,0)</f>
        <v>United States</v>
      </c>
      <c r="P2902" s="29" t="str">
        <f>_xlfn.XLOOKUP($K2902,mapping!$P$2:$P$4,mapping!$Q$2:$Q$4,,0)</f>
        <v>Medium</v>
      </c>
      <c r="Q2902" s="29" t="str">
        <f>_xlfn.XLOOKUP($I2902,mapping!$M$2:$M$4,mapping!$N$2:$N$4,,0)</f>
        <v>On-site</v>
      </c>
    </row>
    <row r="2903" spans="1:17" x14ac:dyDescent="0.25">
      <c r="A2903" s="28">
        <v>2021</v>
      </c>
      <c r="B2903" s="29" t="s">
        <v>29</v>
      </c>
      <c r="C2903" s="29" t="s">
        <v>12</v>
      </c>
      <c r="D2903" s="29" t="s">
        <v>151</v>
      </c>
      <c r="E2903" s="28">
        <v>1335000</v>
      </c>
      <c r="F2903" s="29" t="s">
        <v>37</v>
      </c>
      <c r="G2903" s="28">
        <v>18053</v>
      </c>
      <c r="H2903" s="29" t="s">
        <v>38</v>
      </c>
      <c r="I2903" s="28">
        <v>100</v>
      </c>
      <c r="J2903" s="29" t="s">
        <v>188</v>
      </c>
      <c r="K2903" s="29" t="s">
        <v>56</v>
      </c>
      <c r="L2903" s="29" t="str">
        <f>_xlfn.XLOOKUP($D2903,mapping!$B$2:$B$124,mapping!$A$2:$A$124,,0)</f>
        <v>Machine Learning Engineer</v>
      </c>
      <c r="M2903" s="29" t="str">
        <f>_xlfn.XLOOKUP($C2903,mapping!$J$2:$J$5,mapping!$K$2:$K$5,,0)</f>
        <v>Full-Time</v>
      </c>
      <c r="N2903" s="29" t="str">
        <f>_xlfn.XLOOKUP($B2903,mapping!$G$2:$G$5,mapping!$H$2:$H$5,,0)</f>
        <v>Junior</v>
      </c>
      <c r="O2903" s="29" t="str">
        <f>_xlfn.XLOOKUP($J2903,mapping!$D$2:$D$56,mapping!$E$2:$E$56,,0)</f>
        <v>American Samoa</v>
      </c>
      <c r="P2903" s="29" t="str">
        <f>_xlfn.XLOOKUP($K2903,mapping!$P$2:$P$4,mapping!$Q$2:$Q$4,,0)</f>
        <v>Small</v>
      </c>
      <c r="Q2903" s="29" t="str">
        <f>_xlfn.XLOOKUP($I2903,mapping!$M$2:$M$4,mapping!$N$2:$N$4,,0)</f>
        <v>Remote</v>
      </c>
    </row>
    <row r="2904" spans="1:17" x14ac:dyDescent="0.25">
      <c r="A2904" s="28">
        <v>2023</v>
      </c>
      <c r="B2904" s="29" t="s">
        <v>11</v>
      </c>
      <c r="C2904" s="29" t="s">
        <v>12</v>
      </c>
      <c r="D2904" s="29" t="s">
        <v>13</v>
      </c>
      <c r="E2904" s="28">
        <v>65000</v>
      </c>
      <c r="F2904" s="29" t="s">
        <v>14</v>
      </c>
      <c r="G2904" s="28">
        <v>65000</v>
      </c>
      <c r="H2904" s="29" t="s">
        <v>17</v>
      </c>
      <c r="I2904" s="28">
        <v>100</v>
      </c>
      <c r="J2904" s="29" t="s">
        <v>17</v>
      </c>
      <c r="K2904" s="29" t="s">
        <v>16</v>
      </c>
      <c r="L2904" s="29" t="str">
        <f>_xlfn.XLOOKUP($D2904,mapping!$B$2:$B$124,mapping!$A$2:$A$124,,0)</f>
        <v>Data Analyst</v>
      </c>
      <c r="M2904" s="29" t="str">
        <f>_xlfn.XLOOKUP($C2904,mapping!$J$2:$J$5,mapping!$K$2:$K$5,,0)</f>
        <v>Full-Time</v>
      </c>
      <c r="N2904" s="29" t="str">
        <f>_xlfn.XLOOKUP($B2904,mapping!$G$2:$G$5,mapping!$H$2:$H$5,,0)</f>
        <v>Mid-Level</v>
      </c>
      <c r="O2904" s="29" t="str">
        <f>_xlfn.XLOOKUP($J2904,mapping!$D$2:$D$56,mapping!$E$2:$E$56,,0)</f>
        <v>United States</v>
      </c>
      <c r="P2904" s="29" t="str">
        <f>_xlfn.XLOOKUP($K2904,mapping!$P$2:$P$4,mapping!$Q$2:$Q$4,,0)</f>
        <v>Medium</v>
      </c>
      <c r="Q2904" s="29" t="str">
        <f>_xlfn.XLOOKUP($I2904,mapping!$M$2:$M$4,mapping!$N$2:$N$4,,0)</f>
        <v>Remote</v>
      </c>
    </row>
    <row r="2905" spans="1:17" x14ac:dyDescent="0.25">
      <c r="A2905" s="28">
        <v>2023</v>
      </c>
      <c r="B2905" s="29" t="s">
        <v>21</v>
      </c>
      <c r="C2905" s="29" t="s">
        <v>12</v>
      </c>
      <c r="D2905" s="29" t="s">
        <v>26</v>
      </c>
      <c r="E2905" s="28">
        <v>115000</v>
      </c>
      <c r="F2905" s="29" t="s">
        <v>14</v>
      </c>
      <c r="G2905" s="28">
        <v>115000</v>
      </c>
      <c r="H2905" s="29" t="s">
        <v>17</v>
      </c>
      <c r="I2905" s="28">
        <v>0</v>
      </c>
      <c r="J2905" s="29" t="s">
        <v>17</v>
      </c>
      <c r="K2905" s="29" t="s">
        <v>16</v>
      </c>
      <c r="L2905" s="29" t="str">
        <f>_xlfn.XLOOKUP($D2905,mapping!$B$2:$B$124,mapping!$A$2:$A$124,,0)</f>
        <v>Data Engineer</v>
      </c>
      <c r="M2905" s="29" t="str">
        <f>_xlfn.XLOOKUP($C2905,mapping!$J$2:$J$5,mapping!$K$2:$K$5,,0)</f>
        <v>Full-Time</v>
      </c>
      <c r="N2905" s="29" t="str">
        <f>_xlfn.XLOOKUP($B2905,mapping!$G$2:$G$5,mapping!$H$2:$H$5,,0)</f>
        <v>Senior</v>
      </c>
      <c r="O2905" s="29" t="str">
        <f>_xlfn.XLOOKUP($J2905,mapping!$D$2:$D$56,mapping!$E$2:$E$56,,0)</f>
        <v>United States</v>
      </c>
      <c r="P2905" s="29" t="str">
        <f>_xlfn.XLOOKUP($K2905,mapping!$P$2:$P$4,mapping!$Q$2:$Q$4,,0)</f>
        <v>Medium</v>
      </c>
      <c r="Q2905" s="29" t="str">
        <f>_xlfn.XLOOKUP($I2905,mapping!$M$2:$M$4,mapping!$N$2:$N$4,,0)</f>
        <v>On-site</v>
      </c>
    </row>
    <row r="2906" spans="1:17" x14ac:dyDescent="0.25">
      <c r="A2906" s="28">
        <v>2023</v>
      </c>
      <c r="B2906" s="29" t="s">
        <v>21</v>
      </c>
      <c r="C2906" s="29" t="s">
        <v>12</v>
      </c>
      <c r="D2906" s="29" t="s">
        <v>26</v>
      </c>
      <c r="E2906" s="28">
        <v>105700</v>
      </c>
      <c r="F2906" s="29" t="s">
        <v>14</v>
      </c>
      <c r="G2906" s="28">
        <v>105700</v>
      </c>
      <c r="H2906" s="29" t="s">
        <v>17</v>
      </c>
      <c r="I2906" s="28">
        <v>0</v>
      </c>
      <c r="J2906" s="29" t="s">
        <v>17</v>
      </c>
      <c r="K2906" s="29" t="s">
        <v>33</v>
      </c>
      <c r="L2906" s="29" t="str">
        <f>_xlfn.XLOOKUP($D2906,mapping!$B$2:$B$124,mapping!$A$2:$A$124,,0)</f>
        <v>Data Engineer</v>
      </c>
      <c r="M2906" s="29" t="str">
        <f>_xlfn.XLOOKUP($C2906,mapping!$J$2:$J$5,mapping!$K$2:$K$5,,0)</f>
        <v>Full-Time</v>
      </c>
      <c r="N2906" s="29" t="str">
        <f>_xlfn.XLOOKUP($B2906,mapping!$G$2:$G$5,mapping!$H$2:$H$5,,0)</f>
        <v>Senior</v>
      </c>
      <c r="O2906" s="29" t="str">
        <f>_xlfn.XLOOKUP($J2906,mapping!$D$2:$D$56,mapping!$E$2:$E$56,,0)</f>
        <v>United States</v>
      </c>
      <c r="P2906" s="29" t="str">
        <f>_xlfn.XLOOKUP($K2906,mapping!$P$2:$P$4,mapping!$Q$2:$Q$4,,0)</f>
        <v>Large</v>
      </c>
      <c r="Q2906" s="29" t="str">
        <f>_xlfn.XLOOKUP($I2906,mapping!$M$2:$M$4,mapping!$N$2:$N$4,,0)</f>
        <v>On-site</v>
      </c>
    </row>
    <row r="2907" spans="1:17" x14ac:dyDescent="0.25">
      <c r="A2907" s="28">
        <v>2023</v>
      </c>
      <c r="B2907" s="29" t="s">
        <v>29</v>
      </c>
      <c r="C2907" s="29" t="s">
        <v>12</v>
      </c>
      <c r="D2907" s="29" t="s">
        <v>34</v>
      </c>
      <c r="E2907" s="28">
        <v>200000</v>
      </c>
      <c r="F2907" s="29" t="s">
        <v>14</v>
      </c>
      <c r="G2907" s="28">
        <v>200000</v>
      </c>
      <c r="H2907" s="29" t="s">
        <v>17</v>
      </c>
      <c r="I2907" s="28">
        <v>100</v>
      </c>
      <c r="J2907" s="29" t="s">
        <v>17</v>
      </c>
      <c r="K2907" s="29" t="s">
        <v>16</v>
      </c>
      <c r="L2907" s="29" t="str">
        <f>_xlfn.XLOOKUP($D2907,mapping!$B$2:$B$124,mapping!$A$2:$A$124,,0)</f>
        <v>Researcher</v>
      </c>
      <c r="M2907" s="29" t="str">
        <f>_xlfn.XLOOKUP($C2907,mapping!$J$2:$J$5,mapping!$K$2:$K$5,,0)</f>
        <v>Full-Time</v>
      </c>
      <c r="N2907" s="29" t="str">
        <f>_xlfn.XLOOKUP($B2907,mapping!$G$2:$G$5,mapping!$H$2:$H$5,,0)</f>
        <v>Junior</v>
      </c>
      <c r="O2907" s="29" t="str">
        <f>_xlfn.XLOOKUP($J2907,mapping!$D$2:$D$56,mapping!$E$2:$E$56,,0)</f>
        <v>United States</v>
      </c>
      <c r="P2907" s="29" t="str">
        <f>_xlfn.XLOOKUP($K2907,mapping!$P$2:$P$4,mapping!$Q$2:$Q$4,,0)</f>
        <v>Medium</v>
      </c>
      <c r="Q2907" s="29" t="str">
        <f>_xlfn.XLOOKUP($I2907,mapping!$M$2:$M$4,mapping!$N$2:$N$4,,0)</f>
        <v>Remote</v>
      </c>
    </row>
    <row r="2908" spans="1:17" x14ac:dyDescent="0.25">
      <c r="A2908" s="28">
        <v>2023</v>
      </c>
      <c r="B2908" s="29" t="s">
        <v>21</v>
      </c>
      <c r="C2908" s="29" t="s">
        <v>12</v>
      </c>
      <c r="D2908" s="29" t="s">
        <v>18</v>
      </c>
      <c r="E2908" s="28">
        <v>152000</v>
      </c>
      <c r="F2908" s="29" t="s">
        <v>14</v>
      </c>
      <c r="G2908" s="28">
        <v>152000</v>
      </c>
      <c r="H2908" s="29" t="s">
        <v>17</v>
      </c>
      <c r="I2908" s="28">
        <v>0</v>
      </c>
      <c r="J2908" s="29" t="s">
        <v>17</v>
      </c>
      <c r="K2908" s="29" t="s">
        <v>16</v>
      </c>
      <c r="L2908" s="29" t="str">
        <f>_xlfn.XLOOKUP($D2908,mapping!$B$2:$B$124,mapping!$A$2:$A$124,,0)</f>
        <v>Machine Learning Engineer</v>
      </c>
      <c r="M2908" s="29" t="str">
        <f>_xlfn.XLOOKUP($C2908,mapping!$J$2:$J$5,mapping!$K$2:$K$5,,0)</f>
        <v>Full-Time</v>
      </c>
      <c r="N2908" s="29" t="str">
        <f>_xlfn.XLOOKUP($B2908,mapping!$G$2:$G$5,mapping!$H$2:$H$5,,0)</f>
        <v>Senior</v>
      </c>
      <c r="O2908" s="29" t="str">
        <f>_xlfn.XLOOKUP($J2908,mapping!$D$2:$D$56,mapping!$E$2:$E$56,,0)</f>
        <v>United States</v>
      </c>
      <c r="P2908" s="29" t="str">
        <f>_xlfn.XLOOKUP($K2908,mapping!$P$2:$P$4,mapping!$Q$2:$Q$4,,0)</f>
        <v>Medium</v>
      </c>
      <c r="Q2908" s="29" t="str">
        <f>_xlfn.XLOOKUP($I2908,mapping!$M$2:$M$4,mapping!$N$2:$N$4,,0)</f>
        <v>On-site</v>
      </c>
    </row>
    <row r="2909" spans="1:17" x14ac:dyDescent="0.25">
      <c r="A2909" s="28">
        <v>2023</v>
      </c>
      <c r="B2909" s="29" t="s">
        <v>21</v>
      </c>
      <c r="C2909" s="29" t="s">
        <v>12</v>
      </c>
      <c r="D2909" s="29" t="s">
        <v>18</v>
      </c>
      <c r="E2909" s="28">
        <v>214500</v>
      </c>
      <c r="F2909" s="29" t="s">
        <v>14</v>
      </c>
      <c r="G2909" s="28">
        <v>214500</v>
      </c>
      <c r="H2909" s="29" t="s">
        <v>17</v>
      </c>
      <c r="I2909" s="28">
        <v>0</v>
      </c>
      <c r="J2909" s="29" t="s">
        <v>17</v>
      </c>
      <c r="K2909" s="29" t="s">
        <v>16</v>
      </c>
      <c r="L2909" s="29" t="str">
        <f>_xlfn.XLOOKUP($D2909,mapping!$B$2:$B$124,mapping!$A$2:$A$124,,0)</f>
        <v>Machine Learning Engineer</v>
      </c>
      <c r="M2909" s="29" t="str">
        <f>_xlfn.XLOOKUP($C2909,mapping!$J$2:$J$5,mapping!$K$2:$K$5,,0)</f>
        <v>Full-Time</v>
      </c>
      <c r="N2909" s="29" t="str">
        <f>_xlfn.XLOOKUP($B2909,mapping!$G$2:$G$5,mapping!$H$2:$H$5,,0)</f>
        <v>Senior</v>
      </c>
      <c r="O2909" s="29" t="str">
        <f>_xlfn.XLOOKUP($J2909,mapping!$D$2:$D$56,mapping!$E$2:$E$56,,0)</f>
        <v>United States</v>
      </c>
      <c r="P2909" s="29" t="str">
        <f>_xlfn.XLOOKUP($K2909,mapping!$P$2:$P$4,mapping!$Q$2:$Q$4,,0)</f>
        <v>Medium</v>
      </c>
      <c r="Q2909" s="29" t="str">
        <f>_xlfn.XLOOKUP($I2909,mapping!$M$2:$M$4,mapping!$N$2:$N$4,,0)</f>
        <v>On-site</v>
      </c>
    </row>
    <row r="2910" spans="1:17" x14ac:dyDescent="0.25">
      <c r="A2910" s="28">
        <v>2023</v>
      </c>
      <c r="B2910" s="29" t="s">
        <v>11</v>
      </c>
      <c r="C2910" s="29" t="s">
        <v>12</v>
      </c>
      <c r="D2910" s="29" t="s">
        <v>22</v>
      </c>
      <c r="E2910" s="28">
        <v>70000</v>
      </c>
      <c r="F2910" s="29" t="s">
        <v>14</v>
      </c>
      <c r="G2910" s="28">
        <v>70000</v>
      </c>
      <c r="H2910" s="29" t="s">
        <v>17</v>
      </c>
      <c r="I2910" s="28">
        <v>0</v>
      </c>
      <c r="J2910" s="29" t="s">
        <v>17</v>
      </c>
      <c r="K2910" s="29" t="s">
        <v>16</v>
      </c>
      <c r="L2910" s="29" t="str">
        <f>_xlfn.XLOOKUP($D2910,mapping!$B$2:$B$124,mapping!$A$2:$A$124,,0)</f>
        <v>Data Scientist</v>
      </c>
      <c r="M2910" s="29" t="str">
        <f>_xlfn.XLOOKUP($C2910,mapping!$J$2:$J$5,mapping!$K$2:$K$5,,0)</f>
        <v>Full-Time</v>
      </c>
      <c r="N2910" s="29" t="str">
        <f>_xlfn.XLOOKUP($B2910,mapping!$G$2:$G$5,mapping!$H$2:$H$5,,0)</f>
        <v>Mid-Level</v>
      </c>
      <c r="O2910" s="29" t="str">
        <f>_xlfn.XLOOKUP($J2910,mapping!$D$2:$D$56,mapping!$E$2:$E$56,,0)</f>
        <v>United States</v>
      </c>
      <c r="P2910" s="29" t="str">
        <f>_xlfn.XLOOKUP($K2910,mapping!$P$2:$P$4,mapping!$Q$2:$Q$4,,0)</f>
        <v>Medium</v>
      </c>
      <c r="Q2910" s="29" t="str">
        <f>_xlfn.XLOOKUP($I2910,mapping!$M$2:$M$4,mapping!$N$2:$N$4,,0)</f>
        <v>On-site</v>
      </c>
    </row>
    <row r="2911" spans="1:17" x14ac:dyDescent="0.25">
      <c r="A2911" s="28">
        <v>2024</v>
      </c>
      <c r="B2911" s="29" t="s">
        <v>21</v>
      </c>
      <c r="C2911" s="29" t="s">
        <v>12</v>
      </c>
      <c r="D2911" s="29" t="s">
        <v>26</v>
      </c>
      <c r="E2911" s="28">
        <v>65000</v>
      </c>
      <c r="F2911" s="29" t="s">
        <v>27</v>
      </c>
      <c r="G2911" s="28">
        <v>81250</v>
      </c>
      <c r="H2911" s="29" t="s">
        <v>28</v>
      </c>
      <c r="I2911" s="28">
        <v>0</v>
      </c>
      <c r="J2911" s="29" t="s">
        <v>28</v>
      </c>
      <c r="K2911" s="29" t="s">
        <v>16</v>
      </c>
      <c r="L2911" s="29" t="str">
        <f>_xlfn.XLOOKUP($D2911,mapping!$B$2:$B$124,mapping!$A$2:$A$124,,0)</f>
        <v>Data Engineer</v>
      </c>
      <c r="M2911" s="29" t="str">
        <f>_xlfn.XLOOKUP($C2911,mapping!$J$2:$J$5,mapping!$K$2:$K$5,,0)</f>
        <v>Full-Time</v>
      </c>
      <c r="N2911" s="29" t="str">
        <f>_xlfn.XLOOKUP($B2911,mapping!$G$2:$G$5,mapping!$H$2:$H$5,,0)</f>
        <v>Senior</v>
      </c>
      <c r="O2911" s="29" t="str">
        <f>_xlfn.XLOOKUP($J2911,mapping!$D$2:$D$56,mapping!$E$2:$E$56,,0)</f>
        <v>United Kingdom</v>
      </c>
      <c r="P2911" s="29" t="str">
        <f>_xlfn.XLOOKUP($K2911,mapping!$P$2:$P$4,mapping!$Q$2:$Q$4,,0)</f>
        <v>Medium</v>
      </c>
      <c r="Q2911" s="29" t="str">
        <f>_xlfn.XLOOKUP($I2911,mapping!$M$2:$M$4,mapping!$N$2:$N$4,,0)</f>
        <v>On-site</v>
      </c>
    </row>
    <row r="2912" spans="1:17" x14ac:dyDescent="0.25">
      <c r="A2912" s="28">
        <v>2023</v>
      </c>
      <c r="B2912" s="29" t="s">
        <v>21</v>
      </c>
      <c r="C2912" s="29" t="s">
        <v>12</v>
      </c>
      <c r="D2912" s="29" t="s">
        <v>13</v>
      </c>
      <c r="E2912" s="28">
        <v>75000</v>
      </c>
      <c r="F2912" s="29" t="s">
        <v>14</v>
      </c>
      <c r="G2912" s="28">
        <v>75000</v>
      </c>
      <c r="H2912" s="29" t="s">
        <v>17</v>
      </c>
      <c r="I2912" s="28">
        <v>100</v>
      </c>
      <c r="J2912" s="29" t="s">
        <v>17</v>
      </c>
      <c r="K2912" s="29" t="s">
        <v>16</v>
      </c>
      <c r="L2912" s="29" t="str">
        <f>_xlfn.XLOOKUP($D2912,mapping!$B$2:$B$124,mapping!$A$2:$A$124,,0)</f>
        <v>Data Analyst</v>
      </c>
      <c r="M2912" s="29" t="str">
        <f>_xlfn.XLOOKUP($C2912,mapping!$J$2:$J$5,mapping!$K$2:$K$5,,0)</f>
        <v>Full-Time</v>
      </c>
      <c r="N2912" s="29" t="str">
        <f>_xlfn.XLOOKUP($B2912,mapping!$G$2:$G$5,mapping!$H$2:$H$5,,0)</f>
        <v>Senior</v>
      </c>
      <c r="O2912" s="29" t="str">
        <f>_xlfn.XLOOKUP($J2912,mapping!$D$2:$D$56,mapping!$E$2:$E$56,,0)</f>
        <v>United States</v>
      </c>
      <c r="P2912" s="29" t="str">
        <f>_xlfn.XLOOKUP($K2912,mapping!$P$2:$P$4,mapping!$Q$2:$Q$4,,0)</f>
        <v>Medium</v>
      </c>
      <c r="Q2912" s="29" t="str">
        <f>_xlfn.XLOOKUP($I2912,mapping!$M$2:$M$4,mapping!$N$2:$N$4,,0)</f>
        <v>Remote</v>
      </c>
    </row>
    <row r="2913" spans="1:17" x14ac:dyDescent="0.25">
      <c r="A2913" s="28">
        <v>2024</v>
      </c>
      <c r="B2913" s="29" t="s">
        <v>21</v>
      </c>
      <c r="C2913" s="29" t="s">
        <v>12</v>
      </c>
      <c r="D2913" s="29" t="s">
        <v>18</v>
      </c>
      <c r="E2913" s="28">
        <v>150000</v>
      </c>
      <c r="F2913" s="29" t="s">
        <v>14</v>
      </c>
      <c r="G2913" s="28">
        <v>150000</v>
      </c>
      <c r="H2913" s="29" t="s">
        <v>17</v>
      </c>
      <c r="I2913" s="28">
        <v>0</v>
      </c>
      <c r="J2913" s="29" t="s">
        <v>17</v>
      </c>
      <c r="K2913" s="29" t="s">
        <v>16</v>
      </c>
      <c r="L2913" s="29" t="str">
        <f>_xlfn.XLOOKUP($D2913,mapping!$B$2:$B$124,mapping!$A$2:$A$124,,0)</f>
        <v>Machine Learning Engineer</v>
      </c>
      <c r="M2913" s="29" t="str">
        <f>_xlfn.XLOOKUP($C2913,mapping!$J$2:$J$5,mapping!$K$2:$K$5,,0)</f>
        <v>Full-Time</v>
      </c>
      <c r="N2913" s="29" t="str">
        <f>_xlfn.XLOOKUP($B2913,mapping!$G$2:$G$5,mapping!$H$2:$H$5,,0)</f>
        <v>Senior</v>
      </c>
      <c r="O2913" s="29" t="str">
        <f>_xlfn.XLOOKUP($J2913,mapping!$D$2:$D$56,mapping!$E$2:$E$56,,0)</f>
        <v>United States</v>
      </c>
      <c r="P2913" s="29" t="str">
        <f>_xlfn.XLOOKUP($K2913,mapping!$P$2:$P$4,mapping!$Q$2:$Q$4,,0)</f>
        <v>Medium</v>
      </c>
      <c r="Q2913" s="29" t="str">
        <f>_xlfn.XLOOKUP($I2913,mapping!$M$2:$M$4,mapping!$N$2:$N$4,,0)</f>
        <v>On-site</v>
      </c>
    </row>
    <row r="2914" spans="1:17" x14ac:dyDescent="0.25">
      <c r="A2914" s="28">
        <v>2023</v>
      </c>
      <c r="B2914" s="29" t="s">
        <v>21</v>
      </c>
      <c r="C2914" s="29" t="s">
        <v>12</v>
      </c>
      <c r="D2914" s="29" t="s">
        <v>26</v>
      </c>
      <c r="E2914" s="28">
        <v>232960</v>
      </c>
      <c r="F2914" s="29" t="s">
        <v>14</v>
      </c>
      <c r="G2914" s="28">
        <v>232960</v>
      </c>
      <c r="H2914" s="29" t="s">
        <v>17</v>
      </c>
      <c r="I2914" s="28">
        <v>0</v>
      </c>
      <c r="J2914" s="29" t="s">
        <v>17</v>
      </c>
      <c r="K2914" s="29" t="s">
        <v>16</v>
      </c>
      <c r="L2914" s="29" t="str">
        <f>_xlfn.XLOOKUP($D2914,mapping!$B$2:$B$124,mapping!$A$2:$A$124,,0)</f>
        <v>Data Engineer</v>
      </c>
      <c r="M2914" s="29" t="str">
        <f>_xlfn.XLOOKUP($C2914,mapping!$J$2:$J$5,mapping!$K$2:$K$5,,0)</f>
        <v>Full-Time</v>
      </c>
      <c r="N2914" s="29" t="str">
        <f>_xlfn.XLOOKUP($B2914,mapping!$G$2:$G$5,mapping!$H$2:$H$5,,0)</f>
        <v>Senior</v>
      </c>
      <c r="O2914" s="29" t="str">
        <f>_xlfn.XLOOKUP($J2914,mapping!$D$2:$D$56,mapping!$E$2:$E$56,,0)</f>
        <v>United States</v>
      </c>
      <c r="P2914" s="29" t="str">
        <f>_xlfn.XLOOKUP($K2914,mapping!$P$2:$P$4,mapping!$Q$2:$Q$4,,0)</f>
        <v>Medium</v>
      </c>
      <c r="Q2914" s="29" t="str">
        <f>_xlfn.XLOOKUP($I2914,mapping!$M$2:$M$4,mapping!$N$2:$N$4,,0)</f>
        <v>On-site</v>
      </c>
    </row>
    <row r="2915" spans="1:17" x14ac:dyDescent="0.25">
      <c r="A2915" s="28">
        <v>2023</v>
      </c>
      <c r="B2915" s="29" t="s">
        <v>25</v>
      </c>
      <c r="C2915" s="29" t="s">
        <v>12</v>
      </c>
      <c r="D2915" s="29" t="s">
        <v>81</v>
      </c>
      <c r="E2915" s="28">
        <v>140000</v>
      </c>
      <c r="F2915" s="29" t="s">
        <v>14</v>
      </c>
      <c r="G2915" s="28">
        <v>140000</v>
      </c>
      <c r="H2915" s="29" t="s">
        <v>17</v>
      </c>
      <c r="I2915" s="28">
        <v>0</v>
      </c>
      <c r="J2915" s="29" t="s">
        <v>17</v>
      </c>
      <c r="K2915" s="29" t="s">
        <v>16</v>
      </c>
      <c r="L2915" s="29" t="str">
        <f>_xlfn.XLOOKUP($D2915,mapping!$B$2:$B$124,mapping!$A$2:$A$124,,0)</f>
        <v>Data Manager</v>
      </c>
      <c r="M2915" s="29" t="str">
        <f>_xlfn.XLOOKUP($C2915,mapping!$J$2:$J$5,mapping!$K$2:$K$5,,0)</f>
        <v>Full-Time</v>
      </c>
      <c r="N2915" s="29" t="str">
        <f>_xlfn.XLOOKUP($B2915,mapping!$G$2:$G$5,mapping!$H$2:$H$5,,0)</f>
        <v>Executive</v>
      </c>
      <c r="O2915" s="29" t="str">
        <f>_xlfn.XLOOKUP($J2915,mapping!$D$2:$D$56,mapping!$E$2:$E$56,,0)</f>
        <v>United States</v>
      </c>
      <c r="P2915" s="29" t="str">
        <f>_xlfn.XLOOKUP($K2915,mapping!$P$2:$P$4,mapping!$Q$2:$Q$4,,0)</f>
        <v>Medium</v>
      </c>
      <c r="Q2915" s="29" t="str">
        <f>_xlfn.XLOOKUP($I2915,mapping!$M$2:$M$4,mapping!$N$2:$N$4,,0)</f>
        <v>On-site</v>
      </c>
    </row>
    <row r="2916" spans="1:17" x14ac:dyDescent="0.25">
      <c r="A2916" s="28">
        <v>2023</v>
      </c>
      <c r="B2916" s="29" t="s">
        <v>21</v>
      </c>
      <c r="C2916" s="29" t="s">
        <v>12</v>
      </c>
      <c r="D2916" s="29" t="s">
        <v>18</v>
      </c>
      <c r="E2916" s="28">
        <v>225000</v>
      </c>
      <c r="F2916" s="29" t="s">
        <v>14</v>
      </c>
      <c r="G2916" s="28">
        <v>225000</v>
      </c>
      <c r="H2916" s="29" t="s">
        <v>17</v>
      </c>
      <c r="I2916" s="28">
        <v>0</v>
      </c>
      <c r="J2916" s="29" t="s">
        <v>17</v>
      </c>
      <c r="K2916" s="29" t="s">
        <v>16</v>
      </c>
      <c r="L2916" s="29" t="str">
        <f>_xlfn.XLOOKUP($D2916,mapping!$B$2:$B$124,mapping!$A$2:$A$124,,0)</f>
        <v>Machine Learning Engineer</v>
      </c>
      <c r="M2916" s="29" t="str">
        <f>_xlfn.XLOOKUP($C2916,mapping!$J$2:$J$5,mapping!$K$2:$K$5,,0)</f>
        <v>Full-Time</v>
      </c>
      <c r="N2916" s="29" t="str">
        <f>_xlfn.XLOOKUP($B2916,mapping!$G$2:$G$5,mapping!$H$2:$H$5,,0)</f>
        <v>Senior</v>
      </c>
      <c r="O2916" s="29" t="str">
        <f>_xlfn.XLOOKUP($J2916,mapping!$D$2:$D$56,mapping!$E$2:$E$56,,0)</f>
        <v>United States</v>
      </c>
      <c r="P2916" s="29" t="str">
        <f>_xlfn.XLOOKUP($K2916,mapping!$P$2:$P$4,mapping!$Q$2:$Q$4,,0)</f>
        <v>Medium</v>
      </c>
      <c r="Q2916" s="29" t="str">
        <f>_xlfn.XLOOKUP($I2916,mapping!$M$2:$M$4,mapping!$N$2:$N$4,,0)</f>
        <v>On-site</v>
      </c>
    </row>
    <row r="2917" spans="1:17" x14ac:dyDescent="0.25">
      <c r="A2917" s="28">
        <v>2023</v>
      </c>
      <c r="B2917" s="29" t="s">
        <v>21</v>
      </c>
      <c r="C2917" s="29" t="s">
        <v>12</v>
      </c>
      <c r="D2917" s="29" t="s">
        <v>18</v>
      </c>
      <c r="E2917" s="28">
        <v>105000</v>
      </c>
      <c r="F2917" s="29" t="s">
        <v>19</v>
      </c>
      <c r="G2917" s="28">
        <v>113366</v>
      </c>
      <c r="H2917" s="29" t="s">
        <v>36</v>
      </c>
      <c r="I2917" s="28">
        <v>50</v>
      </c>
      <c r="J2917" s="29" t="s">
        <v>36</v>
      </c>
      <c r="K2917" s="29" t="s">
        <v>33</v>
      </c>
      <c r="L2917" s="29" t="str">
        <f>_xlfn.XLOOKUP($D2917,mapping!$B$2:$B$124,mapping!$A$2:$A$124,,0)</f>
        <v>Machine Learning Engineer</v>
      </c>
      <c r="M2917" s="29" t="str">
        <f>_xlfn.XLOOKUP($C2917,mapping!$J$2:$J$5,mapping!$K$2:$K$5,,0)</f>
        <v>Full-Time</v>
      </c>
      <c r="N2917" s="29" t="str">
        <f>_xlfn.XLOOKUP($B2917,mapping!$G$2:$G$5,mapping!$H$2:$H$5,,0)</f>
        <v>Senior</v>
      </c>
      <c r="O2917" s="29" t="str">
        <f>_xlfn.XLOOKUP($J2917,mapping!$D$2:$D$56,mapping!$E$2:$E$56,,0)</f>
        <v>Germany</v>
      </c>
      <c r="P2917" s="29" t="str">
        <f>_xlfn.XLOOKUP($K2917,mapping!$P$2:$P$4,mapping!$Q$2:$Q$4,,0)</f>
        <v>Large</v>
      </c>
      <c r="Q2917" s="29" t="str">
        <f>_xlfn.XLOOKUP($I2917,mapping!$M$2:$M$4,mapping!$N$2:$N$4,,0)</f>
        <v>Hybrid</v>
      </c>
    </row>
    <row r="2918" spans="1:17" x14ac:dyDescent="0.25">
      <c r="A2918" s="28">
        <v>2024</v>
      </c>
      <c r="B2918" s="29" t="s">
        <v>29</v>
      </c>
      <c r="C2918" s="29" t="s">
        <v>12</v>
      </c>
      <c r="D2918" s="29" t="s">
        <v>13</v>
      </c>
      <c r="E2918" s="28">
        <v>45700</v>
      </c>
      <c r="F2918" s="29" t="s">
        <v>14</v>
      </c>
      <c r="G2918" s="28">
        <v>45700</v>
      </c>
      <c r="H2918" s="29" t="s">
        <v>17</v>
      </c>
      <c r="I2918" s="28">
        <v>0</v>
      </c>
      <c r="J2918" s="29" t="s">
        <v>17</v>
      </c>
      <c r="K2918" s="29" t="s">
        <v>16</v>
      </c>
      <c r="L2918" s="29" t="str">
        <f>_xlfn.XLOOKUP($D2918,mapping!$B$2:$B$124,mapping!$A$2:$A$124,,0)</f>
        <v>Data Analyst</v>
      </c>
      <c r="M2918" s="29" t="str">
        <f>_xlfn.XLOOKUP($C2918,mapping!$J$2:$J$5,mapping!$K$2:$K$5,,0)</f>
        <v>Full-Time</v>
      </c>
      <c r="N2918" s="29" t="str">
        <f>_xlfn.XLOOKUP($B2918,mapping!$G$2:$G$5,mapping!$H$2:$H$5,,0)</f>
        <v>Junior</v>
      </c>
      <c r="O2918" s="29" t="str">
        <f>_xlfn.XLOOKUP($J2918,mapping!$D$2:$D$56,mapping!$E$2:$E$56,,0)</f>
        <v>United States</v>
      </c>
      <c r="P2918" s="29" t="str">
        <f>_xlfn.XLOOKUP($K2918,mapping!$P$2:$P$4,mapping!$Q$2:$Q$4,,0)</f>
        <v>Medium</v>
      </c>
      <c r="Q2918" s="29" t="str">
        <f>_xlfn.XLOOKUP($I2918,mapping!$M$2:$M$4,mapping!$N$2:$N$4,,0)</f>
        <v>On-site</v>
      </c>
    </row>
    <row r="2919" spans="1:17" x14ac:dyDescent="0.25">
      <c r="A2919" s="28">
        <v>2023</v>
      </c>
      <c r="B2919" s="29" t="s">
        <v>11</v>
      </c>
      <c r="C2919" s="29" t="s">
        <v>12</v>
      </c>
      <c r="D2919" s="29" t="s">
        <v>26</v>
      </c>
      <c r="E2919" s="28">
        <v>147500</v>
      </c>
      <c r="F2919" s="29" t="s">
        <v>14</v>
      </c>
      <c r="G2919" s="28">
        <v>147500</v>
      </c>
      <c r="H2919" s="29" t="s">
        <v>17</v>
      </c>
      <c r="I2919" s="28">
        <v>0</v>
      </c>
      <c r="J2919" s="29" t="s">
        <v>17</v>
      </c>
      <c r="K2919" s="29" t="s">
        <v>16</v>
      </c>
      <c r="L2919" s="29" t="str">
        <f>_xlfn.XLOOKUP($D2919,mapping!$B$2:$B$124,mapping!$A$2:$A$124,,0)</f>
        <v>Data Engineer</v>
      </c>
      <c r="M2919" s="29" t="str">
        <f>_xlfn.XLOOKUP($C2919,mapping!$J$2:$J$5,mapping!$K$2:$K$5,,0)</f>
        <v>Full-Time</v>
      </c>
      <c r="N2919" s="29" t="str">
        <f>_xlfn.XLOOKUP($B2919,mapping!$G$2:$G$5,mapping!$H$2:$H$5,,0)</f>
        <v>Mid-Level</v>
      </c>
      <c r="O2919" s="29" t="str">
        <f>_xlfn.XLOOKUP($J2919,mapping!$D$2:$D$56,mapping!$E$2:$E$56,,0)</f>
        <v>United States</v>
      </c>
      <c r="P2919" s="29" t="str">
        <f>_xlfn.XLOOKUP($K2919,mapping!$P$2:$P$4,mapping!$Q$2:$Q$4,,0)</f>
        <v>Medium</v>
      </c>
      <c r="Q2919" s="29" t="str">
        <f>_xlfn.XLOOKUP($I2919,mapping!$M$2:$M$4,mapping!$N$2:$N$4,,0)</f>
        <v>On-site</v>
      </c>
    </row>
    <row r="2920" spans="1:17" x14ac:dyDescent="0.25">
      <c r="A2920" s="28">
        <v>2022</v>
      </c>
      <c r="B2920" s="29" t="s">
        <v>11</v>
      </c>
      <c r="C2920" s="29" t="s">
        <v>12</v>
      </c>
      <c r="D2920" s="29" t="s">
        <v>13</v>
      </c>
      <c r="E2920" s="28">
        <v>165000</v>
      </c>
      <c r="F2920" s="29" t="s">
        <v>14</v>
      </c>
      <c r="G2920" s="28">
        <v>165000</v>
      </c>
      <c r="H2920" s="29" t="s">
        <v>17</v>
      </c>
      <c r="I2920" s="28">
        <v>0</v>
      </c>
      <c r="J2920" s="29" t="s">
        <v>17</v>
      </c>
      <c r="K2920" s="29" t="s">
        <v>16</v>
      </c>
      <c r="L2920" s="29" t="str">
        <f>_xlfn.XLOOKUP($D2920,mapping!$B$2:$B$124,mapping!$A$2:$A$124,,0)</f>
        <v>Data Analyst</v>
      </c>
      <c r="M2920" s="29" t="str">
        <f>_xlfn.XLOOKUP($C2920,mapping!$J$2:$J$5,mapping!$K$2:$K$5,,0)</f>
        <v>Full-Time</v>
      </c>
      <c r="N2920" s="29" t="str">
        <f>_xlfn.XLOOKUP($B2920,mapping!$G$2:$G$5,mapping!$H$2:$H$5,,0)</f>
        <v>Mid-Level</v>
      </c>
      <c r="O2920" s="29" t="str">
        <f>_xlfn.XLOOKUP($J2920,mapping!$D$2:$D$56,mapping!$E$2:$E$56,,0)</f>
        <v>United States</v>
      </c>
      <c r="P2920" s="29" t="str">
        <f>_xlfn.XLOOKUP($K2920,mapping!$P$2:$P$4,mapping!$Q$2:$Q$4,,0)</f>
        <v>Medium</v>
      </c>
      <c r="Q2920" s="29" t="str">
        <f>_xlfn.XLOOKUP($I2920,mapping!$M$2:$M$4,mapping!$N$2:$N$4,,0)</f>
        <v>On-site</v>
      </c>
    </row>
    <row r="2921" spans="1:17" x14ac:dyDescent="0.25">
      <c r="A2921" s="28">
        <v>2024</v>
      </c>
      <c r="B2921" s="29" t="s">
        <v>11</v>
      </c>
      <c r="C2921" s="29" t="s">
        <v>12</v>
      </c>
      <c r="D2921" s="29" t="s">
        <v>57</v>
      </c>
      <c r="E2921" s="28">
        <v>137500</v>
      </c>
      <c r="F2921" s="29" t="s">
        <v>14</v>
      </c>
      <c r="G2921" s="28">
        <v>137500</v>
      </c>
      <c r="H2921" s="29" t="s">
        <v>17</v>
      </c>
      <c r="I2921" s="28">
        <v>0</v>
      </c>
      <c r="J2921" s="29" t="s">
        <v>17</v>
      </c>
      <c r="K2921" s="29" t="s">
        <v>16</v>
      </c>
      <c r="L2921" s="29" t="str">
        <f>_xlfn.XLOOKUP($D2921,mapping!$B$2:$B$124,mapping!$A$2:$A$124,,0)</f>
        <v>Data Scientist</v>
      </c>
      <c r="M2921" s="29" t="str">
        <f>_xlfn.XLOOKUP($C2921,mapping!$J$2:$J$5,mapping!$K$2:$K$5,,0)</f>
        <v>Full-Time</v>
      </c>
      <c r="N2921" s="29" t="str">
        <f>_xlfn.XLOOKUP($B2921,mapping!$G$2:$G$5,mapping!$H$2:$H$5,,0)</f>
        <v>Mid-Level</v>
      </c>
      <c r="O2921" s="29" t="str">
        <f>_xlfn.XLOOKUP($J2921,mapping!$D$2:$D$56,mapping!$E$2:$E$56,,0)</f>
        <v>United States</v>
      </c>
      <c r="P2921" s="29" t="str">
        <f>_xlfn.XLOOKUP($K2921,mapping!$P$2:$P$4,mapping!$Q$2:$Q$4,,0)</f>
        <v>Medium</v>
      </c>
      <c r="Q2921" s="29" t="str">
        <f>_xlfn.XLOOKUP($I2921,mapping!$M$2:$M$4,mapping!$N$2:$N$4,,0)</f>
        <v>On-site</v>
      </c>
    </row>
    <row r="2922" spans="1:17" x14ac:dyDescent="0.25">
      <c r="A2922" s="28">
        <v>2024</v>
      </c>
      <c r="B2922" s="29" t="s">
        <v>11</v>
      </c>
      <c r="C2922" s="29" t="s">
        <v>12</v>
      </c>
      <c r="D2922" s="29" t="s">
        <v>13</v>
      </c>
      <c r="E2922" s="28">
        <v>140000</v>
      </c>
      <c r="F2922" s="29" t="s">
        <v>14</v>
      </c>
      <c r="G2922" s="28">
        <v>140000</v>
      </c>
      <c r="H2922" s="29" t="s">
        <v>17</v>
      </c>
      <c r="I2922" s="28">
        <v>0</v>
      </c>
      <c r="J2922" s="29" t="s">
        <v>17</v>
      </c>
      <c r="K2922" s="29" t="s">
        <v>16</v>
      </c>
      <c r="L2922" s="29" t="str">
        <f>_xlfn.XLOOKUP($D2922,mapping!$B$2:$B$124,mapping!$A$2:$A$124,,0)</f>
        <v>Data Analyst</v>
      </c>
      <c r="M2922" s="29" t="str">
        <f>_xlfn.XLOOKUP($C2922,mapping!$J$2:$J$5,mapping!$K$2:$K$5,,0)</f>
        <v>Full-Time</v>
      </c>
      <c r="N2922" s="29" t="str">
        <f>_xlfn.XLOOKUP($B2922,mapping!$G$2:$G$5,mapping!$H$2:$H$5,,0)</f>
        <v>Mid-Level</v>
      </c>
      <c r="O2922" s="29" t="str">
        <f>_xlfn.XLOOKUP($J2922,mapping!$D$2:$D$56,mapping!$E$2:$E$56,,0)</f>
        <v>United States</v>
      </c>
      <c r="P2922" s="29" t="str">
        <f>_xlfn.XLOOKUP($K2922,mapping!$P$2:$P$4,mapping!$Q$2:$Q$4,,0)</f>
        <v>Medium</v>
      </c>
      <c r="Q2922" s="29" t="str">
        <f>_xlfn.XLOOKUP($I2922,mapping!$M$2:$M$4,mapping!$N$2:$N$4,,0)</f>
        <v>On-site</v>
      </c>
    </row>
    <row r="2923" spans="1:17" x14ac:dyDescent="0.25">
      <c r="A2923" s="28">
        <v>2022</v>
      </c>
      <c r="B2923" s="29" t="s">
        <v>21</v>
      </c>
      <c r="C2923" s="29" t="s">
        <v>12</v>
      </c>
      <c r="D2923" s="29" t="s">
        <v>22</v>
      </c>
      <c r="E2923" s="28">
        <v>191475</v>
      </c>
      <c r="F2923" s="29" t="s">
        <v>14</v>
      </c>
      <c r="G2923" s="28">
        <v>191475</v>
      </c>
      <c r="H2923" s="29" t="s">
        <v>17</v>
      </c>
      <c r="I2923" s="28">
        <v>100</v>
      </c>
      <c r="J2923" s="29" t="s">
        <v>17</v>
      </c>
      <c r="K2923" s="29" t="s">
        <v>16</v>
      </c>
      <c r="L2923" s="29" t="str">
        <f>_xlfn.XLOOKUP($D2923,mapping!$B$2:$B$124,mapping!$A$2:$A$124,,0)</f>
        <v>Data Scientist</v>
      </c>
      <c r="M2923" s="29" t="str">
        <f>_xlfn.XLOOKUP($C2923,mapping!$J$2:$J$5,mapping!$K$2:$K$5,,0)</f>
        <v>Full-Time</v>
      </c>
      <c r="N2923" s="29" t="str">
        <f>_xlfn.XLOOKUP($B2923,mapping!$G$2:$G$5,mapping!$H$2:$H$5,,0)</f>
        <v>Senior</v>
      </c>
      <c r="O2923" s="29" t="str">
        <f>_xlfn.XLOOKUP($J2923,mapping!$D$2:$D$56,mapping!$E$2:$E$56,,0)</f>
        <v>United States</v>
      </c>
      <c r="P2923" s="29" t="str">
        <f>_xlfn.XLOOKUP($K2923,mapping!$P$2:$P$4,mapping!$Q$2:$Q$4,,0)</f>
        <v>Medium</v>
      </c>
      <c r="Q2923" s="29" t="str">
        <f>_xlfn.XLOOKUP($I2923,mapping!$M$2:$M$4,mapping!$N$2:$N$4,,0)</f>
        <v>Remote</v>
      </c>
    </row>
    <row r="2924" spans="1:17" x14ac:dyDescent="0.25">
      <c r="A2924" s="28">
        <v>2022</v>
      </c>
      <c r="B2924" s="29" t="s">
        <v>21</v>
      </c>
      <c r="C2924" s="29" t="s">
        <v>12</v>
      </c>
      <c r="D2924" s="29" t="s">
        <v>63</v>
      </c>
      <c r="E2924" s="28">
        <v>213120</v>
      </c>
      <c r="F2924" s="29" t="s">
        <v>14</v>
      </c>
      <c r="G2924" s="28">
        <v>213120</v>
      </c>
      <c r="H2924" s="29" t="s">
        <v>17</v>
      </c>
      <c r="I2924" s="28">
        <v>100</v>
      </c>
      <c r="J2924" s="29" t="s">
        <v>17</v>
      </c>
      <c r="K2924" s="29" t="s">
        <v>16</v>
      </c>
      <c r="L2924" s="29" t="str">
        <f>_xlfn.XLOOKUP($D2924,mapping!$B$2:$B$124,mapping!$A$2:$A$124,,0)</f>
        <v>Data Architect</v>
      </c>
      <c r="M2924" s="29" t="str">
        <f>_xlfn.XLOOKUP($C2924,mapping!$J$2:$J$5,mapping!$K$2:$K$5,,0)</f>
        <v>Full-Time</v>
      </c>
      <c r="N2924" s="29" t="str">
        <f>_xlfn.XLOOKUP($B2924,mapping!$G$2:$G$5,mapping!$H$2:$H$5,,0)</f>
        <v>Senior</v>
      </c>
      <c r="O2924" s="29" t="str">
        <f>_xlfn.XLOOKUP($J2924,mapping!$D$2:$D$56,mapping!$E$2:$E$56,,0)</f>
        <v>United States</v>
      </c>
      <c r="P2924" s="29" t="str">
        <f>_xlfn.XLOOKUP($K2924,mapping!$P$2:$P$4,mapping!$Q$2:$Q$4,,0)</f>
        <v>Medium</v>
      </c>
      <c r="Q2924" s="29" t="str">
        <f>_xlfn.XLOOKUP($I2924,mapping!$M$2:$M$4,mapping!$N$2:$N$4,,0)</f>
        <v>Remote</v>
      </c>
    </row>
    <row r="2925" spans="1:17" x14ac:dyDescent="0.25">
      <c r="A2925" s="28">
        <v>2023</v>
      </c>
      <c r="B2925" s="29" t="s">
        <v>21</v>
      </c>
      <c r="C2925" s="29" t="s">
        <v>12</v>
      </c>
      <c r="D2925" s="29" t="s">
        <v>26</v>
      </c>
      <c r="E2925" s="28">
        <v>251250</v>
      </c>
      <c r="F2925" s="29" t="s">
        <v>14</v>
      </c>
      <c r="G2925" s="28">
        <v>251250</v>
      </c>
      <c r="H2925" s="29" t="s">
        <v>17</v>
      </c>
      <c r="I2925" s="28">
        <v>0</v>
      </c>
      <c r="J2925" s="29" t="s">
        <v>17</v>
      </c>
      <c r="K2925" s="29" t="s">
        <v>16</v>
      </c>
      <c r="L2925" s="29" t="str">
        <f>_xlfn.XLOOKUP($D2925,mapping!$B$2:$B$124,mapping!$A$2:$A$124,,0)</f>
        <v>Data Engineer</v>
      </c>
      <c r="M2925" s="29" t="str">
        <f>_xlfn.XLOOKUP($C2925,mapping!$J$2:$J$5,mapping!$K$2:$K$5,,0)</f>
        <v>Full-Time</v>
      </c>
      <c r="N2925" s="29" t="str">
        <f>_xlfn.XLOOKUP($B2925,mapping!$G$2:$G$5,mapping!$H$2:$H$5,,0)</f>
        <v>Senior</v>
      </c>
      <c r="O2925" s="29" t="str">
        <f>_xlfn.XLOOKUP($J2925,mapping!$D$2:$D$56,mapping!$E$2:$E$56,,0)</f>
        <v>United States</v>
      </c>
      <c r="P2925" s="29" t="str">
        <f>_xlfn.XLOOKUP($K2925,mapping!$P$2:$P$4,mapping!$Q$2:$Q$4,,0)</f>
        <v>Medium</v>
      </c>
      <c r="Q2925" s="29" t="str">
        <f>_xlfn.XLOOKUP($I2925,mapping!$M$2:$M$4,mapping!$N$2:$N$4,,0)</f>
        <v>On-site</v>
      </c>
    </row>
    <row r="2926" spans="1:17" x14ac:dyDescent="0.25">
      <c r="A2926" s="28">
        <v>2023</v>
      </c>
      <c r="B2926" s="29" t="s">
        <v>29</v>
      </c>
      <c r="C2926" s="29" t="s">
        <v>12</v>
      </c>
      <c r="D2926" s="29" t="s">
        <v>43</v>
      </c>
      <c r="E2926" s="28">
        <v>179000</v>
      </c>
      <c r="F2926" s="29" t="s">
        <v>14</v>
      </c>
      <c r="G2926" s="28">
        <v>179000</v>
      </c>
      <c r="H2926" s="29" t="s">
        <v>17</v>
      </c>
      <c r="I2926" s="28">
        <v>0</v>
      </c>
      <c r="J2926" s="29" t="s">
        <v>17</v>
      </c>
      <c r="K2926" s="29" t="s">
        <v>16</v>
      </c>
      <c r="L2926" s="29" t="str">
        <f>_xlfn.XLOOKUP($D2926,mapping!$B$2:$B$124,mapping!$A$2:$A$124,,0)</f>
        <v>Researcher</v>
      </c>
      <c r="M2926" s="29" t="str">
        <f>_xlfn.XLOOKUP($C2926,mapping!$J$2:$J$5,mapping!$K$2:$K$5,,0)</f>
        <v>Full-Time</v>
      </c>
      <c r="N2926" s="29" t="str">
        <f>_xlfn.XLOOKUP($B2926,mapping!$G$2:$G$5,mapping!$H$2:$H$5,,0)</f>
        <v>Junior</v>
      </c>
      <c r="O2926" s="29" t="str">
        <f>_xlfn.XLOOKUP($J2926,mapping!$D$2:$D$56,mapping!$E$2:$E$56,,0)</f>
        <v>United States</v>
      </c>
      <c r="P2926" s="29" t="str">
        <f>_xlfn.XLOOKUP($K2926,mapping!$P$2:$P$4,mapping!$Q$2:$Q$4,,0)</f>
        <v>Medium</v>
      </c>
      <c r="Q2926" s="29" t="str">
        <f>_xlfn.XLOOKUP($I2926,mapping!$M$2:$M$4,mapping!$N$2:$N$4,,0)</f>
        <v>On-site</v>
      </c>
    </row>
    <row r="2927" spans="1:17" x14ac:dyDescent="0.25">
      <c r="A2927" s="28">
        <v>2023</v>
      </c>
      <c r="B2927" s="29" t="s">
        <v>21</v>
      </c>
      <c r="C2927" s="29" t="s">
        <v>12</v>
      </c>
      <c r="D2927" s="29" t="s">
        <v>31</v>
      </c>
      <c r="E2927" s="28">
        <v>178600</v>
      </c>
      <c r="F2927" s="29" t="s">
        <v>14</v>
      </c>
      <c r="G2927" s="28">
        <v>178600</v>
      </c>
      <c r="H2927" s="29" t="s">
        <v>17</v>
      </c>
      <c r="I2927" s="28">
        <v>0</v>
      </c>
      <c r="J2927" s="29" t="s">
        <v>17</v>
      </c>
      <c r="K2927" s="29" t="s">
        <v>16</v>
      </c>
      <c r="L2927" s="29" t="str">
        <f>_xlfn.XLOOKUP($D2927,mapping!$B$2:$B$124,mapping!$A$2:$A$124,,0)</f>
        <v>Analytics Engineer</v>
      </c>
      <c r="M2927" s="29" t="str">
        <f>_xlfn.XLOOKUP($C2927,mapping!$J$2:$J$5,mapping!$K$2:$K$5,,0)</f>
        <v>Full-Time</v>
      </c>
      <c r="N2927" s="29" t="str">
        <f>_xlfn.XLOOKUP($B2927,mapping!$G$2:$G$5,mapping!$H$2:$H$5,,0)</f>
        <v>Senior</v>
      </c>
      <c r="O2927" s="29" t="str">
        <f>_xlfn.XLOOKUP($J2927,mapping!$D$2:$D$56,mapping!$E$2:$E$56,,0)</f>
        <v>United States</v>
      </c>
      <c r="P2927" s="29" t="str">
        <f>_xlfn.XLOOKUP($K2927,mapping!$P$2:$P$4,mapping!$Q$2:$Q$4,,0)</f>
        <v>Medium</v>
      </c>
      <c r="Q2927" s="29" t="str">
        <f>_xlfn.XLOOKUP($I2927,mapping!$M$2:$M$4,mapping!$N$2:$N$4,,0)</f>
        <v>On-site</v>
      </c>
    </row>
    <row r="2928" spans="1:17" x14ac:dyDescent="0.25">
      <c r="A2928" s="28">
        <v>2024</v>
      </c>
      <c r="B2928" s="29" t="s">
        <v>11</v>
      </c>
      <c r="C2928" s="29" t="s">
        <v>12</v>
      </c>
      <c r="D2928" s="29" t="s">
        <v>26</v>
      </c>
      <c r="E2928" s="28">
        <v>166000</v>
      </c>
      <c r="F2928" s="29" t="s">
        <v>14</v>
      </c>
      <c r="G2928" s="28">
        <v>166000</v>
      </c>
      <c r="H2928" s="29" t="s">
        <v>17</v>
      </c>
      <c r="I2928" s="28">
        <v>0</v>
      </c>
      <c r="J2928" s="29" t="s">
        <v>17</v>
      </c>
      <c r="K2928" s="29" t="s">
        <v>16</v>
      </c>
      <c r="L2928" s="29" t="str">
        <f>_xlfn.XLOOKUP($D2928,mapping!$B$2:$B$124,mapping!$A$2:$A$124,,0)</f>
        <v>Data Engineer</v>
      </c>
      <c r="M2928" s="29" t="str">
        <f>_xlfn.XLOOKUP($C2928,mapping!$J$2:$J$5,mapping!$K$2:$K$5,,0)</f>
        <v>Full-Time</v>
      </c>
      <c r="N2928" s="29" t="str">
        <f>_xlfn.XLOOKUP($B2928,mapping!$G$2:$G$5,mapping!$H$2:$H$5,,0)</f>
        <v>Mid-Level</v>
      </c>
      <c r="O2928" s="29" t="str">
        <f>_xlfn.XLOOKUP($J2928,mapping!$D$2:$D$56,mapping!$E$2:$E$56,,0)</f>
        <v>United States</v>
      </c>
      <c r="P2928" s="29" t="str">
        <f>_xlfn.XLOOKUP($K2928,mapping!$P$2:$P$4,mapping!$Q$2:$Q$4,,0)</f>
        <v>Medium</v>
      </c>
      <c r="Q2928" s="29" t="str">
        <f>_xlfn.XLOOKUP($I2928,mapping!$M$2:$M$4,mapping!$N$2:$N$4,,0)</f>
        <v>On-site</v>
      </c>
    </row>
    <row r="2929" spans="1:17" x14ac:dyDescent="0.25">
      <c r="A2929" s="28">
        <v>2023</v>
      </c>
      <c r="B2929" s="29" t="s">
        <v>21</v>
      </c>
      <c r="C2929" s="29" t="s">
        <v>12</v>
      </c>
      <c r="D2929" s="29" t="s">
        <v>18</v>
      </c>
      <c r="E2929" s="28">
        <v>267720</v>
      </c>
      <c r="F2929" s="29" t="s">
        <v>14</v>
      </c>
      <c r="G2929" s="28">
        <v>267720</v>
      </c>
      <c r="H2929" s="29" t="s">
        <v>17</v>
      </c>
      <c r="I2929" s="28">
        <v>0</v>
      </c>
      <c r="J2929" s="29" t="s">
        <v>17</v>
      </c>
      <c r="K2929" s="29" t="s">
        <v>16</v>
      </c>
      <c r="L2929" s="29" t="str">
        <f>_xlfn.XLOOKUP($D2929,mapping!$B$2:$B$124,mapping!$A$2:$A$124,,0)</f>
        <v>Machine Learning Engineer</v>
      </c>
      <c r="M2929" s="29" t="str">
        <f>_xlfn.XLOOKUP($C2929,mapping!$J$2:$J$5,mapping!$K$2:$K$5,,0)</f>
        <v>Full-Time</v>
      </c>
      <c r="N2929" s="29" t="str">
        <f>_xlfn.XLOOKUP($B2929,mapping!$G$2:$G$5,mapping!$H$2:$H$5,,0)</f>
        <v>Senior</v>
      </c>
      <c r="O2929" s="29" t="str">
        <f>_xlfn.XLOOKUP($J2929,mapping!$D$2:$D$56,mapping!$E$2:$E$56,,0)</f>
        <v>United States</v>
      </c>
      <c r="P2929" s="29" t="str">
        <f>_xlfn.XLOOKUP($K2929,mapping!$P$2:$P$4,mapping!$Q$2:$Q$4,,0)</f>
        <v>Medium</v>
      </c>
      <c r="Q2929" s="29" t="str">
        <f>_xlfn.XLOOKUP($I2929,mapping!$M$2:$M$4,mapping!$N$2:$N$4,,0)</f>
        <v>On-site</v>
      </c>
    </row>
    <row r="2930" spans="1:17" x14ac:dyDescent="0.25">
      <c r="A2930" s="28">
        <v>2023</v>
      </c>
      <c r="B2930" s="29" t="s">
        <v>21</v>
      </c>
      <c r="C2930" s="29" t="s">
        <v>12</v>
      </c>
      <c r="D2930" s="29" t="s">
        <v>22</v>
      </c>
      <c r="E2930" s="28">
        <v>142000</v>
      </c>
      <c r="F2930" s="29" t="s">
        <v>14</v>
      </c>
      <c r="G2930" s="28">
        <v>142000</v>
      </c>
      <c r="H2930" s="29" t="s">
        <v>17</v>
      </c>
      <c r="I2930" s="28">
        <v>0</v>
      </c>
      <c r="J2930" s="29" t="s">
        <v>17</v>
      </c>
      <c r="K2930" s="29" t="s">
        <v>56</v>
      </c>
      <c r="L2930" s="29" t="str">
        <f>_xlfn.XLOOKUP($D2930,mapping!$B$2:$B$124,mapping!$A$2:$A$124,,0)</f>
        <v>Data Scientist</v>
      </c>
      <c r="M2930" s="29" t="str">
        <f>_xlfn.XLOOKUP($C2930,mapping!$J$2:$J$5,mapping!$K$2:$K$5,,0)</f>
        <v>Full-Time</v>
      </c>
      <c r="N2930" s="29" t="str">
        <f>_xlfn.XLOOKUP($B2930,mapping!$G$2:$G$5,mapping!$H$2:$H$5,,0)</f>
        <v>Senior</v>
      </c>
      <c r="O2930" s="29" t="str">
        <f>_xlfn.XLOOKUP($J2930,mapping!$D$2:$D$56,mapping!$E$2:$E$56,,0)</f>
        <v>United States</v>
      </c>
      <c r="P2930" s="29" t="str">
        <f>_xlfn.XLOOKUP($K2930,mapping!$P$2:$P$4,mapping!$Q$2:$Q$4,,0)</f>
        <v>Small</v>
      </c>
      <c r="Q2930" s="29" t="str">
        <f>_xlfn.XLOOKUP($I2930,mapping!$M$2:$M$4,mapping!$N$2:$N$4,,0)</f>
        <v>On-site</v>
      </c>
    </row>
    <row r="2931" spans="1:17" x14ac:dyDescent="0.25">
      <c r="A2931" s="28">
        <v>2023</v>
      </c>
      <c r="B2931" s="29" t="s">
        <v>21</v>
      </c>
      <c r="C2931" s="29" t="s">
        <v>12</v>
      </c>
      <c r="D2931" s="29" t="s">
        <v>13</v>
      </c>
      <c r="E2931" s="28">
        <v>143000</v>
      </c>
      <c r="F2931" s="29" t="s">
        <v>14</v>
      </c>
      <c r="G2931" s="28">
        <v>143000</v>
      </c>
      <c r="H2931" s="29" t="s">
        <v>17</v>
      </c>
      <c r="I2931" s="28">
        <v>100</v>
      </c>
      <c r="J2931" s="29" t="s">
        <v>17</v>
      </c>
      <c r="K2931" s="29" t="s">
        <v>16</v>
      </c>
      <c r="L2931" s="29" t="str">
        <f>_xlfn.XLOOKUP($D2931,mapping!$B$2:$B$124,mapping!$A$2:$A$124,,0)</f>
        <v>Data Analyst</v>
      </c>
      <c r="M2931" s="29" t="str">
        <f>_xlfn.XLOOKUP($C2931,mapping!$J$2:$J$5,mapping!$K$2:$K$5,,0)</f>
        <v>Full-Time</v>
      </c>
      <c r="N2931" s="29" t="str">
        <f>_xlfn.XLOOKUP($B2931,mapping!$G$2:$G$5,mapping!$H$2:$H$5,,0)</f>
        <v>Senior</v>
      </c>
      <c r="O2931" s="29" t="str">
        <f>_xlfn.XLOOKUP($J2931,mapping!$D$2:$D$56,mapping!$E$2:$E$56,,0)</f>
        <v>United States</v>
      </c>
      <c r="P2931" s="29" t="str">
        <f>_xlfn.XLOOKUP($K2931,mapping!$P$2:$P$4,mapping!$Q$2:$Q$4,,0)</f>
        <v>Medium</v>
      </c>
      <c r="Q2931" s="29" t="str">
        <f>_xlfn.XLOOKUP($I2931,mapping!$M$2:$M$4,mapping!$N$2:$N$4,,0)</f>
        <v>Remote</v>
      </c>
    </row>
    <row r="2932" spans="1:17" x14ac:dyDescent="0.25">
      <c r="A2932" s="28">
        <v>2023</v>
      </c>
      <c r="B2932" s="29" t="s">
        <v>29</v>
      </c>
      <c r="C2932" s="29" t="s">
        <v>24</v>
      </c>
      <c r="D2932" s="29" t="s">
        <v>22</v>
      </c>
      <c r="E2932" s="28">
        <v>58300</v>
      </c>
      <c r="F2932" s="29" t="s">
        <v>14</v>
      </c>
      <c r="G2932" s="28">
        <v>58300</v>
      </c>
      <c r="H2932" s="29" t="s">
        <v>17</v>
      </c>
      <c r="I2932" s="28">
        <v>0</v>
      </c>
      <c r="J2932" s="29" t="s">
        <v>17</v>
      </c>
      <c r="K2932" s="29" t="s">
        <v>16</v>
      </c>
      <c r="L2932" s="29" t="str">
        <f>_xlfn.XLOOKUP($D2932,mapping!$B$2:$B$124,mapping!$A$2:$A$124,,0)</f>
        <v>Data Scientist</v>
      </c>
      <c r="M2932" s="29" t="str">
        <f>_xlfn.XLOOKUP($C2932,mapping!$J$2:$J$5,mapping!$K$2:$K$5,,0)</f>
        <v>Part-Time</v>
      </c>
      <c r="N2932" s="29" t="str">
        <f>_xlfn.XLOOKUP($B2932,mapping!$G$2:$G$5,mapping!$H$2:$H$5,,0)</f>
        <v>Junior</v>
      </c>
      <c r="O2932" s="29" t="str">
        <f>_xlfn.XLOOKUP($J2932,mapping!$D$2:$D$56,mapping!$E$2:$E$56,,0)</f>
        <v>United States</v>
      </c>
      <c r="P2932" s="29" t="str">
        <f>_xlfn.XLOOKUP($K2932,mapping!$P$2:$P$4,mapping!$Q$2:$Q$4,,0)</f>
        <v>Medium</v>
      </c>
      <c r="Q2932" s="29" t="str">
        <f>_xlfn.XLOOKUP($I2932,mapping!$M$2:$M$4,mapping!$N$2:$N$4,,0)</f>
        <v>On-site</v>
      </c>
    </row>
    <row r="2933" spans="1:17" x14ac:dyDescent="0.25">
      <c r="A2933" s="28">
        <v>2024</v>
      </c>
      <c r="B2933" s="29" t="s">
        <v>21</v>
      </c>
      <c r="C2933" s="29" t="s">
        <v>12</v>
      </c>
      <c r="D2933" s="29" t="s">
        <v>50</v>
      </c>
      <c r="E2933" s="28">
        <v>204600</v>
      </c>
      <c r="F2933" s="29" t="s">
        <v>14</v>
      </c>
      <c r="G2933" s="28">
        <v>204600</v>
      </c>
      <c r="H2933" s="29" t="s">
        <v>17</v>
      </c>
      <c r="I2933" s="28">
        <v>0</v>
      </c>
      <c r="J2933" s="29" t="s">
        <v>17</v>
      </c>
      <c r="K2933" s="29" t="s">
        <v>16</v>
      </c>
      <c r="L2933" s="29" t="str">
        <f>_xlfn.XLOOKUP($D2933,mapping!$B$2:$B$124,mapping!$A$2:$A$124,,0)</f>
        <v>Machine Learning Engineer</v>
      </c>
      <c r="M2933" s="29" t="str">
        <f>_xlfn.XLOOKUP($C2933,mapping!$J$2:$J$5,mapping!$K$2:$K$5,,0)</f>
        <v>Full-Time</v>
      </c>
      <c r="N2933" s="29" t="str">
        <f>_xlfn.XLOOKUP($B2933,mapping!$G$2:$G$5,mapping!$H$2:$H$5,,0)</f>
        <v>Senior</v>
      </c>
      <c r="O2933" s="29" t="str">
        <f>_xlfn.XLOOKUP($J2933,mapping!$D$2:$D$56,mapping!$E$2:$E$56,,0)</f>
        <v>United States</v>
      </c>
      <c r="P2933" s="29" t="str">
        <f>_xlfn.XLOOKUP($K2933,mapping!$P$2:$P$4,mapping!$Q$2:$Q$4,,0)</f>
        <v>Medium</v>
      </c>
      <c r="Q2933" s="29" t="str">
        <f>_xlfn.XLOOKUP($I2933,mapping!$M$2:$M$4,mapping!$N$2:$N$4,,0)</f>
        <v>On-site</v>
      </c>
    </row>
    <row r="2934" spans="1:17" x14ac:dyDescent="0.25">
      <c r="A2934" s="28">
        <v>2024</v>
      </c>
      <c r="B2934" s="29" t="s">
        <v>29</v>
      </c>
      <c r="C2934" s="29" t="s">
        <v>12</v>
      </c>
      <c r="D2934" s="29" t="s">
        <v>13</v>
      </c>
      <c r="E2934" s="28">
        <v>80000</v>
      </c>
      <c r="F2934" s="29" t="s">
        <v>14</v>
      </c>
      <c r="G2934" s="28">
        <v>80000</v>
      </c>
      <c r="H2934" s="29" t="s">
        <v>17</v>
      </c>
      <c r="I2934" s="28">
        <v>0</v>
      </c>
      <c r="J2934" s="29" t="s">
        <v>17</v>
      </c>
      <c r="K2934" s="29" t="s">
        <v>16</v>
      </c>
      <c r="L2934" s="29" t="str">
        <f>_xlfn.XLOOKUP($D2934,mapping!$B$2:$B$124,mapping!$A$2:$A$124,,0)</f>
        <v>Data Analyst</v>
      </c>
      <c r="M2934" s="29" t="str">
        <f>_xlfn.XLOOKUP($C2934,mapping!$J$2:$J$5,mapping!$K$2:$K$5,,0)</f>
        <v>Full-Time</v>
      </c>
      <c r="N2934" s="29" t="str">
        <f>_xlfn.XLOOKUP($B2934,mapping!$G$2:$G$5,mapping!$H$2:$H$5,,0)</f>
        <v>Junior</v>
      </c>
      <c r="O2934" s="29" t="str">
        <f>_xlfn.XLOOKUP($J2934,mapping!$D$2:$D$56,mapping!$E$2:$E$56,,0)</f>
        <v>United States</v>
      </c>
      <c r="P2934" s="29" t="str">
        <f>_xlfn.XLOOKUP($K2934,mapping!$P$2:$P$4,mapping!$Q$2:$Q$4,,0)</f>
        <v>Medium</v>
      </c>
      <c r="Q2934" s="29" t="str">
        <f>_xlfn.XLOOKUP($I2934,mapping!$M$2:$M$4,mapping!$N$2:$N$4,,0)</f>
        <v>On-site</v>
      </c>
    </row>
    <row r="2935" spans="1:17" x14ac:dyDescent="0.25">
      <c r="A2935" s="28">
        <v>2024</v>
      </c>
      <c r="B2935" s="29" t="s">
        <v>11</v>
      </c>
      <c r="C2935" s="29" t="s">
        <v>12</v>
      </c>
      <c r="D2935" s="29" t="s">
        <v>57</v>
      </c>
      <c r="E2935" s="28">
        <v>287800</v>
      </c>
      <c r="F2935" s="29" t="s">
        <v>14</v>
      </c>
      <c r="G2935" s="28">
        <v>287800</v>
      </c>
      <c r="H2935" s="29" t="s">
        <v>17</v>
      </c>
      <c r="I2935" s="28">
        <v>0</v>
      </c>
      <c r="J2935" s="29" t="s">
        <v>17</v>
      </c>
      <c r="K2935" s="29" t="s">
        <v>16</v>
      </c>
      <c r="L2935" s="29" t="str">
        <f>_xlfn.XLOOKUP($D2935,mapping!$B$2:$B$124,mapping!$A$2:$A$124,,0)</f>
        <v>Data Scientist</v>
      </c>
      <c r="M2935" s="29" t="str">
        <f>_xlfn.XLOOKUP($C2935,mapping!$J$2:$J$5,mapping!$K$2:$K$5,,0)</f>
        <v>Full-Time</v>
      </c>
      <c r="N2935" s="29" t="str">
        <f>_xlfn.XLOOKUP($B2935,mapping!$G$2:$G$5,mapping!$H$2:$H$5,,0)</f>
        <v>Mid-Level</v>
      </c>
      <c r="O2935" s="29" t="str">
        <f>_xlfn.XLOOKUP($J2935,mapping!$D$2:$D$56,mapping!$E$2:$E$56,,0)</f>
        <v>United States</v>
      </c>
      <c r="P2935" s="29" t="str">
        <f>_xlfn.XLOOKUP($K2935,mapping!$P$2:$P$4,mapping!$Q$2:$Q$4,,0)</f>
        <v>Medium</v>
      </c>
      <c r="Q2935" s="29" t="str">
        <f>_xlfn.XLOOKUP($I2935,mapping!$M$2:$M$4,mapping!$N$2:$N$4,,0)</f>
        <v>On-site</v>
      </c>
    </row>
    <row r="2936" spans="1:17" x14ac:dyDescent="0.25">
      <c r="A2936" s="28">
        <v>2024</v>
      </c>
      <c r="B2936" s="29" t="s">
        <v>21</v>
      </c>
      <c r="C2936" s="29" t="s">
        <v>12</v>
      </c>
      <c r="D2936" s="29" t="s">
        <v>26</v>
      </c>
      <c r="E2936" s="28">
        <v>150895</v>
      </c>
      <c r="F2936" s="29" t="s">
        <v>14</v>
      </c>
      <c r="G2936" s="28">
        <v>150895</v>
      </c>
      <c r="H2936" s="29" t="s">
        <v>17</v>
      </c>
      <c r="I2936" s="28">
        <v>0</v>
      </c>
      <c r="J2936" s="29" t="s">
        <v>17</v>
      </c>
      <c r="K2936" s="29" t="s">
        <v>16</v>
      </c>
      <c r="L2936" s="29" t="str">
        <f>_xlfn.XLOOKUP($D2936,mapping!$B$2:$B$124,mapping!$A$2:$A$124,,0)</f>
        <v>Data Engineer</v>
      </c>
      <c r="M2936" s="29" t="str">
        <f>_xlfn.XLOOKUP($C2936,mapping!$J$2:$J$5,mapping!$K$2:$K$5,,0)</f>
        <v>Full-Time</v>
      </c>
      <c r="N2936" s="29" t="str">
        <f>_xlfn.XLOOKUP($B2936,mapping!$G$2:$G$5,mapping!$H$2:$H$5,,0)</f>
        <v>Senior</v>
      </c>
      <c r="O2936" s="29" t="str">
        <f>_xlfn.XLOOKUP($J2936,mapping!$D$2:$D$56,mapping!$E$2:$E$56,,0)</f>
        <v>United States</v>
      </c>
      <c r="P2936" s="29" t="str">
        <f>_xlfn.XLOOKUP($K2936,mapping!$P$2:$P$4,mapping!$Q$2:$Q$4,,0)</f>
        <v>Medium</v>
      </c>
      <c r="Q2936" s="29" t="str">
        <f>_xlfn.XLOOKUP($I2936,mapping!$M$2:$M$4,mapping!$N$2:$N$4,,0)</f>
        <v>On-site</v>
      </c>
    </row>
    <row r="2937" spans="1:17" x14ac:dyDescent="0.25">
      <c r="A2937" s="28">
        <v>2023</v>
      </c>
      <c r="B2937" s="29" t="s">
        <v>21</v>
      </c>
      <c r="C2937" s="29" t="s">
        <v>12</v>
      </c>
      <c r="D2937" s="29" t="s">
        <v>69</v>
      </c>
      <c r="E2937" s="28">
        <v>145000</v>
      </c>
      <c r="F2937" s="29" t="s">
        <v>14</v>
      </c>
      <c r="G2937" s="28">
        <v>145000</v>
      </c>
      <c r="H2937" s="29" t="s">
        <v>17</v>
      </c>
      <c r="I2937" s="28">
        <v>0</v>
      </c>
      <c r="J2937" s="29" t="s">
        <v>17</v>
      </c>
      <c r="K2937" s="29" t="s">
        <v>16</v>
      </c>
      <c r="L2937" s="29" t="str">
        <f>_xlfn.XLOOKUP($D2937,mapping!$B$2:$B$124,mapping!$A$2:$A$124,,0)</f>
        <v>Data Manager</v>
      </c>
      <c r="M2937" s="29" t="str">
        <f>_xlfn.XLOOKUP($C2937,mapping!$J$2:$J$5,mapping!$K$2:$K$5,,0)</f>
        <v>Full-Time</v>
      </c>
      <c r="N2937" s="29" t="str">
        <f>_xlfn.XLOOKUP($B2937,mapping!$G$2:$G$5,mapping!$H$2:$H$5,,0)</f>
        <v>Senior</v>
      </c>
      <c r="O2937" s="29" t="str">
        <f>_xlfn.XLOOKUP($J2937,mapping!$D$2:$D$56,mapping!$E$2:$E$56,,0)</f>
        <v>United States</v>
      </c>
      <c r="P2937" s="29" t="str">
        <f>_xlfn.XLOOKUP($K2937,mapping!$P$2:$P$4,mapping!$Q$2:$Q$4,,0)</f>
        <v>Medium</v>
      </c>
      <c r="Q2937" s="29" t="str">
        <f>_xlfn.XLOOKUP($I2937,mapping!$M$2:$M$4,mapping!$N$2:$N$4,,0)</f>
        <v>On-site</v>
      </c>
    </row>
    <row r="2938" spans="1:17" x14ac:dyDescent="0.25">
      <c r="A2938" s="28">
        <v>2023</v>
      </c>
      <c r="B2938" s="29" t="s">
        <v>21</v>
      </c>
      <c r="C2938" s="29" t="s">
        <v>12</v>
      </c>
      <c r="D2938" s="29" t="s">
        <v>26</v>
      </c>
      <c r="E2938" s="28">
        <v>230000</v>
      </c>
      <c r="F2938" s="29" t="s">
        <v>14</v>
      </c>
      <c r="G2938" s="28">
        <v>230000</v>
      </c>
      <c r="H2938" s="29" t="s">
        <v>17</v>
      </c>
      <c r="I2938" s="28">
        <v>0</v>
      </c>
      <c r="J2938" s="29" t="s">
        <v>17</v>
      </c>
      <c r="K2938" s="29" t="s">
        <v>16</v>
      </c>
      <c r="L2938" s="29" t="str">
        <f>_xlfn.XLOOKUP($D2938,mapping!$B$2:$B$124,mapping!$A$2:$A$124,,0)</f>
        <v>Data Engineer</v>
      </c>
      <c r="M2938" s="29" t="str">
        <f>_xlfn.XLOOKUP($C2938,mapping!$J$2:$J$5,mapping!$K$2:$K$5,,0)</f>
        <v>Full-Time</v>
      </c>
      <c r="N2938" s="29" t="str">
        <f>_xlfn.XLOOKUP($B2938,mapping!$G$2:$G$5,mapping!$H$2:$H$5,,0)</f>
        <v>Senior</v>
      </c>
      <c r="O2938" s="29" t="str">
        <f>_xlfn.XLOOKUP($J2938,mapping!$D$2:$D$56,mapping!$E$2:$E$56,,0)</f>
        <v>United States</v>
      </c>
      <c r="P2938" s="29" t="str">
        <f>_xlfn.XLOOKUP($K2938,mapping!$P$2:$P$4,mapping!$Q$2:$Q$4,,0)</f>
        <v>Medium</v>
      </c>
      <c r="Q2938" s="29" t="str">
        <f>_xlfn.XLOOKUP($I2938,mapping!$M$2:$M$4,mapping!$N$2:$N$4,,0)</f>
        <v>On-site</v>
      </c>
    </row>
    <row r="2939" spans="1:17" x14ac:dyDescent="0.25">
      <c r="A2939" s="28">
        <v>2023</v>
      </c>
      <c r="B2939" s="29" t="s">
        <v>11</v>
      </c>
      <c r="C2939" s="29" t="s">
        <v>12</v>
      </c>
      <c r="D2939" s="29" t="s">
        <v>41</v>
      </c>
      <c r="E2939" s="28">
        <v>171000</v>
      </c>
      <c r="F2939" s="29" t="s">
        <v>14</v>
      </c>
      <c r="G2939" s="28">
        <v>171000</v>
      </c>
      <c r="H2939" s="29" t="s">
        <v>17</v>
      </c>
      <c r="I2939" s="28">
        <v>0</v>
      </c>
      <c r="J2939" s="29" t="s">
        <v>17</v>
      </c>
      <c r="K2939" s="29" t="s">
        <v>16</v>
      </c>
      <c r="L2939" s="29" t="str">
        <f>_xlfn.XLOOKUP($D2939,mapping!$B$2:$B$124,mapping!$A$2:$A$124,,0)</f>
        <v>Machine Learning Engineer</v>
      </c>
      <c r="M2939" s="29" t="str">
        <f>_xlfn.XLOOKUP($C2939,mapping!$J$2:$J$5,mapping!$K$2:$K$5,,0)</f>
        <v>Full-Time</v>
      </c>
      <c r="N2939" s="29" t="str">
        <f>_xlfn.XLOOKUP($B2939,mapping!$G$2:$G$5,mapping!$H$2:$H$5,,0)</f>
        <v>Mid-Level</v>
      </c>
      <c r="O2939" s="29" t="str">
        <f>_xlfn.XLOOKUP($J2939,mapping!$D$2:$D$56,mapping!$E$2:$E$56,,0)</f>
        <v>United States</v>
      </c>
      <c r="P2939" s="29" t="str">
        <f>_xlfn.XLOOKUP($K2939,mapping!$P$2:$P$4,mapping!$Q$2:$Q$4,,0)</f>
        <v>Medium</v>
      </c>
      <c r="Q2939" s="29" t="str">
        <f>_xlfn.XLOOKUP($I2939,mapping!$M$2:$M$4,mapping!$N$2:$N$4,,0)</f>
        <v>On-site</v>
      </c>
    </row>
    <row r="2940" spans="1:17" x14ac:dyDescent="0.25">
      <c r="A2940" s="28">
        <v>2023</v>
      </c>
      <c r="B2940" s="29" t="s">
        <v>21</v>
      </c>
      <c r="C2940" s="29" t="s">
        <v>12</v>
      </c>
      <c r="D2940" s="29" t="s">
        <v>18</v>
      </c>
      <c r="E2940" s="28">
        <v>185000</v>
      </c>
      <c r="F2940" s="29" t="s">
        <v>14</v>
      </c>
      <c r="G2940" s="28">
        <v>185000</v>
      </c>
      <c r="H2940" s="29" t="s">
        <v>17</v>
      </c>
      <c r="I2940" s="28">
        <v>0</v>
      </c>
      <c r="J2940" s="29" t="s">
        <v>17</v>
      </c>
      <c r="K2940" s="29" t="s">
        <v>16</v>
      </c>
      <c r="L2940" s="29" t="str">
        <f>_xlfn.XLOOKUP($D2940,mapping!$B$2:$B$124,mapping!$A$2:$A$124,,0)</f>
        <v>Machine Learning Engineer</v>
      </c>
      <c r="M2940" s="29" t="str">
        <f>_xlfn.XLOOKUP($C2940,mapping!$J$2:$J$5,mapping!$K$2:$K$5,,0)</f>
        <v>Full-Time</v>
      </c>
      <c r="N2940" s="29" t="str">
        <f>_xlfn.XLOOKUP($B2940,mapping!$G$2:$G$5,mapping!$H$2:$H$5,,0)</f>
        <v>Senior</v>
      </c>
      <c r="O2940" s="29" t="str">
        <f>_xlfn.XLOOKUP($J2940,mapping!$D$2:$D$56,mapping!$E$2:$E$56,,0)</f>
        <v>United States</v>
      </c>
      <c r="P2940" s="29" t="str">
        <f>_xlfn.XLOOKUP($K2940,mapping!$P$2:$P$4,mapping!$Q$2:$Q$4,,0)</f>
        <v>Medium</v>
      </c>
      <c r="Q2940" s="29" t="str">
        <f>_xlfn.XLOOKUP($I2940,mapping!$M$2:$M$4,mapping!$N$2:$N$4,,0)</f>
        <v>On-site</v>
      </c>
    </row>
    <row r="2941" spans="1:17" x14ac:dyDescent="0.25">
      <c r="A2941" s="28">
        <v>2023</v>
      </c>
      <c r="B2941" s="29" t="s">
        <v>11</v>
      </c>
      <c r="C2941" s="29" t="s">
        <v>12</v>
      </c>
      <c r="D2941" s="29" t="s">
        <v>52</v>
      </c>
      <c r="E2941" s="28">
        <v>128000</v>
      </c>
      <c r="F2941" s="29" t="s">
        <v>14</v>
      </c>
      <c r="G2941" s="28">
        <v>128000</v>
      </c>
      <c r="H2941" s="29" t="s">
        <v>17</v>
      </c>
      <c r="I2941" s="28">
        <v>0</v>
      </c>
      <c r="J2941" s="29" t="s">
        <v>17</v>
      </c>
      <c r="K2941" s="29" t="s">
        <v>16</v>
      </c>
      <c r="L2941" s="29" t="str">
        <f>_xlfn.XLOOKUP($D2941,mapping!$B$2:$B$124,mapping!$A$2:$A$124,,0)</f>
        <v>Business Intelligence</v>
      </c>
      <c r="M2941" s="29" t="str">
        <f>_xlfn.XLOOKUP($C2941,mapping!$J$2:$J$5,mapping!$K$2:$K$5,,0)</f>
        <v>Full-Time</v>
      </c>
      <c r="N2941" s="29" t="str">
        <f>_xlfn.XLOOKUP($B2941,mapping!$G$2:$G$5,mapping!$H$2:$H$5,,0)</f>
        <v>Mid-Level</v>
      </c>
      <c r="O2941" s="29" t="str">
        <f>_xlfn.XLOOKUP($J2941,mapping!$D$2:$D$56,mapping!$E$2:$E$56,,0)</f>
        <v>United States</v>
      </c>
      <c r="P2941" s="29" t="str">
        <f>_xlfn.XLOOKUP($K2941,mapping!$P$2:$P$4,mapping!$Q$2:$Q$4,,0)</f>
        <v>Medium</v>
      </c>
      <c r="Q2941" s="29" t="str">
        <f>_xlfn.XLOOKUP($I2941,mapping!$M$2:$M$4,mapping!$N$2:$N$4,,0)</f>
        <v>On-site</v>
      </c>
    </row>
    <row r="2942" spans="1:17" x14ac:dyDescent="0.25">
      <c r="A2942" s="28">
        <v>2023</v>
      </c>
      <c r="B2942" s="29" t="s">
        <v>21</v>
      </c>
      <c r="C2942" s="29" t="s">
        <v>12</v>
      </c>
      <c r="D2942" s="29" t="s">
        <v>26</v>
      </c>
      <c r="E2942" s="28">
        <v>135000</v>
      </c>
      <c r="F2942" s="29" t="s">
        <v>14</v>
      </c>
      <c r="G2942" s="28">
        <v>135000</v>
      </c>
      <c r="H2942" s="29" t="s">
        <v>17</v>
      </c>
      <c r="I2942" s="28">
        <v>0</v>
      </c>
      <c r="J2942" s="29" t="s">
        <v>17</v>
      </c>
      <c r="K2942" s="29" t="s">
        <v>16</v>
      </c>
      <c r="L2942" s="29" t="str">
        <f>_xlfn.XLOOKUP($D2942,mapping!$B$2:$B$124,mapping!$A$2:$A$124,,0)</f>
        <v>Data Engineer</v>
      </c>
      <c r="M2942" s="29" t="str">
        <f>_xlfn.XLOOKUP($C2942,mapping!$J$2:$J$5,mapping!$K$2:$K$5,,0)</f>
        <v>Full-Time</v>
      </c>
      <c r="N2942" s="29" t="str">
        <f>_xlfn.XLOOKUP($B2942,mapping!$G$2:$G$5,mapping!$H$2:$H$5,,0)</f>
        <v>Senior</v>
      </c>
      <c r="O2942" s="29" t="str">
        <f>_xlfn.XLOOKUP($J2942,mapping!$D$2:$D$56,mapping!$E$2:$E$56,,0)</f>
        <v>United States</v>
      </c>
      <c r="P2942" s="29" t="str">
        <f>_xlfn.XLOOKUP($K2942,mapping!$P$2:$P$4,mapping!$Q$2:$Q$4,,0)</f>
        <v>Medium</v>
      </c>
      <c r="Q2942" s="29" t="str">
        <f>_xlfn.XLOOKUP($I2942,mapping!$M$2:$M$4,mapping!$N$2:$N$4,,0)</f>
        <v>On-site</v>
      </c>
    </row>
    <row r="2943" spans="1:17" x14ac:dyDescent="0.25">
      <c r="A2943" s="28">
        <v>2022</v>
      </c>
      <c r="B2943" s="29" t="s">
        <v>21</v>
      </c>
      <c r="C2943" s="29" t="s">
        <v>12</v>
      </c>
      <c r="D2943" s="29" t="s">
        <v>22</v>
      </c>
      <c r="E2943" s="28">
        <v>156600</v>
      </c>
      <c r="F2943" s="29" t="s">
        <v>14</v>
      </c>
      <c r="G2943" s="28">
        <v>156600</v>
      </c>
      <c r="H2943" s="29" t="s">
        <v>17</v>
      </c>
      <c r="I2943" s="28">
        <v>100</v>
      </c>
      <c r="J2943" s="29" t="s">
        <v>17</v>
      </c>
      <c r="K2943" s="29" t="s">
        <v>16</v>
      </c>
      <c r="L2943" s="29" t="str">
        <f>_xlfn.XLOOKUP($D2943,mapping!$B$2:$B$124,mapping!$A$2:$A$124,,0)</f>
        <v>Data Scientist</v>
      </c>
      <c r="M2943" s="29" t="str">
        <f>_xlfn.XLOOKUP($C2943,mapping!$J$2:$J$5,mapping!$K$2:$K$5,,0)</f>
        <v>Full-Time</v>
      </c>
      <c r="N2943" s="29" t="str">
        <f>_xlfn.XLOOKUP($B2943,mapping!$G$2:$G$5,mapping!$H$2:$H$5,,0)</f>
        <v>Senior</v>
      </c>
      <c r="O2943" s="29" t="str">
        <f>_xlfn.XLOOKUP($J2943,mapping!$D$2:$D$56,mapping!$E$2:$E$56,,0)</f>
        <v>United States</v>
      </c>
      <c r="P2943" s="29" t="str">
        <f>_xlfn.XLOOKUP($K2943,mapping!$P$2:$P$4,mapping!$Q$2:$Q$4,,0)</f>
        <v>Medium</v>
      </c>
      <c r="Q2943" s="29" t="str">
        <f>_xlfn.XLOOKUP($I2943,mapping!$M$2:$M$4,mapping!$N$2:$N$4,,0)</f>
        <v>Remote</v>
      </c>
    </row>
    <row r="2944" spans="1:17" x14ac:dyDescent="0.25">
      <c r="A2944" s="28">
        <v>2024</v>
      </c>
      <c r="B2944" s="29" t="s">
        <v>11</v>
      </c>
      <c r="C2944" s="29" t="s">
        <v>12</v>
      </c>
      <c r="D2944" s="29" t="s">
        <v>50</v>
      </c>
      <c r="E2944" s="28">
        <v>180000</v>
      </c>
      <c r="F2944" s="29" t="s">
        <v>14</v>
      </c>
      <c r="G2944" s="28">
        <v>180000</v>
      </c>
      <c r="H2944" s="29" t="s">
        <v>45</v>
      </c>
      <c r="I2944" s="28">
        <v>100</v>
      </c>
      <c r="J2944" s="29" t="s">
        <v>45</v>
      </c>
      <c r="K2944" s="29" t="s">
        <v>16</v>
      </c>
      <c r="L2944" s="29" t="str">
        <f>_xlfn.XLOOKUP($D2944,mapping!$B$2:$B$124,mapping!$A$2:$A$124,,0)</f>
        <v>Machine Learning Engineer</v>
      </c>
      <c r="M2944" s="29" t="str">
        <f>_xlfn.XLOOKUP($C2944,mapping!$J$2:$J$5,mapping!$K$2:$K$5,,0)</f>
        <v>Full-Time</v>
      </c>
      <c r="N2944" s="29" t="str">
        <f>_xlfn.XLOOKUP($B2944,mapping!$G$2:$G$5,mapping!$H$2:$H$5,,0)</f>
        <v>Mid-Level</v>
      </c>
      <c r="O2944" s="29" t="str">
        <f>_xlfn.XLOOKUP($J2944,mapping!$D$2:$D$56,mapping!$E$2:$E$56,,0)</f>
        <v>Canada</v>
      </c>
      <c r="P2944" s="29" t="str">
        <f>_xlfn.XLOOKUP($K2944,mapping!$P$2:$P$4,mapping!$Q$2:$Q$4,,0)</f>
        <v>Medium</v>
      </c>
      <c r="Q2944" s="29" t="str">
        <f>_xlfn.XLOOKUP($I2944,mapping!$M$2:$M$4,mapping!$N$2:$N$4,,0)</f>
        <v>Remote</v>
      </c>
    </row>
    <row r="2945" spans="1:17" x14ac:dyDescent="0.25">
      <c r="A2945" s="28">
        <v>2023</v>
      </c>
      <c r="B2945" s="29" t="s">
        <v>21</v>
      </c>
      <c r="C2945" s="29" t="s">
        <v>12</v>
      </c>
      <c r="D2945" s="29" t="s">
        <v>18</v>
      </c>
      <c r="E2945" s="28">
        <v>93300</v>
      </c>
      <c r="F2945" s="29" t="s">
        <v>14</v>
      </c>
      <c r="G2945" s="28">
        <v>93300</v>
      </c>
      <c r="H2945" s="29" t="s">
        <v>17</v>
      </c>
      <c r="I2945" s="28">
        <v>0</v>
      </c>
      <c r="J2945" s="29" t="s">
        <v>17</v>
      </c>
      <c r="K2945" s="29" t="s">
        <v>16</v>
      </c>
      <c r="L2945" s="29" t="str">
        <f>_xlfn.XLOOKUP($D2945,mapping!$B$2:$B$124,mapping!$A$2:$A$124,,0)</f>
        <v>Machine Learning Engineer</v>
      </c>
      <c r="M2945" s="29" t="str">
        <f>_xlfn.XLOOKUP($C2945,mapping!$J$2:$J$5,mapping!$K$2:$K$5,,0)</f>
        <v>Full-Time</v>
      </c>
      <c r="N2945" s="29" t="str">
        <f>_xlfn.XLOOKUP($B2945,mapping!$G$2:$G$5,mapping!$H$2:$H$5,,0)</f>
        <v>Senior</v>
      </c>
      <c r="O2945" s="29" t="str">
        <f>_xlfn.XLOOKUP($J2945,mapping!$D$2:$D$56,mapping!$E$2:$E$56,,0)</f>
        <v>United States</v>
      </c>
      <c r="P2945" s="29" t="str">
        <f>_xlfn.XLOOKUP($K2945,mapping!$P$2:$P$4,mapping!$Q$2:$Q$4,,0)</f>
        <v>Medium</v>
      </c>
      <c r="Q2945" s="29" t="str">
        <f>_xlfn.XLOOKUP($I2945,mapping!$M$2:$M$4,mapping!$N$2:$N$4,,0)</f>
        <v>On-site</v>
      </c>
    </row>
    <row r="2946" spans="1:17" x14ac:dyDescent="0.25">
      <c r="A2946" s="28">
        <v>2023</v>
      </c>
      <c r="B2946" s="29" t="s">
        <v>21</v>
      </c>
      <c r="C2946" s="29" t="s">
        <v>12</v>
      </c>
      <c r="D2946" s="29" t="s">
        <v>22</v>
      </c>
      <c r="E2946" s="28">
        <v>240000</v>
      </c>
      <c r="F2946" s="29" t="s">
        <v>14</v>
      </c>
      <c r="G2946" s="28">
        <v>240000</v>
      </c>
      <c r="H2946" s="29" t="s">
        <v>17</v>
      </c>
      <c r="I2946" s="28">
        <v>0</v>
      </c>
      <c r="J2946" s="29" t="s">
        <v>17</v>
      </c>
      <c r="K2946" s="29" t="s">
        <v>16</v>
      </c>
      <c r="L2946" s="29" t="str">
        <f>_xlfn.XLOOKUP($D2946,mapping!$B$2:$B$124,mapping!$A$2:$A$124,,0)</f>
        <v>Data Scientist</v>
      </c>
      <c r="M2946" s="29" t="str">
        <f>_xlfn.XLOOKUP($C2946,mapping!$J$2:$J$5,mapping!$K$2:$K$5,,0)</f>
        <v>Full-Time</v>
      </c>
      <c r="N2946" s="29" t="str">
        <f>_xlfn.XLOOKUP($B2946,mapping!$G$2:$G$5,mapping!$H$2:$H$5,,0)</f>
        <v>Senior</v>
      </c>
      <c r="O2946" s="29" t="str">
        <f>_xlfn.XLOOKUP($J2946,mapping!$D$2:$D$56,mapping!$E$2:$E$56,,0)</f>
        <v>United States</v>
      </c>
      <c r="P2946" s="29" t="str">
        <f>_xlfn.XLOOKUP($K2946,mapping!$P$2:$P$4,mapping!$Q$2:$Q$4,,0)</f>
        <v>Medium</v>
      </c>
      <c r="Q2946" s="29" t="str">
        <f>_xlfn.XLOOKUP($I2946,mapping!$M$2:$M$4,mapping!$N$2:$N$4,,0)</f>
        <v>On-site</v>
      </c>
    </row>
    <row r="2947" spans="1:17" x14ac:dyDescent="0.25">
      <c r="A2947" s="28">
        <v>2023</v>
      </c>
      <c r="B2947" s="29" t="s">
        <v>21</v>
      </c>
      <c r="C2947" s="29" t="s">
        <v>12</v>
      </c>
      <c r="D2947" s="29" t="s">
        <v>107</v>
      </c>
      <c r="E2947" s="28">
        <v>90000</v>
      </c>
      <c r="F2947" s="29" t="s">
        <v>14</v>
      </c>
      <c r="G2947" s="28">
        <v>90000</v>
      </c>
      <c r="H2947" s="29" t="s">
        <v>17</v>
      </c>
      <c r="I2947" s="28">
        <v>0</v>
      </c>
      <c r="J2947" s="29" t="s">
        <v>17</v>
      </c>
      <c r="K2947" s="29" t="s">
        <v>16</v>
      </c>
      <c r="L2947" s="29" t="str">
        <f>_xlfn.XLOOKUP($D2947,mapping!$B$2:$B$124,mapping!$A$2:$A$124,,0)</f>
        <v>Data Scientist</v>
      </c>
      <c r="M2947" s="29" t="str">
        <f>_xlfn.XLOOKUP($C2947,mapping!$J$2:$J$5,mapping!$K$2:$K$5,,0)</f>
        <v>Full-Time</v>
      </c>
      <c r="N2947" s="29" t="str">
        <f>_xlfn.XLOOKUP($B2947,mapping!$G$2:$G$5,mapping!$H$2:$H$5,,0)</f>
        <v>Senior</v>
      </c>
      <c r="O2947" s="29" t="str">
        <f>_xlfn.XLOOKUP($J2947,mapping!$D$2:$D$56,mapping!$E$2:$E$56,,0)</f>
        <v>United States</v>
      </c>
      <c r="P2947" s="29" t="str">
        <f>_xlfn.XLOOKUP($K2947,mapping!$P$2:$P$4,mapping!$Q$2:$Q$4,,0)</f>
        <v>Medium</v>
      </c>
      <c r="Q2947" s="29" t="str">
        <f>_xlfn.XLOOKUP($I2947,mapping!$M$2:$M$4,mapping!$N$2:$N$4,,0)</f>
        <v>On-site</v>
      </c>
    </row>
    <row r="2948" spans="1:17" x14ac:dyDescent="0.25">
      <c r="A2948" s="28">
        <v>2023</v>
      </c>
      <c r="B2948" s="29" t="s">
        <v>11</v>
      </c>
      <c r="C2948" s="29" t="s">
        <v>12</v>
      </c>
      <c r="D2948" s="29" t="s">
        <v>69</v>
      </c>
      <c r="E2948" s="28">
        <v>115500</v>
      </c>
      <c r="F2948" s="29" t="s">
        <v>14</v>
      </c>
      <c r="G2948" s="28">
        <v>115500</v>
      </c>
      <c r="H2948" s="29" t="s">
        <v>17</v>
      </c>
      <c r="I2948" s="28">
        <v>0</v>
      </c>
      <c r="J2948" s="29" t="s">
        <v>17</v>
      </c>
      <c r="K2948" s="29" t="s">
        <v>16</v>
      </c>
      <c r="L2948" s="29" t="str">
        <f>_xlfn.XLOOKUP($D2948,mapping!$B$2:$B$124,mapping!$A$2:$A$124,,0)</f>
        <v>Data Manager</v>
      </c>
      <c r="M2948" s="29" t="str">
        <f>_xlfn.XLOOKUP($C2948,mapping!$J$2:$J$5,mapping!$K$2:$K$5,,0)</f>
        <v>Full-Time</v>
      </c>
      <c r="N2948" s="29" t="str">
        <f>_xlfn.XLOOKUP($B2948,mapping!$G$2:$G$5,mapping!$H$2:$H$5,,0)</f>
        <v>Mid-Level</v>
      </c>
      <c r="O2948" s="29" t="str">
        <f>_xlfn.XLOOKUP($J2948,mapping!$D$2:$D$56,mapping!$E$2:$E$56,,0)</f>
        <v>United States</v>
      </c>
      <c r="P2948" s="29" t="str">
        <f>_xlfn.XLOOKUP($K2948,mapping!$P$2:$P$4,mapping!$Q$2:$Q$4,,0)</f>
        <v>Medium</v>
      </c>
      <c r="Q2948" s="29" t="str">
        <f>_xlfn.XLOOKUP($I2948,mapping!$M$2:$M$4,mapping!$N$2:$N$4,,0)</f>
        <v>On-site</v>
      </c>
    </row>
    <row r="2949" spans="1:17" x14ac:dyDescent="0.25">
      <c r="A2949" s="28">
        <v>2023</v>
      </c>
      <c r="B2949" s="29" t="s">
        <v>21</v>
      </c>
      <c r="C2949" s="29" t="s">
        <v>12</v>
      </c>
      <c r="D2949" s="29" t="s">
        <v>13</v>
      </c>
      <c r="E2949" s="28">
        <v>139000</v>
      </c>
      <c r="F2949" s="29" t="s">
        <v>14</v>
      </c>
      <c r="G2949" s="28">
        <v>139000</v>
      </c>
      <c r="H2949" s="29" t="s">
        <v>17</v>
      </c>
      <c r="I2949" s="28">
        <v>0</v>
      </c>
      <c r="J2949" s="29" t="s">
        <v>17</v>
      </c>
      <c r="K2949" s="29" t="s">
        <v>16</v>
      </c>
      <c r="L2949" s="29" t="str">
        <f>_xlfn.XLOOKUP($D2949,mapping!$B$2:$B$124,mapping!$A$2:$A$124,,0)</f>
        <v>Data Analyst</v>
      </c>
      <c r="M2949" s="29" t="str">
        <f>_xlfn.XLOOKUP($C2949,mapping!$J$2:$J$5,mapping!$K$2:$K$5,,0)</f>
        <v>Full-Time</v>
      </c>
      <c r="N2949" s="29" t="str">
        <f>_xlfn.XLOOKUP($B2949,mapping!$G$2:$G$5,mapping!$H$2:$H$5,,0)</f>
        <v>Senior</v>
      </c>
      <c r="O2949" s="29" t="str">
        <f>_xlfn.XLOOKUP($J2949,mapping!$D$2:$D$56,mapping!$E$2:$E$56,,0)</f>
        <v>United States</v>
      </c>
      <c r="P2949" s="29" t="str">
        <f>_xlfn.XLOOKUP($K2949,mapping!$P$2:$P$4,mapping!$Q$2:$Q$4,,0)</f>
        <v>Medium</v>
      </c>
      <c r="Q2949" s="29" t="str">
        <f>_xlfn.XLOOKUP($I2949,mapping!$M$2:$M$4,mapping!$N$2:$N$4,,0)</f>
        <v>On-site</v>
      </c>
    </row>
    <row r="2950" spans="1:17" x14ac:dyDescent="0.25">
      <c r="A2950" s="28">
        <v>2022</v>
      </c>
      <c r="B2950" s="29" t="s">
        <v>21</v>
      </c>
      <c r="C2950" s="29" t="s">
        <v>12</v>
      </c>
      <c r="D2950" s="29" t="s">
        <v>26</v>
      </c>
      <c r="E2950" s="28">
        <v>154600</v>
      </c>
      <c r="F2950" s="29" t="s">
        <v>14</v>
      </c>
      <c r="G2950" s="28">
        <v>154600</v>
      </c>
      <c r="H2950" s="29" t="s">
        <v>17</v>
      </c>
      <c r="I2950" s="28">
        <v>0</v>
      </c>
      <c r="J2950" s="29" t="s">
        <v>17</v>
      </c>
      <c r="K2950" s="29" t="s">
        <v>33</v>
      </c>
      <c r="L2950" s="29" t="str">
        <f>_xlfn.XLOOKUP($D2950,mapping!$B$2:$B$124,mapping!$A$2:$A$124,,0)</f>
        <v>Data Engineer</v>
      </c>
      <c r="M2950" s="29" t="str">
        <f>_xlfn.XLOOKUP($C2950,mapping!$J$2:$J$5,mapping!$K$2:$K$5,,0)</f>
        <v>Full-Time</v>
      </c>
      <c r="N2950" s="29" t="str">
        <f>_xlfn.XLOOKUP($B2950,mapping!$G$2:$G$5,mapping!$H$2:$H$5,,0)</f>
        <v>Senior</v>
      </c>
      <c r="O2950" s="29" t="str">
        <f>_xlfn.XLOOKUP($J2950,mapping!$D$2:$D$56,mapping!$E$2:$E$56,,0)</f>
        <v>United States</v>
      </c>
      <c r="P2950" s="29" t="str">
        <f>_xlfn.XLOOKUP($K2950,mapping!$P$2:$P$4,mapping!$Q$2:$Q$4,,0)</f>
        <v>Large</v>
      </c>
      <c r="Q2950" s="29" t="str">
        <f>_xlfn.XLOOKUP($I2950,mapping!$M$2:$M$4,mapping!$N$2:$N$4,,0)</f>
        <v>On-site</v>
      </c>
    </row>
    <row r="2951" spans="1:17" x14ac:dyDescent="0.25">
      <c r="A2951" s="28">
        <v>2023</v>
      </c>
      <c r="B2951" s="29" t="s">
        <v>29</v>
      </c>
      <c r="C2951" s="29" t="s">
        <v>12</v>
      </c>
      <c r="D2951" s="29" t="s">
        <v>161</v>
      </c>
      <c r="E2951" s="28">
        <v>70000</v>
      </c>
      <c r="F2951" s="29" t="s">
        <v>14</v>
      </c>
      <c r="G2951" s="28">
        <v>70000</v>
      </c>
      <c r="H2951" s="29" t="s">
        <v>38</v>
      </c>
      <c r="I2951" s="28">
        <v>0</v>
      </c>
      <c r="J2951" s="29" t="s">
        <v>15</v>
      </c>
      <c r="K2951" s="29" t="s">
        <v>33</v>
      </c>
      <c r="L2951" s="29" t="str">
        <f>_xlfn.XLOOKUP($D2951,mapping!$B$2:$B$124,mapping!$A$2:$A$124,,0)</f>
        <v>Machine Learning Engineer</v>
      </c>
      <c r="M2951" s="29" t="str">
        <f>_xlfn.XLOOKUP($C2951,mapping!$J$2:$J$5,mapping!$K$2:$K$5,,0)</f>
        <v>Full-Time</v>
      </c>
      <c r="N2951" s="29" t="str">
        <f>_xlfn.XLOOKUP($B2951,mapping!$G$2:$G$5,mapping!$H$2:$H$5,,0)</f>
        <v>Junior</v>
      </c>
      <c r="O2951" s="29" t="str">
        <f>_xlfn.XLOOKUP($J2951,mapping!$D$2:$D$56,mapping!$E$2:$E$56,,0)</f>
        <v>Australia</v>
      </c>
      <c r="P2951" s="29" t="str">
        <f>_xlfn.XLOOKUP($K2951,mapping!$P$2:$P$4,mapping!$Q$2:$Q$4,,0)</f>
        <v>Large</v>
      </c>
      <c r="Q2951" s="29" t="str">
        <f>_xlfn.XLOOKUP($I2951,mapping!$M$2:$M$4,mapping!$N$2:$N$4,,0)</f>
        <v>On-site</v>
      </c>
    </row>
    <row r="2952" spans="1:17" x14ac:dyDescent="0.25">
      <c r="A2952" s="28">
        <v>2024</v>
      </c>
      <c r="B2952" s="29" t="s">
        <v>11</v>
      </c>
      <c r="C2952" s="29" t="s">
        <v>12</v>
      </c>
      <c r="D2952" s="29" t="s">
        <v>22</v>
      </c>
      <c r="E2952" s="28">
        <v>70000</v>
      </c>
      <c r="F2952" s="29" t="s">
        <v>14</v>
      </c>
      <c r="G2952" s="28">
        <v>70000</v>
      </c>
      <c r="H2952" s="29" t="s">
        <v>17</v>
      </c>
      <c r="I2952" s="28">
        <v>0</v>
      </c>
      <c r="J2952" s="29" t="s">
        <v>17</v>
      </c>
      <c r="K2952" s="29" t="s">
        <v>16</v>
      </c>
      <c r="L2952" s="29" t="str">
        <f>_xlfn.XLOOKUP($D2952,mapping!$B$2:$B$124,mapping!$A$2:$A$124,,0)</f>
        <v>Data Scientist</v>
      </c>
      <c r="M2952" s="29" t="str">
        <f>_xlfn.XLOOKUP($C2952,mapping!$J$2:$J$5,mapping!$K$2:$K$5,,0)</f>
        <v>Full-Time</v>
      </c>
      <c r="N2952" s="29" t="str">
        <f>_xlfn.XLOOKUP($B2952,mapping!$G$2:$G$5,mapping!$H$2:$H$5,,0)</f>
        <v>Mid-Level</v>
      </c>
      <c r="O2952" s="29" t="str">
        <f>_xlfn.XLOOKUP($J2952,mapping!$D$2:$D$56,mapping!$E$2:$E$56,,0)</f>
        <v>United States</v>
      </c>
      <c r="P2952" s="29" t="str">
        <f>_xlfn.XLOOKUP($K2952,mapping!$P$2:$P$4,mapping!$Q$2:$Q$4,,0)</f>
        <v>Medium</v>
      </c>
      <c r="Q2952" s="29" t="str">
        <f>_xlfn.XLOOKUP($I2952,mapping!$M$2:$M$4,mapping!$N$2:$N$4,,0)</f>
        <v>On-site</v>
      </c>
    </row>
    <row r="2953" spans="1:17" x14ac:dyDescent="0.25">
      <c r="A2953" s="28">
        <v>2023</v>
      </c>
      <c r="B2953" s="29" t="s">
        <v>21</v>
      </c>
      <c r="C2953" s="29" t="s">
        <v>12</v>
      </c>
      <c r="D2953" s="29" t="s">
        <v>69</v>
      </c>
      <c r="E2953" s="28">
        <v>55200</v>
      </c>
      <c r="F2953" s="29" t="s">
        <v>14</v>
      </c>
      <c r="G2953" s="28">
        <v>55200</v>
      </c>
      <c r="H2953" s="29" t="s">
        <v>17</v>
      </c>
      <c r="I2953" s="28">
        <v>0</v>
      </c>
      <c r="J2953" s="29" t="s">
        <v>17</v>
      </c>
      <c r="K2953" s="29" t="s">
        <v>16</v>
      </c>
      <c r="L2953" s="29" t="str">
        <f>_xlfn.XLOOKUP($D2953,mapping!$B$2:$B$124,mapping!$A$2:$A$124,,0)</f>
        <v>Data Manager</v>
      </c>
      <c r="M2953" s="29" t="str">
        <f>_xlfn.XLOOKUP($C2953,mapping!$J$2:$J$5,mapping!$K$2:$K$5,,0)</f>
        <v>Full-Time</v>
      </c>
      <c r="N2953" s="29" t="str">
        <f>_xlfn.XLOOKUP($B2953,mapping!$G$2:$G$5,mapping!$H$2:$H$5,,0)</f>
        <v>Senior</v>
      </c>
      <c r="O2953" s="29" t="str">
        <f>_xlfn.XLOOKUP($J2953,mapping!$D$2:$D$56,mapping!$E$2:$E$56,,0)</f>
        <v>United States</v>
      </c>
      <c r="P2953" s="29" t="str">
        <f>_xlfn.XLOOKUP($K2953,mapping!$P$2:$P$4,mapping!$Q$2:$Q$4,,0)</f>
        <v>Medium</v>
      </c>
      <c r="Q2953" s="29" t="str">
        <f>_xlfn.XLOOKUP($I2953,mapping!$M$2:$M$4,mapping!$N$2:$N$4,,0)</f>
        <v>On-site</v>
      </c>
    </row>
    <row r="2954" spans="1:17" x14ac:dyDescent="0.25">
      <c r="A2954" s="28">
        <v>2024</v>
      </c>
      <c r="B2954" s="29" t="s">
        <v>21</v>
      </c>
      <c r="C2954" s="29" t="s">
        <v>12</v>
      </c>
      <c r="D2954" s="29" t="s">
        <v>26</v>
      </c>
      <c r="E2954" s="28">
        <v>94500</v>
      </c>
      <c r="F2954" s="29" t="s">
        <v>14</v>
      </c>
      <c r="G2954" s="28">
        <v>94500</v>
      </c>
      <c r="H2954" s="29" t="s">
        <v>17</v>
      </c>
      <c r="I2954" s="28">
        <v>0</v>
      </c>
      <c r="J2954" s="29" t="s">
        <v>17</v>
      </c>
      <c r="K2954" s="29" t="s">
        <v>16</v>
      </c>
      <c r="L2954" s="29" t="str">
        <f>_xlfn.XLOOKUP($D2954,mapping!$B$2:$B$124,mapping!$A$2:$A$124,,0)</f>
        <v>Data Engineer</v>
      </c>
      <c r="M2954" s="29" t="str">
        <f>_xlfn.XLOOKUP($C2954,mapping!$J$2:$J$5,mapping!$K$2:$K$5,,0)</f>
        <v>Full-Time</v>
      </c>
      <c r="N2954" s="29" t="str">
        <f>_xlfn.XLOOKUP($B2954,mapping!$G$2:$G$5,mapping!$H$2:$H$5,,0)</f>
        <v>Senior</v>
      </c>
      <c r="O2954" s="29" t="str">
        <f>_xlfn.XLOOKUP($J2954,mapping!$D$2:$D$56,mapping!$E$2:$E$56,,0)</f>
        <v>United States</v>
      </c>
      <c r="P2954" s="29" t="str">
        <f>_xlfn.XLOOKUP($K2954,mapping!$P$2:$P$4,mapping!$Q$2:$Q$4,,0)</f>
        <v>Medium</v>
      </c>
      <c r="Q2954" s="29" t="str">
        <f>_xlfn.XLOOKUP($I2954,mapping!$M$2:$M$4,mapping!$N$2:$N$4,,0)</f>
        <v>On-site</v>
      </c>
    </row>
    <row r="2955" spans="1:17" x14ac:dyDescent="0.25">
      <c r="A2955" s="28">
        <v>2023</v>
      </c>
      <c r="B2955" s="29" t="s">
        <v>21</v>
      </c>
      <c r="C2955" s="29" t="s">
        <v>12</v>
      </c>
      <c r="D2955" s="29" t="s">
        <v>13</v>
      </c>
      <c r="E2955" s="28">
        <v>113220</v>
      </c>
      <c r="F2955" s="29" t="s">
        <v>14</v>
      </c>
      <c r="G2955" s="28">
        <v>113220</v>
      </c>
      <c r="H2955" s="29" t="s">
        <v>17</v>
      </c>
      <c r="I2955" s="28">
        <v>0</v>
      </c>
      <c r="J2955" s="29" t="s">
        <v>17</v>
      </c>
      <c r="K2955" s="29" t="s">
        <v>16</v>
      </c>
      <c r="L2955" s="29" t="str">
        <f>_xlfn.XLOOKUP($D2955,mapping!$B$2:$B$124,mapping!$A$2:$A$124,,0)</f>
        <v>Data Analyst</v>
      </c>
      <c r="M2955" s="29" t="str">
        <f>_xlfn.XLOOKUP($C2955,mapping!$J$2:$J$5,mapping!$K$2:$K$5,,0)</f>
        <v>Full-Time</v>
      </c>
      <c r="N2955" s="29" t="str">
        <f>_xlfn.XLOOKUP($B2955,mapping!$G$2:$G$5,mapping!$H$2:$H$5,,0)</f>
        <v>Senior</v>
      </c>
      <c r="O2955" s="29" t="str">
        <f>_xlfn.XLOOKUP($J2955,mapping!$D$2:$D$56,mapping!$E$2:$E$56,,0)</f>
        <v>United States</v>
      </c>
      <c r="P2955" s="29" t="str">
        <f>_xlfn.XLOOKUP($K2955,mapping!$P$2:$P$4,mapping!$Q$2:$Q$4,,0)</f>
        <v>Medium</v>
      </c>
      <c r="Q2955" s="29" t="str">
        <f>_xlfn.XLOOKUP($I2955,mapping!$M$2:$M$4,mapping!$N$2:$N$4,,0)</f>
        <v>On-site</v>
      </c>
    </row>
    <row r="2956" spans="1:17" x14ac:dyDescent="0.25">
      <c r="A2956" s="28">
        <v>2022</v>
      </c>
      <c r="B2956" s="29" t="s">
        <v>11</v>
      </c>
      <c r="C2956" s="29" t="s">
        <v>12</v>
      </c>
      <c r="D2956" s="29" t="s">
        <v>26</v>
      </c>
      <c r="E2956" s="28">
        <v>150000</v>
      </c>
      <c r="F2956" s="29" t="s">
        <v>14</v>
      </c>
      <c r="G2956" s="28">
        <v>150000</v>
      </c>
      <c r="H2956" s="29" t="s">
        <v>17</v>
      </c>
      <c r="I2956" s="28">
        <v>100</v>
      </c>
      <c r="J2956" s="29" t="s">
        <v>17</v>
      </c>
      <c r="K2956" s="29" t="s">
        <v>16</v>
      </c>
      <c r="L2956" s="29" t="str">
        <f>_xlfn.XLOOKUP($D2956,mapping!$B$2:$B$124,mapping!$A$2:$A$124,,0)</f>
        <v>Data Engineer</v>
      </c>
      <c r="M2956" s="29" t="str">
        <f>_xlfn.XLOOKUP($C2956,mapping!$J$2:$J$5,mapping!$K$2:$K$5,,0)</f>
        <v>Full-Time</v>
      </c>
      <c r="N2956" s="29" t="str">
        <f>_xlfn.XLOOKUP($B2956,mapping!$G$2:$G$5,mapping!$H$2:$H$5,,0)</f>
        <v>Mid-Level</v>
      </c>
      <c r="O2956" s="29" t="str">
        <f>_xlfn.XLOOKUP($J2956,mapping!$D$2:$D$56,mapping!$E$2:$E$56,,0)</f>
        <v>United States</v>
      </c>
      <c r="P2956" s="29" t="str">
        <f>_xlfn.XLOOKUP($K2956,mapping!$P$2:$P$4,mapping!$Q$2:$Q$4,,0)</f>
        <v>Medium</v>
      </c>
      <c r="Q2956" s="29" t="str">
        <f>_xlfn.XLOOKUP($I2956,mapping!$M$2:$M$4,mapping!$N$2:$N$4,,0)</f>
        <v>Remote</v>
      </c>
    </row>
    <row r="2957" spans="1:17" x14ac:dyDescent="0.25">
      <c r="A2957" s="28">
        <v>2023</v>
      </c>
      <c r="B2957" s="29" t="s">
        <v>21</v>
      </c>
      <c r="C2957" s="29" t="s">
        <v>12</v>
      </c>
      <c r="D2957" s="29" t="s">
        <v>13</v>
      </c>
      <c r="E2957" s="28">
        <v>128000</v>
      </c>
      <c r="F2957" s="29" t="s">
        <v>14</v>
      </c>
      <c r="G2957" s="28">
        <v>128000</v>
      </c>
      <c r="H2957" s="29" t="s">
        <v>17</v>
      </c>
      <c r="I2957" s="28">
        <v>0</v>
      </c>
      <c r="J2957" s="29" t="s">
        <v>17</v>
      </c>
      <c r="K2957" s="29" t="s">
        <v>16</v>
      </c>
      <c r="L2957" s="29" t="str">
        <f>_xlfn.XLOOKUP($D2957,mapping!$B$2:$B$124,mapping!$A$2:$A$124,,0)</f>
        <v>Data Analyst</v>
      </c>
      <c r="M2957" s="29" t="str">
        <f>_xlfn.XLOOKUP($C2957,mapping!$J$2:$J$5,mapping!$K$2:$K$5,,0)</f>
        <v>Full-Time</v>
      </c>
      <c r="N2957" s="29" t="str">
        <f>_xlfn.XLOOKUP($B2957,mapping!$G$2:$G$5,mapping!$H$2:$H$5,,0)</f>
        <v>Senior</v>
      </c>
      <c r="O2957" s="29" t="str">
        <f>_xlfn.XLOOKUP($J2957,mapping!$D$2:$D$56,mapping!$E$2:$E$56,,0)</f>
        <v>United States</v>
      </c>
      <c r="P2957" s="29" t="str">
        <f>_xlfn.XLOOKUP($K2957,mapping!$P$2:$P$4,mapping!$Q$2:$Q$4,,0)</f>
        <v>Medium</v>
      </c>
      <c r="Q2957" s="29" t="str">
        <f>_xlfn.XLOOKUP($I2957,mapping!$M$2:$M$4,mapping!$N$2:$N$4,,0)</f>
        <v>On-site</v>
      </c>
    </row>
    <row r="2958" spans="1:17" x14ac:dyDescent="0.25">
      <c r="A2958" s="28">
        <v>2023</v>
      </c>
      <c r="B2958" s="29" t="s">
        <v>11</v>
      </c>
      <c r="C2958" s="29" t="s">
        <v>12</v>
      </c>
      <c r="D2958" s="29" t="s">
        <v>31</v>
      </c>
      <c r="E2958" s="28">
        <v>172200</v>
      </c>
      <c r="F2958" s="29" t="s">
        <v>14</v>
      </c>
      <c r="G2958" s="28">
        <v>172200</v>
      </c>
      <c r="H2958" s="29" t="s">
        <v>17</v>
      </c>
      <c r="I2958" s="28">
        <v>100</v>
      </c>
      <c r="J2958" s="29" t="s">
        <v>17</v>
      </c>
      <c r="K2958" s="29" t="s">
        <v>16</v>
      </c>
      <c r="L2958" s="29" t="str">
        <f>_xlfn.XLOOKUP($D2958,mapping!$B$2:$B$124,mapping!$A$2:$A$124,,0)</f>
        <v>Analytics Engineer</v>
      </c>
      <c r="M2958" s="29" t="str">
        <f>_xlfn.XLOOKUP($C2958,mapping!$J$2:$J$5,mapping!$K$2:$K$5,,0)</f>
        <v>Full-Time</v>
      </c>
      <c r="N2958" s="29" t="str">
        <f>_xlfn.XLOOKUP($B2958,mapping!$G$2:$G$5,mapping!$H$2:$H$5,,0)</f>
        <v>Mid-Level</v>
      </c>
      <c r="O2958" s="29" t="str">
        <f>_xlfn.XLOOKUP($J2958,mapping!$D$2:$D$56,mapping!$E$2:$E$56,,0)</f>
        <v>United States</v>
      </c>
      <c r="P2958" s="29" t="str">
        <f>_xlfn.XLOOKUP($K2958,mapping!$P$2:$P$4,mapping!$Q$2:$Q$4,,0)</f>
        <v>Medium</v>
      </c>
      <c r="Q2958" s="29" t="str">
        <f>_xlfn.XLOOKUP($I2958,mapping!$M$2:$M$4,mapping!$N$2:$N$4,,0)</f>
        <v>Remote</v>
      </c>
    </row>
    <row r="2959" spans="1:17" x14ac:dyDescent="0.25">
      <c r="A2959" s="28">
        <v>2023</v>
      </c>
      <c r="B2959" s="29" t="s">
        <v>21</v>
      </c>
      <c r="C2959" s="29" t="s">
        <v>12</v>
      </c>
      <c r="D2959" s="29" t="s">
        <v>18</v>
      </c>
      <c r="E2959" s="28">
        <v>120250</v>
      </c>
      <c r="F2959" s="29" t="s">
        <v>14</v>
      </c>
      <c r="G2959" s="28">
        <v>120250</v>
      </c>
      <c r="H2959" s="29" t="s">
        <v>17</v>
      </c>
      <c r="I2959" s="28">
        <v>0</v>
      </c>
      <c r="J2959" s="29" t="s">
        <v>17</v>
      </c>
      <c r="K2959" s="29" t="s">
        <v>16</v>
      </c>
      <c r="L2959" s="29" t="str">
        <f>_xlfn.XLOOKUP($D2959,mapping!$B$2:$B$124,mapping!$A$2:$A$124,,0)</f>
        <v>Machine Learning Engineer</v>
      </c>
      <c r="M2959" s="29" t="str">
        <f>_xlfn.XLOOKUP($C2959,mapping!$J$2:$J$5,mapping!$K$2:$K$5,,0)</f>
        <v>Full-Time</v>
      </c>
      <c r="N2959" s="29" t="str">
        <f>_xlfn.XLOOKUP($B2959,mapping!$G$2:$G$5,mapping!$H$2:$H$5,,0)</f>
        <v>Senior</v>
      </c>
      <c r="O2959" s="29" t="str">
        <f>_xlfn.XLOOKUP($J2959,mapping!$D$2:$D$56,mapping!$E$2:$E$56,,0)</f>
        <v>United States</v>
      </c>
      <c r="P2959" s="29" t="str">
        <f>_xlfn.XLOOKUP($K2959,mapping!$P$2:$P$4,mapping!$Q$2:$Q$4,,0)</f>
        <v>Medium</v>
      </c>
      <c r="Q2959" s="29" t="str">
        <f>_xlfn.XLOOKUP($I2959,mapping!$M$2:$M$4,mapping!$N$2:$N$4,,0)</f>
        <v>On-site</v>
      </c>
    </row>
    <row r="2960" spans="1:17" x14ac:dyDescent="0.25">
      <c r="A2960" s="28">
        <v>2024</v>
      </c>
      <c r="B2960" s="29" t="s">
        <v>21</v>
      </c>
      <c r="C2960" s="29" t="s">
        <v>12</v>
      </c>
      <c r="D2960" s="29" t="s">
        <v>54</v>
      </c>
      <c r="E2960" s="28">
        <v>250800</v>
      </c>
      <c r="F2960" s="29" t="s">
        <v>14</v>
      </c>
      <c r="G2960" s="28">
        <v>250800</v>
      </c>
      <c r="H2960" s="29" t="s">
        <v>17</v>
      </c>
      <c r="I2960" s="28">
        <v>0</v>
      </c>
      <c r="J2960" s="29" t="s">
        <v>17</v>
      </c>
      <c r="K2960" s="29" t="s">
        <v>16</v>
      </c>
      <c r="L2960" s="29" t="str">
        <f>_xlfn.XLOOKUP($D2960,mapping!$B$2:$B$124,mapping!$A$2:$A$124,,0)</f>
        <v>Researcher</v>
      </c>
      <c r="M2960" s="29" t="str">
        <f>_xlfn.XLOOKUP($C2960,mapping!$J$2:$J$5,mapping!$K$2:$K$5,,0)</f>
        <v>Full-Time</v>
      </c>
      <c r="N2960" s="29" t="str">
        <f>_xlfn.XLOOKUP($B2960,mapping!$G$2:$G$5,mapping!$H$2:$H$5,,0)</f>
        <v>Senior</v>
      </c>
      <c r="O2960" s="29" t="str">
        <f>_xlfn.XLOOKUP($J2960,mapping!$D$2:$D$56,mapping!$E$2:$E$56,,0)</f>
        <v>United States</v>
      </c>
      <c r="P2960" s="29" t="str">
        <f>_xlfn.XLOOKUP($K2960,mapping!$P$2:$P$4,mapping!$Q$2:$Q$4,,0)</f>
        <v>Medium</v>
      </c>
      <c r="Q2960" s="29" t="str">
        <f>_xlfn.XLOOKUP($I2960,mapping!$M$2:$M$4,mapping!$N$2:$N$4,,0)</f>
        <v>On-site</v>
      </c>
    </row>
    <row r="2961" spans="1:17" x14ac:dyDescent="0.25">
      <c r="A2961" s="28">
        <v>2023</v>
      </c>
      <c r="B2961" s="29" t="s">
        <v>21</v>
      </c>
      <c r="C2961" s="29" t="s">
        <v>12</v>
      </c>
      <c r="D2961" s="29" t="s">
        <v>35</v>
      </c>
      <c r="E2961" s="28">
        <v>118800</v>
      </c>
      <c r="F2961" s="29" t="s">
        <v>14</v>
      </c>
      <c r="G2961" s="28">
        <v>118800</v>
      </c>
      <c r="H2961" s="29" t="s">
        <v>17</v>
      </c>
      <c r="I2961" s="28">
        <v>100</v>
      </c>
      <c r="J2961" s="29" t="s">
        <v>17</v>
      </c>
      <c r="K2961" s="29" t="s">
        <v>16</v>
      </c>
      <c r="L2961" s="29" t="str">
        <f>_xlfn.XLOOKUP($D2961,mapping!$B$2:$B$124,mapping!$A$2:$A$124,,0)</f>
        <v>Business Intelligence</v>
      </c>
      <c r="M2961" s="29" t="str">
        <f>_xlfn.XLOOKUP($C2961,mapping!$J$2:$J$5,mapping!$K$2:$K$5,,0)</f>
        <v>Full-Time</v>
      </c>
      <c r="N2961" s="29" t="str">
        <f>_xlfn.XLOOKUP($B2961,mapping!$G$2:$G$5,mapping!$H$2:$H$5,,0)</f>
        <v>Senior</v>
      </c>
      <c r="O2961" s="29" t="str">
        <f>_xlfn.XLOOKUP($J2961,mapping!$D$2:$D$56,mapping!$E$2:$E$56,,0)</f>
        <v>United States</v>
      </c>
      <c r="P2961" s="29" t="str">
        <f>_xlfn.XLOOKUP($K2961,mapping!$P$2:$P$4,mapping!$Q$2:$Q$4,,0)</f>
        <v>Medium</v>
      </c>
      <c r="Q2961" s="29" t="str">
        <f>_xlfn.XLOOKUP($I2961,mapping!$M$2:$M$4,mapping!$N$2:$N$4,,0)</f>
        <v>Remote</v>
      </c>
    </row>
    <row r="2962" spans="1:17" x14ac:dyDescent="0.25">
      <c r="A2962" s="28">
        <v>2023</v>
      </c>
      <c r="B2962" s="29" t="s">
        <v>25</v>
      </c>
      <c r="C2962" s="29" t="s">
        <v>12</v>
      </c>
      <c r="D2962" s="29" t="s">
        <v>22</v>
      </c>
      <c r="E2962" s="28">
        <v>180000</v>
      </c>
      <c r="F2962" s="29" t="s">
        <v>14</v>
      </c>
      <c r="G2962" s="28">
        <v>180000</v>
      </c>
      <c r="H2962" s="29" t="s">
        <v>17</v>
      </c>
      <c r="I2962" s="28">
        <v>100</v>
      </c>
      <c r="J2962" s="29" t="s">
        <v>17</v>
      </c>
      <c r="K2962" s="29" t="s">
        <v>16</v>
      </c>
      <c r="L2962" s="29" t="str">
        <f>_xlfn.XLOOKUP($D2962,mapping!$B$2:$B$124,mapping!$A$2:$A$124,,0)</f>
        <v>Data Scientist</v>
      </c>
      <c r="M2962" s="29" t="str">
        <f>_xlfn.XLOOKUP($C2962,mapping!$J$2:$J$5,mapping!$K$2:$K$5,,0)</f>
        <v>Full-Time</v>
      </c>
      <c r="N2962" s="29" t="str">
        <f>_xlfn.XLOOKUP($B2962,mapping!$G$2:$G$5,mapping!$H$2:$H$5,,0)</f>
        <v>Executive</v>
      </c>
      <c r="O2962" s="29" t="str">
        <f>_xlfn.XLOOKUP($J2962,mapping!$D$2:$D$56,mapping!$E$2:$E$56,,0)</f>
        <v>United States</v>
      </c>
      <c r="P2962" s="29" t="str">
        <f>_xlfn.XLOOKUP($K2962,mapping!$P$2:$P$4,mapping!$Q$2:$Q$4,,0)</f>
        <v>Medium</v>
      </c>
      <c r="Q2962" s="29" t="str">
        <f>_xlfn.XLOOKUP($I2962,mapping!$M$2:$M$4,mapping!$N$2:$N$4,,0)</f>
        <v>Remote</v>
      </c>
    </row>
    <row r="2963" spans="1:17" x14ac:dyDescent="0.25">
      <c r="A2963" s="28">
        <v>2023</v>
      </c>
      <c r="B2963" s="29" t="s">
        <v>21</v>
      </c>
      <c r="C2963" s="29" t="s">
        <v>12</v>
      </c>
      <c r="D2963" s="29" t="s">
        <v>18</v>
      </c>
      <c r="E2963" s="28">
        <v>119700</v>
      </c>
      <c r="F2963" s="29" t="s">
        <v>14</v>
      </c>
      <c r="G2963" s="28">
        <v>119700</v>
      </c>
      <c r="H2963" s="29" t="s">
        <v>17</v>
      </c>
      <c r="I2963" s="28">
        <v>0</v>
      </c>
      <c r="J2963" s="29" t="s">
        <v>17</v>
      </c>
      <c r="K2963" s="29" t="s">
        <v>16</v>
      </c>
      <c r="L2963" s="29" t="str">
        <f>_xlfn.XLOOKUP($D2963,mapping!$B$2:$B$124,mapping!$A$2:$A$124,,0)</f>
        <v>Machine Learning Engineer</v>
      </c>
      <c r="M2963" s="29" t="str">
        <f>_xlfn.XLOOKUP($C2963,mapping!$J$2:$J$5,mapping!$K$2:$K$5,,0)</f>
        <v>Full-Time</v>
      </c>
      <c r="N2963" s="29" t="str">
        <f>_xlfn.XLOOKUP($B2963,mapping!$G$2:$G$5,mapping!$H$2:$H$5,,0)</f>
        <v>Senior</v>
      </c>
      <c r="O2963" s="29" t="str">
        <f>_xlfn.XLOOKUP($J2963,mapping!$D$2:$D$56,mapping!$E$2:$E$56,,0)</f>
        <v>United States</v>
      </c>
      <c r="P2963" s="29" t="str">
        <f>_xlfn.XLOOKUP($K2963,mapping!$P$2:$P$4,mapping!$Q$2:$Q$4,,0)</f>
        <v>Medium</v>
      </c>
      <c r="Q2963" s="29" t="str">
        <f>_xlfn.XLOOKUP($I2963,mapping!$M$2:$M$4,mapping!$N$2:$N$4,,0)</f>
        <v>On-site</v>
      </c>
    </row>
    <row r="2964" spans="1:17" x14ac:dyDescent="0.25">
      <c r="A2964" s="28">
        <v>2023</v>
      </c>
      <c r="B2964" s="29" t="s">
        <v>21</v>
      </c>
      <c r="C2964" s="29" t="s">
        <v>12</v>
      </c>
      <c r="D2964" s="29" t="s">
        <v>52</v>
      </c>
      <c r="E2964" s="28">
        <v>110000</v>
      </c>
      <c r="F2964" s="29" t="s">
        <v>14</v>
      </c>
      <c r="G2964" s="28">
        <v>110000</v>
      </c>
      <c r="H2964" s="29" t="s">
        <v>17</v>
      </c>
      <c r="I2964" s="28">
        <v>100</v>
      </c>
      <c r="J2964" s="29" t="s">
        <v>17</v>
      </c>
      <c r="K2964" s="29" t="s">
        <v>16</v>
      </c>
      <c r="L2964" s="29" t="str">
        <f>_xlfn.XLOOKUP($D2964,mapping!$B$2:$B$124,mapping!$A$2:$A$124,,0)</f>
        <v>Business Intelligence</v>
      </c>
      <c r="M2964" s="29" t="str">
        <f>_xlfn.XLOOKUP($C2964,mapping!$J$2:$J$5,mapping!$K$2:$K$5,,0)</f>
        <v>Full-Time</v>
      </c>
      <c r="N2964" s="29" t="str">
        <f>_xlfn.XLOOKUP($B2964,mapping!$G$2:$G$5,mapping!$H$2:$H$5,,0)</f>
        <v>Senior</v>
      </c>
      <c r="O2964" s="29" t="str">
        <f>_xlfn.XLOOKUP($J2964,mapping!$D$2:$D$56,mapping!$E$2:$E$56,,0)</f>
        <v>United States</v>
      </c>
      <c r="P2964" s="29" t="str">
        <f>_xlfn.XLOOKUP($K2964,mapping!$P$2:$P$4,mapping!$Q$2:$Q$4,,0)</f>
        <v>Medium</v>
      </c>
      <c r="Q2964" s="29" t="str">
        <f>_xlfn.XLOOKUP($I2964,mapping!$M$2:$M$4,mapping!$N$2:$N$4,,0)</f>
        <v>Remote</v>
      </c>
    </row>
    <row r="2965" spans="1:17" x14ac:dyDescent="0.25">
      <c r="A2965" s="28">
        <v>2023</v>
      </c>
      <c r="B2965" s="29" t="s">
        <v>29</v>
      </c>
      <c r="C2965" s="29" t="s">
        <v>12</v>
      </c>
      <c r="D2965" s="29" t="s">
        <v>22</v>
      </c>
      <c r="E2965" s="28">
        <v>24000</v>
      </c>
      <c r="F2965" s="29" t="s">
        <v>14</v>
      </c>
      <c r="G2965" s="28">
        <v>24000</v>
      </c>
      <c r="H2965" s="29" t="s">
        <v>17</v>
      </c>
      <c r="I2965" s="28">
        <v>100</v>
      </c>
      <c r="J2965" s="29" t="s">
        <v>17</v>
      </c>
      <c r="K2965" s="29" t="s">
        <v>16</v>
      </c>
      <c r="L2965" s="29" t="str">
        <f>_xlfn.XLOOKUP($D2965,mapping!$B$2:$B$124,mapping!$A$2:$A$124,,0)</f>
        <v>Data Scientist</v>
      </c>
      <c r="M2965" s="29" t="str">
        <f>_xlfn.XLOOKUP($C2965,mapping!$J$2:$J$5,mapping!$K$2:$K$5,,0)</f>
        <v>Full-Time</v>
      </c>
      <c r="N2965" s="29" t="str">
        <f>_xlfn.XLOOKUP($B2965,mapping!$G$2:$G$5,mapping!$H$2:$H$5,,0)</f>
        <v>Junior</v>
      </c>
      <c r="O2965" s="29" t="str">
        <f>_xlfn.XLOOKUP($J2965,mapping!$D$2:$D$56,mapping!$E$2:$E$56,,0)</f>
        <v>United States</v>
      </c>
      <c r="P2965" s="29" t="str">
        <f>_xlfn.XLOOKUP($K2965,mapping!$P$2:$P$4,mapping!$Q$2:$Q$4,,0)</f>
        <v>Medium</v>
      </c>
      <c r="Q2965" s="29" t="str">
        <f>_xlfn.XLOOKUP($I2965,mapping!$M$2:$M$4,mapping!$N$2:$N$4,,0)</f>
        <v>Remote</v>
      </c>
    </row>
    <row r="2966" spans="1:17" x14ac:dyDescent="0.25">
      <c r="A2966" s="28">
        <v>2023</v>
      </c>
      <c r="B2966" s="29" t="s">
        <v>21</v>
      </c>
      <c r="C2966" s="29" t="s">
        <v>12</v>
      </c>
      <c r="D2966" s="29" t="s">
        <v>64</v>
      </c>
      <c r="E2966" s="28">
        <v>83900</v>
      </c>
      <c r="F2966" s="29" t="s">
        <v>14</v>
      </c>
      <c r="G2966" s="28">
        <v>83900</v>
      </c>
      <c r="H2966" s="29" t="s">
        <v>17</v>
      </c>
      <c r="I2966" s="28">
        <v>0</v>
      </c>
      <c r="J2966" s="29" t="s">
        <v>17</v>
      </c>
      <c r="K2966" s="29" t="s">
        <v>16</v>
      </c>
      <c r="L2966" s="29" t="str">
        <f>_xlfn.XLOOKUP($D2966,mapping!$B$2:$B$124,mapping!$A$2:$A$124,,0)</f>
        <v>Data Scientist</v>
      </c>
      <c r="M2966" s="29" t="str">
        <f>_xlfn.XLOOKUP($C2966,mapping!$J$2:$J$5,mapping!$K$2:$K$5,,0)</f>
        <v>Full-Time</v>
      </c>
      <c r="N2966" s="29" t="str">
        <f>_xlfn.XLOOKUP($B2966,mapping!$G$2:$G$5,mapping!$H$2:$H$5,,0)</f>
        <v>Senior</v>
      </c>
      <c r="O2966" s="29" t="str">
        <f>_xlfn.XLOOKUP($J2966,mapping!$D$2:$D$56,mapping!$E$2:$E$56,,0)</f>
        <v>United States</v>
      </c>
      <c r="P2966" s="29" t="str">
        <f>_xlfn.XLOOKUP($K2966,mapping!$P$2:$P$4,mapping!$Q$2:$Q$4,,0)</f>
        <v>Medium</v>
      </c>
      <c r="Q2966" s="29" t="str">
        <f>_xlfn.XLOOKUP($I2966,mapping!$M$2:$M$4,mapping!$N$2:$N$4,,0)</f>
        <v>On-site</v>
      </c>
    </row>
    <row r="2967" spans="1:17" x14ac:dyDescent="0.25">
      <c r="A2967" s="28">
        <v>2023</v>
      </c>
      <c r="B2967" s="29" t="s">
        <v>21</v>
      </c>
      <c r="C2967" s="29" t="s">
        <v>12</v>
      </c>
      <c r="D2967" s="29" t="s">
        <v>26</v>
      </c>
      <c r="E2967" s="28">
        <v>153600</v>
      </c>
      <c r="F2967" s="29" t="s">
        <v>14</v>
      </c>
      <c r="G2967" s="28">
        <v>153600</v>
      </c>
      <c r="H2967" s="29" t="s">
        <v>17</v>
      </c>
      <c r="I2967" s="28">
        <v>0</v>
      </c>
      <c r="J2967" s="29" t="s">
        <v>17</v>
      </c>
      <c r="K2967" s="29" t="s">
        <v>16</v>
      </c>
      <c r="L2967" s="29" t="str">
        <f>_xlfn.XLOOKUP($D2967,mapping!$B$2:$B$124,mapping!$A$2:$A$124,,0)</f>
        <v>Data Engineer</v>
      </c>
      <c r="M2967" s="29" t="str">
        <f>_xlfn.XLOOKUP($C2967,mapping!$J$2:$J$5,mapping!$K$2:$K$5,,0)</f>
        <v>Full-Time</v>
      </c>
      <c r="N2967" s="29" t="str">
        <f>_xlfn.XLOOKUP($B2967,mapping!$G$2:$G$5,mapping!$H$2:$H$5,,0)</f>
        <v>Senior</v>
      </c>
      <c r="O2967" s="29" t="str">
        <f>_xlfn.XLOOKUP($J2967,mapping!$D$2:$D$56,mapping!$E$2:$E$56,,0)</f>
        <v>United States</v>
      </c>
      <c r="P2967" s="29" t="str">
        <f>_xlfn.XLOOKUP($K2967,mapping!$P$2:$P$4,mapping!$Q$2:$Q$4,,0)</f>
        <v>Medium</v>
      </c>
      <c r="Q2967" s="29" t="str">
        <f>_xlfn.XLOOKUP($I2967,mapping!$M$2:$M$4,mapping!$N$2:$N$4,,0)</f>
        <v>On-site</v>
      </c>
    </row>
    <row r="2968" spans="1:17" x14ac:dyDescent="0.25">
      <c r="A2968" s="28">
        <v>2023</v>
      </c>
      <c r="B2968" s="29" t="s">
        <v>25</v>
      </c>
      <c r="C2968" s="29" t="s">
        <v>12</v>
      </c>
      <c r="D2968" s="29" t="s">
        <v>132</v>
      </c>
      <c r="E2968" s="28">
        <v>249300</v>
      </c>
      <c r="F2968" s="29" t="s">
        <v>14</v>
      </c>
      <c r="G2968" s="28">
        <v>249300</v>
      </c>
      <c r="H2968" s="29" t="s">
        <v>17</v>
      </c>
      <c r="I2968" s="28">
        <v>0</v>
      </c>
      <c r="J2968" s="29" t="s">
        <v>17</v>
      </c>
      <c r="K2968" s="29" t="s">
        <v>16</v>
      </c>
      <c r="L2968" s="29" t="str">
        <f>_xlfn.XLOOKUP($D2968,mapping!$B$2:$B$124,mapping!$A$2:$A$124,,0)</f>
        <v>Data Manager</v>
      </c>
      <c r="M2968" s="29" t="str">
        <f>_xlfn.XLOOKUP($C2968,mapping!$J$2:$J$5,mapping!$K$2:$K$5,,0)</f>
        <v>Full-Time</v>
      </c>
      <c r="N2968" s="29" t="str">
        <f>_xlfn.XLOOKUP($B2968,mapping!$G$2:$G$5,mapping!$H$2:$H$5,,0)</f>
        <v>Executive</v>
      </c>
      <c r="O2968" s="29" t="str">
        <f>_xlfn.XLOOKUP($J2968,mapping!$D$2:$D$56,mapping!$E$2:$E$56,,0)</f>
        <v>United States</v>
      </c>
      <c r="P2968" s="29" t="str">
        <f>_xlfn.XLOOKUP($K2968,mapping!$P$2:$P$4,mapping!$Q$2:$Q$4,,0)</f>
        <v>Medium</v>
      </c>
      <c r="Q2968" s="29" t="str">
        <f>_xlfn.XLOOKUP($I2968,mapping!$M$2:$M$4,mapping!$N$2:$N$4,,0)</f>
        <v>On-site</v>
      </c>
    </row>
    <row r="2969" spans="1:17" x14ac:dyDescent="0.25">
      <c r="A2969" s="28">
        <v>2023</v>
      </c>
      <c r="B2969" s="29" t="s">
        <v>21</v>
      </c>
      <c r="C2969" s="29" t="s">
        <v>12</v>
      </c>
      <c r="D2969" s="29" t="s">
        <v>13</v>
      </c>
      <c r="E2969" s="28">
        <v>138000</v>
      </c>
      <c r="F2969" s="29" t="s">
        <v>14</v>
      </c>
      <c r="G2969" s="28">
        <v>138000</v>
      </c>
      <c r="H2969" s="29" t="s">
        <v>17</v>
      </c>
      <c r="I2969" s="28">
        <v>0</v>
      </c>
      <c r="J2969" s="29" t="s">
        <v>17</v>
      </c>
      <c r="K2969" s="29" t="s">
        <v>16</v>
      </c>
      <c r="L2969" s="29" t="str">
        <f>_xlfn.XLOOKUP($D2969,mapping!$B$2:$B$124,mapping!$A$2:$A$124,,0)</f>
        <v>Data Analyst</v>
      </c>
      <c r="M2969" s="29" t="str">
        <f>_xlfn.XLOOKUP($C2969,mapping!$J$2:$J$5,mapping!$K$2:$K$5,,0)</f>
        <v>Full-Time</v>
      </c>
      <c r="N2969" s="29" t="str">
        <f>_xlfn.XLOOKUP($B2969,mapping!$G$2:$G$5,mapping!$H$2:$H$5,,0)</f>
        <v>Senior</v>
      </c>
      <c r="O2969" s="29" t="str">
        <f>_xlfn.XLOOKUP($J2969,mapping!$D$2:$D$56,mapping!$E$2:$E$56,,0)</f>
        <v>United States</v>
      </c>
      <c r="P2969" s="29" t="str">
        <f>_xlfn.XLOOKUP($K2969,mapping!$P$2:$P$4,mapping!$Q$2:$Q$4,,0)</f>
        <v>Medium</v>
      </c>
      <c r="Q2969" s="29" t="str">
        <f>_xlfn.XLOOKUP($I2969,mapping!$M$2:$M$4,mapping!$N$2:$N$4,,0)</f>
        <v>On-site</v>
      </c>
    </row>
    <row r="2970" spans="1:17" x14ac:dyDescent="0.25">
      <c r="A2970" s="28">
        <v>2023</v>
      </c>
      <c r="B2970" s="29" t="s">
        <v>21</v>
      </c>
      <c r="C2970" s="29" t="s">
        <v>12</v>
      </c>
      <c r="D2970" s="29" t="s">
        <v>51</v>
      </c>
      <c r="E2970" s="28">
        <v>178538</v>
      </c>
      <c r="F2970" s="29" t="s">
        <v>14</v>
      </c>
      <c r="G2970" s="28">
        <v>178538</v>
      </c>
      <c r="H2970" s="29" t="s">
        <v>17</v>
      </c>
      <c r="I2970" s="28">
        <v>100</v>
      </c>
      <c r="J2970" s="29" t="s">
        <v>17</v>
      </c>
      <c r="K2970" s="29" t="s">
        <v>16</v>
      </c>
      <c r="L2970" s="29" t="str">
        <f>_xlfn.XLOOKUP($D2970,mapping!$B$2:$B$124,mapping!$A$2:$A$124,,0)</f>
        <v>Applied Scientist</v>
      </c>
      <c r="M2970" s="29" t="str">
        <f>_xlfn.XLOOKUP($C2970,mapping!$J$2:$J$5,mapping!$K$2:$K$5,,0)</f>
        <v>Full-Time</v>
      </c>
      <c r="N2970" s="29" t="str">
        <f>_xlfn.XLOOKUP($B2970,mapping!$G$2:$G$5,mapping!$H$2:$H$5,,0)</f>
        <v>Senior</v>
      </c>
      <c r="O2970" s="29" t="str">
        <f>_xlfn.XLOOKUP($J2970,mapping!$D$2:$D$56,mapping!$E$2:$E$56,,0)</f>
        <v>United States</v>
      </c>
      <c r="P2970" s="29" t="str">
        <f>_xlfn.XLOOKUP($K2970,mapping!$P$2:$P$4,mapping!$Q$2:$Q$4,,0)</f>
        <v>Medium</v>
      </c>
      <c r="Q2970" s="29" t="str">
        <f>_xlfn.XLOOKUP($I2970,mapping!$M$2:$M$4,mapping!$N$2:$N$4,,0)</f>
        <v>Remote</v>
      </c>
    </row>
    <row r="2971" spans="1:17" x14ac:dyDescent="0.25">
      <c r="A2971" s="28">
        <v>2022</v>
      </c>
      <c r="B2971" s="29" t="s">
        <v>21</v>
      </c>
      <c r="C2971" s="29" t="s">
        <v>12</v>
      </c>
      <c r="D2971" s="29" t="s">
        <v>22</v>
      </c>
      <c r="E2971" s="28">
        <v>191475</v>
      </c>
      <c r="F2971" s="29" t="s">
        <v>14</v>
      </c>
      <c r="G2971" s="28">
        <v>191475</v>
      </c>
      <c r="H2971" s="29" t="s">
        <v>17</v>
      </c>
      <c r="I2971" s="28">
        <v>100</v>
      </c>
      <c r="J2971" s="29" t="s">
        <v>17</v>
      </c>
      <c r="K2971" s="29" t="s">
        <v>16</v>
      </c>
      <c r="L2971" s="29" t="str">
        <f>_xlfn.XLOOKUP($D2971,mapping!$B$2:$B$124,mapping!$A$2:$A$124,,0)</f>
        <v>Data Scientist</v>
      </c>
      <c r="M2971" s="29" t="str">
        <f>_xlfn.XLOOKUP($C2971,mapping!$J$2:$J$5,mapping!$K$2:$K$5,,0)</f>
        <v>Full-Time</v>
      </c>
      <c r="N2971" s="29" t="str">
        <f>_xlfn.XLOOKUP($B2971,mapping!$G$2:$G$5,mapping!$H$2:$H$5,,0)</f>
        <v>Senior</v>
      </c>
      <c r="O2971" s="29" t="str">
        <f>_xlfn.XLOOKUP($J2971,mapping!$D$2:$D$56,mapping!$E$2:$E$56,,0)</f>
        <v>United States</v>
      </c>
      <c r="P2971" s="29" t="str">
        <f>_xlfn.XLOOKUP($K2971,mapping!$P$2:$P$4,mapping!$Q$2:$Q$4,,0)</f>
        <v>Medium</v>
      </c>
      <c r="Q2971" s="29" t="str">
        <f>_xlfn.XLOOKUP($I2971,mapping!$M$2:$M$4,mapping!$N$2:$N$4,,0)</f>
        <v>Remote</v>
      </c>
    </row>
    <row r="2972" spans="1:17" x14ac:dyDescent="0.25">
      <c r="A2972" s="28">
        <v>2023</v>
      </c>
      <c r="B2972" s="29" t="s">
        <v>11</v>
      </c>
      <c r="C2972" s="29" t="s">
        <v>12</v>
      </c>
      <c r="D2972" s="29" t="s">
        <v>51</v>
      </c>
      <c r="E2972" s="28">
        <v>36000</v>
      </c>
      <c r="F2972" s="29" t="s">
        <v>14</v>
      </c>
      <c r="G2972" s="28">
        <v>36000</v>
      </c>
      <c r="H2972" s="29" t="s">
        <v>47</v>
      </c>
      <c r="I2972" s="28">
        <v>50</v>
      </c>
      <c r="J2972" s="29" t="s">
        <v>47</v>
      </c>
      <c r="K2972" s="29" t="s">
        <v>16</v>
      </c>
      <c r="L2972" s="29" t="str">
        <f>_xlfn.XLOOKUP($D2972,mapping!$B$2:$B$124,mapping!$A$2:$A$124,,0)</f>
        <v>Applied Scientist</v>
      </c>
      <c r="M2972" s="29" t="str">
        <f>_xlfn.XLOOKUP($C2972,mapping!$J$2:$J$5,mapping!$K$2:$K$5,,0)</f>
        <v>Full-Time</v>
      </c>
      <c r="N2972" s="29" t="str">
        <f>_xlfn.XLOOKUP($B2972,mapping!$G$2:$G$5,mapping!$H$2:$H$5,,0)</f>
        <v>Mid-Level</v>
      </c>
      <c r="O2972" s="29" t="str">
        <f>_xlfn.XLOOKUP($J2972,mapping!$D$2:$D$56,mapping!$E$2:$E$56,,0)</f>
        <v>Nigeria</v>
      </c>
      <c r="P2972" s="29" t="str">
        <f>_xlfn.XLOOKUP($K2972,mapping!$P$2:$P$4,mapping!$Q$2:$Q$4,,0)</f>
        <v>Medium</v>
      </c>
      <c r="Q2972" s="29" t="str">
        <f>_xlfn.XLOOKUP($I2972,mapping!$M$2:$M$4,mapping!$N$2:$N$4,,0)</f>
        <v>Hybrid</v>
      </c>
    </row>
    <row r="2973" spans="1:17" x14ac:dyDescent="0.25">
      <c r="A2973" s="28">
        <v>2023</v>
      </c>
      <c r="B2973" s="29" t="s">
        <v>21</v>
      </c>
      <c r="C2973" s="29" t="s">
        <v>12</v>
      </c>
      <c r="D2973" s="29" t="s">
        <v>26</v>
      </c>
      <c r="E2973" s="28">
        <v>63000</v>
      </c>
      <c r="F2973" s="29" t="s">
        <v>14</v>
      </c>
      <c r="G2973" s="28">
        <v>63000</v>
      </c>
      <c r="H2973" s="29" t="s">
        <v>17</v>
      </c>
      <c r="I2973" s="28">
        <v>100</v>
      </c>
      <c r="J2973" s="29" t="s">
        <v>17</v>
      </c>
      <c r="K2973" s="29" t="s">
        <v>16</v>
      </c>
      <c r="L2973" s="29" t="str">
        <f>_xlfn.XLOOKUP($D2973,mapping!$B$2:$B$124,mapping!$A$2:$A$124,,0)</f>
        <v>Data Engineer</v>
      </c>
      <c r="M2973" s="29" t="str">
        <f>_xlfn.XLOOKUP($C2973,mapping!$J$2:$J$5,mapping!$K$2:$K$5,,0)</f>
        <v>Full-Time</v>
      </c>
      <c r="N2973" s="29" t="str">
        <f>_xlfn.XLOOKUP($B2973,mapping!$G$2:$G$5,mapping!$H$2:$H$5,,0)</f>
        <v>Senior</v>
      </c>
      <c r="O2973" s="29" t="str">
        <f>_xlfn.XLOOKUP($J2973,mapping!$D$2:$D$56,mapping!$E$2:$E$56,,0)</f>
        <v>United States</v>
      </c>
      <c r="P2973" s="29" t="str">
        <f>_xlfn.XLOOKUP($K2973,mapping!$P$2:$P$4,mapping!$Q$2:$Q$4,,0)</f>
        <v>Medium</v>
      </c>
      <c r="Q2973" s="29" t="str">
        <f>_xlfn.XLOOKUP($I2973,mapping!$M$2:$M$4,mapping!$N$2:$N$4,,0)</f>
        <v>Remote</v>
      </c>
    </row>
    <row r="2974" spans="1:17" x14ac:dyDescent="0.25">
      <c r="A2974" s="28">
        <v>2023</v>
      </c>
      <c r="B2974" s="29" t="s">
        <v>29</v>
      </c>
      <c r="C2974" s="29" t="s">
        <v>12</v>
      </c>
      <c r="D2974" s="29" t="s">
        <v>13</v>
      </c>
      <c r="E2974" s="28">
        <v>69525</v>
      </c>
      <c r="F2974" s="29" t="s">
        <v>14</v>
      </c>
      <c r="G2974" s="28">
        <v>69525</v>
      </c>
      <c r="H2974" s="29" t="s">
        <v>17</v>
      </c>
      <c r="I2974" s="28">
        <v>100</v>
      </c>
      <c r="J2974" s="29" t="s">
        <v>17</v>
      </c>
      <c r="K2974" s="29" t="s">
        <v>16</v>
      </c>
      <c r="L2974" s="29" t="str">
        <f>_xlfn.XLOOKUP($D2974,mapping!$B$2:$B$124,mapping!$A$2:$A$124,,0)</f>
        <v>Data Analyst</v>
      </c>
      <c r="M2974" s="29" t="str">
        <f>_xlfn.XLOOKUP($C2974,mapping!$J$2:$J$5,mapping!$K$2:$K$5,,0)</f>
        <v>Full-Time</v>
      </c>
      <c r="N2974" s="29" t="str">
        <f>_xlfn.XLOOKUP($B2974,mapping!$G$2:$G$5,mapping!$H$2:$H$5,,0)</f>
        <v>Junior</v>
      </c>
      <c r="O2974" s="29" t="str">
        <f>_xlfn.XLOOKUP($J2974,mapping!$D$2:$D$56,mapping!$E$2:$E$56,,0)</f>
        <v>United States</v>
      </c>
      <c r="P2974" s="29" t="str">
        <f>_xlfn.XLOOKUP($K2974,mapping!$P$2:$P$4,mapping!$Q$2:$Q$4,,0)</f>
        <v>Medium</v>
      </c>
      <c r="Q2974" s="29" t="str">
        <f>_xlfn.XLOOKUP($I2974,mapping!$M$2:$M$4,mapping!$N$2:$N$4,,0)</f>
        <v>Remote</v>
      </c>
    </row>
    <row r="2975" spans="1:17" x14ac:dyDescent="0.25">
      <c r="A2975" s="28">
        <v>2022</v>
      </c>
      <c r="B2975" s="29" t="s">
        <v>11</v>
      </c>
      <c r="C2975" s="29" t="s">
        <v>12</v>
      </c>
      <c r="D2975" s="29" t="s">
        <v>13</v>
      </c>
      <c r="E2975" s="28">
        <v>75000</v>
      </c>
      <c r="F2975" s="29" t="s">
        <v>14</v>
      </c>
      <c r="G2975" s="28">
        <v>75000</v>
      </c>
      <c r="H2975" s="29" t="s">
        <v>45</v>
      </c>
      <c r="I2975" s="28">
        <v>0</v>
      </c>
      <c r="J2975" s="29" t="s">
        <v>45</v>
      </c>
      <c r="K2975" s="29" t="s">
        <v>16</v>
      </c>
      <c r="L2975" s="29" t="str">
        <f>_xlfn.XLOOKUP($D2975,mapping!$B$2:$B$124,mapping!$A$2:$A$124,,0)</f>
        <v>Data Analyst</v>
      </c>
      <c r="M2975" s="29" t="str">
        <f>_xlfn.XLOOKUP($C2975,mapping!$J$2:$J$5,mapping!$K$2:$K$5,,0)</f>
        <v>Full-Time</v>
      </c>
      <c r="N2975" s="29" t="str">
        <f>_xlfn.XLOOKUP($B2975,mapping!$G$2:$G$5,mapping!$H$2:$H$5,,0)</f>
        <v>Mid-Level</v>
      </c>
      <c r="O2975" s="29" t="str">
        <f>_xlfn.XLOOKUP($J2975,mapping!$D$2:$D$56,mapping!$E$2:$E$56,,0)</f>
        <v>Canada</v>
      </c>
      <c r="P2975" s="29" t="str">
        <f>_xlfn.XLOOKUP($K2975,mapping!$P$2:$P$4,mapping!$Q$2:$Q$4,,0)</f>
        <v>Medium</v>
      </c>
      <c r="Q2975" s="29" t="str">
        <f>_xlfn.XLOOKUP($I2975,mapping!$M$2:$M$4,mapping!$N$2:$N$4,,0)</f>
        <v>On-site</v>
      </c>
    </row>
    <row r="2976" spans="1:17" x14ac:dyDescent="0.25">
      <c r="A2976" s="28">
        <v>2022</v>
      </c>
      <c r="B2976" s="29" t="s">
        <v>21</v>
      </c>
      <c r="C2976" s="29" t="s">
        <v>12</v>
      </c>
      <c r="D2976" s="29" t="s">
        <v>26</v>
      </c>
      <c r="E2976" s="28">
        <v>100000</v>
      </c>
      <c r="F2976" s="29" t="s">
        <v>14</v>
      </c>
      <c r="G2976" s="28">
        <v>100000</v>
      </c>
      <c r="H2976" s="29" t="s">
        <v>17</v>
      </c>
      <c r="I2976" s="28">
        <v>0</v>
      </c>
      <c r="J2976" s="29" t="s">
        <v>17</v>
      </c>
      <c r="K2976" s="29" t="s">
        <v>16</v>
      </c>
      <c r="L2976" s="29" t="str">
        <f>_xlfn.XLOOKUP($D2976,mapping!$B$2:$B$124,mapping!$A$2:$A$124,,0)</f>
        <v>Data Engineer</v>
      </c>
      <c r="M2976" s="29" t="str">
        <f>_xlfn.XLOOKUP($C2976,mapping!$J$2:$J$5,mapping!$K$2:$K$5,,0)</f>
        <v>Full-Time</v>
      </c>
      <c r="N2976" s="29" t="str">
        <f>_xlfn.XLOOKUP($B2976,mapping!$G$2:$G$5,mapping!$H$2:$H$5,,0)</f>
        <v>Senior</v>
      </c>
      <c r="O2976" s="29" t="str">
        <f>_xlfn.XLOOKUP($J2976,mapping!$D$2:$D$56,mapping!$E$2:$E$56,,0)</f>
        <v>United States</v>
      </c>
      <c r="P2976" s="29" t="str">
        <f>_xlfn.XLOOKUP($K2976,mapping!$P$2:$P$4,mapping!$Q$2:$Q$4,,0)</f>
        <v>Medium</v>
      </c>
      <c r="Q2976" s="29" t="str">
        <f>_xlfn.XLOOKUP($I2976,mapping!$M$2:$M$4,mapping!$N$2:$N$4,,0)</f>
        <v>On-site</v>
      </c>
    </row>
    <row r="2977" spans="1:17" x14ac:dyDescent="0.25">
      <c r="A2977" s="28">
        <v>2022</v>
      </c>
      <c r="B2977" s="29" t="s">
        <v>21</v>
      </c>
      <c r="C2977" s="29" t="s">
        <v>12</v>
      </c>
      <c r="D2977" s="29" t="s">
        <v>63</v>
      </c>
      <c r="E2977" s="28">
        <v>149040</v>
      </c>
      <c r="F2977" s="29" t="s">
        <v>14</v>
      </c>
      <c r="G2977" s="28">
        <v>149040</v>
      </c>
      <c r="H2977" s="29" t="s">
        <v>17</v>
      </c>
      <c r="I2977" s="28">
        <v>100</v>
      </c>
      <c r="J2977" s="29" t="s">
        <v>17</v>
      </c>
      <c r="K2977" s="29" t="s">
        <v>16</v>
      </c>
      <c r="L2977" s="29" t="str">
        <f>_xlfn.XLOOKUP($D2977,mapping!$B$2:$B$124,mapping!$A$2:$A$124,,0)</f>
        <v>Data Architect</v>
      </c>
      <c r="M2977" s="29" t="str">
        <f>_xlfn.XLOOKUP($C2977,mapping!$J$2:$J$5,mapping!$K$2:$K$5,,0)</f>
        <v>Full-Time</v>
      </c>
      <c r="N2977" s="29" t="str">
        <f>_xlfn.XLOOKUP($B2977,mapping!$G$2:$G$5,mapping!$H$2:$H$5,,0)</f>
        <v>Senior</v>
      </c>
      <c r="O2977" s="29" t="str">
        <f>_xlfn.XLOOKUP($J2977,mapping!$D$2:$D$56,mapping!$E$2:$E$56,,0)</f>
        <v>United States</v>
      </c>
      <c r="P2977" s="29" t="str">
        <f>_xlfn.XLOOKUP($K2977,mapping!$P$2:$P$4,mapping!$Q$2:$Q$4,,0)</f>
        <v>Medium</v>
      </c>
      <c r="Q2977" s="29" t="str">
        <f>_xlfn.XLOOKUP($I2977,mapping!$M$2:$M$4,mapping!$N$2:$N$4,,0)</f>
        <v>Remote</v>
      </c>
    </row>
    <row r="2978" spans="1:17" x14ac:dyDescent="0.25">
      <c r="A2978" s="28">
        <v>2023</v>
      </c>
      <c r="B2978" s="29" t="s">
        <v>21</v>
      </c>
      <c r="C2978" s="29" t="s">
        <v>12</v>
      </c>
      <c r="D2978" s="29" t="s">
        <v>26</v>
      </c>
      <c r="E2978" s="28">
        <v>142200</v>
      </c>
      <c r="F2978" s="29" t="s">
        <v>14</v>
      </c>
      <c r="G2978" s="28">
        <v>142200</v>
      </c>
      <c r="H2978" s="29" t="s">
        <v>36</v>
      </c>
      <c r="I2978" s="28">
        <v>0</v>
      </c>
      <c r="J2978" s="29" t="s">
        <v>36</v>
      </c>
      <c r="K2978" s="29" t="s">
        <v>16</v>
      </c>
      <c r="L2978" s="29" t="str">
        <f>_xlfn.XLOOKUP($D2978,mapping!$B$2:$B$124,mapping!$A$2:$A$124,,0)</f>
        <v>Data Engineer</v>
      </c>
      <c r="M2978" s="29" t="str">
        <f>_xlfn.XLOOKUP($C2978,mapping!$J$2:$J$5,mapping!$K$2:$K$5,,0)</f>
        <v>Full-Time</v>
      </c>
      <c r="N2978" s="29" t="str">
        <f>_xlfn.XLOOKUP($B2978,mapping!$G$2:$G$5,mapping!$H$2:$H$5,,0)</f>
        <v>Senior</v>
      </c>
      <c r="O2978" s="29" t="str">
        <f>_xlfn.XLOOKUP($J2978,mapping!$D$2:$D$56,mapping!$E$2:$E$56,,0)</f>
        <v>Germany</v>
      </c>
      <c r="P2978" s="29" t="str">
        <f>_xlfn.XLOOKUP($K2978,mapping!$P$2:$P$4,mapping!$Q$2:$Q$4,,0)</f>
        <v>Medium</v>
      </c>
      <c r="Q2978" s="29" t="str">
        <f>_xlfn.XLOOKUP($I2978,mapping!$M$2:$M$4,mapping!$N$2:$N$4,,0)</f>
        <v>On-site</v>
      </c>
    </row>
    <row r="2979" spans="1:17" x14ac:dyDescent="0.25">
      <c r="A2979" s="28">
        <v>2024</v>
      </c>
      <c r="B2979" s="29" t="s">
        <v>21</v>
      </c>
      <c r="C2979" s="29" t="s">
        <v>12</v>
      </c>
      <c r="D2979" s="29" t="s">
        <v>22</v>
      </c>
      <c r="E2979" s="28">
        <v>153000</v>
      </c>
      <c r="F2979" s="29" t="s">
        <v>14</v>
      </c>
      <c r="G2979" s="28">
        <v>153000</v>
      </c>
      <c r="H2979" s="29" t="s">
        <v>17</v>
      </c>
      <c r="I2979" s="28">
        <v>100</v>
      </c>
      <c r="J2979" s="29" t="s">
        <v>17</v>
      </c>
      <c r="K2979" s="29" t="s">
        <v>16</v>
      </c>
      <c r="L2979" s="29" t="str">
        <f>_xlfn.XLOOKUP($D2979,mapping!$B$2:$B$124,mapping!$A$2:$A$124,,0)</f>
        <v>Data Scientist</v>
      </c>
      <c r="M2979" s="29" t="str">
        <f>_xlfn.XLOOKUP($C2979,mapping!$J$2:$J$5,mapping!$K$2:$K$5,,0)</f>
        <v>Full-Time</v>
      </c>
      <c r="N2979" s="29" t="str">
        <f>_xlfn.XLOOKUP($B2979,mapping!$G$2:$G$5,mapping!$H$2:$H$5,,0)</f>
        <v>Senior</v>
      </c>
      <c r="O2979" s="29" t="str">
        <f>_xlfn.XLOOKUP($J2979,mapping!$D$2:$D$56,mapping!$E$2:$E$56,,0)</f>
        <v>United States</v>
      </c>
      <c r="P2979" s="29" t="str">
        <f>_xlfn.XLOOKUP($K2979,mapping!$P$2:$P$4,mapping!$Q$2:$Q$4,,0)</f>
        <v>Medium</v>
      </c>
      <c r="Q2979" s="29" t="str">
        <f>_xlfn.XLOOKUP($I2979,mapping!$M$2:$M$4,mapping!$N$2:$N$4,,0)</f>
        <v>Remote</v>
      </c>
    </row>
    <row r="2980" spans="1:17" x14ac:dyDescent="0.25">
      <c r="A2980" s="28">
        <v>2023</v>
      </c>
      <c r="B2980" s="29" t="s">
        <v>21</v>
      </c>
      <c r="C2980" s="29" t="s">
        <v>12</v>
      </c>
      <c r="D2980" s="29" t="s">
        <v>18</v>
      </c>
      <c r="E2980" s="28">
        <v>142200</v>
      </c>
      <c r="F2980" s="29" t="s">
        <v>14</v>
      </c>
      <c r="G2980" s="28">
        <v>142200</v>
      </c>
      <c r="H2980" s="29" t="s">
        <v>17</v>
      </c>
      <c r="I2980" s="28">
        <v>100</v>
      </c>
      <c r="J2980" s="29" t="s">
        <v>17</v>
      </c>
      <c r="K2980" s="29" t="s">
        <v>16</v>
      </c>
      <c r="L2980" s="29" t="str">
        <f>_xlfn.XLOOKUP($D2980,mapping!$B$2:$B$124,mapping!$A$2:$A$124,,0)</f>
        <v>Machine Learning Engineer</v>
      </c>
      <c r="M2980" s="29" t="str">
        <f>_xlfn.XLOOKUP($C2980,mapping!$J$2:$J$5,mapping!$K$2:$K$5,,0)</f>
        <v>Full-Time</v>
      </c>
      <c r="N2980" s="29" t="str">
        <f>_xlfn.XLOOKUP($B2980,mapping!$G$2:$G$5,mapping!$H$2:$H$5,,0)</f>
        <v>Senior</v>
      </c>
      <c r="O2980" s="29" t="str">
        <f>_xlfn.XLOOKUP($J2980,mapping!$D$2:$D$56,mapping!$E$2:$E$56,,0)</f>
        <v>United States</v>
      </c>
      <c r="P2980" s="29" t="str">
        <f>_xlfn.XLOOKUP($K2980,mapping!$P$2:$P$4,mapping!$Q$2:$Q$4,,0)</f>
        <v>Medium</v>
      </c>
      <c r="Q2980" s="29" t="str">
        <f>_xlfn.XLOOKUP($I2980,mapping!$M$2:$M$4,mapping!$N$2:$N$4,,0)</f>
        <v>Remote</v>
      </c>
    </row>
    <row r="2981" spans="1:17" x14ac:dyDescent="0.25">
      <c r="A2981" s="28">
        <v>2023</v>
      </c>
      <c r="B2981" s="29" t="s">
        <v>21</v>
      </c>
      <c r="C2981" s="29" t="s">
        <v>12</v>
      </c>
      <c r="D2981" s="29" t="s">
        <v>18</v>
      </c>
      <c r="E2981" s="28">
        <v>166600</v>
      </c>
      <c r="F2981" s="29" t="s">
        <v>14</v>
      </c>
      <c r="G2981" s="28">
        <v>166600</v>
      </c>
      <c r="H2981" s="29" t="s">
        <v>17</v>
      </c>
      <c r="I2981" s="28">
        <v>0</v>
      </c>
      <c r="J2981" s="29" t="s">
        <v>17</v>
      </c>
      <c r="K2981" s="29" t="s">
        <v>16</v>
      </c>
      <c r="L2981" s="29" t="str">
        <f>_xlfn.XLOOKUP($D2981,mapping!$B$2:$B$124,mapping!$A$2:$A$124,,0)</f>
        <v>Machine Learning Engineer</v>
      </c>
      <c r="M2981" s="29" t="str">
        <f>_xlfn.XLOOKUP($C2981,mapping!$J$2:$J$5,mapping!$K$2:$K$5,,0)</f>
        <v>Full-Time</v>
      </c>
      <c r="N2981" s="29" t="str">
        <f>_xlfn.XLOOKUP($B2981,mapping!$G$2:$G$5,mapping!$H$2:$H$5,,0)</f>
        <v>Senior</v>
      </c>
      <c r="O2981" s="29" t="str">
        <f>_xlfn.XLOOKUP($J2981,mapping!$D$2:$D$56,mapping!$E$2:$E$56,,0)</f>
        <v>United States</v>
      </c>
      <c r="P2981" s="29" t="str">
        <f>_xlfn.XLOOKUP($K2981,mapping!$P$2:$P$4,mapping!$Q$2:$Q$4,,0)</f>
        <v>Medium</v>
      </c>
      <c r="Q2981" s="29" t="str">
        <f>_xlfn.XLOOKUP($I2981,mapping!$M$2:$M$4,mapping!$N$2:$N$4,,0)</f>
        <v>On-site</v>
      </c>
    </row>
    <row r="2982" spans="1:17" x14ac:dyDescent="0.25">
      <c r="A2982" s="28">
        <v>2023</v>
      </c>
      <c r="B2982" s="29" t="s">
        <v>21</v>
      </c>
      <c r="C2982" s="29" t="s">
        <v>12</v>
      </c>
      <c r="D2982" s="29" t="s">
        <v>34</v>
      </c>
      <c r="E2982" s="28">
        <v>198800</v>
      </c>
      <c r="F2982" s="29" t="s">
        <v>14</v>
      </c>
      <c r="G2982" s="28">
        <v>198800</v>
      </c>
      <c r="H2982" s="29" t="s">
        <v>17</v>
      </c>
      <c r="I2982" s="28">
        <v>0</v>
      </c>
      <c r="J2982" s="29" t="s">
        <v>17</v>
      </c>
      <c r="K2982" s="29" t="s">
        <v>16</v>
      </c>
      <c r="L2982" s="29" t="str">
        <f>_xlfn.XLOOKUP($D2982,mapping!$B$2:$B$124,mapping!$A$2:$A$124,,0)</f>
        <v>Researcher</v>
      </c>
      <c r="M2982" s="29" t="str">
        <f>_xlfn.XLOOKUP($C2982,mapping!$J$2:$J$5,mapping!$K$2:$K$5,,0)</f>
        <v>Full-Time</v>
      </c>
      <c r="N2982" s="29" t="str">
        <f>_xlfn.XLOOKUP($B2982,mapping!$G$2:$G$5,mapping!$H$2:$H$5,,0)</f>
        <v>Senior</v>
      </c>
      <c r="O2982" s="29" t="str">
        <f>_xlfn.XLOOKUP($J2982,mapping!$D$2:$D$56,mapping!$E$2:$E$56,,0)</f>
        <v>United States</v>
      </c>
      <c r="P2982" s="29" t="str">
        <f>_xlfn.XLOOKUP($K2982,mapping!$P$2:$P$4,mapping!$Q$2:$Q$4,,0)</f>
        <v>Medium</v>
      </c>
      <c r="Q2982" s="29" t="str">
        <f>_xlfn.XLOOKUP($I2982,mapping!$M$2:$M$4,mapping!$N$2:$N$4,,0)</f>
        <v>On-site</v>
      </c>
    </row>
    <row r="2983" spans="1:17" x14ac:dyDescent="0.25">
      <c r="A2983" s="28">
        <v>2024</v>
      </c>
      <c r="B2983" s="29" t="s">
        <v>21</v>
      </c>
      <c r="C2983" s="29" t="s">
        <v>12</v>
      </c>
      <c r="D2983" s="29" t="s">
        <v>34</v>
      </c>
      <c r="E2983" s="28">
        <v>234000</v>
      </c>
      <c r="F2983" s="29" t="s">
        <v>14</v>
      </c>
      <c r="G2983" s="28">
        <v>234000</v>
      </c>
      <c r="H2983" s="29" t="s">
        <v>17</v>
      </c>
      <c r="I2983" s="28">
        <v>0</v>
      </c>
      <c r="J2983" s="29" t="s">
        <v>17</v>
      </c>
      <c r="K2983" s="29" t="s">
        <v>16</v>
      </c>
      <c r="L2983" s="29" t="str">
        <f>_xlfn.XLOOKUP($D2983,mapping!$B$2:$B$124,mapping!$A$2:$A$124,,0)</f>
        <v>Researcher</v>
      </c>
      <c r="M2983" s="29" t="str">
        <f>_xlfn.XLOOKUP($C2983,mapping!$J$2:$J$5,mapping!$K$2:$K$5,,0)</f>
        <v>Full-Time</v>
      </c>
      <c r="N2983" s="29" t="str">
        <f>_xlfn.XLOOKUP($B2983,mapping!$G$2:$G$5,mapping!$H$2:$H$5,,0)</f>
        <v>Senior</v>
      </c>
      <c r="O2983" s="29" t="str">
        <f>_xlfn.XLOOKUP($J2983,mapping!$D$2:$D$56,mapping!$E$2:$E$56,,0)</f>
        <v>United States</v>
      </c>
      <c r="P2983" s="29" t="str">
        <f>_xlfn.XLOOKUP($K2983,mapping!$P$2:$P$4,mapping!$Q$2:$Q$4,,0)</f>
        <v>Medium</v>
      </c>
      <c r="Q2983" s="29" t="str">
        <f>_xlfn.XLOOKUP($I2983,mapping!$M$2:$M$4,mapping!$N$2:$N$4,,0)</f>
        <v>On-site</v>
      </c>
    </row>
    <row r="2984" spans="1:17" x14ac:dyDescent="0.25">
      <c r="A2984" s="28">
        <v>2023</v>
      </c>
      <c r="B2984" s="29" t="s">
        <v>21</v>
      </c>
      <c r="C2984" s="29" t="s">
        <v>12</v>
      </c>
      <c r="D2984" s="29" t="s">
        <v>26</v>
      </c>
      <c r="E2984" s="28">
        <v>140000</v>
      </c>
      <c r="F2984" s="29" t="s">
        <v>14</v>
      </c>
      <c r="G2984" s="28">
        <v>140000</v>
      </c>
      <c r="H2984" s="29" t="s">
        <v>17</v>
      </c>
      <c r="I2984" s="28">
        <v>100</v>
      </c>
      <c r="J2984" s="29" t="s">
        <v>17</v>
      </c>
      <c r="K2984" s="29" t="s">
        <v>16</v>
      </c>
      <c r="L2984" s="29" t="str">
        <f>_xlfn.XLOOKUP($D2984,mapping!$B$2:$B$124,mapping!$A$2:$A$124,,0)</f>
        <v>Data Engineer</v>
      </c>
      <c r="M2984" s="29" t="str">
        <f>_xlfn.XLOOKUP($C2984,mapping!$J$2:$J$5,mapping!$K$2:$K$5,,0)</f>
        <v>Full-Time</v>
      </c>
      <c r="N2984" s="29" t="str">
        <f>_xlfn.XLOOKUP($B2984,mapping!$G$2:$G$5,mapping!$H$2:$H$5,,0)</f>
        <v>Senior</v>
      </c>
      <c r="O2984" s="29" t="str">
        <f>_xlfn.XLOOKUP($J2984,mapping!$D$2:$D$56,mapping!$E$2:$E$56,,0)</f>
        <v>United States</v>
      </c>
      <c r="P2984" s="29" t="str">
        <f>_xlfn.XLOOKUP($K2984,mapping!$P$2:$P$4,mapping!$Q$2:$Q$4,,0)</f>
        <v>Medium</v>
      </c>
      <c r="Q2984" s="29" t="str">
        <f>_xlfn.XLOOKUP($I2984,mapping!$M$2:$M$4,mapping!$N$2:$N$4,,0)</f>
        <v>Remote</v>
      </c>
    </row>
    <row r="2985" spans="1:17" x14ac:dyDescent="0.25">
      <c r="A2985" s="28">
        <v>2024</v>
      </c>
      <c r="B2985" s="29" t="s">
        <v>21</v>
      </c>
      <c r="C2985" s="29" t="s">
        <v>12</v>
      </c>
      <c r="D2985" s="29" t="s">
        <v>22</v>
      </c>
      <c r="E2985" s="28">
        <v>204800</v>
      </c>
      <c r="F2985" s="29" t="s">
        <v>14</v>
      </c>
      <c r="G2985" s="28">
        <v>204800</v>
      </c>
      <c r="H2985" s="29" t="s">
        <v>17</v>
      </c>
      <c r="I2985" s="28">
        <v>0</v>
      </c>
      <c r="J2985" s="29" t="s">
        <v>17</v>
      </c>
      <c r="K2985" s="29" t="s">
        <v>16</v>
      </c>
      <c r="L2985" s="29" t="str">
        <f>_xlfn.XLOOKUP($D2985,mapping!$B$2:$B$124,mapping!$A$2:$A$124,,0)</f>
        <v>Data Scientist</v>
      </c>
      <c r="M2985" s="29" t="str">
        <f>_xlfn.XLOOKUP($C2985,mapping!$J$2:$J$5,mapping!$K$2:$K$5,,0)</f>
        <v>Full-Time</v>
      </c>
      <c r="N2985" s="29" t="str">
        <f>_xlfn.XLOOKUP($B2985,mapping!$G$2:$G$5,mapping!$H$2:$H$5,,0)</f>
        <v>Senior</v>
      </c>
      <c r="O2985" s="29" t="str">
        <f>_xlfn.XLOOKUP($J2985,mapping!$D$2:$D$56,mapping!$E$2:$E$56,,0)</f>
        <v>United States</v>
      </c>
      <c r="P2985" s="29" t="str">
        <f>_xlfn.XLOOKUP($K2985,mapping!$P$2:$P$4,mapping!$Q$2:$Q$4,,0)</f>
        <v>Medium</v>
      </c>
      <c r="Q2985" s="29" t="str">
        <f>_xlfn.XLOOKUP($I2985,mapping!$M$2:$M$4,mapping!$N$2:$N$4,,0)</f>
        <v>On-site</v>
      </c>
    </row>
    <row r="2986" spans="1:17" x14ac:dyDescent="0.25">
      <c r="A2986" s="28">
        <v>2022</v>
      </c>
      <c r="B2986" s="29" t="s">
        <v>21</v>
      </c>
      <c r="C2986" s="29" t="s">
        <v>12</v>
      </c>
      <c r="D2986" s="29" t="s">
        <v>22</v>
      </c>
      <c r="E2986" s="28">
        <v>156400</v>
      </c>
      <c r="F2986" s="29" t="s">
        <v>14</v>
      </c>
      <c r="G2986" s="28">
        <v>156400</v>
      </c>
      <c r="H2986" s="29" t="s">
        <v>17</v>
      </c>
      <c r="I2986" s="28">
        <v>0</v>
      </c>
      <c r="J2986" s="29" t="s">
        <v>17</v>
      </c>
      <c r="K2986" s="29" t="s">
        <v>16</v>
      </c>
      <c r="L2986" s="29" t="str">
        <f>_xlfn.XLOOKUP($D2986,mapping!$B$2:$B$124,mapping!$A$2:$A$124,,0)</f>
        <v>Data Scientist</v>
      </c>
      <c r="M2986" s="29" t="str">
        <f>_xlfn.XLOOKUP($C2986,mapping!$J$2:$J$5,mapping!$K$2:$K$5,,0)</f>
        <v>Full-Time</v>
      </c>
      <c r="N2986" s="29" t="str">
        <f>_xlfn.XLOOKUP($B2986,mapping!$G$2:$G$5,mapping!$H$2:$H$5,,0)</f>
        <v>Senior</v>
      </c>
      <c r="O2986" s="29" t="str">
        <f>_xlfn.XLOOKUP($J2986,mapping!$D$2:$D$56,mapping!$E$2:$E$56,,0)</f>
        <v>United States</v>
      </c>
      <c r="P2986" s="29" t="str">
        <f>_xlfn.XLOOKUP($K2986,mapping!$P$2:$P$4,mapping!$Q$2:$Q$4,,0)</f>
        <v>Medium</v>
      </c>
      <c r="Q2986" s="29" t="str">
        <f>_xlfn.XLOOKUP($I2986,mapping!$M$2:$M$4,mapping!$N$2:$N$4,,0)</f>
        <v>On-site</v>
      </c>
    </row>
    <row r="2987" spans="1:17" x14ac:dyDescent="0.25">
      <c r="A2987" s="28">
        <v>2024</v>
      </c>
      <c r="B2987" s="29" t="s">
        <v>21</v>
      </c>
      <c r="C2987" s="29" t="s">
        <v>12</v>
      </c>
      <c r="D2987" s="29" t="s">
        <v>41</v>
      </c>
      <c r="E2987" s="28">
        <v>93300</v>
      </c>
      <c r="F2987" s="29" t="s">
        <v>14</v>
      </c>
      <c r="G2987" s="28">
        <v>93300</v>
      </c>
      <c r="H2987" s="29" t="s">
        <v>17</v>
      </c>
      <c r="I2987" s="28">
        <v>0</v>
      </c>
      <c r="J2987" s="29" t="s">
        <v>17</v>
      </c>
      <c r="K2987" s="29" t="s">
        <v>16</v>
      </c>
      <c r="L2987" s="29" t="str">
        <f>_xlfn.XLOOKUP($D2987,mapping!$B$2:$B$124,mapping!$A$2:$A$124,,0)</f>
        <v>Machine Learning Engineer</v>
      </c>
      <c r="M2987" s="29" t="str">
        <f>_xlfn.XLOOKUP($C2987,mapping!$J$2:$J$5,mapping!$K$2:$K$5,,0)</f>
        <v>Full-Time</v>
      </c>
      <c r="N2987" s="29" t="str">
        <f>_xlfn.XLOOKUP($B2987,mapping!$G$2:$G$5,mapping!$H$2:$H$5,,0)</f>
        <v>Senior</v>
      </c>
      <c r="O2987" s="29" t="str">
        <f>_xlfn.XLOOKUP($J2987,mapping!$D$2:$D$56,mapping!$E$2:$E$56,,0)</f>
        <v>United States</v>
      </c>
      <c r="P2987" s="29" t="str">
        <f>_xlfn.XLOOKUP($K2987,mapping!$P$2:$P$4,mapping!$Q$2:$Q$4,,0)</f>
        <v>Medium</v>
      </c>
      <c r="Q2987" s="29" t="str">
        <f>_xlfn.XLOOKUP($I2987,mapping!$M$2:$M$4,mapping!$N$2:$N$4,,0)</f>
        <v>On-site</v>
      </c>
    </row>
    <row r="2988" spans="1:17" x14ac:dyDescent="0.25">
      <c r="A2988" s="28">
        <v>2024</v>
      </c>
      <c r="B2988" s="29" t="s">
        <v>21</v>
      </c>
      <c r="C2988" s="29" t="s">
        <v>12</v>
      </c>
      <c r="D2988" s="29" t="s">
        <v>22</v>
      </c>
      <c r="E2988" s="28">
        <v>218500</v>
      </c>
      <c r="F2988" s="29" t="s">
        <v>14</v>
      </c>
      <c r="G2988" s="28">
        <v>218500</v>
      </c>
      <c r="H2988" s="29" t="s">
        <v>17</v>
      </c>
      <c r="I2988" s="28">
        <v>100</v>
      </c>
      <c r="J2988" s="29" t="s">
        <v>17</v>
      </c>
      <c r="K2988" s="29" t="s">
        <v>16</v>
      </c>
      <c r="L2988" s="29" t="str">
        <f>_xlfn.XLOOKUP($D2988,mapping!$B$2:$B$124,mapping!$A$2:$A$124,,0)</f>
        <v>Data Scientist</v>
      </c>
      <c r="M2988" s="29" t="str">
        <f>_xlfn.XLOOKUP($C2988,mapping!$J$2:$J$5,mapping!$K$2:$K$5,,0)</f>
        <v>Full-Time</v>
      </c>
      <c r="N2988" s="29" t="str">
        <f>_xlfn.XLOOKUP($B2988,mapping!$G$2:$G$5,mapping!$H$2:$H$5,,0)</f>
        <v>Senior</v>
      </c>
      <c r="O2988" s="29" t="str">
        <f>_xlfn.XLOOKUP($J2988,mapping!$D$2:$D$56,mapping!$E$2:$E$56,,0)</f>
        <v>United States</v>
      </c>
      <c r="P2988" s="29" t="str">
        <f>_xlfn.XLOOKUP($K2988,mapping!$P$2:$P$4,mapping!$Q$2:$Q$4,,0)</f>
        <v>Medium</v>
      </c>
      <c r="Q2988" s="29" t="str">
        <f>_xlfn.XLOOKUP($I2988,mapping!$M$2:$M$4,mapping!$N$2:$N$4,,0)</f>
        <v>Remote</v>
      </c>
    </row>
    <row r="2989" spans="1:17" x14ac:dyDescent="0.25">
      <c r="A2989" s="28">
        <v>2023</v>
      </c>
      <c r="B2989" s="29" t="s">
        <v>11</v>
      </c>
      <c r="C2989" s="29" t="s">
        <v>12</v>
      </c>
      <c r="D2989" s="29" t="s">
        <v>26</v>
      </c>
      <c r="E2989" s="28">
        <v>169000</v>
      </c>
      <c r="F2989" s="29" t="s">
        <v>14</v>
      </c>
      <c r="G2989" s="28">
        <v>169000</v>
      </c>
      <c r="H2989" s="29" t="s">
        <v>17</v>
      </c>
      <c r="I2989" s="28">
        <v>0</v>
      </c>
      <c r="J2989" s="29" t="s">
        <v>17</v>
      </c>
      <c r="K2989" s="29" t="s">
        <v>16</v>
      </c>
      <c r="L2989" s="29" t="str">
        <f>_xlfn.XLOOKUP($D2989,mapping!$B$2:$B$124,mapping!$A$2:$A$124,,0)</f>
        <v>Data Engineer</v>
      </c>
      <c r="M2989" s="29" t="str">
        <f>_xlfn.XLOOKUP($C2989,mapping!$J$2:$J$5,mapping!$K$2:$K$5,,0)</f>
        <v>Full-Time</v>
      </c>
      <c r="N2989" s="29" t="str">
        <f>_xlfn.XLOOKUP($B2989,mapping!$G$2:$G$5,mapping!$H$2:$H$5,,0)</f>
        <v>Mid-Level</v>
      </c>
      <c r="O2989" s="29" t="str">
        <f>_xlfn.XLOOKUP($J2989,mapping!$D$2:$D$56,mapping!$E$2:$E$56,,0)</f>
        <v>United States</v>
      </c>
      <c r="P2989" s="29" t="str">
        <f>_xlfn.XLOOKUP($K2989,mapping!$P$2:$P$4,mapping!$Q$2:$Q$4,,0)</f>
        <v>Medium</v>
      </c>
      <c r="Q2989" s="29" t="str">
        <f>_xlfn.XLOOKUP($I2989,mapping!$M$2:$M$4,mapping!$N$2:$N$4,,0)</f>
        <v>On-site</v>
      </c>
    </row>
    <row r="2990" spans="1:17" x14ac:dyDescent="0.25">
      <c r="A2990" s="28">
        <v>2024</v>
      </c>
      <c r="B2990" s="29" t="s">
        <v>21</v>
      </c>
      <c r="C2990" s="29" t="s">
        <v>12</v>
      </c>
      <c r="D2990" s="29" t="s">
        <v>75</v>
      </c>
      <c r="E2990" s="28">
        <v>145000</v>
      </c>
      <c r="F2990" s="29" t="s">
        <v>14</v>
      </c>
      <c r="G2990" s="28">
        <v>145000</v>
      </c>
      <c r="H2990" s="29" t="s">
        <v>17</v>
      </c>
      <c r="I2990" s="28">
        <v>100</v>
      </c>
      <c r="J2990" s="29" t="s">
        <v>17</v>
      </c>
      <c r="K2990" s="29" t="s">
        <v>16</v>
      </c>
      <c r="L2990" s="29" t="str">
        <f>_xlfn.XLOOKUP($D2990,mapping!$B$2:$B$124,mapping!$A$2:$A$124,,0)</f>
        <v>Data Manager</v>
      </c>
      <c r="M2990" s="29" t="str">
        <f>_xlfn.XLOOKUP($C2990,mapping!$J$2:$J$5,mapping!$K$2:$K$5,,0)</f>
        <v>Full-Time</v>
      </c>
      <c r="N2990" s="29" t="str">
        <f>_xlfn.XLOOKUP($B2990,mapping!$G$2:$G$5,mapping!$H$2:$H$5,,0)</f>
        <v>Senior</v>
      </c>
      <c r="O2990" s="29" t="str">
        <f>_xlfn.XLOOKUP($J2990,mapping!$D$2:$D$56,mapping!$E$2:$E$56,,0)</f>
        <v>United States</v>
      </c>
      <c r="P2990" s="29" t="str">
        <f>_xlfn.XLOOKUP($K2990,mapping!$P$2:$P$4,mapping!$Q$2:$Q$4,,0)</f>
        <v>Medium</v>
      </c>
      <c r="Q2990" s="29" t="str">
        <f>_xlfn.XLOOKUP($I2990,mapping!$M$2:$M$4,mapping!$N$2:$N$4,,0)</f>
        <v>Remote</v>
      </c>
    </row>
    <row r="2991" spans="1:17" x14ac:dyDescent="0.25">
      <c r="A2991" s="28">
        <v>2023</v>
      </c>
      <c r="B2991" s="29" t="s">
        <v>11</v>
      </c>
      <c r="C2991" s="29" t="s">
        <v>12</v>
      </c>
      <c r="D2991" s="29" t="s">
        <v>13</v>
      </c>
      <c r="E2991" s="28">
        <v>120000</v>
      </c>
      <c r="F2991" s="29" t="s">
        <v>14</v>
      </c>
      <c r="G2991" s="28">
        <v>120000</v>
      </c>
      <c r="H2991" s="29" t="s">
        <v>17</v>
      </c>
      <c r="I2991" s="28">
        <v>0</v>
      </c>
      <c r="J2991" s="29" t="s">
        <v>17</v>
      </c>
      <c r="K2991" s="29" t="s">
        <v>16</v>
      </c>
      <c r="L2991" s="29" t="str">
        <f>_xlfn.XLOOKUP($D2991,mapping!$B$2:$B$124,mapping!$A$2:$A$124,,0)</f>
        <v>Data Analyst</v>
      </c>
      <c r="M2991" s="29" t="str">
        <f>_xlfn.XLOOKUP($C2991,mapping!$J$2:$J$5,mapping!$K$2:$K$5,,0)</f>
        <v>Full-Time</v>
      </c>
      <c r="N2991" s="29" t="str">
        <f>_xlfn.XLOOKUP($B2991,mapping!$G$2:$G$5,mapping!$H$2:$H$5,,0)</f>
        <v>Mid-Level</v>
      </c>
      <c r="O2991" s="29" t="str">
        <f>_xlfn.XLOOKUP($J2991,mapping!$D$2:$D$56,mapping!$E$2:$E$56,,0)</f>
        <v>United States</v>
      </c>
      <c r="P2991" s="29" t="str">
        <f>_xlfn.XLOOKUP($K2991,mapping!$P$2:$P$4,mapping!$Q$2:$Q$4,,0)</f>
        <v>Medium</v>
      </c>
      <c r="Q2991" s="29" t="str">
        <f>_xlfn.XLOOKUP($I2991,mapping!$M$2:$M$4,mapping!$N$2:$N$4,,0)</f>
        <v>On-site</v>
      </c>
    </row>
    <row r="2992" spans="1:17" x14ac:dyDescent="0.25">
      <c r="A2992" s="28">
        <v>2023</v>
      </c>
      <c r="B2992" s="29" t="s">
        <v>29</v>
      </c>
      <c r="C2992" s="29" t="s">
        <v>12</v>
      </c>
      <c r="D2992" s="29" t="s">
        <v>34</v>
      </c>
      <c r="E2992" s="28">
        <v>100400</v>
      </c>
      <c r="F2992" s="29" t="s">
        <v>14</v>
      </c>
      <c r="G2992" s="28">
        <v>100400</v>
      </c>
      <c r="H2992" s="29" t="s">
        <v>17</v>
      </c>
      <c r="I2992" s="28">
        <v>0</v>
      </c>
      <c r="J2992" s="29" t="s">
        <v>17</v>
      </c>
      <c r="K2992" s="29" t="s">
        <v>33</v>
      </c>
      <c r="L2992" s="29" t="str">
        <f>_xlfn.XLOOKUP($D2992,mapping!$B$2:$B$124,mapping!$A$2:$A$124,,0)</f>
        <v>Researcher</v>
      </c>
      <c r="M2992" s="29" t="str">
        <f>_xlfn.XLOOKUP($C2992,mapping!$J$2:$J$5,mapping!$K$2:$K$5,,0)</f>
        <v>Full-Time</v>
      </c>
      <c r="N2992" s="29" t="str">
        <f>_xlfn.XLOOKUP($B2992,mapping!$G$2:$G$5,mapping!$H$2:$H$5,,0)</f>
        <v>Junior</v>
      </c>
      <c r="O2992" s="29" t="str">
        <f>_xlfn.XLOOKUP($J2992,mapping!$D$2:$D$56,mapping!$E$2:$E$56,,0)</f>
        <v>United States</v>
      </c>
      <c r="P2992" s="29" t="str">
        <f>_xlfn.XLOOKUP($K2992,mapping!$P$2:$P$4,mapping!$Q$2:$Q$4,,0)</f>
        <v>Large</v>
      </c>
      <c r="Q2992" s="29" t="str">
        <f>_xlfn.XLOOKUP($I2992,mapping!$M$2:$M$4,mapping!$N$2:$N$4,,0)</f>
        <v>On-site</v>
      </c>
    </row>
    <row r="2993" spans="1:17" x14ac:dyDescent="0.25">
      <c r="A2993" s="28">
        <v>2023</v>
      </c>
      <c r="B2993" s="29" t="s">
        <v>21</v>
      </c>
      <c r="C2993" s="29" t="s">
        <v>12</v>
      </c>
      <c r="D2993" s="29" t="s">
        <v>50</v>
      </c>
      <c r="E2993" s="28">
        <v>180514</v>
      </c>
      <c r="F2993" s="29" t="s">
        <v>14</v>
      </c>
      <c r="G2993" s="28">
        <v>180514</v>
      </c>
      <c r="H2993" s="29" t="s">
        <v>17</v>
      </c>
      <c r="I2993" s="28">
        <v>100</v>
      </c>
      <c r="J2993" s="29" t="s">
        <v>17</v>
      </c>
      <c r="K2993" s="29" t="s">
        <v>16</v>
      </c>
      <c r="L2993" s="29" t="str">
        <f>_xlfn.XLOOKUP($D2993,mapping!$B$2:$B$124,mapping!$A$2:$A$124,,0)</f>
        <v>Machine Learning Engineer</v>
      </c>
      <c r="M2993" s="29" t="str">
        <f>_xlfn.XLOOKUP($C2993,mapping!$J$2:$J$5,mapping!$K$2:$K$5,,0)</f>
        <v>Full-Time</v>
      </c>
      <c r="N2993" s="29" t="str">
        <f>_xlfn.XLOOKUP($B2993,mapping!$G$2:$G$5,mapping!$H$2:$H$5,,0)</f>
        <v>Senior</v>
      </c>
      <c r="O2993" s="29" t="str">
        <f>_xlfn.XLOOKUP($J2993,mapping!$D$2:$D$56,mapping!$E$2:$E$56,,0)</f>
        <v>United States</v>
      </c>
      <c r="P2993" s="29" t="str">
        <f>_xlfn.XLOOKUP($K2993,mapping!$P$2:$P$4,mapping!$Q$2:$Q$4,,0)</f>
        <v>Medium</v>
      </c>
      <c r="Q2993" s="29" t="str">
        <f>_xlfn.XLOOKUP($I2993,mapping!$M$2:$M$4,mapping!$N$2:$N$4,,0)</f>
        <v>Remote</v>
      </c>
    </row>
    <row r="2994" spans="1:17" x14ac:dyDescent="0.25">
      <c r="A2994" s="28">
        <v>2023</v>
      </c>
      <c r="B2994" s="29" t="s">
        <v>21</v>
      </c>
      <c r="C2994" s="29" t="s">
        <v>12</v>
      </c>
      <c r="D2994" s="29" t="s">
        <v>22</v>
      </c>
      <c r="E2994" s="28">
        <v>359170</v>
      </c>
      <c r="F2994" s="29" t="s">
        <v>14</v>
      </c>
      <c r="G2994" s="28">
        <v>359170</v>
      </c>
      <c r="H2994" s="29" t="s">
        <v>17</v>
      </c>
      <c r="I2994" s="28">
        <v>0</v>
      </c>
      <c r="J2994" s="29" t="s">
        <v>17</v>
      </c>
      <c r="K2994" s="29" t="s">
        <v>16</v>
      </c>
      <c r="L2994" s="29" t="str">
        <f>_xlfn.XLOOKUP($D2994,mapping!$B$2:$B$124,mapping!$A$2:$A$124,,0)</f>
        <v>Data Scientist</v>
      </c>
      <c r="M2994" s="29" t="str">
        <f>_xlfn.XLOOKUP($C2994,mapping!$J$2:$J$5,mapping!$K$2:$K$5,,0)</f>
        <v>Full-Time</v>
      </c>
      <c r="N2994" s="29" t="str">
        <f>_xlfn.XLOOKUP($B2994,mapping!$G$2:$G$5,mapping!$H$2:$H$5,,0)</f>
        <v>Senior</v>
      </c>
      <c r="O2994" s="29" t="str">
        <f>_xlfn.XLOOKUP($J2994,mapping!$D$2:$D$56,mapping!$E$2:$E$56,,0)</f>
        <v>United States</v>
      </c>
      <c r="P2994" s="29" t="str">
        <f>_xlfn.XLOOKUP($K2994,mapping!$P$2:$P$4,mapping!$Q$2:$Q$4,,0)</f>
        <v>Medium</v>
      </c>
      <c r="Q2994" s="29" t="str">
        <f>_xlfn.XLOOKUP($I2994,mapping!$M$2:$M$4,mapping!$N$2:$N$4,,0)</f>
        <v>On-site</v>
      </c>
    </row>
    <row r="2995" spans="1:17" x14ac:dyDescent="0.25">
      <c r="A2995" s="28">
        <v>2021</v>
      </c>
      <c r="B2995" s="29" t="s">
        <v>11</v>
      </c>
      <c r="C2995" s="29" t="s">
        <v>12</v>
      </c>
      <c r="D2995" s="29" t="s">
        <v>18</v>
      </c>
      <c r="E2995" s="28">
        <v>21000</v>
      </c>
      <c r="F2995" s="29" t="s">
        <v>19</v>
      </c>
      <c r="G2995" s="28">
        <v>24823</v>
      </c>
      <c r="H2995" s="29" t="s">
        <v>136</v>
      </c>
      <c r="I2995" s="28">
        <v>50</v>
      </c>
      <c r="J2995" s="29" t="s">
        <v>136</v>
      </c>
      <c r="K2995" s="29" t="s">
        <v>33</v>
      </c>
      <c r="L2995" s="29" t="str">
        <f>_xlfn.XLOOKUP($D2995,mapping!$B$2:$B$124,mapping!$A$2:$A$124,,0)</f>
        <v>Machine Learning Engineer</v>
      </c>
      <c r="M2995" s="29" t="str">
        <f>_xlfn.XLOOKUP($C2995,mapping!$J$2:$J$5,mapping!$K$2:$K$5,,0)</f>
        <v>Full-Time</v>
      </c>
      <c r="N2995" s="29" t="str">
        <f>_xlfn.XLOOKUP($B2995,mapping!$G$2:$G$5,mapping!$H$2:$H$5,,0)</f>
        <v>Mid-Level</v>
      </c>
      <c r="O2995" s="29" t="str">
        <f>_xlfn.XLOOKUP($J2995,mapping!$D$2:$D$56,mapping!$E$2:$E$56,,0)</f>
        <v>Slovenia</v>
      </c>
      <c r="P2995" s="29" t="str">
        <f>_xlfn.XLOOKUP($K2995,mapping!$P$2:$P$4,mapping!$Q$2:$Q$4,,0)</f>
        <v>Large</v>
      </c>
      <c r="Q2995" s="29" t="str">
        <f>_xlfn.XLOOKUP($I2995,mapping!$M$2:$M$4,mapping!$N$2:$N$4,,0)</f>
        <v>Hybrid</v>
      </c>
    </row>
    <row r="2996" spans="1:17" x14ac:dyDescent="0.25">
      <c r="A2996" s="28">
        <v>2023</v>
      </c>
      <c r="B2996" s="29" t="s">
        <v>29</v>
      </c>
      <c r="C2996" s="29" t="s">
        <v>12</v>
      </c>
      <c r="D2996" s="29" t="s">
        <v>13</v>
      </c>
      <c r="E2996" s="28">
        <v>133000</v>
      </c>
      <c r="F2996" s="29" t="s">
        <v>14</v>
      </c>
      <c r="G2996" s="28">
        <v>133000</v>
      </c>
      <c r="H2996" s="29" t="s">
        <v>17</v>
      </c>
      <c r="I2996" s="28">
        <v>0</v>
      </c>
      <c r="J2996" s="29" t="s">
        <v>17</v>
      </c>
      <c r="K2996" s="29" t="s">
        <v>16</v>
      </c>
      <c r="L2996" s="29" t="str">
        <f>_xlfn.XLOOKUP($D2996,mapping!$B$2:$B$124,mapping!$A$2:$A$124,,0)</f>
        <v>Data Analyst</v>
      </c>
      <c r="M2996" s="29" t="str">
        <f>_xlfn.XLOOKUP($C2996,mapping!$J$2:$J$5,mapping!$K$2:$K$5,,0)</f>
        <v>Full-Time</v>
      </c>
      <c r="N2996" s="29" t="str">
        <f>_xlfn.XLOOKUP($B2996,mapping!$G$2:$G$5,mapping!$H$2:$H$5,,0)</f>
        <v>Junior</v>
      </c>
      <c r="O2996" s="29" t="str">
        <f>_xlfn.XLOOKUP($J2996,mapping!$D$2:$D$56,mapping!$E$2:$E$56,,0)</f>
        <v>United States</v>
      </c>
      <c r="P2996" s="29" t="str">
        <f>_xlfn.XLOOKUP($K2996,mapping!$P$2:$P$4,mapping!$Q$2:$Q$4,,0)</f>
        <v>Medium</v>
      </c>
      <c r="Q2996" s="29" t="str">
        <f>_xlfn.XLOOKUP($I2996,mapping!$M$2:$M$4,mapping!$N$2:$N$4,,0)</f>
        <v>On-site</v>
      </c>
    </row>
    <row r="2997" spans="1:17" x14ac:dyDescent="0.25">
      <c r="A2997" s="28">
        <v>2023</v>
      </c>
      <c r="B2997" s="29" t="s">
        <v>21</v>
      </c>
      <c r="C2997" s="29" t="s">
        <v>12</v>
      </c>
      <c r="D2997" s="29" t="s">
        <v>22</v>
      </c>
      <c r="E2997" s="28">
        <v>198200</v>
      </c>
      <c r="F2997" s="29" t="s">
        <v>14</v>
      </c>
      <c r="G2997" s="28">
        <v>198200</v>
      </c>
      <c r="H2997" s="29" t="s">
        <v>17</v>
      </c>
      <c r="I2997" s="28">
        <v>100</v>
      </c>
      <c r="J2997" s="29" t="s">
        <v>17</v>
      </c>
      <c r="K2997" s="29" t="s">
        <v>16</v>
      </c>
      <c r="L2997" s="29" t="str">
        <f>_xlfn.XLOOKUP($D2997,mapping!$B$2:$B$124,mapping!$A$2:$A$124,,0)</f>
        <v>Data Scientist</v>
      </c>
      <c r="M2997" s="29" t="str">
        <f>_xlfn.XLOOKUP($C2997,mapping!$J$2:$J$5,mapping!$K$2:$K$5,,0)</f>
        <v>Full-Time</v>
      </c>
      <c r="N2997" s="29" t="str">
        <f>_xlfn.XLOOKUP($B2997,mapping!$G$2:$G$5,mapping!$H$2:$H$5,,0)</f>
        <v>Senior</v>
      </c>
      <c r="O2997" s="29" t="str">
        <f>_xlfn.XLOOKUP($J2997,mapping!$D$2:$D$56,mapping!$E$2:$E$56,,0)</f>
        <v>United States</v>
      </c>
      <c r="P2997" s="29" t="str">
        <f>_xlfn.XLOOKUP($K2997,mapping!$P$2:$P$4,mapping!$Q$2:$Q$4,,0)</f>
        <v>Medium</v>
      </c>
      <c r="Q2997" s="29" t="str">
        <f>_xlfn.XLOOKUP($I2997,mapping!$M$2:$M$4,mapping!$N$2:$N$4,,0)</f>
        <v>Remote</v>
      </c>
    </row>
    <row r="2998" spans="1:17" x14ac:dyDescent="0.25">
      <c r="A2998" s="28">
        <v>2023</v>
      </c>
      <c r="B2998" s="29" t="s">
        <v>21</v>
      </c>
      <c r="C2998" s="29" t="s">
        <v>12</v>
      </c>
      <c r="D2998" s="29" t="s">
        <v>13</v>
      </c>
      <c r="E2998" s="28">
        <v>169000</v>
      </c>
      <c r="F2998" s="29" t="s">
        <v>14</v>
      </c>
      <c r="G2998" s="28">
        <v>169000</v>
      </c>
      <c r="H2998" s="29" t="s">
        <v>17</v>
      </c>
      <c r="I2998" s="28">
        <v>0</v>
      </c>
      <c r="J2998" s="29" t="s">
        <v>17</v>
      </c>
      <c r="K2998" s="29" t="s">
        <v>16</v>
      </c>
      <c r="L2998" s="29" t="str">
        <f>_xlfn.XLOOKUP($D2998,mapping!$B$2:$B$124,mapping!$A$2:$A$124,,0)</f>
        <v>Data Analyst</v>
      </c>
      <c r="M2998" s="29" t="str">
        <f>_xlfn.XLOOKUP($C2998,mapping!$J$2:$J$5,mapping!$K$2:$K$5,,0)</f>
        <v>Full-Time</v>
      </c>
      <c r="N2998" s="29" t="str">
        <f>_xlfn.XLOOKUP($B2998,mapping!$G$2:$G$5,mapping!$H$2:$H$5,,0)</f>
        <v>Senior</v>
      </c>
      <c r="O2998" s="29" t="str">
        <f>_xlfn.XLOOKUP($J2998,mapping!$D$2:$D$56,mapping!$E$2:$E$56,,0)</f>
        <v>United States</v>
      </c>
      <c r="P2998" s="29" t="str">
        <f>_xlfn.XLOOKUP($K2998,mapping!$P$2:$P$4,mapping!$Q$2:$Q$4,,0)</f>
        <v>Medium</v>
      </c>
      <c r="Q2998" s="29" t="str">
        <f>_xlfn.XLOOKUP($I2998,mapping!$M$2:$M$4,mapping!$N$2:$N$4,,0)</f>
        <v>On-site</v>
      </c>
    </row>
    <row r="2999" spans="1:17" x14ac:dyDescent="0.25">
      <c r="A2999" s="28">
        <v>2023</v>
      </c>
      <c r="B2999" s="29" t="s">
        <v>21</v>
      </c>
      <c r="C2999" s="29" t="s">
        <v>12</v>
      </c>
      <c r="D2999" s="29" t="s">
        <v>26</v>
      </c>
      <c r="E2999" s="28">
        <v>169000</v>
      </c>
      <c r="F2999" s="29" t="s">
        <v>14</v>
      </c>
      <c r="G2999" s="28">
        <v>169000</v>
      </c>
      <c r="H2999" s="29" t="s">
        <v>17</v>
      </c>
      <c r="I2999" s="28">
        <v>0</v>
      </c>
      <c r="J2999" s="29" t="s">
        <v>17</v>
      </c>
      <c r="K2999" s="29" t="s">
        <v>16</v>
      </c>
      <c r="L2999" s="29" t="str">
        <f>_xlfn.XLOOKUP($D2999,mapping!$B$2:$B$124,mapping!$A$2:$A$124,,0)</f>
        <v>Data Engineer</v>
      </c>
      <c r="M2999" s="29" t="str">
        <f>_xlfn.XLOOKUP($C2999,mapping!$J$2:$J$5,mapping!$K$2:$K$5,,0)</f>
        <v>Full-Time</v>
      </c>
      <c r="N2999" s="29" t="str">
        <f>_xlfn.XLOOKUP($B2999,mapping!$G$2:$G$5,mapping!$H$2:$H$5,,0)</f>
        <v>Senior</v>
      </c>
      <c r="O2999" s="29" t="str">
        <f>_xlfn.XLOOKUP($J2999,mapping!$D$2:$D$56,mapping!$E$2:$E$56,,0)</f>
        <v>United States</v>
      </c>
      <c r="P2999" s="29" t="str">
        <f>_xlfn.XLOOKUP($K2999,mapping!$P$2:$P$4,mapping!$Q$2:$Q$4,,0)</f>
        <v>Medium</v>
      </c>
      <c r="Q2999" s="29" t="str">
        <f>_xlfn.XLOOKUP($I2999,mapping!$M$2:$M$4,mapping!$N$2:$N$4,,0)</f>
        <v>On-site</v>
      </c>
    </row>
    <row r="3000" spans="1:17" x14ac:dyDescent="0.25">
      <c r="A3000" s="28">
        <v>2022</v>
      </c>
      <c r="B3000" s="29" t="s">
        <v>21</v>
      </c>
      <c r="C3000" s="29" t="s">
        <v>12</v>
      </c>
      <c r="D3000" s="29" t="s">
        <v>26</v>
      </c>
      <c r="E3000" s="28">
        <v>120000</v>
      </c>
      <c r="F3000" s="29" t="s">
        <v>14</v>
      </c>
      <c r="G3000" s="28">
        <v>120000</v>
      </c>
      <c r="H3000" s="29" t="s">
        <v>17</v>
      </c>
      <c r="I3000" s="28">
        <v>0</v>
      </c>
      <c r="J3000" s="29" t="s">
        <v>17</v>
      </c>
      <c r="K3000" s="29" t="s">
        <v>16</v>
      </c>
      <c r="L3000" s="29" t="str">
        <f>_xlfn.XLOOKUP($D3000,mapping!$B$2:$B$124,mapping!$A$2:$A$124,,0)</f>
        <v>Data Engineer</v>
      </c>
      <c r="M3000" s="29" t="str">
        <f>_xlfn.XLOOKUP($C3000,mapping!$J$2:$J$5,mapping!$K$2:$K$5,,0)</f>
        <v>Full-Time</v>
      </c>
      <c r="N3000" s="29" t="str">
        <f>_xlfn.XLOOKUP($B3000,mapping!$G$2:$G$5,mapping!$H$2:$H$5,,0)</f>
        <v>Senior</v>
      </c>
      <c r="O3000" s="29" t="str">
        <f>_xlfn.XLOOKUP($J3000,mapping!$D$2:$D$56,mapping!$E$2:$E$56,,0)</f>
        <v>United States</v>
      </c>
      <c r="P3000" s="29" t="str">
        <f>_xlfn.XLOOKUP($K3000,mapping!$P$2:$P$4,mapping!$Q$2:$Q$4,,0)</f>
        <v>Medium</v>
      </c>
      <c r="Q3000" s="29" t="str">
        <f>_xlfn.XLOOKUP($I3000,mapping!$M$2:$M$4,mapping!$N$2:$N$4,,0)</f>
        <v>On-site</v>
      </c>
    </row>
    <row r="3001" spans="1:17" x14ac:dyDescent="0.25">
      <c r="A3001" s="28">
        <v>2024</v>
      </c>
      <c r="B3001" s="29" t="s">
        <v>21</v>
      </c>
      <c r="C3001" s="29" t="s">
        <v>12</v>
      </c>
      <c r="D3001" s="29" t="s">
        <v>26</v>
      </c>
      <c r="E3001" s="28">
        <v>100000</v>
      </c>
      <c r="F3001" s="29" t="s">
        <v>27</v>
      </c>
      <c r="G3001" s="28">
        <v>125000</v>
      </c>
      <c r="H3001" s="29" t="s">
        <v>28</v>
      </c>
      <c r="I3001" s="28">
        <v>0</v>
      </c>
      <c r="J3001" s="29" t="s">
        <v>28</v>
      </c>
      <c r="K3001" s="29" t="s">
        <v>16</v>
      </c>
      <c r="L3001" s="29" t="str">
        <f>_xlfn.XLOOKUP($D3001,mapping!$B$2:$B$124,mapping!$A$2:$A$124,,0)</f>
        <v>Data Engineer</v>
      </c>
      <c r="M3001" s="29" t="str">
        <f>_xlfn.XLOOKUP($C3001,mapping!$J$2:$J$5,mapping!$K$2:$K$5,,0)</f>
        <v>Full-Time</v>
      </c>
      <c r="N3001" s="29" t="str">
        <f>_xlfn.XLOOKUP($B3001,mapping!$G$2:$G$5,mapping!$H$2:$H$5,,0)</f>
        <v>Senior</v>
      </c>
      <c r="O3001" s="29" t="str">
        <f>_xlfn.XLOOKUP($J3001,mapping!$D$2:$D$56,mapping!$E$2:$E$56,,0)</f>
        <v>United Kingdom</v>
      </c>
      <c r="P3001" s="29" t="str">
        <f>_xlfn.XLOOKUP($K3001,mapping!$P$2:$P$4,mapping!$Q$2:$Q$4,,0)</f>
        <v>Medium</v>
      </c>
      <c r="Q3001" s="29" t="str">
        <f>_xlfn.XLOOKUP($I3001,mapping!$M$2:$M$4,mapping!$N$2:$N$4,,0)</f>
        <v>On-site</v>
      </c>
    </row>
    <row r="3002" spans="1:17" x14ac:dyDescent="0.25">
      <c r="A3002" s="28">
        <v>2023</v>
      </c>
      <c r="B3002" s="29" t="s">
        <v>11</v>
      </c>
      <c r="C3002" s="29" t="s">
        <v>12</v>
      </c>
      <c r="D3002" s="29" t="s">
        <v>176</v>
      </c>
      <c r="E3002" s="28">
        <v>120681</v>
      </c>
      <c r="F3002" s="29" t="s">
        <v>14</v>
      </c>
      <c r="G3002" s="28">
        <v>120681</v>
      </c>
      <c r="H3002" s="29" t="s">
        <v>17</v>
      </c>
      <c r="I3002" s="28">
        <v>100</v>
      </c>
      <c r="J3002" s="29" t="s">
        <v>17</v>
      </c>
      <c r="K3002" s="29" t="s">
        <v>16</v>
      </c>
      <c r="L3002" s="29" t="str">
        <f>_xlfn.XLOOKUP($D3002,mapping!$B$2:$B$124,mapping!$A$2:$A$124,,0)</f>
        <v>Data Engineer</v>
      </c>
      <c r="M3002" s="29" t="str">
        <f>_xlfn.XLOOKUP($C3002,mapping!$J$2:$J$5,mapping!$K$2:$K$5,,0)</f>
        <v>Full-Time</v>
      </c>
      <c r="N3002" s="29" t="str">
        <f>_xlfn.XLOOKUP($B3002,mapping!$G$2:$G$5,mapping!$H$2:$H$5,,0)</f>
        <v>Mid-Level</v>
      </c>
      <c r="O3002" s="29" t="str">
        <f>_xlfn.XLOOKUP($J3002,mapping!$D$2:$D$56,mapping!$E$2:$E$56,,0)</f>
        <v>United States</v>
      </c>
      <c r="P3002" s="29" t="str">
        <f>_xlfn.XLOOKUP($K3002,mapping!$P$2:$P$4,mapping!$Q$2:$Q$4,,0)</f>
        <v>Medium</v>
      </c>
      <c r="Q3002" s="29" t="str">
        <f>_xlfn.XLOOKUP($I3002,mapping!$M$2:$M$4,mapping!$N$2:$N$4,,0)</f>
        <v>Remote</v>
      </c>
    </row>
    <row r="3003" spans="1:17" x14ac:dyDescent="0.25">
      <c r="A3003" s="28">
        <v>2023</v>
      </c>
      <c r="B3003" s="29" t="s">
        <v>21</v>
      </c>
      <c r="C3003" s="29" t="s">
        <v>12</v>
      </c>
      <c r="D3003" s="29" t="s">
        <v>22</v>
      </c>
      <c r="E3003" s="28">
        <v>197600</v>
      </c>
      <c r="F3003" s="29" t="s">
        <v>14</v>
      </c>
      <c r="G3003" s="28">
        <v>197600</v>
      </c>
      <c r="H3003" s="29" t="s">
        <v>17</v>
      </c>
      <c r="I3003" s="28">
        <v>100</v>
      </c>
      <c r="J3003" s="29" t="s">
        <v>17</v>
      </c>
      <c r="K3003" s="29" t="s">
        <v>16</v>
      </c>
      <c r="L3003" s="29" t="str">
        <f>_xlfn.XLOOKUP($D3003,mapping!$B$2:$B$124,mapping!$A$2:$A$124,,0)</f>
        <v>Data Scientist</v>
      </c>
      <c r="M3003" s="29" t="str">
        <f>_xlfn.XLOOKUP($C3003,mapping!$J$2:$J$5,mapping!$K$2:$K$5,,0)</f>
        <v>Full-Time</v>
      </c>
      <c r="N3003" s="29" t="str">
        <f>_xlfn.XLOOKUP($B3003,mapping!$G$2:$G$5,mapping!$H$2:$H$5,,0)</f>
        <v>Senior</v>
      </c>
      <c r="O3003" s="29" t="str">
        <f>_xlfn.XLOOKUP($J3003,mapping!$D$2:$D$56,mapping!$E$2:$E$56,,0)</f>
        <v>United States</v>
      </c>
      <c r="P3003" s="29" t="str">
        <f>_xlfn.XLOOKUP($K3003,mapping!$P$2:$P$4,mapping!$Q$2:$Q$4,,0)</f>
        <v>Medium</v>
      </c>
      <c r="Q3003" s="29" t="str">
        <f>_xlfn.XLOOKUP($I3003,mapping!$M$2:$M$4,mapping!$N$2:$N$4,,0)</f>
        <v>Remote</v>
      </c>
    </row>
    <row r="3004" spans="1:17" x14ac:dyDescent="0.25">
      <c r="A3004" s="28">
        <v>2024</v>
      </c>
      <c r="B3004" s="29" t="s">
        <v>21</v>
      </c>
      <c r="C3004" s="29" t="s">
        <v>12</v>
      </c>
      <c r="D3004" s="29" t="s">
        <v>22</v>
      </c>
      <c r="E3004" s="28">
        <v>165100</v>
      </c>
      <c r="F3004" s="29" t="s">
        <v>14</v>
      </c>
      <c r="G3004" s="28">
        <v>165100</v>
      </c>
      <c r="H3004" s="29" t="s">
        <v>17</v>
      </c>
      <c r="I3004" s="28">
        <v>0</v>
      </c>
      <c r="J3004" s="29" t="s">
        <v>17</v>
      </c>
      <c r="K3004" s="29" t="s">
        <v>16</v>
      </c>
      <c r="L3004" s="29" t="str">
        <f>_xlfn.XLOOKUP($D3004,mapping!$B$2:$B$124,mapping!$A$2:$A$124,,0)</f>
        <v>Data Scientist</v>
      </c>
      <c r="M3004" s="29" t="str">
        <f>_xlfn.XLOOKUP($C3004,mapping!$J$2:$J$5,mapping!$K$2:$K$5,,0)</f>
        <v>Full-Time</v>
      </c>
      <c r="N3004" s="29" t="str">
        <f>_xlfn.XLOOKUP($B3004,mapping!$G$2:$G$5,mapping!$H$2:$H$5,,0)</f>
        <v>Senior</v>
      </c>
      <c r="O3004" s="29" t="str">
        <f>_xlfn.XLOOKUP($J3004,mapping!$D$2:$D$56,mapping!$E$2:$E$56,,0)</f>
        <v>United States</v>
      </c>
      <c r="P3004" s="29" t="str">
        <f>_xlfn.XLOOKUP($K3004,mapping!$P$2:$P$4,mapping!$Q$2:$Q$4,,0)</f>
        <v>Medium</v>
      </c>
      <c r="Q3004" s="29" t="str">
        <f>_xlfn.XLOOKUP($I3004,mapping!$M$2:$M$4,mapping!$N$2:$N$4,,0)</f>
        <v>On-site</v>
      </c>
    </row>
    <row r="3005" spans="1:17" x14ac:dyDescent="0.25">
      <c r="A3005" s="28">
        <v>2024</v>
      </c>
      <c r="B3005" s="29" t="s">
        <v>21</v>
      </c>
      <c r="C3005" s="29" t="s">
        <v>12</v>
      </c>
      <c r="D3005" s="29" t="s">
        <v>13</v>
      </c>
      <c r="E3005" s="28">
        <v>145000</v>
      </c>
      <c r="F3005" s="29" t="s">
        <v>14</v>
      </c>
      <c r="G3005" s="28">
        <v>145000</v>
      </c>
      <c r="H3005" s="29" t="s">
        <v>17</v>
      </c>
      <c r="I3005" s="28">
        <v>0</v>
      </c>
      <c r="J3005" s="29" t="s">
        <v>17</v>
      </c>
      <c r="K3005" s="29" t="s">
        <v>16</v>
      </c>
      <c r="L3005" s="29" t="str">
        <f>_xlfn.XLOOKUP($D3005,mapping!$B$2:$B$124,mapping!$A$2:$A$124,,0)</f>
        <v>Data Analyst</v>
      </c>
      <c r="M3005" s="29" t="str">
        <f>_xlfn.XLOOKUP($C3005,mapping!$J$2:$J$5,mapping!$K$2:$K$5,,0)</f>
        <v>Full-Time</v>
      </c>
      <c r="N3005" s="29" t="str">
        <f>_xlfn.XLOOKUP($B3005,mapping!$G$2:$G$5,mapping!$H$2:$H$5,,0)</f>
        <v>Senior</v>
      </c>
      <c r="O3005" s="29" t="str">
        <f>_xlfn.XLOOKUP($J3005,mapping!$D$2:$D$56,mapping!$E$2:$E$56,,0)</f>
        <v>United States</v>
      </c>
      <c r="P3005" s="29" t="str">
        <f>_xlfn.XLOOKUP($K3005,mapping!$P$2:$P$4,mapping!$Q$2:$Q$4,,0)</f>
        <v>Medium</v>
      </c>
      <c r="Q3005" s="29" t="str">
        <f>_xlfn.XLOOKUP($I3005,mapping!$M$2:$M$4,mapping!$N$2:$N$4,,0)</f>
        <v>On-site</v>
      </c>
    </row>
    <row r="3006" spans="1:17" x14ac:dyDescent="0.25">
      <c r="A3006" s="28">
        <v>2024</v>
      </c>
      <c r="B3006" s="29" t="s">
        <v>21</v>
      </c>
      <c r="C3006" s="29" t="s">
        <v>12</v>
      </c>
      <c r="D3006" s="29" t="s">
        <v>96</v>
      </c>
      <c r="E3006" s="28">
        <v>70000</v>
      </c>
      <c r="F3006" s="29" t="s">
        <v>14</v>
      </c>
      <c r="G3006" s="28">
        <v>70000</v>
      </c>
      <c r="H3006" s="29" t="s">
        <v>17</v>
      </c>
      <c r="I3006" s="28">
        <v>0</v>
      </c>
      <c r="J3006" s="29" t="s">
        <v>17</v>
      </c>
      <c r="K3006" s="29" t="s">
        <v>16</v>
      </c>
      <c r="L3006" s="29" t="str">
        <f>_xlfn.XLOOKUP($D3006,mapping!$B$2:$B$124,mapping!$A$2:$A$124,,0)</f>
        <v>Business Intelligence</v>
      </c>
      <c r="M3006" s="29" t="str">
        <f>_xlfn.XLOOKUP($C3006,mapping!$J$2:$J$5,mapping!$K$2:$K$5,,0)</f>
        <v>Full-Time</v>
      </c>
      <c r="N3006" s="29" t="str">
        <f>_xlfn.XLOOKUP($B3006,mapping!$G$2:$G$5,mapping!$H$2:$H$5,,0)</f>
        <v>Senior</v>
      </c>
      <c r="O3006" s="29" t="str">
        <f>_xlfn.XLOOKUP($J3006,mapping!$D$2:$D$56,mapping!$E$2:$E$56,,0)</f>
        <v>United States</v>
      </c>
      <c r="P3006" s="29" t="str">
        <f>_xlfn.XLOOKUP($K3006,mapping!$P$2:$P$4,mapping!$Q$2:$Q$4,,0)</f>
        <v>Medium</v>
      </c>
      <c r="Q3006" s="29" t="str">
        <f>_xlfn.XLOOKUP($I3006,mapping!$M$2:$M$4,mapping!$N$2:$N$4,,0)</f>
        <v>On-site</v>
      </c>
    </row>
    <row r="3007" spans="1:17" x14ac:dyDescent="0.25">
      <c r="A3007" s="28">
        <v>2023</v>
      </c>
      <c r="B3007" s="29" t="s">
        <v>21</v>
      </c>
      <c r="C3007" s="29" t="s">
        <v>12</v>
      </c>
      <c r="D3007" s="29" t="s">
        <v>18</v>
      </c>
      <c r="E3007" s="28">
        <v>175000</v>
      </c>
      <c r="F3007" s="29" t="s">
        <v>14</v>
      </c>
      <c r="G3007" s="28">
        <v>175000</v>
      </c>
      <c r="H3007" s="29" t="s">
        <v>17</v>
      </c>
      <c r="I3007" s="28">
        <v>0</v>
      </c>
      <c r="J3007" s="29" t="s">
        <v>17</v>
      </c>
      <c r="K3007" s="29" t="s">
        <v>16</v>
      </c>
      <c r="L3007" s="29" t="str">
        <f>_xlfn.XLOOKUP($D3007,mapping!$B$2:$B$124,mapping!$A$2:$A$124,,0)</f>
        <v>Machine Learning Engineer</v>
      </c>
      <c r="M3007" s="29" t="str">
        <f>_xlfn.XLOOKUP($C3007,mapping!$J$2:$J$5,mapping!$K$2:$K$5,,0)</f>
        <v>Full-Time</v>
      </c>
      <c r="N3007" s="29" t="str">
        <f>_xlfn.XLOOKUP($B3007,mapping!$G$2:$G$5,mapping!$H$2:$H$5,,0)</f>
        <v>Senior</v>
      </c>
      <c r="O3007" s="29" t="str">
        <f>_xlfn.XLOOKUP($J3007,mapping!$D$2:$D$56,mapping!$E$2:$E$56,,0)</f>
        <v>United States</v>
      </c>
      <c r="P3007" s="29" t="str">
        <f>_xlfn.XLOOKUP($K3007,mapping!$P$2:$P$4,mapping!$Q$2:$Q$4,,0)</f>
        <v>Medium</v>
      </c>
      <c r="Q3007" s="29" t="str">
        <f>_xlfn.XLOOKUP($I3007,mapping!$M$2:$M$4,mapping!$N$2:$N$4,,0)</f>
        <v>On-site</v>
      </c>
    </row>
    <row r="3008" spans="1:17" x14ac:dyDescent="0.25">
      <c r="A3008" s="28">
        <v>2024</v>
      </c>
      <c r="B3008" s="29" t="s">
        <v>21</v>
      </c>
      <c r="C3008" s="29" t="s">
        <v>12</v>
      </c>
      <c r="D3008" s="29" t="s">
        <v>23</v>
      </c>
      <c r="E3008" s="28">
        <v>290000</v>
      </c>
      <c r="F3008" s="29" t="s">
        <v>14</v>
      </c>
      <c r="G3008" s="28">
        <v>290000</v>
      </c>
      <c r="H3008" s="29" t="s">
        <v>17</v>
      </c>
      <c r="I3008" s="28">
        <v>0</v>
      </c>
      <c r="J3008" s="29" t="s">
        <v>17</v>
      </c>
      <c r="K3008" s="29" t="s">
        <v>16</v>
      </c>
      <c r="L3008" s="29" t="str">
        <f>_xlfn.XLOOKUP($D3008,mapping!$B$2:$B$124,mapping!$A$2:$A$124,,0)</f>
        <v>Researcher</v>
      </c>
      <c r="M3008" s="29" t="str">
        <f>_xlfn.XLOOKUP($C3008,mapping!$J$2:$J$5,mapping!$K$2:$K$5,,0)</f>
        <v>Full-Time</v>
      </c>
      <c r="N3008" s="29" t="str">
        <f>_xlfn.XLOOKUP($B3008,mapping!$G$2:$G$5,mapping!$H$2:$H$5,,0)</f>
        <v>Senior</v>
      </c>
      <c r="O3008" s="29" t="str">
        <f>_xlfn.XLOOKUP($J3008,mapping!$D$2:$D$56,mapping!$E$2:$E$56,,0)</f>
        <v>United States</v>
      </c>
      <c r="P3008" s="29" t="str">
        <f>_xlfn.XLOOKUP($K3008,mapping!$P$2:$P$4,mapping!$Q$2:$Q$4,,0)</f>
        <v>Medium</v>
      </c>
      <c r="Q3008" s="29" t="str">
        <f>_xlfn.XLOOKUP($I3008,mapping!$M$2:$M$4,mapping!$N$2:$N$4,,0)</f>
        <v>On-site</v>
      </c>
    </row>
    <row r="3009" spans="1:17" x14ac:dyDescent="0.25">
      <c r="A3009" s="28">
        <v>2023</v>
      </c>
      <c r="B3009" s="29" t="s">
        <v>21</v>
      </c>
      <c r="C3009" s="29" t="s">
        <v>12</v>
      </c>
      <c r="D3009" s="29" t="s">
        <v>26</v>
      </c>
      <c r="E3009" s="28">
        <v>91270</v>
      </c>
      <c r="F3009" s="29" t="s">
        <v>14</v>
      </c>
      <c r="G3009" s="28">
        <v>91270</v>
      </c>
      <c r="H3009" s="29" t="s">
        <v>17</v>
      </c>
      <c r="I3009" s="28">
        <v>0</v>
      </c>
      <c r="J3009" s="29" t="s">
        <v>17</v>
      </c>
      <c r="K3009" s="29" t="s">
        <v>16</v>
      </c>
      <c r="L3009" s="29" t="str">
        <f>_xlfn.XLOOKUP($D3009,mapping!$B$2:$B$124,mapping!$A$2:$A$124,,0)</f>
        <v>Data Engineer</v>
      </c>
      <c r="M3009" s="29" t="str">
        <f>_xlfn.XLOOKUP($C3009,mapping!$J$2:$J$5,mapping!$K$2:$K$5,,0)</f>
        <v>Full-Time</v>
      </c>
      <c r="N3009" s="29" t="str">
        <f>_xlfn.XLOOKUP($B3009,mapping!$G$2:$G$5,mapping!$H$2:$H$5,,0)</f>
        <v>Senior</v>
      </c>
      <c r="O3009" s="29" t="str">
        <f>_xlfn.XLOOKUP($J3009,mapping!$D$2:$D$56,mapping!$E$2:$E$56,,0)</f>
        <v>United States</v>
      </c>
      <c r="P3009" s="29" t="str">
        <f>_xlfn.XLOOKUP($K3009,mapping!$P$2:$P$4,mapping!$Q$2:$Q$4,,0)</f>
        <v>Medium</v>
      </c>
      <c r="Q3009" s="29" t="str">
        <f>_xlfn.XLOOKUP($I3009,mapping!$M$2:$M$4,mapping!$N$2:$N$4,,0)</f>
        <v>On-site</v>
      </c>
    </row>
    <row r="3010" spans="1:17" x14ac:dyDescent="0.25">
      <c r="A3010" s="28">
        <v>2023</v>
      </c>
      <c r="B3010" s="29" t="s">
        <v>21</v>
      </c>
      <c r="C3010" s="29" t="s">
        <v>12</v>
      </c>
      <c r="D3010" s="29" t="s">
        <v>13</v>
      </c>
      <c r="E3010" s="28">
        <v>104000</v>
      </c>
      <c r="F3010" s="29" t="s">
        <v>14</v>
      </c>
      <c r="G3010" s="28">
        <v>104000</v>
      </c>
      <c r="H3010" s="29" t="s">
        <v>17</v>
      </c>
      <c r="I3010" s="28">
        <v>100</v>
      </c>
      <c r="J3010" s="29" t="s">
        <v>17</v>
      </c>
      <c r="K3010" s="29" t="s">
        <v>16</v>
      </c>
      <c r="L3010" s="29" t="str">
        <f>_xlfn.XLOOKUP($D3010,mapping!$B$2:$B$124,mapping!$A$2:$A$124,,0)</f>
        <v>Data Analyst</v>
      </c>
      <c r="M3010" s="29" t="str">
        <f>_xlfn.XLOOKUP($C3010,mapping!$J$2:$J$5,mapping!$K$2:$K$5,,0)</f>
        <v>Full-Time</v>
      </c>
      <c r="N3010" s="29" t="str">
        <f>_xlfn.XLOOKUP($B3010,mapping!$G$2:$G$5,mapping!$H$2:$H$5,,0)</f>
        <v>Senior</v>
      </c>
      <c r="O3010" s="29" t="str">
        <f>_xlfn.XLOOKUP($J3010,mapping!$D$2:$D$56,mapping!$E$2:$E$56,,0)</f>
        <v>United States</v>
      </c>
      <c r="P3010" s="29" t="str">
        <f>_xlfn.XLOOKUP($K3010,mapping!$P$2:$P$4,mapping!$Q$2:$Q$4,,0)</f>
        <v>Medium</v>
      </c>
      <c r="Q3010" s="29" t="str">
        <f>_xlfn.XLOOKUP($I3010,mapping!$M$2:$M$4,mapping!$N$2:$N$4,,0)</f>
        <v>Remote</v>
      </c>
    </row>
    <row r="3011" spans="1:17" x14ac:dyDescent="0.25">
      <c r="A3011" s="28">
        <v>2024</v>
      </c>
      <c r="B3011" s="29" t="s">
        <v>21</v>
      </c>
      <c r="C3011" s="29" t="s">
        <v>12</v>
      </c>
      <c r="D3011" s="29" t="s">
        <v>18</v>
      </c>
      <c r="E3011" s="28">
        <v>150700</v>
      </c>
      <c r="F3011" s="29" t="s">
        <v>14</v>
      </c>
      <c r="G3011" s="28">
        <v>150700</v>
      </c>
      <c r="H3011" s="29" t="s">
        <v>17</v>
      </c>
      <c r="I3011" s="28">
        <v>0</v>
      </c>
      <c r="J3011" s="29" t="s">
        <v>17</v>
      </c>
      <c r="K3011" s="29" t="s">
        <v>16</v>
      </c>
      <c r="L3011" s="29" t="str">
        <f>_xlfn.XLOOKUP($D3011,mapping!$B$2:$B$124,mapping!$A$2:$A$124,,0)</f>
        <v>Machine Learning Engineer</v>
      </c>
      <c r="M3011" s="29" t="str">
        <f>_xlfn.XLOOKUP($C3011,mapping!$J$2:$J$5,mapping!$K$2:$K$5,,0)</f>
        <v>Full-Time</v>
      </c>
      <c r="N3011" s="29" t="str">
        <f>_xlfn.XLOOKUP($B3011,mapping!$G$2:$G$5,mapping!$H$2:$H$5,,0)</f>
        <v>Senior</v>
      </c>
      <c r="O3011" s="29" t="str">
        <f>_xlfn.XLOOKUP($J3011,mapping!$D$2:$D$56,mapping!$E$2:$E$56,,0)</f>
        <v>United States</v>
      </c>
      <c r="P3011" s="29" t="str">
        <f>_xlfn.XLOOKUP($K3011,mapping!$P$2:$P$4,mapping!$Q$2:$Q$4,,0)</f>
        <v>Medium</v>
      </c>
      <c r="Q3011" s="29" t="str">
        <f>_xlfn.XLOOKUP($I3011,mapping!$M$2:$M$4,mapping!$N$2:$N$4,,0)</f>
        <v>On-site</v>
      </c>
    </row>
    <row r="3012" spans="1:17" x14ac:dyDescent="0.25">
      <c r="A3012" s="28">
        <v>2024</v>
      </c>
      <c r="B3012" s="29" t="s">
        <v>21</v>
      </c>
      <c r="C3012" s="29" t="s">
        <v>12</v>
      </c>
      <c r="D3012" s="29" t="s">
        <v>22</v>
      </c>
      <c r="E3012" s="28">
        <v>138000</v>
      </c>
      <c r="F3012" s="29" t="s">
        <v>14</v>
      </c>
      <c r="G3012" s="28">
        <v>138000</v>
      </c>
      <c r="H3012" s="29" t="s">
        <v>17</v>
      </c>
      <c r="I3012" s="28">
        <v>0</v>
      </c>
      <c r="J3012" s="29" t="s">
        <v>17</v>
      </c>
      <c r="K3012" s="29" t="s">
        <v>16</v>
      </c>
      <c r="L3012" s="29" t="str">
        <f>_xlfn.XLOOKUP($D3012,mapping!$B$2:$B$124,mapping!$A$2:$A$124,,0)</f>
        <v>Data Scientist</v>
      </c>
      <c r="M3012" s="29" t="str">
        <f>_xlfn.XLOOKUP($C3012,mapping!$J$2:$J$5,mapping!$K$2:$K$5,,0)</f>
        <v>Full-Time</v>
      </c>
      <c r="N3012" s="29" t="str">
        <f>_xlfn.XLOOKUP($B3012,mapping!$G$2:$G$5,mapping!$H$2:$H$5,,0)</f>
        <v>Senior</v>
      </c>
      <c r="O3012" s="29" t="str">
        <f>_xlfn.XLOOKUP($J3012,mapping!$D$2:$D$56,mapping!$E$2:$E$56,,0)</f>
        <v>United States</v>
      </c>
      <c r="P3012" s="29" t="str">
        <f>_xlfn.XLOOKUP($K3012,mapping!$P$2:$P$4,mapping!$Q$2:$Q$4,,0)</f>
        <v>Medium</v>
      </c>
      <c r="Q3012" s="29" t="str">
        <f>_xlfn.XLOOKUP($I3012,mapping!$M$2:$M$4,mapping!$N$2:$N$4,,0)</f>
        <v>On-site</v>
      </c>
    </row>
    <row r="3013" spans="1:17" x14ac:dyDescent="0.25">
      <c r="A3013" s="28">
        <v>2022</v>
      </c>
      <c r="B3013" s="29" t="s">
        <v>21</v>
      </c>
      <c r="C3013" s="29" t="s">
        <v>12</v>
      </c>
      <c r="D3013" s="29" t="s">
        <v>22</v>
      </c>
      <c r="E3013" s="28">
        <v>156400</v>
      </c>
      <c r="F3013" s="29" t="s">
        <v>14</v>
      </c>
      <c r="G3013" s="28">
        <v>156400</v>
      </c>
      <c r="H3013" s="29" t="s">
        <v>17</v>
      </c>
      <c r="I3013" s="28">
        <v>0</v>
      </c>
      <c r="J3013" s="29" t="s">
        <v>17</v>
      </c>
      <c r="K3013" s="29" t="s">
        <v>16</v>
      </c>
      <c r="L3013" s="29" t="str">
        <f>_xlfn.XLOOKUP($D3013,mapping!$B$2:$B$124,mapping!$A$2:$A$124,,0)</f>
        <v>Data Scientist</v>
      </c>
      <c r="M3013" s="29" t="str">
        <f>_xlfn.XLOOKUP($C3013,mapping!$J$2:$J$5,mapping!$K$2:$K$5,,0)</f>
        <v>Full-Time</v>
      </c>
      <c r="N3013" s="29" t="str">
        <f>_xlfn.XLOOKUP($B3013,mapping!$G$2:$G$5,mapping!$H$2:$H$5,,0)</f>
        <v>Senior</v>
      </c>
      <c r="O3013" s="29" t="str">
        <f>_xlfn.XLOOKUP($J3013,mapping!$D$2:$D$56,mapping!$E$2:$E$56,,0)</f>
        <v>United States</v>
      </c>
      <c r="P3013" s="29" t="str">
        <f>_xlfn.XLOOKUP($K3013,mapping!$P$2:$P$4,mapping!$Q$2:$Q$4,,0)</f>
        <v>Medium</v>
      </c>
      <c r="Q3013" s="29" t="str">
        <f>_xlfn.XLOOKUP($I3013,mapping!$M$2:$M$4,mapping!$N$2:$N$4,,0)</f>
        <v>On-site</v>
      </c>
    </row>
    <row r="3014" spans="1:17" x14ac:dyDescent="0.25">
      <c r="A3014" s="28">
        <v>2023</v>
      </c>
      <c r="B3014" s="29" t="s">
        <v>21</v>
      </c>
      <c r="C3014" s="29" t="s">
        <v>12</v>
      </c>
      <c r="D3014" s="29" t="s">
        <v>133</v>
      </c>
      <c r="E3014" s="28">
        <v>200000</v>
      </c>
      <c r="F3014" s="29" t="s">
        <v>14</v>
      </c>
      <c r="G3014" s="28">
        <v>200000</v>
      </c>
      <c r="H3014" s="29" t="s">
        <v>17</v>
      </c>
      <c r="I3014" s="28">
        <v>0</v>
      </c>
      <c r="J3014" s="29" t="s">
        <v>17</v>
      </c>
      <c r="K3014" s="29" t="s">
        <v>16</v>
      </c>
      <c r="L3014" s="29" t="str">
        <f>_xlfn.XLOOKUP($D3014,mapping!$B$2:$B$124,mapping!$A$2:$A$124,,0)</f>
        <v>Data Specialist</v>
      </c>
      <c r="M3014" s="29" t="str">
        <f>_xlfn.XLOOKUP($C3014,mapping!$J$2:$J$5,mapping!$K$2:$K$5,,0)</f>
        <v>Full-Time</v>
      </c>
      <c r="N3014" s="29" t="str">
        <f>_xlfn.XLOOKUP($B3014,mapping!$G$2:$G$5,mapping!$H$2:$H$5,,0)</f>
        <v>Senior</v>
      </c>
      <c r="O3014" s="29" t="str">
        <f>_xlfn.XLOOKUP($J3014,mapping!$D$2:$D$56,mapping!$E$2:$E$56,,0)</f>
        <v>United States</v>
      </c>
      <c r="P3014" s="29" t="str">
        <f>_xlfn.XLOOKUP($K3014,mapping!$P$2:$P$4,mapping!$Q$2:$Q$4,,0)</f>
        <v>Medium</v>
      </c>
      <c r="Q3014" s="29" t="str">
        <f>_xlfn.XLOOKUP($I3014,mapping!$M$2:$M$4,mapping!$N$2:$N$4,,0)</f>
        <v>On-site</v>
      </c>
    </row>
    <row r="3015" spans="1:17" x14ac:dyDescent="0.25">
      <c r="A3015" s="28">
        <v>2024</v>
      </c>
      <c r="B3015" s="29" t="s">
        <v>11</v>
      </c>
      <c r="C3015" s="29" t="s">
        <v>12</v>
      </c>
      <c r="D3015" s="29" t="s">
        <v>22</v>
      </c>
      <c r="E3015" s="28">
        <v>90000</v>
      </c>
      <c r="F3015" s="29" t="s">
        <v>14</v>
      </c>
      <c r="G3015" s="28">
        <v>90000</v>
      </c>
      <c r="H3015" s="29" t="s">
        <v>17</v>
      </c>
      <c r="I3015" s="28">
        <v>100</v>
      </c>
      <c r="J3015" s="29" t="s">
        <v>17</v>
      </c>
      <c r="K3015" s="29" t="s">
        <v>16</v>
      </c>
      <c r="L3015" s="29" t="str">
        <f>_xlfn.XLOOKUP($D3015,mapping!$B$2:$B$124,mapping!$A$2:$A$124,,0)</f>
        <v>Data Scientist</v>
      </c>
      <c r="M3015" s="29" t="str">
        <f>_xlfn.XLOOKUP($C3015,mapping!$J$2:$J$5,mapping!$K$2:$K$5,,0)</f>
        <v>Full-Time</v>
      </c>
      <c r="N3015" s="29" t="str">
        <f>_xlfn.XLOOKUP($B3015,mapping!$G$2:$G$5,mapping!$H$2:$H$5,,0)</f>
        <v>Mid-Level</v>
      </c>
      <c r="O3015" s="29" t="str">
        <f>_xlfn.XLOOKUP($J3015,mapping!$D$2:$D$56,mapping!$E$2:$E$56,,0)</f>
        <v>United States</v>
      </c>
      <c r="P3015" s="29" t="str">
        <f>_xlfn.XLOOKUP($K3015,mapping!$P$2:$P$4,mapping!$Q$2:$Q$4,,0)</f>
        <v>Medium</v>
      </c>
      <c r="Q3015" s="29" t="str">
        <f>_xlfn.XLOOKUP($I3015,mapping!$M$2:$M$4,mapping!$N$2:$N$4,,0)</f>
        <v>Remote</v>
      </c>
    </row>
    <row r="3016" spans="1:17" x14ac:dyDescent="0.25">
      <c r="A3016" s="28">
        <v>2023</v>
      </c>
      <c r="B3016" s="29" t="s">
        <v>21</v>
      </c>
      <c r="C3016" s="29" t="s">
        <v>12</v>
      </c>
      <c r="D3016" s="29" t="s">
        <v>26</v>
      </c>
      <c r="E3016" s="28">
        <v>130000</v>
      </c>
      <c r="F3016" s="29" t="s">
        <v>14</v>
      </c>
      <c r="G3016" s="28">
        <v>130000</v>
      </c>
      <c r="H3016" s="29" t="s">
        <v>17</v>
      </c>
      <c r="I3016" s="28">
        <v>100</v>
      </c>
      <c r="J3016" s="29" t="s">
        <v>17</v>
      </c>
      <c r="K3016" s="29" t="s">
        <v>16</v>
      </c>
      <c r="L3016" s="29" t="str">
        <f>_xlfn.XLOOKUP($D3016,mapping!$B$2:$B$124,mapping!$A$2:$A$124,,0)</f>
        <v>Data Engineer</v>
      </c>
      <c r="M3016" s="29" t="str">
        <f>_xlfn.XLOOKUP($C3016,mapping!$J$2:$J$5,mapping!$K$2:$K$5,,0)</f>
        <v>Full-Time</v>
      </c>
      <c r="N3016" s="29" t="str">
        <f>_xlfn.XLOOKUP($B3016,mapping!$G$2:$G$5,mapping!$H$2:$H$5,,0)</f>
        <v>Senior</v>
      </c>
      <c r="O3016" s="29" t="str">
        <f>_xlfn.XLOOKUP($J3016,mapping!$D$2:$D$56,mapping!$E$2:$E$56,,0)</f>
        <v>United States</v>
      </c>
      <c r="P3016" s="29" t="str">
        <f>_xlfn.XLOOKUP($K3016,mapping!$P$2:$P$4,mapping!$Q$2:$Q$4,,0)</f>
        <v>Medium</v>
      </c>
      <c r="Q3016" s="29" t="str">
        <f>_xlfn.XLOOKUP($I3016,mapping!$M$2:$M$4,mapping!$N$2:$N$4,,0)</f>
        <v>Remote</v>
      </c>
    </row>
    <row r="3017" spans="1:17" x14ac:dyDescent="0.25">
      <c r="A3017" s="28">
        <v>2024</v>
      </c>
      <c r="B3017" s="29" t="s">
        <v>21</v>
      </c>
      <c r="C3017" s="29" t="s">
        <v>12</v>
      </c>
      <c r="D3017" s="29" t="s">
        <v>18</v>
      </c>
      <c r="E3017" s="28">
        <v>96200</v>
      </c>
      <c r="F3017" s="29" t="s">
        <v>14</v>
      </c>
      <c r="G3017" s="28">
        <v>96200</v>
      </c>
      <c r="H3017" s="29" t="s">
        <v>17</v>
      </c>
      <c r="I3017" s="28">
        <v>0</v>
      </c>
      <c r="J3017" s="29" t="s">
        <v>17</v>
      </c>
      <c r="K3017" s="29" t="s">
        <v>16</v>
      </c>
      <c r="L3017" s="29" t="str">
        <f>_xlfn.XLOOKUP($D3017,mapping!$B$2:$B$124,mapping!$A$2:$A$124,,0)</f>
        <v>Machine Learning Engineer</v>
      </c>
      <c r="M3017" s="29" t="str">
        <f>_xlfn.XLOOKUP($C3017,mapping!$J$2:$J$5,mapping!$K$2:$K$5,,0)</f>
        <v>Full-Time</v>
      </c>
      <c r="N3017" s="29" t="str">
        <f>_xlfn.XLOOKUP($B3017,mapping!$G$2:$G$5,mapping!$H$2:$H$5,,0)</f>
        <v>Senior</v>
      </c>
      <c r="O3017" s="29" t="str">
        <f>_xlfn.XLOOKUP($J3017,mapping!$D$2:$D$56,mapping!$E$2:$E$56,,0)</f>
        <v>United States</v>
      </c>
      <c r="P3017" s="29" t="str">
        <f>_xlfn.XLOOKUP($K3017,mapping!$P$2:$P$4,mapping!$Q$2:$Q$4,,0)</f>
        <v>Medium</v>
      </c>
      <c r="Q3017" s="29" t="str">
        <f>_xlfn.XLOOKUP($I3017,mapping!$M$2:$M$4,mapping!$N$2:$N$4,,0)</f>
        <v>On-site</v>
      </c>
    </row>
    <row r="3018" spans="1:17" x14ac:dyDescent="0.25">
      <c r="A3018" s="28">
        <v>2023</v>
      </c>
      <c r="B3018" s="29" t="s">
        <v>25</v>
      </c>
      <c r="C3018" s="29" t="s">
        <v>12</v>
      </c>
      <c r="D3018" s="29" t="s">
        <v>106</v>
      </c>
      <c r="E3018" s="28">
        <v>200000</v>
      </c>
      <c r="F3018" s="29" t="s">
        <v>19</v>
      </c>
      <c r="G3018" s="28">
        <v>215936</v>
      </c>
      <c r="H3018" s="29" t="s">
        <v>127</v>
      </c>
      <c r="I3018" s="28">
        <v>100</v>
      </c>
      <c r="J3018" s="29" t="s">
        <v>17</v>
      </c>
      <c r="K3018" s="29" t="s">
        <v>33</v>
      </c>
      <c r="L3018" s="29" t="str">
        <f>_xlfn.XLOOKUP($D3018,mapping!$B$2:$B$124,mapping!$A$2:$A$124,,0)</f>
        <v>Machine Learning Engineer</v>
      </c>
      <c r="M3018" s="29" t="str">
        <f>_xlfn.XLOOKUP($C3018,mapping!$J$2:$J$5,mapping!$K$2:$K$5,,0)</f>
        <v>Full-Time</v>
      </c>
      <c r="N3018" s="29" t="str">
        <f>_xlfn.XLOOKUP($B3018,mapping!$G$2:$G$5,mapping!$H$2:$H$5,,0)</f>
        <v>Executive</v>
      </c>
      <c r="O3018" s="29" t="str">
        <f>_xlfn.XLOOKUP($J3018,mapping!$D$2:$D$56,mapping!$E$2:$E$56,,0)</f>
        <v>United States</v>
      </c>
      <c r="P3018" s="29" t="str">
        <f>_xlfn.XLOOKUP($K3018,mapping!$P$2:$P$4,mapping!$Q$2:$Q$4,,0)</f>
        <v>Large</v>
      </c>
      <c r="Q3018" s="29" t="str">
        <f>_xlfn.XLOOKUP($I3018,mapping!$M$2:$M$4,mapping!$N$2:$N$4,,0)</f>
        <v>Remote</v>
      </c>
    </row>
    <row r="3019" spans="1:17" x14ac:dyDescent="0.25">
      <c r="A3019" s="28">
        <v>2023</v>
      </c>
      <c r="B3019" s="29" t="s">
        <v>21</v>
      </c>
      <c r="C3019" s="29" t="s">
        <v>12</v>
      </c>
      <c r="D3019" s="29" t="s">
        <v>26</v>
      </c>
      <c r="E3019" s="28">
        <v>200000</v>
      </c>
      <c r="F3019" s="29" t="s">
        <v>14</v>
      </c>
      <c r="G3019" s="28">
        <v>200000</v>
      </c>
      <c r="H3019" s="29" t="s">
        <v>17</v>
      </c>
      <c r="I3019" s="28">
        <v>100</v>
      </c>
      <c r="J3019" s="29" t="s">
        <v>17</v>
      </c>
      <c r="K3019" s="29" t="s">
        <v>16</v>
      </c>
      <c r="L3019" s="29" t="str">
        <f>_xlfn.XLOOKUP($D3019,mapping!$B$2:$B$124,mapping!$A$2:$A$124,,0)</f>
        <v>Data Engineer</v>
      </c>
      <c r="M3019" s="29" t="str">
        <f>_xlfn.XLOOKUP($C3019,mapping!$J$2:$J$5,mapping!$K$2:$K$5,,0)</f>
        <v>Full-Time</v>
      </c>
      <c r="N3019" s="29" t="str">
        <f>_xlfn.XLOOKUP($B3019,mapping!$G$2:$G$5,mapping!$H$2:$H$5,,0)</f>
        <v>Senior</v>
      </c>
      <c r="O3019" s="29" t="str">
        <f>_xlfn.XLOOKUP($J3019,mapping!$D$2:$D$56,mapping!$E$2:$E$56,,0)</f>
        <v>United States</v>
      </c>
      <c r="P3019" s="29" t="str">
        <f>_xlfn.XLOOKUP($K3019,mapping!$P$2:$P$4,mapping!$Q$2:$Q$4,,0)</f>
        <v>Medium</v>
      </c>
      <c r="Q3019" s="29" t="str">
        <f>_xlfn.XLOOKUP($I3019,mapping!$M$2:$M$4,mapping!$N$2:$N$4,,0)</f>
        <v>Remote</v>
      </c>
    </row>
    <row r="3020" spans="1:17" x14ac:dyDescent="0.25">
      <c r="A3020" s="28">
        <v>2023</v>
      </c>
      <c r="B3020" s="29" t="s">
        <v>11</v>
      </c>
      <c r="C3020" s="29" t="s">
        <v>12</v>
      </c>
      <c r="D3020" s="29" t="s">
        <v>26</v>
      </c>
      <c r="E3020" s="28">
        <v>135000</v>
      </c>
      <c r="F3020" s="29" t="s">
        <v>14</v>
      </c>
      <c r="G3020" s="28">
        <v>135000</v>
      </c>
      <c r="H3020" s="29" t="s">
        <v>17</v>
      </c>
      <c r="I3020" s="28">
        <v>100</v>
      </c>
      <c r="J3020" s="29" t="s">
        <v>17</v>
      </c>
      <c r="K3020" s="29" t="s">
        <v>16</v>
      </c>
      <c r="L3020" s="29" t="str">
        <f>_xlfn.XLOOKUP($D3020,mapping!$B$2:$B$124,mapping!$A$2:$A$124,,0)</f>
        <v>Data Engineer</v>
      </c>
      <c r="M3020" s="29" t="str">
        <f>_xlfn.XLOOKUP($C3020,mapping!$J$2:$J$5,mapping!$K$2:$K$5,,0)</f>
        <v>Full-Time</v>
      </c>
      <c r="N3020" s="29" t="str">
        <f>_xlfn.XLOOKUP($B3020,mapping!$G$2:$G$5,mapping!$H$2:$H$5,,0)</f>
        <v>Mid-Level</v>
      </c>
      <c r="O3020" s="29" t="str">
        <f>_xlfn.XLOOKUP($J3020,mapping!$D$2:$D$56,mapping!$E$2:$E$56,,0)</f>
        <v>United States</v>
      </c>
      <c r="P3020" s="29" t="str">
        <f>_xlfn.XLOOKUP($K3020,mapping!$P$2:$P$4,mapping!$Q$2:$Q$4,,0)</f>
        <v>Medium</v>
      </c>
      <c r="Q3020" s="29" t="str">
        <f>_xlfn.XLOOKUP($I3020,mapping!$M$2:$M$4,mapping!$N$2:$N$4,,0)</f>
        <v>Remote</v>
      </c>
    </row>
    <row r="3021" spans="1:17" x14ac:dyDescent="0.25">
      <c r="A3021" s="28">
        <v>2024</v>
      </c>
      <c r="B3021" s="29" t="s">
        <v>21</v>
      </c>
      <c r="C3021" s="29" t="s">
        <v>12</v>
      </c>
      <c r="D3021" s="29" t="s">
        <v>63</v>
      </c>
      <c r="E3021" s="28">
        <v>174000</v>
      </c>
      <c r="F3021" s="29" t="s">
        <v>14</v>
      </c>
      <c r="G3021" s="28">
        <v>174000</v>
      </c>
      <c r="H3021" s="29" t="s">
        <v>17</v>
      </c>
      <c r="I3021" s="28">
        <v>0</v>
      </c>
      <c r="J3021" s="29" t="s">
        <v>17</v>
      </c>
      <c r="K3021" s="29" t="s">
        <v>16</v>
      </c>
      <c r="L3021" s="29" t="str">
        <f>_xlfn.XLOOKUP($D3021,mapping!$B$2:$B$124,mapping!$A$2:$A$124,,0)</f>
        <v>Data Architect</v>
      </c>
      <c r="M3021" s="29" t="str">
        <f>_xlfn.XLOOKUP($C3021,mapping!$J$2:$J$5,mapping!$K$2:$K$5,,0)</f>
        <v>Full-Time</v>
      </c>
      <c r="N3021" s="29" t="str">
        <f>_xlfn.XLOOKUP($B3021,mapping!$G$2:$G$5,mapping!$H$2:$H$5,,0)</f>
        <v>Senior</v>
      </c>
      <c r="O3021" s="29" t="str">
        <f>_xlfn.XLOOKUP($J3021,mapping!$D$2:$D$56,mapping!$E$2:$E$56,,0)</f>
        <v>United States</v>
      </c>
      <c r="P3021" s="29" t="str">
        <f>_xlfn.XLOOKUP($K3021,mapping!$P$2:$P$4,mapping!$Q$2:$Q$4,,0)</f>
        <v>Medium</v>
      </c>
      <c r="Q3021" s="29" t="str">
        <f>_xlfn.XLOOKUP($I3021,mapping!$M$2:$M$4,mapping!$N$2:$N$4,,0)</f>
        <v>On-site</v>
      </c>
    </row>
    <row r="3022" spans="1:17" x14ac:dyDescent="0.25">
      <c r="A3022" s="28">
        <v>2024</v>
      </c>
      <c r="B3022" s="29" t="s">
        <v>29</v>
      </c>
      <c r="C3022" s="29" t="s">
        <v>12</v>
      </c>
      <c r="D3022" s="29" t="s">
        <v>43</v>
      </c>
      <c r="E3022" s="28">
        <v>78308</v>
      </c>
      <c r="F3022" s="29" t="s">
        <v>14</v>
      </c>
      <c r="G3022" s="28">
        <v>78308</v>
      </c>
      <c r="H3022" s="29" t="s">
        <v>45</v>
      </c>
      <c r="I3022" s="28">
        <v>0</v>
      </c>
      <c r="J3022" s="29" t="s">
        <v>45</v>
      </c>
      <c r="K3022" s="29" t="s">
        <v>16</v>
      </c>
      <c r="L3022" s="29" t="str">
        <f>_xlfn.XLOOKUP($D3022,mapping!$B$2:$B$124,mapping!$A$2:$A$124,,0)</f>
        <v>Researcher</v>
      </c>
      <c r="M3022" s="29" t="str">
        <f>_xlfn.XLOOKUP($C3022,mapping!$J$2:$J$5,mapping!$K$2:$K$5,,0)</f>
        <v>Full-Time</v>
      </c>
      <c r="N3022" s="29" t="str">
        <f>_xlfn.XLOOKUP($B3022,mapping!$G$2:$G$5,mapping!$H$2:$H$5,,0)</f>
        <v>Junior</v>
      </c>
      <c r="O3022" s="29" t="str">
        <f>_xlfn.XLOOKUP($J3022,mapping!$D$2:$D$56,mapping!$E$2:$E$56,,0)</f>
        <v>Canada</v>
      </c>
      <c r="P3022" s="29" t="str">
        <f>_xlfn.XLOOKUP($K3022,mapping!$P$2:$P$4,mapping!$Q$2:$Q$4,,0)</f>
        <v>Medium</v>
      </c>
      <c r="Q3022" s="29" t="str">
        <f>_xlfn.XLOOKUP($I3022,mapping!$M$2:$M$4,mapping!$N$2:$N$4,,0)</f>
        <v>On-site</v>
      </c>
    </row>
    <row r="3023" spans="1:17" x14ac:dyDescent="0.25">
      <c r="A3023" s="28">
        <v>2024</v>
      </c>
      <c r="B3023" s="29" t="s">
        <v>21</v>
      </c>
      <c r="C3023" s="29" t="s">
        <v>12</v>
      </c>
      <c r="D3023" s="29" t="s">
        <v>26</v>
      </c>
      <c r="E3023" s="28">
        <v>103000</v>
      </c>
      <c r="F3023" s="29" t="s">
        <v>14</v>
      </c>
      <c r="G3023" s="28">
        <v>103000</v>
      </c>
      <c r="H3023" s="29" t="s">
        <v>17</v>
      </c>
      <c r="I3023" s="28">
        <v>0</v>
      </c>
      <c r="J3023" s="29" t="s">
        <v>17</v>
      </c>
      <c r="K3023" s="29" t="s">
        <v>16</v>
      </c>
      <c r="L3023" s="29" t="str">
        <f>_xlfn.XLOOKUP($D3023,mapping!$B$2:$B$124,mapping!$A$2:$A$124,,0)</f>
        <v>Data Engineer</v>
      </c>
      <c r="M3023" s="29" t="str">
        <f>_xlfn.XLOOKUP($C3023,mapping!$J$2:$J$5,mapping!$K$2:$K$5,,0)</f>
        <v>Full-Time</v>
      </c>
      <c r="N3023" s="29" t="str">
        <f>_xlfn.XLOOKUP($B3023,mapping!$G$2:$G$5,mapping!$H$2:$H$5,,0)</f>
        <v>Senior</v>
      </c>
      <c r="O3023" s="29" t="str">
        <f>_xlfn.XLOOKUP($J3023,mapping!$D$2:$D$56,mapping!$E$2:$E$56,,0)</f>
        <v>United States</v>
      </c>
      <c r="P3023" s="29" t="str">
        <f>_xlfn.XLOOKUP($K3023,mapping!$P$2:$P$4,mapping!$Q$2:$Q$4,,0)</f>
        <v>Medium</v>
      </c>
      <c r="Q3023" s="29" t="str">
        <f>_xlfn.XLOOKUP($I3023,mapping!$M$2:$M$4,mapping!$N$2:$N$4,,0)</f>
        <v>On-site</v>
      </c>
    </row>
    <row r="3024" spans="1:17" x14ac:dyDescent="0.25">
      <c r="A3024" s="28">
        <v>2023</v>
      </c>
      <c r="B3024" s="29" t="s">
        <v>21</v>
      </c>
      <c r="C3024" s="29" t="s">
        <v>12</v>
      </c>
      <c r="D3024" s="29" t="s">
        <v>34</v>
      </c>
      <c r="E3024" s="28">
        <v>250000</v>
      </c>
      <c r="F3024" s="29" t="s">
        <v>14</v>
      </c>
      <c r="G3024" s="28">
        <v>250000</v>
      </c>
      <c r="H3024" s="29" t="s">
        <v>17</v>
      </c>
      <c r="I3024" s="28">
        <v>0</v>
      </c>
      <c r="J3024" s="29" t="s">
        <v>17</v>
      </c>
      <c r="K3024" s="29" t="s">
        <v>16</v>
      </c>
      <c r="L3024" s="29" t="str">
        <f>_xlfn.XLOOKUP($D3024,mapping!$B$2:$B$124,mapping!$A$2:$A$124,,0)</f>
        <v>Researcher</v>
      </c>
      <c r="M3024" s="29" t="str">
        <f>_xlfn.XLOOKUP($C3024,mapping!$J$2:$J$5,mapping!$K$2:$K$5,,0)</f>
        <v>Full-Time</v>
      </c>
      <c r="N3024" s="29" t="str">
        <f>_xlfn.XLOOKUP($B3024,mapping!$G$2:$G$5,mapping!$H$2:$H$5,,0)</f>
        <v>Senior</v>
      </c>
      <c r="O3024" s="29" t="str">
        <f>_xlfn.XLOOKUP($J3024,mapping!$D$2:$D$56,mapping!$E$2:$E$56,,0)</f>
        <v>United States</v>
      </c>
      <c r="P3024" s="29" t="str">
        <f>_xlfn.XLOOKUP($K3024,mapping!$P$2:$P$4,mapping!$Q$2:$Q$4,,0)</f>
        <v>Medium</v>
      </c>
      <c r="Q3024" s="29" t="str">
        <f>_xlfn.XLOOKUP($I3024,mapping!$M$2:$M$4,mapping!$N$2:$N$4,,0)</f>
        <v>On-site</v>
      </c>
    </row>
    <row r="3025" spans="1:17" x14ac:dyDescent="0.25">
      <c r="A3025" s="28">
        <v>2024</v>
      </c>
      <c r="B3025" s="29" t="s">
        <v>21</v>
      </c>
      <c r="C3025" s="29" t="s">
        <v>12</v>
      </c>
      <c r="D3025" s="29" t="s">
        <v>18</v>
      </c>
      <c r="E3025" s="28">
        <v>331640</v>
      </c>
      <c r="F3025" s="29" t="s">
        <v>14</v>
      </c>
      <c r="G3025" s="28">
        <v>331640</v>
      </c>
      <c r="H3025" s="29" t="s">
        <v>17</v>
      </c>
      <c r="I3025" s="28">
        <v>0</v>
      </c>
      <c r="J3025" s="29" t="s">
        <v>17</v>
      </c>
      <c r="K3025" s="29" t="s">
        <v>16</v>
      </c>
      <c r="L3025" s="29" t="str">
        <f>_xlfn.XLOOKUP($D3025,mapping!$B$2:$B$124,mapping!$A$2:$A$124,,0)</f>
        <v>Machine Learning Engineer</v>
      </c>
      <c r="M3025" s="29" t="str">
        <f>_xlfn.XLOOKUP($C3025,mapping!$J$2:$J$5,mapping!$K$2:$K$5,,0)</f>
        <v>Full-Time</v>
      </c>
      <c r="N3025" s="29" t="str">
        <f>_xlfn.XLOOKUP($B3025,mapping!$G$2:$G$5,mapping!$H$2:$H$5,,0)</f>
        <v>Senior</v>
      </c>
      <c r="O3025" s="29" t="str">
        <f>_xlfn.XLOOKUP($J3025,mapping!$D$2:$D$56,mapping!$E$2:$E$56,,0)</f>
        <v>United States</v>
      </c>
      <c r="P3025" s="29" t="str">
        <f>_xlfn.XLOOKUP($K3025,mapping!$P$2:$P$4,mapping!$Q$2:$Q$4,,0)</f>
        <v>Medium</v>
      </c>
      <c r="Q3025" s="29" t="str">
        <f>_xlfn.XLOOKUP($I3025,mapping!$M$2:$M$4,mapping!$N$2:$N$4,,0)</f>
        <v>On-site</v>
      </c>
    </row>
    <row r="3026" spans="1:17" x14ac:dyDescent="0.25">
      <c r="A3026" s="28">
        <v>2024</v>
      </c>
      <c r="B3026" s="29" t="s">
        <v>21</v>
      </c>
      <c r="C3026" s="29" t="s">
        <v>12</v>
      </c>
      <c r="D3026" s="29" t="s">
        <v>96</v>
      </c>
      <c r="E3026" s="28">
        <v>260000</v>
      </c>
      <c r="F3026" s="29" t="s">
        <v>14</v>
      </c>
      <c r="G3026" s="28">
        <v>260000</v>
      </c>
      <c r="H3026" s="29" t="s">
        <v>17</v>
      </c>
      <c r="I3026" s="28">
        <v>0</v>
      </c>
      <c r="J3026" s="29" t="s">
        <v>17</v>
      </c>
      <c r="K3026" s="29" t="s">
        <v>16</v>
      </c>
      <c r="L3026" s="29" t="str">
        <f>_xlfn.XLOOKUP($D3026,mapping!$B$2:$B$124,mapping!$A$2:$A$124,,0)</f>
        <v>Business Intelligence</v>
      </c>
      <c r="M3026" s="29" t="str">
        <f>_xlfn.XLOOKUP($C3026,mapping!$J$2:$J$5,mapping!$K$2:$K$5,,0)</f>
        <v>Full-Time</v>
      </c>
      <c r="N3026" s="29" t="str">
        <f>_xlfn.XLOOKUP($B3026,mapping!$G$2:$G$5,mapping!$H$2:$H$5,,0)</f>
        <v>Senior</v>
      </c>
      <c r="O3026" s="29" t="str">
        <f>_xlfn.XLOOKUP($J3026,mapping!$D$2:$D$56,mapping!$E$2:$E$56,,0)</f>
        <v>United States</v>
      </c>
      <c r="P3026" s="29" t="str">
        <f>_xlfn.XLOOKUP($K3026,mapping!$P$2:$P$4,mapping!$Q$2:$Q$4,,0)</f>
        <v>Medium</v>
      </c>
      <c r="Q3026" s="29" t="str">
        <f>_xlfn.XLOOKUP($I3026,mapping!$M$2:$M$4,mapping!$N$2:$N$4,,0)</f>
        <v>On-site</v>
      </c>
    </row>
    <row r="3027" spans="1:17" x14ac:dyDescent="0.25">
      <c r="A3027" s="28">
        <v>2024</v>
      </c>
      <c r="B3027" s="29" t="s">
        <v>21</v>
      </c>
      <c r="C3027" s="29" t="s">
        <v>12</v>
      </c>
      <c r="D3027" s="29" t="s">
        <v>26</v>
      </c>
      <c r="E3027" s="28">
        <v>94100</v>
      </c>
      <c r="F3027" s="29" t="s">
        <v>14</v>
      </c>
      <c r="G3027" s="28">
        <v>94100</v>
      </c>
      <c r="H3027" s="29" t="s">
        <v>17</v>
      </c>
      <c r="I3027" s="28">
        <v>0</v>
      </c>
      <c r="J3027" s="29" t="s">
        <v>17</v>
      </c>
      <c r="K3027" s="29" t="s">
        <v>16</v>
      </c>
      <c r="L3027" s="29" t="str">
        <f>_xlfn.XLOOKUP($D3027,mapping!$B$2:$B$124,mapping!$A$2:$A$124,,0)</f>
        <v>Data Engineer</v>
      </c>
      <c r="M3027" s="29" t="str">
        <f>_xlfn.XLOOKUP($C3027,mapping!$J$2:$J$5,mapping!$K$2:$K$5,,0)</f>
        <v>Full-Time</v>
      </c>
      <c r="N3027" s="29" t="str">
        <f>_xlfn.XLOOKUP($B3027,mapping!$G$2:$G$5,mapping!$H$2:$H$5,,0)</f>
        <v>Senior</v>
      </c>
      <c r="O3027" s="29" t="str">
        <f>_xlfn.XLOOKUP($J3027,mapping!$D$2:$D$56,mapping!$E$2:$E$56,,0)</f>
        <v>United States</v>
      </c>
      <c r="P3027" s="29" t="str">
        <f>_xlfn.XLOOKUP($K3027,mapping!$P$2:$P$4,mapping!$Q$2:$Q$4,,0)</f>
        <v>Medium</v>
      </c>
      <c r="Q3027" s="29" t="str">
        <f>_xlfn.XLOOKUP($I3027,mapping!$M$2:$M$4,mapping!$N$2:$N$4,,0)</f>
        <v>On-site</v>
      </c>
    </row>
    <row r="3028" spans="1:17" x14ac:dyDescent="0.25">
      <c r="A3028" s="28">
        <v>2023</v>
      </c>
      <c r="B3028" s="29" t="s">
        <v>21</v>
      </c>
      <c r="C3028" s="29" t="s">
        <v>12</v>
      </c>
      <c r="D3028" s="29" t="s">
        <v>18</v>
      </c>
      <c r="E3028" s="28">
        <v>159000</v>
      </c>
      <c r="F3028" s="29" t="s">
        <v>14</v>
      </c>
      <c r="G3028" s="28">
        <v>159000</v>
      </c>
      <c r="H3028" s="29" t="s">
        <v>17</v>
      </c>
      <c r="I3028" s="28">
        <v>0</v>
      </c>
      <c r="J3028" s="29" t="s">
        <v>17</v>
      </c>
      <c r="K3028" s="29" t="s">
        <v>16</v>
      </c>
      <c r="L3028" s="29" t="str">
        <f>_xlfn.XLOOKUP($D3028,mapping!$B$2:$B$124,mapping!$A$2:$A$124,,0)</f>
        <v>Machine Learning Engineer</v>
      </c>
      <c r="M3028" s="29" t="str">
        <f>_xlfn.XLOOKUP($C3028,mapping!$J$2:$J$5,mapping!$K$2:$K$5,,0)</f>
        <v>Full-Time</v>
      </c>
      <c r="N3028" s="29" t="str">
        <f>_xlfn.XLOOKUP($B3028,mapping!$G$2:$G$5,mapping!$H$2:$H$5,,0)</f>
        <v>Senior</v>
      </c>
      <c r="O3028" s="29" t="str">
        <f>_xlfn.XLOOKUP($J3028,mapping!$D$2:$D$56,mapping!$E$2:$E$56,,0)</f>
        <v>United States</v>
      </c>
      <c r="P3028" s="29" t="str">
        <f>_xlfn.XLOOKUP($K3028,mapping!$P$2:$P$4,mapping!$Q$2:$Q$4,,0)</f>
        <v>Medium</v>
      </c>
      <c r="Q3028" s="29" t="str">
        <f>_xlfn.XLOOKUP($I3028,mapping!$M$2:$M$4,mapping!$N$2:$N$4,,0)</f>
        <v>On-site</v>
      </c>
    </row>
    <row r="3029" spans="1:17" x14ac:dyDescent="0.25">
      <c r="A3029" s="28">
        <v>2023</v>
      </c>
      <c r="B3029" s="29" t="s">
        <v>21</v>
      </c>
      <c r="C3029" s="29" t="s">
        <v>12</v>
      </c>
      <c r="D3029" s="29" t="s">
        <v>13</v>
      </c>
      <c r="E3029" s="28">
        <v>80000</v>
      </c>
      <c r="F3029" s="29" t="s">
        <v>14</v>
      </c>
      <c r="G3029" s="28">
        <v>80000</v>
      </c>
      <c r="H3029" s="29" t="s">
        <v>17</v>
      </c>
      <c r="I3029" s="28">
        <v>0</v>
      </c>
      <c r="J3029" s="29" t="s">
        <v>17</v>
      </c>
      <c r="K3029" s="29" t="s">
        <v>16</v>
      </c>
      <c r="L3029" s="29" t="str">
        <f>_xlfn.XLOOKUP($D3029,mapping!$B$2:$B$124,mapping!$A$2:$A$124,,0)</f>
        <v>Data Analyst</v>
      </c>
      <c r="M3029" s="29" t="str">
        <f>_xlfn.XLOOKUP($C3029,mapping!$J$2:$J$5,mapping!$K$2:$K$5,,0)</f>
        <v>Full-Time</v>
      </c>
      <c r="N3029" s="29" t="str">
        <f>_xlfn.XLOOKUP($B3029,mapping!$G$2:$G$5,mapping!$H$2:$H$5,,0)</f>
        <v>Senior</v>
      </c>
      <c r="O3029" s="29" t="str">
        <f>_xlfn.XLOOKUP($J3029,mapping!$D$2:$D$56,mapping!$E$2:$E$56,,0)</f>
        <v>United States</v>
      </c>
      <c r="P3029" s="29" t="str">
        <f>_xlfn.XLOOKUP($K3029,mapping!$P$2:$P$4,mapping!$Q$2:$Q$4,,0)</f>
        <v>Medium</v>
      </c>
      <c r="Q3029" s="29" t="str">
        <f>_xlfn.XLOOKUP($I3029,mapping!$M$2:$M$4,mapping!$N$2:$N$4,,0)</f>
        <v>On-site</v>
      </c>
    </row>
    <row r="3030" spans="1:17" x14ac:dyDescent="0.25">
      <c r="A3030" s="28">
        <v>2022</v>
      </c>
      <c r="B3030" s="29" t="s">
        <v>21</v>
      </c>
      <c r="C3030" s="29" t="s">
        <v>12</v>
      </c>
      <c r="D3030" s="29" t="s">
        <v>22</v>
      </c>
      <c r="E3030" s="28">
        <v>205300</v>
      </c>
      <c r="F3030" s="29" t="s">
        <v>14</v>
      </c>
      <c r="G3030" s="28">
        <v>205300</v>
      </c>
      <c r="H3030" s="29" t="s">
        <v>17</v>
      </c>
      <c r="I3030" s="28">
        <v>0</v>
      </c>
      <c r="J3030" s="29" t="s">
        <v>17</v>
      </c>
      <c r="K3030" s="29" t="s">
        <v>33</v>
      </c>
      <c r="L3030" s="29" t="str">
        <f>_xlfn.XLOOKUP($D3030,mapping!$B$2:$B$124,mapping!$A$2:$A$124,,0)</f>
        <v>Data Scientist</v>
      </c>
      <c r="M3030" s="29" t="str">
        <f>_xlfn.XLOOKUP($C3030,mapping!$J$2:$J$5,mapping!$K$2:$K$5,,0)</f>
        <v>Full-Time</v>
      </c>
      <c r="N3030" s="29" t="str">
        <f>_xlfn.XLOOKUP($B3030,mapping!$G$2:$G$5,mapping!$H$2:$H$5,,0)</f>
        <v>Senior</v>
      </c>
      <c r="O3030" s="29" t="str">
        <f>_xlfn.XLOOKUP($J3030,mapping!$D$2:$D$56,mapping!$E$2:$E$56,,0)</f>
        <v>United States</v>
      </c>
      <c r="P3030" s="29" t="str">
        <f>_xlfn.XLOOKUP($K3030,mapping!$P$2:$P$4,mapping!$Q$2:$Q$4,,0)</f>
        <v>Large</v>
      </c>
      <c r="Q3030" s="29" t="str">
        <f>_xlfn.XLOOKUP($I3030,mapping!$M$2:$M$4,mapping!$N$2:$N$4,,0)</f>
        <v>On-site</v>
      </c>
    </row>
    <row r="3031" spans="1:17" x14ac:dyDescent="0.25">
      <c r="A3031" s="28">
        <v>2023</v>
      </c>
      <c r="B3031" s="29" t="s">
        <v>21</v>
      </c>
      <c r="C3031" s="29" t="s">
        <v>12</v>
      </c>
      <c r="D3031" s="29" t="s">
        <v>69</v>
      </c>
      <c r="E3031" s="28">
        <v>110400</v>
      </c>
      <c r="F3031" s="29" t="s">
        <v>14</v>
      </c>
      <c r="G3031" s="28">
        <v>110400</v>
      </c>
      <c r="H3031" s="29" t="s">
        <v>17</v>
      </c>
      <c r="I3031" s="28">
        <v>0</v>
      </c>
      <c r="J3031" s="29" t="s">
        <v>17</v>
      </c>
      <c r="K3031" s="29" t="s">
        <v>16</v>
      </c>
      <c r="L3031" s="29" t="str">
        <f>_xlfn.XLOOKUP($D3031,mapping!$B$2:$B$124,mapping!$A$2:$A$124,,0)</f>
        <v>Data Manager</v>
      </c>
      <c r="M3031" s="29" t="str">
        <f>_xlfn.XLOOKUP($C3031,mapping!$J$2:$J$5,mapping!$K$2:$K$5,,0)</f>
        <v>Full-Time</v>
      </c>
      <c r="N3031" s="29" t="str">
        <f>_xlfn.XLOOKUP($B3031,mapping!$G$2:$G$5,mapping!$H$2:$H$5,,0)</f>
        <v>Senior</v>
      </c>
      <c r="O3031" s="29" t="str">
        <f>_xlfn.XLOOKUP($J3031,mapping!$D$2:$D$56,mapping!$E$2:$E$56,,0)</f>
        <v>United States</v>
      </c>
      <c r="P3031" s="29" t="str">
        <f>_xlfn.XLOOKUP($K3031,mapping!$P$2:$P$4,mapping!$Q$2:$Q$4,,0)</f>
        <v>Medium</v>
      </c>
      <c r="Q3031" s="29" t="str">
        <f>_xlfn.XLOOKUP($I3031,mapping!$M$2:$M$4,mapping!$N$2:$N$4,,0)</f>
        <v>On-site</v>
      </c>
    </row>
    <row r="3032" spans="1:17" x14ac:dyDescent="0.25">
      <c r="A3032" s="28">
        <v>2024</v>
      </c>
      <c r="B3032" s="29" t="s">
        <v>21</v>
      </c>
      <c r="C3032" s="29" t="s">
        <v>12</v>
      </c>
      <c r="D3032" s="29" t="s">
        <v>50</v>
      </c>
      <c r="E3032" s="28">
        <v>230000</v>
      </c>
      <c r="F3032" s="29" t="s">
        <v>14</v>
      </c>
      <c r="G3032" s="28">
        <v>230000</v>
      </c>
      <c r="H3032" s="29" t="s">
        <v>17</v>
      </c>
      <c r="I3032" s="28">
        <v>0</v>
      </c>
      <c r="J3032" s="29" t="s">
        <v>17</v>
      </c>
      <c r="K3032" s="29" t="s">
        <v>16</v>
      </c>
      <c r="L3032" s="29" t="str">
        <f>_xlfn.XLOOKUP($D3032,mapping!$B$2:$B$124,mapping!$A$2:$A$124,,0)</f>
        <v>Machine Learning Engineer</v>
      </c>
      <c r="M3032" s="29" t="str">
        <f>_xlfn.XLOOKUP($C3032,mapping!$J$2:$J$5,mapping!$K$2:$K$5,,0)</f>
        <v>Full-Time</v>
      </c>
      <c r="N3032" s="29" t="str">
        <f>_xlfn.XLOOKUP($B3032,mapping!$G$2:$G$5,mapping!$H$2:$H$5,,0)</f>
        <v>Senior</v>
      </c>
      <c r="O3032" s="29" t="str">
        <f>_xlfn.XLOOKUP($J3032,mapping!$D$2:$D$56,mapping!$E$2:$E$56,,0)</f>
        <v>United States</v>
      </c>
      <c r="P3032" s="29" t="str">
        <f>_xlfn.XLOOKUP($K3032,mapping!$P$2:$P$4,mapping!$Q$2:$Q$4,,0)</f>
        <v>Medium</v>
      </c>
      <c r="Q3032" s="29" t="str">
        <f>_xlfn.XLOOKUP($I3032,mapping!$M$2:$M$4,mapping!$N$2:$N$4,,0)</f>
        <v>On-site</v>
      </c>
    </row>
    <row r="3033" spans="1:17" x14ac:dyDescent="0.25">
      <c r="A3033" s="28">
        <v>2023</v>
      </c>
      <c r="B3033" s="29" t="s">
        <v>21</v>
      </c>
      <c r="C3033" s="29" t="s">
        <v>12</v>
      </c>
      <c r="D3033" s="29" t="s">
        <v>18</v>
      </c>
      <c r="E3033" s="28">
        <v>80000</v>
      </c>
      <c r="F3033" s="29" t="s">
        <v>14</v>
      </c>
      <c r="G3033" s="28">
        <v>80000</v>
      </c>
      <c r="H3033" s="29" t="s">
        <v>17</v>
      </c>
      <c r="I3033" s="28">
        <v>0</v>
      </c>
      <c r="J3033" s="29" t="s">
        <v>17</v>
      </c>
      <c r="K3033" s="29" t="s">
        <v>16</v>
      </c>
      <c r="L3033" s="29" t="str">
        <f>_xlfn.XLOOKUP($D3033,mapping!$B$2:$B$124,mapping!$A$2:$A$124,,0)</f>
        <v>Machine Learning Engineer</v>
      </c>
      <c r="M3033" s="29" t="str">
        <f>_xlfn.XLOOKUP($C3033,mapping!$J$2:$J$5,mapping!$K$2:$K$5,,0)</f>
        <v>Full-Time</v>
      </c>
      <c r="N3033" s="29" t="str">
        <f>_xlfn.XLOOKUP($B3033,mapping!$G$2:$G$5,mapping!$H$2:$H$5,,0)</f>
        <v>Senior</v>
      </c>
      <c r="O3033" s="29" t="str">
        <f>_xlfn.XLOOKUP($J3033,mapping!$D$2:$D$56,mapping!$E$2:$E$56,,0)</f>
        <v>United States</v>
      </c>
      <c r="P3033" s="29" t="str">
        <f>_xlfn.XLOOKUP($K3033,mapping!$P$2:$P$4,mapping!$Q$2:$Q$4,,0)</f>
        <v>Medium</v>
      </c>
      <c r="Q3033" s="29" t="str">
        <f>_xlfn.XLOOKUP($I3033,mapping!$M$2:$M$4,mapping!$N$2:$N$4,,0)</f>
        <v>On-site</v>
      </c>
    </row>
    <row r="3034" spans="1:17" x14ac:dyDescent="0.25">
      <c r="A3034" s="28">
        <v>2023</v>
      </c>
      <c r="B3034" s="29" t="s">
        <v>11</v>
      </c>
      <c r="C3034" s="29" t="s">
        <v>12</v>
      </c>
      <c r="D3034" s="29" t="s">
        <v>13</v>
      </c>
      <c r="E3034" s="28">
        <v>110000</v>
      </c>
      <c r="F3034" s="29" t="s">
        <v>14</v>
      </c>
      <c r="G3034" s="28">
        <v>110000</v>
      </c>
      <c r="H3034" s="29" t="s">
        <v>17</v>
      </c>
      <c r="I3034" s="28">
        <v>0</v>
      </c>
      <c r="J3034" s="29" t="s">
        <v>17</v>
      </c>
      <c r="K3034" s="29" t="s">
        <v>16</v>
      </c>
      <c r="L3034" s="29" t="str">
        <f>_xlfn.XLOOKUP($D3034,mapping!$B$2:$B$124,mapping!$A$2:$A$124,,0)</f>
        <v>Data Analyst</v>
      </c>
      <c r="M3034" s="29" t="str">
        <f>_xlfn.XLOOKUP($C3034,mapping!$J$2:$J$5,mapping!$K$2:$K$5,,0)</f>
        <v>Full-Time</v>
      </c>
      <c r="N3034" s="29" t="str">
        <f>_xlfn.XLOOKUP($B3034,mapping!$G$2:$G$5,mapping!$H$2:$H$5,,0)</f>
        <v>Mid-Level</v>
      </c>
      <c r="O3034" s="29" t="str">
        <f>_xlfn.XLOOKUP($J3034,mapping!$D$2:$D$56,mapping!$E$2:$E$56,,0)</f>
        <v>United States</v>
      </c>
      <c r="P3034" s="29" t="str">
        <f>_xlfn.XLOOKUP($K3034,mapping!$P$2:$P$4,mapping!$Q$2:$Q$4,,0)</f>
        <v>Medium</v>
      </c>
      <c r="Q3034" s="29" t="str">
        <f>_xlfn.XLOOKUP($I3034,mapping!$M$2:$M$4,mapping!$N$2:$N$4,,0)</f>
        <v>On-site</v>
      </c>
    </row>
    <row r="3035" spans="1:17" x14ac:dyDescent="0.25">
      <c r="A3035" s="28">
        <v>2021</v>
      </c>
      <c r="B3035" s="29" t="s">
        <v>11</v>
      </c>
      <c r="C3035" s="29" t="s">
        <v>12</v>
      </c>
      <c r="D3035" s="29" t="s">
        <v>22</v>
      </c>
      <c r="E3035" s="28">
        <v>150000</v>
      </c>
      <c r="F3035" s="29" t="s">
        <v>14</v>
      </c>
      <c r="G3035" s="28">
        <v>150000</v>
      </c>
      <c r="H3035" s="29" t="s">
        <v>17</v>
      </c>
      <c r="I3035" s="28">
        <v>100</v>
      </c>
      <c r="J3035" s="29" t="s">
        <v>17</v>
      </c>
      <c r="K3035" s="29" t="s">
        <v>16</v>
      </c>
      <c r="L3035" s="29" t="str">
        <f>_xlfn.XLOOKUP($D3035,mapping!$B$2:$B$124,mapping!$A$2:$A$124,,0)</f>
        <v>Data Scientist</v>
      </c>
      <c r="M3035" s="29" t="str">
        <f>_xlfn.XLOOKUP($C3035,mapping!$J$2:$J$5,mapping!$K$2:$K$5,,0)</f>
        <v>Full-Time</v>
      </c>
      <c r="N3035" s="29" t="str">
        <f>_xlfn.XLOOKUP($B3035,mapping!$G$2:$G$5,mapping!$H$2:$H$5,,0)</f>
        <v>Mid-Level</v>
      </c>
      <c r="O3035" s="29" t="str">
        <f>_xlfn.XLOOKUP($J3035,mapping!$D$2:$D$56,mapping!$E$2:$E$56,,0)</f>
        <v>United States</v>
      </c>
      <c r="P3035" s="29" t="str">
        <f>_xlfn.XLOOKUP($K3035,mapping!$P$2:$P$4,mapping!$Q$2:$Q$4,,0)</f>
        <v>Medium</v>
      </c>
      <c r="Q3035" s="29" t="str">
        <f>_xlfn.XLOOKUP($I3035,mapping!$M$2:$M$4,mapping!$N$2:$N$4,,0)</f>
        <v>Remote</v>
      </c>
    </row>
    <row r="3036" spans="1:17" x14ac:dyDescent="0.25">
      <c r="A3036" s="28">
        <v>2023</v>
      </c>
      <c r="B3036" s="29" t="s">
        <v>21</v>
      </c>
      <c r="C3036" s="29" t="s">
        <v>12</v>
      </c>
      <c r="D3036" s="29" t="s">
        <v>22</v>
      </c>
      <c r="E3036" s="28">
        <v>116000</v>
      </c>
      <c r="F3036" s="29" t="s">
        <v>14</v>
      </c>
      <c r="G3036" s="28">
        <v>116000</v>
      </c>
      <c r="H3036" s="29" t="s">
        <v>17</v>
      </c>
      <c r="I3036" s="28">
        <v>0</v>
      </c>
      <c r="J3036" s="29" t="s">
        <v>17</v>
      </c>
      <c r="K3036" s="29" t="s">
        <v>16</v>
      </c>
      <c r="L3036" s="29" t="str">
        <f>_xlfn.XLOOKUP($D3036,mapping!$B$2:$B$124,mapping!$A$2:$A$124,,0)</f>
        <v>Data Scientist</v>
      </c>
      <c r="M3036" s="29" t="str">
        <f>_xlfn.XLOOKUP($C3036,mapping!$J$2:$J$5,mapping!$K$2:$K$5,,0)</f>
        <v>Full-Time</v>
      </c>
      <c r="N3036" s="29" t="str">
        <f>_xlfn.XLOOKUP($B3036,mapping!$G$2:$G$5,mapping!$H$2:$H$5,,0)</f>
        <v>Senior</v>
      </c>
      <c r="O3036" s="29" t="str">
        <f>_xlfn.XLOOKUP($J3036,mapping!$D$2:$D$56,mapping!$E$2:$E$56,,0)</f>
        <v>United States</v>
      </c>
      <c r="P3036" s="29" t="str">
        <f>_xlfn.XLOOKUP($K3036,mapping!$P$2:$P$4,mapping!$Q$2:$Q$4,,0)</f>
        <v>Medium</v>
      </c>
      <c r="Q3036" s="29" t="str">
        <f>_xlfn.XLOOKUP($I3036,mapping!$M$2:$M$4,mapping!$N$2:$N$4,,0)</f>
        <v>On-site</v>
      </c>
    </row>
    <row r="3037" spans="1:17" x14ac:dyDescent="0.25">
      <c r="A3037" s="28">
        <v>2024</v>
      </c>
      <c r="B3037" s="29" t="s">
        <v>11</v>
      </c>
      <c r="C3037" s="29" t="s">
        <v>12</v>
      </c>
      <c r="D3037" s="29" t="s">
        <v>41</v>
      </c>
      <c r="E3037" s="28">
        <v>65000</v>
      </c>
      <c r="F3037" s="29" t="s">
        <v>14</v>
      </c>
      <c r="G3037" s="28">
        <v>65000</v>
      </c>
      <c r="H3037" s="29" t="s">
        <v>17</v>
      </c>
      <c r="I3037" s="28">
        <v>0</v>
      </c>
      <c r="J3037" s="29" t="s">
        <v>17</v>
      </c>
      <c r="K3037" s="29" t="s">
        <v>16</v>
      </c>
      <c r="L3037" s="29" t="str">
        <f>_xlfn.XLOOKUP($D3037,mapping!$B$2:$B$124,mapping!$A$2:$A$124,,0)</f>
        <v>Machine Learning Engineer</v>
      </c>
      <c r="M3037" s="29" t="str">
        <f>_xlfn.XLOOKUP($C3037,mapping!$J$2:$J$5,mapping!$K$2:$K$5,,0)</f>
        <v>Full-Time</v>
      </c>
      <c r="N3037" s="29" t="str">
        <f>_xlfn.XLOOKUP($B3037,mapping!$G$2:$G$5,mapping!$H$2:$H$5,,0)</f>
        <v>Mid-Level</v>
      </c>
      <c r="O3037" s="29" t="str">
        <f>_xlfn.XLOOKUP($J3037,mapping!$D$2:$D$56,mapping!$E$2:$E$56,,0)</f>
        <v>United States</v>
      </c>
      <c r="P3037" s="29" t="str">
        <f>_xlfn.XLOOKUP($K3037,mapping!$P$2:$P$4,mapping!$Q$2:$Q$4,,0)</f>
        <v>Medium</v>
      </c>
      <c r="Q3037" s="29" t="str">
        <f>_xlfn.XLOOKUP($I3037,mapping!$M$2:$M$4,mapping!$N$2:$N$4,,0)</f>
        <v>On-site</v>
      </c>
    </row>
    <row r="3038" spans="1:17" x14ac:dyDescent="0.25">
      <c r="A3038" s="28">
        <v>2023</v>
      </c>
      <c r="B3038" s="29" t="s">
        <v>11</v>
      </c>
      <c r="C3038" s="29" t="s">
        <v>12</v>
      </c>
      <c r="D3038" s="29" t="s">
        <v>13</v>
      </c>
      <c r="E3038" s="28">
        <v>110000</v>
      </c>
      <c r="F3038" s="29" t="s">
        <v>14</v>
      </c>
      <c r="G3038" s="28">
        <v>110000</v>
      </c>
      <c r="H3038" s="29" t="s">
        <v>17</v>
      </c>
      <c r="I3038" s="28">
        <v>100</v>
      </c>
      <c r="J3038" s="29" t="s">
        <v>17</v>
      </c>
      <c r="K3038" s="29" t="s">
        <v>16</v>
      </c>
      <c r="L3038" s="29" t="str">
        <f>_xlfn.XLOOKUP($D3038,mapping!$B$2:$B$124,mapping!$A$2:$A$124,,0)</f>
        <v>Data Analyst</v>
      </c>
      <c r="M3038" s="29" t="str">
        <f>_xlfn.XLOOKUP($C3038,mapping!$J$2:$J$5,mapping!$K$2:$K$5,,0)</f>
        <v>Full-Time</v>
      </c>
      <c r="N3038" s="29" t="str">
        <f>_xlfn.XLOOKUP($B3038,mapping!$G$2:$G$5,mapping!$H$2:$H$5,,0)</f>
        <v>Mid-Level</v>
      </c>
      <c r="O3038" s="29" t="str">
        <f>_xlfn.XLOOKUP($J3038,mapping!$D$2:$D$56,mapping!$E$2:$E$56,,0)</f>
        <v>United States</v>
      </c>
      <c r="P3038" s="29" t="str">
        <f>_xlfn.XLOOKUP($K3038,mapping!$P$2:$P$4,mapping!$Q$2:$Q$4,,0)</f>
        <v>Medium</v>
      </c>
      <c r="Q3038" s="29" t="str">
        <f>_xlfn.XLOOKUP($I3038,mapping!$M$2:$M$4,mapping!$N$2:$N$4,,0)</f>
        <v>Remote</v>
      </c>
    </row>
    <row r="3039" spans="1:17" x14ac:dyDescent="0.25">
      <c r="A3039" s="28">
        <v>2024</v>
      </c>
      <c r="B3039" s="29" t="s">
        <v>29</v>
      </c>
      <c r="C3039" s="29" t="s">
        <v>12</v>
      </c>
      <c r="D3039" s="29" t="s">
        <v>18</v>
      </c>
      <c r="E3039" s="28">
        <v>105300</v>
      </c>
      <c r="F3039" s="29" t="s">
        <v>14</v>
      </c>
      <c r="G3039" s="28">
        <v>105300</v>
      </c>
      <c r="H3039" s="29" t="s">
        <v>45</v>
      </c>
      <c r="I3039" s="28">
        <v>100</v>
      </c>
      <c r="J3039" s="29" t="s">
        <v>45</v>
      </c>
      <c r="K3039" s="29" t="s">
        <v>16</v>
      </c>
      <c r="L3039" s="29" t="str">
        <f>_xlfn.XLOOKUP($D3039,mapping!$B$2:$B$124,mapping!$A$2:$A$124,,0)</f>
        <v>Machine Learning Engineer</v>
      </c>
      <c r="M3039" s="29" t="str">
        <f>_xlfn.XLOOKUP($C3039,mapping!$J$2:$J$5,mapping!$K$2:$K$5,,0)</f>
        <v>Full-Time</v>
      </c>
      <c r="N3039" s="29" t="str">
        <f>_xlfn.XLOOKUP($B3039,mapping!$G$2:$G$5,mapping!$H$2:$H$5,,0)</f>
        <v>Junior</v>
      </c>
      <c r="O3039" s="29" t="str">
        <f>_xlfn.XLOOKUP($J3039,mapping!$D$2:$D$56,mapping!$E$2:$E$56,,0)</f>
        <v>Canada</v>
      </c>
      <c r="P3039" s="29" t="str">
        <f>_xlfn.XLOOKUP($K3039,mapping!$P$2:$P$4,mapping!$Q$2:$Q$4,,0)</f>
        <v>Medium</v>
      </c>
      <c r="Q3039" s="29" t="str">
        <f>_xlfn.XLOOKUP($I3039,mapping!$M$2:$M$4,mapping!$N$2:$N$4,,0)</f>
        <v>Remote</v>
      </c>
    </row>
    <row r="3040" spans="1:17" x14ac:dyDescent="0.25">
      <c r="A3040" s="28">
        <v>2023</v>
      </c>
      <c r="B3040" s="29" t="s">
        <v>29</v>
      </c>
      <c r="C3040" s="29" t="s">
        <v>12</v>
      </c>
      <c r="D3040" s="29" t="s">
        <v>51</v>
      </c>
      <c r="E3040" s="28">
        <v>213660</v>
      </c>
      <c r="F3040" s="29" t="s">
        <v>14</v>
      </c>
      <c r="G3040" s="28">
        <v>213660</v>
      </c>
      <c r="H3040" s="29" t="s">
        <v>17</v>
      </c>
      <c r="I3040" s="28">
        <v>0</v>
      </c>
      <c r="J3040" s="29" t="s">
        <v>17</v>
      </c>
      <c r="K3040" s="29" t="s">
        <v>33</v>
      </c>
      <c r="L3040" s="29" t="str">
        <f>_xlfn.XLOOKUP($D3040,mapping!$B$2:$B$124,mapping!$A$2:$A$124,,0)</f>
        <v>Applied Scientist</v>
      </c>
      <c r="M3040" s="29" t="str">
        <f>_xlfn.XLOOKUP($C3040,mapping!$J$2:$J$5,mapping!$K$2:$K$5,,0)</f>
        <v>Full-Time</v>
      </c>
      <c r="N3040" s="29" t="str">
        <f>_xlfn.XLOOKUP($B3040,mapping!$G$2:$G$5,mapping!$H$2:$H$5,,0)</f>
        <v>Junior</v>
      </c>
      <c r="O3040" s="29" t="str">
        <f>_xlfn.XLOOKUP($J3040,mapping!$D$2:$D$56,mapping!$E$2:$E$56,,0)</f>
        <v>United States</v>
      </c>
      <c r="P3040" s="29" t="str">
        <f>_xlfn.XLOOKUP($K3040,mapping!$P$2:$P$4,mapping!$Q$2:$Q$4,,0)</f>
        <v>Large</v>
      </c>
      <c r="Q3040" s="29" t="str">
        <f>_xlfn.XLOOKUP($I3040,mapping!$M$2:$M$4,mapping!$N$2:$N$4,,0)</f>
        <v>On-site</v>
      </c>
    </row>
    <row r="3041" spans="1:17" x14ac:dyDescent="0.25">
      <c r="A3041" s="28">
        <v>2024</v>
      </c>
      <c r="B3041" s="29" t="s">
        <v>29</v>
      </c>
      <c r="C3041" s="29" t="s">
        <v>12</v>
      </c>
      <c r="D3041" s="29" t="s">
        <v>13</v>
      </c>
      <c r="E3041" s="28">
        <v>157600</v>
      </c>
      <c r="F3041" s="29" t="s">
        <v>14</v>
      </c>
      <c r="G3041" s="28">
        <v>157600</v>
      </c>
      <c r="H3041" s="29" t="s">
        <v>17</v>
      </c>
      <c r="I3041" s="28">
        <v>0</v>
      </c>
      <c r="J3041" s="29" t="s">
        <v>17</v>
      </c>
      <c r="K3041" s="29" t="s">
        <v>16</v>
      </c>
      <c r="L3041" s="29" t="str">
        <f>_xlfn.XLOOKUP($D3041,mapping!$B$2:$B$124,mapping!$A$2:$A$124,,0)</f>
        <v>Data Analyst</v>
      </c>
      <c r="M3041" s="29" t="str">
        <f>_xlfn.XLOOKUP($C3041,mapping!$J$2:$J$5,mapping!$K$2:$K$5,,0)</f>
        <v>Full-Time</v>
      </c>
      <c r="N3041" s="29" t="str">
        <f>_xlfn.XLOOKUP($B3041,mapping!$G$2:$G$5,mapping!$H$2:$H$5,,0)</f>
        <v>Junior</v>
      </c>
      <c r="O3041" s="29" t="str">
        <f>_xlfn.XLOOKUP($J3041,mapping!$D$2:$D$56,mapping!$E$2:$E$56,,0)</f>
        <v>United States</v>
      </c>
      <c r="P3041" s="29" t="str">
        <f>_xlfn.XLOOKUP($K3041,mapping!$P$2:$P$4,mapping!$Q$2:$Q$4,,0)</f>
        <v>Medium</v>
      </c>
      <c r="Q3041" s="29" t="str">
        <f>_xlfn.XLOOKUP($I3041,mapping!$M$2:$M$4,mapping!$N$2:$N$4,,0)</f>
        <v>On-site</v>
      </c>
    </row>
    <row r="3042" spans="1:17" x14ac:dyDescent="0.25">
      <c r="A3042" s="28">
        <v>2023</v>
      </c>
      <c r="B3042" s="29" t="s">
        <v>21</v>
      </c>
      <c r="C3042" s="29" t="s">
        <v>12</v>
      </c>
      <c r="D3042" s="29" t="s">
        <v>138</v>
      </c>
      <c r="E3042" s="28">
        <v>185000</v>
      </c>
      <c r="F3042" s="29" t="s">
        <v>14</v>
      </c>
      <c r="G3042" s="28">
        <v>185000</v>
      </c>
      <c r="H3042" s="29" t="s">
        <v>17</v>
      </c>
      <c r="I3042" s="28">
        <v>0</v>
      </c>
      <c r="J3042" s="29" t="s">
        <v>17</v>
      </c>
      <c r="K3042" s="29" t="s">
        <v>16</v>
      </c>
      <c r="L3042" s="29" t="str">
        <f>_xlfn.XLOOKUP($D3042,mapping!$B$2:$B$124,mapping!$A$2:$A$124,,0)</f>
        <v>Data Analyst</v>
      </c>
      <c r="M3042" s="29" t="str">
        <f>_xlfn.XLOOKUP($C3042,mapping!$J$2:$J$5,mapping!$K$2:$K$5,,0)</f>
        <v>Full-Time</v>
      </c>
      <c r="N3042" s="29" t="str">
        <f>_xlfn.XLOOKUP($B3042,mapping!$G$2:$G$5,mapping!$H$2:$H$5,,0)</f>
        <v>Senior</v>
      </c>
      <c r="O3042" s="29" t="str">
        <f>_xlfn.XLOOKUP($J3042,mapping!$D$2:$D$56,mapping!$E$2:$E$56,,0)</f>
        <v>United States</v>
      </c>
      <c r="P3042" s="29" t="str">
        <f>_xlfn.XLOOKUP($K3042,mapping!$P$2:$P$4,mapping!$Q$2:$Q$4,,0)</f>
        <v>Medium</v>
      </c>
      <c r="Q3042" s="29" t="str">
        <f>_xlfn.XLOOKUP($I3042,mapping!$M$2:$M$4,mapping!$N$2:$N$4,,0)</f>
        <v>On-site</v>
      </c>
    </row>
    <row r="3043" spans="1:17" x14ac:dyDescent="0.25">
      <c r="A3043" s="28">
        <v>2024</v>
      </c>
      <c r="B3043" s="29" t="s">
        <v>29</v>
      </c>
      <c r="C3043" s="29" t="s">
        <v>114</v>
      </c>
      <c r="D3043" s="29" t="s">
        <v>189</v>
      </c>
      <c r="E3043" s="28">
        <v>80000</v>
      </c>
      <c r="F3043" s="29" t="s">
        <v>19</v>
      </c>
      <c r="G3043" s="28">
        <v>88888</v>
      </c>
      <c r="H3043" s="29" t="s">
        <v>36</v>
      </c>
      <c r="I3043" s="28">
        <v>0</v>
      </c>
      <c r="J3043" s="29" t="s">
        <v>36</v>
      </c>
      <c r="K3043" s="29" t="s">
        <v>33</v>
      </c>
      <c r="L3043" s="29" t="str">
        <f>_xlfn.XLOOKUP($D3043,mapping!$B$2:$B$124,mapping!$A$2:$A$124,,0)</f>
        <v>Researcher</v>
      </c>
      <c r="M3043" s="29" t="str">
        <f>_xlfn.XLOOKUP($C3043,mapping!$J$2:$J$5,mapping!$K$2:$K$5,,0)</f>
        <v>Contract</v>
      </c>
      <c r="N3043" s="29" t="str">
        <f>_xlfn.XLOOKUP($B3043,mapping!$G$2:$G$5,mapping!$H$2:$H$5,,0)</f>
        <v>Junior</v>
      </c>
      <c r="O3043" s="29" t="str">
        <f>_xlfn.XLOOKUP($J3043,mapping!$D$2:$D$56,mapping!$E$2:$E$56,,0)</f>
        <v>Germany</v>
      </c>
      <c r="P3043" s="29" t="str">
        <f>_xlfn.XLOOKUP($K3043,mapping!$P$2:$P$4,mapping!$Q$2:$Q$4,,0)</f>
        <v>Large</v>
      </c>
      <c r="Q3043" s="29" t="str">
        <f>_xlfn.XLOOKUP($I3043,mapping!$M$2:$M$4,mapping!$N$2:$N$4,,0)</f>
        <v>On-site</v>
      </c>
    </row>
    <row r="3044" spans="1:17" x14ac:dyDescent="0.25">
      <c r="A3044" s="28">
        <v>2024</v>
      </c>
      <c r="B3044" s="29" t="s">
        <v>11</v>
      </c>
      <c r="C3044" s="29" t="s">
        <v>12</v>
      </c>
      <c r="D3044" s="29" t="s">
        <v>34</v>
      </c>
      <c r="E3044" s="28">
        <v>124100</v>
      </c>
      <c r="F3044" s="29" t="s">
        <v>14</v>
      </c>
      <c r="G3044" s="28">
        <v>124100</v>
      </c>
      <c r="H3044" s="29" t="s">
        <v>17</v>
      </c>
      <c r="I3044" s="28">
        <v>0</v>
      </c>
      <c r="J3044" s="29" t="s">
        <v>17</v>
      </c>
      <c r="K3044" s="29" t="s">
        <v>33</v>
      </c>
      <c r="L3044" s="29" t="str">
        <f>_xlfn.XLOOKUP($D3044,mapping!$B$2:$B$124,mapping!$A$2:$A$124,,0)</f>
        <v>Researcher</v>
      </c>
      <c r="M3044" s="29" t="str">
        <f>_xlfn.XLOOKUP($C3044,mapping!$J$2:$J$5,mapping!$K$2:$K$5,,0)</f>
        <v>Full-Time</v>
      </c>
      <c r="N3044" s="29" t="str">
        <f>_xlfn.XLOOKUP($B3044,mapping!$G$2:$G$5,mapping!$H$2:$H$5,,0)</f>
        <v>Mid-Level</v>
      </c>
      <c r="O3044" s="29" t="str">
        <f>_xlfn.XLOOKUP($J3044,mapping!$D$2:$D$56,mapping!$E$2:$E$56,,0)</f>
        <v>United States</v>
      </c>
      <c r="P3044" s="29" t="str">
        <f>_xlfn.XLOOKUP($K3044,mapping!$P$2:$P$4,mapping!$Q$2:$Q$4,,0)</f>
        <v>Large</v>
      </c>
      <c r="Q3044" s="29" t="str">
        <f>_xlfn.XLOOKUP($I3044,mapping!$M$2:$M$4,mapping!$N$2:$N$4,,0)</f>
        <v>On-site</v>
      </c>
    </row>
    <row r="3045" spans="1:17" x14ac:dyDescent="0.25">
      <c r="A3045" s="28">
        <v>2021</v>
      </c>
      <c r="B3045" s="29" t="s">
        <v>11</v>
      </c>
      <c r="C3045" s="29" t="s">
        <v>12</v>
      </c>
      <c r="D3045" s="29" t="s">
        <v>39</v>
      </c>
      <c r="E3045" s="28">
        <v>8500000</v>
      </c>
      <c r="F3045" s="29" t="s">
        <v>190</v>
      </c>
      <c r="G3045" s="28">
        <v>77364</v>
      </c>
      <c r="H3045" s="29" t="s">
        <v>118</v>
      </c>
      <c r="I3045" s="28">
        <v>50</v>
      </c>
      <c r="J3045" s="29" t="s">
        <v>118</v>
      </c>
      <c r="K3045" s="29" t="s">
        <v>56</v>
      </c>
      <c r="L3045" s="29" t="str">
        <f>_xlfn.XLOOKUP($D3045,mapping!$B$2:$B$124,mapping!$A$2:$A$124,,0)</f>
        <v>Machine Learning Engineer</v>
      </c>
      <c r="M3045" s="29" t="str">
        <f>_xlfn.XLOOKUP($C3045,mapping!$J$2:$J$5,mapping!$K$2:$K$5,,0)</f>
        <v>Full-Time</v>
      </c>
      <c r="N3045" s="29" t="str">
        <f>_xlfn.XLOOKUP($B3045,mapping!$G$2:$G$5,mapping!$H$2:$H$5,,0)</f>
        <v>Mid-Level</v>
      </c>
      <c r="O3045" s="29" t="str">
        <f>_xlfn.XLOOKUP($J3045,mapping!$D$2:$D$56,mapping!$E$2:$E$56,,0)</f>
        <v>Japan</v>
      </c>
      <c r="P3045" s="29" t="str">
        <f>_xlfn.XLOOKUP($K3045,mapping!$P$2:$P$4,mapping!$Q$2:$Q$4,,0)</f>
        <v>Small</v>
      </c>
      <c r="Q3045" s="29" t="str">
        <f>_xlfn.XLOOKUP($I3045,mapping!$M$2:$M$4,mapping!$N$2:$N$4,,0)</f>
        <v>Hybrid</v>
      </c>
    </row>
    <row r="3046" spans="1:17" x14ac:dyDescent="0.25">
      <c r="A3046" s="28">
        <v>2024</v>
      </c>
      <c r="B3046" s="29" t="s">
        <v>21</v>
      </c>
      <c r="C3046" s="29" t="s">
        <v>12</v>
      </c>
      <c r="D3046" s="29" t="s">
        <v>22</v>
      </c>
      <c r="E3046" s="28">
        <v>269000</v>
      </c>
      <c r="F3046" s="29" t="s">
        <v>14</v>
      </c>
      <c r="G3046" s="28">
        <v>269000</v>
      </c>
      <c r="H3046" s="29" t="s">
        <v>45</v>
      </c>
      <c r="I3046" s="28">
        <v>0</v>
      </c>
      <c r="J3046" s="29" t="s">
        <v>45</v>
      </c>
      <c r="K3046" s="29" t="s">
        <v>16</v>
      </c>
      <c r="L3046" s="29" t="str">
        <f>_xlfn.XLOOKUP($D3046,mapping!$B$2:$B$124,mapping!$A$2:$A$124,,0)</f>
        <v>Data Scientist</v>
      </c>
      <c r="M3046" s="29" t="str">
        <f>_xlfn.XLOOKUP($C3046,mapping!$J$2:$J$5,mapping!$K$2:$K$5,,0)</f>
        <v>Full-Time</v>
      </c>
      <c r="N3046" s="29" t="str">
        <f>_xlfn.XLOOKUP($B3046,mapping!$G$2:$G$5,mapping!$H$2:$H$5,,0)</f>
        <v>Senior</v>
      </c>
      <c r="O3046" s="29" t="str">
        <f>_xlfn.XLOOKUP($J3046,mapping!$D$2:$D$56,mapping!$E$2:$E$56,,0)</f>
        <v>Canada</v>
      </c>
      <c r="P3046" s="29" t="str">
        <f>_xlfn.XLOOKUP($K3046,mapping!$P$2:$P$4,mapping!$Q$2:$Q$4,,0)</f>
        <v>Medium</v>
      </c>
      <c r="Q3046" s="29" t="str">
        <f>_xlfn.XLOOKUP($I3046,mapping!$M$2:$M$4,mapping!$N$2:$N$4,,0)</f>
        <v>On-site</v>
      </c>
    </row>
    <row r="3047" spans="1:17" x14ac:dyDescent="0.25">
      <c r="A3047" s="28">
        <v>2023</v>
      </c>
      <c r="B3047" s="29" t="s">
        <v>29</v>
      </c>
      <c r="C3047" s="29" t="s">
        <v>12</v>
      </c>
      <c r="D3047" s="29" t="s">
        <v>13</v>
      </c>
      <c r="E3047" s="28">
        <v>132600</v>
      </c>
      <c r="F3047" s="29" t="s">
        <v>14</v>
      </c>
      <c r="G3047" s="28">
        <v>132600</v>
      </c>
      <c r="H3047" s="29" t="s">
        <v>17</v>
      </c>
      <c r="I3047" s="28">
        <v>100</v>
      </c>
      <c r="J3047" s="29" t="s">
        <v>17</v>
      </c>
      <c r="K3047" s="29" t="s">
        <v>16</v>
      </c>
      <c r="L3047" s="29" t="str">
        <f>_xlfn.XLOOKUP($D3047,mapping!$B$2:$B$124,mapping!$A$2:$A$124,,0)</f>
        <v>Data Analyst</v>
      </c>
      <c r="M3047" s="29" t="str">
        <f>_xlfn.XLOOKUP($C3047,mapping!$J$2:$J$5,mapping!$K$2:$K$5,,0)</f>
        <v>Full-Time</v>
      </c>
      <c r="N3047" s="29" t="str">
        <f>_xlfn.XLOOKUP($B3047,mapping!$G$2:$G$5,mapping!$H$2:$H$5,,0)</f>
        <v>Junior</v>
      </c>
      <c r="O3047" s="29" t="str">
        <f>_xlfn.XLOOKUP($J3047,mapping!$D$2:$D$56,mapping!$E$2:$E$56,,0)</f>
        <v>United States</v>
      </c>
      <c r="P3047" s="29" t="str">
        <f>_xlfn.XLOOKUP($K3047,mapping!$P$2:$P$4,mapping!$Q$2:$Q$4,,0)</f>
        <v>Medium</v>
      </c>
      <c r="Q3047" s="29" t="str">
        <f>_xlfn.XLOOKUP($I3047,mapping!$M$2:$M$4,mapping!$N$2:$N$4,,0)</f>
        <v>Remote</v>
      </c>
    </row>
    <row r="3048" spans="1:17" x14ac:dyDescent="0.25">
      <c r="A3048" s="28">
        <v>2024</v>
      </c>
      <c r="B3048" s="29" t="s">
        <v>11</v>
      </c>
      <c r="C3048" s="29" t="s">
        <v>12</v>
      </c>
      <c r="D3048" s="29" t="s">
        <v>22</v>
      </c>
      <c r="E3048" s="28">
        <v>117000</v>
      </c>
      <c r="F3048" s="29" t="s">
        <v>14</v>
      </c>
      <c r="G3048" s="28">
        <v>117000</v>
      </c>
      <c r="H3048" s="29" t="s">
        <v>17</v>
      </c>
      <c r="I3048" s="28">
        <v>0</v>
      </c>
      <c r="J3048" s="29" t="s">
        <v>17</v>
      </c>
      <c r="K3048" s="29" t="s">
        <v>16</v>
      </c>
      <c r="L3048" s="29" t="str">
        <f>_xlfn.XLOOKUP($D3048,mapping!$B$2:$B$124,mapping!$A$2:$A$124,,0)</f>
        <v>Data Scientist</v>
      </c>
      <c r="M3048" s="29" t="str">
        <f>_xlfn.XLOOKUP($C3048,mapping!$J$2:$J$5,mapping!$K$2:$K$5,,0)</f>
        <v>Full-Time</v>
      </c>
      <c r="N3048" s="29" t="str">
        <f>_xlfn.XLOOKUP($B3048,mapping!$G$2:$G$5,mapping!$H$2:$H$5,,0)</f>
        <v>Mid-Level</v>
      </c>
      <c r="O3048" s="29" t="str">
        <f>_xlfn.XLOOKUP($J3048,mapping!$D$2:$D$56,mapping!$E$2:$E$56,,0)</f>
        <v>United States</v>
      </c>
      <c r="P3048" s="29" t="str">
        <f>_xlfn.XLOOKUP($K3048,mapping!$P$2:$P$4,mapping!$Q$2:$Q$4,,0)</f>
        <v>Medium</v>
      </c>
      <c r="Q3048" s="29" t="str">
        <f>_xlfn.XLOOKUP($I3048,mapping!$M$2:$M$4,mapping!$N$2:$N$4,,0)</f>
        <v>On-site</v>
      </c>
    </row>
    <row r="3049" spans="1:17" x14ac:dyDescent="0.25">
      <c r="A3049" s="28">
        <v>2023</v>
      </c>
      <c r="B3049" s="29" t="s">
        <v>21</v>
      </c>
      <c r="C3049" s="29" t="s">
        <v>12</v>
      </c>
      <c r="D3049" s="29" t="s">
        <v>22</v>
      </c>
      <c r="E3049" s="28">
        <v>225000</v>
      </c>
      <c r="F3049" s="29" t="s">
        <v>14</v>
      </c>
      <c r="G3049" s="28">
        <v>225000</v>
      </c>
      <c r="H3049" s="29" t="s">
        <v>17</v>
      </c>
      <c r="I3049" s="28">
        <v>0</v>
      </c>
      <c r="J3049" s="29" t="s">
        <v>17</v>
      </c>
      <c r="K3049" s="29" t="s">
        <v>16</v>
      </c>
      <c r="L3049" s="29" t="str">
        <f>_xlfn.XLOOKUP($D3049,mapping!$B$2:$B$124,mapping!$A$2:$A$124,,0)</f>
        <v>Data Scientist</v>
      </c>
      <c r="M3049" s="29" t="str">
        <f>_xlfn.XLOOKUP($C3049,mapping!$J$2:$J$5,mapping!$K$2:$K$5,,0)</f>
        <v>Full-Time</v>
      </c>
      <c r="N3049" s="29" t="str">
        <f>_xlfn.XLOOKUP($B3049,mapping!$G$2:$G$5,mapping!$H$2:$H$5,,0)</f>
        <v>Senior</v>
      </c>
      <c r="O3049" s="29" t="str">
        <f>_xlfn.XLOOKUP($J3049,mapping!$D$2:$D$56,mapping!$E$2:$E$56,,0)</f>
        <v>United States</v>
      </c>
      <c r="P3049" s="29" t="str">
        <f>_xlfn.XLOOKUP($K3049,mapping!$P$2:$P$4,mapping!$Q$2:$Q$4,,0)</f>
        <v>Medium</v>
      </c>
      <c r="Q3049" s="29" t="str">
        <f>_xlfn.XLOOKUP($I3049,mapping!$M$2:$M$4,mapping!$N$2:$N$4,,0)</f>
        <v>On-site</v>
      </c>
    </row>
    <row r="3050" spans="1:17" x14ac:dyDescent="0.25">
      <c r="A3050" s="28">
        <v>2023</v>
      </c>
      <c r="B3050" s="29" t="s">
        <v>11</v>
      </c>
      <c r="C3050" s="29" t="s">
        <v>12</v>
      </c>
      <c r="D3050" s="29" t="s">
        <v>22</v>
      </c>
      <c r="E3050" s="28">
        <v>180000</v>
      </c>
      <c r="F3050" s="29" t="s">
        <v>14</v>
      </c>
      <c r="G3050" s="28">
        <v>180000</v>
      </c>
      <c r="H3050" s="29" t="s">
        <v>17</v>
      </c>
      <c r="I3050" s="28">
        <v>0</v>
      </c>
      <c r="J3050" s="29" t="s">
        <v>17</v>
      </c>
      <c r="K3050" s="29" t="s">
        <v>16</v>
      </c>
      <c r="L3050" s="29" t="str">
        <f>_xlfn.XLOOKUP($D3050,mapping!$B$2:$B$124,mapping!$A$2:$A$124,,0)</f>
        <v>Data Scientist</v>
      </c>
      <c r="M3050" s="29" t="str">
        <f>_xlfn.XLOOKUP($C3050,mapping!$J$2:$J$5,mapping!$K$2:$K$5,,0)</f>
        <v>Full-Time</v>
      </c>
      <c r="N3050" s="29" t="str">
        <f>_xlfn.XLOOKUP($B3050,mapping!$G$2:$G$5,mapping!$H$2:$H$5,,0)</f>
        <v>Mid-Level</v>
      </c>
      <c r="O3050" s="29" t="str">
        <f>_xlfn.XLOOKUP($J3050,mapping!$D$2:$D$56,mapping!$E$2:$E$56,,0)</f>
        <v>United States</v>
      </c>
      <c r="P3050" s="29" t="str">
        <f>_xlfn.XLOOKUP($K3050,mapping!$P$2:$P$4,mapping!$Q$2:$Q$4,,0)</f>
        <v>Medium</v>
      </c>
      <c r="Q3050" s="29" t="str">
        <f>_xlfn.XLOOKUP($I3050,mapping!$M$2:$M$4,mapping!$N$2:$N$4,,0)</f>
        <v>On-site</v>
      </c>
    </row>
    <row r="3051" spans="1:17" x14ac:dyDescent="0.25">
      <c r="A3051" s="28">
        <v>2023</v>
      </c>
      <c r="B3051" s="29" t="s">
        <v>21</v>
      </c>
      <c r="C3051" s="29" t="s">
        <v>12</v>
      </c>
      <c r="D3051" s="29" t="s">
        <v>18</v>
      </c>
      <c r="E3051" s="28">
        <v>245700</v>
      </c>
      <c r="F3051" s="29" t="s">
        <v>14</v>
      </c>
      <c r="G3051" s="28">
        <v>245700</v>
      </c>
      <c r="H3051" s="29" t="s">
        <v>17</v>
      </c>
      <c r="I3051" s="28">
        <v>0</v>
      </c>
      <c r="J3051" s="29" t="s">
        <v>17</v>
      </c>
      <c r="K3051" s="29" t="s">
        <v>16</v>
      </c>
      <c r="L3051" s="29" t="str">
        <f>_xlfn.XLOOKUP($D3051,mapping!$B$2:$B$124,mapping!$A$2:$A$124,,0)</f>
        <v>Machine Learning Engineer</v>
      </c>
      <c r="M3051" s="29" t="str">
        <f>_xlfn.XLOOKUP($C3051,mapping!$J$2:$J$5,mapping!$K$2:$K$5,,0)</f>
        <v>Full-Time</v>
      </c>
      <c r="N3051" s="29" t="str">
        <f>_xlfn.XLOOKUP($B3051,mapping!$G$2:$G$5,mapping!$H$2:$H$5,,0)</f>
        <v>Senior</v>
      </c>
      <c r="O3051" s="29" t="str">
        <f>_xlfn.XLOOKUP($J3051,mapping!$D$2:$D$56,mapping!$E$2:$E$56,,0)</f>
        <v>United States</v>
      </c>
      <c r="P3051" s="29" t="str">
        <f>_xlfn.XLOOKUP($K3051,mapping!$P$2:$P$4,mapping!$Q$2:$Q$4,,0)</f>
        <v>Medium</v>
      </c>
      <c r="Q3051" s="29" t="str">
        <f>_xlfn.XLOOKUP($I3051,mapping!$M$2:$M$4,mapping!$N$2:$N$4,,0)</f>
        <v>On-site</v>
      </c>
    </row>
    <row r="3052" spans="1:17" x14ac:dyDescent="0.25">
      <c r="A3052" s="28">
        <v>2024</v>
      </c>
      <c r="B3052" s="29" t="s">
        <v>21</v>
      </c>
      <c r="C3052" s="29" t="s">
        <v>12</v>
      </c>
      <c r="D3052" s="29" t="s">
        <v>57</v>
      </c>
      <c r="E3052" s="28">
        <v>331292</v>
      </c>
      <c r="F3052" s="29" t="s">
        <v>14</v>
      </c>
      <c r="G3052" s="28">
        <v>331292</v>
      </c>
      <c r="H3052" s="29" t="s">
        <v>17</v>
      </c>
      <c r="I3052" s="28">
        <v>0</v>
      </c>
      <c r="J3052" s="29" t="s">
        <v>17</v>
      </c>
      <c r="K3052" s="29" t="s">
        <v>16</v>
      </c>
      <c r="L3052" s="29" t="str">
        <f>_xlfn.XLOOKUP($D3052,mapping!$B$2:$B$124,mapping!$A$2:$A$124,,0)</f>
        <v>Data Scientist</v>
      </c>
      <c r="M3052" s="29" t="str">
        <f>_xlfn.XLOOKUP($C3052,mapping!$J$2:$J$5,mapping!$K$2:$K$5,,0)</f>
        <v>Full-Time</v>
      </c>
      <c r="N3052" s="29" t="str">
        <f>_xlfn.XLOOKUP($B3052,mapping!$G$2:$G$5,mapping!$H$2:$H$5,,0)</f>
        <v>Senior</v>
      </c>
      <c r="O3052" s="29" t="str">
        <f>_xlfn.XLOOKUP($J3052,mapping!$D$2:$D$56,mapping!$E$2:$E$56,,0)</f>
        <v>United States</v>
      </c>
      <c r="P3052" s="29" t="str">
        <f>_xlfn.XLOOKUP($K3052,mapping!$P$2:$P$4,mapping!$Q$2:$Q$4,,0)</f>
        <v>Medium</v>
      </c>
      <c r="Q3052" s="29" t="str">
        <f>_xlfn.XLOOKUP($I3052,mapping!$M$2:$M$4,mapping!$N$2:$N$4,,0)</f>
        <v>On-site</v>
      </c>
    </row>
    <row r="3053" spans="1:17" x14ac:dyDescent="0.25">
      <c r="A3053" s="28">
        <v>2023</v>
      </c>
      <c r="B3053" s="29" t="s">
        <v>29</v>
      </c>
      <c r="C3053" s="29" t="s">
        <v>12</v>
      </c>
      <c r="D3053" s="29" t="s">
        <v>13</v>
      </c>
      <c r="E3053" s="28">
        <v>92000</v>
      </c>
      <c r="F3053" s="29" t="s">
        <v>14</v>
      </c>
      <c r="G3053" s="28">
        <v>92000</v>
      </c>
      <c r="H3053" s="29" t="s">
        <v>17</v>
      </c>
      <c r="I3053" s="28">
        <v>100</v>
      </c>
      <c r="J3053" s="29" t="s">
        <v>17</v>
      </c>
      <c r="K3053" s="29" t="s">
        <v>16</v>
      </c>
      <c r="L3053" s="29" t="str">
        <f>_xlfn.XLOOKUP($D3053,mapping!$B$2:$B$124,mapping!$A$2:$A$124,,0)</f>
        <v>Data Analyst</v>
      </c>
      <c r="M3053" s="29" t="str">
        <f>_xlfn.XLOOKUP($C3053,mapping!$J$2:$J$5,mapping!$K$2:$K$5,,0)</f>
        <v>Full-Time</v>
      </c>
      <c r="N3053" s="29" t="str">
        <f>_xlfn.XLOOKUP($B3053,mapping!$G$2:$G$5,mapping!$H$2:$H$5,,0)</f>
        <v>Junior</v>
      </c>
      <c r="O3053" s="29" t="str">
        <f>_xlfn.XLOOKUP($J3053,mapping!$D$2:$D$56,mapping!$E$2:$E$56,,0)</f>
        <v>United States</v>
      </c>
      <c r="P3053" s="29" t="str">
        <f>_xlfn.XLOOKUP($K3053,mapping!$P$2:$P$4,mapping!$Q$2:$Q$4,,0)</f>
        <v>Medium</v>
      </c>
      <c r="Q3053" s="29" t="str">
        <f>_xlfn.XLOOKUP($I3053,mapping!$M$2:$M$4,mapping!$N$2:$N$4,,0)</f>
        <v>Remote</v>
      </c>
    </row>
    <row r="3054" spans="1:17" x14ac:dyDescent="0.25">
      <c r="A3054" s="28">
        <v>2023</v>
      </c>
      <c r="B3054" s="29" t="s">
        <v>21</v>
      </c>
      <c r="C3054" s="29" t="s">
        <v>12</v>
      </c>
      <c r="D3054" s="29" t="s">
        <v>62</v>
      </c>
      <c r="E3054" s="28">
        <v>156400</v>
      </c>
      <c r="F3054" s="29" t="s">
        <v>14</v>
      </c>
      <c r="G3054" s="28">
        <v>156400</v>
      </c>
      <c r="H3054" s="29" t="s">
        <v>17</v>
      </c>
      <c r="I3054" s="28">
        <v>0</v>
      </c>
      <c r="J3054" s="29" t="s">
        <v>17</v>
      </c>
      <c r="K3054" s="29" t="s">
        <v>16</v>
      </c>
      <c r="L3054" s="29" t="str">
        <f>_xlfn.XLOOKUP($D3054,mapping!$B$2:$B$124,mapping!$A$2:$A$124,,0)</f>
        <v>Business Intelligence</v>
      </c>
      <c r="M3054" s="29" t="str">
        <f>_xlfn.XLOOKUP($C3054,mapping!$J$2:$J$5,mapping!$K$2:$K$5,,0)</f>
        <v>Full-Time</v>
      </c>
      <c r="N3054" s="29" t="str">
        <f>_xlfn.XLOOKUP($B3054,mapping!$G$2:$G$5,mapping!$H$2:$H$5,,0)</f>
        <v>Senior</v>
      </c>
      <c r="O3054" s="29" t="str">
        <f>_xlfn.XLOOKUP($J3054,mapping!$D$2:$D$56,mapping!$E$2:$E$56,,0)</f>
        <v>United States</v>
      </c>
      <c r="P3054" s="29" t="str">
        <f>_xlfn.XLOOKUP($K3054,mapping!$P$2:$P$4,mapping!$Q$2:$Q$4,,0)</f>
        <v>Medium</v>
      </c>
      <c r="Q3054" s="29" t="str">
        <f>_xlfn.XLOOKUP($I3054,mapping!$M$2:$M$4,mapping!$N$2:$N$4,,0)</f>
        <v>On-site</v>
      </c>
    </row>
    <row r="3055" spans="1:17" x14ac:dyDescent="0.25">
      <c r="A3055" s="28">
        <v>2023</v>
      </c>
      <c r="B3055" s="29" t="s">
        <v>21</v>
      </c>
      <c r="C3055" s="29" t="s">
        <v>12</v>
      </c>
      <c r="D3055" s="29" t="s">
        <v>23</v>
      </c>
      <c r="E3055" s="28">
        <v>293000</v>
      </c>
      <c r="F3055" s="29" t="s">
        <v>14</v>
      </c>
      <c r="G3055" s="28">
        <v>293000</v>
      </c>
      <c r="H3055" s="29" t="s">
        <v>17</v>
      </c>
      <c r="I3055" s="28">
        <v>0</v>
      </c>
      <c r="J3055" s="29" t="s">
        <v>17</v>
      </c>
      <c r="K3055" s="29" t="s">
        <v>16</v>
      </c>
      <c r="L3055" s="29" t="str">
        <f>_xlfn.XLOOKUP($D3055,mapping!$B$2:$B$124,mapping!$A$2:$A$124,,0)</f>
        <v>Researcher</v>
      </c>
      <c r="M3055" s="29" t="str">
        <f>_xlfn.XLOOKUP($C3055,mapping!$J$2:$J$5,mapping!$K$2:$K$5,,0)</f>
        <v>Full-Time</v>
      </c>
      <c r="N3055" s="29" t="str">
        <f>_xlfn.XLOOKUP($B3055,mapping!$G$2:$G$5,mapping!$H$2:$H$5,,0)</f>
        <v>Senior</v>
      </c>
      <c r="O3055" s="29" t="str">
        <f>_xlfn.XLOOKUP($J3055,mapping!$D$2:$D$56,mapping!$E$2:$E$56,,0)</f>
        <v>United States</v>
      </c>
      <c r="P3055" s="29" t="str">
        <f>_xlfn.XLOOKUP($K3055,mapping!$P$2:$P$4,mapping!$Q$2:$Q$4,,0)</f>
        <v>Medium</v>
      </c>
      <c r="Q3055" s="29" t="str">
        <f>_xlfn.XLOOKUP($I3055,mapping!$M$2:$M$4,mapping!$N$2:$N$4,,0)</f>
        <v>On-site</v>
      </c>
    </row>
    <row r="3056" spans="1:17" x14ac:dyDescent="0.25">
      <c r="A3056" s="28">
        <v>2024</v>
      </c>
      <c r="B3056" s="29" t="s">
        <v>11</v>
      </c>
      <c r="C3056" s="29" t="s">
        <v>12</v>
      </c>
      <c r="D3056" s="29" t="s">
        <v>92</v>
      </c>
      <c r="E3056" s="28">
        <v>179000</v>
      </c>
      <c r="F3056" s="29" t="s">
        <v>14</v>
      </c>
      <c r="G3056" s="28">
        <v>179000</v>
      </c>
      <c r="H3056" s="29" t="s">
        <v>17</v>
      </c>
      <c r="I3056" s="28">
        <v>0</v>
      </c>
      <c r="J3056" s="29" t="s">
        <v>17</v>
      </c>
      <c r="K3056" s="29" t="s">
        <v>16</v>
      </c>
      <c r="L3056" s="29" t="str">
        <f>_xlfn.XLOOKUP($D3056,mapping!$B$2:$B$124,mapping!$A$2:$A$124,,0)</f>
        <v>Data Scientist</v>
      </c>
      <c r="M3056" s="29" t="str">
        <f>_xlfn.XLOOKUP($C3056,mapping!$J$2:$J$5,mapping!$K$2:$K$5,,0)</f>
        <v>Full-Time</v>
      </c>
      <c r="N3056" s="29" t="str">
        <f>_xlfn.XLOOKUP($B3056,mapping!$G$2:$G$5,mapping!$H$2:$H$5,,0)</f>
        <v>Mid-Level</v>
      </c>
      <c r="O3056" s="29" t="str">
        <f>_xlfn.XLOOKUP($J3056,mapping!$D$2:$D$56,mapping!$E$2:$E$56,,0)</f>
        <v>United States</v>
      </c>
      <c r="P3056" s="29" t="str">
        <f>_xlfn.XLOOKUP($K3056,mapping!$P$2:$P$4,mapping!$Q$2:$Q$4,,0)</f>
        <v>Medium</v>
      </c>
      <c r="Q3056" s="29" t="str">
        <f>_xlfn.XLOOKUP($I3056,mapping!$M$2:$M$4,mapping!$N$2:$N$4,,0)</f>
        <v>On-site</v>
      </c>
    </row>
    <row r="3057" spans="1:17" x14ac:dyDescent="0.25">
      <c r="A3057" s="28">
        <v>2023</v>
      </c>
      <c r="B3057" s="29" t="s">
        <v>21</v>
      </c>
      <c r="C3057" s="29" t="s">
        <v>12</v>
      </c>
      <c r="D3057" s="29" t="s">
        <v>22</v>
      </c>
      <c r="E3057" s="28">
        <v>129300</v>
      </c>
      <c r="F3057" s="29" t="s">
        <v>14</v>
      </c>
      <c r="G3057" s="28">
        <v>129300</v>
      </c>
      <c r="H3057" s="29" t="s">
        <v>17</v>
      </c>
      <c r="I3057" s="28">
        <v>0</v>
      </c>
      <c r="J3057" s="29" t="s">
        <v>17</v>
      </c>
      <c r="K3057" s="29" t="s">
        <v>16</v>
      </c>
      <c r="L3057" s="29" t="str">
        <f>_xlfn.XLOOKUP($D3057,mapping!$B$2:$B$124,mapping!$A$2:$A$124,,0)</f>
        <v>Data Scientist</v>
      </c>
      <c r="M3057" s="29" t="str">
        <f>_xlfn.XLOOKUP($C3057,mapping!$J$2:$J$5,mapping!$K$2:$K$5,,0)</f>
        <v>Full-Time</v>
      </c>
      <c r="N3057" s="29" t="str">
        <f>_xlfn.XLOOKUP($B3057,mapping!$G$2:$G$5,mapping!$H$2:$H$5,,0)</f>
        <v>Senior</v>
      </c>
      <c r="O3057" s="29" t="str">
        <f>_xlfn.XLOOKUP($J3057,mapping!$D$2:$D$56,mapping!$E$2:$E$56,,0)</f>
        <v>United States</v>
      </c>
      <c r="P3057" s="29" t="str">
        <f>_xlfn.XLOOKUP($K3057,mapping!$P$2:$P$4,mapping!$Q$2:$Q$4,,0)</f>
        <v>Medium</v>
      </c>
      <c r="Q3057" s="29" t="str">
        <f>_xlfn.XLOOKUP($I3057,mapping!$M$2:$M$4,mapping!$N$2:$N$4,,0)</f>
        <v>On-site</v>
      </c>
    </row>
    <row r="3058" spans="1:17" x14ac:dyDescent="0.25">
      <c r="A3058" s="28">
        <v>2023</v>
      </c>
      <c r="B3058" s="29" t="s">
        <v>21</v>
      </c>
      <c r="C3058" s="29" t="s">
        <v>12</v>
      </c>
      <c r="D3058" s="29" t="s">
        <v>22</v>
      </c>
      <c r="E3058" s="28">
        <v>164000</v>
      </c>
      <c r="F3058" s="29" t="s">
        <v>14</v>
      </c>
      <c r="G3058" s="28">
        <v>164000</v>
      </c>
      <c r="H3058" s="29" t="s">
        <v>17</v>
      </c>
      <c r="I3058" s="28">
        <v>100</v>
      </c>
      <c r="J3058" s="29" t="s">
        <v>17</v>
      </c>
      <c r="K3058" s="29" t="s">
        <v>16</v>
      </c>
      <c r="L3058" s="29" t="str">
        <f>_xlfn.XLOOKUP($D3058,mapping!$B$2:$B$124,mapping!$A$2:$A$124,,0)</f>
        <v>Data Scientist</v>
      </c>
      <c r="M3058" s="29" t="str">
        <f>_xlfn.XLOOKUP($C3058,mapping!$J$2:$J$5,mapping!$K$2:$K$5,,0)</f>
        <v>Full-Time</v>
      </c>
      <c r="N3058" s="29" t="str">
        <f>_xlfn.XLOOKUP($B3058,mapping!$G$2:$G$5,mapping!$H$2:$H$5,,0)</f>
        <v>Senior</v>
      </c>
      <c r="O3058" s="29" t="str">
        <f>_xlfn.XLOOKUP($J3058,mapping!$D$2:$D$56,mapping!$E$2:$E$56,,0)</f>
        <v>United States</v>
      </c>
      <c r="P3058" s="29" t="str">
        <f>_xlfn.XLOOKUP($K3058,mapping!$P$2:$P$4,mapping!$Q$2:$Q$4,,0)</f>
        <v>Medium</v>
      </c>
      <c r="Q3058" s="29" t="str">
        <f>_xlfn.XLOOKUP($I3058,mapping!$M$2:$M$4,mapping!$N$2:$N$4,,0)</f>
        <v>Remote</v>
      </c>
    </row>
    <row r="3059" spans="1:17" x14ac:dyDescent="0.25">
      <c r="A3059" s="28">
        <v>2022</v>
      </c>
      <c r="B3059" s="29" t="s">
        <v>21</v>
      </c>
      <c r="C3059" s="29" t="s">
        <v>12</v>
      </c>
      <c r="D3059" s="29" t="s">
        <v>22</v>
      </c>
      <c r="E3059" s="28">
        <v>203500</v>
      </c>
      <c r="F3059" s="29" t="s">
        <v>14</v>
      </c>
      <c r="G3059" s="28">
        <v>203500</v>
      </c>
      <c r="H3059" s="29" t="s">
        <v>17</v>
      </c>
      <c r="I3059" s="28">
        <v>0</v>
      </c>
      <c r="J3059" s="29" t="s">
        <v>17</v>
      </c>
      <c r="K3059" s="29" t="s">
        <v>16</v>
      </c>
      <c r="L3059" s="29" t="str">
        <f>_xlfn.XLOOKUP($D3059,mapping!$B$2:$B$124,mapping!$A$2:$A$124,,0)</f>
        <v>Data Scientist</v>
      </c>
      <c r="M3059" s="29" t="str">
        <f>_xlfn.XLOOKUP($C3059,mapping!$J$2:$J$5,mapping!$K$2:$K$5,,0)</f>
        <v>Full-Time</v>
      </c>
      <c r="N3059" s="29" t="str">
        <f>_xlfn.XLOOKUP($B3059,mapping!$G$2:$G$5,mapping!$H$2:$H$5,,0)</f>
        <v>Senior</v>
      </c>
      <c r="O3059" s="29" t="str">
        <f>_xlfn.XLOOKUP($J3059,mapping!$D$2:$D$56,mapping!$E$2:$E$56,,0)</f>
        <v>United States</v>
      </c>
      <c r="P3059" s="29" t="str">
        <f>_xlfn.XLOOKUP($K3059,mapping!$P$2:$P$4,mapping!$Q$2:$Q$4,,0)</f>
        <v>Medium</v>
      </c>
      <c r="Q3059" s="29" t="str">
        <f>_xlfn.XLOOKUP($I3059,mapping!$M$2:$M$4,mapping!$N$2:$N$4,,0)</f>
        <v>On-site</v>
      </c>
    </row>
    <row r="3060" spans="1:17" x14ac:dyDescent="0.25">
      <c r="A3060" s="28">
        <v>2024</v>
      </c>
      <c r="B3060" s="29" t="s">
        <v>21</v>
      </c>
      <c r="C3060" s="29" t="s">
        <v>12</v>
      </c>
      <c r="D3060" s="29" t="s">
        <v>23</v>
      </c>
      <c r="E3060" s="28">
        <v>190000</v>
      </c>
      <c r="F3060" s="29" t="s">
        <v>14</v>
      </c>
      <c r="G3060" s="28">
        <v>190000</v>
      </c>
      <c r="H3060" s="29" t="s">
        <v>17</v>
      </c>
      <c r="I3060" s="28">
        <v>0</v>
      </c>
      <c r="J3060" s="29" t="s">
        <v>17</v>
      </c>
      <c r="K3060" s="29" t="s">
        <v>16</v>
      </c>
      <c r="L3060" s="29" t="str">
        <f>_xlfn.XLOOKUP($D3060,mapping!$B$2:$B$124,mapping!$A$2:$A$124,,0)</f>
        <v>Researcher</v>
      </c>
      <c r="M3060" s="29" t="str">
        <f>_xlfn.XLOOKUP($C3060,mapping!$J$2:$J$5,mapping!$K$2:$K$5,,0)</f>
        <v>Full-Time</v>
      </c>
      <c r="N3060" s="29" t="str">
        <f>_xlfn.XLOOKUP($B3060,mapping!$G$2:$G$5,mapping!$H$2:$H$5,,0)</f>
        <v>Senior</v>
      </c>
      <c r="O3060" s="29" t="str">
        <f>_xlfn.XLOOKUP($J3060,mapping!$D$2:$D$56,mapping!$E$2:$E$56,,0)</f>
        <v>United States</v>
      </c>
      <c r="P3060" s="29" t="str">
        <f>_xlfn.XLOOKUP($K3060,mapping!$P$2:$P$4,mapping!$Q$2:$Q$4,,0)</f>
        <v>Medium</v>
      </c>
      <c r="Q3060" s="29" t="str">
        <f>_xlfn.XLOOKUP($I3060,mapping!$M$2:$M$4,mapping!$N$2:$N$4,,0)</f>
        <v>On-site</v>
      </c>
    </row>
    <row r="3061" spans="1:17" x14ac:dyDescent="0.25">
      <c r="A3061" s="28">
        <v>2024</v>
      </c>
      <c r="B3061" s="29" t="s">
        <v>21</v>
      </c>
      <c r="C3061" s="29" t="s">
        <v>12</v>
      </c>
      <c r="D3061" s="29" t="s">
        <v>26</v>
      </c>
      <c r="E3061" s="28">
        <v>195000</v>
      </c>
      <c r="F3061" s="29" t="s">
        <v>14</v>
      </c>
      <c r="G3061" s="28">
        <v>195000</v>
      </c>
      <c r="H3061" s="29" t="s">
        <v>17</v>
      </c>
      <c r="I3061" s="28">
        <v>100</v>
      </c>
      <c r="J3061" s="29" t="s">
        <v>17</v>
      </c>
      <c r="K3061" s="29" t="s">
        <v>16</v>
      </c>
      <c r="L3061" s="29" t="str">
        <f>_xlfn.XLOOKUP($D3061,mapping!$B$2:$B$124,mapping!$A$2:$A$124,,0)</f>
        <v>Data Engineer</v>
      </c>
      <c r="M3061" s="29" t="str">
        <f>_xlfn.XLOOKUP($C3061,mapping!$J$2:$J$5,mapping!$K$2:$K$5,,0)</f>
        <v>Full-Time</v>
      </c>
      <c r="N3061" s="29" t="str">
        <f>_xlfn.XLOOKUP($B3061,mapping!$G$2:$G$5,mapping!$H$2:$H$5,,0)</f>
        <v>Senior</v>
      </c>
      <c r="O3061" s="29" t="str">
        <f>_xlfn.XLOOKUP($J3061,mapping!$D$2:$D$56,mapping!$E$2:$E$56,,0)</f>
        <v>United States</v>
      </c>
      <c r="P3061" s="29" t="str">
        <f>_xlfn.XLOOKUP($K3061,mapping!$P$2:$P$4,mapping!$Q$2:$Q$4,,0)</f>
        <v>Medium</v>
      </c>
      <c r="Q3061" s="29" t="str">
        <f>_xlfn.XLOOKUP($I3061,mapping!$M$2:$M$4,mapping!$N$2:$N$4,,0)</f>
        <v>Remote</v>
      </c>
    </row>
    <row r="3062" spans="1:17" x14ac:dyDescent="0.25">
      <c r="A3062" s="28">
        <v>2023</v>
      </c>
      <c r="B3062" s="29" t="s">
        <v>25</v>
      </c>
      <c r="C3062" s="29" t="s">
        <v>12</v>
      </c>
      <c r="D3062" s="29" t="s">
        <v>26</v>
      </c>
      <c r="E3062" s="28">
        <v>194500</v>
      </c>
      <c r="F3062" s="29" t="s">
        <v>14</v>
      </c>
      <c r="G3062" s="28">
        <v>194500</v>
      </c>
      <c r="H3062" s="29" t="s">
        <v>17</v>
      </c>
      <c r="I3062" s="28">
        <v>0</v>
      </c>
      <c r="J3062" s="29" t="s">
        <v>17</v>
      </c>
      <c r="K3062" s="29" t="s">
        <v>16</v>
      </c>
      <c r="L3062" s="29" t="str">
        <f>_xlfn.XLOOKUP($D3062,mapping!$B$2:$B$124,mapping!$A$2:$A$124,,0)</f>
        <v>Data Engineer</v>
      </c>
      <c r="M3062" s="29" t="str">
        <f>_xlfn.XLOOKUP($C3062,mapping!$J$2:$J$5,mapping!$K$2:$K$5,,0)</f>
        <v>Full-Time</v>
      </c>
      <c r="N3062" s="29" t="str">
        <f>_xlfn.XLOOKUP($B3062,mapping!$G$2:$G$5,mapping!$H$2:$H$5,,0)</f>
        <v>Executive</v>
      </c>
      <c r="O3062" s="29" t="str">
        <f>_xlfn.XLOOKUP($J3062,mapping!$D$2:$D$56,mapping!$E$2:$E$56,,0)</f>
        <v>United States</v>
      </c>
      <c r="P3062" s="29" t="str">
        <f>_xlfn.XLOOKUP($K3062,mapping!$P$2:$P$4,mapping!$Q$2:$Q$4,,0)</f>
        <v>Medium</v>
      </c>
      <c r="Q3062" s="29" t="str">
        <f>_xlfn.XLOOKUP($I3062,mapping!$M$2:$M$4,mapping!$N$2:$N$4,,0)</f>
        <v>On-site</v>
      </c>
    </row>
    <row r="3063" spans="1:17" x14ac:dyDescent="0.25">
      <c r="A3063" s="28">
        <v>2024</v>
      </c>
      <c r="B3063" s="29" t="s">
        <v>11</v>
      </c>
      <c r="C3063" s="29" t="s">
        <v>12</v>
      </c>
      <c r="D3063" s="29" t="s">
        <v>58</v>
      </c>
      <c r="E3063" s="28">
        <v>328000</v>
      </c>
      <c r="F3063" s="29" t="s">
        <v>14</v>
      </c>
      <c r="G3063" s="28">
        <v>328000</v>
      </c>
      <c r="H3063" s="29" t="s">
        <v>17</v>
      </c>
      <c r="I3063" s="28">
        <v>0</v>
      </c>
      <c r="J3063" s="29" t="s">
        <v>17</v>
      </c>
      <c r="K3063" s="29" t="s">
        <v>16</v>
      </c>
      <c r="L3063" s="29" t="str">
        <f>_xlfn.XLOOKUP($D3063,mapping!$B$2:$B$124,mapping!$A$2:$A$124,,0)</f>
        <v>Data Manager</v>
      </c>
      <c r="M3063" s="29" t="str">
        <f>_xlfn.XLOOKUP($C3063,mapping!$J$2:$J$5,mapping!$K$2:$K$5,,0)</f>
        <v>Full-Time</v>
      </c>
      <c r="N3063" s="29" t="str">
        <f>_xlfn.XLOOKUP($B3063,mapping!$G$2:$G$5,mapping!$H$2:$H$5,,0)</f>
        <v>Mid-Level</v>
      </c>
      <c r="O3063" s="29" t="str">
        <f>_xlfn.XLOOKUP($J3063,mapping!$D$2:$D$56,mapping!$E$2:$E$56,,0)</f>
        <v>United States</v>
      </c>
      <c r="P3063" s="29" t="str">
        <f>_xlfn.XLOOKUP($K3063,mapping!$P$2:$P$4,mapping!$Q$2:$Q$4,,0)</f>
        <v>Medium</v>
      </c>
      <c r="Q3063" s="29" t="str">
        <f>_xlfn.XLOOKUP($I3063,mapping!$M$2:$M$4,mapping!$N$2:$N$4,,0)</f>
        <v>On-site</v>
      </c>
    </row>
    <row r="3064" spans="1:17" x14ac:dyDescent="0.25">
      <c r="A3064" s="28">
        <v>2024</v>
      </c>
      <c r="B3064" s="29" t="s">
        <v>29</v>
      </c>
      <c r="C3064" s="29" t="s">
        <v>12</v>
      </c>
      <c r="D3064" s="29" t="s">
        <v>13</v>
      </c>
      <c r="E3064" s="28">
        <v>115000</v>
      </c>
      <c r="F3064" s="29" t="s">
        <v>14</v>
      </c>
      <c r="G3064" s="28">
        <v>115000</v>
      </c>
      <c r="H3064" s="29" t="s">
        <v>17</v>
      </c>
      <c r="I3064" s="28">
        <v>0</v>
      </c>
      <c r="J3064" s="29" t="s">
        <v>17</v>
      </c>
      <c r="K3064" s="29" t="s">
        <v>16</v>
      </c>
      <c r="L3064" s="29" t="str">
        <f>_xlfn.XLOOKUP($D3064,mapping!$B$2:$B$124,mapping!$A$2:$A$124,,0)</f>
        <v>Data Analyst</v>
      </c>
      <c r="M3064" s="29" t="str">
        <f>_xlfn.XLOOKUP($C3064,mapping!$J$2:$J$5,mapping!$K$2:$K$5,,0)</f>
        <v>Full-Time</v>
      </c>
      <c r="N3064" s="29" t="str">
        <f>_xlfn.XLOOKUP($B3064,mapping!$G$2:$G$5,mapping!$H$2:$H$5,,0)</f>
        <v>Junior</v>
      </c>
      <c r="O3064" s="29" t="str">
        <f>_xlfn.XLOOKUP($J3064,mapping!$D$2:$D$56,mapping!$E$2:$E$56,,0)</f>
        <v>United States</v>
      </c>
      <c r="P3064" s="29" t="str">
        <f>_xlfn.XLOOKUP($K3064,mapping!$P$2:$P$4,mapping!$Q$2:$Q$4,,0)</f>
        <v>Medium</v>
      </c>
      <c r="Q3064" s="29" t="str">
        <f>_xlfn.XLOOKUP($I3064,mapping!$M$2:$M$4,mapping!$N$2:$N$4,,0)</f>
        <v>On-site</v>
      </c>
    </row>
    <row r="3065" spans="1:17" x14ac:dyDescent="0.25">
      <c r="A3065" s="28">
        <v>2023</v>
      </c>
      <c r="B3065" s="29" t="s">
        <v>11</v>
      </c>
      <c r="C3065" s="29" t="s">
        <v>12</v>
      </c>
      <c r="D3065" s="29" t="s">
        <v>50</v>
      </c>
      <c r="E3065" s="28">
        <v>170000</v>
      </c>
      <c r="F3065" s="29" t="s">
        <v>14</v>
      </c>
      <c r="G3065" s="28">
        <v>170000</v>
      </c>
      <c r="H3065" s="29" t="s">
        <v>17</v>
      </c>
      <c r="I3065" s="28">
        <v>0</v>
      </c>
      <c r="J3065" s="29" t="s">
        <v>17</v>
      </c>
      <c r="K3065" s="29" t="s">
        <v>16</v>
      </c>
      <c r="L3065" s="29" t="str">
        <f>_xlfn.XLOOKUP($D3065,mapping!$B$2:$B$124,mapping!$A$2:$A$124,,0)</f>
        <v>Machine Learning Engineer</v>
      </c>
      <c r="M3065" s="29" t="str">
        <f>_xlfn.XLOOKUP($C3065,mapping!$J$2:$J$5,mapping!$K$2:$K$5,,0)</f>
        <v>Full-Time</v>
      </c>
      <c r="N3065" s="29" t="str">
        <f>_xlfn.XLOOKUP($B3065,mapping!$G$2:$G$5,mapping!$H$2:$H$5,,0)</f>
        <v>Mid-Level</v>
      </c>
      <c r="O3065" s="29" t="str">
        <f>_xlfn.XLOOKUP($J3065,mapping!$D$2:$D$56,mapping!$E$2:$E$56,,0)</f>
        <v>United States</v>
      </c>
      <c r="P3065" s="29" t="str">
        <f>_xlfn.XLOOKUP($K3065,mapping!$P$2:$P$4,mapping!$Q$2:$Q$4,,0)</f>
        <v>Medium</v>
      </c>
      <c r="Q3065" s="29" t="str">
        <f>_xlfn.XLOOKUP($I3065,mapping!$M$2:$M$4,mapping!$N$2:$N$4,,0)</f>
        <v>On-site</v>
      </c>
    </row>
    <row r="3066" spans="1:17" x14ac:dyDescent="0.25">
      <c r="A3066" s="28">
        <v>2022</v>
      </c>
      <c r="B3066" s="29" t="s">
        <v>11</v>
      </c>
      <c r="C3066" s="29" t="s">
        <v>12</v>
      </c>
      <c r="D3066" s="29" t="s">
        <v>22</v>
      </c>
      <c r="E3066" s="28">
        <v>120000</v>
      </c>
      <c r="F3066" s="29" t="s">
        <v>14</v>
      </c>
      <c r="G3066" s="28">
        <v>120000</v>
      </c>
      <c r="H3066" s="29" t="s">
        <v>17</v>
      </c>
      <c r="I3066" s="28">
        <v>100</v>
      </c>
      <c r="J3066" s="29" t="s">
        <v>17</v>
      </c>
      <c r="K3066" s="29" t="s">
        <v>16</v>
      </c>
      <c r="L3066" s="29" t="str">
        <f>_xlfn.XLOOKUP($D3066,mapping!$B$2:$B$124,mapping!$A$2:$A$124,,0)</f>
        <v>Data Scientist</v>
      </c>
      <c r="M3066" s="29" t="str">
        <f>_xlfn.XLOOKUP($C3066,mapping!$J$2:$J$5,mapping!$K$2:$K$5,,0)</f>
        <v>Full-Time</v>
      </c>
      <c r="N3066" s="29" t="str">
        <f>_xlfn.XLOOKUP($B3066,mapping!$G$2:$G$5,mapping!$H$2:$H$5,,0)</f>
        <v>Mid-Level</v>
      </c>
      <c r="O3066" s="29" t="str">
        <f>_xlfn.XLOOKUP($J3066,mapping!$D$2:$D$56,mapping!$E$2:$E$56,,0)</f>
        <v>United States</v>
      </c>
      <c r="P3066" s="29" t="str">
        <f>_xlfn.XLOOKUP($K3066,mapping!$P$2:$P$4,mapping!$Q$2:$Q$4,,0)</f>
        <v>Medium</v>
      </c>
      <c r="Q3066" s="29" t="str">
        <f>_xlfn.XLOOKUP($I3066,mapping!$M$2:$M$4,mapping!$N$2:$N$4,,0)</f>
        <v>Remote</v>
      </c>
    </row>
    <row r="3067" spans="1:17" x14ac:dyDescent="0.25">
      <c r="A3067" s="28">
        <v>2024</v>
      </c>
      <c r="B3067" s="29" t="s">
        <v>21</v>
      </c>
      <c r="C3067" s="29" t="s">
        <v>12</v>
      </c>
      <c r="D3067" s="29" t="s">
        <v>13</v>
      </c>
      <c r="E3067" s="28">
        <v>76000</v>
      </c>
      <c r="F3067" s="29" t="s">
        <v>14</v>
      </c>
      <c r="G3067" s="28">
        <v>76000</v>
      </c>
      <c r="H3067" s="29" t="s">
        <v>17</v>
      </c>
      <c r="I3067" s="28">
        <v>0</v>
      </c>
      <c r="J3067" s="29" t="s">
        <v>17</v>
      </c>
      <c r="K3067" s="29" t="s">
        <v>16</v>
      </c>
      <c r="L3067" s="29" t="str">
        <f>_xlfn.XLOOKUP($D3067,mapping!$B$2:$B$124,mapping!$A$2:$A$124,,0)</f>
        <v>Data Analyst</v>
      </c>
      <c r="M3067" s="29" t="str">
        <f>_xlfn.XLOOKUP($C3067,mapping!$J$2:$J$5,mapping!$K$2:$K$5,,0)</f>
        <v>Full-Time</v>
      </c>
      <c r="N3067" s="29" t="str">
        <f>_xlfn.XLOOKUP($B3067,mapping!$G$2:$G$5,mapping!$H$2:$H$5,,0)</f>
        <v>Senior</v>
      </c>
      <c r="O3067" s="29" t="str">
        <f>_xlfn.XLOOKUP($J3067,mapping!$D$2:$D$56,mapping!$E$2:$E$56,,0)</f>
        <v>United States</v>
      </c>
      <c r="P3067" s="29" t="str">
        <f>_xlfn.XLOOKUP($K3067,mapping!$P$2:$P$4,mapping!$Q$2:$Q$4,,0)</f>
        <v>Medium</v>
      </c>
      <c r="Q3067" s="29" t="str">
        <f>_xlfn.XLOOKUP($I3067,mapping!$M$2:$M$4,mapping!$N$2:$N$4,,0)</f>
        <v>On-site</v>
      </c>
    </row>
    <row r="3068" spans="1:17" x14ac:dyDescent="0.25">
      <c r="A3068" s="28">
        <v>2024</v>
      </c>
      <c r="B3068" s="29" t="s">
        <v>21</v>
      </c>
      <c r="C3068" s="29" t="s">
        <v>12</v>
      </c>
      <c r="D3068" s="29" t="s">
        <v>13</v>
      </c>
      <c r="E3068" s="28">
        <v>80000</v>
      </c>
      <c r="F3068" s="29" t="s">
        <v>14</v>
      </c>
      <c r="G3068" s="28">
        <v>80000</v>
      </c>
      <c r="H3068" s="29" t="s">
        <v>20</v>
      </c>
      <c r="I3068" s="28">
        <v>0</v>
      </c>
      <c r="J3068" s="29" t="s">
        <v>20</v>
      </c>
      <c r="K3068" s="29" t="s">
        <v>16</v>
      </c>
      <c r="L3068" s="29" t="str">
        <f>_xlfn.XLOOKUP($D3068,mapping!$B$2:$B$124,mapping!$A$2:$A$124,,0)</f>
        <v>Data Analyst</v>
      </c>
      <c r="M3068" s="29" t="str">
        <f>_xlfn.XLOOKUP($C3068,mapping!$J$2:$J$5,mapping!$K$2:$K$5,,0)</f>
        <v>Full-Time</v>
      </c>
      <c r="N3068" s="29" t="str">
        <f>_xlfn.XLOOKUP($B3068,mapping!$G$2:$G$5,mapping!$H$2:$H$5,,0)</f>
        <v>Senior</v>
      </c>
      <c r="O3068" s="29" t="str">
        <f>_xlfn.XLOOKUP($J3068,mapping!$D$2:$D$56,mapping!$E$2:$E$56,,0)</f>
        <v>Ireland</v>
      </c>
      <c r="P3068" s="29" t="str">
        <f>_xlfn.XLOOKUP($K3068,mapping!$P$2:$P$4,mapping!$Q$2:$Q$4,,0)</f>
        <v>Medium</v>
      </c>
      <c r="Q3068" s="29" t="str">
        <f>_xlfn.XLOOKUP($I3068,mapping!$M$2:$M$4,mapping!$N$2:$N$4,,0)</f>
        <v>On-site</v>
      </c>
    </row>
    <row r="3069" spans="1:17" x14ac:dyDescent="0.25">
      <c r="A3069" s="28">
        <v>2021</v>
      </c>
      <c r="B3069" s="29" t="s">
        <v>29</v>
      </c>
      <c r="C3069" s="29" t="s">
        <v>12</v>
      </c>
      <c r="D3069" s="29" t="s">
        <v>155</v>
      </c>
      <c r="E3069" s="28">
        <v>1200000</v>
      </c>
      <c r="F3069" s="29" t="s">
        <v>37</v>
      </c>
      <c r="G3069" s="28">
        <v>16228</v>
      </c>
      <c r="H3069" s="29" t="s">
        <v>38</v>
      </c>
      <c r="I3069" s="28">
        <v>100</v>
      </c>
      <c r="J3069" s="29" t="s">
        <v>38</v>
      </c>
      <c r="K3069" s="29" t="s">
        <v>33</v>
      </c>
      <c r="L3069" s="29" t="str">
        <f>_xlfn.XLOOKUP($D3069,mapping!$B$2:$B$124,mapping!$A$2:$A$124,,0)</f>
        <v>Data Engineer</v>
      </c>
      <c r="M3069" s="29" t="str">
        <f>_xlfn.XLOOKUP($C3069,mapping!$J$2:$J$5,mapping!$K$2:$K$5,,0)</f>
        <v>Full-Time</v>
      </c>
      <c r="N3069" s="29" t="str">
        <f>_xlfn.XLOOKUP($B3069,mapping!$G$2:$G$5,mapping!$H$2:$H$5,,0)</f>
        <v>Junior</v>
      </c>
      <c r="O3069" s="29" t="str">
        <f>_xlfn.XLOOKUP($J3069,mapping!$D$2:$D$56,mapping!$E$2:$E$56,,0)</f>
        <v>India</v>
      </c>
      <c r="P3069" s="29" t="str">
        <f>_xlfn.XLOOKUP($K3069,mapping!$P$2:$P$4,mapping!$Q$2:$Q$4,,0)</f>
        <v>Large</v>
      </c>
      <c r="Q3069" s="29" t="str">
        <f>_xlfn.XLOOKUP($I3069,mapping!$M$2:$M$4,mapping!$N$2:$N$4,,0)</f>
        <v>Remote</v>
      </c>
    </row>
    <row r="3070" spans="1:17" x14ac:dyDescent="0.25">
      <c r="A3070" s="28">
        <v>2024</v>
      </c>
      <c r="B3070" s="29" t="s">
        <v>21</v>
      </c>
      <c r="C3070" s="29" t="s">
        <v>12</v>
      </c>
      <c r="D3070" s="29" t="s">
        <v>26</v>
      </c>
      <c r="E3070" s="28">
        <v>145360</v>
      </c>
      <c r="F3070" s="29" t="s">
        <v>14</v>
      </c>
      <c r="G3070" s="28">
        <v>145360</v>
      </c>
      <c r="H3070" s="29" t="s">
        <v>17</v>
      </c>
      <c r="I3070" s="28">
        <v>100</v>
      </c>
      <c r="J3070" s="29" t="s">
        <v>17</v>
      </c>
      <c r="K3070" s="29" t="s">
        <v>16</v>
      </c>
      <c r="L3070" s="29" t="str">
        <f>_xlfn.XLOOKUP($D3070,mapping!$B$2:$B$124,mapping!$A$2:$A$124,,0)</f>
        <v>Data Engineer</v>
      </c>
      <c r="M3070" s="29" t="str">
        <f>_xlfn.XLOOKUP($C3070,mapping!$J$2:$J$5,mapping!$K$2:$K$5,,0)</f>
        <v>Full-Time</v>
      </c>
      <c r="N3070" s="29" t="str">
        <f>_xlfn.XLOOKUP($B3070,mapping!$G$2:$G$5,mapping!$H$2:$H$5,,0)</f>
        <v>Senior</v>
      </c>
      <c r="O3070" s="29" t="str">
        <f>_xlfn.XLOOKUP($J3070,mapping!$D$2:$D$56,mapping!$E$2:$E$56,,0)</f>
        <v>United States</v>
      </c>
      <c r="P3070" s="29" t="str">
        <f>_xlfn.XLOOKUP($K3070,mapping!$P$2:$P$4,mapping!$Q$2:$Q$4,,0)</f>
        <v>Medium</v>
      </c>
      <c r="Q3070" s="29" t="str">
        <f>_xlfn.XLOOKUP($I3070,mapping!$M$2:$M$4,mapping!$N$2:$N$4,,0)</f>
        <v>Remote</v>
      </c>
    </row>
    <row r="3071" spans="1:17" x14ac:dyDescent="0.25">
      <c r="A3071" s="28">
        <v>2023</v>
      </c>
      <c r="B3071" s="29" t="s">
        <v>21</v>
      </c>
      <c r="C3071" s="29" t="s">
        <v>12</v>
      </c>
      <c r="D3071" s="29" t="s">
        <v>22</v>
      </c>
      <c r="E3071" s="28">
        <v>160000</v>
      </c>
      <c r="F3071" s="29" t="s">
        <v>14</v>
      </c>
      <c r="G3071" s="28">
        <v>160000</v>
      </c>
      <c r="H3071" s="29" t="s">
        <v>17</v>
      </c>
      <c r="I3071" s="28">
        <v>0</v>
      </c>
      <c r="J3071" s="29" t="s">
        <v>17</v>
      </c>
      <c r="K3071" s="29" t="s">
        <v>16</v>
      </c>
      <c r="L3071" s="29" t="str">
        <f>_xlfn.XLOOKUP($D3071,mapping!$B$2:$B$124,mapping!$A$2:$A$124,,0)</f>
        <v>Data Scientist</v>
      </c>
      <c r="M3071" s="29" t="str">
        <f>_xlfn.XLOOKUP($C3071,mapping!$J$2:$J$5,mapping!$K$2:$K$5,,0)</f>
        <v>Full-Time</v>
      </c>
      <c r="N3071" s="29" t="str">
        <f>_xlfn.XLOOKUP($B3071,mapping!$G$2:$G$5,mapping!$H$2:$H$5,,0)</f>
        <v>Senior</v>
      </c>
      <c r="O3071" s="29" t="str">
        <f>_xlfn.XLOOKUP($J3071,mapping!$D$2:$D$56,mapping!$E$2:$E$56,,0)</f>
        <v>United States</v>
      </c>
      <c r="P3071" s="29" t="str">
        <f>_xlfn.XLOOKUP($K3071,mapping!$P$2:$P$4,mapping!$Q$2:$Q$4,,0)</f>
        <v>Medium</v>
      </c>
      <c r="Q3071" s="29" t="str">
        <f>_xlfn.XLOOKUP($I3071,mapping!$M$2:$M$4,mapping!$N$2:$N$4,,0)</f>
        <v>On-site</v>
      </c>
    </row>
    <row r="3072" spans="1:17" x14ac:dyDescent="0.25">
      <c r="A3072" s="28">
        <v>2023</v>
      </c>
      <c r="B3072" s="29" t="s">
        <v>21</v>
      </c>
      <c r="C3072" s="29" t="s">
        <v>12</v>
      </c>
      <c r="D3072" s="29" t="s">
        <v>26</v>
      </c>
      <c r="E3072" s="28">
        <v>115000</v>
      </c>
      <c r="F3072" s="29" t="s">
        <v>14</v>
      </c>
      <c r="G3072" s="28">
        <v>115000</v>
      </c>
      <c r="H3072" s="29" t="s">
        <v>17</v>
      </c>
      <c r="I3072" s="28">
        <v>0</v>
      </c>
      <c r="J3072" s="29" t="s">
        <v>17</v>
      </c>
      <c r="K3072" s="29" t="s">
        <v>16</v>
      </c>
      <c r="L3072" s="29" t="str">
        <f>_xlfn.XLOOKUP($D3072,mapping!$B$2:$B$124,mapping!$A$2:$A$124,,0)</f>
        <v>Data Engineer</v>
      </c>
      <c r="M3072" s="29" t="str">
        <f>_xlfn.XLOOKUP($C3072,mapping!$J$2:$J$5,mapping!$K$2:$K$5,,0)</f>
        <v>Full-Time</v>
      </c>
      <c r="N3072" s="29" t="str">
        <f>_xlfn.XLOOKUP($B3072,mapping!$G$2:$G$5,mapping!$H$2:$H$5,,0)</f>
        <v>Senior</v>
      </c>
      <c r="O3072" s="29" t="str">
        <f>_xlfn.XLOOKUP($J3072,mapping!$D$2:$D$56,mapping!$E$2:$E$56,,0)</f>
        <v>United States</v>
      </c>
      <c r="P3072" s="29" t="str">
        <f>_xlfn.XLOOKUP($K3072,mapping!$P$2:$P$4,mapping!$Q$2:$Q$4,,0)</f>
        <v>Medium</v>
      </c>
      <c r="Q3072" s="29" t="str">
        <f>_xlfn.XLOOKUP($I3072,mapping!$M$2:$M$4,mapping!$N$2:$N$4,,0)</f>
        <v>On-site</v>
      </c>
    </row>
    <row r="3073" spans="1:17" x14ac:dyDescent="0.25">
      <c r="A3073" s="28">
        <v>2024</v>
      </c>
      <c r="B3073" s="29" t="s">
        <v>11</v>
      </c>
      <c r="C3073" s="29" t="s">
        <v>12</v>
      </c>
      <c r="D3073" s="29" t="s">
        <v>22</v>
      </c>
      <c r="E3073" s="28">
        <v>72360</v>
      </c>
      <c r="F3073" s="29" t="s">
        <v>14</v>
      </c>
      <c r="G3073" s="28">
        <v>72360</v>
      </c>
      <c r="H3073" s="29" t="s">
        <v>17</v>
      </c>
      <c r="I3073" s="28">
        <v>0</v>
      </c>
      <c r="J3073" s="29" t="s">
        <v>17</v>
      </c>
      <c r="K3073" s="29" t="s">
        <v>16</v>
      </c>
      <c r="L3073" s="29" t="str">
        <f>_xlfn.XLOOKUP($D3073,mapping!$B$2:$B$124,mapping!$A$2:$A$124,,0)</f>
        <v>Data Scientist</v>
      </c>
      <c r="M3073" s="29" t="str">
        <f>_xlfn.XLOOKUP($C3073,mapping!$J$2:$J$5,mapping!$K$2:$K$5,,0)</f>
        <v>Full-Time</v>
      </c>
      <c r="N3073" s="29" t="str">
        <f>_xlfn.XLOOKUP($B3073,mapping!$G$2:$G$5,mapping!$H$2:$H$5,,0)</f>
        <v>Mid-Level</v>
      </c>
      <c r="O3073" s="29" t="str">
        <f>_xlfn.XLOOKUP($J3073,mapping!$D$2:$D$56,mapping!$E$2:$E$56,,0)</f>
        <v>United States</v>
      </c>
      <c r="P3073" s="29" t="str">
        <f>_xlfn.XLOOKUP($K3073,mapping!$P$2:$P$4,mapping!$Q$2:$Q$4,,0)</f>
        <v>Medium</v>
      </c>
      <c r="Q3073" s="29" t="str">
        <f>_xlfn.XLOOKUP($I3073,mapping!$M$2:$M$4,mapping!$N$2:$N$4,,0)</f>
        <v>On-site</v>
      </c>
    </row>
    <row r="3074" spans="1:17" x14ac:dyDescent="0.25">
      <c r="A3074" s="28">
        <v>2022</v>
      </c>
      <c r="B3074" s="29" t="s">
        <v>21</v>
      </c>
      <c r="C3074" s="29" t="s">
        <v>12</v>
      </c>
      <c r="D3074" s="29" t="s">
        <v>26</v>
      </c>
      <c r="E3074" s="28">
        <v>120000</v>
      </c>
      <c r="F3074" s="29" t="s">
        <v>14</v>
      </c>
      <c r="G3074" s="28">
        <v>120000</v>
      </c>
      <c r="H3074" s="29" t="s">
        <v>17</v>
      </c>
      <c r="I3074" s="28">
        <v>0</v>
      </c>
      <c r="J3074" s="29" t="s">
        <v>17</v>
      </c>
      <c r="K3074" s="29" t="s">
        <v>16</v>
      </c>
      <c r="L3074" s="29" t="str">
        <f>_xlfn.XLOOKUP($D3074,mapping!$B$2:$B$124,mapping!$A$2:$A$124,,0)</f>
        <v>Data Engineer</v>
      </c>
      <c r="M3074" s="29" t="str">
        <f>_xlfn.XLOOKUP($C3074,mapping!$J$2:$J$5,mapping!$K$2:$K$5,,0)</f>
        <v>Full-Time</v>
      </c>
      <c r="N3074" s="29" t="str">
        <f>_xlfn.XLOOKUP($B3074,mapping!$G$2:$G$5,mapping!$H$2:$H$5,,0)</f>
        <v>Senior</v>
      </c>
      <c r="O3074" s="29" t="str">
        <f>_xlfn.XLOOKUP($J3074,mapping!$D$2:$D$56,mapping!$E$2:$E$56,,0)</f>
        <v>United States</v>
      </c>
      <c r="P3074" s="29" t="str">
        <f>_xlfn.XLOOKUP($K3074,mapping!$P$2:$P$4,mapping!$Q$2:$Q$4,,0)</f>
        <v>Medium</v>
      </c>
      <c r="Q3074" s="29" t="str">
        <f>_xlfn.XLOOKUP($I3074,mapping!$M$2:$M$4,mapping!$N$2:$N$4,,0)</f>
        <v>On-site</v>
      </c>
    </row>
    <row r="3075" spans="1:17" x14ac:dyDescent="0.25">
      <c r="A3075" s="28">
        <v>2023</v>
      </c>
      <c r="B3075" s="29" t="s">
        <v>21</v>
      </c>
      <c r="C3075" s="29" t="s">
        <v>12</v>
      </c>
      <c r="D3075" s="29" t="s">
        <v>23</v>
      </c>
      <c r="E3075" s="28">
        <v>200800</v>
      </c>
      <c r="F3075" s="29" t="s">
        <v>14</v>
      </c>
      <c r="G3075" s="28">
        <v>200800</v>
      </c>
      <c r="H3075" s="29" t="s">
        <v>17</v>
      </c>
      <c r="I3075" s="28">
        <v>0</v>
      </c>
      <c r="J3075" s="29" t="s">
        <v>17</v>
      </c>
      <c r="K3075" s="29" t="s">
        <v>16</v>
      </c>
      <c r="L3075" s="29" t="str">
        <f>_xlfn.XLOOKUP($D3075,mapping!$B$2:$B$124,mapping!$A$2:$A$124,,0)</f>
        <v>Researcher</v>
      </c>
      <c r="M3075" s="29" t="str">
        <f>_xlfn.XLOOKUP($C3075,mapping!$J$2:$J$5,mapping!$K$2:$K$5,,0)</f>
        <v>Full-Time</v>
      </c>
      <c r="N3075" s="29" t="str">
        <f>_xlfn.XLOOKUP($B3075,mapping!$G$2:$G$5,mapping!$H$2:$H$5,,0)</f>
        <v>Senior</v>
      </c>
      <c r="O3075" s="29" t="str">
        <f>_xlfn.XLOOKUP($J3075,mapping!$D$2:$D$56,mapping!$E$2:$E$56,,0)</f>
        <v>United States</v>
      </c>
      <c r="P3075" s="29" t="str">
        <f>_xlfn.XLOOKUP($K3075,mapping!$P$2:$P$4,mapping!$Q$2:$Q$4,,0)</f>
        <v>Medium</v>
      </c>
      <c r="Q3075" s="29" t="str">
        <f>_xlfn.XLOOKUP($I3075,mapping!$M$2:$M$4,mapping!$N$2:$N$4,,0)</f>
        <v>On-site</v>
      </c>
    </row>
    <row r="3076" spans="1:17" x14ac:dyDescent="0.25">
      <c r="A3076" s="28">
        <v>2022</v>
      </c>
      <c r="B3076" s="29" t="s">
        <v>21</v>
      </c>
      <c r="C3076" s="29" t="s">
        <v>12</v>
      </c>
      <c r="D3076" s="29" t="s">
        <v>34</v>
      </c>
      <c r="E3076" s="28">
        <v>249500</v>
      </c>
      <c r="F3076" s="29" t="s">
        <v>14</v>
      </c>
      <c r="G3076" s="28">
        <v>249500</v>
      </c>
      <c r="H3076" s="29" t="s">
        <v>17</v>
      </c>
      <c r="I3076" s="28">
        <v>0</v>
      </c>
      <c r="J3076" s="29" t="s">
        <v>17</v>
      </c>
      <c r="K3076" s="29" t="s">
        <v>16</v>
      </c>
      <c r="L3076" s="29" t="str">
        <f>_xlfn.XLOOKUP($D3076,mapping!$B$2:$B$124,mapping!$A$2:$A$124,,0)</f>
        <v>Researcher</v>
      </c>
      <c r="M3076" s="29" t="str">
        <f>_xlfn.XLOOKUP($C3076,mapping!$J$2:$J$5,mapping!$K$2:$K$5,,0)</f>
        <v>Full-Time</v>
      </c>
      <c r="N3076" s="29" t="str">
        <f>_xlfn.XLOOKUP($B3076,mapping!$G$2:$G$5,mapping!$H$2:$H$5,,0)</f>
        <v>Senior</v>
      </c>
      <c r="O3076" s="29" t="str">
        <f>_xlfn.XLOOKUP($J3076,mapping!$D$2:$D$56,mapping!$E$2:$E$56,,0)</f>
        <v>United States</v>
      </c>
      <c r="P3076" s="29" t="str">
        <f>_xlfn.XLOOKUP($K3076,mapping!$P$2:$P$4,mapping!$Q$2:$Q$4,,0)</f>
        <v>Medium</v>
      </c>
      <c r="Q3076" s="29" t="str">
        <f>_xlfn.XLOOKUP($I3076,mapping!$M$2:$M$4,mapping!$N$2:$N$4,,0)</f>
        <v>On-site</v>
      </c>
    </row>
    <row r="3077" spans="1:17" x14ac:dyDescent="0.25">
      <c r="A3077" s="28">
        <v>2023</v>
      </c>
      <c r="B3077" s="29" t="s">
        <v>11</v>
      </c>
      <c r="C3077" s="29" t="s">
        <v>12</v>
      </c>
      <c r="D3077" s="29" t="s">
        <v>13</v>
      </c>
      <c r="E3077" s="28">
        <v>36050</v>
      </c>
      <c r="F3077" s="29" t="s">
        <v>27</v>
      </c>
      <c r="G3077" s="28">
        <v>44356</v>
      </c>
      <c r="H3077" s="29" t="s">
        <v>28</v>
      </c>
      <c r="I3077" s="28">
        <v>100</v>
      </c>
      <c r="J3077" s="29" t="s">
        <v>28</v>
      </c>
      <c r="K3077" s="29" t="s">
        <v>16</v>
      </c>
      <c r="L3077" s="29" t="str">
        <f>_xlfn.XLOOKUP($D3077,mapping!$B$2:$B$124,mapping!$A$2:$A$124,,0)</f>
        <v>Data Analyst</v>
      </c>
      <c r="M3077" s="29" t="str">
        <f>_xlfn.XLOOKUP($C3077,mapping!$J$2:$J$5,mapping!$K$2:$K$5,,0)</f>
        <v>Full-Time</v>
      </c>
      <c r="N3077" s="29" t="str">
        <f>_xlfn.XLOOKUP($B3077,mapping!$G$2:$G$5,mapping!$H$2:$H$5,,0)</f>
        <v>Mid-Level</v>
      </c>
      <c r="O3077" s="29" t="str">
        <f>_xlfn.XLOOKUP($J3077,mapping!$D$2:$D$56,mapping!$E$2:$E$56,,0)</f>
        <v>United Kingdom</v>
      </c>
      <c r="P3077" s="29" t="str">
        <f>_xlfn.XLOOKUP($K3077,mapping!$P$2:$P$4,mapping!$Q$2:$Q$4,,0)</f>
        <v>Medium</v>
      </c>
      <c r="Q3077" s="29" t="str">
        <f>_xlfn.XLOOKUP($I3077,mapping!$M$2:$M$4,mapping!$N$2:$N$4,,0)</f>
        <v>Remote</v>
      </c>
    </row>
    <row r="3078" spans="1:17" x14ac:dyDescent="0.25">
      <c r="A3078" s="28">
        <v>2023</v>
      </c>
      <c r="B3078" s="29" t="s">
        <v>11</v>
      </c>
      <c r="C3078" s="29" t="s">
        <v>12</v>
      </c>
      <c r="D3078" s="29" t="s">
        <v>13</v>
      </c>
      <c r="E3078" s="28">
        <v>110000</v>
      </c>
      <c r="F3078" s="29" t="s">
        <v>14</v>
      </c>
      <c r="G3078" s="28">
        <v>110000</v>
      </c>
      <c r="H3078" s="29" t="s">
        <v>17</v>
      </c>
      <c r="I3078" s="28">
        <v>100</v>
      </c>
      <c r="J3078" s="29" t="s">
        <v>17</v>
      </c>
      <c r="K3078" s="29" t="s">
        <v>16</v>
      </c>
      <c r="L3078" s="29" t="str">
        <f>_xlfn.XLOOKUP($D3078,mapping!$B$2:$B$124,mapping!$A$2:$A$124,,0)</f>
        <v>Data Analyst</v>
      </c>
      <c r="M3078" s="29" t="str">
        <f>_xlfn.XLOOKUP($C3078,mapping!$J$2:$J$5,mapping!$K$2:$K$5,,0)</f>
        <v>Full-Time</v>
      </c>
      <c r="N3078" s="29" t="str">
        <f>_xlfn.XLOOKUP($B3078,mapping!$G$2:$G$5,mapping!$H$2:$H$5,,0)</f>
        <v>Mid-Level</v>
      </c>
      <c r="O3078" s="29" t="str">
        <f>_xlfn.XLOOKUP($J3078,mapping!$D$2:$D$56,mapping!$E$2:$E$56,,0)</f>
        <v>United States</v>
      </c>
      <c r="P3078" s="29" t="str">
        <f>_xlfn.XLOOKUP($K3078,mapping!$P$2:$P$4,mapping!$Q$2:$Q$4,,0)</f>
        <v>Medium</v>
      </c>
      <c r="Q3078" s="29" t="str">
        <f>_xlfn.XLOOKUP($I3078,mapping!$M$2:$M$4,mapping!$N$2:$N$4,,0)</f>
        <v>Remote</v>
      </c>
    </row>
    <row r="3079" spans="1:17" x14ac:dyDescent="0.25">
      <c r="A3079" s="28">
        <v>2022</v>
      </c>
      <c r="B3079" s="29" t="s">
        <v>21</v>
      </c>
      <c r="C3079" s="29" t="s">
        <v>12</v>
      </c>
      <c r="D3079" s="29" t="s">
        <v>26</v>
      </c>
      <c r="E3079" s="28">
        <v>185900</v>
      </c>
      <c r="F3079" s="29" t="s">
        <v>14</v>
      </c>
      <c r="G3079" s="28">
        <v>185900</v>
      </c>
      <c r="H3079" s="29" t="s">
        <v>17</v>
      </c>
      <c r="I3079" s="28">
        <v>0</v>
      </c>
      <c r="J3079" s="29" t="s">
        <v>17</v>
      </c>
      <c r="K3079" s="29" t="s">
        <v>16</v>
      </c>
      <c r="L3079" s="29" t="str">
        <f>_xlfn.XLOOKUP($D3079,mapping!$B$2:$B$124,mapping!$A$2:$A$124,,0)</f>
        <v>Data Engineer</v>
      </c>
      <c r="M3079" s="29" t="str">
        <f>_xlfn.XLOOKUP($C3079,mapping!$J$2:$J$5,mapping!$K$2:$K$5,,0)</f>
        <v>Full-Time</v>
      </c>
      <c r="N3079" s="29" t="str">
        <f>_xlfn.XLOOKUP($B3079,mapping!$G$2:$G$5,mapping!$H$2:$H$5,,0)</f>
        <v>Senior</v>
      </c>
      <c r="O3079" s="29" t="str">
        <f>_xlfn.XLOOKUP($J3079,mapping!$D$2:$D$56,mapping!$E$2:$E$56,,0)</f>
        <v>United States</v>
      </c>
      <c r="P3079" s="29" t="str">
        <f>_xlfn.XLOOKUP($K3079,mapping!$P$2:$P$4,mapping!$Q$2:$Q$4,,0)</f>
        <v>Medium</v>
      </c>
      <c r="Q3079" s="29" t="str">
        <f>_xlfn.XLOOKUP($I3079,mapping!$M$2:$M$4,mapping!$N$2:$N$4,,0)</f>
        <v>On-site</v>
      </c>
    </row>
    <row r="3080" spans="1:17" x14ac:dyDescent="0.25">
      <c r="A3080" s="28">
        <v>2024</v>
      </c>
      <c r="B3080" s="29" t="s">
        <v>21</v>
      </c>
      <c r="C3080" s="29" t="s">
        <v>12</v>
      </c>
      <c r="D3080" s="29" t="s">
        <v>40</v>
      </c>
      <c r="E3080" s="28">
        <v>113100</v>
      </c>
      <c r="F3080" s="29" t="s">
        <v>14</v>
      </c>
      <c r="G3080" s="28">
        <v>113100</v>
      </c>
      <c r="H3080" s="29" t="s">
        <v>17</v>
      </c>
      <c r="I3080" s="28">
        <v>0</v>
      </c>
      <c r="J3080" s="29" t="s">
        <v>17</v>
      </c>
      <c r="K3080" s="29" t="s">
        <v>16</v>
      </c>
      <c r="L3080" s="29" t="str">
        <f>_xlfn.XLOOKUP($D3080,mapping!$B$2:$B$124,mapping!$A$2:$A$124,,0)</f>
        <v>Business Intelligence</v>
      </c>
      <c r="M3080" s="29" t="str">
        <f>_xlfn.XLOOKUP($C3080,mapping!$J$2:$J$5,mapping!$K$2:$K$5,,0)</f>
        <v>Full-Time</v>
      </c>
      <c r="N3080" s="29" t="str">
        <f>_xlfn.XLOOKUP($B3080,mapping!$G$2:$G$5,mapping!$H$2:$H$5,,0)</f>
        <v>Senior</v>
      </c>
      <c r="O3080" s="29" t="str">
        <f>_xlfn.XLOOKUP($J3080,mapping!$D$2:$D$56,mapping!$E$2:$E$56,,0)</f>
        <v>United States</v>
      </c>
      <c r="P3080" s="29" t="str">
        <f>_xlfn.XLOOKUP($K3080,mapping!$P$2:$P$4,mapping!$Q$2:$Q$4,,0)</f>
        <v>Medium</v>
      </c>
      <c r="Q3080" s="29" t="str">
        <f>_xlfn.XLOOKUP($I3080,mapping!$M$2:$M$4,mapping!$N$2:$N$4,,0)</f>
        <v>On-site</v>
      </c>
    </row>
    <row r="3081" spans="1:17" x14ac:dyDescent="0.25">
      <c r="A3081" s="28">
        <v>2023</v>
      </c>
      <c r="B3081" s="29" t="s">
        <v>21</v>
      </c>
      <c r="C3081" s="29" t="s">
        <v>12</v>
      </c>
      <c r="D3081" s="29" t="s">
        <v>26</v>
      </c>
      <c r="E3081" s="28">
        <v>194595</v>
      </c>
      <c r="F3081" s="29" t="s">
        <v>14</v>
      </c>
      <c r="G3081" s="28">
        <v>194595</v>
      </c>
      <c r="H3081" s="29" t="s">
        <v>17</v>
      </c>
      <c r="I3081" s="28">
        <v>0</v>
      </c>
      <c r="J3081" s="29" t="s">
        <v>17</v>
      </c>
      <c r="K3081" s="29" t="s">
        <v>16</v>
      </c>
      <c r="L3081" s="29" t="str">
        <f>_xlfn.XLOOKUP($D3081,mapping!$B$2:$B$124,mapping!$A$2:$A$124,,0)</f>
        <v>Data Engineer</v>
      </c>
      <c r="M3081" s="29" t="str">
        <f>_xlfn.XLOOKUP($C3081,mapping!$J$2:$J$5,mapping!$K$2:$K$5,,0)</f>
        <v>Full-Time</v>
      </c>
      <c r="N3081" s="29" t="str">
        <f>_xlfn.XLOOKUP($B3081,mapping!$G$2:$G$5,mapping!$H$2:$H$5,,0)</f>
        <v>Senior</v>
      </c>
      <c r="O3081" s="29" t="str">
        <f>_xlfn.XLOOKUP($J3081,mapping!$D$2:$D$56,mapping!$E$2:$E$56,,0)</f>
        <v>United States</v>
      </c>
      <c r="P3081" s="29" t="str">
        <f>_xlfn.XLOOKUP($K3081,mapping!$P$2:$P$4,mapping!$Q$2:$Q$4,,0)</f>
        <v>Medium</v>
      </c>
      <c r="Q3081" s="29" t="str">
        <f>_xlfn.XLOOKUP($I3081,mapping!$M$2:$M$4,mapping!$N$2:$N$4,,0)</f>
        <v>On-site</v>
      </c>
    </row>
    <row r="3082" spans="1:17" x14ac:dyDescent="0.25">
      <c r="A3082" s="28">
        <v>2023</v>
      </c>
      <c r="B3082" s="29" t="s">
        <v>21</v>
      </c>
      <c r="C3082" s="29" t="s">
        <v>12</v>
      </c>
      <c r="D3082" s="29" t="s">
        <v>26</v>
      </c>
      <c r="E3082" s="28">
        <v>163800</v>
      </c>
      <c r="F3082" s="29" t="s">
        <v>14</v>
      </c>
      <c r="G3082" s="28">
        <v>163800</v>
      </c>
      <c r="H3082" s="29" t="s">
        <v>17</v>
      </c>
      <c r="I3082" s="28">
        <v>0</v>
      </c>
      <c r="J3082" s="29" t="s">
        <v>17</v>
      </c>
      <c r="K3082" s="29" t="s">
        <v>16</v>
      </c>
      <c r="L3082" s="29" t="str">
        <f>_xlfn.XLOOKUP($D3082,mapping!$B$2:$B$124,mapping!$A$2:$A$124,,0)</f>
        <v>Data Engineer</v>
      </c>
      <c r="M3082" s="29" t="str">
        <f>_xlfn.XLOOKUP($C3082,mapping!$J$2:$J$5,mapping!$K$2:$K$5,,0)</f>
        <v>Full-Time</v>
      </c>
      <c r="N3082" s="29" t="str">
        <f>_xlfn.XLOOKUP($B3082,mapping!$G$2:$G$5,mapping!$H$2:$H$5,,0)</f>
        <v>Senior</v>
      </c>
      <c r="O3082" s="29" t="str">
        <f>_xlfn.XLOOKUP($J3082,mapping!$D$2:$D$56,mapping!$E$2:$E$56,,0)</f>
        <v>United States</v>
      </c>
      <c r="P3082" s="29" t="str">
        <f>_xlfn.XLOOKUP($K3082,mapping!$P$2:$P$4,mapping!$Q$2:$Q$4,,0)</f>
        <v>Medium</v>
      </c>
      <c r="Q3082" s="29" t="str">
        <f>_xlfn.XLOOKUP($I3082,mapping!$M$2:$M$4,mapping!$N$2:$N$4,,0)</f>
        <v>On-site</v>
      </c>
    </row>
    <row r="3083" spans="1:17" x14ac:dyDescent="0.25">
      <c r="A3083" s="28">
        <v>2023</v>
      </c>
      <c r="B3083" s="29" t="s">
        <v>21</v>
      </c>
      <c r="C3083" s="29" t="s">
        <v>12</v>
      </c>
      <c r="D3083" s="29" t="s">
        <v>31</v>
      </c>
      <c r="E3083" s="28">
        <v>117700</v>
      </c>
      <c r="F3083" s="29" t="s">
        <v>14</v>
      </c>
      <c r="G3083" s="28">
        <v>117700</v>
      </c>
      <c r="H3083" s="29" t="s">
        <v>28</v>
      </c>
      <c r="I3083" s="28">
        <v>100</v>
      </c>
      <c r="J3083" s="29" t="s">
        <v>28</v>
      </c>
      <c r="K3083" s="29" t="s">
        <v>16</v>
      </c>
      <c r="L3083" s="29" t="str">
        <f>_xlfn.XLOOKUP($D3083,mapping!$B$2:$B$124,mapping!$A$2:$A$124,,0)</f>
        <v>Analytics Engineer</v>
      </c>
      <c r="M3083" s="29" t="str">
        <f>_xlfn.XLOOKUP($C3083,mapping!$J$2:$J$5,mapping!$K$2:$K$5,,0)</f>
        <v>Full-Time</v>
      </c>
      <c r="N3083" s="29" t="str">
        <f>_xlfn.XLOOKUP($B3083,mapping!$G$2:$G$5,mapping!$H$2:$H$5,,0)</f>
        <v>Senior</v>
      </c>
      <c r="O3083" s="29" t="str">
        <f>_xlfn.XLOOKUP($J3083,mapping!$D$2:$D$56,mapping!$E$2:$E$56,,0)</f>
        <v>United Kingdom</v>
      </c>
      <c r="P3083" s="29" t="str">
        <f>_xlfn.XLOOKUP($K3083,mapping!$P$2:$P$4,mapping!$Q$2:$Q$4,,0)</f>
        <v>Medium</v>
      </c>
      <c r="Q3083" s="29" t="str">
        <f>_xlfn.XLOOKUP($I3083,mapping!$M$2:$M$4,mapping!$N$2:$N$4,,0)</f>
        <v>Remote</v>
      </c>
    </row>
    <row r="3084" spans="1:17" x14ac:dyDescent="0.25">
      <c r="A3084" s="28">
        <v>2023</v>
      </c>
      <c r="B3084" s="29" t="s">
        <v>21</v>
      </c>
      <c r="C3084" s="29" t="s">
        <v>12</v>
      </c>
      <c r="D3084" s="29" t="s">
        <v>26</v>
      </c>
      <c r="E3084" s="28">
        <v>140000</v>
      </c>
      <c r="F3084" s="29" t="s">
        <v>14</v>
      </c>
      <c r="G3084" s="28">
        <v>140000</v>
      </c>
      <c r="H3084" s="29" t="s">
        <v>17</v>
      </c>
      <c r="I3084" s="28">
        <v>100</v>
      </c>
      <c r="J3084" s="29" t="s">
        <v>17</v>
      </c>
      <c r="K3084" s="29" t="s">
        <v>16</v>
      </c>
      <c r="L3084" s="29" t="str">
        <f>_xlfn.XLOOKUP($D3084,mapping!$B$2:$B$124,mapping!$A$2:$A$124,,0)</f>
        <v>Data Engineer</v>
      </c>
      <c r="M3084" s="29" t="str">
        <f>_xlfn.XLOOKUP($C3084,mapping!$J$2:$J$5,mapping!$K$2:$K$5,,0)</f>
        <v>Full-Time</v>
      </c>
      <c r="N3084" s="29" t="str">
        <f>_xlfn.XLOOKUP($B3084,mapping!$G$2:$G$5,mapping!$H$2:$H$5,,0)</f>
        <v>Senior</v>
      </c>
      <c r="O3084" s="29" t="str">
        <f>_xlfn.XLOOKUP($J3084,mapping!$D$2:$D$56,mapping!$E$2:$E$56,,0)</f>
        <v>United States</v>
      </c>
      <c r="P3084" s="29" t="str">
        <f>_xlfn.XLOOKUP($K3084,mapping!$P$2:$P$4,mapping!$Q$2:$Q$4,,0)</f>
        <v>Medium</v>
      </c>
      <c r="Q3084" s="29" t="str">
        <f>_xlfn.XLOOKUP($I3084,mapping!$M$2:$M$4,mapping!$N$2:$N$4,,0)</f>
        <v>Remote</v>
      </c>
    </row>
    <row r="3085" spans="1:17" x14ac:dyDescent="0.25">
      <c r="A3085" s="28">
        <v>2024</v>
      </c>
      <c r="B3085" s="29" t="s">
        <v>21</v>
      </c>
      <c r="C3085" s="29" t="s">
        <v>24</v>
      </c>
      <c r="D3085" s="29" t="s">
        <v>191</v>
      </c>
      <c r="E3085" s="28">
        <v>40000</v>
      </c>
      <c r="F3085" s="29" t="s">
        <v>14</v>
      </c>
      <c r="G3085" s="28">
        <v>40000</v>
      </c>
      <c r="H3085" s="29" t="s">
        <v>184</v>
      </c>
      <c r="I3085" s="28">
        <v>100</v>
      </c>
      <c r="J3085" s="29" t="s">
        <v>184</v>
      </c>
      <c r="K3085" s="29" t="s">
        <v>33</v>
      </c>
      <c r="L3085" s="29" t="str">
        <f>_xlfn.XLOOKUP($D3085,mapping!$B$2:$B$124,mapping!$A$2:$A$124,,0)</f>
        <v>Data Analyst</v>
      </c>
      <c r="M3085" s="29" t="str">
        <f>_xlfn.XLOOKUP($C3085,mapping!$J$2:$J$5,mapping!$K$2:$K$5,,0)</f>
        <v>Part-Time</v>
      </c>
      <c r="N3085" s="29" t="str">
        <f>_xlfn.XLOOKUP($B3085,mapping!$G$2:$G$5,mapping!$H$2:$H$5,,0)</f>
        <v>Senior</v>
      </c>
      <c r="O3085" s="29" t="str">
        <f>_xlfn.XLOOKUP($J3085,mapping!$D$2:$D$56,mapping!$E$2:$E$56,,0)</f>
        <v>United Arab Emirates</v>
      </c>
      <c r="P3085" s="29" t="str">
        <f>_xlfn.XLOOKUP($K3085,mapping!$P$2:$P$4,mapping!$Q$2:$Q$4,,0)</f>
        <v>Large</v>
      </c>
      <c r="Q3085" s="29" t="str">
        <f>_xlfn.XLOOKUP($I3085,mapping!$M$2:$M$4,mapping!$N$2:$N$4,,0)</f>
        <v>Remote</v>
      </c>
    </row>
    <row r="3086" spans="1:17" x14ac:dyDescent="0.25">
      <c r="A3086" s="28">
        <v>2022</v>
      </c>
      <c r="B3086" s="29" t="s">
        <v>21</v>
      </c>
      <c r="C3086" s="29" t="s">
        <v>12</v>
      </c>
      <c r="D3086" s="29" t="s">
        <v>26</v>
      </c>
      <c r="E3086" s="28">
        <v>179305</v>
      </c>
      <c r="F3086" s="29" t="s">
        <v>14</v>
      </c>
      <c r="G3086" s="28">
        <v>179305</v>
      </c>
      <c r="H3086" s="29" t="s">
        <v>17</v>
      </c>
      <c r="I3086" s="28">
        <v>100</v>
      </c>
      <c r="J3086" s="29" t="s">
        <v>17</v>
      </c>
      <c r="K3086" s="29" t="s">
        <v>16</v>
      </c>
      <c r="L3086" s="29" t="str">
        <f>_xlfn.XLOOKUP($D3086,mapping!$B$2:$B$124,mapping!$A$2:$A$124,,0)</f>
        <v>Data Engineer</v>
      </c>
      <c r="M3086" s="29" t="str">
        <f>_xlfn.XLOOKUP($C3086,mapping!$J$2:$J$5,mapping!$K$2:$K$5,,0)</f>
        <v>Full-Time</v>
      </c>
      <c r="N3086" s="29" t="str">
        <f>_xlfn.XLOOKUP($B3086,mapping!$G$2:$G$5,mapping!$H$2:$H$5,,0)</f>
        <v>Senior</v>
      </c>
      <c r="O3086" s="29" t="str">
        <f>_xlfn.XLOOKUP($J3086,mapping!$D$2:$D$56,mapping!$E$2:$E$56,,0)</f>
        <v>United States</v>
      </c>
      <c r="P3086" s="29" t="str">
        <f>_xlfn.XLOOKUP($K3086,mapping!$P$2:$P$4,mapping!$Q$2:$Q$4,,0)</f>
        <v>Medium</v>
      </c>
      <c r="Q3086" s="29" t="str">
        <f>_xlfn.XLOOKUP($I3086,mapping!$M$2:$M$4,mapping!$N$2:$N$4,,0)</f>
        <v>Remote</v>
      </c>
    </row>
    <row r="3087" spans="1:17" x14ac:dyDescent="0.25">
      <c r="A3087" s="28">
        <v>2023</v>
      </c>
      <c r="B3087" s="29" t="s">
        <v>21</v>
      </c>
      <c r="C3087" s="29" t="s">
        <v>12</v>
      </c>
      <c r="D3087" s="29" t="s">
        <v>22</v>
      </c>
      <c r="E3087" s="28">
        <v>258700</v>
      </c>
      <c r="F3087" s="29" t="s">
        <v>14</v>
      </c>
      <c r="G3087" s="28">
        <v>258700</v>
      </c>
      <c r="H3087" s="29" t="s">
        <v>17</v>
      </c>
      <c r="I3087" s="28">
        <v>0</v>
      </c>
      <c r="J3087" s="29" t="s">
        <v>17</v>
      </c>
      <c r="K3087" s="29" t="s">
        <v>16</v>
      </c>
      <c r="L3087" s="29" t="str">
        <f>_xlfn.XLOOKUP($D3087,mapping!$B$2:$B$124,mapping!$A$2:$A$124,,0)</f>
        <v>Data Scientist</v>
      </c>
      <c r="M3087" s="29" t="str">
        <f>_xlfn.XLOOKUP($C3087,mapping!$J$2:$J$5,mapping!$K$2:$K$5,,0)</f>
        <v>Full-Time</v>
      </c>
      <c r="N3087" s="29" t="str">
        <f>_xlfn.XLOOKUP($B3087,mapping!$G$2:$G$5,mapping!$H$2:$H$5,,0)</f>
        <v>Senior</v>
      </c>
      <c r="O3087" s="29" t="str">
        <f>_xlfn.XLOOKUP($J3087,mapping!$D$2:$D$56,mapping!$E$2:$E$56,,0)</f>
        <v>United States</v>
      </c>
      <c r="P3087" s="29" t="str">
        <f>_xlfn.XLOOKUP($K3087,mapping!$P$2:$P$4,mapping!$Q$2:$Q$4,,0)</f>
        <v>Medium</v>
      </c>
      <c r="Q3087" s="29" t="str">
        <f>_xlfn.XLOOKUP($I3087,mapping!$M$2:$M$4,mapping!$N$2:$N$4,,0)</f>
        <v>On-site</v>
      </c>
    </row>
    <row r="3088" spans="1:17" x14ac:dyDescent="0.25">
      <c r="A3088" s="28">
        <v>2023</v>
      </c>
      <c r="B3088" s="29" t="s">
        <v>21</v>
      </c>
      <c r="C3088" s="29" t="s">
        <v>12</v>
      </c>
      <c r="D3088" s="29" t="s">
        <v>58</v>
      </c>
      <c r="E3088" s="28">
        <v>299500</v>
      </c>
      <c r="F3088" s="29" t="s">
        <v>14</v>
      </c>
      <c r="G3088" s="28">
        <v>299500</v>
      </c>
      <c r="H3088" s="29" t="s">
        <v>17</v>
      </c>
      <c r="I3088" s="28">
        <v>0</v>
      </c>
      <c r="J3088" s="29" t="s">
        <v>17</v>
      </c>
      <c r="K3088" s="29" t="s">
        <v>16</v>
      </c>
      <c r="L3088" s="29" t="str">
        <f>_xlfn.XLOOKUP($D3088,mapping!$B$2:$B$124,mapping!$A$2:$A$124,,0)</f>
        <v>Data Manager</v>
      </c>
      <c r="M3088" s="29" t="str">
        <f>_xlfn.XLOOKUP($C3088,mapping!$J$2:$J$5,mapping!$K$2:$K$5,,0)</f>
        <v>Full-Time</v>
      </c>
      <c r="N3088" s="29" t="str">
        <f>_xlfn.XLOOKUP($B3088,mapping!$G$2:$G$5,mapping!$H$2:$H$5,,0)</f>
        <v>Senior</v>
      </c>
      <c r="O3088" s="29" t="str">
        <f>_xlfn.XLOOKUP($J3088,mapping!$D$2:$D$56,mapping!$E$2:$E$56,,0)</f>
        <v>United States</v>
      </c>
      <c r="P3088" s="29" t="str">
        <f>_xlfn.XLOOKUP($K3088,mapping!$P$2:$P$4,mapping!$Q$2:$Q$4,,0)</f>
        <v>Medium</v>
      </c>
      <c r="Q3088" s="29" t="str">
        <f>_xlfn.XLOOKUP($I3088,mapping!$M$2:$M$4,mapping!$N$2:$N$4,,0)</f>
        <v>On-site</v>
      </c>
    </row>
    <row r="3089" spans="1:17" x14ac:dyDescent="0.25">
      <c r="A3089" s="28">
        <v>2024</v>
      </c>
      <c r="B3089" s="29" t="s">
        <v>21</v>
      </c>
      <c r="C3089" s="29" t="s">
        <v>12</v>
      </c>
      <c r="D3089" s="29" t="s">
        <v>92</v>
      </c>
      <c r="E3089" s="28">
        <v>112000</v>
      </c>
      <c r="F3089" s="29" t="s">
        <v>14</v>
      </c>
      <c r="G3089" s="28">
        <v>112000</v>
      </c>
      <c r="H3089" s="29" t="s">
        <v>17</v>
      </c>
      <c r="I3089" s="28">
        <v>0</v>
      </c>
      <c r="J3089" s="29" t="s">
        <v>17</v>
      </c>
      <c r="K3089" s="29" t="s">
        <v>16</v>
      </c>
      <c r="L3089" s="29" t="str">
        <f>_xlfn.XLOOKUP($D3089,mapping!$B$2:$B$124,mapping!$A$2:$A$124,,0)</f>
        <v>Data Scientist</v>
      </c>
      <c r="M3089" s="29" t="str">
        <f>_xlfn.XLOOKUP($C3089,mapping!$J$2:$J$5,mapping!$K$2:$K$5,,0)</f>
        <v>Full-Time</v>
      </c>
      <c r="N3089" s="29" t="str">
        <f>_xlfn.XLOOKUP($B3089,mapping!$G$2:$G$5,mapping!$H$2:$H$5,,0)</f>
        <v>Senior</v>
      </c>
      <c r="O3089" s="29" t="str">
        <f>_xlfn.XLOOKUP($J3089,mapping!$D$2:$D$56,mapping!$E$2:$E$56,,0)</f>
        <v>United States</v>
      </c>
      <c r="P3089" s="29" t="str">
        <f>_xlfn.XLOOKUP($K3089,mapping!$P$2:$P$4,mapping!$Q$2:$Q$4,,0)</f>
        <v>Medium</v>
      </c>
      <c r="Q3089" s="29" t="str">
        <f>_xlfn.XLOOKUP($I3089,mapping!$M$2:$M$4,mapping!$N$2:$N$4,,0)</f>
        <v>On-site</v>
      </c>
    </row>
    <row r="3090" spans="1:17" x14ac:dyDescent="0.25">
      <c r="A3090" s="28">
        <v>2021</v>
      </c>
      <c r="B3090" s="29" t="s">
        <v>21</v>
      </c>
      <c r="C3090" s="29" t="s">
        <v>12</v>
      </c>
      <c r="D3090" s="29" t="s">
        <v>58</v>
      </c>
      <c r="E3090" s="28">
        <v>174000</v>
      </c>
      <c r="F3090" s="29" t="s">
        <v>14</v>
      </c>
      <c r="G3090" s="28">
        <v>174000</v>
      </c>
      <c r="H3090" s="29" t="s">
        <v>17</v>
      </c>
      <c r="I3090" s="28">
        <v>100</v>
      </c>
      <c r="J3090" s="29" t="s">
        <v>17</v>
      </c>
      <c r="K3090" s="29" t="s">
        <v>33</v>
      </c>
      <c r="L3090" s="29" t="str">
        <f>_xlfn.XLOOKUP($D3090,mapping!$B$2:$B$124,mapping!$A$2:$A$124,,0)</f>
        <v>Data Manager</v>
      </c>
      <c r="M3090" s="29" t="str">
        <f>_xlfn.XLOOKUP($C3090,mapping!$J$2:$J$5,mapping!$K$2:$K$5,,0)</f>
        <v>Full-Time</v>
      </c>
      <c r="N3090" s="29" t="str">
        <f>_xlfn.XLOOKUP($B3090,mapping!$G$2:$G$5,mapping!$H$2:$H$5,,0)</f>
        <v>Senior</v>
      </c>
      <c r="O3090" s="29" t="str">
        <f>_xlfn.XLOOKUP($J3090,mapping!$D$2:$D$56,mapping!$E$2:$E$56,,0)</f>
        <v>United States</v>
      </c>
      <c r="P3090" s="29" t="str">
        <f>_xlfn.XLOOKUP($K3090,mapping!$P$2:$P$4,mapping!$Q$2:$Q$4,,0)</f>
        <v>Large</v>
      </c>
      <c r="Q3090" s="29" t="str">
        <f>_xlfn.XLOOKUP($I3090,mapping!$M$2:$M$4,mapping!$N$2:$N$4,,0)</f>
        <v>Remote</v>
      </c>
    </row>
    <row r="3091" spans="1:17" x14ac:dyDescent="0.25">
      <c r="A3091" s="28">
        <v>2023</v>
      </c>
      <c r="B3091" s="29" t="s">
        <v>21</v>
      </c>
      <c r="C3091" s="29" t="s">
        <v>12</v>
      </c>
      <c r="D3091" s="29" t="s">
        <v>18</v>
      </c>
      <c r="E3091" s="28">
        <v>204500</v>
      </c>
      <c r="F3091" s="29" t="s">
        <v>14</v>
      </c>
      <c r="G3091" s="28">
        <v>204500</v>
      </c>
      <c r="H3091" s="29" t="s">
        <v>17</v>
      </c>
      <c r="I3091" s="28">
        <v>0</v>
      </c>
      <c r="J3091" s="29" t="s">
        <v>17</v>
      </c>
      <c r="K3091" s="29" t="s">
        <v>16</v>
      </c>
      <c r="L3091" s="29" t="str">
        <f>_xlfn.XLOOKUP($D3091,mapping!$B$2:$B$124,mapping!$A$2:$A$124,,0)</f>
        <v>Machine Learning Engineer</v>
      </c>
      <c r="M3091" s="29" t="str">
        <f>_xlfn.XLOOKUP($C3091,mapping!$J$2:$J$5,mapping!$K$2:$K$5,,0)</f>
        <v>Full-Time</v>
      </c>
      <c r="N3091" s="29" t="str">
        <f>_xlfn.XLOOKUP($B3091,mapping!$G$2:$G$5,mapping!$H$2:$H$5,,0)</f>
        <v>Senior</v>
      </c>
      <c r="O3091" s="29" t="str">
        <f>_xlfn.XLOOKUP($J3091,mapping!$D$2:$D$56,mapping!$E$2:$E$56,,0)</f>
        <v>United States</v>
      </c>
      <c r="P3091" s="29" t="str">
        <f>_xlfn.XLOOKUP($K3091,mapping!$P$2:$P$4,mapping!$Q$2:$Q$4,,0)</f>
        <v>Medium</v>
      </c>
      <c r="Q3091" s="29" t="str">
        <f>_xlfn.XLOOKUP($I3091,mapping!$M$2:$M$4,mapping!$N$2:$N$4,,0)</f>
        <v>On-site</v>
      </c>
    </row>
    <row r="3092" spans="1:17" x14ac:dyDescent="0.25">
      <c r="A3092" s="28">
        <v>2024</v>
      </c>
      <c r="B3092" s="29" t="s">
        <v>29</v>
      </c>
      <c r="C3092" s="29" t="s">
        <v>12</v>
      </c>
      <c r="D3092" s="29" t="s">
        <v>96</v>
      </c>
      <c r="E3092" s="28">
        <v>142000</v>
      </c>
      <c r="F3092" s="29" t="s">
        <v>14</v>
      </c>
      <c r="G3092" s="28">
        <v>142000</v>
      </c>
      <c r="H3092" s="29" t="s">
        <v>17</v>
      </c>
      <c r="I3092" s="28">
        <v>0</v>
      </c>
      <c r="J3092" s="29" t="s">
        <v>17</v>
      </c>
      <c r="K3092" s="29" t="s">
        <v>16</v>
      </c>
      <c r="L3092" s="29" t="str">
        <f>_xlfn.XLOOKUP($D3092,mapping!$B$2:$B$124,mapping!$A$2:$A$124,,0)</f>
        <v>Business Intelligence</v>
      </c>
      <c r="M3092" s="29" t="str">
        <f>_xlfn.XLOOKUP($C3092,mapping!$J$2:$J$5,mapping!$K$2:$K$5,,0)</f>
        <v>Full-Time</v>
      </c>
      <c r="N3092" s="29" t="str">
        <f>_xlfn.XLOOKUP($B3092,mapping!$G$2:$G$5,mapping!$H$2:$H$5,,0)</f>
        <v>Junior</v>
      </c>
      <c r="O3092" s="29" t="str">
        <f>_xlfn.XLOOKUP($J3092,mapping!$D$2:$D$56,mapping!$E$2:$E$56,,0)</f>
        <v>United States</v>
      </c>
      <c r="P3092" s="29" t="str">
        <f>_xlfn.XLOOKUP($K3092,mapping!$P$2:$P$4,mapping!$Q$2:$Q$4,,0)</f>
        <v>Medium</v>
      </c>
      <c r="Q3092" s="29" t="str">
        <f>_xlfn.XLOOKUP($I3092,mapping!$M$2:$M$4,mapping!$N$2:$N$4,,0)</f>
        <v>On-site</v>
      </c>
    </row>
    <row r="3093" spans="1:17" x14ac:dyDescent="0.25">
      <c r="A3093" s="28">
        <v>2023</v>
      </c>
      <c r="B3093" s="29" t="s">
        <v>21</v>
      </c>
      <c r="C3093" s="29" t="s">
        <v>12</v>
      </c>
      <c r="D3093" s="29" t="s">
        <v>13</v>
      </c>
      <c r="E3093" s="28">
        <v>52500</v>
      </c>
      <c r="F3093" s="29" t="s">
        <v>14</v>
      </c>
      <c r="G3093" s="28">
        <v>52500</v>
      </c>
      <c r="H3093" s="29" t="s">
        <v>17</v>
      </c>
      <c r="I3093" s="28">
        <v>0</v>
      </c>
      <c r="J3093" s="29" t="s">
        <v>17</v>
      </c>
      <c r="K3093" s="29" t="s">
        <v>16</v>
      </c>
      <c r="L3093" s="29" t="str">
        <f>_xlfn.XLOOKUP($D3093,mapping!$B$2:$B$124,mapping!$A$2:$A$124,,0)</f>
        <v>Data Analyst</v>
      </c>
      <c r="M3093" s="29" t="str">
        <f>_xlfn.XLOOKUP($C3093,mapping!$J$2:$J$5,mapping!$K$2:$K$5,,0)</f>
        <v>Full-Time</v>
      </c>
      <c r="N3093" s="29" t="str">
        <f>_xlfn.XLOOKUP($B3093,mapping!$G$2:$G$5,mapping!$H$2:$H$5,,0)</f>
        <v>Senior</v>
      </c>
      <c r="O3093" s="29" t="str">
        <f>_xlfn.XLOOKUP($J3093,mapping!$D$2:$D$56,mapping!$E$2:$E$56,,0)</f>
        <v>United States</v>
      </c>
      <c r="P3093" s="29" t="str">
        <f>_xlfn.XLOOKUP($K3093,mapping!$P$2:$P$4,mapping!$Q$2:$Q$4,,0)</f>
        <v>Medium</v>
      </c>
      <c r="Q3093" s="29" t="str">
        <f>_xlfn.XLOOKUP($I3093,mapping!$M$2:$M$4,mapping!$N$2:$N$4,,0)</f>
        <v>On-site</v>
      </c>
    </row>
    <row r="3094" spans="1:17" x14ac:dyDescent="0.25">
      <c r="A3094" s="28">
        <v>2023</v>
      </c>
      <c r="B3094" s="29" t="s">
        <v>21</v>
      </c>
      <c r="C3094" s="29" t="s">
        <v>12</v>
      </c>
      <c r="D3094" s="29" t="s">
        <v>18</v>
      </c>
      <c r="E3094" s="28">
        <v>283200</v>
      </c>
      <c r="F3094" s="29" t="s">
        <v>14</v>
      </c>
      <c r="G3094" s="28">
        <v>283200</v>
      </c>
      <c r="H3094" s="29" t="s">
        <v>17</v>
      </c>
      <c r="I3094" s="28">
        <v>0</v>
      </c>
      <c r="J3094" s="29" t="s">
        <v>17</v>
      </c>
      <c r="K3094" s="29" t="s">
        <v>16</v>
      </c>
      <c r="L3094" s="29" t="str">
        <f>_xlfn.XLOOKUP($D3094,mapping!$B$2:$B$124,mapping!$A$2:$A$124,,0)</f>
        <v>Machine Learning Engineer</v>
      </c>
      <c r="M3094" s="29" t="str">
        <f>_xlfn.XLOOKUP($C3094,mapping!$J$2:$J$5,mapping!$K$2:$K$5,,0)</f>
        <v>Full-Time</v>
      </c>
      <c r="N3094" s="29" t="str">
        <f>_xlfn.XLOOKUP($B3094,mapping!$G$2:$G$5,mapping!$H$2:$H$5,,0)</f>
        <v>Senior</v>
      </c>
      <c r="O3094" s="29" t="str">
        <f>_xlfn.XLOOKUP($J3094,mapping!$D$2:$D$56,mapping!$E$2:$E$56,,0)</f>
        <v>United States</v>
      </c>
      <c r="P3094" s="29" t="str">
        <f>_xlfn.XLOOKUP($K3094,mapping!$P$2:$P$4,mapping!$Q$2:$Q$4,,0)</f>
        <v>Medium</v>
      </c>
      <c r="Q3094" s="29" t="str">
        <f>_xlfn.XLOOKUP($I3094,mapping!$M$2:$M$4,mapping!$N$2:$N$4,,0)</f>
        <v>On-site</v>
      </c>
    </row>
    <row r="3095" spans="1:17" x14ac:dyDescent="0.25">
      <c r="A3095" s="28">
        <v>2024</v>
      </c>
      <c r="B3095" s="29" t="s">
        <v>21</v>
      </c>
      <c r="C3095" s="29" t="s">
        <v>12</v>
      </c>
      <c r="D3095" s="29" t="s">
        <v>26</v>
      </c>
      <c r="E3095" s="28">
        <v>199700</v>
      </c>
      <c r="F3095" s="29" t="s">
        <v>14</v>
      </c>
      <c r="G3095" s="28">
        <v>199700</v>
      </c>
      <c r="H3095" s="29" t="s">
        <v>17</v>
      </c>
      <c r="I3095" s="28">
        <v>0</v>
      </c>
      <c r="J3095" s="29" t="s">
        <v>17</v>
      </c>
      <c r="K3095" s="29" t="s">
        <v>16</v>
      </c>
      <c r="L3095" s="29" t="str">
        <f>_xlfn.XLOOKUP($D3095,mapping!$B$2:$B$124,mapping!$A$2:$A$124,,0)</f>
        <v>Data Engineer</v>
      </c>
      <c r="M3095" s="29" t="str">
        <f>_xlfn.XLOOKUP($C3095,mapping!$J$2:$J$5,mapping!$K$2:$K$5,,0)</f>
        <v>Full-Time</v>
      </c>
      <c r="N3095" s="29" t="str">
        <f>_xlfn.XLOOKUP($B3095,mapping!$G$2:$G$5,mapping!$H$2:$H$5,,0)</f>
        <v>Senior</v>
      </c>
      <c r="O3095" s="29" t="str">
        <f>_xlfn.XLOOKUP($J3095,mapping!$D$2:$D$56,mapping!$E$2:$E$56,,0)</f>
        <v>United States</v>
      </c>
      <c r="P3095" s="29" t="str">
        <f>_xlfn.XLOOKUP($K3095,mapping!$P$2:$P$4,mapping!$Q$2:$Q$4,,0)</f>
        <v>Medium</v>
      </c>
      <c r="Q3095" s="29" t="str">
        <f>_xlfn.XLOOKUP($I3095,mapping!$M$2:$M$4,mapping!$N$2:$N$4,,0)</f>
        <v>On-site</v>
      </c>
    </row>
    <row r="3096" spans="1:17" x14ac:dyDescent="0.25">
      <c r="A3096" s="28">
        <v>2023</v>
      </c>
      <c r="B3096" s="29" t="s">
        <v>21</v>
      </c>
      <c r="C3096" s="29" t="s">
        <v>12</v>
      </c>
      <c r="D3096" s="29" t="s">
        <v>39</v>
      </c>
      <c r="E3096" s="28">
        <v>159000</v>
      </c>
      <c r="F3096" s="29" t="s">
        <v>14</v>
      </c>
      <c r="G3096" s="28">
        <v>159000</v>
      </c>
      <c r="H3096" s="29" t="s">
        <v>17</v>
      </c>
      <c r="I3096" s="28">
        <v>0</v>
      </c>
      <c r="J3096" s="29" t="s">
        <v>17</v>
      </c>
      <c r="K3096" s="29" t="s">
        <v>16</v>
      </c>
      <c r="L3096" s="29" t="str">
        <f>_xlfn.XLOOKUP($D3096,mapping!$B$2:$B$124,mapping!$A$2:$A$124,,0)</f>
        <v>Machine Learning Engineer</v>
      </c>
      <c r="M3096" s="29" t="str">
        <f>_xlfn.XLOOKUP($C3096,mapping!$J$2:$J$5,mapping!$K$2:$K$5,,0)</f>
        <v>Full-Time</v>
      </c>
      <c r="N3096" s="29" t="str">
        <f>_xlfn.XLOOKUP($B3096,mapping!$G$2:$G$5,mapping!$H$2:$H$5,,0)</f>
        <v>Senior</v>
      </c>
      <c r="O3096" s="29" t="str">
        <f>_xlfn.XLOOKUP($J3096,mapping!$D$2:$D$56,mapping!$E$2:$E$56,,0)</f>
        <v>United States</v>
      </c>
      <c r="P3096" s="29" t="str">
        <f>_xlfn.XLOOKUP($K3096,mapping!$P$2:$P$4,mapping!$Q$2:$Q$4,,0)</f>
        <v>Medium</v>
      </c>
      <c r="Q3096" s="29" t="str">
        <f>_xlfn.XLOOKUP($I3096,mapping!$M$2:$M$4,mapping!$N$2:$N$4,,0)</f>
        <v>On-site</v>
      </c>
    </row>
    <row r="3097" spans="1:17" x14ac:dyDescent="0.25">
      <c r="A3097" s="28">
        <v>2022</v>
      </c>
      <c r="B3097" s="29" t="s">
        <v>21</v>
      </c>
      <c r="C3097" s="29" t="s">
        <v>12</v>
      </c>
      <c r="D3097" s="29" t="s">
        <v>13</v>
      </c>
      <c r="E3097" s="28">
        <v>130050</v>
      </c>
      <c r="F3097" s="29" t="s">
        <v>14</v>
      </c>
      <c r="G3097" s="28">
        <v>130050</v>
      </c>
      <c r="H3097" s="29" t="s">
        <v>17</v>
      </c>
      <c r="I3097" s="28">
        <v>100</v>
      </c>
      <c r="J3097" s="29" t="s">
        <v>17</v>
      </c>
      <c r="K3097" s="29" t="s">
        <v>16</v>
      </c>
      <c r="L3097" s="29" t="str">
        <f>_xlfn.XLOOKUP($D3097,mapping!$B$2:$B$124,mapping!$A$2:$A$124,,0)</f>
        <v>Data Analyst</v>
      </c>
      <c r="M3097" s="29" t="str">
        <f>_xlfn.XLOOKUP($C3097,mapping!$J$2:$J$5,mapping!$K$2:$K$5,,0)</f>
        <v>Full-Time</v>
      </c>
      <c r="N3097" s="29" t="str">
        <f>_xlfn.XLOOKUP($B3097,mapping!$G$2:$G$5,mapping!$H$2:$H$5,,0)</f>
        <v>Senior</v>
      </c>
      <c r="O3097" s="29" t="str">
        <f>_xlfn.XLOOKUP($J3097,mapping!$D$2:$D$56,mapping!$E$2:$E$56,,0)</f>
        <v>United States</v>
      </c>
      <c r="P3097" s="29" t="str">
        <f>_xlfn.XLOOKUP($K3097,mapping!$P$2:$P$4,mapping!$Q$2:$Q$4,,0)</f>
        <v>Medium</v>
      </c>
      <c r="Q3097" s="29" t="str">
        <f>_xlfn.XLOOKUP($I3097,mapping!$M$2:$M$4,mapping!$N$2:$N$4,,0)</f>
        <v>Remote</v>
      </c>
    </row>
    <row r="3098" spans="1:17" x14ac:dyDescent="0.25">
      <c r="A3098" s="28">
        <v>2023</v>
      </c>
      <c r="B3098" s="29" t="s">
        <v>21</v>
      </c>
      <c r="C3098" s="29" t="s">
        <v>12</v>
      </c>
      <c r="D3098" s="29" t="s">
        <v>13</v>
      </c>
      <c r="E3098" s="28">
        <v>70374</v>
      </c>
      <c r="F3098" s="29" t="s">
        <v>14</v>
      </c>
      <c r="G3098" s="28">
        <v>70374</v>
      </c>
      <c r="H3098" s="29" t="s">
        <v>17</v>
      </c>
      <c r="I3098" s="28">
        <v>0</v>
      </c>
      <c r="J3098" s="29" t="s">
        <v>17</v>
      </c>
      <c r="K3098" s="29" t="s">
        <v>16</v>
      </c>
      <c r="L3098" s="29" t="str">
        <f>_xlfn.XLOOKUP($D3098,mapping!$B$2:$B$124,mapping!$A$2:$A$124,,0)</f>
        <v>Data Analyst</v>
      </c>
      <c r="M3098" s="29" t="str">
        <f>_xlfn.XLOOKUP($C3098,mapping!$J$2:$J$5,mapping!$K$2:$K$5,,0)</f>
        <v>Full-Time</v>
      </c>
      <c r="N3098" s="29" t="str">
        <f>_xlfn.XLOOKUP($B3098,mapping!$G$2:$G$5,mapping!$H$2:$H$5,,0)</f>
        <v>Senior</v>
      </c>
      <c r="O3098" s="29" t="str">
        <f>_xlfn.XLOOKUP($J3098,mapping!$D$2:$D$56,mapping!$E$2:$E$56,,0)</f>
        <v>United States</v>
      </c>
      <c r="P3098" s="29" t="str">
        <f>_xlfn.XLOOKUP($K3098,mapping!$P$2:$P$4,mapping!$Q$2:$Q$4,,0)</f>
        <v>Medium</v>
      </c>
      <c r="Q3098" s="29" t="str">
        <f>_xlfn.XLOOKUP($I3098,mapping!$M$2:$M$4,mapping!$N$2:$N$4,,0)</f>
        <v>On-site</v>
      </c>
    </row>
    <row r="3099" spans="1:17" x14ac:dyDescent="0.25">
      <c r="A3099" s="28">
        <v>2023</v>
      </c>
      <c r="B3099" s="29" t="s">
        <v>11</v>
      </c>
      <c r="C3099" s="29" t="s">
        <v>12</v>
      </c>
      <c r="D3099" s="29" t="s">
        <v>35</v>
      </c>
      <c r="E3099" s="28">
        <v>86100</v>
      </c>
      <c r="F3099" s="29" t="s">
        <v>14</v>
      </c>
      <c r="G3099" s="28">
        <v>86100</v>
      </c>
      <c r="H3099" s="29" t="s">
        <v>17</v>
      </c>
      <c r="I3099" s="28">
        <v>0</v>
      </c>
      <c r="J3099" s="29" t="s">
        <v>17</v>
      </c>
      <c r="K3099" s="29" t="s">
        <v>16</v>
      </c>
      <c r="L3099" s="29" t="str">
        <f>_xlfn.XLOOKUP($D3099,mapping!$B$2:$B$124,mapping!$A$2:$A$124,,0)</f>
        <v>Business Intelligence</v>
      </c>
      <c r="M3099" s="29" t="str">
        <f>_xlfn.XLOOKUP($C3099,mapping!$J$2:$J$5,mapping!$K$2:$K$5,,0)</f>
        <v>Full-Time</v>
      </c>
      <c r="N3099" s="29" t="str">
        <f>_xlfn.XLOOKUP($B3099,mapping!$G$2:$G$5,mapping!$H$2:$H$5,,0)</f>
        <v>Mid-Level</v>
      </c>
      <c r="O3099" s="29" t="str">
        <f>_xlfn.XLOOKUP($J3099,mapping!$D$2:$D$56,mapping!$E$2:$E$56,,0)</f>
        <v>United States</v>
      </c>
      <c r="P3099" s="29" t="str">
        <f>_xlfn.XLOOKUP($K3099,mapping!$P$2:$P$4,mapping!$Q$2:$Q$4,,0)</f>
        <v>Medium</v>
      </c>
      <c r="Q3099" s="29" t="str">
        <f>_xlfn.XLOOKUP($I3099,mapping!$M$2:$M$4,mapping!$N$2:$N$4,,0)</f>
        <v>On-site</v>
      </c>
    </row>
    <row r="3100" spans="1:17" x14ac:dyDescent="0.25">
      <c r="A3100" s="28">
        <v>2023</v>
      </c>
      <c r="B3100" s="29" t="s">
        <v>21</v>
      </c>
      <c r="C3100" s="29" t="s">
        <v>12</v>
      </c>
      <c r="D3100" s="29" t="s">
        <v>18</v>
      </c>
      <c r="E3100" s="28">
        <v>83300</v>
      </c>
      <c r="F3100" s="29" t="s">
        <v>27</v>
      </c>
      <c r="G3100" s="28">
        <v>102492</v>
      </c>
      <c r="H3100" s="29" t="s">
        <v>28</v>
      </c>
      <c r="I3100" s="28">
        <v>0</v>
      </c>
      <c r="J3100" s="29" t="s">
        <v>28</v>
      </c>
      <c r="K3100" s="29" t="s">
        <v>16</v>
      </c>
      <c r="L3100" s="29" t="str">
        <f>_xlfn.XLOOKUP($D3100,mapping!$B$2:$B$124,mapping!$A$2:$A$124,,0)</f>
        <v>Machine Learning Engineer</v>
      </c>
      <c r="M3100" s="29" t="str">
        <f>_xlfn.XLOOKUP($C3100,mapping!$J$2:$J$5,mapping!$K$2:$K$5,,0)</f>
        <v>Full-Time</v>
      </c>
      <c r="N3100" s="29" t="str">
        <f>_xlfn.XLOOKUP($B3100,mapping!$G$2:$G$5,mapping!$H$2:$H$5,,0)</f>
        <v>Senior</v>
      </c>
      <c r="O3100" s="29" t="str">
        <f>_xlfn.XLOOKUP($J3100,mapping!$D$2:$D$56,mapping!$E$2:$E$56,,0)</f>
        <v>United Kingdom</v>
      </c>
      <c r="P3100" s="29" t="str">
        <f>_xlfn.XLOOKUP($K3100,mapping!$P$2:$P$4,mapping!$Q$2:$Q$4,,0)</f>
        <v>Medium</v>
      </c>
      <c r="Q3100" s="29" t="str">
        <f>_xlfn.XLOOKUP($I3100,mapping!$M$2:$M$4,mapping!$N$2:$N$4,,0)</f>
        <v>On-site</v>
      </c>
    </row>
    <row r="3101" spans="1:17" x14ac:dyDescent="0.25">
      <c r="A3101" s="28">
        <v>2023</v>
      </c>
      <c r="B3101" s="29" t="s">
        <v>11</v>
      </c>
      <c r="C3101" s="29" t="s">
        <v>12</v>
      </c>
      <c r="D3101" s="29" t="s">
        <v>22</v>
      </c>
      <c r="E3101" s="28">
        <v>110000</v>
      </c>
      <c r="F3101" s="29" t="s">
        <v>14</v>
      </c>
      <c r="G3101" s="28">
        <v>110000</v>
      </c>
      <c r="H3101" s="29" t="s">
        <v>17</v>
      </c>
      <c r="I3101" s="28">
        <v>100</v>
      </c>
      <c r="J3101" s="29" t="s">
        <v>17</v>
      </c>
      <c r="K3101" s="29" t="s">
        <v>16</v>
      </c>
      <c r="L3101" s="29" t="str">
        <f>_xlfn.XLOOKUP($D3101,mapping!$B$2:$B$124,mapping!$A$2:$A$124,,0)</f>
        <v>Data Scientist</v>
      </c>
      <c r="M3101" s="29" t="str">
        <f>_xlfn.XLOOKUP($C3101,mapping!$J$2:$J$5,mapping!$K$2:$K$5,,0)</f>
        <v>Full-Time</v>
      </c>
      <c r="N3101" s="29" t="str">
        <f>_xlfn.XLOOKUP($B3101,mapping!$G$2:$G$5,mapping!$H$2:$H$5,,0)</f>
        <v>Mid-Level</v>
      </c>
      <c r="O3101" s="29" t="str">
        <f>_xlfn.XLOOKUP($J3101,mapping!$D$2:$D$56,mapping!$E$2:$E$56,,0)</f>
        <v>United States</v>
      </c>
      <c r="P3101" s="29" t="str">
        <f>_xlfn.XLOOKUP($K3101,mapping!$P$2:$P$4,mapping!$Q$2:$Q$4,,0)</f>
        <v>Medium</v>
      </c>
      <c r="Q3101" s="29" t="str">
        <f>_xlfn.XLOOKUP($I3101,mapping!$M$2:$M$4,mapping!$N$2:$N$4,,0)</f>
        <v>Remote</v>
      </c>
    </row>
    <row r="3102" spans="1:17" x14ac:dyDescent="0.25">
      <c r="A3102" s="28">
        <v>2024</v>
      </c>
      <c r="B3102" s="29" t="s">
        <v>21</v>
      </c>
      <c r="C3102" s="29" t="s">
        <v>12</v>
      </c>
      <c r="D3102" s="29" t="s">
        <v>34</v>
      </c>
      <c r="E3102" s="28">
        <v>278700</v>
      </c>
      <c r="F3102" s="29" t="s">
        <v>14</v>
      </c>
      <c r="G3102" s="28">
        <v>278700</v>
      </c>
      <c r="H3102" s="29" t="s">
        <v>17</v>
      </c>
      <c r="I3102" s="28">
        <v>0</v>
      </c>
      <c r="J3102" s="29" t="s">
        <v>17</v>
      </c>
      <c r="K3102" s="29" t="s">
        <v>16</v>
      </c>
      <c r="L3102" s="29" t="str">
        <f>_xlfn.XLOOKUP($D3102,mapping!$B$2:$B$124,mapping!$A$2:$A$124,,0)</f>
        <v>Researcher</v>
      </c>
      <c r="M3102" s="29" t="str">
        <f>_xlfn.XLOOKUP($C3102,mapping!$J$2:$J$5,mapping!$K$2:$K$5,,0)</f>
        <v>Full-Time</v>
      </c>
      <c r="N3102" s="29" t="str">
        <f>_xlfn.XLOOKUP($B3102,mapping!$G$2:$G$5,mapping!$H$2:$H$5,,0)</f>
        <v>Senior</v>
      </c>
      <c r="O3102" s="29" t="str">
        <f>_xlfn.XLOOKUP($J3102,mapping!$D$2:$D$56,mapping!$E$2:$E$56,,0)</f>
        <v>United States</v>
      </c>
      <c r="P3102" s="29" t="str">
        <f>_xlfn.XLOOKUP($K3102,mapping!$P$2:$P$4,mapping!$Q$2:$Q$4,,0)</f>
        <v>Medium</v>
      </c>
      <c r="Q3102" s="29" t="str">
        <f>_xlfn.XLOOKUP($I3102,mapping!$M$2:$M$4,mapping!$N$2:$N$4,,0)</f>
        <v>On-site</v>
      </c>
    </row>
    <row r="3103" spans="1:17" x14ac:dyDescent="0.25">
      <c r="A3103" s="28">
        <v>2023</v>
      </c>
      <c r="B3103" s="29" t="s">
        <v>11</v>
      </c>
      <c r="C3103" s="29" t="s">
        <v>12</v>
      </c>
      <c r="D3103" s="29" t="s">
        <v>26</v>
      </c>
      <c r="E3103" s="28">
        <v>750000</v>
      </c>
      <c r="F3103" s="29" t="s">
        <v>14</v>
      </c>
      <c r="G3103" s="28">
        <v>750000</v>
      </c>
      <c r="H3103" s="29" t="s">
        <v>17</v>
      </c>
      <c r="I3103" s="28">
        <v>0</v>
      </c>
      <c r="J3103" s="29" t="s">
        <v>17</v>
      </c>
      <c r="K3103" s="29" t="s">
        <v>16</v>
      </c>
      <c r="L3103" s="29" t="str">
        <f>_xlfn.XLOOKUP($D3103,mapping!$B$2:$B$124,mapping!$A$2:$A$124,,0)</f>
        <v>Data Engineer</v>
      </c>
      <c r="M3103" s="29" t="str">
        <f>_xlfn.XLOOKUP($C3103,mapping!$J$2:$J$5,mapping!$K$2:$K$5,,0)</f>
        <v>Full-Time</v>
      </c>
      <c r="N3103" s="29" t="str">
        <f>_xlfn.XLOOKUP($B3103,mapping!$G$2:$G$5,mapping!$H$2:$H$5,,0)</f>
        <v>Mid-Level</v>
      </c>
      <c r="O3103" s="29" t="str">
        <f>_xlfn.XLOOKUP($J3103,mapping!$D$2:$D$56,mapping!$E$2:$E$56,,0)</f>
        <v>United States</v>
      </c>
      <c r="P3103" s="29" t="str">
        <f>_xlfn.XLOOKUP($K3103,mapping!$P$2:$P$4,mapping!$Q$2:$Q$4,,0)</f>
        <v>Medium</v>
      </c>
      <c r="Q3103" s="29" t="str">
        <f>_xlfn.XLOOKUP($I3103,mapping!$M$2:$M$4,mapping!$N$2:$N$4,,0)</f>
        <v>On-site</v>
      </c>
    </row>
    <row r="3104" spans="1:17" x14ac:dyDescent="0.25">
      <c r="A3104" s="28">
        <v>2024</v>
      </c>
      <c r="B3104" s="29" t="s">
        <v>11</v>
      </c>
      <c r="C3104" s="29" t="s">
        <v>12</v>
      </c>
      <c r="D3104" s="29" t="s">
        <v>176</v>
      </c>
      <c r="E3104" s="28">
        <v>100000</v>
      </c>
      <c r="F3104" s="29" t="s">
        <v>14</v>
      </c>
      <c r="G3104" s="28">
        <v>100000</v>
      </c>
      <c r="H3104" s="29" t="s">
        <v>17</v>
      </c>
      <c r="I3104" s="28">
        <v>100</v>
      </c>
      <c r="J3104" s="29" t="s">
        <v>17</v>
      </c>
      <c r="K3104" s="29" t="s">
        <v>16</v>
      </c>
      <c r="L3104" s="29" t="str">
        <f>_xlfn.XLOOKUP($D3104,mapping!$B$2:$B$124,mapping!$A$2:$A$124,,0)</f>
        <v>Data Engineer</v>
      </c>
      <c r="M3104" s="29" t="str">
        <f>_xlfn.XLOOKUP($C3104,mapping!$J$2:$J$5,mapping!$K$2:$K$5,,0)</f>
        <v>Full-Time</v>
      </c>
      <c r="N3104" s="29" t="str">
        <f>_xlfn.XLOOKUP($B3104,mapping!$G$2:$G$5,mapping!$H$2:$H$5,,0)</f>
        <v>Mid-Level</v>
      </c>
      <c r="O3104" s="29" t="str">
        <f>_xlfn.XLOOKUP($J3104,mapping!$D$2:$D$56,mapping!$E$2:$E$56,,0)</f>
        <v>United States</v>
      </c>
      <c r="P3104" s="29" t="str">
        <f>_xlfn.XLOOKUP($K3104,mapping!$P$2:$P$4,mapping!$Q$2:$Q$4,,0)</f>
        <v>Medium</v>
      </c>
      <c r="Q3104" s="29" t="str">
        <f>_xlfn.XLOOKUP($I3104,mapping!$M$2:$M$4,mapping!$N$2:$N$4,,0)</f>
        <v>Remote</v>
      </c>
    </row>
    <row r="3105" spans="1:17" x14ac:dyDescent="0.25">
      <c r="A3105" s="28">
        <v>2023</v>
      </c>
      <c r="B3105" s="29" t="s">
        <v>21</v>
      </c>
      <c r="C3105" s="29" t="s">
        <v>12</v>
      </c>
      <c r="D3105" s="29" t="s">
        <v>26</v>
      </c>
      <c r="E3105" s="28">
        <v>282000</v>
      </c>
      <c r="F3105" s="29" t="s">
        <v>14</v>
      </c>
      <c r="G3105" s="28">
        <v>282000</v>
      </c>
      <c r="H3105" s="29" t="s">
        <v>17</v>
      </c>
      <c r="I3105" s="28">
        <v>0</v>
      </c>
      <c r="J3105" s="29" t="s">
        <v>17</v>
      </c>
      <c r="K3105" s="29" t="s">
        <v>16</v>
      </c>
      <c r="L3105" s="29" t="str">
        <f>_xlfn.XLOOKUP($D3105,mapping!$B$2:$B$124,mapping!$A$2:$A$124,,0)</f>
        <v>Data Engineer</v>
      </c>
      <c r="M3105" s="29" t="str">
        <f>_xlfn.XLOOKUP($C3105,mapping!$J$2:$J$5,mapping!$K$2:$K$5,,0)</f>
        <v>Full-Time</v>
      </c>
      <c r="N3105" s="29" t="str">
        <f>_xlfn.XLOOKUP($B3105,mapping!$G$2:$G$5,mapping!$H$2:$H$5,,0)</f>
        <v>Senior</v>
      </c>
      <c r="O3105" s="29" t="str">
        <f>_xlfn.XLOOKUP($J3105,mapping!$D$2:$D$56,mapping!$E$2:$E$56,,0)</f>
        <v>United States</v>
      </c>
      <c r="P3105" s="29" t="str">
        <f>_xlfn.XLOOKUP($K3105,mapping!$P$2:$P$4,mapping!$Q$2:$Q$4,,0)</f>
        <v>Medium</v>
      </c>
      <c r="Q3105" s="29" t="str">
        <f>_xlfn.XLOOKUP($I3105,mapping!$M$2:$M$4,mapping!$N$2:$N$4,,0)</f>
        <v>On-site</v>
      </c>
    </row>
    <row r="3106" spans="1:17" x14ac:dyDescent="0.25">
      <c r="A3106" s="28">
        <v>2024</v>
      </c>
      <c r="B3106" s="29" t="s">
        <v>21</v>
      </c>
      <c r="C3106" s="29" t="s">
        <v>12</v>
      </c>
      <c r="D3106" s="29" t="s">
        <v>18</v>
      </c>
      <c r="E3106" s="28">
        <v>220000</v>
      </c>
      <c r="F3106" s="29" t="s">
        <v>14</v>
      </c>
      <c r="G3106" s="28">
        <v>220000</v>
      </c>
      <c r="H3106" s="29" t="s">
        <v>17</v>
      </c>
      <c r="I3106" s="28">
        <v>0</v>
      </c>
      <c r="J3106" s="29" t="s">
        <v>17</v>
      </c>
      <c r="K3106" s="29" t="s">
        <v>16</v>
      </c>
      <c r="L3106" s="29" t="str">
        <f>_xlfn.XLOOKUP($D3106,mapping!$B$2:$B$124,mapping!$A$2:$A$124,,0)</f>
        <v>Machine Learning Engineer</v>
      </c>
      <c r="M3106" s="29" t="str">
        <f>_xlfn.XLOOKUP($C3106,mapping!$J$2:$J$5,mapping!$K$2:$K$5,,0)</f>
        <v>Full-Time</v>
      </c>
      <c r="N3106" s="29" t="str">
        <f>_xlfn.XLOOKUP($B3106,mapping!$G$2:$G$5,mapping!$H$2:$H$5,,0)</f>
        <v>Senior</v>
      </c>
      <c r="O3106" s="29" t="str">
        <f>_xlfn.XLOOKUP($J3106,mapping!$D$2:$D$56,mapping!$E$2:$E$56,,0)</f>
        <v>United States</v>
      </c>
      <c r="P3106" s="29" t="str">
        <f>_xlfn.XLOOKUP($K3106,mapping!$P$2:$P$4,mapping!$Q$2:$Q$4,,0)</f>
        <v>Medium</v>
      </c>
      <c r="Q3106" s="29" t="str">
        <f>_xlfn.XLOOKUP($I3106,mapping!$M$2:$M$4,mapping!$N$2:$N$4,,0)</f>
        <v>On-site</v>
      </c>
    </row>
    <row r="3107" spans="1:17" x14ac:dyDescent="0.25">
      <c r="A3107" s="28">
        <v>2023</v>
      </c>
      <c r="B3107" s="29" t="s">
        <v>11</v>
      </c>
      <c r="C3107" s="29" t="s">
        <v>12</v>
      </c>
      <c r="D3107" s="29" t="s">
        <v>23</v>
      </c>
      <c r="E3107" s="28">
        <v>55000</v>
      </c>
      <c r="F3107" s="29" t="s">
        <v>27</v>
      </c>
      <c r="G3107" s="28">
        <v>67672</v>
      </c>
      <c r="H3107" s="29" t="s">
        <v>28</v>
      </c>
      <c r="I3107" s="28">
        <v>100</v>
      </c>
      <c r="J3107" s="29" t="s">
        <v>28</v>
      </c>
      <c r="K3107" s="29" t="s">
        <v>16</v>
      </c>
      <c r="L3107" s="29" t="str">
        <f>_xlfn.XLOOKUP($D3107,mapping!$B$2:$B$124,mapping!$A$2:$A$124,,0)</f>
        <v>Researcher</v>
      </c>
      <c r="M3107" s="29" t="str">
        <f>_xlfn.XLOOKUP($C3107,mapping!$J$2:$J$5,mapping!$K$2:$K$5,,0)</f>
        <v>Full-Time</v>
      </c>
      <c r="N3107" s="29" t="str">
        <f>_xlfn.XLOOKUP($B3107,mapping!$G$2:$G$5,mapping!$H$2:$H$5,,0)</f>
        <v>Mid-Level</v>
      </c>
      <c r="O3107" s="29" t="str">
        <f>_xlfn.XLOOKUP($J3107,mapping!$D$2:$D$56,mapping!$E$2:$E$56,,0)</f>
        <v>United Kingdom</v>
      </c>
      <c r="P3107" s="29" t="str">
        <f>_xlfn.XLOOKUP($K3107,mapping!$P$2:$P$4,mapping!$Q$2:$Q$4,,0)</f>
        <v>Medium</v>
      </c>
      <c r="Q3107" s="29" t="str">
        <f>_xlfn.XLOOKUP($I3107,mapping!$M$2:$M$4,mapping!$N$2:$N$4,,0)</f>
        <v>Remote</v>
      </c>
    </row>
    <row r="3108" spans="1:17" x14ac:dyDescent="0.25">
      <c r="A3108" s="28">
        <v>2023</v>
      </c>
      <c r="B3108" s="29" t="s">
        <v>21</v>
      </c>
      <c r="C3108" s="29" t="s">
        <v>12</v>
      </c>
      <c r="D3108" s="29" t="s">
        <v>22</v>
      </c>
      <c r="E3108" s="28">
        <v>168000</v>
      </c>
      <c r="F3108" s="29" t="s">
        <v>14</v>
      </c>
      <c r="G3108" s="28">
        <v>168000</v>
      </c>
      <c r="H3108" s="29" t="s">
        <v>17</v>
      </c>
      <c r="I3108" s="28">
        <v>100</v>
      </c>
      <c r="J3108" s="29" t="s">
        <v>17</v>
      </c>
      <c r="K3108" s="29" t="s">
        <v>16</v>
      </c>
      <c r="L3108" s="29" t="str">
        <f>_xlfn.XLOOKUP($D3108,mapping!$B$2:$B$124,mapping!$A$2:$A$124,,0)</f>
        <v>Data Scientist</v>
      </c>
      <c r="M3108" s="29" t="str">
        <f>_xlfn.XLOOKUP($C3108,mapping!$J$2:$J$5,mapping!$K$2:$K$5,,0)</f>
        <v>Full-Time</v>
      </c>
      <c r="N3108" s="29" t="str">
        <f>_xlfn.XLOOKUP($B3108,mapping!$G$2:$G$5,mapping!$H$2:$H$5,,0)</f>
        <v>Senior</v>
      </c>
      <c r="O3108" s="29" t="str">
        <f>_xlfn.XLOOKUP($J3108,mapping!$D$2:$D$56,mapping!$E$2:$E$56,,0)</f>
        <v>United States</v>
      </c>
      <c r="P3108" s="29" t="str">
        <f>_xlfn.XLOOKUP($K3108,mapping!$P$2:$P$4,mapping!$Q$2:$Q$4,,0)</f>
        <v>Medium</v>
      </c>
      <c r="Q3108" s="29" t="str">
        <f>_xlfn.XLOOKUP($I3108,mapping!$M$2:$M$4,mapping!$N$2:$N$4,,0)</f>
        <v>Remote</v>
      </c>
    </row>
    <row r="3109" spans="1:17" x14ac:dyDescent="0.25">
      <c r="A3109" s="28">
        <v>2023</v>
      </c>
      <c r="B3109" s="29" t="s">
        <v>21</v>
      </c>
      <c r="C3109" s="29" t="s">
        <v>12</v>
      </c>
      <c r="D3109" s="29" t="s">
        <v>22</v>
      </c>
      <c r="E3109" s="28">
        <v>100000</v>
      </c>
      <c r="F3109" s="29" t="s">
        <v>14</v>
      </c>
      <c r="G3109" s="28">
        <v>100000</v>
      </c>
      <c r="H3109" s="29" t="s">
        <v>17</v>
      </c>
      <c r="I3109" s="28">
        <v>0</v>
      </c>
      <c r="J3109" s="29" t="s">
        <v>17</v>
      </c>
      <c r="K3109" s="29" t="s">
        <v>16</v>
      </c>
      <c r="L3109" s="29" t="str">
        <f>_xlfn.XLOOKUP($D3109,mapping!$B$2:$B$124,mapping!$A$2:$A$124,,0)</f>
        <v>Data Scientist</v>
      </c>
      <c r="M3109" s="29" t="str">
        <f>_xlfn.XLOOKUP($C3109,mapping!$J$2:$J$5,mapping!$K$2:$K$5,,0)</f>
        <v>Full-Time</v>
      </c>
      <c r="N3109" s="29" t="str">
        <f>_xlfn.XLOOKUP($B3109,mapping!$G$2:$G$5,mapping!$H$2:$H$5,,0)</f>
        <v>Senior</v>
      </c>
      <c r="O3109" s="29" t="str">
        <f>_xlfn.XLOOKUP($J3109,mapping!$D$2:$D$56,mapping!$E$2:$E$56,,0)</f>
        <v>United States</v>
      </c>
      <c r="P3109" s="29" t="str">
        <f>_xlfn.XLOOKUP($K3109,mapping!$P$2:$P$4,mapping!$Q$2:$Q$4,,0)</f>
        <v>Medium</v>
      </c>
      <c r="Q3109" s="29" t="str">
        <f>_xlfn.XLOOKUP($I3109,mapping!$M$2:$M$4,mapping!$N$2:$N$4,,0)</f>
        <v>On-site</v>
      </c>
    </row>
    <row r="3110" spans="1:17" x14ac:dyDescent="0.25">
      <c r="A3110" s="28">
        <v>2023</v>
      </c>
      <c r="B3110" s="29" t="s">
        <v>21</v>
      </c>
      <c r="C3110" s="29" t="s">
        <v>12</v>
      </c>
      <c r="D3110" s="29" t="s">
        <v>22</v>
      </c>
      <c r="E3110" s="28">
        <v>141000</v>
      </c>
      <c r="F3110" s="29" t="s">
        <v>14</v>
      </c>
      <c r="G3110" s="28">
        <v>141000</v>
      </c>
      <c r="H3110" s="29" t="s">
        <v>17</v>
      </c>
      <c r="I3110" s="28">
        <v>0</v>
      </c>
      <c r="J3110" s="29" t="s">
        <v>17</v>
      </c>
      <c r="K3110" s="29" t="s">
        <v>16</v>
      </c>
      <c r="L3110" s="29" t="str">
        <f>_xlfn.XLOOKUP($D3110,mapping!$B$2:$B$124,mapping!$A$2:$A$124,,0)</f>
        <v>Data Scientist</v>
      </c>
      <c r="M3110" s="29" t="str">
        <f>_xlfn.XLOOKUP($C3110,mapping!$J$2:$J$5,mapping!$K$2:$K$5,,0)</f>
        <v>Full-Time</v>
      </c>
      <c r="N3110" s="29" t="str">
        <f>_xlfn.XLOOKUP($B3110,mapping!$G$2:$G$5,mapping!$H$2:$H$5,,0)</f>
        <v>Senior</v>
      </c>
      <c r="O3110" s="29" t="str">
        <f>_xlfn.XLOOKUP($J3110,mapping!$D$2:$D$56,mapping!$E$2:$E$56,,0)</f>
        <v>United States</v>
      </c>
      <c r="P3110" s="29" t="str">
        <f>_xlfn.XLOOKUP($K3110,mapping!$P$2:$P$4,mapping!$Q$2:$Q$4,,0)</f>
        <v>Medium</v>
      </c>
      <c r="Q3110" s="29" t="str">
        <f>_xlfn.XLOOKUP($I3110,mapping!$M$2:$M$4,mapping!$N$2:$N$4,,0)</f>
        <v>On-site</v>
      </c>
    </row>
    <row r="3111" spans="1:17" x14ac:dyDescent="0.25">
      <c r="A3111" s="28">
        <v>2023</v>
      </c>
      <c r="B3111" s="29" t="s">
        <v>21</v>
      </c>
      <c r="C3111" s="29" t="s">
        <v>12</v>
      </c>
      <c r="D3111" s="29" t="s">
        <v>26</v>
      </c>
      <c r="E3111" s="28">
        <v>122000</v>
      </c>
      <c r="F3111" s="29" t="s">
        <v>14</v>
      </c>
      <c r="G3111" s="28">
        <v>122000</v>
      </c>
      <c r="H3111" s="29" t="s">
        <v>17</v>
      </c>
      <c r="I3111" s="28">
        <v>0</v>
      </c>
      <c r="J3111" s="29" t="s">
        <v>17</v>
      </c>
      <c r="K3111" s="29" t="s">
        <v>16</v>
      </c>
      <c r="L3111" s="29" t="str">
        <f>_xlfn.XLOOKUP($D3111,mapping!$B$2:$B$124,mapping!$A$2:$A$124,,0)</f>
        <v>Data Engineer</v>
      </c>
      <c r="M3111" s="29" t="str">
        <f>_xlfn.XLOOKUP($C3111,mapping!$J$2:$J$5,mapping!$K$2:$K$5,,0)</f>
        <v>Full-Time</v>
      </c>
      <c r="N3111" s="29" t="str">
        <f>_xlfn.XLOOKUP($B3111,mapping!$G$2:$G$5,mapping!$H$2:$H$5,,0)</f>
        <v>Senior</v>
      </c>
      <c r="O3111" s="29" t="str">
        <f>_xlfn.XLOOKUP($J3111,mapping!$D$2:$D$56,mapping!$E$2:$E$56,,0)</f>
        <v>United States</v>
      </c>
      <c r="P3111" s="29" t="str">
        <f>_xlfn.XLOOKUP($K3111,mapping!$P$2:$P$4,mapping!$Q$2:$Q$4,,0)</f>
        <v>Medium</v>
      </c>
      <c r="Q3111" s="29" t="str">
        <f>_xlfn.XLOOKUP($I3111,mapping!$M$2:$M$4,mapping!$N$2:$N$4,,0)</f>
        <v>On-site</v>
      </c>
    </row>
    <row r="3112" spans="1:17" x14ac:dyDescent="0.25">
      <c r="A3112" s="28">
        <v>2024</v>
      </c>
      <c r="B3112" s="29" t="s">
        <v>11</v>
      </c>
      <c r="C3112" s="29" t="s">
        <v>12</v>
      </c>
      <c r="D3112" s="29" t="s">
        <v>96</v>
      </c>
      <c r="E3112" s="28">
        <v>146851</v>
      </c>
      <c r="F3112" s="29" t="s">
        <v>14</v>
      </c>
      <c r="G3112" s="28">
        <v>146851</v>
      </c>
      <c r="H3112" s="29" t="s">
        <v>17</v>
      </c>
      <c r="I3112" s="28">
        <v>0</v>
      </c>
      <c r="J3112" s="29" t="s">
        <v>17</v>
      </c>
      <c r="K3112" s="29" t="s">
        <v>16</v>
      </c>
      <c r="L3112" s="29" t="str">
        <f>_xlfn.XLOOKUP($D3112,mapping!$B$2:$B$124,mapping!$A$2:$A$124,,0)</f>
        <v>Business Intelligence</v>
      </c>
      <c r="M3112" s="29" t="str">
        <f>_xlfn.XLOOKUP($C3112,mapping!$J$2:$J$5,mapping!$K$2:$K$5,,0)</f>
        <v>Full-Time</v>
      </c>
      <c r="N3112" s="29" t="str">
        <f>_xlfn.XLOOKUP($B3112,mapping!$G$2:$G$5,mapping!$H$2:$H$5,,0)</f>
        <v>Mid-Level</v>
      </c>
      <c r="O3112" s="29" t="str">
        <f>_xlfn.XLOOKUP($J3112,mapping!$D$2:$D$56,mapping!$E$2:$E$56,,0)</f>
        <v>United States</v>
      </c>
      <c r="P3112" s="29" t="str">
        <f>_xlfn.XLOOKUP($K3112,mapping!$P$2:$P$4,mapping!$Q$2:$Q$4,,0)</f>
        <v>Medium</v>
      </c>
      <c r="Q3112" s="29" t="str">
        <f>_xlfn.XLOOKUP($I3112,mapping!$M$2:$M$4,mapping!$N$2:$N$4,,0)</f>
        <v>On-site</v>
      </c>
    </row>
    <row r="3113" spans="1:17" x14ac:dyDescent="0.25">
      <c r="A3113" s="28">
        <v>2024</v>
      </c>
      <c r="B3113" s="29" t="s">
        <v>29</v>
      </c>
      <c r="C3113" s="29" t="s">
        <v>12</v>
      </c>
      <c r="D3113" s="29" t="s">
        <v>57</v>
      </c>
      <c r="E3113" s="28">
        <v>51550</v>
      </c>
      <c r="F3113" s="29" t="s">
        <v>19</v>
      </c>
      <c r="G3113" s="28">
        <v>57277</v>
      </c>
      <c r="H3113" s="29" t="s">
        <v>121</v>
      </c>
      <c r="I3113" s="28">
        <v>50</v>
      </c>
      <c r="J3113" s="29" t="s">
        <v>121</v>
      </c>
      <c r="K3113" s="29" t="s">
        <v>16</v>
      </c>
      <c r="L3113" s="29" t="str">
        <f>_xlfn.XLOOKUP($D3113,mapping!$B$2:$B$124,mapping!$A$2:$A$124,,0)</f>
        <v>Data Scientist</v>
      </c>
      <c r="M3113" s="29" t="str">
        <f>_xlfn.XLOOKUP($C3113,mapping!$J$2:$J$5,mapping!$K$2:$K$5,,0)</f>
        <v>Full-Time</v>
      </c>
      <c r="N3113" s="29" t="str">
        <f>_xlfn.XLOOKUP($B3113,mapping!$G$2:$G$5,mapping!$H$2:$H$5,,0)</f>
        <v>Junior</v>
      </c>
      <c r="O3113" s="29" t="str">
        <f>_xlfn.XLOOKUP($J3113,mapping!$D$2:$D$56,mapping!$E$2:$E$56,,0)</f>
        <v>France</v>
      </c>
      <c r="P3113" s="29" t="str">
        <f>_xlfn.XLOOKUP($K3113,mapping!$P$2:$P$4,mapping!$Q$2:$Q$4,,0)</f>
        <v>Medium</v>
      </c>
      <c r="Q3113" s="29" t="str">
        <f>_xlfn.XLOOKUP($I3113,mapping!$M$2:$M$4,mapping!$N$2:$N$4,,0)</f>
        <v>Hybrid</v>
      </c>
    </row>
    <row r="3114" spans="1:17" x14ac:dyDescent="0.25">
      <c r="A3114" s="28">
        <v>2021</v>
      </c>
      <c r="B3114" s="29" t="s">
        <v>11</v>
      </c>
      <c r="C3114" s="29" t="s">
        <v>12</v>
      </c>
      <c r="D3114" s="29" t="s">
        <v>22</v>
      </c>
      <c r="E3114" s="28">
        <v>130000</v>
      </c>
      <c r="F3114" s="29" t="s">
        <v>14</v>
      </c>
      <c r="G3114" s="28">
        <v>130000</v>
      </c>
      <c r="H3114" s="29" t="s">
        <v>17</v>
      </c>
      <c r="I3114" s="28">
        <v>50</v>
      </c>
      <c r="J3114" s="29" t="s">
        <v>17</v>
      </c>
      <c r="K3114" s="29" t="s">
        <v>33</v>
      </c>
      <c r="L3114" s="29" t="str">
        <f>_xlfn.XLOOKUP($D3114,mapping!$B$2:$B$124,mapping!$A$2:$A$124,,0)</f>
        <v>Data Scientist</v>
      </c>
      <c r="M3114" s="29" t="str">
        <f>_xlfn.XLOOKUP($C3114,mapping!$J$2:$J$5,mapping!$K$2:$K$5,,0)</f>
        <v>Full-Time</v>
      </c>
      <c r="N3114" s="29" t="str">
        <f>_xlfn.XLOOKUP($B3114,mapping!$G$2:$G$5,mapping!$H$2:$H$5,,0)</f>
        <v>Mid-Level</v>
      </c>
      <c r="O3114" s="29" t="str">
        <f>_xlfn.XLOOKUP($J3114,mapping!$D$2:$D$56,mapping!$E$2:$E$56,,0)</f>
        <v>United States</v>
      </c>
      <c r="P3114" s="29" t="str">
        <f>_xlfn.XLOOKUP($K3114,mapping!$P$2:$P$4,mapping!$Q$2:$Q$4,,0)</f>
        <v>Large</v>
      </c>
      <c r="Q3114" s="29" t="str">
        <f>_xlfn.XLOOKUP($I3114,mapping!$M$2:$M$4,mapping!$N$2:$N$4,,0)</f>
        <v>Hybrid</v>
      </c>
    </row>
    <row r="3115" spans="1:17" x14ac:dyDescent="0.25">
      <c r="A3115" s="28">
        <v>2023</v>
      </c>
      <c r="B3115" s="29" t="s">
        <v>21</v>
      </c>
      <c r="C3115" s="29" t="s">
        <v>12</v>
      </c>
      <c r="D3115" s="29" t="s">
        <v>43</v>
      </c>
      <c r="E3115" s="28">
        <v>188600</v>
      </c>
      <c r="F3115" s="29" t="s">
        <v>14</v>
      </c>
      <c r="G3115" s="28">
        <v>188600</v>
      </c>
      <c r="H3115" s="29" t="s">
        <v>17</v>
      </c>
      <c r="I3115" s="28">
        <v>0</v>
      </c>
      <c r="J3115" s="29" t="s">
        <v>17</v>
      </c>
      <c r="K3115" s="29" t="s">
        <v>16</v>
      </c>
      <c r="L3115" s="29" t="str">
        <f>_xlfn.XLOOKUP($D3115,mapping!$B$2:$B$124,mapping!$A$2:$A$124,,0)</f>
        <v>Researcher</v>
      </c>
      <c r="M3115" s="29" t="str">
        <f>_xlfn.XLOOKUP($C3115,mapping!$J$2:$J$5,mapping!$K$2:$K$5,,0)</f>
        <v>Full-Time</v>
      </c>
      <c r="N3115" s="29" t="str">
        <f>_xlfn.XLOOKUP($B3115,mapping!$G$2:$G$5,mapping!$H$2:$H$5,,0)</f>
        <v>Senior</v>
      </c>
      <c r="O3115" s="29" t="str">
        <f>_xlfn.XLOOKUP($J3115,mapping!$D$2:$D$56,mapping!$E$2:$E$56,,0)</f>
        <v>United States</v>
      </c>
      <c r="P3115" s="29" t="str">
        <f>_xlfn.XLOOKUP($K3115,mapping!$P$2:$P$4,mapping!$Q$2:$Q$4,,0)</f>
        <v>Medium</v>
      </c>
      <c r="Q3115" s="29" t="str">
        <f>_xlfn.XLOOKUP($I3115,mapping!$M$2:$M$4,mapping!$N$2:$N$4,,0)</f>
        <v>On-site</v>
      </c>
    </row>
    <row r="3116" spans="1:17" x14ac:dyDescent="0.25">
      <c r="A3116" s="28">
        <v>2024</v>
      </c>
      <c r="B3116" s="29" t="s">
        <v>21</v>
      </c>
      <c r="C3116" s="29" t="s">
        <v>12</v>
      </c>
      <c r="D3116" s="29" t="s">
        <v>26</v>
      </c>
      <c r="E3116" s="28">
        <v>231000</v>
      </c>
      <c r="F3116" s="29" t="s">
        <v>14</v>
      </c>
      <c r="G3116" s="28">
        <v>231000</v>
      </c>
      <c r="H3116" s="29" t="s">
        <v>17</v>
      </c>
      <c r="I3116" s="28">
        <v>100</v>
      </c>
      <c r="J3116" s="29" t="s">
        <v>17</v>
      </c>
      <c r="K3116" s="29" t="s">
        <v>16</v>
      </c>
      <c r="L3116" s="29" t="str">
        <f>_xlfn.XLOOKUP($D3116,mapping!$B$2:$B$124,mapping!$A$2:$A$124,,0)</f>
        <v>Data Engineer</v>
      </c>
      <c r="M3116" s="29" t="str">
        <f>_xlfn.XLOOKUP($C3116,mapping!$J$2:$J$5,mapping!$K$2:$K$5,,0)</f>
        <v>Full-Time</v>
      </c>
      <c r="N3116" s="29" t="str">
        <f>_xlfn.XLOOKUP($B3116,mapping!$G$2:$G$5,mapping!$H$2:$H$5,,0)</f>
        <v>Senior</v>
      </c>
      <c r="O3116" s="29" t="str">
        <f>_xlfn.XLOOKUP($J3116,mapping!$D$2:$D$56,mapping!$E$2:$E$56,,0)</f>
        <v>United States</v>
      </c>
      <c r="P3116" s="29" t="str">
        <f>_xlfn.XLOOKUP($K3116,mapping!$P$2:$P$4,mapping!$Q$2:$Q$4,,0)</f>
        <v>Medium</v>
      </c>
      <c r="Q3116" s="29" t="str">
        <f>_xlfn.XLOOKUP($I3116,mapping!$M$2:$M$4,mapping!$N$2:$N$4,,0)</f>
        <v>Remote</v>
      </c>
    </row>
    <row r="3117" spans="1:17" x14ac:dyDescent="0.25">
      <c r="A3117" s="28">
        <v>2024</v>
      </c>
      <c r="B3117" s="29" t="s">
        <v>25</v>
      </c>
      <c r="C3117" s="29" t="s">
        <v>12</v>
      </c>
      <c r="D3117" s="29" t="s">
        <v>128</v>
      </c>
      <c r="E3117" s="28">
        <v>120000</v>
      </c>
      <c r="F3117" s="29" t="s">
        <v>14</v>
      </c>
      <c r="G3117" s="28">
        <v>120000</v>
      </c>
      <c r="H3117" s="29" t="s">
        <v>17</v>
      </c>
      <c r="I3117" s="28">
        <v>0</v>
      </c>
      <c r="J3117" s="29" t="s">
        <v>17</v>
      </c>
      <c r="K3117" s="29" t="s">
        <v>16</v>
      </c>
      <c r="L3117" s="29" t="str">
        <f>_xlfn.XLOOKUP($D3117,mapping!$B$2:$B$124,mapping!$A$2:$A$124,,0)</f>
        <v>Data Engineer</v>
      </c>
      <c r="M3117" s="29" t="str">
        <f>_xlfn.XLOOKUP($C3117,mapping!$J$2:$J$5,mapping!$K$2:$K$5,,0)</f>
        <v>Full-Time</v>
      </c>
      <c r="N3117" s="29" t="str">
        <f>_xlfn.XLOOKUP($B3117,mapping!$G$2:$G$5,mapping!$H$2:$H$5,,0)</f>
        <v>Executive</v>
      </c>
      <c r="O3117" s="29" t="str">
        <f>_xlfn.XLOOKUP($J3117,mapping!$D$2:$D$56,mapping!$E$2:$E$56,,0)</f>
        <v>United States</v>
      </c>
      <c r="P3117" s="29" t="str">
        <f>_xlfn.XLOOKUP($K3117,mapping!$P$2:$P$4,mapping!$Q$2:$Q$4,,0)</f>
        <v>Medium</v>
      </c>
      <c r="Q3117" s="29" t="str">
        <f>_xlfn.XLOOKUP($I3117,mapping!$M$2:$M$4,mapping!$N$2:$N$4,,0)</f>
        <v>On-site</v>
      </c>
    </row>
    <row r="3118" spans="1:17" x14ac:dyDescent="0.25">
      <c r="A3118" s="28">
        <v>2024</v>
      </c>
      <c r="B3118" s="29" t="s">
        <v>21</v>
      </c>
      <c r="C3118" s="29" t="s">
        <v>12</v>
      </c>
      <c r="D3118" s="29" t="s">
        <v>63</v>
      </c>
      <c r="E3118" s="28">
        <v>120000</v>
      </c>
      <c r="F3118" s="29" t="s">
        <v>14</v>
      </c>
      <c r="G3118" s="28">
        <v>120000</v>
      </c>
      <c r="H3118" s="29" t="s">
        <v>17</v>
      </c>
      <c r="I3118" s="28">
        <v>0</v>
      </c>
      <c r="J3118" s="29" t="s">
        <v>17</v>
      </c>
      <c r="K3118" s="29" t="s">
        <v>16</v>
      </c>
      <c r="L3118" s="29" t="str">
        <f>_xlfn.XLOOKUP($D3118,mapping!$B$2:$B$124,mapping!$A$2:$A$124,,0)</f>
        <v>Data Architect</v>
      </c>
      <c r="M3118" s="29" t="str">
        <f>_xlfn.XLOOKUP($C3118,mapping!$J$2:$J$5,mapping!$K$2:$K$5,,0)</f>
        <v>Full-Time</v>
      </c>
      <c r="N3118" s="29" t="str">
        <f>_xlfn.XLOOKUP($B3118,mapping!$G$2:$G$5,mapping!$H$2:$H$5,,0)</f>
        <v>Senior</v>
      </c>
      <c r="O3118" s="29" t="str">
        <f>_xlfn.XLOOKUP($J3118,mapping!$D$2:$D$56,mapping!$E$2:$E$56,,0)</f>
        <v>United States</v>
      </c>
      <c r="P3118" s="29" t="str">
        <f>_xlfn.XLOOKUP($K3118,mapping!$P$2:$P$4,mapping!$Q$2:$Q$4,,0)</f>
        <v>Medium</v>
      </c>
      <c r="Q3118" s="29" t="str">
        <f>_xlfn.XLOOKUP($I3118,mapping!$M$2:$M$4,mapping!$N$2:$N$4,,0)</f>
        <v>On-site</v>
      </c>
    </row>
    <row r="3119" spans="1:17" x14ac:dyDescent="0.25">
      <c r="A3119" s="28">
        <v>2024</v>
      </c>
      <c r="B3119" s="29" t="s">
        <v>29</v>
      </c>
      <c r="C3119" s="29" t="s">
        <v>12</v>
      </c>
      <c r="D3119" s="29" t="s">
        <v>13</v>
      </c>
      <c r="E3119" s="28">
        <v>92000</v>
      </c>
      <c r="F3119" s="29" t="s">
        <v>14</v>
      </c>
      <c r="G3119" s="28">
        <v>92000</v>
      </c>
      <c r="H3119" s="29" t="s">
        <v>17</v>
      </c>
      <c r="I3119" s="28">
        <v>100</v>
      </c>
      <c r="J3119" s="29" t="s">
        <v>17</v>
      </c>
      <c r="K3119" s="29" t="s">
        <v>16</v>
      </c>
      <c r="L3119" s="29" t="str">
        <f>_xlfn.XLOOKUP($D3119,mapping!$B$2:$B$124,mapping!$A$2:$A$124,,0)</f>
        <v>Data Analyst</v>
      </c>
      <c r="M3119" s="29" t="str">
        <f>_xlfn.XLOOKUP($C3119,mapping!$J$2:$J$5,mapping!$K$2:$K$5,,0)</f>
        <v>Full-Time</v>
      </c>
      <c r="N3119" s="29" t="str">
        <f>_xlfn.XLOOKUP($B3119,mapping!$G$2:$G$5,mapping!$H$2:$H$5,,0)</f>
        <v>Junior</v>
      </c>
      <c r="O3119" s="29" t="str">
        <f>_xlfn.XLOOKUP($J3119,mapping!$D$2:$D$56,mapping!$E$2:$E$56,,0)</f>
        <v>United States</v>
      </c>
      <c r="P3119" s="29" t="str">
        <f>_xlfn.XLOOKUP($K3119,mapping!$P$2:$P$4,mapping!$Q$2:$Q$4,,0)</f>
        <v>Medium</v>
      </c>
      <c r="Q3119" s="29" t="str">
        <f>_xlfn.XLOOKUP($I3119,mapping!$M$2:$M$4,mapping!$N$2:$N$4,,0)</f>
        <v>Remote</v>
      </c>
    </row>
    <row r="3120" spans="1:17" x14ac:dyDescent="0.25">
      <c r="A3120" s="28">
        <v>2024</v>
      </c>
      <c r="B3120" s="29" t="s">
        <v>21</v>
      </c>
      <c r="C3120" s="29" t="s">
        <v>12</v>
      </c>
      <c r="D3120" s="29" t="s">
        <v>34</v>
      </c>
      <c r="E3120" s="28">
        <v>146000</v>
      </c>
      <c r="F3120" s="29" t="s">
        <v>14</v>
      </c>
      <c r="G3120" s="28">
        <v>146000</v>
      </c>
      <c r="H3120" s="29" t="s">
        <v>17</v>
      </c>
      <c r="I3120" s="28">
        <v>0</v>
      </c>
      <c r="J3120" s="29" t="s">
        <v>17</v>
      </c>
      <c r="K3120" s="29" t="s">
        <v>16</v>
      </c>
      <c r="L3120" s="29" t="str">
        <f>_xlfn.XLOOKUP($D3120,mapping!$B$2:$B$124,mapping!$A$2:$A$124,,0)</f>
        <v>Researcher</v>
      </c>
      <c r="M3120" s="29" t="str">
        <f>_xlfn.XLOOKUP($C3120,mapping!$J$2:$J$5,mapping!$K$2:$K$5,,0)</f>
        <v>Full-Time</v>
      </c>
      <c r="N3120" s="29" t="str">
        <f>_xlfn.XLOOKUP($B3120,mapping!$G$2:$G$5,mapping!$H$2:$H$5,,0)</f>
        <v>Senior</v>
      </c>
      <c r="O3120" s="29" t="str">
        <f>_xlfn.XLOOKUP($J3120,mapping!$D$2:$D$56,mapping!$E$2:$E$56,,0)</f>
        <v>United States</v>
      </c>
      <c r="P3120" s="29" t="str">
        <f>_xlfn.XLOOKUP($K3120,mapping!$P$2:$P$4,mapping!$Q$2:$Q$4,,0)</f>
        <v>Medium</v>
      </c>
      <c r="Q3120" s="29" t="str">
        <f>_xlfn.XLOOKUP($I3120,mapping!$M$2:$M$4,mapping!$N$2:$N$4,,0)</f>
        <v>On-site</v>
      </c>
    </row>
    <row r="3121" spans="1:17" x14ac:dyDescent="0.25">
      <c r="A3121" s="28">
        <v>2024</v>
      </c>
      <c r="B3121" s="29" t="s">
        <v>21</v>
      </c>
      <c r="C3121" s="29" t="s">
        <v>12</v>
      </c>
      <c r="D3121" s="29" t="s">
        <v>35</v>
      </c>
      <c r="E3121" s="28">
        <v>130000</v>
      </c>
      <c r="F3121" s="29" t="s">
        <v>14</v>
      </c>
      <c r="G3121" s="28">
        <v>130000</v>
      </c>
      <c r="H3121" s="29" t="s">
        <v>17</v>
      </c>
      <c r="I3121" s="28">
        <v>0</v>
      </c>
      <c r="J3121" s="29" t="s">
        <v>17</v>
      </c>
      <c r="K3121" s="29" t="s">
        <v>16</v>
      </c>
      <c r="L3121" s="29" t="str">
        <f>_xlfn.XLOOKUP($D3121,mapping!$B$2:$B$124,mapping!$A$2:$A$124,,0)</f>
        <v>Business Intelligence</v>
      </c>
      <c r="M3121" s="29" t="str">
        <f>_xlfn.XLOOKUP($C3121,mapping!$J$2:$J$5,mapping!$K$2:$K$5,,0)</f>
        <v>Full-Time</v>
      </c>
      <c r="N3121" s="29" t="str">
        <f>_xlfn.XLOOKUP($B3121,mapping!$G$2:$G$5,mapping!$H$2:$H$5,,0)</f>
        <v>Senior</v>
      </c>
      <c r="O3121" s="29" t="str">
        <f>_xlfn.XLOOKUP($J3121,mapping!$D$2:$D$56,mapping!$E$2:$E$56,,0)</f>
        <v>United States</v>
      </c>
      <c r="P3121" s="29" t="str">
        <f>_xlfn.XLOOKUP($K3121,mapping!$P$2:$P$4,mapping!$Q$2:$Q$4,,0)</f>
        <v>Medium</v>
      </c>
      <c r="Q3121" s="29" t="str">
        <f>_xlfn.XLOOKUP($I3121,mapping!$M$2:$M$4,mapping!$N$2:$N$4,,0)</f>
        <v>On-site</v>
      </c>
    </row>
    <row r="3122" spans="1:17" x14ac:dyDescent="0.25">
      <c r="A3122" s="28">
        <v>2023</v>
      </c>
      <c r="B3122" s="29" t="s">
        <v>21</v>
      </c>
      <c r="C3122" s="29" t="s">
        <v>12</v>
      </c>
      <c r="D3122" s="29" t="s">
        <v>26</v>
      </c>
      <c r="E3122" s="28">
        <v>102000</v>
      </c>
      <c r="F3122" s="29" t="s">
        <v>14</v>
      </c>
      <c r="G3122" s="28">
        <v>102000</v>
      </c>
      <c r="H3122" s="29" t="s">
        <v>17</v>
      </c>
      <c r="I3122" s="28">
        <v>0</v>
      </c>
      <c r="J3122" s="29" t="s">
        <v>17</v>
      </c>
      <c r="K3122" s="29" t="s">
        <v>16</v>
      </c>
      <c r="L3122" s="29" t="str">
        <f>_xlfn.XLOOKUP($D3122,mapping!$B$2:$B$124,mapping!$A$2:$A$124,,0)</f>
        <v>Data Engineer</v>
      </c>
      <c r="M3122" s="29" t="str">
        <f>_xlfn.XLOOKUP($C3122,mapping!$J$2:$J$5,mapping!$K$2:$K$5,,0)</f>
        <v>Full-Time</v>
      </c>
      <c r="N3122" s="29" t="str">
        <f>_xlfn.XLOOKUP($B3122,mapping!$G$2:$G$5,mapping!$H$2:$H$5,,0)</f>
        <v>Senior</v>
      </c>
      <c r="O3122" s="29" t="str">
        <f>_xlfn.XLOOKUP($J3122,mapping!$D$2:$D$56,mapping!$E$2:$E$56,,0)</f>
        <v>United States</v>
      </c>
      <c r="P3122" s="29" t="str">
        <f>_xlfn.XLOOKUP($K3122,mapping!$P$2:$P$4,mapping!$Q$2:$Q$4,,0)</f>
        <v>Medium</v>
      </c>
      <c r="Q3122" s="29" t="str">
        <f>_xlfn.XLOOKUP($I3122,mapping!$M$2:$M$4,mapping!$N$2:$N$4,,0)</f>
        <v>On-site</v>
      </c>
    </row>
    <row r="3123" spans="1:17" x14ac:dyDescent="0.25">
      <c r="A3123" s="28">
        <v>2022</v>
      </c>
      <c r="B3123" s="29" t="s">
        <v>21</v>
      </c>
      <c r="C3123" s="29" t="s">
        <v>12</v>
      </c>
      <c r="D3123" s="29" t="s">
        <v>26</v>
      </c>
      <c r="E3123" s="28">
        <v>100000</v>
      </c>
      <c r="F3123" s="29" t="s">
        <v>14</v>
      </c>
      <c r="G3123" s="28">
        <v>100000</v>
      </c>
      <c r="H3123" s="29" t="s">
        <v>17</v>
      </c>
      <c r="I3123" s="28">
        <v>100</v>
      </c>
      <c r="J3123" s="29" t="s">
        <v>17</v>
      </c>
      <c r="K3123" s="29" t="s">
        <v>16</v>
      </c>
      <c r="L3123" s="29" t="str">
        <f>_xlfn.XLOOKUP($D3123,mapping!$B$2:$B$124,mapping!$A$2:$A$124,,0)</f>
        <v>Data Engineer</v>
      </c>
      <c r="M3123" s="29" t="str">
        <f>_xlfn.XLOOKUP($C3123,mapping!$J$2:$J$5,mapping!$K$2:$K$5,,0)</f>
        <v>Full-Time</v>
      </c>
      <c r="N3123" s="29" t="str">
        <f>_xlfn.XLOOKUP($B3123,mapping!$G$2:$G$5,mapping!$H$2:$H$5,,0)</f>
        <v>Senior</v>
      </c>
      <c r="O3123" s="29" t="str">
        <f>_xlfn.XLOOKUP($J3123,mapping!$D$2:$D$56,mapping!$E$2:$E$56,,0)</f>
        <v>United States</v>
      </c>
      <c r="P3123" s="29" t="str">
        <f>_xlfn.XLOOKUP($K3123,mapping!$P$2:$P$4,mapping!$Q$2:$Q$4,,0)</f>
        <v>Medium</v>
      </c>
      <c r="Q3123" s="29" t="str">
        <f>_xlfn.XLOOKUP($I3123,mapping!$M$2:$M$4,mapping!$N$2:$N$4,,0)</f>
        <v>Remote</v>
      </c>
    </row>
    <row r="3124" spans="1:17" x14ac:dyDescent="0.25">
      <c r="A3124" s="28">
        <v>2023</v>
      </c>
      <c r="B3124" s="29" t="s">
        <v>21</v>
      </c>
      <c r="C3124" s="29" t="s">
        <v>12</v>
      </c>
      <c r="D3124" s="29" t="s">
        <v>18</v>
      </c>
      <c r="E3124" s="28">
        <v>160000</v>
      </c>
      <c r="F3124" s="29" t="s">
        <v>14</v>
      </c>
      <c r="G3124" s="28">
        <v>160000</v>
      </c>
      <c r="H3124" s="29" t="s">
        <v>17</v>
      </c>
      <c r="I3124" s="28">
        <v>0</v>
      </c>
      <c r="J3124" s="29" t="s">
        <v>17</v>
      </c>
      <c r="K3124" s="29" t="s">
        <v>16</v>
      </c>
      <c r="L3124" s="29" t="str">
        <f>_xlfn.XLOOKUP($D3124,mapping!$B$2:$B$124,mapping!$A$2:$A$124,,0)</f>
        <v>Machine Learning Engineer</v>
      </c>
      <c r="M3124" s="29" t="str">
        <f>_xlfn.XLOOKUP($C3124,mapping!$J$2:$J$5,mapping!$K$2:$K$5,,0)</f>
        <v>Full-Time</v>
      </c>
      <c r="N3124" s="29" t="str">
        <f>_xlfn.XLOOKUP($B3124,mapping!$G$2:$G$5,mapping!$H$2:$H$5,,0)</f>
        <v>Senior</v>
      </c>
      <c r="O3124" s="29" t="str">
        <f>_xlfn.XLOOKUP($J3124,mapping!$D$2:$D$56,mapping!$E$2:$E$56,,0)</f>
        <v>United States</v>
      </c>
      <c r="P3124" s="29" t="str">
        <f>_xlfn.XLOOKUP($K3124,mapping!$P$2:$P$4,mapping!$Q$2:$Q$4,,0)</f>
        <v>Medium</v>
      </c>
      <c r="Q3124" s="29" t="str">
        <f>_xlfn.XLOOKUP($I3124,mapping!$M$2:$M$4,mapping!$N$2:$N$4,,0)</f>
        <v>On-site</v>
      </c>
    </row>
    <row r="3125" spans="1:17" x14ac:dyDescent="0.25">
      <c r="A3125" s="28">
        <v>2023</v>
      </c>
      <c r="B3125" s="29" t="s">
        <v>21</v>
      </c>
      <c r="C3125" s="29" t="s">
        <v>12</v>
      </c>
      <c r="D3125" s="29" t="s">
        <v>26</v>
      </c>
      <c r="E3125" s="28">
        <v>108768</v>
      </c>
      <c r="F3125" s="29" t="s">
        <v>14</v>
      </c>
      <c r="G3125" s="28">
        <v>108768</v>
      </c>
      <c r="H3125" s="29" t="s">
        <v>17</v>
      </c>
      <c r="I3125" s="28">
        <v>0</v>
      </c>
      <c r="J3125" s="29" t="s">
        <v>17</v>
      </c>
      <c r="K3125" s="29" t="s">
        <v>16</v>
      </c>
      <c r="L3125" s="29" t="str">
        <f>_xlfn.XLOOKUP($D3125,mapping!$B$2:$B$124,mapping!$A$2:$A$124,,0)</f>
        <v>Data Engineer</v>
      </c>
      <c r="M3125" s="29" t="str">
        <f>_xlfn.XLOOKUP($C3125,mapping!$J$2:$J$5,mapping!$K$2:$K$5,,0)</f>
        <v>Full-Time</v>
      </c>
      <c r="N3125" s="29" t="str">
        <f>_xlfn.XLOOKUP($B3125,mapping!$G$2:$G$5,mapping!$H$2:$H$5,,0)</f>
        <v>Senior</v>
      </c>
      <c r="O3125" s="29" t="str">
        <f>_xlfn.XLOOKUP($J3125,mapping!$D$2:$D$56,mapping!$E$2:$E$56,,0)</f>
        <v>United States</v>
      </c>
      <c r="P3125" s="29" t="str">
        <f>_xlfn.XLOOKUP($K3125,mapping!$P$2:$P$4,mapping!$Q$2:$Q$4,,0)</f>
        <v>Medium</v>
      </c>
      <c r="Q3125" s="29" t="str">
        <f>_xlfn.XLOOKUP($I3125,mapping!$M$2:$M$4,mapping!$N$2:$N$4,,0)</f>
        <v>On-site</v>
      </c>
    </row>
    <row r="3126" spans="1:17" x14ac:dyDescent="0.25">
      <c r="A3126" s="28">
        <v>2024</v>
      </c>
      <c r="B3126" s="29" t="s">
        <v>11</v>
      </c>
      <c r="C3126" s="29" t="s">
        <v>12</v>
      </c>
      <c r="D3126" s="29" t="s">
        <v>22</v>
      </c>
      <c r="E3126" s="28">
        <v>73100</v>
      </c>
      <c r="F3126" s="29" t="s">
        <v>14</v>
      </c>
      <c r="G3126" s="28">
        <v>73100</v>
      </c>
      <c r="H3126" s="29" t="s">
        <v>17</v>
      </c>
      <c r="I3126" s="28">
        <v>0</v>
      </c>
      <c r="J3126" s="29" t="s">
        <v>17</v>
      </c>
      <c r="K3126" s="29" t="s">
        <v>16</v>
      </c>
      <c r="L3126" s="29" t="str">
        <f>_xlfn.XLOOKUP($D3126,mapping!$B$2:$B$124,mapping!$A$2:$A$124,,0)</f>
        <v>Data Scientist</v>
      </c>
      <c r="M3126" s="29" t="str">
        <f>_xlfn.XLOOKUP($C3126,mapping!$J$2:$J$5,mapping!$K$2:$K$5,,0)</f>
        <v>Full-Time</v>
      </c>
      <c r="N3126" s="29" t="str">
        <f>_xlfn.XLOOKUP($B3126,mapping!$G$2:$G$5,mapping!$H$2:$H$5,,0)</f>
        <v>Mid-Level</v>
      </c>
      <c r="O3126" s="29" t="str">
        <f>_xlfn.XLOOKUP($J3126,mapping!$D$2:$D$56,mapping!$E$2:$E$56,,0)</f>
        <v>United States</v>
      </c>
      <c r="P3126" s="29" t="str">
        <f>_xlfn.XLOOKUP($K3126,mapping!$P$2:$P$4,mapping!$Q$2:$Q$4,,0)</f>
        <v>Medium</v>
      </c>
      <c r="Q3126" s="29" t="str">
        <f>_xlfn.XLOOKUP($I3126,mapping!$M$2:$M$4,mapping!$N$2:$N$4,,0)</f>
        <v>On-site</v>
      </c>
    </row>
    <row r="3127" spans="1:17" x14ac:dyDescent="0.25">
      <c r="A3127" s="28">
        <v>2023</v>
      </c>
      <c r="B3127" s="29" t="s">
        <v>21</v>
      </c>
      <c r="C3127" s="29" t="s">
        <v>12</v>
      </c>
      <c r="D3127" s="29" t="s">
        <v>22</v>
      </c>
      <c r="E3127" s="28">
        <v>127300</v>
      </c>
      <c r="F3127" s="29" t="s">
        <v>14</v>
      </c>
      <c r="G3127" s="28">
        <v>127300</v>
      </c>
      <c r="H3127" s="29" t="s">
        <v>17</v>
      </c>
      <c r="I3127" s="28">
        <v>0</v>
      </c>
      <c r="J3127" s="29" t="s">
        <v>17</v>
      </c>
      <c r="K3127" s="29" t="s">
        <v>33</v>
      </c>
      <c r="L3127" s="29" t="str">
        <f>_xlfn.XLOOKUP($D3127,mapping!$B$2:$B$124,mapping!$A$2:$A$124,,0)</f>
        <v>Data Scientist</v>
      </c>
      <c r="M3127" s="29" t="str">
        <f>_xlfn.XLOOKUP($C3127,mapping!$J$2:$J$5,mapping!$K$2:$K$5,,0)</f>
        <v>Full-Time</v>
      </c>
      <c r="N3127" s="29" t="str">
        <f>_xlfn.XLOOKUP($B3127,mapping!$G$2:$G$5,mapping!$H$2:$H$5,,0)</f>
        <v>Senior</v>
      </c>
      <c r="O3127" s="29" t="str">
        <f>_xlfn.XLOOKUP($J3127,mapping!$D$2:$D$56,mapping!$E$2:$E$56,,0)</f>
        <v>United States</v>
      </c>
      <c r="P3127" s="29" t="str">
        <f>_xlfn.XLOOKUP($K3127,mapping!$P$2:$P$4,mapping!$Q$2:$Q$4,,0)</f>
        <v>Large</v>
      </c>
      <c r="Q3127" s="29" t="str">
        <f>_xlfn.XLOOKUP($I3127,mapping!$M$2:$M$4,mapping!$N$2:$N$4,,0)</f>
        <v>On-site</v>
      </c>
    </row>
    <row r="3128" spans="1:17" x14ac:dyDescent="0.25">
      <c r="A3128" s="28">
        <v>2023</v>
      </c>
      <c r="B3128" s="29" t="s">
        <v>21</v>
      </c>
      <c r="C3128" s="29" t="s">
        <v>12</v>
      </c>
      <c r="D3128" s="29" t="s">
        <v>22</v>
      </c>
      <c r="E3128" s="28">
        <v>170000</v>
      </c>
      <c r="F3128" s="29" t="s">
        <v>14</v>
      </c>
      <c r="G3128" s="28">
        <v>170000</v>
      </c>
      <c r="H3128" s="29" t="s">
        <v>17</v>
      </c>
      <c r="I3128" s="28">
        <v>0</v>
      </c>
      <c r="J3128" s="29" t="s">
        <v>17</v>
      </c>
      <c r="K3128" s="29" t="s">
        <v>16</v>
      </c>
      <c r="L3128" s="29" t="str">
        <f>_xlfn.XLOOKUP($D3128,mapping!$B$2:$B$124,mapping!$A$2:$A$124,,0)</f>
        <v>Data Scientist</v>
      </c>
      <c r="M3128" s="29" t="str">
        <f>_xlfn.XLOOKUP($C3128,mapping!$J$2:$J$5,mapping!$K$2:$K$5,,0)</f>
        <v>Full-Time</v>
      </c>
      <c r="N3128" s="29" t="str">
        <f>_xlfn.XLOOKUP($B3128,mapping!$G$2:$G$5,mapping!$H$2:$H$5,,0)</f>
        <v>Senior</v>
      </c>
      <c r="O3128" s="29" t="str">
        <f>_xlfn.XLOOKUP($J3128,mapping!$D$2:$D$56,mapping!$E$2:$E$56,,0)</f>
        <v>United States</v>
      </c>
      <c r="P3128" s="29" t="str">
        <f>_xlfn.XLOOKUP($K3128,mapping!$P$2:$P$4,mapping!$Q$2:$Q$4,,0)</f>
        <v>Medium</v>
      </c>
      <c r="Q3128" s="29" t="str">
        <f>_xlfn.XLOOKUP($I3128,mapping!$M$2:$M$4,mapping!$N$2:$N$4,,0)</f>
        <v>On-site</v>
      </c>
    </row>
    <row r="3129" spans="1:17" x14ac:dyDescent="0.25">
      <c r="A3129" s="28">
        <v>2023</v>
      </c>
      <c r="B3129" s="29" t="s">
        <v>21</v>
      </c>
      <c r="C3129" s="29" t="s">
        <v>12</v>
      </c>
      <c r="D3129" s="29" t="s">
        <v>18</v>
      </c>
      <c r="E3129" s="28">
        <v>262000</v>
      </c>
      <c r="F3129" s="29" t="s">
        <v>14</v>
      </c>
      <c r="G3129" s="28">
        <v>262000</v>
      </c>
      <c r="H3129" s="29" t="s">
        <v>17</v>
      </c>
      <c r="I3129" s="28">
        <v>0</v>
      </c>
      <c r="J3129" s="29" t="s">
        <v>17</v>
      </c>
      <c r="K3129" s="29" t="s">
        <v>16</v>
      </c>
      <c r="L3129" s="29" t="str">
        <f>_xlfn.XLOOKUP($D3129,mapping!$B$2:$B$124,mapping!$A$2:$A$124,,0)</f>
        <v>Machine Learning Engineer</v>
      </c>
      <c r="M3129" s="29" t="str">
        <f>_xlfn.XLOOKUP($C3129,mapping!$J$2:$J$5,mapping!$K$2:$K$5,,0)</f>
        <v>Full-Time</v>
      </c>
      <c r="N3129" s="29" t="str">
        <f>_xlfn.XLOOKUP($B3129,mapping!$G$2:$G$5,mapping!$H$2:$H$5,,0)</f>
        <v>Senior</v>
      </c>
      <c r="O3129" s="29" t="str">
        <f>_xlfn.XLOOKUP($J3129,mapping!$D$2:$D$56,mapping!$E$2:$E$56,,0)</f>
        <v>United States</v>
      </c>
      <c r="P3129" s="29" t="str">
        <f>_xlfn.XLOOKUP($K3129,mapping!$P$2:$P$4,mapping!$Q$2:$Q$4,,0)</f>
        <v>Medium</v>
      </c>
      <c r="Q3129" s="29" t="str">
        <f>_xlfn.XLOOKUP($I3129,mapping!$M$2:$M$4,mapping!$N$2:$N$4,,0)</f>
        <v>On-site</v>
      </c>
    </row>
    <row r="3130" spans="1:17" x14ac:dyDescent="0.25">
      <c r="A3130" s="28">
        <v>2022</v>
      </c>
      <c r="B3130" s="29" t="s">
        <v>11</v>
      </c>
      <c r="C3130" s="29" t="s">
        <v>12</v>
      </c>
      <c r="D3130" s="29" t="s">
        <v>22</v>
      </c>
      <c r="E3130" s="28">
        <v>200000</v>
      </c>
      <c r="F3130" s="29" t="s">
        <v>14</v>
      </c>
      <c r="G3130" s="28">
        <v>200000</v>
      </c>
      <c r="H3130" s="29" t="s">
        <v>17</v>
      </c>
      <c r="I3130" s="28">
        <v>100</v>
      </c>
      <c r="J3130" s="29" t="s">
        <v>17</v>
      </c>
      <c r="K3130" s="29" t="s">
        <v>16</v>
      </c>
      <c r="L3130" s="29" t="str">
        <f>_xlfn.XLOOKUP($D3130,mapping!$B$2:$B$124,mapping!$A$2:$A$124,,0)</f>
        <v>Data Scientist</v>
      </c>
      <c r="M3130" s="29" t="str">
        <f>_xlfn.XLOOKUP($C3130,mapping!$J$2:$J$5,mapping!$K$2:$K$5,,0)</f>
        <v>Full-Time</v>
      </c>
      <c r="N3130" s="29" t="str">
        <f>_xlfn.XLOOKUP($B3130,mapping!$G$2:$G$5,mapping!$H$2:$H$5,,0)</f>
        <v>Mid-Level</v>
      </c>
      <c r="O3130" s="29" t="str">
        <f>_xlfn.XLOOKUP($J3130,mapping!$D$2:$D$56,mapping!$E$2:$E$56,,0)</f>
        <v>United States</v>
      </c>
      <c r="P3130" s="29" t="str">
        <f>_xlfn.XLOOKUP($K3130,mapping!$P$2:$P$4,mapping!$Q$2:$Q$4,,0)</f>
        <v>Medium</v>
      </c>
      <c r="Q3130" s="29" t="str">
        <f>_xlfn.XLOOKUP($I3130,mapping!$M$2:$M$4,mapping!$N$2:$N$4,,0)</f>
        <v>Remote</v>
      </c>
    </row>
    <row r="3131" spans="1:17" x14ac:dyDescent="0.25">
      <c r="A3131" s="28">
        <v>2023</v>
      </c>
      <c r="B3131" s="29" t="s">
        <v>21</v>
      </c>
      <c r="C3131" s="29" t="s">
        <v>12</v>
      </c>
      <c r="D3131" s="29" t="s">
        <v>26</v>
      </c>
      <c r="E3131" s="28">
        <v>143000</v>
      </c>
      <c r="F3131" s="29" t="s">
        <v>14</v>
      </c>
      <c r="G3131" s="28">
        <v>143000</v>
      </c>
      <c r="H3131" s="29" t="s">
        <v>17</v>
      </c>
      <c r="I3131" s="28">
        <v>0</v>
      </c>
      <c r="J3131" s="29" t="s">
        <v>17</v>
      </c>
      <c r="K3131" s="29" t="s">
        <v>16</v>
      </c>
      <c r="L3131" s="29" t="str">
        <f>_xlfn.XLOOKUP($D3131,mapping!$B$2:$B$124,mapping!$A$2:$A$124,,0)</f>
        <v>Data Engineer</v>
      </c>
      <c r="M3131" s="29" t="str">
        <f>_xlfn.XLOOKUP($C3131,mapping!$J$2:$J$5,mapping!$K$2:$K$5,,0)</f>
        <v>Full-Time</v>
      </c>
      <c r="N3131" s="29" t="str">
        <f>_xlfn.XLOOKUP($B3131,mapping!$G$2:$G$5,mapping!$H$2:$H$5,,0)</f>
        <v>Senior</v>
      </c>
      <c r="O3131" s="29" t="str">
        <f>_xlfn.XLOOKUP($J3131,mapping!$D$2:$D$56,mapping!$E$2:$E$56,,0)</f>
        <v>United States</v>
      </c>
      <c r="P3131" s="29" t="str">
        <f>_xlfn.XLOOKUP($K3131,mapping!$P$2:$P$4,mapping!$Q$2:$Q$4,,0)</f>
        <v>Medium</v>
      </c>
      <c r="Q3131" s="29" t="str">
        <f>_xlfn.XLOOKUP($I3131,mapping!$M$2:$M$4,mapping!$N$2:$N$4,,0)</f>
        <v>On-site</v>
      </c>
    </row>
    <row r="3132" spans="1:17" x14ac:dyDescent="0.25">
      <c r="A3132" s="28">
        <v>2024</v>
      </c>
      <c r="B3132" s="29" t="s">
        <v>21</v>
      </c>
      <c r="C3132" s="29" t="s">
        <v>12</v>
      </c>
      <c r="D3132" s="29" t="s">
        <v>13</v>
      </c>
      <c r="E3132" s="28">
        <v>82620</v>
      </c>
      <c r="F3132" s="29" t="s">
        <v>14</v>
      </c>
      <c r="G3132" s="28">
        <v>82620</v>
      </c>
      <c r="H3132" s="29" t="s">
        <v>17</v>
      </c>
      <c r="I3132" s="28">
        <v>0</v>
      </c>
      <c r="J3132" s="29" t="s">
        <v>17</v>
      </c>
      <c r="K3132" s="29" t="s">
        <v>16</v>
      </c>
      <c r="L3132" s="29" t="str">
        <f>_xlfn.XLOOKUP($D3132,mapping!$B$2:$B$124,mapping!$A$2:$A$124,,0)</f>
        <v>Data Analyst</v>
      </c>
      <c r="M3132" s="29" t="str">
        <f>_xlfn.XLOOKUP($C3132,mapping!$J$2:$J$5,mapping!$K$2:$K$5,,0)</f>
        <v>Full-Time</v>
      </c>
      <c r="N3132" s="29" t="str">
        <f>_xlfn.XLOOKUP($B3132,mapping!$G$2:$G$5,mapping!$H$2:$H$5,,0)</f>
        <v>Senior</v>
      </c>
      <c r="O3132" s="29" t="str">
        <f>_xlfn.XLOOKUP($J3132,mapping!$D$2:$D$56,mapping!$E$2:$E$56,,0)</f>
        <v>United States</v>
      </c>
      <c r="P3132" s="29" t="str">
        <f>_xlfn.XLOOKUP($K3132,mapping!$P$2:$P$4,mapping!$Q$2:$Q$4,,0)</f>
        <v>Medium</v>
      </c>
      <c r="Q3132" s="29" t="str">
        <f>_xlfn.XLOOKUP($I3132,mapping!$M$2:$M$4,mapping!$N$2:$N$4,,0)</f>
        <v>On-site</v>
      </c>
    </row>
    <row r="3133" spans="1:17" x14ac:dyDescent="0.25">
      <c r="A3133" s="28">
        <v>2021</v>
      </c>
      <c r="B3133" s="29" t="s">
        <v>11</v>
      </c>
      <c r="C3133" s="29" t="s">
        <v>12</v>
      </c>
      <c r="D3133" s="29" t="s">
        <v>26</v>
      </c>
      <c r="E3133" s="28">
        <v>90000</v>
      </c>
      <c r="F3133" s="29" t="s">
        <v>14</v>
      </c>
      <c r="G3133" s="28">
        <v>90000</v>
      </c>
      <c r="H3133" s="29" t="s">
        <v>17</v>
      </c>
      <c r="I3133" s="28">
        <v>100</v>
      </c>
      <c r="J3133" s="29" t="s">
        <v>17</v>
      </c>
      <c r="K3133" s="29" t="s">
        <v>33</v>
      </c>
      <c r="L3133" s="29" t="str">
        <f>_xlfn.XLOOKUP($D3133,mapping!$B$2:$B$124,mapping!$A$2:$A$124,,0)</f>
        <v>Data Engineer</v>
      </c>
      <c r="M3133" s="29" t="str">
        <f>_xlfn.XLOOKUP($C3133,mapping!$J$2:$J$5,mapping!$K$2:$K$5,,0)</f>
        <v>Full-Time</v>
      </c>
      <c r="N3133" s="29" t="str">
        <f>_xlfn.XLOOKUP($B3133,mapping!$G$2:$G$5,mapping!$H$2:$H$5,,0)</f>
        <v>Mid-Level</v>
      </c>
      <c r="O3133" s="29" t="str">
        <f>_xlfn.XLOOKUP($J3133,mapping!$D$2:$D$56,mapping!$E$2:$E$56,,0)</f>
        <v>United States</v>
      </c>
      <c r="P3133" s="29" t="str">
        <f>_xlfn.XLOOKUP($K3133,mapping!$P$2:$P$4,mapping!$Q$2:$Q$4,,0)</f>
        <v>Large</v>
      </c>
      <c r="Q3133" s="29" t="str">
        <f>_xlfn.XLOOKUP($I3133,mapping!$M$2:$M$4,mapping!$N$2:$N$4,,0)</f>
        <v>Remote</v>
      </c>
    </row>
    <row r="3134" spans="1:17" x14ac:dyDescent="0.25">
      <c r="A3134" s="28">
        <v>2021</v>
      </c>
      <c r="B3134" s="29" t="s">
        <v>21</v>
      </c>
      <c r="C3134" s="29" t="s">
        <v>12</v>
      </c>
      <c r="D3134" s="29" t="s">
        <v>76</v>
      </c>
      <c r="E3134" s="28">
        <v>87000</v>
      </c>
      <c r="F3134" s="29" t="s">
        <v>19</v>
      </c>
      <c r="G3134" s="28">
        <v>102839</v>
      </c>
      <c r="H3134" s="29" t="s">
        <v>136</v>
      </c>
      <c r="I3134" s="28">
        <v>100</v>
      </c>
      <c r="J3134" s="29" t="s">
        <v>136</v>
      </c>
      <c r="K3134" s="29" t="s">
        <v>33</v>
      </c>
      <c r="L3134" s="29" t="str">
        <f>_xlfn.XLOOKUP($D3134,mapping!$B$2:$B$124,mapping!$A$2:$A$124,,0)</f>
        <v>Data Manager</v>
      </c>
      <c r="M3134" s="29" t="str">
        <f>_xlfn.XLOOKUP($C3134,mapping!$J$2:$J$5,mapping!$K$2:$K$5,,0)</f>
        <v>Full-Time</v>
      </c>
      <c r="N3134" s="29" t="str">
        <f>_xlfn.XLOOKUP($B3134,mapping!$G$2:$G$5,mapping!$H$2:$H$5,,0)</f>
        <v>Senior</v>
      </c>
      <c r="O3134" s="29" t="str">
        <f>_xlfn.XLOOKUP($J3134,mapping!$D$2:$D$56,mapping!$E$2:$E$56,,0)</f>
        <v>Slovenia</v>
      </c>
      <c r="P3134" s="29" t="str">
        <f>_xlfn.XLOOKUP($K3134,mapping!$P$2:$P$4,mapping!$Q$2:$Q$4,,0)</f>
        <v>Large</v>
      </c>
      <c r="Q3134" s="29" t="str">
        <f>_xlfn.XLOOKUP($I3134,mapping!$M$2:$M$4,mapping!$N$2:$N$4,,0)</f>
        <v>Remote</v>
      </c>
    </row>
    <row r="3135" spans="1:17" x14ac:dyDescent="0.25">
      <c r="A3135" s="28">
        <v>2023</v>
      </c>
      <c r="B3135" s="29" t="s">
        <v>11</v>
      </c>
      <c r="C3135" s="29" t="s">
        <v>12</v>
      </c>
      <c r="D3135" s="29" t="s">
        <v>26</v>
      </c>
      <c r="E3135" s="28">
        <v>102200</v>
      </c>
      <c r="F3135" s="29" t="s">
        <v>14</v>
      </c>
      <c r="G3135" s="28">
        <v>102200</v>
      </c>
      <c r="H3135" s="29" t="s">
        <v>45</v>
      </c>
      <c r="I3135" s="28">
        <v>0</v>
      </c>
      <c r="J3135" s="29" t="s">
        <v>45</v>
      </c>
      <c r="K3135" s="29" t="s">
        <v>16</v>
      </c>
      <c r="L3135" s="29" t="str">
        <f>_xlfn.XLOOKUP($D3135,mapping!$B$2:$B$124,mapping!$A$2:$A$124,,0)</f>
        <v>Data Engineer</v>
      </c>
      <c r="M3135" s="29" t="str">
        <f>_xlfn.XLOOKUP($C3135,mapping!$J$2:$J$5,mapping!$K$2:$K$5,,0)</f>
        <v>Full-Time</v>
      </c>
      <c r="N3135" s="29" t="str">
        <f>_xlfn.XLOOKUP($B3135,mapping!$G$2:$G$5,mapping!$H$2:$H$5,,0)</f>
        <v>Mid-Level</v>
      </c>
      <c r="O3135" s="29" t="str">
        <f>_xlfn.XLOOKUP($J3135,mapping!$D$2:$D$56,mapping!$E$2:$E$56,,0)</f>
        <v>Canada</v>
      </c>
      <c r="P3135" s="29" t="str">
        <f>_xlfn.XLOOKUP($K3135,mapping!$P$2:$P$4,mapping!$Q$2:$Q$4,,0)</f>
        <v>Medium</v>
      </c>
      <c r="Q3135" s="29" t="str">
        <f>_xlfn.XLOOKUP($I3135,mapping!$M$2:$M$4,mapping!$N$2:$N$4,,0)</f>
        <v>On-site</v>
      </c>
    </row>
    <row r="3136" spans="1:17" x14ac:dyDescent="0.25">
      <c r="A3136" s="28">
        <v>2023</v>
      </c>
      <c r="B3136" s="29" t="s">
        <v>29</v>
      </c>
      <c r="C3136" s="29" t="s">
        <v>12</v>
      </c>
      <c r="D3136" s="29" t="s">
        <v>26</v>
      </c>
      <c r="E3136" s="28">
        <v>160000</v>
      </c>
      <c r="F3136" s="29" t="s">
        <v>14</v>
      </c>
      <c r="G3136" s="28">
        <v>160000</v>
      </c>
      <c r="H3136" s="29" t="s">
        <v>17</v>
      </c>
      <c r="I3136" s="28">
        <v>0</v>
      </c>
      <c r="J3136" s="29" t="s">
        <v>17</v>
      </c>
      <c r="K3136" s="29" t="s">
        <v>16</v>
      </c>
      <c r="L3136" s="29" t="str">
        <f>_xlfn.XLOOKUP($D3136,mapping!$B$2:$B$124,mapping!$A$2:$A$124,,0)</f>
        <v>Data Engineer</v>
      </c>
      <c r="M3136" s="29" t="str">
        <f>_xlfn.XLOOKUP($C3136,mapping!$J$2:$J$5,mapping!$K$2:$K$5,,0)</f>
        <v>Full-Time</v>
      </c>
      <c r="N3136" s="29" t="str">
        <f>_xlfn.XLOOKUP($B3136,mapping!$G$2:$G$5,mapping!$H$2:$H$5,,0)</f>
        <v>Junior</v>
      </c>
      <c r="O3136" s="29" t="str">
        <f>_xlfn.XLOOKUP($J3136,mapping!$D$2:$D$56,mapping!$E$2:$E$56,,0)</f>
        <v>United States</v>
      </c>
      <c r="P3136" s="29" t="str">
        <f>_xlfn.XLOOKUP($K3136,mapping!$P$2:$P$4,mapping!$Q$2:$Q$4,,0)</f>
        <v>Medium</v>
      </c>
      <c r="Q3136" s="29" t="str">
        <f>_xlfn.XLOOKUP($I3136,mapping!$M$2:$M$4,mapping!$N$2:$N$4,,0)</f>
        <v>On-site</v>
      </c>
    </row>
    <row r="3137" spans="1:17" x14ac:dyDescent="0.25">
      <c r="A3137" s="28">
        <v>2023</v>
      </c>
      <c r="B3137" s="29" t="s">
        <v>21</v>
      </c>
      <c r="C3137" s="29" t="s">
        <v>12</v>
      </c>
      <c r="D3137" s="29" t="s">
        <v>13</v>
      </c>
      <c r="E3137" s="28">
        <v>120000</v>
      </c>
      <c r="F3137" s="29" t="s">
        <v>14</v>
      </c>
      <c r="G3137" s="28">
        <v>120000</v>
      </c>
      <c r="H3137" s="29" t="s">
        <v>45</v>
      </c>
      <c r="I3137" s="28">
        <v>0</v>
      </c>
      <c r="J3137" s="29" t="s">
        <v>45</v>
      </c>
      <c r="K3137" s="29" t="s">
        <v>16</v>
      </c>
      <c r="L3137" s="29" t="str">
        <f>_xlfn.XLOOKUP($D3137,mapping!$B$2:$B$124,mapping!$A$2:$A$124,,0)</f>
        <v>Data Analyst</v>
      </c>
      <c r="M3137" s="29" t="str">
        <f>_xlfn.XLOOKUP($C3137,mapping!$J$2:$J$5,mapping!$K$2:$K$5,,0)</f>
        <v>Full-Time</v>
      </c>
      <c r="N3137" s="29" t="str">
        <f>_xlfn.XLOOKUP($B3137,mapping!$G$2:$G$5,mapping!$H$2:$H$5,,0)</f>
        <v>Senior</v>
      </c>
      <c r="O3137" s="29" t="str">
        <f>_xlfn.XLOOKUP($J3137,mapping!$D$2:$D$56,mapping!$E$2:$E$56,,0)</f>
        <v>Canada</v>
      </c>
      <c r="P3137" s="29" t="str">
        <f>_xlfn.XLOOKUP($K3137,mapping!$P$2:$P$4,mapping!$Q$2:$Q$4,,0)</f>
        <v>Medium</v>
      </c>
      <c r="Q3137" s="29" t="str">
        <f>_xlfn.XLOOKUP($I3137,mapping!$M$2:$M$4,mapping!$N$2:$N$4,,0)</f>
        <v>On-site</v>
      </c>
    </row>
    <row r="3138" spans="1:17" x14ac:dyDescent="0.25">
      <c r="A3138" s="28">
        <v>2023</v>
      </c>
      <c r="B3138" s="29" t="s">
        <v>21</v>
      </c>
      <c r="C3138" s="29" t="s">
        <v>12</v>
      </c>
      <c r="D3138" s="29" t="s">
        <v>62</v>
      </c>
      <c r="E3138" s="28">
        <v>78800</v>
      </c>
      <c r="F3138" s="29" t="s">
        <v>14</v>
      </c>
      <c r="G3138" s="28">
        <v>78800</v>
      </c>
      <c r="H3138" s="29" t="s">
        <v>17</v>
      </c>
      <c r="I3138" s="28">
        <v>100</v>
      </c>
      <c r="J3138" s="29" t="s">
        <v>17</v>
      </c>
      <c r="K3138" s="29" t="s">
        <v>16</v>
      </c>
      <c r="L3138" s="29" t="str">
        <f>_xlfn.XLOOKUP($D3138,mapping!$B$2:$B$124,mapping!$A$2:$A$124,,0)</f>
        <v>Business Intelligence</v>
      </c>
      <c r="M3138" s="29" t="str">
        <f>_xlfn.XLOOKUP($C3138,mapping!$J$2:$J$5,mapping!$K$2:$K$5,,0)</f>
        <v>Full-Time</v>
      </c>
      <c r="N3138" s="29" t="str">
        <f>_xlfn.XLOOKUP($B3138,mapping!$G$2:$G$5,mapping!$H$2:$H$5,,0)</f>
        <v>Senior</v>
      </c>
      <c r="O3138" s="29" t="str">
        <f>_xlfn.XLOOKUP($J3138,mapping!$D$2:$D$56,mapping!$E$2:$E$56,,0)</f>
        <v>United States</v>
      </c>
      <c r="P3138" s="29" t="str">
        <f>_xlfn.XLOOKUP($K3138,mapping!$P$2:$P$4,mapping!$Q$2:$Q$4,,0)</f>
        <v>Medium</v>
      </c>
      <c r="Q3138" s="29" t="str">
        <f>_xlfn.XLOOKUP($I3138,mapping!$M$2:$M$4,mapping!$N$2:$N$4,,0)</f>
        <v>Remote</v>
      </c>
    </row>
    <row r="3139" spans="1:17" x14ac:dyDescent="0.25">
      <c r="A3139" s="28">
        <v>2023</v>
      </c>
      <c r="B3139" s="29" t="s">
        <v>11</v>
      </c>
      <c r="C3139" s="29" t="s">
        <v>12</v>
      </c>
      <c r="D3139" s="29" t="s">
        <v>18</v>
      </c>
      <c r="E3139" s="28">
        <v>150000</v>
      </c>
      <c r="F3139" s="29" t="s">
        <v>14</v>
      </c>
      <c r="G3139" s="28">
        <v>150000</v>
      </c>
      <c r="H3139" s="29" t="s">
        <v>17</v>
      </c>
      <c r="I3139" s="28">
        <v>100</v>
      </c>
      <c r="J3139" s="29" t="s">
        <v>17</v>
      </c>
      <c r="K3139" s="29" t="s">
        <v>16</v>
      </c>
      <c r="L3139" s="29" t="str">
        <f>_xlfn.XLOOKUP($D3139,mapping!$B$2:$B$124,mapping!$A$2:$A$124,,0)</f>
        <v>Machine Learning Engineer</v>
      </c>
      <c r="M3139" s="29" t="str">
        <f>_xlfn.XLOOKUP($C3139,mapping!$J$2:$J$5,mapping!$K$2:$K$5,,0)</f>
        <v>Full-Time</v>
      </c>
      <c r="N3139" s="29" t="str">
        <f>_xlfn.XLOOKUP($B3139,mapping!$G$2:$G$5,mapping!$H$2:$H$5,,0)</f>
        <v>Mid-Level</v>
      </c>
      <c r="O3139" s="29" t="str">
        <f>_xlfn.XLOOKUP($J3139,mapping!$D$2:$D$56,mapping!$E$2:$E$56,,0)</f>
        <v>United States</v>
      </c>
      <c r="P3139" s="29" t="str">
        <f>_xlfn.XLOOKUP($K3139,mapping!$P$2:$P$4,mapping!$Q$2:$Q$4,,0)</f>
        <v>Medium</v>
      </c>
      <c r="Q3139" s="29" t="str">
        <f>_xlfn.XLOOKUP($I3139,mapping!$M$2:$M$4,mapping!$N$2:$N$4,,0)</f>
        <v>Remote</v>
      </c>
    </row>
    <row r="3140" spans="1:17" x14ac:dyDescent="0.25">
      <c r="A3140" s="28">
        <v>2023</v>
      </c>
      <c r="B3140" s="29" t="s">
        <v>11</v>
      </c>
      <c r="C3140" s="29" t="s">
        <v>12</v>
      </c>
      <c r="D3140" s="29" t="s">
        <v>69</v>
      </c>
      <c r="E3140" s="28">
        <v>115500</v>
      </c>
      <c r="F3140" s="29" t="s">
        <v>14</v>
      </c>
      <c r="G3140" s="28">
        <v>115500</v>
      </c>
      <c r="H3140" s="29" t="s">
        <v>17</v>
      </c>
      <c r="I3140" s="28">
        <v>0</v>
      </c>
      <c r="J3140" s="29" t="s">
        <v>17</v>
      </c>
      <c r="K3140" s="29" t="s">
        <v>16</v>
      </c>
      <c r="L3140" s="29" t="str">
        <f>_xlfn.XLOOKUP($D3140,mapping!$B$2:$B$124,mapping!$A$2:$A$124,,0)</f>
        <v>Data Manager</v>
      </c>
      <c r="M3140" s="29" t="str">
        <f>_xlfn.XLOOKUP($C3140,mapping!$J$2:$J$5,mapping!$K$2:$K$5,,0)</f>
        <v>Full-Time</v>
      </c>
      <c r="N3140" s="29" t="str">
        <f>_xlfn.XLOOKUP($B3140,mapping!$G$2:$G$5,mapping!$H$2:$H$5,,0)</f>
        <v>Mid-Level</v>
      </c>
      <c r="O3140" s="29" t="str">
        <f>_xlfn.XLOOKUP($J3140,mapping!$D$2:$D$56,mapping!$E$2:$E$56,,0)</f>
        <v>United States</v>
      </c>
      <c r="P3140" s="29" t="str">
        <f>_xlfn.XLOOKUP($K3140,mapping!$P$2:$P$4,mapping!$Q$2:$Q$4,,0)</f>
        <v>Medium</v>
      </c>
      <c r="Q3140" s="29" t="str">
        <f>_xlfn.XLOOKUP($I3140,mapping!$M$2:$M$4,mapping!$N$2:$N$4,,0)</f>
        <v>On-site</v>
      </c>
    </row>
    <row r="3141" spans="1:17" x14ac:dyDescent="0.25">
      <c r="A3141" s="28">
        <v>2024</v>
      </c>
      <c r="B3141" s="29" t="s">
        <v>21</v>
      </c>
      <c r="C3141" s="29" t="s">
        <v>12</v>
      </c>
      <c r="D3141" s="29" t="s">
        <v>22</v>
      </c>
      <c r="E3141" s="28">
        <v>170000</v>
      </c>
      <c r="F3141" s="29" t="s">
        <v>14</v>
      </c>
      <c r="G3141" s="28">
        <v>170000</v>
      </c>
      <c r="H3141" s="29" t="s">
        <v>17</v>
      </c>
      <c r="I3141" s="28">
        <v>0</v>
      </c>
      <c r="J3141" s="29" t="s">
        <v>17</v>
      </c>
      <c r="K3141" s="29" t="s">
        <v>16</v>
      </c>
      <c r="L3141" s="29" t="str">
        <f>_xlfn.XLOOKUP($D3141,mapping!$B$2:$B$124,mapping!$A$2:$A$124,,0)</f>
        <v>Data Scientist</v>
      </c>
      <c r="M3141" s="29" t="str">
        <f>_xlfn.XLOOKUP($C3141,mapping!$J$2:$J$5,mapping!$K$2:$K$5,,0)</f>
        <v>Full-Time</v>
      </c>
      <c r="N3141" s="29" t="str">
        <f>_xlfn.XLOOKUP($B3141,mapping!$G$2:$G$5,mapping!$H$2:$H$5,,0)</f>
        <v>Senior</v>
      </c>
      <c r="O3141" s="29" t="str">
        <f>_xlfn.XLOOKUP($J3141,mapping!$D$2:$D$56,mapping!$E$2:$E$56,,0)</f>
        <v>United States</v>
      </c>
      <c r="P3141" s="29" t="str">
        <f>_xlfn.XLOOKUP($K3141,mapping!$P$2:$P$4,mapping!$Q$2:$Q$4,,0)</f>
        <v>Medium</v>
      </c>
      <c r="Q3141" s="29" t="str">
        <f>_xlfn.XLOOKUP($I3141,mapping!$M$2:$M$4,mapping!$N$2:$N$4,,0)</f>
        <v>On-site</v>
      </c>
    </row>
    <row r="3142" spans="1:17" x14ac:dyDescent="0.25">
      <c r="A3142" s="28">
        <v>2023</v>
      </c>
      <c r="B3142" s="29" t="s">
        <v>21</v>
      </c>
      <c r="C3142" s="29" t="s">
        <v>12</v>
      </c>
      <c r="D3142" s="29" t="s">
        <v>63</v>
      </c>
      <c r="E3142" s="28">
        <v>135000</v>
      </c>
      <c r="F3142" s="29" t="s">
        <v>14</v>
      </c>
      <c r="G3142" s="28">
        <v>135000</v>
      </c>
      <c r="H3142" s="29" t="s">
        <v>17</v>
      </c>
      <c r="I3142" s="28">
        <v>100</v>
      </c>
      <c r="J3142" s="29" t="s">
        <v>17</v>
      </c>
      <c r="K3142" s="29" t="s">
        <v>16</v>
      </c>
      <c r="L3142" s="29" t="str">
        <f>_xlfn.XLOOKUP($D3142,mapping!$B$2:$B$124,mapping!$A$2:$A$124,,0)</f>
        <v>Data Architect</v>
      </c>
      <c r="M3142" s="29" t="str">
        <f>_xlfn.XLOOKUP($C3142,mapping!$J$2:$J$5,mapping!$K$2:$K$5,,0)</f>
        <v>Full-Time</v>
      </c>
      <c r="N3142" s="29" t="str">
        <f>_xlfn.XLOOKUP($B3142,mapping!$G$2:$G$5,mapping!$H$2:$H$5,,0)</f>
        <v>Senior</v>
      </c>
      <c r="O3142" s="29" t="str">
        <f>_xlfn.XLOOKUP($J3142,mapping!$D$2:$D$56,mapping!$E$2:$E$56,,0)</f>
        <v>United States</v>
      </c>
      <c r="P3142" s="29" t="str">
        <f>_xlfn.XLOOKUP($K3142,mapping!$P$2:$P$4,mapping!$Q$2:$Q$4,,0)</f>
        <v>Medium</v>
      </c>
      <c r="Q3142" s="29" t="str">
        <f>_xlfn.XLOOKUP($I3142,mapping!$M$2:$M$4,mapping!$N$2:$N$4,,0)</f>
        <v>Remote</v>
      </c>
    </row>
    <row r="3143" spans="1:17" x14ac:dyDescent="0.25">
      <c r="A3143" s="28">
        <v>2023</v>
      </c>
      <c r="B3143" s="29" t="s">
        <v>11</v>
      </c>
      <c r="C3143" s="29" t="s">
        <v>12</v>
      </c>
      <c r="D3143" s="29" t="s">
        <v>26</v>
      </c>
      <c r="E3143" s="28">
        <v>95000</v>
      </c>
      <c r="F3143" s="29" t="s">
        <v>14</v>
      </c>
      <c r="G3143" s="28">
        <v>95000</v>
      </c>
      <c r="H3143" s="29" t="s">
        <v>17</v>
      </c>
      <c r="I3143" s="28">
        <v>100</v>
      </c>
      <c r="J3143" s="29" t="s">
        <v>17</v>
      </c>
      <c r="K3143" s="29" t="s">
        <v>16</v>
      </c>
      <c r="L3143" s="29" t="str">
        <f>_xlfn.XLOOKUP($D3143,mapping!$B$2:$B$124,mapping!$A$2:$A$124,,0)</f>
        <v>Data Engineer</v>
      </c>
      <c r="M3143" s="29" t="str">
        <f>_xlfn.XLOOKUP($C3143,mapping!$J$2:$J$5,mapping!$K$2:$K$5,,0)</f>
        <v>Full-Time</v>
      </c>
      <c r="N3143" s="29" t="str">
        <f>_xlfn.XLOOKUP($B3143,mapping!$G$2:$G$5,mapping!$H$2:$H$5,,0)</f>
        <v>Mid-Level</v>
      </c>
      <c r="O3143" s="29" t="str">
        <f>_xlfn.XLOOKUP($J3143,mapping!$D$2:$D$56,mapping!$E$2:$E$56,,0)</f>
        <v>United States</v>
      </c>
      <c r="P3143" s="29" t="str">
        <f>_xlfn.XLOOKUP($K3143,mapping!$P$2:$P$4,mapping!$Q$2:$Q$4,,0)</f>
        <v>Medium</v>
      </c>
      <c r="Q3143" s="29" t="str">
        <f>_xlfn.XLOOKUP($I3143,mapping!$M$2:$M$4,mapping!$N$2:$N$4,,0)</f>
        <v>Remote</v>
      </c>
    </row>
    <row r="3144" spans="1:17" x14ac:dyDescent="0.25">
      <c r="A3144" s="28">
        <v>2021</v>
      </c>
      <c r="B3144" s="29" t="s">
        <v>11</v>
      </c>
      <c r="C3144" s="29" t="s">
        <v>12</v>
      </c>
      <c r="D3144" s="29" t="s">
        <v>22</v>
      </c>
      <c r="E3144" s="28">
        <v>40900</v>
      </c>
      <c r="F3144" s="29" t="s">
        <v>27</v>
      </c>
      <c r="G3144" s="28">
        <v>56256</v>
      </c>
      <c r="H3144" s="29" t="s">
        <v>28</v>
      </c>
      <c r="I3144" s="28">
        <v>50</v>
      </c>
      <c r="J3144" s="29" t="s">
        <v>28</v>
      </c>
      <c r="K3144" s="29" t="s">
        <v>33</v>
      </c>
      <c r="L3144" s="29" t="str">
        <f>_xlfn.XLOOKUP($D3144,mapping!$B$2:$B$124,mapping!$A$2:$A$124,,0)</f>
        <v>Data Scientist</v>
      </c>
      <c r="M3144" s="29" t="str">
        <f>_xlfn.XLOOKUP($C3144,mapping!$J$2:$J$5,mapping!$K$2:$K$5,,0)</f>
        <v>Full-Time</v>
      </c>
      <c r="N3144" s="29" t="str">
        <f>_xlfn.XLOOKUP($B3144,mapping!$G$2:$G$5,mapping!$H$2:$H$5,,0)</f>
        <v>Mid-Level</v>
      </c>
      <c r="O3144" s="29" t="str">
        <f>_xlfn.XLOOKUP($J3144,mapping!$D$2:$D$56,mapping!$E$2:$E$56,,0)</f>
        <v>United Kingdom</v>
      </c>
      <c r="P3144" s="29" t="str">
        <f>_xlfn.XLOOKUP($K3144,mapping!$P$2:$P$4,mapping!$Q$2:$Q$4,,0)</f>
        <v>Large</v>
      </c>
      <c r="Q3144" s="29" t="str">
        <f>_xlfn.XLOOKUP($I3144,mapping!$M$2:$M$4,mapping!$N$2:$N$4,,0)</f>
        <v>Hybrid</v>
      </c>
    </row>
    <row r="3145" spans="1:17" x14ac:dyDescent="0.25">
      <c r="A3145" s="28">
        <v>2023</v>
      </c>
      <c r="B3145" s="29" t="s">
        <v>21</v>
      </c>
      <c r="C3145" s="29" t="s">
        <v>12</v>
      </c>
      <c r="D3145" s="29" t="s">
        <v>69</v>
      </c>
      <c r="E3145" s="28">
        <v>145000</v>
      </c>
      <c r="F3145" s="29" t="s">
        <v>14</v>
      </c>
      <c r="G3145" s="28">
        <v>145000</v>
      </c>
      <c r="H3145" s="29" t="s">
        <v>17</v>
      </c>
      <c r="I3145" s="28">
        <v>0</v>
      </c>
      <c r="J3145" s="29" t="s">
        <v>17</v>
      </c>
      <c r="K3145" s="29" t="s">
        <v>16</v>
      </c>
      <c r="L3145" s="29" t="str">
        <f>_xlfn.XLOOKUP($D3145,mapping!$B$2:$B$124,mapping!$A$2:$A$124,,0)</f>
        <v>Data Manager</v>
      </c>
      <c r="M3145" s="29" t="str">
        <f>_xlfn.XLOOKUP($C3145,mapping!$J$2:$J$5,mapping!$K$2:$K$5,,0)</f>
        <v>Full-Time</v>
      </c>
      <c r="N3145" s="29" t="str">
        <f>_xlfn.XLOOKUP($B3145,mapping!$G$2:$G$5,mapping!$H$2:$H$5,,0)</f>
        <v>Senior</v>
      </c>
      <c r="O3145" s="29" t="str">
        <f>_xlfn.XLOOKUP($J3145,mapping!$D$2:$D$56,mapping!$E$2:$E$56,,0)</f>
        <v>United States</v>
      </c>
      <c r="P3145" s="29" t="str">
        <f>_xlfn.XLOOKUP($K3145,mapping!$P$2:$P$4,mapping!$Q$2:$Q$4,,0)</f>
        <v>Medium</v>
      </c>
      <c r="Q3145" s="29" t="str">
        <f>_xlfn.XLOOKUP($I3145,mapping!$M$2:$M$4,mapping!$N$2:$N$4,,0)</f>
        <v>On-site</v>
      </c>
    </row>
    <row r="3146" spans="1:17" x14ac:dyDescent="0.25">
      <c r="A3146" s="28">
        <v>2023</v>
      </c>
      <c r="B3146" s="29" t="s">
        <v>11</v>
      </c>
      <c r="C3146" s="29" t="s">
        <v>12</v>
      </c>
      <c r="D3146" s="29" t="s">
        <v>13</v>
      </c>
      <c r="E3146" s="28">
        <v>100000</v>
      </c>
      <c r="F3146" s="29" t="s">
        <v>14</v>
      </c>
      <c r="G3146" s="28">
        <v>100000</v>
      </c>
      <c r="H3146" s="29" t="s">
        <v>45</v>
      </c>
      <c r="I3146" s="28">
        <v>100</v>
      </c>
      <c r="J3146" s="29" t="s">
        <v>45</v>
      </c>
      <c r="K3146" s="29" t="s">
        <v>16</v>
      </c>
      <c r="L3146" s="29" t="str">
        <f>_xlfn.XLOOKUP($D3146,mapping!$B$2:$B$124,mapping!$A$2:$A$124,,0)</f>
        <v>Data Analyst</v>
      </c>
      <c r="M3146" s="29" t="str">
        <f>_xlfn.XLOOKUP($C3146,mapping!$J$2:$J$5,mapping!$K$2:$K$5,,0)</f>
        <v>Full-Time</v>
      </c>
      <c r="N3146" s="29" t="str">
        <f>_xlfn.XLOOKUP($B3146,mapping!$G$2:$G$5,mapping!$H$2:$H$5,,0)</f>
        <v>Mid-Level</v>
      </c>
      <c r="O3146" s="29" t="str">
        <f>_xlfn.XLOOKUP($J3146,mapping!$D$2:$D$56,mapping!$E$2:$E$56,,0)</f>
        <v>Canada</v>
      </c>
      <c r="P3146" s="29" t="str">
        <f>_xlfn.XLOOKUP($K3146,mapping!$P$2:$P$4,mapping!$Q$2:$Q$4,,0)</f>
        <v>Medium</v>
      </c>
      <c r="Q3146" s="29" t="str">
        <f>_xlfn.XLOOKUP($I3146,mapping!$M$2:$M$4,mapping!$N$2:$N$4,,0)</f>
        <v>Remote</v>
      </c>
    </row>
    <row r="3147" spans="1:17" x14ac:dyDescent="0.25">
      <c r="A3147" s="28">
        <v>2023</v>
      </c>
      <c r="B3147" s="29" t="s">
        <v>25</v>
      </c>
      <c r="C3147" s="29" t="s">
        <v>12</v>
      </c>
      <c r="D3147" s="29" t="s">
        <v>26</v>
      </c>
      <c r="E3147" s="28">
        <v>200000</v>
      </c>
      <c r="F3147" s="29" t="s">
        <v>14</v>
      </c>
      <c r="G3147" s="28">
        <v>200000</v>
      </c>
      <c r="H3147" s="29" t="s">
        <v>17</v>
      </c>
      <c r="I3147" s="28">
        <v>0</v>
      </c>
      <c r="J3147" s="29" t="s">
        <v>17</v>
      </c>
      <c r="K3147" s="29" t="s">
        <v>16</v>
      </c>
      <c r="L3147" s="29" t="str">
        <f>_xlfn.XLOOKUP($D3147,mapping!$B$2:$B$124,mapping!$A$2:$A$124,,0)</f>
        <v>Data Engineer</v>
      </c>
      <c r="M3147" s="29" t="str">
        <f>_xlfn.XLOOKUP($C3147,mapping!$J$2:$J$5,mapping!$K$2:$K$5,,0)</f>
        <v>Full-Time</v>
      </c>
      <c r="N3147" s="29" t="str">
        <f>_xlfn.XLOOKUP($B3147,mapping!$G$2:$G$5,mapping!$H$2:$H$5,,0)</f>
        <v>Executive</v>
      </c>
      <c r="O3147" s="29" t="str">
        <f>_xlfn.XLOOKUP($J3147,mapping!$D$2:$D$56,mapping!$E$2:$E$56,,0)</f>
        <v>United States</v>
      </c>
      <c r="P3147" s="29" t="str">
        <f>_xlfn.XLOOKUP($K3147,mapping!$P$2:$P$4,mapping!$Q$2:$Q$4,,0)</f>
        <v>Medium</v>
      </c>
      <c r="Q3147" s="29" t="str">
        <f>_xlfn.XLOOKUP($I3147,mapping!$M$2:$M$4,mapping!$N$2:$N$4,,0)</f>
        <v>On-site</v>
      </c>
    </row>
    <row r="3148" spans="1:17" x14ac:dyDescent="0.25">
      <c r="A3148" s="28">
        <v>2024</v>
      </c>
      <c r="B3148" s="29" t="s">
        <v>11</v>
      </c>
      <c r="C3148" s="29" t="s">
        <v>12</v>
      </c>
      <c r="D3148" s="29" t="s">
        <v>96</v>
      </c>
      <c r="E3148" s="28">
        <v>167500</v>
      </c>
      <c r="F3148" s="29" t="s">
        <v>14</v>
      </c>
      <c r="G3148" s="28">
        <v>167500</v>
      </c>
      <c r="H3148" s="29" t="s">
        <v>17</v>
      </c>
      <c r="I3148" s="28">
        <v>0</v>
      </c>
      <c r="J3148" s="29" t="s">
        <v>17</v>
      </c>
      <c r="K3148" s="29" t="s">
        <v>16</v>
      </c>
      <c r="L3148" s="29" t="str">
        <f>_xlfn.XLOOKUP($D3148,mapping!$B$2:$B$124,mapping!$A$2:$A$124,,0)</f>
        <v>Business Intelligence</v>
      </c>
      <c r="M3148" s="29" t="str">
        <f>_xlfn.XLOOKUP($C3148,mapping!$J$2:$J$5,mapping!$K$2:$K$5,,0)</f>
        <v>Full-Time</v>
      </c>
      <c r="N3148" s="29" t="str">
        <f>_xlfn.XLOOKUP($B3148,mapping!$G$2:$G$5,mapping!$H$2:$H$5,,0)</f>
        <v>Mid-Level</v>
      </c>
      <c r="O3148" s="29" t="str">
        <f>_xlfn.XLOOKUP($J3148,mapping!$D$2:$D$56,mapping!$E$2:$E$56,,0)</f>
        <v>United States</v>
      </c>
      <c r="P3148" s="29" t="str">
        <f>_xlfn.XLOOKUP($K3148,mapping!$P$2:$P$4,mapping!$Q$2:$Q$4,,0)</f>
        <v>Medium</v>
      </c>
      <c r="Q3148" s="29" t="str">
        <f>_xlfn.XLOOKUP($I3148,mapping!$M$2:$M$4,mapping!$N$2:$N$4,,0)</f>
        <v>On-site</v>
      </c>
    </row>
    <row r="3149" spans="1:17" x14ac:dyDescent="0.25">
      <c r="A3149" s="28">
        <v>2022</v>
      </c>
      <c r="B3149" s="29" t="s">
        <v>21</v>
      </c>
      <c r="C3149" s="29" t="s">
        <v>12</v>
      </c>
      <c r="D3149" s="29" t="s">
        <v>26</v>
      </c>
      <c r="E3149" s="28">
        <v>165000</v>
      </c>
      <c r="F3149" s="29" t="s">
        <v>14</v>
      </c>
      <c r="G3149" s="28">
        <v>165000</v>
      </c>
      <c r="H3149" s="29" t="s">
        <v>17</v>
      </c>
      <c r="I3149" s="28">
        <v>100</v>
      </c>
      <c r="J3149" s="29" t="s">
        <v>17</v>
      </c>
      <c r="K3149" s="29" t="s">
        <v>16</v>
      </c>
      <c r="L3149" s="29" t="str">
        <f>_xlfn.XLOOKUP($D3149,mapping!$B$2:$B$124,mapping!$A$2:$A$124,,0)</f>
        <v>Data Engineer</v>
      </c>
      <c r="M3149" s="29" t="str">
        <f>_xlfn.XLOOKUP($C3149,mapping!$J$2:$J$5,mapping!$K$2:$K$5,,0)</f>
        <v>Full-Time</v>
      </c>
      <c r="N3149" s="29" t="str">
        <f>_xlfn.XLOOKUP($B3149,mapping!$G$2:$G$5,mapping!$H$2:$H$5,,0)</f>
        <v>Senior</v>
      </c>
      <c r="O3149" s="29" t="str">
        <f>_xlfn.XLOOKUP($J3149,mapping!$D$2:$D$56,mapping!$E$2:$E$56,,0)</f>
        <v>United States</v>
      </c>
      <c r="P3149" s="29" t="str">
        <f>_xlfn.XLOOKUP($K3149,mapping!$P$2:$P$4,mapping!$Q$2:$Q$4,,0)</f>
        <v>Medium</v>
      </c>
      <c r="Q3149" s="29" t="str">
        <f>_xlfn.XLOOKUP($I3149,mapping!$M$2:$M$4,mapping!$N$2:$N$4,,0)</f>
        <v>Remote</v>
      </c>
    </row>
    <row r="3150" spans="1:17" x14ac:dyDescent="0.25">
      <c r="A3150" s="28">
        <v>2024</v>
      </c>
      <c r="B3150" s="29" t="s">
        <v>21</v>
      </c>
      <c r="C3150" s="29" t="s">
        <v>12</v>
      </c>
      <c r="D3150" s="29" t="s">
        <v>26</v>
      </c>
      <c r="E3150" s="28">
        <v>116000</v>
      </c>
      <c r="F3150" s="29" t="s">
        <v>14</v>
      </c>
      <c r="G3150" s="28">
        <v>116000</v>
      </c>
      <c r="H3150" s="29" t="s">
        <v>17</v>
      </c>
      <c r="I3150" s="28">
        <v>0</v>
      </c>
      <c r="J3150" s="29" t="s">
        <v>17</v>
      </c>
      <c r="K3150" s="29" t="s">
        <v>16</v>
      </c>
      <c r="L3150" s="29" t="str">
        <f>_xlfn.XLOOKUP($D3150,mapping!$B$2:$B$124,mapping!$A$2:$A$124,,0)</f>
        <v>Data Engineer</v>
      </c>
      <c r="M3150" s="29" t="str">
        <f>_xlfn.XLOOKUP($C3150,mapping!$J$2:$J$5,mapping!$K$2:$K$5,,0)</f>
        <v>Full-Time</v>
      </c>
      <c r="N3150" s="29" t="str">
        <f>_xlfn.XLOOKUP($B3150,mapping!$G$2:$G$5,mapping!$H$2:$H$5,,0)</f>
        <v>Senior</v>
      </c>
      <c r="O3150" s="29" t="str">
        <f>_xlfn.XLOOKUP($J3150,mapping!$D$2:$D$56,mapping!$E$2:$E$56,,0)</f>
        <v>United States</v>
      </c>
      <c r="P3150" s="29" t="str">
        <f>_xlfn.XLOOKUP($K3150,mapping!$P$2:$P$4,mapping!$Q$2:$Q$4,,0)</f>
        <v>Medium</v>
      </c>
      <c r="Q3150" s="29" t="str">
        <f>_xlfn.XLOOKUP($I3150,mapping!$M$2:$M$4,mapping!$N$2:$N$4,,0)</f>
        <v>On-site</v>
      </c>
    </row>
    <row r="3151" spans="1:17" x14ac:dyDescent="0.25">
      <c r="A3151" s="28">
        <v>2023</v>
      </c>
      <c r="B3151" s="29" t="s">
        <v>29</v>
      </c>
      <c r="C3151" s="29" t="s">
        <v>12</v>
      </c>
      <c r="D3151" s="29" t="s">
        <v>74</v>
      </c>
      <c r="E3151" s="28">
        <v>85000</v>
      </c>
      <c r="F3151" s="29" t="s">
        <v>14</v>
      </c>
      <c r="G3151" s="28">
        <v>85000</v>
      </c>
      <c r="H3151" s="29" t="s">
        <v>45</v>
      </c>
      <c r="I3151" s="28">
        <v>0</v>
      </c>
      <c r="J3151" s="29" t="s">
        <v>45</v>
      </c>
      <c r="K3151" s="29" t="s">
        <v>16</v>
      </c>
      <c r="L3151" s="29" t="str">
        <f>_xlfn.XLOOKUP($D3151,mapping!$B$2:$B$124,mapping!$A$2:$A$124,,0)</f>
        <v>Data Engineer</v>
      </c>
      <c r="M3151" s="29" t="str">
        <f>_xlfn.XLOOKUP($C3151,mapping!$J$2:$J$5,mapping!$K$2:$K$5,,0)</f>
        <v>Full-Time</v>
      </c>
      <c r="N3151" s="29" t="str">
        <f>_xlfn.XLOOKUP($B3151,mapping!$G$2:$G$5,mapping!$H$2:$H$5,,0)</f>
        <v>Junior</v>
      </c>
      <c r="O3151" s="29" t="str">
        <f>_xlfn.XLOOKUP($J3151,mapping!$D$2:$D$56,mapping!$E$2:$E$56,,0)</f>
        <v>Canada</v>
      </c>
      <c r="P3151" s="29" t="str">
        <f>_xlfn.XLOOKUP($K3151,mapping!$P$2:$P$4,mapping!$Q$2:$Q$4,,0)</f>
        <v>Medium</v>
      </c>
      <c r="Q3151" s="29" t="str">
        <f>_xlfn.XLOOKUP($I3151,mapping!$M$2:$M$4,mapping!$N$2:$N$4,,0)</f>
        <v>On-site</v>
      </c>
    </row>
    <row r="3152" spans="1:17" x14ac:dyDescent="0.25">
      <c r="A3152" s="28">
        <v>2023</v>
      </c>
      <c r="B3152" s="29" t="s">
        <v>21</v>
      </c>
      <c r="C3152" s="29" t="s">
        <v>12</v>
      </c>
      <c r="D3152" s="29" t="s">
        <v>26</v>
      </c>
      <c r="E3152" s="28">
        <v>116000</v>
      </c>
      <c r="F3152" s="29" t="s">
        <v>14</v>
      </c>
      <c r="G3152" s="28">
        <v>116000</v>
      </c>
      <c r="H3152" s="29" t="s">
        <v>17</v>
      </c>
      <c r="I3152" s="28">
        <v>100</v>
      </c>
      <c r="J3152" s="29" t="s">
        <v>17</v>
      </c>
      <c r="K3152" s="29" t="s">
        <v>16</v>
      </c>
      <c r="L3152" s="29" t="str">
        <f>_xlfn.XLOOKUP($D3152,mapping!$B$2:$B$124,mapping!$A$2:$A$124,,0)</f>
        <v>Data Engineer</v>
      </c>
      <c r="M3152" s="29" t="str">
        <f>_xlfn.XLOOKUP($C3152,mapping!$J$2:$J$5,mapping!$K$2:$K$5,,0)</f>
        <v>Full-Time</v>
      </c>
      <c r="N3152" s="29" t="str">
        <f>_xlfn.XLOOKUP($B3152,mapping!$G$2:$G$5,mapping!$H$2:$H$5,,0)</f>
        <v>Senior</v>
      </c>
      <c r="O3152" s="29" t="str">
        <f>_xlfn.XLOOKUP($J3152,mapping!$D$2:$D$56,mapping!$E$2:$E$56,,0)</f>
        <v>United States</v>
      </c>
      <c r="P3152" s="29" t="str">
        <f>_xlfn.XLOOKUP($K3152,mapping!$P$2:$P$4,mapping!$Q$2:$Q$4,,0)</f>
        <v>Medium</v>
      </c>
      <c r="Q3152" s="29" t="str">
        <f>_xlfn.XLOOKUP($I3152,mapping!$M$2:$M$4,mapping!$N$2:$N$4,,0)</f>
        <v>Remote</v>
      </c>
    </row>
    <row r="3153" spans="1:17" x14ac:dyDescent="0.25">
      <c r="A3153" s="28">
        <v>2023</v>
      </c>
      <c r="B3153" s="29" t="s">
        <v>21</v>
      </c>
      <c r="C3153" s="29" t="s">
        <v>12</v>
      </c>
      <c r="D3153" s="29" t="s">
        <v>18</v>
      </c>
      <c r="E3153" s="28">
        <v>150000</v>
      </c>
      <c r="F3153" s="29" t="s">
        <v>14</v>
      </c>
      <c r="G3153" s="28">
        <v>150000</v>
      </c>
      <c r="H3153" s="29" t="s">
        <v>17</v>
      </c>
      <c r="I3153" s="28">
        <v>100</v>
      </c>
      <c r="J3153" s="29" t="s">
        <v>17</v>
      </c>
      <c r="K3153" s="29" t="s">
        <v>16</v>
      </c>
      <c r="L3153" s="29" t="str">
        <f>_xlfn.XLOOKUP($D3153,mapping!$B$2:$B$124,mapping!$A$2:$A$124,,0)</f>
        <v>Machine Learning Engineer</v>
      </c>
      <c r="M3153" s="29" t="str">
        <f>_xlfn.XLOOKUP($C3153,mapping!$J$2:$J$5,mapping!$K$2:$K$5,,0)</f>
        <v>Full-Time</v>
      </c>
      <c r="N3153" s="29" t="str">
        <f>_xlfn.XLOOKUP($B3153,mapping!$G$2:$G$5,mapping!$H$2:$H$5,,0)</f>
        <v>Senior</v>
      </c>
      <c r="O3153" s="29" t="str">
        <f>_xlfn.XLOOKUP($J3153,mapping!$D$2:$D$56,mapping!$E$2:$E$56,,0)</f>
        <v>United States</v>
      </c>
      <c r="P3153" s="29" t="str">
        <f>_xlfn.XLOOKUP($K3153,mapping!$P$2:$P$4,mapping!$Q$2:$Q$4,,0)</f>
        <v>Medium</v>
      </c>
      <c r="Q3153" s="29" t="str">
        <f>_xlfn.XLOOKUP($I3153,mapping!$M$2:$M$4,mapping!$N$2:$N$4,,0)</f>
        <v>Remote</v>
      </c>
    </row>
    <row r="3154" spans="1:17" x14ac:dyDescent="0.25">
      <c r="A3154" s="28">
        <v>2023</v>
      </c>
      <c r="B3154" s="29" t="s">
        <v>21</v>
      </c>
      <c r="C3154" s="29" t="s">
        <v>12</v>
      </c>
      <c r="D3154" s="29" t="s">
        <v>57</v>
      </c>
      <c r="E3154" s="28">
        <v>135800</v>
      </c>
      <c r="F3154" s="29" t="s">
        <v>14</v>
      </c>
      <c r="G3154" s="28">
        <v>135800</v>
      </c>
      <c r="H3154" s="29" t="s">
        <v>17</v>
      </c>
      <c r="I3154" s="28">
        <v>100</v>
      </c>
      <c r="J3154" s="29" t="s">
        <v>17</v>
      </c>
      <c r="K3154" s="29" t="s">
        <v>16</v>
      </c>
      <c r="L3154" s="29" t="str">
        <f>_xlfn.XLOOKUP($D3154,mapping!$B$2:$B$124,mapping!$A$2:$A$124,,0)</f>
        <v>Data Scientist</v>
      </c>
      <c r="M3154" s="29" t="str">
        <f>_xlfn.XLOOKUP($C3154,mapping!$J$2:$J$5,mapping!$K$2:$K$5,,0)</f>
        <v>Full-Time</v>
      </c>
      <c r="N3154" s="29" t="str">
        <f>_xlfn.XLOOKUP($B3154,mapping!$G$2:$G$5,mapping!$H$2:$H$5,,0)</f>
        <v>Senior</v>
      </c>
      <c r="O3154" s="29" t="str">
        <f>_xlfn.XLOOKUP($J3154,mapping!$D$2:$D$56,mapping!$E$2:$E$56,,0)</f>
        <v>United States</v>
      </c>
      <c r="P3154" s="29" t="str">
        <f>_xlfn.XLOOKUP($K3154,mapping!$P$2:$P$4,mapping!$Q$2:$Q$4,,0)</f>
        <v>Medium</v>
      </c>
      <c r="Q3154" s="29" t="str">
        <f>_xlfn.XLOOKUP($I3154,mapping!$M$2:$M$4,mapping!$N$2:$N$4,,0)</f>
        <v>Remote</v>
      </c>
    </row>
    <row r="3155" spans="1:17" x14ac:dyDescent="0.25">
      <c r="A3155" s="28">
        <v>2023</v>
      </c>
      <c r="B3155" s="29" t="s">
        <v>21</v>
      </c>
      <c r="C3155" s="29" t="s">
        <v>12</v>
      </c>
      <c r="D3155" s="29" t="s">
        <v>51</v>
      </c>
      <c r="E3155" s="28">
        <v>309400</v>
      </c>
      <c r="F3155" s="29" t="s">
        <v>14</v>
      </c>
      <c r="G3155" s="28">
        <v>309400</v>
      </c>
      <c r="H3155" s="29" t="s">
        <v>17</v>
      </c>
      <c r="I3155" s="28">
        <v>0</v>
      </c>
      <c r="J3155" s="29" t="s">
        <v>17</v>
      </c>
      <c r="K3155" s="29" t="s">
        <v>33</v>
      </c>
      <c r="L3155" s="29" t="str">
        <f>_xlfn.XLOOKUP($D3155,mapping!$B$2:$B$124,mapping!$A$2:$A$124,,0)</f>
        <v>Applied Scientist</v>
      </c>
      <c r="M3155" s="29" t="str">
        <f>_xlfn.XLOOKUP($C3155,mapping!$J$2:$J$5,mapping!$K$2:$K$5,,0)</f>
        <v>Full-Time</v>
      </c>
      <c r="N3155" s="29" t="str">
        <f>_xlfn.XLOOKUP($B3155,mapping!$G$2:$G$5,mapping!$H$2:$H$5,,0)</f>
        <v>Senior</v>
      </c>
      <c r="O3155" s="29" t="str">
        <f>_xlfn.XLOOKUP($J3155,mapping!$D$2:$D$56,mapping!$E$2:$E$56,,0)</f>
        <v>United States</v>
      </c>
      <c r="P3155" s="29" t="str">
        <f>_xlfn.XLOOKUP($K3155,mapping!$P$2:$P$4,mapping!$Q$2:$Q$4,,0)</f>
        <v>Large</v>
      </c>
      <c r="Q3155" s="29" t="str">
        <f>_xlfn.XLOOKUP($I3155,mapping!$M$2:$M$4,mapping!$N$2:$N$4,,0)</f>
        <v>On-site</v>
      </c>
    </row>
    <row r="3156" spans="1:17" x14ac:dyDescent="0.25">
      <c r="A3156" s="28">
        <v>2023</v>
      </c>
      <c r="B3156" s="29" t="s">
        <v>21</v>
      </c>
      <c r="C3156" s="29" t="s">
        <v>12</v>
      </c>
      <c r="D3156" s="29" t="s">
        <v>18</v>
      </c>
      <c r="E3156" s="28">
        <v>238000</v>
      </c>
      <c r="F3156" s="29" t="s">
        <v>14</v>
      </c>
      <c r="G3156" s="28">
        <v>238000</v>
      </c>
      <c r="H3156" s="29" t="s">
        <v>17</v>
      </c>
      <c r="I3156" s="28">
        <v>0</v>
      </c>
      <c r="J3156" s="29" t="s">
        <v>17</v>
      </c>
      <c r="K3156" s="29" t="s">
        <v>16</v>
      </c>
      <c r="L3156" s="29" t="str">
        <f>_xlfn.XLOOKUP($D3156,mapping!$B$2:$B$124,mapping!$A$2:$A$124,,0)</f>
        <v>Machine Learning Engineer</v>
      </c>
      <c r="M3156" s="29" t="str">
        <f>_xlfn.XLOOKUP($C3156,mapping!$J$2:$J$5,mapping!$K$2:$K$5,,0)</f>
        <v>Full-Time</v>
      </c>
      <c r="N3156" s="29" t="str">
        <f>_xlfn.XLOOKUP($B3156,mapping!$G$2:$G$5,mapping!$H$2:$H$5,,0)</f>
        <v>Senior</v>
      </c>
      <c r="O3156" s="29" t="str">
        <f>_xlfn.XLOOKUP($J3156,mapping!$D$2:$D$56,mapping!$E$2:$E$56,,0)</f>
        <v>United States</v>
      </c>
      <c r="P3156" s="29" t="str">
        <f>_xlfn.XLOOKUP($K3156,mapping!$P$2:$P$4,mapping!$Q$2:$Q$4,,0)</f>
        <v>Medium</v>
      </c>
      <c r="Q3156" s="29" t="str">
        <f>_xlfn.XLOOKUP($I3156,mapping!$M$2:$M$4,mapping!$N$2:$N$4,,0)</f>
        <v>On-site</v>
      </c>
    </row>
    <row r="3157" spans="1:17" x14ac:dyDescent="0.25">
      <c r="A3157" s="28">
        <v>2023</v>
      </c>
      <c r="B3157" s="29" t="s">
        <v>11</v>
      </c>
      <c r="C3157" s="29" t="s">
        <v>12</v>
      </c>
      <c r="D3157" s="29" t="s">
        <v>26</v>
      </c>
      <c r="E3157" s="28">
        <v>140000</v>
      </c>
      <c r="F3157" s="29" t="s">
        <v>14</v>
      </c>
      <c r="G3157" s="28">
        <v>140000</v>
      </c>
      <c r="H3157" s="29" t="s">
        <v>17</v>
      </c>
      <c r="I3157" s="28">
        <v>100</v>
      </c>
      <c r="J3157" s="29" t="s">
        <v>17</v>
      </c>
      <c r="K3157" s="29" t="s">
        <v>16</v>
      </c>
      <c r="L3157" s="29" t="str">
        <f>_xlfn.XLOOKUP($D3157,mapping!$B$2:$B$124,mapping!$A$2:$A$124,,0)</f>
        <v>Data Engineer</v>
      </c>
      <c r="M3157" s="29" t="str">
        <f>_xlfn.XLOOKUP($C3157,mapping!$J$2:$J$5,mapping!$K$2:$K$5,,0)</f>
        <v>Full-Time</v>
      </c>
      <c r="N3157" s="29" t="str">
        <f>_xlfn.XLOOKUP($B3157,mapping!$G$2:$G$5,mapping!$H$2:$H$5,,0)</f>
        <v>Mid-Level</v>
      </c>
      <c r="O3157" s="29" t="str">
        <f>_xlfn.XLOOKUP($J3157,mapping!$D$2:$D$56,mapping!$E$2:$E$56,,0)</f>
        <v>United States</v>
      </c>
      <c r="P3157" s="29" t="str">
        <f>_xlfn.XLOOKUP($K3157,mapping!$P$2:$P$4,mapping!$Q$2:$Q$4,,0)</f>
        <v>Medium</v>
      </c>
      <c r="Q3157" s="29" t="str">
        <f>_xlfn.XLOOKUP($I3157,mapping!$M$2:$M$4,mapping!$N$2:$N$4,,0)</f>
        <v>Remote</v>
      </c>
    </row>
    <row r="3158" spans="1:17" x14ac:dyDescent="0.25">
      <c r="A3158" s="28">
        <v>2024</v>
      </c>
      <c r="B3158" s="29" t="s">
        <v>21</v>
      </c>
      <c r="C3158" s="29" t="s">
        <v>12</v>
      </c>
      <c r="D3158" s="29" t="s">
        <v>26</v>
      </c>
      <c r="E3158" s="28">
        <v>150000</v>
      </c>
      <c r="F3158" s="29" t="s">
        <v>14</v>
      </c>
      <c r="G3158" s="28">
        <v>150000</v>
      </c>
      <c r="H3158" s="29" t="s">
        <v>17</v>
      </c>
      <c r="I3158" s="28">
        <v>100</v>
      </c>
      <c r="J3158" s="29" t="s">
        <v>17</v>
      </c>
      <c r="K3158" s="29" t="s">
        <v>16</v>
      </c>
      <c r="L3158" s="29" t="str">
        <f>_xlfn.XLOOKUP($D3158,mapping!$B$2:$B$124,mapping!$A$2:$A$124,,0)</f>
        <v>Data Engineer</v>
      </c>
      <c r="M3158" s="29" t="str">
        <f>_xlfn.XLOOKUP($C3158,mapping!$J$2:$J$5,mapping!$K$2:$K$5,,0)</f>
        <v>Full-Time</v>
      </c>
      <c r="N3158" s="29" t="str">
        <f>_xlfn.XLOOKUP($B3158,mapping!$G$2:$G$5,mapping!$H$2:$H$5,,0)</f>
        <v>Senior</v>
      </c>
      <c r="O3158" s="29" t="str">
        <f>_xlfn.XLOOKUP($J3158,mapping!$D$2:$D$56,mapping!$E$2:$E$56,,0)</f>
        <v>United States</v>
      </c>
      <c r="P3158" s="29" t="str">
        <f>_xlfn.XLOOKUP($K3158,mapping!$P$2:$P$4,mapping!$Q$2:$Q$4,,0)</f>
        <v>Medium</v>
      </c>
      <c r="Q3158" s="29" t="str">
        <f>_xlfn.XLOOKUP($I3158,mapping!$M$2:$M$4,mapping!$N$2:$N$4,,0)</f>
        <v>Remote</v>
      </c>
    </row>
    <row r="3159" spans="1:17" x14ac:dyDescent="0.25">
      <c r="A3159" s="28">
        <v>2022</v>
      </c>
      <c r="B3159" s="29" t="s">
        <v>21</v>
      </c>
      <c r="C3159" s="29" t="s">
        <v>12</v>
      </c>
      <c r="D3159" s="29" t="s">
        <v>52</v>
      </c>
      <c r="E3159" s="28">
        <v>140000</v>
      </c>
      <c r="F3159" s="29" t="s">
        <v>14</v>
      </c>
      <c r="G3159" s="28">
        <v>140000</v>
      </c>
      <c r="H3159" s="29" t="s">
        <v>17</v>
      </c>
      <c r="I3159" s="28">
        <v>100</v>
      </c>
      <c r="J3159" s="29" t="s">
        <v>17</v>
      </c>
      <c r="K3159" s="29" t="s">
        <v>16</v>
      </c>
      <c r="L3159" s="29" t="str">
        <f>_xlfn.XLOOKUP($D3159,mapping!$B$2:$B$124,mapping!$A$2:$A$124,,0)</f>
        <v>Business Intelligence</v>
      </c>
      <c r="M3159" s="29" t="str">
        <f>_xlfn.XLOOKUP($C3159,mapping!$J$2:$J$5,mapping!$K$2:$K$5,,0)</f>
        <v>Full-Time</v>
      </c>
      <c r="N3159" s="29" t="str">
        <f>_xlfn.XLOOKUP($B3159,mapping!$G$2:$G$5,mapping!$H$2:$H$5,,0)</f>
        <v>Senior</v>
      </c>
      <c r="O3159" s="29" t="str">
        <f>_xlfn.XLOOKUP($J3159,mapping!$D$2:$D$56,mapping!$E$2:$E$56,,0)</f>
        <v>United States</v>
      </c>
      <c r="P3159" s="29" t="str">
        <f>_xlfn.XLOOKUP($K3159,mapping!$P$2:$P$4,mapping!$Q$2:$Q$4,,0)</f>
        <v>Medium</v>
      </c>
      <c r="Q3159" s="29" t="str">
        <f>_xlfn.XLOOKUP($I3159,mapping!$M$2:$M$4,mapping!$N$2:$N$4,,0)</f>
        <v>Remote</v>
      </c>
    </row>
    <row r="3160" spans="1:17" x14ac:dyDescent="0.25">
      <c r="A3160" s="28">
        <v>2023</v>
      </c>
      <c r="B3160" s="29" t="s">
        <v>21</v>
      </c>
      <c r="C3160" s="29" t="s">
        <v>12</v>
      </c>
      <c r="D3160" s="29" t="s">
        <v>26</v>
      </c>
      <c r="E3160" s="28">
        <v>73100</v>
      </c>
      <c r="F3160" s="29" t="s">
        <v>14</v>
      </c>
      <c r="G3160" s="28">
        <v>73100</v>
      </c>
      <c r="H3160" s="29" t="s">
        <v>17</v>
      </c>
      <c r="I3160" s="28">
        <v>0</v>
      </c>
      <c r="J3160" s="29" t="s">
        <v>17</v>
      </c>
      <c r="K3160" s="29" t="s">
        <v>16</v>
      </c>
      <c r="L3160" s="29" t="str">
        <f>_xlfn.XLOOKUP($D3160,mapping!$B$2:$B$124,mapping!$A$2:$A$124,,0)</f>
        <v>Data Engineer</v>
      </c>
      <c r="M3160" s="29" t="str">
        <f>_xlfn.XLOOKUP($C3160,mapping!$J$2:$J$5,mapping!$K$2:$K$5,,0)</f>
        <v>Full-Time</v>
      </c>
      <c r="N3160" s="29" t="str">
        <f>_xlfn.XLOOKUP($B3160,mapping!$G$2:$G$5,mapping!$H$2:$H$5,,0)</f>
        <v>Senior</v>
      </c>
      <c r="O3160" s="29" t="str">
        <f>_xlfn.XLOOKUP($J3160,mapping!$D$2:$D$56,mapping!$E$2:$E$56,,0)</f>
        <v>United States</v>
      </c>
      <c r="P3160" s="29" t="str">
        <f>_xlfn.XLOOKUP($K3160,mapping!$P$2:$P$4,mapping!$Q$2:$Q$4,,0)</f>
        <v>Medium</v>
      </c>
      <c r="Q3160" s="29" t="str">
        <f>_xlfn.XLOOKUP($I3160,mapping!$M$2:$M$4,mapping!$N$2:$N$4,,0)</f>
        <v>On-site</v>
      </c>
    </row>
    <row r="3161" spans="1:17" x14ac:dyDescent="0.25">
      <c r="A3161" s="28">
        <v>2023</v>
      </c>
      <c r="B3161" s="29" t="s">
        <v>21</v>
      </c>
      <c r="C3161" s="29" t="s">
        <v>12</v>
      </c>
      <c r="D3161" s="29" t="s">
        <v>26</v>
      </c>
      <c r="E3161" s="28">
        <v>163800</v>
      </c>
      <c r="F3161" s="29" t="s">
        <v>14</v>
      </c>
      <c r="G3161" s="28">
        <v>163800</v>
      </c>
      <c r="H3161" s="29" t="s">
        <v>17</v>
      </c>
      <c r="I3161" s="28">
        <v>0</v>
      </c>
      <c r="J3161" s="29" t="s">
        <v>17</v>
      </c>
      <c r="K3161" s="29" t="s">
        <v>16</v>
      </c>
      <c r="L3161" s="29" t="str">
        <f>_xlfn.XLOOKUP($D3161,mapping!$B$2:$B$124,mapping!$A$2:$A$124,,0)</f>
        <v>Data Engineer</v>
      </c>
      <c r="M3161" s="29" t="str">
        <f>_xlfn.XLOOKUP($C3161,mapping!$J$2:$J$5,mapping!$K$2:$K$5,,0)</f>
        <v>Full-Time</v>
      </c>
      <c r="N3161" s="29" t="str">
        <f>_xlfn.XLOOKUP($B3161,mapping!$G$2:$G$5,mapping!$H$2:$H$5,,0)</f>
        <v>Senior</v>
      </c>
      <c r="O3161" s="29" t="str">
        <f>_xlfn.XLOOKUP($J3161,mapping!$D$2:$D$56,mapping!$E$2:$E$56,,0)</f>
        <v>United States</v>
      </c>
      <c r="P3161" s="29" t="str">
        <f>_xlfn.XLOOKUP($K3161,mapping!$P$2:$P$4,mapping!$Q$2:$Q$4,,0)</f>
        <v>Medium</v>
      </c>
      <c r="Q3161" s="29" t="str">
        <f>_xlfn.XLOOKUP($I3161,mapping!$M$2:$M$4,mapping!$N$2:$N$4,,0)</f>
        <v>On-site</v>
      </c>
    </row>
    <row r="3162" spans="1:17" x14ac:dyDescent="0.25">
      <c r="A3162" s="28">
        <v>2023</v>
      </c>
      <c r="B3162" s="29" t="s">
        <v>21</v>
      </c>
      <c r="C3162" s="29" t="s">
        <v>12</v>
      </c>
      <c r="D3162" s="29" t="s">
        <v>13</v>
      </c>
      <c r="E3162" s="28">
        <v>48000</v>
      </c>
      <c r="F3162" s="29" t="s">
        <v>19</v>
      </c>
      <c r="G3162" s="28">
        <v>51824</v>
      </c>
      <c r="H3162" s="29" t="s">
        <v>42</v>
      </c>
      <c r="I3162" s="28">
        <v>100</v>
      </c>
      <c r="J3162" s="29" t="s">
        <v>42</v>
      </c>
      <c r="K3162" s="29" t="s">
        <v>16</v>
      </c>
      <c r="L3162" s="29" t="str">
        <f>_xlfn.XLOOKUP($D3162,mapping!$B$2:$B$124,mapping!$A$2:$A$124,,0)</f>
        <v>Data Analyst</v>
      </c>
      <c r="M3162" s="29" t="str">
        <f>_xlfn.XLOOKUP($C3162,mapping!$J$2:$J$5,mapping!$K$2:$K$5,,0)</f>
        <v>Full-Time</v>
      </c>
      <c r="N3162" s="29" t="str">
        <f>_xlfn.XLOOKUP($B3162,mapping!$G$2:$G$5,mapping!$H$2:$H$5,,0)</f>
        <v>Senior</v>
      </c>
      <c r="O3162" s="29" t="str">
        <f>_xlfn.XLOOKUP($J3162,mapping!$D$2:$D$56,mapping!$E$2:$E$56,,0)</f>
        <v>Spain</v>
      </c>
      <c r="P3162" s="29" t="str">
        <f>_xlfn.XLOOKUP($K3162,mapping!$P$2:$P$4,mapping!$Q$2:$Q$4,,0)</f>
        <v>Medium</v>
      </c>
      <c r="Q3162" s="29" t="str">
        <f>_xlfn.XLOOKUP($I3162,mapping!$M$2:$M$4,mapping!$N$2:$N$4,,0)</f>
        <v>Remote</v>
      </c>
    </row>
    <row r="3163" spans="1:17" x14ac:dyDescent="0.25">
      <c r="A3163" s="28">
        <v>2023</v>
      </c>
      <c r="B3163" s="29" t="s">
        <v>21</v>
      </c>
      <c r="C3163" s="29" t="s">
        <v>12</v>
      </c>
      <c r="D3163" s="29" t="s">
        <v>57</v>
      </c>
      <c r="E3163" s="28">
        <v>185000</v>
      </c>
      <c r="F3163" s="29" t="s">
        <v>14</v>
      </c>
      <c r="G3163" s="28">
        <v>185000</v>
      </c>
      <c r="H3163" s="29" t="s">
        <v>17</v>
      </c>
      <c r="I3163" s="28">
        <v>0</v>
      </c>
      <c r="J3163" s="29" t="s">
        <v>17</v>
      </c>
      <c r="K3163" s="29" t="s">
        <v>16</v>
      </c>
      <c r="L3163" s="29" t="str">
        <f>_xlfn.XLOOKUP($D3163,mapping!$B$2:$B$124,mapping!$A$2:$A$124,,0)</f>
        <v>Data Scientist</v>
      </c>
      <c r="M3163" s="29" t="str">
        <f>_xlfn.XLOOKUP($C3163,mapping!$J$2:$J$5,mapping!$K$2:$K$5,,0)</f>
        <v>Full-Time</v>
      </c>
      <c r="N3163" s="29" t="str">
        <f>_xlfn.XLOOKUP($B3163,mapping!$G$2:$G$5,mapping!$H$2:$H$5,,0)</f>
        <v>Senior</v>
      </c>
      <c r="O3163" s="29" t="str">
        <f>_xlfn.XLOOKUP($J3163,mapping!$D$2:$D$56,mapping!$E$2:$E$56,,0)</f>
        <v>United States</v>
      </c>
      <c r="P3163" s="29" t="str">
        <f>_xlfn.XLOOKUP($K3163,mapping!$P$2:$P$4,mapping!$Q$2:$Q$4,,0)</f>
        <v>Medium</v>
      </c>
      <c r="Q3163" s="29" t="str">
        <f>_xlfn.XLOOKUP($I3163,mapping!$M$2:$M$4,mapping!$N$2:$N$4,,0)</f>
        <v>On-site</v>
      </c>
    </row>
    <row r="3164" spans="1:17" x14ac:dyDescent="0.25">
      <c r="A3164" s="28">
        <v>2022</v>
      </c>
      <c r="B3164" s="29" t="s">
        <v>21</v>
      </c>
      <c r="C3164" s="29" t="s">
        <v>12</v>
      </c>
      <c r="D3164" s="29" t="s">
        <v>170</v>
      </c>
      <c r="E3164" s="28">
        <v>164000</v>
      </c>
      <c r="F3164" s="29" t="s">
        <v>19</v>
      </c>
      <c r="G3164" s="28">
        <v>172309</v>
      </c>
      <c r="H3164" s="29" t="s">
        <v>20</v>
      </c>
      <c r="I3164" s="28">
        <v>100</v>
      </c>
      <c r="J3164" s="29" t="s">
        <v>20</v>
      </c>
      <c r="K3164" s="29" t="s">
        <v>33</v>
      </c>
      <c r="L3164" s="29" t="str">
        <f>_xlfn.XLOOKUP($D3164,mapping!$B$2:$B$124,mapping!$A$2:$A$124,,0)</f>
        <v>Data Scientist</v>
      </c>
      <c r="M3164" s="29" t="str">
        <f>_xlfn.XLOOKUP($C3164,mapping!$J$2:$J$5,mapping!$K$2:$K$5,,0)</f>
        <v>Full-Time</v>
      </c>
      <c r="N3164" s="29" t="str">
        <f>_xlfn.XLOOKUP($B3164,mapping!$G$2:$G$5,mapping!$H$2:$H$5,,0)</f>
        <v>Senior</v>
      </c>
      <c r="O3164" s="29" t="str">
        <f>_xlfn.XLOOKUP($J3164,mapping!$D$2:$D$56,mapping!$E$2:$E$56,,0)</f>
        <v>Ireland</v>
      </c>
      <c r="P3164" s="29" t="str">
        <f>_xlfn.XLOOKUP($K3164,mapping!$P$2:$P$4,mapping!$Q$2:$Q$4,,0)</f>
        <v>Large</v>
      </c>
      <c r="Q3164" s="29" t="str">
        <f>_xlfn.XLOOKUP($I3164,mapping!$M$2:$M$4,mapping!$N$2:$N$4,,0)</f>
        <v>Remote</v>
      </c>
    </row>
    <row r="3165" spans="1:17" x14ac:dyDescent="0.25">
      <c r="A3165" s="28">
        <v>2023</v>
      </c>
      <c r="B3165" s="29" t="s">
        <v>21</v>
      </c>
      <c r="C3165" s="29" t="s">
        <v>12</v>
      </c>
      <c r="D3165" s="29" t="s">
        <v>22</v>
      </c>
      <c r="E3165" s="28">
        <v>305600</v>
      </c>
      <c r="F3165" s="29" t="s">
        <v>14</v>
      </c>
      <c r="G3165" s="28">
        <v>305600</v>
      </c>
      <c r="H3165" s="29" t="s">
        <v>17</v>
      </c>
      <c r="I3165" s="28">
        <v>0</v>
      </c>
      <c r="J3165" s="29" t="s">
        <v>17</v>
      </c>
      <c r="K3165" s="29" t="s">
        <v>16</v>
      </c>
      <c r="L3165" s="29" t="str">
        <f>_xlfn.XLOOKUP($D3165,mapping!$B$2:$B$124,mapping!$A$2:$A$124,,0)</f>
        <v>Data Scientist</v>
      </c>
      <c r="M3165" s="29" t="str">
        <f>_xlfn.XLOOKUP($C3165,mapping!$J$2:$J$5,mapping!$K$2:$K$5,,0)</f>
        <v>Full-Time</v>
      </c>
      <c r="N3165" s="29" t="str">
        <f>_xlfn.XLOOKUP($B3165,mapping!$G$2:$G$5,mapping!$H$2:$H$5,,0)</f>
        <v>Senior</v>
      </c>
      <c r="O3165" s="29" t="str">
        <f>_xlfn.XLOOKUP($J3165,mapping!$D$2:$D$56,mapping!$E$2:$E$56,,0)</f>
        <v>United States</v>
      </c>
      <c r="P3165" s="29" t="str">
        <f>_xlfn.XLOOKUP($K3165,mapping!$P$2:$P$4,mapping!$Q$2:$Q$4,,0)</f>
        <v>Medium</v>
      </c>
      <c r="Q3165" s="29" t="str">
        <f>_xlfn.XLOOKUP($I3165,mapping!$M$2:$M$4,mapping!$N$2:$N$4,,0)</f>
        <v>On-site</v>
      </c>
    </row>
    <row r="3166" spans="1:17" x14ac:dyDescent="0.25">
      <c r="A3166" s="28">
        <v>2023</v>
      </c>
      <c r="B3166" s="29" t="s">
        <v>21</v>
      </c>
      <c r="C3166" s="29" t="s">
        <v>12</v>
      </c>
      <c r="D3166" s="29" t="s">
        <v>75</v>
      </c>
      <c r="E3166" s="28">
        <v>220000</v>
      </c>
      <c r="F3166" s="29" t="s">
        <v>14</v>
      </c>
      <c r="G3166" s="28">
        <v>220000</v>
      </c>
      <c r="H3166" s="29" t="s">
        <v>17</v>
      </c>
      <c r="I3166" s="28">
        <v>0</v>
      </c>
      <c r="J3166" s="29" t="s">
        <v>17</v>
      </c>
      <c r="K3166" s="29" t="s">
        <v>16</v>
      </c>
      <c r="L3166" s="29" t="str">
        <f>_xlfn.XLOOKUP($D3166,mapping!$B$2:$B$124,mapping!$A$2:$A$124,,0)</f>
        <v>Data Manager</v>
      </c>
      <c r="M3166" s="29" t="str">
        <f>_xlfn.XLOOKUP($C3166,mapping!$J$2:$J$5,mapping!$K$2:$K$5,,0)</f>
        <v>Full-Time</v>
      </c>
      <c r="N3166" s="29" t="str">
        <f>_xlfn.XLOOKUP($B3166,mapping!$G$2:$G$5,mapping!$H$2:$H$5,,0)</f>
        <v>Senior</v>
      </c>
      <c r="O3166" s="29" t="str">
        <f>_xlfn.XLOOKUP($J3166,mapping!$D$2:$D$56,mapping!$E$2:$E$56,,0)</f>
        <v>United States</v>
      </c>
      <c r="P3166" s="29" t="str">
        <f>_xlfn.XLOOKUP($K3166,mapping!$P$2:$P$4,mapping!$Q$2:$Q$4,,0)</f>
        <v>Medium</v>
      </c>
      <c r="Q3166" s="29" t="str">
        <f>_xlfn.XLOOKUP($I3166,mapping!$M$2:$M$4,mapping!$N$2:$N$4,,0)</f>
        <v>On-site</v>
      </c>
    </row>
    <row r="3167" spans="1:17" x14ac:dyDescent="0.25">
      <c r="A3167" s="28">
        <v>2023</v>
      </c>
      <c r="B3167" s="29" t="s">
        <v>21</v>
      </c>
      <c r="C3167" s="29" t="s">
        <v>12</v>
      </c>
      <c r="D3167" s="29" t="s">
        <v>26</v>
      </c>
      <c r="E3167" s="28">
        <v>170000</v>
      </c>
      <c r="F3167" s="29" t="s">
        <v>14</v>
      </c>
      <c r="G3167" s="28">
        <v>170000</v>
      </c>
      <c r="H3167" s="29" t="s">
        <v>17</v>
      </c>
      <c r="I3167" s="28">
        <v>100</v>
      </c>
      <c r="J3167" s="29" t="s">
        <v>17</v>
      </c>
      <c r="K3167" s="29" t="s">
        <v>16</v>
      </c>
      <c r="L3167" s="29" t="str">
        <f>_xlfn.XLOOKUP($D3167,mapping!$B$2:$B$124,mapping!$A$2:$A$124,,0)</f>
        <v>Data Engineer</v>
      </c>
      <c r="M3167" s="29" t="str">
        <f>_xlfn.XLOOKUP($C3167,mapping!$J$2:$J$5,mapping!$K$2:$K$5,,0)</f>
        <v>Full-Time</v>
      </c>
      <c r="N3167" s="29" t="str">
        <f>_xlfn.XLOOKUP($B3167,mapping!$G$2:$G$5,mapping!$H$2:$H$5,,0)</f>
        <v>Senior</v>
      </c>
      <c r="O3167" s="29" t="str">
        <f>_xlfn.XLOOKUP($J3167,mapping!$D$2:$D$56,mapping!$E$2:$E$56,,0)</f>
        <v>United States</v>
      </c>
      <c r="P3167" s="29" t="str">
        <f>_xlfn.XLOOKUP($K3167,mapping!$P$2:$P$4,mapping!$Q$2:$Q$4,,0)</f>
        <v>Medium</v>
      </c>
      <c r="Q3167" s="29" t="str">
        <f>_xlfn.XLOOKUP($I3167,mapping!$M$2:$M$4,mapping!$N$2:$N$4,,0)</f>
        <v>Remote</v>
      </c>
    </row>
    <row r="3168" spans="1:17" x14ac:dyDescent="0.25">
      <c r="A3168" s="28">
        <v>2021</v>
      </c>
      <c r="B3168" s="29" t="s">
        <v>29</v>
      </c>
      <c r="C3168" s="29" t="s">
        <v>12</v>
      </c>
      <c r="D3168" s="29" t="s">
        <v>192</v>
      </c>
      <c r="E3168" s="28">
        <v>90000</v>
      </c>
      <c r="F3168" s="29" t="s">
        <v>193</v>
      </c>
      <c r="G3168" s="28">
        <v>66970</v>
      </c>
      <c r="H3168" s="29" t="s">
        <v>194</v>
      </c>
      <c r="I3168" s="28">
        <v>50</v>
      </c>
      <c r="J3168" s="29" t="s">
        <v>194</v>
      </c>
      <c r="K3168" s="29" t="s">
        <v>33</v>
      </c>
      <c r="L3168" s="29" t="str">
        <f>_xlfn.XLOOKUP($D3168,mapping!$B$2:$B$124,mapping!$A$2:$A$124,,0)</f>
        <v>Data Engineer</v>
      </c>
      <c r="M3168" s="29" t="str">
        <f>_xlfn.XLOOKUP($C3168,mapping!$J$2:$J$5,mapping!$K$2:$K$5,,0)</f>
        <v>Full-Time</v>
      </c>
      <c r="N3168" s="29" t="str">
        <f>_xlfn.XLOOKUP($B3168,mapping!$G$2:$G$5,mapping!$H$2:$H$5,,0)</f>
        <v>Junior</v>
      </c>
      <c r="O3168" s="29" t="str">
        <f>_xlfn.XLOOKUP($J3168,mapping!$D$2:$D$56,mapping!$E$2:$E$56,,0)</f>
        <v>Singapore</v>
      </c>
      <c r="P3168" s="29" t="str">
        <f>_xlfn.XLOOKUP($K3168,mapping!$P$2:$P$4,mapping!$Q$2:$Q$4,,0)</f>
        <v>Large</v>
      </c>
      <c r="Q3168" s="29" t="str">
        <f>_xlfn.XLOOKUP($I3168,mapping!$M$2:$M$4,mapping!$N$2:$N$4,,0)</f>
        <v>Hybrid</v>
      </c>
    </row>
    <row r="3169" spans="1:17" x14ac:dyDescent="0.25">
      <c r="A3169" s="28">
        <v>2023</v>
      </c>
      <c r="B3169" s="29" t="s">
        <v>21</v>
      </c>
      <c r="C3169" s="29" t="s">
        <v>12</v>
      </c>
      <c r="D3169" s="29" t="s">
        <v>26</v>
      </c>
      <c r="E3169" s="28">
        <v>116000</v>
      </c>
      <c r="F3169" s="29" t="s">
        <v>14</v>
      </c>
      <c r="G3169" s="28">
        <v>116000</v>
      </c>
      <c r="H3169" s="29" t="s">
        <v>17</v>
      </c>
      <c r="I3169" s="28">
        <v>0</v>
      </c>
      <c r="J3169" s="29" t="s">
        <v>17</v>
      </c>
      <c r="K3169" s="29" t="s">
        <v>16</v>
      </c>
      <c r="L3169" s="29" t="str">
        <f>_xlfn.XLOOKUP($D3169,mapping!$B$2:$B$124,mapping!$A$2:$A$124,,0)</f>
        <v>Data Engineer</v>
      </c>
      <c r="M3169" s="29" t="str">
        <f>_xlfn.XLOOKUP($C3169,mapping!$J$2:$J$5,mapping!$K$2:$K$5,,0)</f>
        <v>Full-Time</v>
      </c>
      <c r="N3169" s="29" t="str">
        <f>_xlfn.XLOOKUP($B3169,mapping!$G$2:$G$5,mapping!$H$2:$H$5,,0)</f>
        <v>Senior</v>
      </c>
      <c r="O3169" s="29" t="str">
        <f>_xlfn.XLOOKUP($J3169,mapping!$D$2:$D$56,mapping!$E$2:$E$56,,0)</f>
        <v>United States</v>
      </c>
      <c r="P3169" s="29" t="str">
        <f>_xlfn.XLOOKUP($K3169,mapping!$P$2:$P$4,mapping!$Q$2:$Q$4,,0)</f>
        <v>Medium</v>
      </c>
      <c r="Q3169" s="29" t="str">
        <f>_xlfn.XLOOKUP($I3169,mapping!$M$2:$M$4,mapping!$N$2:$N$4,,0)</f>
        <v>On-site</v>
      </c>
    </row>
    <row r="3170" spans="1:17" x14ac:dyDescent="0.25">
      <c r="A3170" s="28">
        <v>2024</v>
      </c>
      <c r="B3170" s="29" t="s">
        <v>29</v>
      </c>
      <c r="C3170" s="29" t="s">
        <v>12</v>
      </c>
      <c r="D3170" s="29" t="s">
        <v>140</v>
      </c>
      <c r="E3170" s="28">
        <v>70000</v>
      </c>
      <c r="F3170" s="29" t="s">
        <v>14</v>
      </c>
      <c r="G3170" s="28">
        <v>70000</v>
      </c>
      <c r="H3170" s="29" t="s">
        <v>17</v>
      </c>
      <c r="I3170" s="28">
        <v>0</v>
      </c>
      <c r="J3170" s="29" t="s">
        <v>17</v>
      </c>
      <c r="K3170" s="29" t="s">
        <v>16</v>
      </c>
      <c r="L3170" s="29" t="str">
        <f>_xlfn.XLOOKUP($D3170,mapping!$B$2:$B$124,mapping!$A$2:$A$124,,0)</f>
        <v>Data Analyst</v>
      </c>
      <c r="M3170" s="29" t="str">
        <f>_xlfn.XLOOKUP($C3170,mapping!$J$2:$J$5,mapping!$K$2:$K$5,,0)</f>
        <v>Full-Time</v>
      </c>
      <c r="N3170" s="29" t="str">
        <f>_xlfn.XLOOKUP($B3170,mapping!$G$2:$G$5,mapping!$H$2:$H$5,,0)</f>
        <v>Junior</v>
      </c>
      <c r="O3170" s="29" t="str">
        <f>_xlfn.XLOOKUP($J3170,mapping!$D$2:$D$56,mapping!$E$2:$E$56,,0)</f>
        <v>United States</v>
      </c>
      <c r="P3170" s="29" t="str">
        <f>_xlfn.XLOOKUP($K3170,mapping!$P$2:$P$4,mapping!$Q$2:$Q$4,,0)</f>
        <v>Medium</v>
      </c>
      <c r="Q3170" s="29" t="str">
        <f>_xlfn.XLOOKUP($I3170,mapping!$M$2:$M$4,mapping!$N$2:$N$4,,0)</f>
        <v>On-site</v>
      </c>
    </row>
    <row r="3171" spans="1:17" x14ac:dyDescent="0.25">
      <c r="A3171" s="28">
        <v>2024</v>
      </c>
      <c r="B3171" s="29" t="s">
        <v>21</v>
      </c>
      <c r="C3171" s="29" t="s">
        <v>12</v>
      </c>
      <c r="D3171" s="29" t="s">
        <v>26</v>
      </c>
      <c r="E3171" s="28">
        <v>200000</v>
      </c>
      <c r="F3171" s="29" t="s">
        <v>14</v>
      </c>
      <c r="G3171" s="28">
        <v>200000</v>
      </c>
      <c r="H3171" s="29" t="s">
        <v>17</v>
      </c>
      <c r="I3171" s="28">
        <v>0</v>
      </c>
      <c r="J3171" s="29" t="s">
        <v>17</v>
      </c>
      <c r="K3171" s="29" t="s">
        <v>16</v>
      </c>
      <c r="L3171" s="29" t="str">
        <f>_xlfn.XLOOKUP($D3171,mapping!$B$2:$B$124,mapping!$A$2:$A$124,,0)</f>
        <v>Data Engineer</v>
      </c>
      <c r="M3171" s="29" t="str">
        <f>_xlfn.XLOOKUP($C3171,mapping!$J$2:$J$5,mapping!$K$2:$K$5,,0)</f>
        <v>Full-Time</v>
      </c>
      <c r="N3171" s="29" t="str">
        <f>_xlfn.XLOOKUP($B3171,mapping!$G$2:$G$5,mapping!$H$2:$H$5,,0)</f>
        <v>Senior</v>
      </c>
      <c r="O3171" s="29" t="str">
        <f>_xlfn.XLOOKUP($J3171,mapping!$D$2:$D$56,mapping!$E$2:$E$56,,0)</f>
        <v>United States</v>
      </c>
      <c r="P3171" s="29" t="str">
        <f>_xlfn.XLOOKUP($K3171,mapping!$P$2:$P$4,mapping!$Q$2:$Q$4,,0)</f>
        <v>Medium</v>
      </c>
      <c r="Q3171" s="29" t="str">
        <f>_xlfn.XLOOKUP($I3171,mapping!$M$2:$M$4,mapping!$N$2:$N$4,,0)</f>
        <v>On-site</v>
      </c>
    </row>
    <row r="3172" spans="1:17" x14ac:dyDescent="0.25">
      <c r="A3172" s="28">
        <v>2023</v>
      </c>
      <c r="B3172" s="29" t="s">
        <v>21</v>
      </c>
      <c r="C3172" s="29" t="s">
        <v>12</v>
      </c>
      <c r="D3172" s="29" t="s">
        <v>26</v>
      </c>
      <c r="E3172" s="28">
        <v>150000</v>
      </c>
      <c r="F3172" s="29" t="s">
        <v>14</v>
      </c>
      <c r="G3172" s="28">
        <v>150000</v>
      </c>
      <c r="H3172" s="29" t="s">
        <v>17</v>
      </c>
      <c r="I3172" s="28">
        <v>100</v>
      </c>
      <c r="J3172" s="29" t="s">
        <v>17</v>
      </c>
      <c r="K3172" s="29" t="s">
        <v>16</v>
      </c>
      <c r="L3172" s="29" t="str">
        <f>_xlfn.XLOOKUP($D3172,mapping!$B$2:$B$124,mapping!$A$2:$A$124,,0)</f>
        <v>Data Engineer</v>
      </c>
      <c r="M3172" s="29" t="str">
        <f>_xlfn.XLOOKUP($C3172,mapping!$J$2:$J$5,mapping!$K$2:$K$5,,0)</f>
        <v>Full-Time</v>
      </c>
      <c r="N3172" s="29" t="str">
        <f>_xlfn.XLOOKUP($B3172,mapping!$G$2:$G$5,mapping!$H$2:$H$5,,0)</f>
        <v>Senior</v>
      </c>
      <c r="O3172" s="29" t="str">
        <f>_xlfn.XLOOKUP($J3172,mapping!$D$2:$D$56,mapping!$E$2:$E$56,,0)</f>
        <v>United States</v>
      </c>
      <c r="P3172" s="29" t="str">
        <f>_xlfn.XLOOKUP($K3172,mapping!$P$2:$P$4,mapping!$Q$2:$Q$4,,0)</f>
        <v>Medium</v>
      </c>
      <c r="Q3172" s="29" t="str">
        <f>_xlfn.XLOOKUP($I3172,mapping!$M$2:$M$4,mapping!$N$2:$N$4,,0)</f>
        <v>Remote</v>
      </c>
    </row>
    <row r="3173" spans="1:17" x14ac:dyDescent="0.25">
      <c r="A3173" s="28">
        <v>2022</v>
      </c>
      <c r="B3173" s="29" t="s">
        <v>11</v>
      </c>
      <c r="C3173" s="29" t="s">
        <v>12</v>
      </c>
      <c r="D3173" s="29" t="s">
        <v>13</v>
      </c>
      <c r="E3173" s="28">
        <v>30000</v>
      </c>
      <c r="F3173" s="29" t="s">
        <v>19</v>
      </c>
      <c r="G3173" s="28">
        <v>31520</v>
      </c>
      <c r="H3173" s="29" t="s">
        <v>42</v>
      </c>
      <c r="I3173" s="28">
        <v>100</v>
      </c>
      <c r="J3173" s="29" t="s">
        <v>42</v>
      </c>
      <c r="K3173" s="29" t="s">
        <v>16</v>
      </c>
      <c r="L3173" s="29" t="str">
        <f>_xlfn.XLOOKUP($D3173,mapping!$B$2:$B$124,mapping!$A$2:$A$124,,0)</f>
        <v>Data Analyst</v>
      </c>
      <c r="M3173" s="29" t="str">
        <f>_xlfn.XLOOKUP($C3173,mapping!$J$2:$J$5,mapping!$K$2:$K$5,,0)</f>
        <v>Full-Time</v>
      </c>
      <c r="N3173" s="29" t="str">
        <f>_xlfn.XLOOKUP($B3173,mapping!$G$2:$G$5,mapping!$H$2:$H$5,,0)</f>
        <v>Mid-Level</v>
      </c>
      <c r="O3173" s="29" t="str">
        <f>_xlfn.XLOOKUP($J3173,mapping!$D$2:$D$56,mapping!$E$2:$E$56,,0)</f>
        <v>Spain</v>
      </c>
      <c r="P3173" s="29" t="str">
        <f>_xlfn.XLOOKUP($K3173,mapping!$P$2:$P$4,mapping!$Q$2:$Q$4,,0)</f>
        <v>Medium</v>
      </c>
      <c r="Q3173" s="29" t="str">
        <f>_xlfn.XLOOKUP($I3173,mapping!$M$2:$M$4,mapping!$N$2:$N$4,,0)</f>
        <v>Remote</v>
      </c>
    </row>
    <row r="3174" spans="1:17" x14ac:dyDescent="0.25">
      <c r="A3174" s="28">
        <v>2022</v>
      </c>
      <c r="B3174" s="29" t="s">
        <v>21</v>
      </c>
      <c r="C3174" s="29" t="s">
        <v>12</v>
      </c>
      <c r="D3174" s="29" t="s">
        <v>13</v>
      </c>
      <c r="E3174" s="28">
        <v>136600</v>
      </c>
      <c r="F3174" s="29" t="s">
        <v>14</v>
      </c>
      <c r="G3174" s="28">
        <v>136600</v>
      </c>
      <c r="H3174" s="29" t="s">
        <v>17</v>
      </c>
      <c r="I3174" s="28">
        <v>100</v>
      </c>
      <c r="J3174" s="29" t="s">
        <v>17</v>
      </c>
      <c r="K3174" s="29" t="s">
        <v>16</v>
      </c>
      <c r="L3174" s="29" t="str">
        <f>_xlfn.XLOOKUP($D3174,mapping!$B$2:$B$124,mapping!$A$2:$A$124,,0)</f>
        <v>Data Analyst</v>
      </c>
      <c r="M3174" s="29" t="str">
        <f>_xlfn.XLOOKUP($C3174,mapping!$J$2:$J$5,mapping!$K$2:$K$5,,0)</f>
        <v>Full-Time</v>
      </c>
      <c r="N3174" s="29" t="str">
        <f>_xlfn.XLOOKUP($B3174,mapping!$G$2:$G$5,mapping!$H$2:$H$5,,0)</f>
        <v>Senior</v>
      </c>
      <c r="O3174" s="29" t="str">
        <f>_xlfn.XLOOKUP($J3174,mapping!$D$2:$D$56,mapping!$E$2:$E$56,,0)</f>
        <v>United States</v>
      </c>
      <c r="P3174" s="29" t="str">
        <f>_xlfn.XLOOKUP($K3174,mapping!$P$2:$P$4,mapping!$Q$2:$Q$4,,0)</f>
        <v>Medium</v>
      </c>
      <c r="Q3174" s="29" t="str">
        <f>_xlfn.XLOOKUP($I3174,mapping!$M$2:$M$4,mapping!$N$2:$N$4,,0)</f>
        <v>Remote</v>
      </c>
    </row>
    <row r="3175" spans="1:17" x14ac:dyDescent="0.25">
      <c r="A3175" s="28">
        <v>2022</v>
      </c>
      <c r="B3175" s="29" t="s">
        <v>11</v>
      </c>
      <c r="C3175" s="29" t="s">
        <v>12</v>
      </c>
      <c r="D3175" s="29" t="s">
        <v>169</v>
      </c>
      <c r="E3175" s="28">
        <v>70000</v>
      </c>
      <c r="F3175" s="29" t="s">
        <v>27</v>
      </c>
      <c r="G3175" s="28">
        <v>86193</v>
      </c>
      <c r="H3175" s="29" t="s">
        <v>28</v>
      </c>
      <c r="I3175" s="28">
        <v>100</v>
      </c>
      <c r="J3175" s="29" t="s">
        <v>28</v>
      </c>
      <c r="K3175" s="29" t="s">
        <v>16</v>
      </c>
      <c r="L3175" s="29" t="str">
        <f>_xlfn.XLOOKUP($D3175,mapping!$B$2:$B$124,mapping!$A$2:$A$124,,0)</f>
        <v>Machine Learning Engineer</v>
      </c>
      <c r="M3175" s="29" t="str">
        <f>_xlfn.XLOOKUP($C3175,mapping!$J$2:$J$5,mapping!$K$2:$K$5,,0)</f>
        <v>Full-Time</v>
      </c>
      <c r="N3175" s="29" t="str">
        <f>_xlfn.XLOOKUP($B3175,mapping!$G$2:$G$5,mapping!$H$2:$H$5,,0)</f>
        <v>Mid-Level</v>
      </c>
      <c r="O3175" s="29" t="str">
        <f>_xlfn.XLOOKUP($J3175,mapping!$D$2:$D$56,mapping!$E$2:$E$56,,0)</f>
        <v>United Kingdom</v>
      </c>
      <c r="P3175" s="29" t="str">
        <f>_xlfn.XLOOKUP($K3175,mapping!$P$2:$P$4,mapping!$Q$2:$Q$4,,0)</f>
        <v>Medium</v>
      </c>
      <c r="Q3175" s="29" t="str">
        <f>_xlfn.XLOOKUP($I3175,mapping!$M$2:$M$4,mapping!$N$2:$N$4,,0)</f>
        <v>Remote</v>
      </c>
    </row>
    <row r="3176" spans="1:17" x14ac:dyDescent="0.25">
      <c r="A3176" s="28">
        <v>2024</v>
      </c>
      <c r="B3176" s="29" t="s">
        <v>21</v>
      </c>
      <c r="C3176" s="29" t="s">
        <v>12</v>
      </c>
      <c r="D3176" s="29" t="s">
        <v>34</v>
      </c>
      <c r="E3176" s="28">
        <v>100000</v>
      </c>
      <c r="F3176" s="29" t="s">
        <v>14</v>
      </c>
      <c r="G3176" s="28">
        <v>100000</v>
      </c>
      <c r="H3176" s="29" t="s">
        <v>17</v>
      </c>
      <c r="I3176" s="28">
        <v>0</v>
      </c>
      <c r="J3176" s="29" t="s">
        <v>17</v>
      </c>
      <c r="K3176" s="29" t="s">
        <v>16</v>
      </c>
      <c r="L3176" s="29" t="str">
        <f>_xlfn.XLOOKUP($D3176,mapping!$B$2:$B$124,mapping!$A$2:$A$124,,0)</f>
        <v>Researcher</v>
      </c>
      <c r="M3176" s="29" t="str">
        <f>_xlfn.XLOOKUP($C3176,mapping!$J$2:$J$5,mapping!$K$2:$K$5,,0)</f>
        <v>Full-Time</v>
      </c>
      <c r="N3176" s="29" t="str">
        <f>_xlfn.XLOOKUP($B3176,mapping!$G$2:$G$5,mapping!$H$2:$H$5,,0)</f>
        <v>Senior</v>
      </c>
      <c r="O3176" s="29" t="str">
        <f>_xlfn.XLOOKUP($J3176,mapping!$D$2:$D$56,mapping!$E$2:$E$56,,0)</f>
        <v>United States</v>
      </c>
      <c r="P3176" s="29" t="str">
        <f>_xlfn.XLOOKUP($K3176,mapping!$P$2:$P$4,mapping!$Q$2:$Q$4,,0)</f>
        <v>Medium</v>
      </c>
      <c r="Q3176" s="29" t="str">
        <f>_xlfn.XLOOKUP($I3176,mapping!$M$2:$M$4,mapping!$N$2:$N$4,,0)</f>
        <v>On-site</v>
      </c>
    </row>
    <row r="3177" spans="1:17" x14ac:dyDescent="0.25">
      <c r="A3177" s="28">
        <v>2024</v>
      </c>
      <c r="B3177" s="29" t="s">
        <v>21</v>
      </c>
      <c r="C3177" s="29" t="s">
        <v>12</v>
      </c>
      <c r="D3177" s="29" t="s">
        <v>22</v>
      </c>
      <c r="E3177" s="28">
        <v>113050</v>
      </c>
      <c r="F3177" s="29" t="s">
        <v>14</v>
      </c>
      <c r="G3177" s="28">
        <v>113050</v>
      </c>
      <c r="H3177" s="29" t="s">
        <v>17</v>
      </c>
      <c r="I3177" s="28">
        <v>0</v>
      </c>
      <c r="J3177" s="29" t="s">
        <v>17</v>
      </c>
      <c r="K3177" s="29" t="s">
        <v>16</v>
      </c>
      <c r="L3177" s="29" t="str">
        <f>_xlfn.XLOOKUP($D3177,mapping!$B$2:$B$124,mapping!$A$2:$A$124,,0)</f>
        <v>Data Scientist</v>
      </c>
      <c r="M3177" s="29" t="str">
        <f>_xlfn.XLOOKUP($C3177,mapping!$J$2:$J$5,mapping!$K$2:$K$5,,0)</f>
        <v>Full-Time</v>
      </c>
      <c r="N3177" s="29" t="str">
        <f>_xlfn.XLOOKUP($B3177,mapping!$G$2:$G$5,mapping!$H$2:$H$5,,0)</f>
        <v>Senior</v>
      </c>
      <c r="O3177" s="29" t="str">
        <f>_xlfn.XLOOKUP($J3177,mapping!$D$2:$D$56,mapping!$E$2:$E$56,,0)</f>
        <v>United States</v>
      </c>
      <c r="P3177" s="29" t="str">
        <f>_xlfn.XLOOKUP($K3177,mapping!$P$2:$P$4,mapping!$Q$2:$Q$4,,0)</f>
        <v>Medium</v>
      </c>
      <c r="Q3177" s="29" t="str">
        <f>_xlfn.XLOOKUP($I3177,mapping!$M$2:$M$4,mapping!$N$2:$N$4,,0)</f>
        <v>On-site</v>
      </c>
    </row>
    <row r="3178" spans="1:17" x14ac:dyDescent="0.25">
      <c r="A3178" s="28">
        <v>2024</v>
      </c>
      <c r="B3178" s="29" t="s">
        <v>21</v>
      </c>
      <c r="C3178" s="29" t="s">
        <v>12</v>
      </c>
      <c r="D3178" s="29" t="s">
        <v>18</v>
      </c>
      <c r="E3178" s="28">
        <v>159000</v>
      </c>
      <c r="F3178" s="29" t="s">
        <v>14</v>
      </c>
      <c r="G3178" s="28">
        <v>159000</v>
      </c>
      <c r="H3178" s="29" t="s">
        <v>17</v>
      </c>
      <c r="I3178" s="28">
        <v>0</v>
      </c>
      <c r="J3178" s="29" t="s">
        <v>17</v>
      </c>
      <c r="K3178" s="29" t="s">
        <v>16</v>
      </c>
      <c r="L3178" s="29" t="str">
        <f>_xlfn.XLOOKUP($D3178,mapping!$B$2:$B$124,mapping!$A$2:$A$124,,0)</f>
        <v>Machine Learning Engineer</v>
      </c>
      <c r="M3178" s="29" t="str">
        <f>_xlfn.XLOOKUP($C3178,mapping!$J$2:$J$5,mapping!$K$2:$K$5,,0)</f>
        <v>Full-Time</v>
      </c>
      <c r="N3178" s="29" t="str">
        <f>_xlfn.XLOOKUP($B3178,mapping!$G$2:$G$5,mapping!$H$2:$H$5,,0)</f>
        <v>Senior</v>
      </c>
      <c r="O3178" s="29" t="str">
        <f>_xlfn.XLOOKUP($J3178,mapping!$D$2:$D$56,mapping!$E$2:$E$56,,0)</f>
        <v>United States</v>
      </c>
      <c r="P3178" s="29" t="str">
        <f>_xlfn.XLOOKUP($K3178,mapping!$P$2:$P$4,mapping!$Q$2:$Q$4,,0)</f>
        <v>Medium</v>
      </c>
      <c r="Q3178" s="29" t="str">
        <f>_xlfn.XLOOKUP($I3178,mapping!$M$2:$M$4,mapping!$N$2:$N$4,,0)</f>
        <v>On-site</v>
      </c>
    </row>
    <row r="3179" spans="1:17" x14ac:dyDescent="0.25">
      <c r="A3179" s="28">
        <v>2023</v>
      </c>
      <c r="B3179" s="29" t="s">
        <v>11</v>
      </c>
      <c r="C3179" s="29" t="s">
        <v>12</v>
      </c>
      <c r="D3179" s="29" t="s">
        <v>26</v>
      </c>
      <c r="E3179" s="28">
        <v>114000</v>
      </c>
      <c r="F3179" s="29" t="s">
        <v>14</v>
      </c>
      <c r="G3179" s="28">
        <v>114000</v>
      </c>
      <c r="H3179" s="29" t="s">
        <v>17</v>
      </c>
      <c r="I3179" s="28">
        <v>100</v>
      </c>
      <c r="J3179" s="29" t="s">
        <v>17</v>
      </c>
      <c r="K3179" s="29" t="s">
        <v>16</v>
      </c>
      <c r="L3179" s="29" t="str">
        <f>_xlfn.XLOOKUP($D3179,mapping!$B$2:$B$124,mapping!$A$2:$A$124,,0)</f>
        <v>Data Engineer</v>
      </c>
      <c r="M3179" s="29" t="str">
        <f>_xlfn.XLOOKUP($C3179,mapping!$J$2:$J$5,mapping!$K$2:$K$5,,0)</f>
        <v>Full-Time</v>
      </c>
      <c r="N3179" s="29" t="str">
        <f>_xlfn.XLOOKUP($B3179,mapping!$G$2:$G$5,mapping!$H$2:$H$5,,0)</f>
        <v>Mid-Level</v>
      </c>
      <c r="O3179" s="29" t="str">
        <f>_xlfn.XLOOKUP($J3179,mapping!$D$2:$D$56,mapping!$E$2:$E$56,,0)</f>
        <v>United States</v>
      </c>
      <c r="P3179" s="29" t="str">
        <f>_xlfn.XLOOKUP($K3179,mapping!$P$2:$P$4,mapping!$Q$2:$Q$4,,0)</f>
        <v>Medium</v>
      </c>
      <c r="Q3179" s="29" t="str">
        <f>_xlfn.XLOOKUP($I3179,mapping!$M$2:$M$4,mapping!$N$2:$N$4,,0)</f>
        <v>Remote</v>
      </c>
    </row>
    <row r="3180" spans="1:17" x14ac:dyDescent="0.25">
      <c r="A3180" s="28">
        <v>2024</v>
      </c>
      <c r="B3180" s="29" t="s">
        <v>11</v>
      </c>
      <c r="C3180" s="29" t="s">
        <v>12</v>
      </c>
      <c r="D3180" s="29" t="s">
        <v>51</v>
      </c>
      <c r="E3180" s="28">
        <v>250000</v>
      </c>
      <c r="F3180" s="29" t="s">
        <v>14</v>
      </c>
      <c r="G3180" s="28">
        <v>250000</v>
      </c>
      <c r="H3180" s="29" t="s">
        <v>17</v>
      </c>
      <c r="I3180" s="28">
        <v>0</v>
      </c>
      <c r="J3180" s="29" t="s">
        <v>17</v>
      </c>
      <c r="K3180" s="29" t="s">
        <v>16</v>
      </c>
      <c r="L3180" s="29" t="str">
        <f>_xlfn.XLOOKUP($D3180,mapping!$B$2:$B$124,mapping!$A$2:$A$124,,0)</f>
        <v>Applied Scientist</v>
      </c>
      <c r="M3180" s="29" t="str">
        <f>_xlfn.XLOOKUP($C3180,mapping!$J$2:$J$5,mapping!$K$2:$K$5,,0)</f>
        <v>Full-Time</v>
      </c>
      <c r="N3180" s="29" t="str">
        <f>_xlfn.XLOOKUP($B3180,mapping!$G$2:$G$5,mapping!$H$2:$H$5,,0)</f>
        <v>Mid-Level</v>
      </c>
      <c r="O3180" s="29" t="str">
        <f>_xlfn.XLOOKUP($J3180,mapping!$D$2:$D$56,mapping!$E$2:$E$56,,0)</f>
        <v>United States</v>
      </c>
      <c r="P3180" s="29" t="str">
        <f>_xlfn.XLOOKUP($K3180,mapping!$P$2:$P$4,mapping!$Q$2:$Q$4,,0)</f>
        <v>Medium</v>
      </c>
      <c r="Q3180" s="29" t="str">
        <f>_xlfn.XLOOKUP($I3180,mapping!$M$2:$M$4,mapping!$N$2:$N$4,,0)</f>
        <v>On-site</v>
      </c>
    </row>
    <row r="3181" spans="1:17" x14ac:dyDescent="0.25">
      <c r="A3181" s="28">
        <v>2023</v>
      </c>
      <c r="B3181" s="29" t="s">
        <v>21</v>
      </c>
      <c r="C3181" s="29" t="s">
        <v>12</v>
      </c>
      <c r="D3181" s="29" t="s">
        <v>22</v>
      </c>
      <c r="E3181" s="28">
        <v>165000</v>
      </c>
      <c r="F3181" s="29" t="s">
        <v>14</v>
      </c>
      <c r="G3181" s="28">
        <v>165000</v>
      </c>
      <c r="H3181" s="29" t="s">
        <v>17</v>
      </c>
      <c r="I3181" s="28">
        <v>0</v>
      </c>
      <c r="J3181" s="29" t="s">
        <v>17</v>
      </c>
      <c r="K3181" s="29" t="s">
        <v>16</v>
      </c>
      <c r="L3181" s="29" t="str">
        <f>_xlfn.XLOOKUP($D3181,mapping!$B$2:$B$124,mapping!$A$2:$A$124,,0)</f>
        <v>Data Scientist</v>
      </c>
      <c r="M3181" s="29" t="str">
        <f>_xlfn.XLOOKUP($C3181,mapping!$J$2:$J$5,mapping!$K$2:$K$5,,0)</f>
        <v>Full-Time</v>
      </c>
      <c r="N3181" s="29" t="str">
        <f>_xlfn.XLOOKUP($B3181,mapping!$G$2:$G$5,mapping!$H$2:$H$5,,0)</f>
        <v>Senior</v>
      </c>
      <c r="O3181" s="29" t="str">
        <f>_xlfn.XLOOKUP($J3181,mapping!$D$2:$D$56,mapping!$E$2:$E$56,,0)</f>
        <v>United States</v>
      </c>
      <c r="P3181" s="29" t="str">
        <f>_xlfn.XLOOKUP($K3181,mapping!$P$2:$P$4,mapping!$Q$2:$Q$4,,0)</f>
        <v>Medium</v>
      </c>
      <c r="Q3181" s="29" t="str">
        <f>_xlfn.XLOOKUP($I3181,mapping!$M$2:$M$4,mapping!$N$2:$N$4,,0)</f>
        <v>On-site</v>
      </c>
    </row>
    <row r="3182" spans="1:17" x14ac:dyDescent="0.25">
      <c r="A3182" s="28">
        <v>2023</v>
      </c>
      <c r="B3182" s="29" t="s">
        <v>11</v>
      </c>
      <c r="C3182" s="29" t="s">
        <v>12</v>
      </c>
      <c r="D3182" s="29" t="s">
        <v>18</v>
      </c>
      <c r="E3182" s="28">
        <v>220000</v>
      </c>
      <c r="F3182" s="29" t="s">
        <v>14</v>
      </c>
      <c r="G3182" s="28">
        <v>220000</v>
      </c>
      <c r="H3182" s="29" t="s">
        <v>17</v>
      </c>
      <c r="I3182" s="28">
        <v>0</v>
      </c>
      <c r="J3182" s="29" t="s">
        <v>17</v>
      </c>
      <c r="K3182" s="29" t="s">
        <v>16</v>
      </c>
      <c r="L3182" s="29" t="str">
        <f>_xlfn.XLOOKUP($D3182,mapping!$B$2:$B$124,mapping!$A$2:$A$124,,0)</f>
        <v>Machine Learning Engineer</v>
      </c>
      <c r="M3182" s="29" t="str">
        <f>_xlfn.XLOOKUP($C3182,mapping!$J$2:$J$5,mapping!$K$2:$K$5,,0)</f>
        <v>Full-Time</v>
      </c>
      <c r="N3182" s="29" t="str">
        <f>_xlfn.XLOOKUP($B3182,mapping!$G$2:$G$5,mapping!$H$2:$H$5,,0)</f>
        <v>Mid-Level</v>
      </c>
      <c r="O3182" s="29" t="str">
        <f>_xlfn.XLOOKUP($J3182,mapping!$D$2:$D$56,mapping!$E$2:$E$56,,0)</f>
        <v>United States</v>
      </c>
      <c r="P3182" s="29" t="str">
        <f>_xlfn.XLOOKUP($K3182,mapping!$P$2:$P$4,mapping!$Q$2:$Q$4,,0)</f>
        <v>Medium</v>
      </c>
      <c r="Q3182" s="29" t="str">
        <f>_xlfn.XLOOKUP($I3182,mapping!$M$2:$M$4,mapping!$N$2:$N$4,,0)</f>
        <v>On-site</v>
      </c>
    </row>
    <row r="3183" spans="1:17" x14ac:dyDescent="0.25">
      <c r="A3183" s="28">
        <v>2024</v>
      </c>
      <c r="B3183" s="29" t="s">
        <v>21</v>
      </c>
      <c r="C3183" s="29" t="s">
        <v>12</v>
      </c>
      <c r="D3183" s="29" t="s">
        <v>57</v>
      </c>
      <c r="E3183" s="28">
        <v>70000</v>
      </c>
      <c r="F3183" s="29" t="s">
        <v>14</v>
      </c>
      <c r="G3183" s="28">
        <v>70000</v>
      </c>
      <c r="H3183" s="29" t="s">
        <v>17</v>
      </c>
      <c r="I3183" s="28">
        <v>0</v>
      </c>
      <c r="J3183" s="29" t="s">
        <v>17</v>
      </c>
      <c r="K3183" s="29" t="s">
        <v>16</v>
      </c>
      <c r="L3183" s="29" t="str">
        <f>_xlfn.XLOOKUP($D3183,mapping!$B$2:$B$124,mapping!$A$2:$A$124,,0)</f>
        <v>Data Scientist</v>
      </c>
      <c r="M3183" s="29" t="str">
        <f>_xlfn.XLOOKUP($C3183,mapping!$J$2:$J$5,mapping!$K$2:$K$5,,0)</f>
        <v>Full-Time</v>
      </c>
      <c r="N3183" s="29" t="str">
        <f>_xlfn.XLOOKUP($B3183,mapping!$G$2:$G$5,mapping!$H$2:$H$5,,0)</f>
        <v>Senior</v>
      </c>
      <c r="O3183" s="29" t="str">
        <f>_xlfn.XLOOKUP($J3183,mapping!$D$2:$D$56,mapping!$E$2:$E$56,,0)</f>
        <v>United States</v>
      </c>
      <c r="P3183" s="29" t="str">
        <f>_xlfn.XLOOKUP($K3183,mapping!$P$2:$P$4,mapping!$Q$2:$Q$4,,0)</f>
        <v>Medium</v>
      </c>
      <c r="Q3183" s="29" t="str">
        <f>_xlfn.XLOOKUP($I3183,mapping!$M$2:$M$4,mapping!$N$2:$N$4,,0)</f>
        <v>On-site</v>
      </c>
    </row>
    <row r="3184" spans="1:17" x14ac:dyDescent="0.25">
      <c r="A3184" s="28">
        <v>2024</v>
      </c>
      <c r="B3184" s="29" t="s">
        <v>21</v>
      </c>
      <c r="C3184" s="29" t="s">
        <v>12</v>
      </c>
      <c r="D3184" s="29" t="s">
        <v>18</v>
      </c>
      <c r="E3184" s="28">
        <v>331640</v>
      </c>
      <c r="F3184" s="29" t="s">
        <v>14</v>
      </c>
      <c r="G3184" s="28">
        <v>331640</v>
      </c>
      <c r="H3184" s="29" t="s">
        <v>17</v>
      </c>
      <c r="I3184" s="28">
        <v>0</v>
      </c>
      <c r="J3184" s="29" t="s">
        <v>17</v>
      </c>
      <c r="K3184" s="29" t="s">
        <v>16</v>
      </c>
      <c r="L3184" s="29" t="str">
        <f>_xlfn.XLOOKUP($D3184,mapping!$B$2:$B$124,mapping!$A$2:$A$124,,0)</f>
        <v>Machine Learning Engineer</v>
      </c>
      <c r="M3184" s="29" t="str">
        <f>_xlfn.XLOOKUP($C3184,mapping!$J$2:$J$5,mapping!$K$2:$K$5,,0)</f>
        <v>Full-Time</v>
      </c>
      <c r="N3184" s="29" t="str">
        <f>_xlfn.XLOOKUP($B3184,mapping!$G$2:$G$5,mapping!$H$2:$H$5,,0)</f>
        <v>Senior</v>
      </c>
      <c r="O3184" s="29" t="str">
        <f>_xlfn.XLOOKUP($J3184,mapping!$D$2:$D$56,mapping!$E$2:$E$56,,0)</f>
        <v>United States</v>
      </c>
      <c r="P3184" s="29" t="str">
        <f>_xlfn.XLOOKUP($K3184,mapping!$P$2:$P$4,mapping!$Q$2:$Q$4,,0)</f>
        <v>Medium</v>
      </c>
      <c r="Q3184" s="29" t="str">
        <f>_xlfn.XLOOKUP($I3184,mapping!$M$2:$M$4,mapping!$N$2:$N$4,,0)</f>
        <v>On-site</v>
      </c>
    </row>
    <row r="3185" spans="1:17" x14ac:dyDescent="0.25">
      <c r="A3185" s="28">
        <v>2022</v>
      </c>
      <c r="B3185" s="29" t="s">
        <v>21</v>
      </c>
      <c r="C3185" s="29" t="s">
        <v>12</v>
      </c>
      <c r="D3185" s="29" t="s">
        <v>26</v>
      </c>
      <c r="E3185" s="28">
        <v>162000</v>
      </c>
      <c r="F3185" s="29" t="s">
        <v>14</v>
      </c>
      <c r="G3185" s="28">
        <v>162000</v>
      </c>
      <c r="H3185" s="29" t="s">
        <v>17</v>
      </c>
      <c r="I3185" s="28">
        <v>100</v>
      </c>
      <c r="J3185" s="29" t="s">
        <v>17</v>
      </c>
      <c r="K3185" s="29" t="s">
        <v>16</v>
      </c>
      <c r="L3185" s="29" t="str">
        <f>_xlfn.XLOOKUP($D3185,mapping!$B$2:$B$124,mapping!$A$2:$A$124,,0)</f>
        <v>Data Engineer</v>
      </c>
      <c r="M3185" s="29" t="str">
        <f>_xlfn.XLOOKUP($C3185,mapping!$J$2:$J$5,mapping!$K$2:$K$5,,0)</f>
        <v>Full-Time</v>
      </c>
      <c r="N3185" s="29" t="str">
        <f>_xlfn.XLOOKUP($B3185,mapping!$G$2:$G$5,mapping!$H$2:$H$5,,0)</f>
        <v>Senior</v>
      </c>
      <c r="O3185" s="29" t="str">
        <f>_xlfn.XLOOKUP($J3185,mapping!$D$2:$D$56,mapping!$E$2:$E$56,,0)</f>
        <v>United States</v>
      </c>
      <c r="P3185" s="29" t="str">
        <f>_xlfn.XLOOKUP($K3185,mapping!$P$2:$P$4,mapping!$Q$2:$Q$4,,0)</f>
        <v>Medium</v>
      </c>
      <c r="Q3185" s="29" t="str">
        <f>_xlfn.XLOOKUP($I3185,mapping!$M$2:$M$4,mapping!$N$2:$N$4,,0)</f>
        <v>Remote</v>
      </c>
    </row>
    <row r="3186" spans="1:17" x14ac:dyDescent="0.25">
      <c r="A3186" s="28">
        <v>2022</v>
      </c>
      <c r="B3186" s="29" t="s">
        <v>11</v>
      </c>
      <c r="C3186" s="29" t="s">
        <v>12</v>
      </c>
      <c r="D3186" s="29" t="s">
        <v>26</v>
      </c>
      <c r="E3186" s="28">
        <v>160000</v>
      </c>
      <c r="F3186" s="29" t="s">
        <v>14</v>
      </c>
      <c r="G3186" s="28">
        <v>160000</v>
      </c>
      <c r="H3186" s="29" t="s">
        <v>17</v>
      </c>
      <c r="I3186" s="28">
        <v>100</v>
      </c>
      <c r="J3186" s="29" t="s">
        <v>17</v>
      </c>
      <c r="K3186" s="29" t="s">
        <v>16</v>
      </c>
      <c r="L3186" s="29" t="str">
        <f>_xlfn.XLOOKUP($D3186,mapping!$B$2:$B$124,mapping!$A$2:$A$124,,0)</f>
        <v>Data Engineer</v>
      </c>
      <c r="M3186" s="29" t="str">
        <f>_xlfn.XLOOKUP($C3186,mapping!$J$2:$J$5,mapping!$K$2:$K$5,,0)</f>
        <v>Full-Time</v>
      </c>
      <c r="N3186" s="29" t="str">
        <f>_xlfn.XLOOKUP($B3186,mapping!$G$2:$G$5,mapping!$H$2:$H$5,,0)</f>
        <v>Mid-Level</v>
      </c>
      <c r="O3186" s="29" t="str">
        <f>_xlfn.XLOOKUP($J3186,mapping!$D$2:$D$56,mapping!$E$2:$E$56,,0)</f>
        <v>United States</v>
      </c>
      <c r="P3186" s="29" t="str">
        <f>_xlfn.XLOOKUP($K3186,mapping!$P$2:$P$4,mapping!$Q$2:$Q$4,,0)</f>
        <v>Medium</v>
      </c>
      <c r="Q3186" s="29" t="str">
        <f>_xlfn.XLOOKUP($I3186,mapping!$M$2:$M$4,mapping!$N$2:$N$4,,0)</f>
        <v>Remote</v>
      </c>
    </row>
    <row r="3187" spans="1:17" x14ac:dyDescent="0.25">
      <c r="A3187" s="28">
        <v>2023</v>
      </c>
      <c r="B3187" s="29" t="s">
        <v>29</v>
      </c>
      <c r="C3187" s="29" t="s">
        <v>12</v>
      </c>
      <c r="D3187" s="29" t="s">
        <v>26</v>
      </c>
      <c r="E3187" s="28">
        <v>52500</v>
      </c>
      <c r="F3187" s="29" t="s">
        <v>14</v>
      </c>
      <c r="G3187" s="28">
        <v>52500</v>
      </c>
      <c r="H3187" s="29" t="s">
        <v>17</v>
      </c>
      <c r="I3187" s="28">
        <v>0</v>
      </c>
      <c r="J3187" s="29" t="s">
        <v>17</v>
      </c>
      <c r="K3187" s="29" t="s">
        <v>16</v>
      </c>
      <c r="L3187" s="29" t="str">
        <f>_xlfn.XLOOKUP($D3187,mapping!$B$2:$B$124,mapping!$A$2:$A$124,,0)</f>
        <v>Data Engineer</v>
      </c>
      <c r="M3187" s="29" t="str">
        <f>_xlfn.XLOOKUP($C3187,mapping!$J$2:$J$5,mapping!$K$2:$K$5,,0)</f>
        <v>Full-Time</v>
      </c>
      <c r="N3187" s="29" t="str">
        <f>_xlfn.XLOOKUP($B3187,mapping!$G$2:$G$5,mapping!$H$2:$H$5,,0)</f>
        <v>Junior</v>
      </c>
      <c r="O3187" s="29" t="str">
        <f>_xlfn.XLOOKUP($J3187,mapping!$D$2:$D$56,mapping!$E$2:$E$56,,0)</f>
        <v>United States</v>
      </c>
      <c r="P3187" s="29" t="str">
        <f>_xlfn.XLOOKUP($K3187,mapping!$P$2:$P$4,mapping!$Q$2:$Q$4,,0)</f>
        <v>Medium</v>
      </c>
      <c r="Q3187" s="29" t="str">
        <f>_xlfn.XLOOKUP($I3187,mapping!$M$2:$M$4,mapping!$N$2:$N$4,,0)</f>
        <v>On-site</v>
      </c>
    </row>
    <row r="3188" spans="1:17" x14ac:dyDescent="0.25">
      <c r="A3188" s="28">
        <v>2024</v>
      </c>
      <c r="B3188" s="29" t="s">
        <v>21</v>
      </c>
      <c r="C3188" s="29" t="s">
        <v>12</v>
      </c>
      <c r="D3188" s="29" t="s">
        <v>13</v>
      </c>
      <c r="E3188" s="28">
        <v>185000</v>
      </c>
      <c r="F3188" s="29" t="s">
        <v>14</v>
      </c>
      <c r="G3188" s="28">
        <v>185000</v>
      </c>
      <c r="H3188" s="29" t="s">
        <v>17</v>
      </c>
      <c r="I3188" s="28">
        <v>0</v>
      </c>
      <c r="J3188" s="29" t="s">
        <v>17</v>
      </c>
      <c r="K3188" s="29" t="s">
        <v>16</v>
      </c>
      <c r="L3188" s="29" t="str">
        <f>_xlfn.XLOOKUP($D3188,mapping!$B$2:$B$124,mapping!$A$2:$A$124,,0)</f>
        <v>Data Analyst</v>
      </c>
      <c r="M3188" s="29" t="str">
        <f>_xlfn.XLOOKUP($C3188,mapping!$J$2:$J$5,mapping!$K$2:$K$5,,0)</f>
        <v>Full-Time</v>
      </c>
      <c r="N3188" s="29" t="str">
        <f>_xlfn.XLOOKUP($B3188,mapping!$G$2:$G$5,mapping!$H$2:$H$5,,0)</f>
        <v>Senior</v>
      </c>
      <c r="O3188" s="29" t="str">
        <f>_xlfn.XLOOKUP($J3188,mapping!$D$2:$D$56,mapping!$E$2:$E$56,,0)</f>
        <v>United States</v>
      </c>
      <c r="P3188" s="29" t="str">
        <f>_xlfn.XLOOKUP($K3188,mapping!$P$2:$P$4,mapping!$Q$2:$Q$4,,0)</f>
        <v>Medium</v>
      </c>
      <c r="Q3188" s="29" t="str">
        <f>_xlfn.XLOOKUP($I3188,mapping!$M$2:$M$4,mapping!$N$2:$N$4,,0)</f>
        <v>On-site</v>
      </c>
    </row>
    <row r="3189" spans="1:17" x14ac:dyDescent="0.25">
      <c r="A3189" s="28">
        <v>2023</v>
      </c>
      <c r="B3189" s="29" t="s">
        <v>21</v>
      </c>
      <c r="C3189" s="29" t="s">
        <v>12</v>
      </c>
      <c r="D3189" s="29" t="s">
        <v>26</v>
      </c>
      <c r="E3189" s="28">
        <v>115000</v>
      </c>
      <c r="F3189" s="29" t="s">
        <v>14</v>
      </c>
      <c r="G3189" s="28">
        <v>115000</v>
      </c>
      <c r="H3189" s="29" t="s">
        <v>17</v>
      </c>
      <c r="I3189" s="28">
        <v>100</v>
      </c>
      <c r="J3189" s="29" t="s">
        <v>17</v>
      </c>
      <c r="K3189" s="29" t="s">
        <v>16</v>
      </c>
      <c r="L3189" s="29" t="str">
        <f>_xlfn.XLOOKUP($D3189,mapping!$B$2:$B$124,mapping!$A$2:$A$124,,0)</f>
        <v>Data Engineer</v>
      </c>
      <c r="M3189" s="29" t="str">
        <f>_xlfn.XLOOKUP($C3189,mapping!$J$2:$J$5,mapping!$K$2:$K$5,,0)</f>
        <v>Full-Time</v>
      </c>
      <c r="N3189" s="29" t="str">
        <f>_xlfn.XLOOKUP($B3189,mapping!$G$2:$G$5,mapping!$H$2:$H$5,,0)</f>
        <v>Senior</v>
      </c>
      <c r="O3189" s="29" t="str">
        <f>_xlfn.XLOOKUP($J3189,mapping!$D$2:$D$56,mapping!$E$2:$E$56,,0)</f>
        <v>United States</v>
      </c>
      <c r="P3189" s="29" t="str">
        <f>_xlfn.XLOOKUP($K3189,mapping!$P$2:$P$4,mapping!$Q$2:$Q$4,,0)</f>
        <v>Medium</v>
      </c>
      <c r="Q3189" s="29" t="str">
        <f>_xlfn.XLOOKUP($I3189,mapping!$M$2:$M$4,mapping!$N$2:$N$4,,0)</f>
        <v>Remote</v>
      </c>
    </row>
    <row r="3190" spans="1:17" x14ac:dyDescent="0.25">
      <c r="A3190" s="28">
        <v>2024</v>
      </c>
      <c r="B3190" s="29" t="s">
        <v>11</v>
      </c>
      <c r="C3190" s="29" t="s">
        <v>12</v>
      </c>
      <c r="D3190" s="29" t="s">
        <v>26</v>
      </c>
      <c r="E3190" s="28">
        <v>27000</v>
      </c>
      <c r="F3190" s="29" t="s">
        <v>27</v>
      </c>
      <c r="G3190" s="28">
        <v>33750</v>
      </c>
      <c r="H3190" s="29" t="s">
        <v>28</v>
      </c>
      <c r="I3190" s="28">
        <v>0</v>
      </c>
      <c r="J3190" s="29" t="s">
        <v>28</v>
      </c>
      <c r="K3190" s="29" t="s">
        <v>16</v>
      </c>
      <c r="L3190" s="29" t="str">
        <f>_xlfn.XLOOKUP($D3190,mapping!$B$2:$B$124,mapping!$A$2:$A$124,,0)</f>
        <v>Data Engineer</v>
      </c>
      <c r="M3190" s="29" t="str">
        <f>_xlfn.XLOOKUP($C3190,mapping!$J$2:$J$5,mapping!$K$2:$K$5,,0)</f>
        <v>Full-Time</v>
      </c>
      <c r="N3190" s="29" t="str">
        <f>_xlfn.XLOOKUP($B3190,mapping!$G$2:$G$5,mapping!$H$2:$H$5,,0)</f>
        <v>Mid-Level</v>
      </c>
      <c r="O3190" s="29" t="str">
        <f>_xlfn.XLOOKUP($J3190,mapping!$D$2:$D$56,mapping!$E$2:$E$56,,0)</f>
        <v>United Kingdom</v>
      </c>
      <c r="P3190" s="29" t="str">
        <f>_xlfn.XLOOKUP($K3190,mapping!$P$2:$P$4,mapping!$Q$2:$Q$4,,0)</f>
        <v>Medium</v>
      </c>
      <c r="Q3190" s="29" t="str">
        <f>_xlfn.XLOOKUP($I3190,mapping!$M$2:$M$4,mapping!$N$2:$N$4,,0)</f>
        <v>On-site</v>
      </c>
    </row>
    <row r="3191" spans="1:17" x14ac:dyDescent="0.25">
      <c r="A3191" s="28">
        <v>2023</v>
      </c>
      <c r="B3191" s="29" t="s">
        <v>21</v>
      </c>
      <c r="C3191" s="29" t="s">
        <v>12</v>
      </c>
      <c r="D3191" s="29" t="s">
        <v>22</v>
      </c>
      <c r="E3191" s="28">
        <v>171250</v>
      </c>
      <c r="F3191" s="29" t="s">
        <v>14</v>
      </c>
      <c r="G3191" s="28">
        <v>171250</v>
      </c>
      <c r="H3191" s="29" t="s">
        <v>20</v>
      </c>
      <c r="I3191" s="28">
        <v>0</v>
      </c>
      <c r="J3191" s="29" t="s">
        <v>20</v>
      </c>
      <c r="K3191" s="29" t="s">
        <v>16</v>
      </c>
      <c r="L3191" s="29" t="str">
        <f>_xlfn.XLOOKUP($D3191,mapping!$B$2:$B$124,mapping!$A$2:$A$124,,0)</f>
        <v>Data Scientist</v>
      </c>
      <c r="M3191" s="29" t="str">
        <f>_xlfn.XLOOKUP($C3191,mapping!$J$2:$J$5,mapping!$K$2:$K$5,,0)</f>
        <v>Full-Time</v>
      </c>
      <c r="N3191" s="29" t="str">
        <f>_xlfn.XLOOKUP($B3191,mapping!$G$2:$G$5,mapping!$H$2:$H$5,,0)</f>
        <v>Senior</v>
      </c>
      <c r="O3191" s="29" t="str">
        <f>_xlfn.XLOOKUP($J3191,mapping!$D$2:$D$56,mapping!$E$2:$E$56,,0)</f>
        <v>Ireland</v>
      </c>
      <c r="P3191" s="29" t="str">
        <f>_xlfn.XLOOKUP($K3191,mapping!$P$2:$P$4,mapping!$Q$2:$Q$4,,0)</f>
        <v>Medium</v>
      </c>
      <c r="Q3191" s="29" t="str">
        <f>_xlfn.XLOOKUP($I3191,mapping!$M$2:$M$4,mapping!$N$2:$N$4,,0)</f>
        <v>On-site</v>
      </c>
    </row>
    <row r="3192" spans="1:17" x14ac:dyDescent="0.25">
      <c r="A3192" s="28">
        <v>2023</v>
      </c>
      <c r="B3192" s="29" t="s">
        <v>21</v>
      </c>
      <c r="C3192" s="29" t="s">
        <v>12</v>
      </c>
      <c r="D3192" s="29" t="s">
        <v>26</v>
      </c>
      <c r="E3192" s="28">
        <v>180000</v>
      </c>
      <c r="F3192" s="29" t="s">
        <v>14</v>
      </c>
      <c r="G3192" s="28">
        <v>180000</v>
      </c>
      <c r="H3192" s="29" t="s">
        <v>17</v>
      </c>
      <c r="I3192" s="28">
        <v>0</v>
      </c>
      <c r="J3192" s="29" t="s">
        <v>17</v>
      </c>
      <c r="K3192" s="29" t="s">
        <v>16</v>
      </c>
      <c r="L3192" s="29" t="str">
        <f>_xlfn.XLOOKUP($D3192,mapping!$B$2:$B$124,mapping!$A$2:$A$124,,0)</f>
        <v>Data Engineer</v>
      </c>
      <c r="M3192" s="29" t="str">
        <f>_xlfn.XLOOKUP($C3192,mapping!$J$2:$J$5,mapping!$K$2:$K$5,,0)</f>
        <v>Full-Time</v>
      </c>
      <c r="N3192" s="29" t="str">
        <f>_xlfn.XLOOKUP($B3192,mapping!$G$2:$G$5,mapping!$H$2:$H$5,,0)</f>
        <v>Senior</v>
      </c>
      <c r="O3192" s="29" t="str">
        <f>_xlfn.XLOOKUP($J3192,mapping!$D$2:$D$56,mapping!$E$2:$E$56,,0)</f>
        <v>United States</v>
      </c>
      <c r="P3192" s="29" t="str">
        <f>_xlfn.XLOOKUP($K3192,mapping!$P$2:$P$4,mapping!$Q$2:$Q$4,,0)</f>
        <v>Medium</v>
      </c>
      <c r="Q3192" s="29" t="str">
        <f>_xlfn.XLOOKUP($I3192,mapping!$M$2:$M$4,mapping!$N$2:$N$4,,0)</f>
        <v>On-site</v>
      </c>
    </row>
    <row r="3193" spans="1:17" x14ac:dyDescent="0.25">
      <c r="A3193" s="28">
        <v>2024</v>
      </c>
      <c r="B3193" s="29" t="s">
        <v>29</v>
      </c>
      <c r="C3193" s="29" t="s">
        <v>12</v>
      </c>
      <c r="D3193" s="29" t="s">
        <v>57</v>
      </c>
      <c r="E3193" s="28">
        <v>198000</v>
      </c>
      <c r="F3193" s="29" t="s">
        <v>14</v>
      </c>
      <c r="G3193" s="28">
        <v>198000</v>
      </c>
      <c r="H3193" s="29" t="s">
        <v>17</v>
      </c>
      <c r="I3193" s="28">
        <v>0</v>
      </c>
      <c r="J3193" s="29" t="s">
        <v>17</v>
      </c>
      <c r="K3193" s="29" t="s">
        <v>16</v>
      </c>
      <c r="L3193" s="29" t="str">
        <f>_xlfn.XLOOKUP($D3193,mapping!$B$2:$B$124,mapping!$A$2:$A$124,,0)</f>
        <v>Data Scientist</v>
      </c>
      <c r="M3193" s="29" t="str">
        <f>_xlfn.XLOOKUP($C3193,mapping!$J$2:$J$5,mapping!$K$2:$K$5,,0)</f>
        <v>Full-Time</v>
      </c>
      <c r="N3193" s="29" t="str">
        <f>_xlfn.XLOOKUP($B3193,mapping!$G$2:$G$5,mapping!$H$2:$H$5,,0)</f>
        <v>Junior</v>
      </c>
      <c r="O3193" s="29" t="str">
        <f>_xlfn.XLOOKUP($J3193,mapping!$D$2:$D$56,mapping!$E$2:$E$56,,0)</f>
        <v>United States</v>
      </c>
      <c r="P3193" s="29" t="str">
        <f>_xlfn.XLOOKUP($K3193,mapping!$P$2:$P$4,mapping!$Q$2:$Q$4,,0)</f>
        <v>Medium</v>
      </c>
      <c r="Q3193" s="29" t="str">
        <f>_xlfn.XLOOKUP($I3193,mapping!$M$2:$M$4,mapping!$N$2:$N$4,,0)</f>
        <v>On-site</v>
      </c>
    </row>
    <row r="3194" spans="1:17" x14ac:dyDescent="0.25">
      <c r="A3194" s="28">
        <v>2022</v>
      </c>
      <c r="B3194" s="29" t="s">
        <v>11</v>
      </c>
      <c r="C3194" s="29" t="s">
        <v>12</v>
      </c>
      <c r="D3194" s="29" t="s">
        <v>26</v>
      </c>
      <c r="E3194" s="28">
        <v>78000</v>
      </c>
      <c r="F3194" s="29" t="s">
        <v>14</v>
      </c>
      <c r="G3194" s="28">
        <v>78000</v>
      </c>
      <c r="H3194" s="29" t="s">
        <v>137</v>
      </c>
      <c r="I3194" s="28">
        <v>100</v>
      </c>
      <c r="J3194" s="29" t="s">
        <v>137</v>
      </c>
      <c r="K3194" s="29" t="s">
        <v>16</v>
      </c>
      <c r="L3194" s="29" t="str">
        <f>_xlfn.XLOOKUP($D3194,mapping!$B$2:$B$124,mapping!$A$2:$A$124,,0)</f>
        <v>Data Engineer</v>
      </c>
      <c r="M3194" s="29" t="str">
        <f>_xlfn.XLOOKUP($C3194,mapping!$J$2:$J$5,mapping!$K$2:$K$5,,0)</f>
        <v>Full-Time</v>
      </c>
      <c r="N3194" s="29" t="str">
        <f>_xlfn.XLOOKUP($B3194,mapping!$G$2:$G$5,mapping!$H$2:$H$5,,0)</f>
        <v>Mid-Level</v>
      </c>
      <c r="O3194" s="29" t="str">
        <f>_xlfn.XLOOKUP($J3194,mapping!$D$2:$D$56,mapping!$E$2:$E$56,,0)</f>
        <v>Brazil</v>
      </c>
      <c r="P3194" s="29" t="str">
        <f>_xlfn.XLOOKUP($K3194,mapping!$P$2:$P$4,mapping!$Q$2:$Q$4,,0)</f>
        <v>Medium</v>
      </c>
      <c r="Q3194" s="29" t="str">
        <f>_xlfn.XLOOKUP($I3194,mapping!$M$2:$M$4,mapping!$N$2:$N$4,,0)</f>
        <v>Remote</v>
      </c>
    </row>
    <row r="3195" spans="1:17" x14ac:dyDescent="0.25">
      <c r="A3195" s="28">
        <v>2021</v>
      </c>
      <c r="B3195" s="29" t="s">
        <v>11</v>
      </c>
      <c r="C3195" s="29" t="s">
        <v>12</v>
      </c>
      <c r="D3195" s="29" t="s">
        <v>26</v>
      </c>
      <c r="E3195" s="28">
        <v>110000</v>
      </c>
      <c r="F3195" s="29" t="s">
        <v>14</v>
      </c>
      <c r="G3195" s="28">
        <v>110000</v>
      </c>
      <c r="H3195" s="29" t="s">
        <v>17</v>
      </c>
      <c r="I3195" s="28">
        <v>100</v>
      </c>
      <c r="J3195" s="29" t="s">
        <v>17</v>
      </c>
      <c r="K3195" s="29" t="s">
        <v>33</v>
      </c>
      <c r="L3195" s="29" t="str">
        <f>_xlfn.XLOOKUP($D3195,mapping!$B$2:$B$124,mapping!$A$2:$A$124,,0)</f>
        <v>Data Engineer</v>
      </c>
      <c r="M3195" s="29" t="str">
        <f>_xlfn.XLOOKUP($C3195,mapping!$J$2:$J$5,mapping!$K$2:$K$5,,0)</f>
        <v>Full-Time</v>
      </c>
      <c r="N3195" s="29" t="str">
        <f>_xlfn.XLOOKUP($B3195,mapping!$G$2:$G$5,mapping!$H$2:$H$5,,0)</f>
        <v>Mid-Level</v>
      </c>
      <c r="O3195" s="29" t="str">
        <f>_xlfn.XLOOKUP($J3195,mapping!$D$2:$D$56,mapping!$E$2:$E$56,,0)</f>
        <v>United States</v>
      </c>
      <c r="P3195" s="29" t="str">
        <f>_xlfn.XLOOKUP($K3195,mapping!$P$2:$P$4,mapping!$Q$2:$Q$4,,0)</f>
        <v>Large</v>
      </c>
      <c r="Q3195" s="29" t="str">
        <f>_xlfn.XLOOKUP($I3195,mapping!$M$2:$M$4,mapping!$N$2:$N$4,,0)</f>
        <v>Remote</v>
      </c>
    </row>
    <row r="3196" spans="1:17" x14ac:dyDescent="0.25">
      <c r="A3196" s="28">
        <v>2023</v>
      </c>
      <c r="B3196" s="29" t="s">
        <v>11</v>
      </c>
      <c r="C3196" s="29" t="s">
        <v>12</v>
      </c>
      <c r="D3196" s="29" t="s">
        <v>26</v>
      </c>
      <c r="E3196" s="28">
        <v>161500</v>
      </c>
      <c r="F3196" s="29" t="s">
        <v>14</v>
      </c>
      <c r="G3196" s="28">
        <v>161500</v>
      </c>
      <c r="H3196" s="29" t="s">
        <v>17</v>
      </c>
      <c r="I3196" s="28">
        <v>100</v>
      </c>
      <c r="J3196" s="29" t="s">
        <v>17</v>
      </c>
      <c r="K3196" s="29" t="s">
        <v>16</v>
      </c>
      <c r="L3196" s="29" t="str">
        <f>_xlfn.XLOOKUP($D3196,mapping!$B$2:$B$124,mapping!$A$2:$A$124,,0)</f>
        <v>Data Engineer</v>
      </c>
      <c r="M3196" s="29" t="str">
        <f>_xlfn.XLOOKUP($C3196,mapping!$J$2:$J$5,mapping!$K$2:$K$5,,0)</f>
        <v>Full-Time</v>
      </c>
      <c r="N3196" s="29" t="str">
        <f>_xlfn.XLOOKUP($B3196,mapping!$G$2:$G$5,mapping!$H$2:$H$5,,0)</f>
        <v>Mid-Level</v>
      </c>
      <c r="O3196" s="29" t="str">
        <f>_xlfn.XLOOKUP($J3196,mapping!$D$2:$D$56,mapping!$E$2:$E$56,,0)</f>
        <v>United States</v>
      </c>
      <c r="P3196" s="29" t="str">
        <f>_xlfn.XLOOKUP($K3196,mapping!$P$2:$P$4,mapping!$Q$2:$Q$4,,0)</f>
        <v>Medium</v>
      </c>
      <c r="Q3196" s="29" t="str">
        <f>_xlfn.XLOOKUP($I3196,mapping!$M$2:$M$4,mapping!$N$2:$N$4,,0)</f>
        <v>Remote</v>
      </c>
    </row>
    <row r="3197" spans="1:17" x14ac:dyDescent="0.25">
      <c r="A3197" s="28">
        <v>2023</v>
      </c>
      <c r="B3197" s="29" t="s">
        <v>21</v>
      </c>
      <c r="C3197" s="29" t="s">
        <v>12</v>
      </c>
      <c r="D3197" s="29" t="s">
        <v>13</v>
      </c>
      <c r="E3197" s="28">
        <v>135000</v>
      </c>
      <c r="F3197" s="29" t="s">
        <v>14</v>
      </c>
      <c r="G3197" s="28">
        <v>135000</v>
      </c>
      <c r="H3197" s="29" t="s">
        <v>17</v>
      </c>
      <c r="I3197" s="28">
        <v>100</v>
      </c>
      <c r="J3197" s="29" t="s">
        <v>17</v>
      </c>
      <c r="K3197" s="29" t="s">
        <v>16</v>
      </c>
      <c r="L3197" s="29" t="str">
        <f>_xlfn.XLOOKUP($D3197,mapping!$B$2:$B$124,mapping!$A$2:$A$124,,0)</f>
        <v>Data Analyst</v>
      </c>
      <c r="M3197" s="29" t="str">
        <f>_xlfn.XLOOKUP($C3197,mapping!$J$2:$J$5,mapping!$K$2:$K$5,,0)</f>
        <v>Full-Time</v>
      </c>
      <c r="N3197" s="29" t="str">
        <f>_xlfn.XLOOKUP($B3197,mapping!$G$2:$G$5,mapping!$H$2:$H$5,,0)</f>
        <v>Senior</v>
      </c>
      <c r="O3197" s="29" t="str">
        <f>_xlfn.XLOOKUP($J3197,mapping!$D$2:$D$56,mapping!$E$2:$E$56,,0)</f>
        <v>United States</v>
      </c>
      <c r="P3197" s="29" t="str">
        <f>_xlfn.XLOOKUP($K3197,mapping!$P$2:$P$4,mapping!$Q$2:$Q$4,,0)</f>
        <v>Medium</v>
      </c>
      <c r="Q3197" s="29" t="str">
        <f>_xlfn.XLOOKUP($I3197,mapping!$M$2:$M$4,mapping!$N$2:$N$4,,0)</f>
        <v>Remote</v>
      </c>
    </row>
    <row r="3198" spans="1:17" x14ac:dyDescent="0.25">
      <c r="A3198" s="28">
        <v>2024</v>
      </c>
      <c r="B3198" s="29" t="s">
        <v>21</v>
      </c>
      <c r="C3198" s="29" t="s">
        <v>12</v>
      </c>
      <c r="D3198" s="29" t="s">
        <v>22</v>
      </c>
      <c r="E3198" s="28">
        <v>177700</v>
      </c>
      <c r="F3198" s="29" t="s">
        <v>14</v>
      </c>
      <c r="G3198" s="28">
        <v>177700</v>
      </c>
      <c r="H3198" s="29" t="s">
        <v>17</v>
      </c>
      <c r="I3198" s="28">
        <v>0</v>
      </c>
      <c r="J3198" s="29" t="s">
        <v>17</v>
      </c>
      <c r="K3198" s="29" t="s">
        <v>16</v>
      </c>
      <c r="L3198" s="29" t="str">
        <f>_xlfn.XLOOKUP($D3198,mapping!$B$2:$B$124,mapping!$A$2:$A$124,,0)</f>
        <v>Data Scientist</v>
      </c>
      <c r="M3198" s="29" t="str">
        <f>_xlfn.XLOOKUP($C3198,mapping!$J$2:$J$5,mapping!$K$2:$K$5,,0)</f>
        <v>Full-Time</v>
      </c>
      <c r="N3198" s="29" t="str">
        <f>_xlfn.XLOOKUP($B3198,mapping!$G$2:$G$5,mapping!$H$2:$H$5,,0)</f>
        <v>Senior</v>
      </c>
      <c r="O3198" s="29" t="str">
        <f>_xlfn.XLOOKUP($J3198,mapping!$D$2:$D$56,mapping!$E$2:$E$56,,0)</f>
        <v>United States</v>
      </c>
      <c r="P3198" s="29" t="str">
        <f>_xlfn.XLOOKUP($K3198,mapping!$P$2:$P$4,mapping!$Q$2:$Q$4,,0)</f>
        <v>Medium</v>
      </c>
      <c r="Q3198" s="29" t="str">
        <f>_xlfn.XLOOKUP($I3198,mapping!$M$2:$M$4,mapping!$N$2:$N$4,,0)</f>
        <v>On-site</v>
      </c>
    </row>
    <row r="3199" spans="1:17" x14ac:dyDescent="0.25">
      <c r="A3199" s="28">
        <v>2023</v>
      </c>
      <c r="B3199" s="29" t="s">
        <v>21</v>
      </c>
      <c r="C3199" s="29" t="s">
        <v>12</v>
      </c>
      <c r="D3199" s="29" t="s">
        <v>22</v>
      </c>
      <c r="E3199" s="28">
        <v>203500</v>
      </c>
      <c r="F3199" s="29" t="s">
        <v>14</v>
      </c>
      <c r="G3199" s="28">
        <v>203500</v>
      </c>
      <c r="H3199" s="29" t="s">
        <v>17</v>
      </c>
      <c r="I3199" s="28">
        <v>0</v>
      </c>
      <c r="J3199" s="29" t="s">
        <v>17</v>
      </c>
      <c r="K3199" s="29" t="s">
        <v>16</v>
      </c>
      <c r="L3199" s="29" t="str">
        <f>_xlfn.XLOOKUP($D3199,mapping!$B$2:$B$124,mapping!$A$2:$A$124,,0)</f>
        <v>Data Scientist</v>
      </c>
      <c r="M3199" s="29" t="str">
        <f>_xlfn.XLOOKUP($C3199,mapping!$J$2:$J$5,mapping!$K$2:$K$5,,0)</f>
        <v>Full-Time</v>
      </c>
      <c r="N3199" s="29" t="str">
        <f>_xlfn.XLOOKUP($B3199,mapping!$G$2:$G$5,mapping!$H$2:$H$5,,0)</f>
        <v>Senior</v>
      </c>
      <c r="O3199" s="29" t="str">
        <f>_xlfn.XLOOKUP($J3199,mapping!$D$2:$D$56,mapping!$E$2:$E$56,,0)</f>
        <v>United States</v>
      </c>
      <c r="P3199" s="29" t="str">
        <f>_xlfn.XLOOKUP($K3199,mapping!$P$2:$P$4,mapping!$Q$2:$Q$4,,0)</f>
        <v>Medium</v>
      </c>
      <c r="Q3199" s="29" t="str">
        <f>_xlfn.XLOOKUP($I3199,mapping!$M$2:$M$4,mapping!$N$2:$N$4,,0)</f>
        <v>On-site</v>
      </c>
    </row>
    <row r="3200" spans="1:17" x14ac:dyDescent="0.25">
      <c r="A3200" s="28">
        <v>2023</v>
      </c>
      <c r="B3200" s="29" t="s">
        <v>21</v>
      </c>
      <c r="C3200" s="29" t="s">
        <v>12</v>
      </c>
      <c r="D3200" s="29" t="s">
        <v>26</v>
      </c>
      <c r="E3200" s="28">
        <v>90000</v>
      </c>
      <c r="F3200" s="29" t="s">
        <v>14</v>
      </c>
      <c r="G3200" s="28">
        <v>90000</v>
      </c>
      <c r="H3200" s="29" t="s">
        <v>17</v>
      </c>
      <c r="I3200" s="28">
        <v>0</v>
      </c>
      <c r="J3200" s="29" t="s">
        <v>17</v>
      </c>
      <c r="K3200" s="29" t="s">
        <v>16</v>
      </c>
      <c r="L3200" s="29" t="str">
        <f>_xlfn.XLOOKUP($D3200,mapping!$B$2:$B$124,mapping!$A$2:$A$124,,0)</f>
        <v>Data Engineer</v>
      </c>
      <c r="M3200" s="29" t="str">
        <f>_xlfn.XLOOKUP($C3200,mapping!$J$2:$J$5,mapping!$K$2:$K$5,,0)</f>
        <v>Full-Time</v>
      </c>
      <c r="N3200" s="29" t="str">
        <f>_xlfn.XLOOKUP($B3200,mapping!$G$2:$G$5,mapping!$H$2:$H$5,,0)</f>
        <v>Senior</v>
      </c>
      <c r="O3200" s="29" t="str">
        <f>_xlfn.XLOOKUP($J3200,mapping!$D$2:$D$56,mapping!$E$2:$E$56,,0)</f>
        <v>United States</v>
      </c>
      <c r="P3200" s="29" t="str">
        <f>_xlfn.XLOOKUP($K3200,mapping!$P$2:$P$4,mapping!$Q$2:$Q$4,,0)</f>
        <v>Medium</v>
      </c>
      <c r="Q3200" s="29" t="str">
        <f>_xlfn.XLOOKUP($I3200,mapping!$M$2:$M$4,mapping!$N$2:$N$4,,0)</f>
        <v>On-site</v>
      </c>
    </row>
    <row r="3201" spans="1:17" x14ac:dyDescent="0.25">
      <c r="A3201" s="28">
        <v>2023</v>
      </c>
      <c r="B3201" s="29" t="s">
        <v>29</v>
      </c>
      <c r="C3201" s="29" t="s">
        <v>12</v>
      </c>
      <c r="D3201" s="29" t="s">
        <v>26</v>
      </c>
      <c r="E3201" s="28">
        <v>220000</v>
      </c>
      <c r="F3201" s="29" t="s">
        <v>14</v>
      </c>
      <c r="G3201" s="28">
        <v>220000</v>
      </c>
      <c r="H3201" s="29" t="s">
        <v>17</v>
      </c>
      <c r="I3201" s="28">
        <v>0</v>
      </c>
      <c r="J3201" s="29" t="s">
        <v>17</v>
      </c>
      <c r="K3201" s="29" t="s">
        <v>16</v>
      </c>
      <c r="L3201" s="29" t="str">
        <f>_xlfn.XLOOKUP($D3201,mapping!$B$2:$B$124,mapping!$A$2:$A$124,,0)</f>
        <v>Data Engineer</v>
      </c>
      <c r="M3201" s="29" t="str">
        <f>_xlfn.XLOOKUP($C3201,mapping!$J$2:$J$5,mapping!$K$2:$K$5,,0)</f>
        <v>Full-Time</v>
      </c>
      <c r="N3201" s="29" t="str">
        <f>_xlfn.XLOOKUP($B3201,mapping!$G$2:$G$5,mapping!$H$2:$H$5,,0)</f>
        <v>Junior</v>
      </c>
      <c r="O3201" s="29" t="str">
        <f>_xlfn.XLOOKUP($J3201,mapping!$D$2:$D$56,mapping!$E$2:$E$56,,0)</f>
        <v>United States</v>
      </c>
      <c r="P3201" s="29" t="str">
        <f>_xlfn.XLOOKUP($K3201,mapping!$P$2:$P$4,mapping!$Q$2:$Q$4,,0)</f>
        <v>Medium</v>
      </c>
      <c r="Q3201" s="29" t="str">
        <f>_xlfn.XLOOKUP($I3201,mapping!$M$2:$M$4,mapping!$N$2:$N$4,,0)</f>
        <v>On-site</v>
      </c>
    </row>
    <row r="3202" spans="1:17" x14ac:dyDescent="0.25">
      <c r="A3202" s="28">
        <v>2023</v>
      </c>
      <c r="B3202" s="29" t="s">
        <v>21</v>
      </c>
      <c r="C3202" s="29" t="s">
        <v>12</v>
      </c>
      <c r="D3202" s="29" t="s">
        <v>22</v>
      </c>
      <c r="E3202" s="28">
        <v>140250</v>
      </c>
      <c r="F3202" s="29" t="s">
        <v>14</v>
      </c>
      <c r="G3202" s="28">
        <v>140250</v>
      </c>
      <c r="H3202" s="29" t="s">
        <v>17</v>
      </c>
      <c r="I3202" s="28">
        <v>100</v>
      </c>
      <c r="J3202" s="29" t="s">
        <v>17</v>
      </c>
      <c r="K3202" s="29" t="s">
        <v>16</v>
      </c>
      <c r="L3202" s="29" t="str">
        <f>_xlfn.XLOOKUP($D3202,mapping!$B$2:$B$124,mapping!$A$2:$A$124,,0)</f>
        <v>Data Scientist</v>
      </c>
      <c r="M3202" s="29" t="str">
        <f>_xlfn.XLOOKUP($C3202,mapping!$J$2:$J$5,mapping!$K$2:$K$5,,0)</f>
        <v>Full-Time</v>
      </c>
      <c r="N3202" s="29" t="str">
        <f>_xlfn.XLOOKUP($B3202,mapping!$G$2:$G$5,mapping!$H$2:$H$5,,0)</f>
        <v>Senior</v>
      </c>
      <c r="O3202" s="29" t="str">
        <f>_xlfn.XLOOKUP($J3202,mapping!$D$2:$D$56,mapping!$E$2:$E$56,,0)</f>
        <v>United States</v>
      </c>
      <c r="P3202" s="29" t="str">
        <f>_xlfn.XLOOKUP($K3202,mapping!$P$2:$P$4,mapping!$Q$2:$Q$4,,0)</f>
        <v>Medium</v>
      </c>
      <c r="Q3202" s="29" t="str">
        <f>_xlfn.XLOOKUP($I3202,mapping!$M$2:$M$4,mapping!$N$2:$N$4,,0)</f>
        <v>Remote</v>
      </c>
    </row>
    <row r="3203" spans="1:17" x14ac:dyDescent="0.25">
      <c r="A3203" s="28">
        <v>2024</v>
      </c>
      <c r="B3203" s="29" t="s">
        <v>21</v>
      </c>
      <c r="C3203" s="29" t="s">
        <v>12</v>
      </c>
      <c r="D3203" s="29" t="s">
        <v>95</v>
      </c>
      <c r="E3203" s="28">
        <v>66000</v>
      </c>
      <c r="F3203" s="29" t="s">
        <v>27</v>
      </c>
      <c r="G3203" s="28">
        <v>82500</v>
      </c>
      <c r="H3203" s="29" t="s">
        <v>28</v>
      </c>
      <c r="I3203" s="28">
        <v>0</v>
      </c>
      <c r="J3203" s="29" t="s">
        <v>28</v>
      </c>
      <c r="K3203" s="29" t="s">
        <v>16</v>
      </c>
      <c r="L3203" s="29" t="str">
        <f>_xlfn.XLOOKUP($D3203,mapping!$B$2:$B$124,mapping!$A$2:$A$124,,0)</f>
        <v>Business Intelligence</v>
      </c>
      <c r="M3203" s="29" t="str">
        <f>_xlfn.XLOOKUP($C3203,mapping!$J$2:$J$5,mapping!$K$2:$K$5,,0)</f>
        <v>Full-Time</v>
      </c>
      <c r="N3203" s="29" t="str">
        <f>_xlfn.XLOOKUP($B3203,mapping!$G$2:$G$5,mapping!$H$2:$H$5,,0)</f>
        <v>Senior</v>
      </c>
      <c r="O3203" s="29" t="str">
        <f>_xlfn.XLOOKUP($J3203,mapping!$D$2:$D$56,mapping!$E$2:$E$56,,0)</f>
        <v>United Kingdom</v>
      </c>
      <c r="P3203" s="29" t="str">
        <f>_xlfn.XLOOKUP($K3203,mapping!$P$2:$P$4,mapping!$Q$2:$Q$4,,0)</f>
        <v>Medium</v>
      </c>
      <c r="Q3203" s="29" t="str">
        <f>_xlfn.XLOOKUP($I3203,mapping!$M$2:$M$4,mapping!$N$2:$N$4,,0)</f>
        <v>On-site</v>
      </c>
    </row>
    <row r="3204" spans="1:17" x14ac:dyDescent="0.25">
      <c r="A3204" s="28">
        <v>2024</v>
      </c>
      <c r="B3204" s="29" t="s">
        <v>21</v>
      </c>
      <c r="C3204" s="29" t="s">
        <v>12</v>
      </c>
      <c r="D3204" s="29" t="s">
        <v>154</v>
      </c>
      <c r="E3204" s="28">
        <v>102500</v>
      </c>
      <c r="F3204" s="29" t="s">
        <v>14</v>
      </c>
      <c r="G3204" s="28">
        <v>102500</v>
      </c>
      <c r="H3204" s="29" t="s">
        <v>17</v>
      </c>
      <c r="I3204" s="28">
        <v>100</v>
      </c>
      <c r="J3204" s="29" t="s">
        <v>17</v>
      </c>
      <c r="K3204" s="29" t="s">
        <v>16</v>
      </c>
      <c r="L3204" s="29" t="str">
        <f>_xlfn.XLOOKUP($D3204,mapping!$B$2:$B$124,mapping!$A$2:$A$124,,0)</f>
        <v>Cloud Engineer</v>
      </c>
      <c r="M3204" s="29" t="str">
        <f>_xlfn.XLOOKUP($C3204,mapping!$J$2:$J$5,mapping!$K$2:$K$5,,0)</f>
        <v>Full-Time</v>
      </c>
      <c r="N3204" s="29" t="str">
        <f>_xlfn.XLOOKUP($B3204,mapping!$G$2:$G$5,mapping!$H$2:$H$5,,0)</f>
        <v>Senior</v>
      </c>
      <c r="O3204" s="29" t="str">
        <f>_xlfn.XLOOKUP($J3204,mapping!$D$2:$D$56,mapping!$E$2:$E$56,,0)</f>
        <v>United States</v>
      </c>
      <c r="P3204" s="29" t="str">
        <f>_xlfn.XLOOKUP($K3204,mapping!$P$2:$P$4,mapping!$Q$2:$Q$4,,0)</f>
        <v>Medium</v>
      </c>
      <c r="Q3204" s="29" t="str">
        <f>_xlfn.XLOOKUP($I3204,mapping!$M$2:$M$4,mapping!$N$2:$N$4,,0)</f>
        <v>Remote</v>
      </c>
    </row>
    <row r="3205" spans="1:17" x14ac:dyDescent="0.25">
      <c r="A3205" s="28">
        <v>2022</v>
      </c>
      <c r="B3205" s="29" t="s">
        <v>21</v>
      </c>
      <c r="C3205" s="29" t="s">
        <v>12</v>
      </c>
      <c r="D3205" s="29" t="s">
        <v>26</v>
      </c>
      <c r="E3205" s="28">
        <v>153600</v>
      </c>
      <c r="F3205" s="29" t="s">
        <v>14</v>
      </c>
      <c r="G3205" s="28">
        <v>153600</v>
      </c>
      <c r="H3205" s="29" t="s">
        <v>17</v>
      </c>
      <c r="I3205" s="28">
        <v>0</v>
      </c>
      <c r="J3205" s="29" t="s">
        <v>17</v>
      </c>
      <c r="K3205" s="29" t="s">
        <v>16</v>
      </c>
      <c r="L3205" s="29" t="str">
        <f>_xlfn.XLOOKUP($D3205,mapping!$B$2:$B$124,mapping!$A$2:$A$124,,0)</f>
        <v>Data Engineer</v>
      </c>
      <c r="M3205" s="29" t="str">
        <f>_xlfn.XLOOKUP($C3205,mapping!$J$2:$J$5,mapping!$K$2:$K$5,,0)</f>
        <v>Full-Time</v>
      </c>
      <c r="N3205" s="29" t="str">
        <f>_xlfn.XLOOKUP($B3205,mapping!$G$2:$G$5,mapping!$H$2:$H$5,,0)</f>
        <v>Senior</v>
      </c>
      <c r="O3205" s="29" t="str">
        <f>_xlfn.XLOOKUP($J3205,mapping!$D$2:$D$56,mapping!$E$2:$E$56,,0)</f>
        <v>United States</v>
      </c>
      <c r="P3205" s="29" t="str">
        <f>_xlfn.XLOOKUP($K3205,mapping!$P$2:$P$4,mapping!$Q$2:$Q$4,,0)</f>
        <v>Medium</v>
      </c>
      <c r="Q3205" s="29" t="str">
        <f>_xlfn.XLOOKUP($I3205,mapping!$M$2:$M$4,mapping!$N$2:$N$4,,0)</f>
        <v>On-site</v>
      </c>
    </row>
    <row r="3206" spans="1:17" x14ac:dyDescent="0.25">
      <c r="A3206" s="28">
        <v>2023</v>
      </c>
      <c r="B3206" s="29" t="s">
        <v>25</v>
      </c>
      <c r="C3206" s="29" t="s">
        <v>12</v>
      </c>
      <c r="D3206" s="29" t="s">
        <v>69</v>
      </c>
      <c r="E3206" s="28">
        <v>80000</v>
      </c>
      <c r="F3206" s="29" t="s">
        <v>14</v>
      </c>
      <c r="G3206" s="28">
        <v>80000</v>
      </c>
      <c r="H3206" s="29" t="s">
        <v>17</v>
      </c>
      <c r="I3206" s="28">
        <v>0</v>
      </c>
      <c r="J3206" s="29" t="s">
        <v>17</v>
      </c>
      <c r="K3206" s="29" t="s">
        <v>16</v>
      </c>
      <c r="L3206" s="29" t="str">
        <f>_xlfn.XLOOKUP($D3206,mapping!$B$2:$B$124,mapping!$A$2:$A$124,,0)</f>
        <v>Data Manager</v>
      </c>
      <c r="M3206" s="29" t="str">
        <f>_xlfn.XLOOKUP($C3206,mapping!$J$2:$J$5,mapping!$K$2:$K$5,,0)</f>
        <v>Full-Time</v>
      </c>
      <c r="N3206" s="29" t="str">
        <f>_xlfn.XLOOKUP($B3206,mapping!$G$2:$G$5,mapping!$H$2:$H$5,,0)</f>
        <v>Executive</v>
      </c>
      <c r="O3206" s="29" t="str">
        <f>_xlfn.XLOOKUP($J3206,mapping!$D$2:$D$56,mapping!$E$2:$E$56,,0)</f>
        <v>United States</v>
      </c>
      <c r="P3206" s="29" t="str">
        <f>_xlfn.XLOOKUP($K3206,mapping!$P$2:$P$4,mapping!$Q$2:$Q$4,,0)</f>
        <v>Medium</v>
      </c>
      <c r="Q3206" s="29" t="str">
        <f>_xlfn.XLOOKUP($I3206,mapping!$M$2:$M$4,mapping!$N$2:$N$4,,0)</f>
        <v>On-site</v>
      </c>
    </row>
    <row r="3207" spans="1:17" x14ac:dyDescent="0.25">
      <c r="A3207" s="28">
        <v>2024</v>
      </c>
      <c r="B3207" s="29" t="s">
        <v>29</v>
      </c>
      <c r="C3207" s="29" t="s">
        <v>12</v>
      </c>
      <c r="D3207" s="29" t="s">
        <v>13</v>
      </c>
      <c r="E3207" s="28">
        <v>115000</v>
      </c>
      <c r="F3207" s="29" t="s">
        <v>14</v>
      </c>
      <c r="G3207" s="28">
        <v>115000</v>
      </c>
      <c r="H3207" s="29" t="s">
        <v>17</v>
      </c>
      <c r="I3207" s="28">
        <v>0</v>
      </c>
      <c r="J3207" s="29" t="s">
        <v>17</v>
      </c>
      <c r="K3207" s="29" t="s">
        <v>16</v>
      </c>
      <c r="L3207" s="29" t="str">
        <f>_xlfn.XLOOKUP($D3207,mapping!$B$2:$B$124,mapping!$A$2:$A$124,,0)</f>
        <v>Data Analyst</v>
      </c>
      <c r="M3207" s="29" t="str">
        <f>_xlfn.XLOOKUP($C3207,mapping!$J$2:$J$5,mapping!$K$2:$K$5,,0)</f>
        <v>Full-Time</v>
      </c>
      <c r="N3207" s="29" t="str">
        <f>_xlfn.XLOOKUP($B3207,mapping!$G$2:$G$5,mapping!$H$2:$H$5,,0)</f>
        <v>Junior</v>
      </c>
      <c r="O3207" s="29" t="str">
        <f>_xlfn.XLOOKUP($J3207,mapping!$D$2:$D$56,mapping!$E$2:$E$56,,0)</f>
        <v>United States</v>
      </c>
      <c r="P3207" s="29" t="str">
        <f>_xlfn.XLOOKUP($K3207,mapping!$P$2:$P$4,mapping!$Q$2:$Q$4,,0)</f>
        <v>Medium</v>
      </c>
      <c r="Q3207" s="29" t="str">
        <f>_xlfn.XLOOKUP($I3207,mapping!$M$2:$M$4,mapping!$N$2:$N$4,,0)</f>
        <v>On-site</v>
      </c>
    </row>
    <row r="3208" spans="1:17" x14ac:dyDescent="0.25">
      <c r="A3208" s="28">
        <v>2023</v>
      </c>
      <c r="B3208" s="29" t="s">
        <v>21</v>
      </c>
      <c r="C3208" s="29" t="s">
        <v>12</v>
      </c>
      <c r="D3208" s="29" t="s">
        <v>18</v>
      </c>
      <c r="E3208" s="28">
        <v>140000</v>
      </c>
      <c r="F3208" s="29" t="s">
        <v>14</v>
      </c>
      <c r="G3208" s="28">
        <v>140000</v>
      </c>
      <c r="H3208" s="29" t="s">
        <v>17</v>
      </c>
      <c r="I3208" s="28">
        <v>100</v>
      </c>
      <c r="J3208" s="29" t="s">
        <v>17</v>
      </c>
      <c r="K3208" s="29" t="s">
        <v>16</v>
      </c>
      <c r="L3208" s="29" t="str">
        <f>_xlfn.XLOOKUP($D3208,mapping!$B$2:$B$124,mapping!$A$2:$A$124,,0)</f>
        <v>Machine Learning Engineer</v>
      </c>
      <c r="M3208" s="29" t="str">
        <f>_xlfn.XLOOKUP($C3208,mapping!$J$2:$J$5,mapping!$K$2:$K$5,,0)</f>
        <v>Full-Time</v>
      </c>
      <c r="N3208" s="29" t="str">
        <f>_xlfn.XLOOKUP($B3208,mapping!$G$2:$G$5,mapping!$H$2:$H$5,,0)</f>
        <v>Senior</v>
      </c>
      <c r="O3208" s="29" t="str">
        <f>_xlfn.XLOOKUP($J3208,mapping!$D$2:$D$56,mapping!$E$2:$E$56,,0)</f>
        <v>United States</v>
      </c>
      <c r="P3208" s="29" t="str">
        <f>_xlfn.XLOOKUP($K3208,mapping!$P$2:$P$4,mapping!$Q$2:$Q$4,,0)</f>
        <v>Medium</v>
      </c>
      <c r="Q3208" s="29" t="str">
        <f>_xlfn.XLOOKUP($I3208,mapping!$M$2:$M$4,mapping!$N$2:$N$4,,0)</f>
        <v>Remote</v>
      </c>
    </row>
    <row r="3209" spans="1:17" x14ac:dyDescent="0.25">
      <c r="A3209" s="28">
        <v>2024</v>
      </c>
      <c r="B3209" s="29" t="s">
        <v>11</v>
      </c>
      <c r="C3209" s="29" t="s">
        <v>12</v>
      </c>
      <c r="D3209" s="29" t="s">
        <v>58</v>
      </c>
      <c r="E3209" s="28">
        <v>267100</v>
      </c>
      <c r="F3209" s="29" t="s">
        <v>14</v>
      </c>
      <c r="G3209" s="28">
        <v>267100</v>
      </c>
      <c r="H3209" s="29" t="s">
        <v>17</v>
      </c>
      <c r="I3209" s="28">
        <v>0</v>
      </c>
      <c r="J3209" s="29" t="s">
        <v>17</v>
      </c>
      <c r="K3209" s="29" t="s">
        <v>16</v>
      </c>
      <c r="L3209" s="29" t="str">
        <f>_xlfn.XLOOKUP($D3209,mapping!$B$2:$B$124,mapping!$A$2:$A$124,,0)</f>
        <v>Data Manager</v>
      </c>
      <c r="M3209" s="29" t="str">
        <f>_xlfn.XLOOKUP($C3209,mapping!$J$2:$J$5,mapping!$K$2:$K$5,,0)</f>
        <v>Full-Time</v>
      </c>
      <c r="N3209" s="29" t="str">
        <f>_xlfn.XLOOKUP($B3209,mapping!$G$2:$G$5,mapping!$H$2:$H$5,,0)</f>
        <v>Mid-Level</v>
      </c>
      <c r="O3209" s="29" t="str">
        <f>_xlfn.XLOOKUP($J3209,mapping!$D$2:$D$56,mapping!$E$2:$E$56,,0)</f>
        <v>United States</v>
      </c>
      <c r="P3209" s="29" t="str">
        <f>_xlfn.XLOOKUP($K3209,mapping!$P$2:$P$4,mapping!$Q$2:$Q$4,,0)</f>
        <v>Medium</v>
      </c>
      <c r="Q3209" s="29" t="str">
        <f>_xlfn.XLOOKUP($I3209,mapping!$M$2:$M$4,mapping!$N$2:$N$4,,0)</f>
        <v>On-site</v>
      </c>
    </row>
    <row r="3210" spans="1:17" x14ac:dyDescent="0.25">
      <c r="A3210" s="28">
        <v>2021</v>
      </c>
      <c r="B3210" s="29" t="s">
        <v>29</v>
      </c>
      <c r="C3210" s="29" t="s">
        <v>12</v>
      </c>
      <c r="D3210" s="29" t="s">
        <v>22</v>
      </c>
      <c r="E3210" s="28">
        <v>90000</v>
      </c>
      <c r="F3210" s="29" t="s">
        <v>14</v>
      </c>
      <c r="G3210" s="28">
        <v>90000</v>
      </c>
      <c r="H3210" s="29" t="s">
        <v>17</v>
      </c>
      <c r="I3210" s="28">
        <v>100</v>
      </c>
      <c r="J3210" s="29" t="s">
        <v>17</v>
      </c>
      <c r="K3210" s="29" t="s">
        <v>56</v>
      </c>
      <c r="L3210" s="29" t="str">
        <f>_xlfn.XLOOKUP($D3210,mapping!$B$2:$B$124,mapping!$A$2:$A$124,,0)</f>
        <v>Data Scientist</v>
      </c>
      <c r="M3210" s="29" t="str">
        <f>_xlfn.XLOOKUP($C3210,mapping!$J$2:$J$5,mapping!$K$2:$K$5,,0)</f>
        <v>Full-Time</v>
      </c>
      <c r="N3210" s="29" t="str">
        <f>_xlfn.XLOOKUP($B3210,mapping!$G$2:$G$5,mapping!$H$2:$H$5,,0)</f>
        <v>Junior</v>
      </c>
      <c r="O3210" s="29" t="str">
        <f>_xlfn.XLOOKUP($J3210,mapping!$D$2:$D$56,mapping!$E$2:$E$56,,0)</f>
        <v>United States</v>
      </c>
      <c r="P3210" s="29" t="str">
        <f>_xlfn.XLOOKUP($K3210,mapping!$P$2:$P$4,mapping!$Q$2:$Q$4,,0)</f>
        <v>Small</v>
      </c>
      <c r="Q3210" s="29" t="str">
        <f>_xlfn.XLOOKUP($I3210,mapping!$M$2:$M$4,mapping!$N$2:$N$4,,0)</f>
        <v>Remote</v>
      </c>
    </row>
    <row r="3211" spans="1:17" x14ac:dyDescent="0.25">
      <c r="A3211" s="28">
        <v>2023</v>
      </c>
      <c r="B3211" s="29" t="s">
        <v>21</v>
      </c>
      <c r="C3211" s="29" t="s">
        <v>12</v>
      </c>
      <c r="D3211" s="29" t="s">
        <v>13</v>
      </c>
      <c r="E3211" s="28">
        <v>75000</v>
      </c>
      <c r="F3211" s="29" t="s">
        <v>14</v>
      </c>
      <c r="G3211" s="28">
        <v>75000</v>
      </c>
      <c r="H3211" s="29" t="s">
        <v>17</v>
      </c>
      <c r="I3211" s="28">
        <v>0</v>
      </c>
      <c r="J3211" s="29" t="s">
        <v>17</v>
      </c>
      <c r="K3211" s="29" t="s">
        <v>16</v>
      </c>
      <c r="L3211" s="29" t="str">
        <f>_xlfn.XLOOKUP($D3211,mapping!$B$2:$B$124,mapping!$A$2:$A$124,,0)</f>
        <v>Data Analyst</v>
      </c>
      <c r="M3211" s="29" t="str">
        <f>_xlfn.XLOOKUP($C3211,mapping!$J$2:$J$5,mapping!$K$2:$K$5,,0)</f>
        <v>Full-Time</v>
      </c>
      <c r="N3211" s="29" t="str">
        <f>_xlfn.XLOOKUP($B3211,mapping!$G$2:$G$5,mapping!$H$2:$H$5,,0)</f>
        <v>Senior</v>
      </c>
      <c r="O3211" s="29" t="str">
        <f>_xlfn.XLOOKUP($J3211,mapping!$D$2:$D$56,mapping!$E$2:$E$56,,0)</f>
        <v>United States</v>
      </c>
      <c r="P3211" s="29" t="str">
        <f>_xlfn.XLOOKUP($K3211,mapping!$P$2:$P$4,mapping!$Q$2:$Q$4,,0)</f>
        <v>Medium</v>
      </c>
      <c r="Q3211" s="29" t="str">
        <f>_xlfn.XLOOKUP($I3211,mapping!$M$2:$M$4,mapping!$N$2:$N$4,,0)</f>
        <v>On-site</v>
      </c>
    </row>
    <row r="3212" spans="1:17" x14ac:dyDescent="0.25">
      <c r="A3212" s="28">
        <v>2022</v>
      </c>
      <c r="B3212" s="29" t="s">
        <v>11</v>
      </c>
      <c r="C3212" s="29" t="s">
        <v>12</v>
      </c>
      <c r="D3212" s="29" t="s">
        <v>26</v>
      </c>
      <c r="E3212" s="28">
        <v>95000</v>
      </c>
      <c r="F3212" s="29" t="s">
        <v>14</v>
      </c>
      <c r="G3212" s="28">
        <v>95000</v>
      </c>
      <c r="H3212" s="29" t="s">
        <v>17</v>
      </c>
      <c r="I3212" s="28">
        <v>0</v>
      </c>
      <c r="J3212" s="29" t="s">
        <v>17</v>
      </c>
      <c r="K3212" s="29" t="s">
        <v>16</v>
      </c>
      <c r="L3212" s="29" t="str">
        <f>_xlfn.XLOOKUP($D3212,mapping!$B$2:$B$124,mapping!$A$2:$A$124,,0)</f>
        <v>Data Engineer</v>
      </c>
      <c r="M3212" s="29" t="str">
        <f>_xlfn.XLOOKUP($C3212,mapping!$J$2:$J$5,mapping!$K$2:$K$5,,0)</f>
        <v>Full-Time</v>
      </c>
      <c r="N3212" s="29" t="str">
        <f>_xlfn.XLOOKUP($B3212,mapping!$G$2:$G$5,mapping!$H$2:$H$5,,0)</f>
        <v>Mid-Level</v>
      </c>
      <c r="O3212" s="29" t="str">
        <f>_xlfn.XLOOKUP($J3212,mapping!$D$2:$D$56,mapping!$E$2:$E$56,,0)</f>
        <v>United States</v>
      </c>
      <c r="P3212" s="29" t="str">
        <f>_xlfn.XLOOKUP($K3212,mapping!$P$2:$P$4,mapping!$Q$2:$Q$4,,0)</f>
        <v>Medium</v>
      </c>
      <c r="Q3212" s="29" t="str">
        <f>_xlfn.XLOOKUP($I3212,mapping!$M$2:$M$4,mapping!$N$2:$N$4,,0)</f>
        <v>On-site</v>
      </c>
    </row>
    <row r="3213" spans="1:17" x14ac:dyDescent="0.25">
      <c r="A3213" s="28">
        <v>2024</v>
      </c>
      <c r="B3213" s="29" t="s">
        <v>11</v>
      </c>
      <c r="C3213" s="29" t="s">
        <v>12</v>
      </c>
      <c r="D3213" s="29" t="s">
        <v>51</v>
      </c>
      <c r="E3213" s="28">
        <v>136000</v>
      </c>
      <c r="F3213" s="29" t="s">
        <v>14</v>
      </c>
      <c r="G3213" s="28">
        <v>136000</v>
      </c>
      <c r="H3213" s="29" t="s">
        <v>17</v>
      </c>
      <c r="I3213" s="28">
        <v>0</v>
      </c>
      <c r="J3213" s="29" t="s">
        <v>17</v>
      </c>
      <c r="K3213" s="29" t="s">
        <v>33</v>
      </c>
      <c r="L3213" s="29" t="str">
        <f>_xlfn.XLOOKUP($D3213,mapping!$B$2:$B$124,mapping!$A$2:$A$124,,0)</f>
        <v>Applied Scientist</v>
      </c>
      <c r="M3213" s="29" t="str">
        <f>_xlfn.XLOOKUP($C3213,mapping!$J$2:$J$5,mapping!$K$2:$K$5,,0)</f>
        <v>Full-Time</v>
      </c>
      <c r="N3213" s="29" t="str">
        <f>_xlfn.XLOOKUP($B3213,mapping!$G$2:$G$5,mapping!$H$2:$H$5,,0)</f>
        <v>Mid-Level</v>
      </c>
      <c r="O3213" s="29" t="str">
        <f>_xlfn.XLOOKUP($J3213,mapping!$D$2:$D$56,mapping!$E$2:$E$56,,0)</f>
        <v>United States</v>
      </c>
      <c r="P3213" s="29" t="str">
        <f>_xlfn.XLOOKUP($K3213,mapping!$P$2:$P$4,mapping!$Q$2:$Q$4,,0)</f>
        <v>Large</v>
      </c>
      <c r="Q3213" s="29" t="str">
        <f>_xlfn.XLOOKUP($I3213,mapping!$M$2:$M$4,mapping!$N$2:$N$4,,0)</f>
        <v>On-site</v>
      </c>
    </row>
    <row r="3214" spans="1:17" x14ac:dyDescent="0.25">
      <c r="A3214" s="28">
        <v>2024</v>
      </c>
      <c r="B3214" s="29" t="s">
        <v>11</v>
      </c>
      <c r="C3214" s="29" t="s">
        <v>12</v>
      </c>
      <c r="D3214" s="29" t="s">
        <v>22</v>
      </c>
      <c r="E3214" s="28">
        <v>115000</v>
      </c>
      <c r="F3214" s="29" t="s">
        <v>14</v>
      </c>
      <c r="G3214" s="28">
        <v>115000</v>
      </c>
      <c r="H3214" s="29" t="s">
        <v>17</v>
      </c>
      <c r="I3214" s="28">
        <v>100</v>
      </c>
      <c r="J3214" s="29" t="s">
        <v>17</v>
      </c>
      <c r="K3214" s="29" t="s">
        <v>16</v>
      </c>
      <c r="L3214" s="29" t="str">
        <f>_xlfn.XLOOKUP($D3214,mapping!$B$2:$B$124,mapping!$A$2:$A$124,,0)</f>
        <v>Data Scientist</v>
      </c>
      <c r="M3214" s="29" t="str">
        <f>_xlfn.XLOOKUP($C3214,mapping!$J$2:$J$5,mapping!$K$2:$K$5,,0)</f>
        <v>Full-Time</v>
      </c>
      <c r="N3214" s="29" t="str">
        <f>_xlfn.XLOOKUP($B3214,mapping!$G$2:$G$5,mapping!$H$2:$H$5,,0)</f>
        <v>Mid-Level</v>
      </c>
      <c r="O3214" s="29" t="str">
        <f>_xlfn.XLOOKUP($J3214,mapping!$D$2:$D$56,mapping!$E$2:$E$56,,0)</f>
        <v>United States</v>
      </c>
      <c r="P3214" s="29" t="str">
        <f>_xlfn.XLOOKUP($K3214,mapping!$P$2:$P$4,mapping!$Q$2:$Q$4,,0)</f>
        <v>Medium</v>
      </c>
      <c r="Q3214" s="29" t="str">
        <f>_xlfn.XLOOKUP($I3214,mapping!$M$2:$M$4,mapping!$N$2:$N$4,,0)</f>
        <v>Remote</v>
      </c>
    </row>
    <row r="3215" spans="1:17" x14ac:dyDescent="0.25">
      <c r="A3215" s="28">
        <v>2023</v>
      </c>
      <c r="B3215" s="29" t="s">
        <v>21</v>
      </c>
      <c r="C3215" s="29" t="s">
        <v>12</v>
      </c>
      <c r="D3215" s="29" t="s">
        <v>89</v>
      </c>
      <c r="E3215" s="28">
        <v>82000</v>
      </c>
      <c r="F3215" s="29" t="s">
        <v>14</v>
      </c>
      <c r="G3215" s="28">
        <v>82000</v>
      </c>
      <c r="H3215" s="29" t="s">
        <v>17</v>
      </c>
      <c r="I3215" s="28">
        <v>0</v>
      </c>
      <c r="J3215" s="29" t="s">
        <v>17</v>
      </c>
      <c r="K3215" s="29" t="s">
        <v>16</v>
      </c>
      <c r="L3215" s="29" t="str">
        <f>_xlfn.XLOOKUP($D3215,mapping!$B$2:$B$124,mapping!$A$2:$A$124,,0)</f>
        <v>Data Specialist</v>
      </c>
      <c r="M3215" s="29" t="str">
        <f>_xlfn.XLOOKUP($C3215,mapping!$J$2:$J$5,mapping!$K$2:$K$5,,0)</f>
        <v>Full-Time</v>
      </c>
      <c r="N3215" s="29" t="str">
        <f>_xlfn.XLOOKUP($B3215,mapping!$G$2:$G$5,mapping!$H$2:$H$5,,0)</f>
        <v>Senior</v>
      </c>
      <c r="O3215" s="29" t="str">
        <f>_xlfn.XLOOKUP($J3215,mapping!$D$2:$D$56,mapping!$E$2:$E$56,,0)</f>
        <v>United States</v>
      </c>
      <c r="P3215" s="29" t="str">
        <f>_xlfn.XLOOKUP($K3215,mapping!$P$2:$P$4,mapping!$Q$2:$Q$4,,0)</f>
        <v>Medium</v>
      </c>
      <c r="Q3215" s="29" t="str">
        <f>_xlfn.XLOOKUP($I3215,mapping!$M$2:$M$4,mapping!$N$2:$N$4,,0)</f>
        <v>On-site</v>
      </c>
    </row>
    <row r="3216" spans="1:17" x14ac:dyDescent="0.25">
      <c r="A3216" s="28">
        <v>2023</v>
      </c>
      <c r="B3216" s="29" t="s">
        <v>21</v>
      </c>
      <c r="C3216" s="29" t="s">
        <v>12</v>
      </c>
      <c r="D3216" s="29" t="s">
        <v>22</v>
      </c>
      <c r="E3216" s="28">
        <v>156000</v>
      </c>
      <c r="F3216" s="29" t="s">
        <v>14</v>
      </c>
      <c r="G3216" s="28">
        <v>156000</v>
      </c>
      <c r="H3216" s="29" t="s">
        <v>45</v>
      </c>
      <c r="I3216" s="28">
        <v>100</v>
      </c>
      <c r="J3216" s="29" t="s">
        <v>45</v>
      </c>
      <c r="K3216" s="29" t="s">
        <v>16</v>
      </c>
      <c r="L3216" s="29" t="str">
        <f>_xlfn.XLOOKUP($D3216,mapping!$B$2:$B$124,mapping!$A$2:$A$124,,0)</f>
        <v>Data Scientist</v>
      </c>
      <c r="M3216" s="29" t="str">
        <f>_xlfn.XLOOKUP($C3216,mapping!$J$2:$J$5,mapping!$K$2:$K$5,,0)</f>
        <v>Full-Time</v>
      </c>
      <c r="N3216" s="29" t="str">
        <f>_xlfn.XLOOKUP($B3216,mapping!$G$2:$G$5,mapping!$H$2:$H$5,,0)</f>
        <v>Senior</v>
      </c>
      <c r="O3216" s="29" t="str">
        <f>_xlfn.XLOOKUP($J3216,mapping!$D$2:$D$56,mapping!$E$2:$E$56,,0)</f>
        <v>Canada</v>
      </c>
      <c r="P3216" s="29" t="str">
        <f>_xlfn.XLOOKUP($K3216,mapping!$P$2:$P$4,mapping!$Q$2:$Q$4,,0)</f>
        <v>Medium</v>
      </c>
      <c r="Q3216" s="29" t="str">
        <f>_xlfn.XLOOKUP($I3216,mapping!$M$2:$M$4,mapping!$N$2:$N$4,,0)</f>
        <v>Remote</v>
      </c>
    </row>
    <row r="3217" spans="1:17" x14ac:dyDescent="0.25">
      <c r="A3217" s="28">
        <v>2023</v>
      </c>
      <c r="B3217" s="29" t="s">
        <v>21</v>
      </c>
      <c r="C3217" s="29" t="s">
        <v>12</v>
      </c>
      <c r="D3217" s="29" t="s">
        <v>13</v>
      </c>
      <c r="E3217" s="28">
        <v>180400</v>
      </c>
      <c r="F3217" s="29" t="s">
        <v>14</v>
      </c>
      <c r="G3217" s="28">
        <v>180400</v>
      </c>
      <c r="H3217" s="29" t="s">
        <v>17</v>
      </c>
      <c r="I3217" s="28">
        <v>0</v>
      </c>
      <c r="J3217" s="29" t="s">
        <v>17</v>
      </c>
      <c r="K3217" s="29" t="s">
        <v>16</v>
      </c>
      <c r="L3217" s="29" t="str">
        <f>_xlfn.XLOOKUP($D3217,mapping!$B$2:$B$124,mapping!$A$2:$A$124,,0)</f>
        <v>Data Analyst</v>
      </c>
      <c r="M3217" s="29" t="str">
        <f>_xlfn.XLOOKUP($C3217,mapping!$J$2:$J$5,mapping!$K$2:$K$5,,0)</f>
        <v>Full-Time</v>
      </c>
      <c r="N3217" s="29" t="str">
        <f>_xlfn.XLOOKUP($B3217,mapping!$G$2:$G$5,mapping!$H$2:$H$5,,0)</f>
        <v>Senior</v>
      </c>
      <c r="O3217" s="29" t="str">
        <f>_xlfn.XLOOKUP($J3217,mapping!$D$2:$D$56,mapping!$E$2:$E$56,,0)</f>
        <v>United States</v>
      </c>
      <c r="P3217" s="29" t="str">
        <f>_xlfn.XLOOKUP($K3217,mapping!$P$2:$P$4,mapping!$Q$2:$Q$4,,0)</f>
        <v>Medium</v>
      </c>
      <c r="Q3217" s="29" t="str">
        <f>_xlfn.XLOOKUP($I3217,mapping!$M$2:$M$4,mapping!$N$2:$N$4,,0)</f>
        <v>On-site</v>
      </c>
    </row>
    <row r="3218" spans="1:17" x14ac:dyDescent="0.25">
      <c r="A3218" s="28">
        <v>2023</v>
      </c>
      <c r="B3218" s="29" t="s">
        <v>21</v>
      </c>
      <c r="C3218" s="29" t="s">
        <v>12</v>
      </c>
      <c r="D3218" s="29" t="s">
        <v>22</v>
      </c>
      <c r="E3218" s="28">
        <v>104000</v>
      </c>
      <c r="F3218" s="29" t="s">
        <v>14</v>
      </c>
      <c r="G3218" s="28">
        <v>104000</v>
      </c>
      <c r="H3218" s="29" t="s">
        <v>17</v>
      </c>
      <c r="I3218" s="28">
        <v>100</v>
      </c>
      <c r="J3218" s="29" t="s">
        <v>17</v>
      </c>
      <c r="K3218" s="29" t="s">
        <v>16</v>
      </c>
      <c r="L3218" s="29" t="str">
        <f>_xlfn.XLOOKUP($D3218,mapping!$B$2:$B$124,mapping!$A$2:$A$124,,0)</f>
        <v>Data Scientist</v>
      </c>
      <c r="M3218" s="29" t="str">
        <f>_xlfn.XLOOKUP($C3218,mapping!$J$2:$J$5,mapping!$K$2:$K$5,,0)</f>
        <v>Full-Time</v>
      </c>
      <c r="N3218" s="29" t="str">
        <f>_xlfn.XLOOKUP($B3218,mapping!$G$2:$G$5,mapping!$H$2:$H$5,,0)</f>
        <v>Senior</v>
      </c>
      <c r="O3218" s="29" t="str">
        <f>_xlfn.XLOOKUP($J3218,mapping!$D$2:$D$56,mapping!$E$2:$E$56,,0)</f>
        <v>United States</v>
      </c>
      <c r="P3218" s="29" t="str">
        <f>_xlfn.XLOOKUP($K3218,mapping!$P$2:$P$4,mapping!$Q$2:$Q$4,,0)</f>
        <v>Medium</v>
      </c>
      <c r="Q3218" s="29" t="str">
        <f>_xlfn.XLOOKUP($I3218,mapping!$M$2:$M$4,mapping!$N$2:$N$4,,0)</f>
        <v>Remote</v>
      </c>
    </row>
    <row r="3219" spans="1:17" x14ac:dyDescent="0.25">
      <c r="A3219" s="28">
        <v>2023</v>
      </c>
      <c r="B3219" s="29" t="s">
        <v>21</v>
      </c>
      <c r="C3219" s="29" t="s">
        <v>12</v>
      </c>
      <c r="D3219" s="29" t="s">
        <v>22</v>
      </c>
      <c r="E3219" s="28">
        <v>180000</v>
      </c>
      <c r="F3219" s="29" t="s">
        <v>14</v>
      </c>
      <c r="G3219" s="28">
        <v>180000</v>
      </c>
      <c r="H3219" s="29" t="s">
        <v>17</v>
      </c>
      <c r="I3219" s="28">
        <v>100</v>
      </c>
      <c r="J3219" s="29" t="s">
        <v>17</v>
      </c>
      <c r="K3219" s="29" t="s">
        <v>16</v>
      </c>
      <c r="L3219" s="29" t="str">
        <f>_xlfn.XLOOKUP($D3219,mapping!$B$2:$B$124,mapping!$A$2:$A$124,,0)</f>
        <v>Data Scientist</v>
      </c>
      <c r="M3219" s="29" t="str">
        <f>_xlfn.XLOOKUP($C3219,mapping!$J$2:$J$5,mapping!$K$2:$K$5,,0)</f>
        <v>Full-Time</v>
      </c>
      <c r="N3219" s="29" t="str">
        <f>_xlfn.XLOOKUP($B3219,mapping!$G$2:$G$5,mapping!$H$2:$H$5,,0)</f>
        <v>Senior</v>
      </c>
      <c r="O3219" s="29" t="str">
        <f>_xlfn.XLOOKUP($J3219,mapping!$D$2:$D$56,mapping!$E$2:$E$56,,0)</f>
        <v>United States</v>
      </c>
      <c r="P3219" s="29" t="str">
        <f>_xlfn.XLOOKUP($K3219,mapping!$P$2:$P$4,mapping!$Q$2:$Q$4,,0)</f>
        <v>Medium</v>
      </c>
      <c r="Q3219" s="29" t="str">
        <f>_xlfn.XLOOKUP($I3219,mapping!$M$2:$M$4,mapping!$N$2:$N$4,,0)</f>
        <v>Remote</v>
      </c>
    </row>
    <row r="3220" spans="1:17" x14ac:dyDescent="0.25">
      <c r="A3220" s="28">
        <v>2023</v>
      </c>
      <c r="B3220" s="29" t="s">
        <v>11</v>
      </c>
      <c r="C3220" s="29" t="s">
        <v>12</v>
      </c>
      <c r="D3220" s="29" t="s">
        <v>22</v>
      </c>
      <c r="E3220" s="28">
        <v>135000</v>
      </c>
      <c r="F3220" s="29" t="s">
        <v>14</v>
      </c>
      <c r="G3220" s="28">
        <v>135000</v>
      </c>
      <c r="H3220" s="29" t="s">
        <v>17</v>
      </c>
      <c r="I3220" s="28">
        <v>0</v>
      </c>
      <c r="J3220" s="29" t="s">
        <v>17</v>
      </c>
      <c r="K3220" s="29" t="s">
        <v>16</v>
      </c>
      <c r="L3220" s="29" t="str">
        <f>_xlfn.XLOOKUP($D3220,mapping!$B$2:$B$124,mapping!$A$2:$A$124,,0)</f>
        <v>Data Scientist</v>
      </c>
      <c r="M3220" s="29" t="str">
        <f>_xlfn.XLOOKUP($C3220,mapping!$J$2:$J$5,mapping!$K$2:$K$5,,0)</f>
        <v>Full-Time</v>
      </c>
      <c r="N3220" s="29" t="str">
        <f>_xlfn.XLOOKUP($B3220,mapping!$G$2:$G$5,mapping!$H$2:$H$5,,0)</f>
        <v>Mid-Level</v>
      </c>
      <c r="O3220" s="29" t="str">
        <f>_xlfn.XLOOKUP($J3220,mapping!$D$2:$D$56,mapping!$E$2:$E$56,,0)</f>
        <v>United States</v>
      </c>
      <c r="P3220" s="29" t="str">
        <f>_xlfn.XLOOKUP($K3220,mapping!$P$2:$P$4,mapping!$Q$2:$Q$4,,0)</f>
        <v>Medium</v>
      </c>
      <c r="Q3220" s="29" t="str">
        <f>_xlfn.XLOOKUP($I3220,mapping!$M$2:$M$4,mapping!$N$2:$N$4,,0)</f>
        <v>On-site</v>
      </c>
    </row>
    <row r="3221" spans="1:17" x14ac:dyDescent="0.25">
      <c r="A3221" s="28">
        <v>2024</v>
      </c>
      <c r="B3221" s="29" t="s">
        <v>21</v>
      </c>
      <c r="C3221" s="29" t="s">
        <v>12</v>
      </c>
      <c r="D3221" s="29" t="s">
        <v>18</v>
      </c>
      <c r="E3221" s="28">
        <v>164000</v>
      </c>
      <c r="F3221" s="29" t="s">
        <v>14</v>
      </c>
      <c r="G3221" s="28">
        <v>164000</v>
      </c>
      <c r="H3221" s="29" t="s">
        <v>17</v>
      </c>
      <c r="I3221" s="28">
        <v>100</v>
      </c>
      <c r="J3221" s="29" t="s">
        <v>17</v>
      </c>
      <c r="K3221" s="29" t="s">
        <v>16</v>
      </c>
      <c r="L3221" s="29" t="str">
        <f>_xlfn.XLOOKUP($D3221,mapping!$B$2:$B$124,mapping!$A$2:$A$124,,0)</f>
        <v>Machine Learning Engineer</v>
      </c>
      <c r="M3221" s="29" t="str">
        <f>_xlfn.XLOOKUP($C3221,mapping!$J$2:$J$5,mapping!$K$2:$K$5,,0)</f>
        <v>Full-Time</v>
      </c>
      <c r="N3221" s="29" t="str">
        <f>_xlfn.XLOOKUP($B3221,mapping!$G$2:$G$5,mapping!$H$2:$H$5,,0)</f>
        <v>Senior</v>
      </c>
      <c r="O3221" s="29" t="str">
        <f>_xlfn.XLOOKUP($J3221,mapping!$D$2:$D$56,mapping!$E$2:$E$56,,0)</f>
        <v>United States</v>
      </c>
      <c r="P3221" s="29" t="str">
        <f>_xlfn.XLOOKUP($K3221,mapping!$P$2:$P$4,mapping!$Q$2:$Q$4,,0)</f>
        <v>Medium</v>
      </c>
      <c r="Q3221" s="29" t="str">
        <f>_xlfn.XLOOKUP($I3221,mapping!$M$2:$M$4,mapping!$N$2:$N$4,,0)</f>
        <v>Remote</v>
      </c>
    </row>
    <row r="3222" spans="1:17" x14ac:dyDescent="0.25">
      <c r="A3222" s="28">
        <v>2024</v>
      </c>
      <c r="B3222" s="29" t="s">
        <v>11</v>
      </c>
      <c r="C3222" s="29" t="s">
        <v>12</v>
      </c>
      <c r="D3222" s="29" t="s">
        <v>18</v>
      </c>
      <c r="E3222" s="28">
        <v>210100</v>
      </c>
      <c r="F3222" s="29" t="s">
        <v>14</v>
      </c>
      <c r="G3222" s="28">
        <v>210100</v>
      </c>
      <c r="H3222" s="29" t="s">
        <v>17</v>
      </c>
      <c r="I3222" s="28">
        <v>0</v>
      </c>
      <c r="J3222" s="29" t="s">
        <v>17</v>
      </c>
      <c r="K3222" s="29" t="s">
        <v>16</v>
      </c>
      <c r="L3222" s="29" t="str">
        <f>_xlfn.XLOOKUP($D3222,mapping!$B$2:$B$124,mapping!$A$2:$A$124,,0)</f>
        <v>Machine Learning Engineer</v>
      </c>
      <c r="M3222" s="29" t="str">
        <f>_xlfn.XLOOKUP($C3222,mapping!$J$2:$J$5,mapping!$K$2:$K$5,,0)</f>
        <v>Full-Time</v>
      </c>
      <c r="N3222" s="29" t="str">
        <f>_xlfn.XLOOKUP($B3222,mapping!$G$2:$G$5,mapping!$H$2:$H$5,,0)</f>
        <v>Mid-Level</v>
      </c>
      <c r="O3222" s="29" t="str">
        <f>_xlfn.XLOOKUP($J3222,mapping!$D$2:$D$56,mapping!$E$2:$E$56,,0)</f>
        <v>United States</v>
      </c>
      <c r="P3222" s="29" t="str">
        <f>_xlfn.XLOOKUP($K3222,mapping!$P$2:$P$4,mapping!$Q$2:$Q$4,,0)</f>
        <v>Medium</v>
      </c>
      <c r="Q3222" s="29" t="str">
        <f>_xlfn.XLOOKUP($I3222,mapping!$M$2:$M$4,mapping!$N$2:$N$4,,0)</f>
        <v>On-site</v>
      </c>
    </row>
    <row r="3223" spans="1:17" x14ac:dyDescent="0.25">
      <c r="A3223" s="28">
        <v>2024</v>
      </c>
      <c r="B3223" s="29" t="s">
        <v>21</v>
      </c>
      <c r="C3223" s="29" t="s">
        <v>12</v>
      </c>
      <c r="D3223" s="29" t="s">
        <v>13</v>
      </c>
      <c r="E3223" s="28">
        <v>169000</v>
      </c>
      <c r="F3223" s="29" t="s">
        <v>14</v>
      </c>
      <c r="G3223" s="28">
        <v>169000</v>
      </c>
      <c r="H3223" s="29" t="s">
        <v>17</v>
      </c>
      <c r="I3223" s="28">
        <v>100</v>
      </c>
      <c r="J3223" s="29" t="s">
        <v>17</v>
      </c>
      <c r="K3223" s="29" t="s">
        <v>16</v>
      </c>
      <c r="L3223" s="29" t="str">
        <f>_xlfn.XLOOKUP($D3223,mapping!$B$2:$B$124,mapping!$A$2:$A$124,,0)</f>
        <v>Data Analyst</v>
      </c>
      <c r="M3223" s="29" t="str">
        <f>_xlfn.XLOOKUP($C3223,mapping!$J$2:$J$5,mapping!$K$2:$K$5,,0)</f>
        <v>Full-Time</v>
      </c>
      <c r="N3223" s="29" t="str">
        <f>_xlfn.XLOOKUP($B3223,mapping!$G$2:$G$5,mapping!$H$2:$H$5,,0)</f>
        <v>Senior</v>
      </c>
      <c r="O3223" s="29" t="str">
        <f>_xlfn.XLOOKUP($J3223,mapping!$D$2:$D$56,mapping!$E$2:$E$56,,0)</f>
        <v>United States</v>
      </c>
      <c r="P3223" s="29" t="str">
        <f>_xlfn.XLOOKUP($K3223,mapping!$P$2:$P$4,mapping!$Q$2:$Q$4,,0)</f>
        <v>Medium</v>
      </c>
      <c r="Q3223" s="29" t="str">
        <f>_xlfn.XLOOKUP($I3223,mapping!$M$2:$M$4,mapping!$N$2:$N$4,,0)</f>
        <v>Remote</v>
      </c>
    </row>
    <row r="3224" spans="1:17" x14ac:dyDescent="0.25">
      <c r="A3224" s="28">
        <v>2023</v>
      </c>
      <c r="B3224" s="29" t="s">
        <v>29</v>
      </c>
      <c r="C3224" s="29" t="s">
        <v>12</v>
      </c>
      <c r="D3224" s="29" t="s">
        <v>13</v>
      </c>
      <c r="E3224" s="28">
        <v>100000</v>
      </c>
      <c r="F3224" s="29" t="s">
        <v>14</v>
      </c>
      <c r="G3224" s="28">
        <v>100000</v>
      </c>
      <c r="H3224" s="29" t="s">
        <v>17</v>
      </c>
      <c r="I3224" s="28">
        <v>50</v>
      </c>
      <c r="J3224" s="29" t="s">
        <v>17</v>
      </c>
      <c r="K3224" s="29" t="s">
        <v>16</v>
      </c>
      <c r="L3224" s="29" t="str">
        <f>_xlfn.XLOOKUP($D3224,mapping!$B$2:$B$124,mapping!$A$2:$A$124,,0)</f>
        <v>Data Analyst</v>
      </c>
      <c r="M3224" s="29" t="str">
        <f>_xlfn.XLOOKUP($C3224,mapping!$J$2:$J$5,mapping!$K$2:$K$5,,0)</f>
        <v>Full-Time</v>
      </c>
      <c r="N3224" s="29" t="str">
        <f>_xlfn.XLOOKUP($B3224,mapping!$G$2:$G$5,mapping!$H$2:$H$5,,0)</f>
        <v>Junior</v>
      </c>
      <c r="O3224" s="29" t="str">
        <f>_xlfn.XLOOKUP($J3224,mapping!$D$2:$D$56,mapping!$E$2:$E$56,,0)</f>
        <v>United States</v>
      </c>
      <c r="P3224" s="29" t="str">
        <f>_xlfn.XLOOKUP($K3224,mapping!$P$2:$P$4,mapping!$Q$2:$Q$4,,0)</f>
        <v>Medium</v>
      </c>
      <c r="Q3224" s="29" t="str">
        <f>_xlfn.XLOOKUP($I3224,mapping!$M$2:$M$4,mapping!$N$2:$N$4,,0)</f>
        <v>Hybrid</v>
      </c>
    </row>
    <row r="3225" spans="1:17" x14ac:dyDescent="0.25">
      <c r="A3225" s="28">
        <v>2023</v>
      </c>
      <c r="B3225" s="29" t="s">
        <v>11</v>
      </c>
      <c r="C3225" s="29" t="s">
        <v>12</v>
      </c>
      <c r="D3225" s="29" t="s">
        <v>26</v>
      </c>
      <c r="E3225" s="28">
        <v>130000</v>
      </c>
      <c r="F3225" s="29" t="s">
        <v>14</v>
      </c>
      <c r="G3225" s="28">
        <v>130000</v>
      </c>
      <c r="H3225" s="29" t="s">
        <v>17</v>
      </c>
      <c r="I3225" s="28">
        <v>0</v>
      </c>
      <c r="J3225" s="29" t="s">
        <v>17</v>
      </c>
      <c r="K3225" s="29" t="s">
        <v>16</v>
      </c>
      <c r="L3225" s="29" t="str">
        <f>_xlfn.XLOOKUP($D3225,mapping!$B$2:$B$124,mapping!$A$2:$A$124,,0)</f>
        <v>Data Engineer</v>
      </c>
      <c r="M3225" s="29" t="str">
        <f>_xlfn.XLOOKUP($C3225,mapping!$J$2:$J$5,mapping!$K$2:$K$5,,0)</f>
        <v>Full-Time</v>
      </c>
      <c r="N3225" s="29" t="str">
        <f>_xlfn.XLOOKUP($B3225,mapping!$G$2:$G$5,mapping!$H$2:$H$5,,0)</f>
        <v>Mid-Level</v>
      </c>
      <c r="O3225" s="29" t="str">
        <f>_xlfn.XLOOKUP($J3225,mapping!$D$2:$D$56,mapping!$E$2:$E$56,,0)</f>
        <v>United States</v>
      </c>
      <c r="P3225" s="29" t="str">
        <f>_xlfn.XLOOKUP($K3225,mapping!$P$2:$P$4,mapping!$Q$2:$Q$4,,0)</f>
        <v>Medium</v>
      </c>
      <c r="Q3225" s="29" t="str">
        <f>_xlfn.XLOOKUP($I3225,mapping!$M$2:$M$4,mapping!$N$2:$N$4,,0)</f>
        <v>On-site</v>
      </c>
    </row>
    <row r="3226" spans="1:17" x14ac:dyDescent="0.25">
      <c r="A3226" s="28">
        <v>2024</v>
      </c>
      <c r="B3226" s="29" t="s">
        <v>11</v>
      </c>
      <c r="C3226" s="29" t="s">
        <v>12</v>
      </c>
      <c r="D3226" s="29" t="s">
        <v>22</v>
      </c>
      <c r="E3226" s="28">
        <v>90000</v>
      </c>
      <c r="F3226" s="29" t="s">
        <v>14</v>
      </c>
      <c r="G3226" s="28">
        <v>90000</v>
      </c>
      <c r="H3226" s="29" t="s">
        <v>17</v>
      </c>
      <c r="I3226" s="28">
        <v>100</v>
      </c>
      <c r="J3226" s="29" t="s">
        <v>17</v>
      </c>
      <c r="K3226" s="29" t="s">
        <v>16</v>
      </c>
      <c r="L3226" s="29" t="str">
        <f>_xlfn.XLOOKUP($D3226,mapping!$B$2:$B$124,mapping!$A$2:$A$124,,0)</f>
        <v>Data Scientist</v>
      </c>
      <c r="M3226" s="29" t="str">
        <f>_xlfn.XLOOKUP($C3226,mapping!$J$2:$J$5,mapping!$K$2:$K$5,,0)</f>
        <v>Full-Time</v>
      </c>
      <c r="N3226" s="29" t="str">
        <f>_xlfn.XLOOKUP($B3226,mapping!$G$2:$G$5,mapping!$H$2:$H$5,,0)</f>
        <v>Mid-Level</v>
      </c>
      <c r="O3226" s="29" t="str">
        <f>_xlfn.XLOOKUP($J3226,mapping!$D$2:$D$56,mapping!$E$2:$E$56,,0)</f>
        <v>United States</v>
      </c>
      <c r="P3226" s="29" t="str">
        <f>_xlfn.XLOOKUP($K3226,mapping!$P$2:$P$4,mapping!$Q$2:$Q$4,,0)</f>
        <v>Medium</v>
      </c>
      <c r="Q3226" s="29" t="str">
        <f>_xlfn.XLOOKUP($I3226,mapping!$M$2:$M$4,mapping!$N$2:$N$4,,0)</f>
        <v>Remote</v>
      </c>
    </row>
    <row r="3227" spans="1:17" x14ac:dyDescent="0.25">
      <c r="A3227" s="28">
        <v>2023</v>
      </c>
      <c r="B3227" s="29" t="s">
        <v>21</v>
      </c>
      <c r="C3227" s="29" t="s">
        <v>12</v>
      </c>
      <c r="D3227" s="29" t="s">
        <v>26</v>
      </c>
      <c r="E3227" s="28">
        <v>127600</v>
      </c>
      <c r="F3227" s="29" t="s">
        <v>14</v>
      </c>
      <c r="G3227" s="28">
        <v>127600</v>
      </c>
      <c r="H3227" s="29" t="s">
        <v>17</v>
      </c>
      <c r="I3227" s="28">
        <v>100</v>
      </c>
      <c r="J3227" s="29" t="s">
        <v>17</v>
      </c>
      <c r="K3227" s="29" t="s">
        <v>16</v>
      </c>
      <c r="L3227" s="29" t="str">
        <f>_xlfn.XLOOKUP($D3227,mapping!$B$2:$B$124,mapping!$A$2:$A$124,,0)</f>
        <v>Data Engineer</v>
      </c>
      <c r="M3227" s="29" t="str">
        <f>_xlfn.XLOOKUP($C3227,mapping!$J$2:$J$5,mapping!$K$2:$K$5,,0)</f>
        <v>Full-Time</v>
      </c>
      <c r="N3227" s="29" t="str">
        <f>_xlfn.XLOOKUP($B3227,mapping!$G$2:$G$5,mapping!$H$2:$H$5,,0)</f>
        <v>Senior</v>
      </c>
      <c r="O3227" s="29" t="str">
        <f>_xlfn.XLOOKUP($J3227,mapping!$D$2:$D$56,mapping!$E$2:$E$56,,0)</f>
        <v>United States</v>
      </c>
      <c r="P3227" s="29" t="str">
        <f>_xlfn.XLOOKUP($K3227,mapping!$P$2:$P$4,mapping!$Q$2:$Q$4,,0)</f>
        <v>Medium</v>
      </c>
      <c r="Q3227" s="29" t="str">
        <f>_xlfn.XLOOKUP($I3227,mapping!$M$2:$M$4,mapping!$N$2:$N$4,,0)</f>
        <v>Remote</v>
      </c>
    </row>
    <row r="3228" spans="1:17" x14ac:dyDescent="0.25">
      <c r="A3228" s="28">
        <v>2024</v>
      </c>
      <c r="B3228" s="29" t="s">
        <v>21</v>
      </c>
      <c r="C3228" s="29" t="s">
        <v>12</v>
      </c>
      <c r="D3228" s="29" t="s">
        <v>48</v>
      </c>
      <c r="E3228" s="28">
        <v>179900</v>
      </c>
      <c r="F3228" s="29" t="s">
        <v>14</v>
      </c>
      <c r="G3228" s="28">
        <v>179900</v>
      </c>
      <c r="H3228" s="29" t="s">
        <v>17</v>
      </c>
      <c r="I3228" s="28">
        <v>100</v>
      </c>
      <c r="J3228" s="29" t="s">
        <v>17</v>
      </c>
      <c r="K3228" s="29" t="s">
        <v>16</v>
      </c>
      <c r="L3228" s="29" t="str">
        <f>_xlfn.XLOOKUP($D3228,mapping!$B$2:$B$124,mapping!$A$2:$A$124,,0)</f>
        <v>Data Engineer</v>
      </c>
      <c r="M3228" s="29" t="str">
        <f>_xlfn.XLOOKUP($C3228,mapping!$J$2:$J$5,mapping!$K$2:$K$5,,0)</f>
        <v>Full-Time</v>
      </c>
      <c r="N3228" s="29" t="str">
        <f>_xlfn.XLOOKUP($B3228,mapping!$G$2:$G$5,mapping!$H$2:$H$5,,0)</f>
        <v>Senior</v>
      </c>
      <c r="O3228" s="29" t="str">
        <f>_xlfn.XLOOKUP($J3228,mapping!$D$2:$D$56,mapping!$E$2:$E$56,,0)</f>
        <v>United States</v>
      </c>
      <c r="P3228" s="29" t="str">
        <f>_xlfn.XLOOKUP($K3228,mapping!$P$2:$P$4,mapping!$Q$2:$Q$4,,0)</f>
        <v>Medium</v>
      </c>
      <c r="Q3228" s="29" t="str">
        <f>_xlfn.XLOOKUP($I3228,mapping!$M$2:$M$4,mapping!$N$2:$N$4,,0)</f>
        <v>Remote</v>
      </c>
    </row>
    <row r="3229" spans="1:17" x14ac:dyDescent="0.25">
      <c r="A3229" s="28">
        <v>2021</v>
      </c>
      <c r="B3229" s="29" t="s">
        <v>29</v>
      </c>
      <c r="C3229" s="29" t="s">
        <v>12</v>
      </c>
      <c r="D3229" s="29" t="s">
        <v>107</v>
      </c>
      <c r="E3229" s="28">
        <v>54000</v>
      </c>
      <c r="F3229" s="29" t="s">
        <v>19</v>
      </c>
      <c r="G3229" s="28">
        <v>63831</v>
      </c>
      <c r="H3229" s="29" t="s">
        <v>36</v>
      </c>
      <c r="I3229" s="28">
        <v>50</v>
      </c>
      <c r="J3229" s="29" t="s">
        <v>36</v>
      </c>
      <c r="K3229" s="29" t="s">
        <v>33</v>
      </c>
      <c r="L3229" s="29" t="str">
        <f>_xlfn.XLOOKUP($D3229,mapping!$B$2:$B$124,mapping!$A$2:$A$124,,0)</f>
        <v>Data Scientist</v>
      </c>
      <c r="M3229" s="29" t="str">
        <f>_xlfn.XLOOKUP($C3229,mapping!$J$2:$J$5,mapping!$K$2:$K$5,,0)</f>
        <v>Full-Time</v>
      </c>
      <c r="N3229" s="29" t="str">
        <f>_xlfn.XLOOKUP($B3229,mapping!$G$2:$G$5,mapping!$H$2:$H$5,,0)</f>
        <v>Junior</v>
      </c>
      <c r="O3229" s="29" t="str">
        <f>_xlfn.XLOOKUP($J3229,mapping!$D$2:$D$56,mapping!$E$2:$E$56,,0)</f>
        <v>Germany</v>
      </c>
      <c r="P3229" s="29" t="str">
        <f>_xlfn.XLOOKUP($K3229,mapping!$P$2:$P$4,mapping!$Q$2:$Q$4,,0)</f>
        <v>Large</v>
      </c>
      <c r="Q3229" s="29" t="str">
        <f>_xlfn.XLOOKUP($I3229,mapping!$M$2:$M$4,mapping!$N$2:$N$4,,0)</f>
        <v>Hybrid</v>
      </c>
    </row>
    <row r="3230" spans="1:17" x14ac:dyDescent="0.25">
      <c r="A3230" s="28">
        <v>2024</v>
      </c>
      <c r="B3230" s="29" t="s">
        <v>11</v>
      </c>
      <c r="C3230" s="29" t="s">
        <v>12</v>
      </c>
      <c r="D3230" s="29" t="s">
        <v>172</v>
      </c>
      <c r="E3230" s="28">
        <v>69300</v>
      </c>
      <c r="F3230" s="29" t="s">
        <v>14</v>
      </c>
      <c r="G3230" s="28">
        <v>69300</v>
      </c>
      <c r="H3230" s="29" t="s">
        <v>45</v>
      </c>
      <c r="I3230" s="28">
        <v>0</v>
      </c>
      <c r="J3230" s="29" t="s">
        <v>45</v>
      </c>
      <c r="K3230" s="29" t="s">
        <v>16</v>
      </c>
      <c r="L3230" s="29" t="str">
        <f>_xlfn.XLOOKUP($D3230,mapping!$B$2:$B$124,mapping!$A$2:$A$124,,0)</f>
        <v>Data Manager</v>
      </c>
      <c r="M3230" s="29" t="str">
        <f>_xlfn.XLOOKUP($C3230,mapping!$J$2:$J$5,mapping!$K$2:$K$5,,0)</f>
        <v>Full-Time</v>
      </c>
      <c r="N3230" s="29" t="str">
        <f>_xlfn.XLOOKUP($B3230,mapping!$G$2:$G$5,mapping!$H$2:$H$5,,0)</f>
        <v>Mid-Level</v>
      </c>
      <c r="O3230" s="29" t="str">
        <f>_xlfn.XLOOKUP($J3230,mapping!$D$2:$D$56,mapping!$E$2:$E$56,,0)</f>
        <v>Canada</v>
      </c>
      <c r="P3230" s="29" t="str">
        <f>_xlfn.XLOOKUP($K3230,mapping!$P$2:$P$4,mapping!$Q$2:$Q$4,,0)</f>
        <v>Medium</v>
      </c>
      <c r="Q3230" s="29" t="str">
        <f>_xlfn.XLOOKUP($I3230,mapping!$M$2:$M$4,mapping!$N$2:$N$4,,0)</f>
        <v>On-site</v>
      </c>
    </row>
    <row r="3231" spans="1:17" x14ac:dyDescent="0.25">
      <c r="A3231" s="28">
        <v>2024</v>
      </c>
      <c r="B3231" s="29" t="s">
        <v>11</v>
      </c>
      <c r="C3231" s="29" t="s">
        <v>12</v>
      </c>
      <c r="D3231" s="29" t="s">
        <v>26</v>
      </c>
      <c r="E3231" s="28">
        <v>125000</v>
      </c>
      <c r="F3231" s="29" t="s">
        <v>14</v>
      </c>
      <c r="G3231" s="28">
        <v>125000</v>
      </c>
      <c r="H3231" s="29" t="s">
        <v>17</v>
      </c>
      <c r="I3231" s="28">
        <v>0</v>
      </c>
      <c r="J3231" s="29" t="s">
        <v>17</v>
      </c>
      <c r="K3231" s="29" t="s">
        <v>16</v>
      </c>
      <c r="L3231" s="29" t="str">
        <f>_xlfn.XLOOKUP($D3231,mapping!$B$2:$B$124,mapping!$A$2:$A$124,,0)</f>
        <v>Data Engineer</v>
      </c>
      <c r="M3231" s="29" t="str">
        <f>_xlfn.XLOOKUP($C3231,mapping!$J$2:$J$5,mapping!$K$2:$K$5,,0)</f>
        <v>Full-Time</v>
      </c>
      <c r="N3231" s="29" t="str">
        <f>_xlfn.XLOOKUP($B3231,mapping!$G$2:$G$5,mapping!$H$2:$H$5,,0)</f>
        <v>Mid-Level</v>
      </c>
      <c r="O3231" s="29" t="str">
        <f>_xlfn.XLOOKUP($J3231,mapping!$D$2:$D$56,mapping!$E$2:$E$56,,0)</f>
        <v>United States</v>
      </c>
      <c r="P3231" s="29" t="str">
        <f>_xlfn.XLOOKUP($K3231,mapping!$P$2:$P$4,mapping!$Q$2:$Q$4,,0)</f>
        <v>Medium</v>
      </c>
      <c r="Q3231" s="29" t="str">
        <f>_xlfn.XLOOKUP($I3231,mapping!$M$2:$M$4,mapping!$N$2:$N$4,,0)</f>
        <v>On-site</v>
      </c>
    </row>
    <row r="3232" spans="1:17" x14ac:dyDescent="0.25">
      <c r="A3232" s="28">
        <v>2024</v>
      </c>
      <c r="B3232" s="29" t="s">
        <v>11</v>
      </c>
      <c r="C3232" s="29" t="s">
        <v>12</v>
      </c>
      <c r="D3232" s="29" t="s">
        <v>23</v>
      </c>
      <c r="E3232" s="28">
        <v>118600</v>
      </c>
      <c r="F3232" s="29" t="s">
        <v>14</v>
      </c>
      <c r="G3232" s="28">
        <v>118600</v>
      </c>
      <c r="H3232" s="29" t="s">
        <v>17</v>
      </c>
      <c r="I3232" s="28">
        <v>0</v>
      </c>
      <c r="J3232" s="29" t="s">
        <v>17</v>
      </c>
      <c r="K3232" s="29" t="s">
        <v>16</v>
      </c>
      <c r="L3232" s="29" t="str">
        <f>_xlfn.XLOOKUP($D3232,mapping!$B$2:$B$124,mapping!$A$2:$A$124,,0)</f>
        <v>Researcher</v>
      </c>
      <c r="M3232" s="29" t="str">
        <f>_xlfn.XLOOKUP($C3232,mapping!$J$2:$J$5,mapping!$K$2:$K$5,,0)</f>
        <v>Full-Time</v>
      </c>
      <c r="N3232" s="29" t="str">
        <f>_xlfn.XLOOKUP($B3232,mapping!$G$2:$G$5,mapping!$H$2:$H$5,,0)</f>
        <v>Mid-Level</v>
      </c>
      <c r="O3232" s="29" t="str">
        <f>_xlfn.XLOOKUP($J3232,mapping!$D$2:$D$56,mapping!$E$2:$E$56,,0)</f>
        <v>United States</v>
      </c>
      <c r="P3232" s="29" t="str">
        <f>_xlfn.XLOOKUP($K3232,mapping!$P$2:$P$4,mapping!$Q$2:$Q$4,,0)</f>
        <v>Medium</v>
      </c>
      <c r="Q3232" s="29" t="str">
        <f>_xlfn.XLOOKUP($I3232,mapping!$M$2:$M$4,mapping!$N$2:$N$4,,0)</f>
        <v>On-site</v>
      </c>
    </row>
    <row r="3233" spans="1:17" x14ac:dyDescent="0.25">
      <c r="A3233" s="28">
        <v>2023</v>
      </c>
      <c r="B3233" s="29" t="s">
        <v>21</v>
      </c>
      <c r="C3233" s="29" t="s">
        <v>12</v>
      </c>
      <c r="D3233" s="29" t="s">
        <v>22</v>
      </c>
      <c r="E3233" s="28">
        <v>143750</v>
      </c>
      <c r="F3233" s="29" t="s">
        <v>14</v>
      </c>
      <c r="G3233" s="28">
        <v>143750</v>
      </c>
      <c r="H3233" s="29" t="s">
        <v>17</v>
      </c>
      <c r="I3233" s="28">
        <v>0</v>
      </c>
      <c r="J3233" s="29" t="s">
        <v>17</v>
      </c>
      <c r="K3233" s="29" t="s">
        <v>16</v>
      </c>
      <c r="L3233" s="29" t="str">
        <f>_xlfn.XLOOKUP($D3233,mapping!$B$2:$B$124,mapping!$A$2:$A$124,,0)</f>
        <v>Data Scientist</v>
      </c>
      <c r="M3233" s="29" t="str">
        <f>_xlfn.XLOOKUP($C3233,mapping!$J$2:$J$5,mapping!$K$2:$K$5,,0)</f>
        <v>Full-Time</v>
      </c>
      <c r="N3233" s="29" t="str">
        <f>_xlfn.XLOOKUP($B3233,mapping!$G$2:$G$5,mapping!$H$2:$H$5,,0)</f>
        <v>Senior</v>
      </c>
      <c r="O3233" s="29" t="str">
        <f>_xlfn.XLOOKUP($J3233,mapping!$D$2:$D$56,mapping!$E$2:$E$56,,0)</f>
        <v>United States</v>
      </c>
      <c r="P3233" s="29" t="str">
        <f>_xlfn.XLOOKUP($K3233,mapping!$P$2:$P$4,mapping!$Q$2:$Q$4,,0)</f>
        <v>Medium</v>
      </c>
      <c r="Q3233" s="29" t="str">
        <f>_xlfn.XLOOKUP($I3233,mapping!$M$2:$M$4,mapping!$N$2:$N$4,,0)</f>
        <v>On-site</v>
      </c>
    </row>
    <row r="3234" spans="1:17" x14ac:dyDescent="0.25">
      <c r="A3234" s="28">
        <v>2023</v>
      </c>
      <c r="B3234" s="29" t="s">
        <v>21</v>
      </c>
      <c r="C3234" s="29" t="s">
        <v>12</v>
      </c>
      <c r="D3234" s="29" t="s">
        <v>26</v>
      </c>
      <c r="E3234" s="28">
        <v>266000</v>
      </c>
      <c r="F3234" s="29" t="s">
        <v>14</v>
      </c>
      <c r="G3234" s="28">
        <v>266000</v>
      </c>
      <c r="H3234" s="29" t="s">
        <v>17</v>
      </c>
      <c r="I3234" s="28">
        <v>0</v>
      </c>
      <c r="J3234" s="29" t="s">
        <v>17</v>
      </c>
      <c r="K3234" s="29" t="s">
        <v>16</v>
      </c>
      <c r="L3234" s="29" t="str">
        <f>_xlfn.XLOOKUP($D3234,mapping!$B$2:$B$124,mapping!$A$2:$A$124,,0)</f>
        <v>Data Engineer</v>
      </c>
      <c r="M3234" s="29" t="str">
        <f>_xlfn.XLOOKUP($C3234,mapping!$J$2:$J$5,mapping!$K$2:$K$5,,0)</f>
        <v>Full-Time</v>
      </c>
      <c r="N3234" s="29" t="str">
        <f>_xlfn.XLOOKUP($B3234,mapping!$G$2:$G$5,mapping!$H$2:$H$5,,0)</f>
        <v>Senior</v>
      </c>
      <c r="O3234" s="29" t="str">
        <f>_xlfn.XLOOKUP($J3234,mapping!$D$2:$D$56,mapping!$E$2:$E$56,,0)</f>
        <v>United States</v>
      </c>
      <c r="P3234" s="29" t="str">
        <f>_xlfn.XLOOKUP($K3234,mapping!$P$2:$P$4,mapping!$Q$2:$Q$4,,0)</f>
        <v>Medium</v>
      </c>
      <c r="Q3234" s="29" t="str">
        <f>_xlfn.XLOOKUP($I3234,mapping!$M$2:$M$4,mapping!$N$2:$N$4,,0)</f>
        <v>On-site</v>
      </c>
    </row>
    <row r="3235" spans="1:17" x14ac:dyDescent="0.25">
      <c r="A3235" s="28">
        <v>2023</v>
      </c>
      <c r="B3235" s="29" t="s">
        <v>21</v>
      </c>
      <c r="C3235" s="29" t="s">
        <v>12</v>
      </c>
      <c r="D3235" s="29" t="s">
        <v>62</v>
      </c>
      <c r="E3235" s="28">
        <v>79600</v>
      </c>
      <c r="F3235" s="29" t="s">
        <v>14</v>
      </c>
      <c r="G3235" s="28">
        <v>79600</v>
      </c>
      <c r="H3235" s="29" t="s">
        <v>17</v>
      </c>
      <c r="I3235" s="28">
        <v>0</v>
      </c>
      <c r="J3235" s="29" t="s">
        <v>17</v>
      </c>
      <c r="K3235" s="29" t="s">
        <v>33</v>
      </c>
      <c r="L3235" s="29" t="str">
        <f>_xlfn.XLOOKUP($D3235,mapping!$B$2:$B$124,mapping!$A$2:$A$124,,0)</f>
        <v>Business Intelligence</v>
      </c>
      <c r="M3235" s="29" t="str">
        <f>_xlfn.XLOOKUP($C3235,mapping!$J$2:$J$5,mapping!$K$2:$K$5,,0)</f>
        <v>Full-Time</v>
      </c>
      <c r="N3235" s="29" t="str">
        <f>_xlfn.XLOOKUP($B3235,mapping!$G$2:$G$5,mapping!$H$2:$H$5,,0)</f>
        <v>Senior</v>
      </c>
      <c r="O3235" s="29" t="str">
        <f>_xlfn.XLOOKUP($J3235,mapping!$D$2:$D$56,mapping!$E$2:$E$56,,0)</f>
        <v>United States</v>
      </c>
      <c r="P3235" s="29" t="str">
        <f>_xlfn.XLOOKUP($K3235,mapping!$P$2:$P$4,mapping!$Q$2:$Q$4,,0)</f>
        <v>Large</v>
      </c>
      <c r="Q3235" s="29" t="str">
        <f>_xlfn.XLOOKUP($I3235,mapping!$M$2:$M$4,mapping!$N$2:$N$4,,0)</f>
        <v>On-site</v>
      </c>
    </row>
    <row r="3236" spans="1:17" x14ac:dyDescent="0.25">
      <c r="A3236" s="28">
        <v>2023</v>
      </c>
      <c r="B3236" s="29" t="s">
        <v>11</v>
      </c>
      <c r="C3236" s="29" t="s">
        <v>12</v>
      </c>
      <c r="D3236" s="29" t="s">
        <v>22</v>
      </c>
      <c r="E3236" s="28">
        <v>150000</v>
      </c>
      <c r="F3236" s="29" t="s">
        <v>14</v>
      </c>
      <c r="G3236" s="28">
        <v>150000</v>
      </c>
      <c r="H3236" s="29" t="s">
        <v>17</v>
      </c>
      <c r="I3236" s="28">
        <v>0</v>
      </c>
      <c r="J3236" s="29" t="s">
        <v>17</v>
      </c>
      <c r="K3236" s="29" t="s">
        <v>16</v>
      </c>
      <c r="L3236" s="29" t="str">
        <f>_xlfn.XLOOKUP($D3236,mapping!$B$2:$B$124,mapping!$A$2:$A$124,,0)</f>
        <v>Data Scientist</v>
      </c>
      <c r="M3236" s="29" t="str">
        <f>_xlfn.XLOOKUP($C3236,mapping!$J$2:$J$5,mapping!$K$2:$K$5,,0)</f>
        <v>Full-Time</v>
      </c>
      <c r="N3236" s="29" t="str">
        <f>_xlfn.XLOOKUP($B3236,mapping!$G$2:$G$5,mapping!$H$2:$H$5,,0)</f>
        <v>Mid-Level</v>
      </c>
      <c r="O3236" s="29" t="str">
        <f>_xlfn.XLOOKUP($J3236,mapping!$D$2:$D$56,mapping!$E$2:$E$56,,0)</f>
        <v>United States</v>
      </c>
      <c r="P3236" s="29" t="str">
        <f>_xlfn.XLOOKUP($K3236,mapping!$P$2:$P$4,mapping!$Q$2:$Q$4,,0)</f>
        <v>Medium</v>
      </c>
      <c r="Q3236" s="29" t="str">
        <f>_xlfn.XLOOKUP($I3236,mapping!$M$2:$M$4,mapping!$N$2:$N$4,,0)</f>
        <v>On-site</v>
      </c>
    </row>
    <row r="3237" spans="1:17" x14ac:dyDescent="0.25">
      <c r="A3237" s="28">
        <v>2023</v>
      </c>
      <c r="B3237" s="29" t="s">
        <v>21</v>
      </c>
      <c r="C3237" s="29" t="s">
        <v>12</v>
      </c>
      <c r="D3237" s="29" t="s">
        <v>26</v>
      </c>
      <c r="E3237" s="28">
        <v>145000</v>
      </c>
      <c r="F3237" s="29" t="s">
        <v>14</v>
      </c>
      <c r="G3237" s="28">
        <v>145000</v>
      </c>
      <c r="H3237" s="29" t="s">
        <v>17</v>
      </c>
      <c r="I3237" s="28">
        <v>0</v>
      </c>
      <c r="J3237" s="29" t="s">
        <v>17</v>
      </c>
      <c r="K3237" s="29" t="s">
        <v>16</v>
      </c>
      <c r="L3237" s="29" t="str">
        <f>_xlfn.XLOOKUP($D3237,mapping!$B$2:$B$124,mapping!$A$2:$A$124,,0)</f>
        <v>Data Engineer</v>
      </c>
      <c r="M3237" s="29" t="str">
        <f>_xlfn.XLOOKUP($C3237,mapping!$J$2:$J$5,mapping!$K$2:$K$5,,0)</f>
        <v>Full-Time</v>
      </c>
      <c r="N3237" s="29" t="str">
        <f>_xlfn.XLOOKUP($B3237,mapping!$G$2:$G$5,mapping!$H$2:$H$5,,0)</f>
        <v>Senior</v>
      </c>
      <c r="O3237" s="29" t="str">
        <f>_xlfn.XLOOKUP($J3237,mapping!$D$2:$D$56,mapping!$E$2:$E$56,,0)</f>
        <v>United States</v>
      </c>
      <c r="P3237" s="29" t="str">
        <f>_xlfn.XLOOKUP($K3237,mapping!$P$2:$P$4,mapping!$Q$2:$Q$4,,0)</f>
        <v>Medium</v>
      </c>
      <c r="Q3237" s="29" t="str">
        <f>_xlfn.XLOOKUP($I3237,mapping!$M$2:$M$4,mapping!$N$2:$N$4,,0)</f>
        <v>On-site</v>
      </c>
    </row>
    <row r="3238" spans="1:17" x14ac:dyDescent="0.25">
      <c r="A3238" s="28">
        <v>2024</v>
      </c>
      <c r="B3238" s="29" t="s">
        <v>21</v>
      </c>
      <c r="C3238" s="29" t="s">
        <v>12</v>
      </c>
      <c r="D3238" s="29" t="s">
        <v>22</v>
      </c>
      <c r="E3238" s="28">
        <v>159000</v>
      </c>
      <c r="F3238" s="29" t="s">
        <v>14</v>
      </c>
      <c r="G3238" s="28">
        <v>159000</v>
      </c>
      <c r="H3238" s="29" t="s">
        <v>17</v>
      </c>
      <c r="I3238" s="28">
        <v>0</v>
      </c>
      <c r="J3238" s="29" t="s">
        <v>17</v>
      </c>
      <c r="K3238" s="29" t="s">
        <v>16</v>
      </c>
      <c r="L3238" s="29" t="str">
        <f>_xlfn.XLOOKUP($D3238,mapping!$B$2:$B$124,mapping!$A$2:$A$124,,0)</f>
        <v>Data Scientist</v>
      </c>
      <c r="M3238" s="29" t="str">
        <f>_xlfn.XLOOKUP($C3238,mapping!$J$2:$J$5,mapping!$K$2:$K$5,,0)</f>
        <v>Full-Time</v>
      </c>
      <c r="N3238" s="29" t="str">
        <f>_xlfn.XLOOKUP($B3238,mapping!$G$2:$G$5,mapping!$H$2:$H$5,,0)</f>
        <v>Senior</v>
      </c>
      <c r="O3238" s="29" t="str">
        <f>_xlfn.XLOOKUP($J3238,mapping!$D$2:$D$56,mapping!$E$2:$E$56,,0)</f>
        <v>United States</v>
      </c>
      <c r="P3238" s="29" t="str">
        <f>_xlfn.XLOOKUP($K3238,mapping!$P$2:$P$4,mapping!$Q$2:$Q$4,,0)</f>
        <v>Medium</v>
      </c>
      <c r="Q3238" s="29" t="str">
        <f>_xlfn.XLOOKUP($I3238,mapping!$M$2:$M$4,mapping!$N$2:$N$4,,0)</f>
        <v>On-site</v>
      </c>
    </row>
    <row r="3239" spans="1:17" x14ac:dyDescent="0.25">
      <c r="A3239" s="28">
        <v>2023</v>
      </c>
      <c r="B3239" s="29" t="s">
        <v>21</v>
      </c>
      <c r="C3239" s="29" t="s">
        <v>12</v>
      </c>
      <c r="D3239" s="29" t="s">
        <v>26</v>
      </c>
      <c r="E3239" s="28">
        <v>202500</v>
      </c>
      <c r="F3239" s="29" t="s">
        <v>14</v>
      </c>
      <c r="G3239" s="28">
        <v>202500</v>
      </c>
      <c r="H3239" s="29" t="s">
        <v>17</v>
      </c>
      <c r="I3239" s="28">
        <v>0</v>
      </c>
      <c r="J3239" s="29" t="s">
        <v>17</v>
      </c>
      <c r="K3239" s="29" t="s">
        <v>16</v>
      </c>
      <c r="L3239" s="29" t="str">
        <f>_xlfn.XLOOKUP($D3239,mapping!$B$2:$B$124,mapping!$A$2:$A$124,,0)</f>
        <v>Data Engineer</v>
      </c>
      <c r="M3239" s="29" t="str">
        <f>_xlfn.XLOOKUP($C3239,mapping!$J$2:$J$5,mapping!$K$2:$K$5,,0)</f>
        <v>Full-Time</v>
      </c>
      <c r="N3239" s="29" t="str">
        <f>_xlfn.XLOOKUP($B3239,mapping!$G$2:$G$5,mapping!$H$2:$H$5,,0)</f>
        <v>Senior</v>
      </c>
      <c r="O3239" s="29" t="str">
        <f>_xlfn.XLOOKUP($J3239,mapping!$D$2:$D$56,mapping!$E$2:$E$56,,0)</f>
        <v>United States</v>
      </c>
      <c r="P3239" s="29" t="str">
        <f>_xlfn.XLOOKUP($K3239,mapping!$P$2:$P$4,mapping!$Q$2:$Q$4,,0)</f>
        <v>Medium</v>
      </c>
      <c r="Q3239" s="29" t="str">
        <f>_xlfn.XLOOKUP($I3239,mapping!$M$2:$M$4,mapping!$N$2:$N$4,,0)</f>
        <v>On-site</v>
      </c>
    </row>
    <row r="3240" spans="1:17" x14ac:dyDescent="0.25">
      <c r="A3240" s="28">
        <v>2023</v>
      </c>
      <c r="B3240" s="29" t="s">
        <v>21</v>
      </c>
      <c r="C3240" s="29" t="s">
        <v>12</v>
      </c>
      <c r="D3240" s="29" t="s">
        <v>22</v>
      </c>
      <c r="E3240" s="28">
        <v>134236</v>
      </c>
      <c r="F3240" s="29" t="s">
        <v>14</v>
      </c>
      <c r="G3240" s="28">
        <v>134236</v>
      </c>
      <c r="H3240" s="29" t="s">
        <v>17</v>
      </c>
      <c r="I3240" s="28">
        <v>0</v>
      </c>
      <c r="J3240" s="29" t="s">
        <v>17</v>
      </c>
      <c r="K3240" s="29" t="s">
        <v>16</v>
      </c>
      <c r="L3240" s="29" t="str">
        <f>_xlfn.XLOOKUP($D3240,mapping!$B$2:$B$124,mapping!$A$2:$A$124,,0)</f>
        <v>Data Scientist</v>
      </c>
      <c r="M3240" s="29" t="str">
        <f>_xlfn.XLOOKUP($C3240,mapping!$J$2:$J$5,mapping!$K$2:$K$5,,0)</f>
        <v>Full-Time</v>
      </c>
      <c r="N3240" s="29" t="str">
        <f>_xlfn.XLOOKUP($B3240,mapping!$G$2:$G$5,mapping!$H$2:$H$5,,0)</f>
        <v>Senior</v>
      </c>
      <c r="O3240" s="29" t="str">
        <f>_xlfn.XLOOKUP($J3240,mapping!$D$2:$D$56,mapping!$E$2:$E$56,,0)</f>
        <v>United States</v>
      </c>
      <c r="P3240" s="29" t="str">
        <f>_xlfn.XLOOKUP($K3240,mapping!$P$2:$P$4,mapping!$Q$2:$Q$4,,0)</f>
        <v>Medium</v>
      </c>
      <c r="Q3240" s="29" t="str">
        <f>_xlfn.XLOOKUP($I3240,mapping!$M$2:$M$4,mapping!$N$2:$N$4,,0)</f>
        <v>On-site</v>
      </c>
    </row>
    <row r="3241" spans="1:17" x14ac:dyDescent="0.25">
      <c r="A3241" s="28">
        <v>2024</v>
      </c>
      <c r="B3241" s="29" t="s">
        <v>21</v>
      </c>
      <c r="C3241" s="29" t="s">
        <v>12</v>
      </c>
      <c r="D3241" s="29" t="s">
        <v>13</v>
      </c>
      <c r="E3241" s="28">
        <v>109100</v>
      </c>
      <c r="F3241" s="29" t="s">
        <v>14</v>
      </c>
      <c r="G3241" s="28">
        <v>109100</v>
      </c>
      <c r="H3241" s="29" t="s">
        <v>17</v>
      </c>
      <c r="I3241" s="28">
        <v>0</v>
      </c>
      <c r="J3241" s="29" t="s">
        <v>17</v>
      </c>
      <c r="K3241" s="29" t="s">
        <v>16</v>
      </c>
      <c r="L3241" s="29" t="str">
        <f>_xlfn.XLOOKUP($D3241,mapping!$B$2:$B$124,mapping!$A$2:$A$124,,0)</f>
        <v>Data Analyst</v>
      </c>
      <c r="M3241" s="29" t="str">
        <f>_xlfn.XLOOKUP($C3241,mapping!$J$2:$J$5,mapping!$K$2:$K$5,,0)</f>
        <v>Full-Time</v>
      </c>
      <c r="N3241" s="29" t="str">
        <f>_xlfn.XLOOKUP($B3241,mapping!$G$2:$G$5,mapping!$H$2:$H$5,,0)</f>
        <v>Senior</v>
      </c>
      <c r="O3241" s="29" t="str">
        <f>_xlfn.XLOOKUP($J3241,mapping!$D$2:$D$56,mapping!$E$2:$E$56,,0)</f>
        <v>United States</v>
      </c>
      <c r="P3241" s="29" t="str">
        <f>_xlfn.XLOOKUP($K3241,mapping!$P$2:$P$4,mapping!$Q$2:$Q$4,,0)</f>
        <v>Medium</v>
      </c>
      <c r="Q3241" s="29" t="str">
        <f>_xlfn.XLOOKUP($I3241,mapping!$M$2:$M$4,mapping!$N$2:$N$4,,0)</f>
        <v>On-site</v>
      </c>
    </row>
    <row r="3242" spans="1:17" x14ac:dyDescent="0.25">
      <c r="A3242" s="28">
        <v>2022</v>
      </c>
      <c r="B3242" s="29" t="s">
        <v>21</v>
      </c>
      <c r="C3242" s="29" t="s">
        <v>12</v>
      </c>
      <c r="D3242" s="29" t="s">
        <v>26</v>
      </c>
      <c r="E3242" s="28">
        <v>84958</v>
      </c>
      <c r="F3242" s="29" t="s">
        <v>27</v>
      </c>
      <c r="G3242" s="28">
        <v>104611</v>
      </c>
      <c r="H3242" s="29" t="s">
        <v>28</v>
      </c>
      <c r="I3242" s="28">
        <v>100</v>
      </c>
      <c r="J3242" s="29" t="s">
        <v>28</v>
      </c>
      <c r="K3242" s="29" t="s">
        <v>16</v>
      </c>
      <c r="L3242" s="29" t="str">
        <f>_xlfn.XLOOKUP($D3242,mapping!$B$2:$B$124,mapping!$A$2:$A$124,,0)</f>
        <v>Data Engineer</v>
      </c>
      <c r="M3242" s="29" t="str">
        <f>_xlfn.XLOOKUP($C3242,mapping!$J$2:$J$5,mapping!$K$2:$K$5,,0)</f>
        <v>Full-Time</v>
      </c>
      <c r="N3242" s="29" t="str">
        <f>_xlfn.XLOOKUP($B3242,mapping!$G$2:$G$5,mapping!$H$2:$H$5,,0)</f>
        <v>Senior</v>
      </c>
      <c r="O3242" s="29" t="str">
        <f>_xlfn.XLOOKUP($J3242,mapping!$D$2:$D$56,mapping!$E$2:$E$56,,0)</f>
        <v>United Kingdom</v>
      </c>
      <c r="P3242" s="29" t="str">
        <f>_xlfn.XLOOKUP($K3242,mapping!$P$2:$P$4,mapping!$Q$2:$Q$4,,0)</f>
        <v>Medium</v>
      </c>
      <c r="Q3242" s="29" t="str">
        <f>_xlfn.XLOOKUP($I3242,mapping!$M$2:$M$4,mapping!$N$2:$N$4,,0)</f>
        <v>Remote</v>
      </c>
    </row>
    <row r="3243" spans="1:17" x14ac:dyDescent="0.25">
      <c r="A3243" s="28">
        <v>2023</v>
      </c>
      <c r="B3243" s="29" t="s">
        <v>21</v>
      </c>
      <c r="C3243" s="29" t="s">
        <v>12</v>
      </c>
      <c r="D3243" s="29" t="s">
        <v>22</v>
      </c>
      <c r="E3243" s="28">
        <v>162000</v>
      </c>
      <c r="F3243" s="29" t="s">
        <v>14</v>
      </c>
      <c r="G3243" s="28">
        <v>162000</v>
      </c>
      <c r="H3243" s="29" t="s">
        <v>17</v>
      </c>
      <c r="I3243" s="28">
        <v>0</v>
      </c>
      <c r="J3243" s="29" t="s">
        <v>17</v>
      </c>
      <c r="K3243" s="29" t="s">
        <v>16</v>
      </c>
      <c r="L3243" s="29" t="str">
        <f>_xlfn.XLOOKUP($D3243,mapping!$B$2:$B$124,mapping!$A$2:$A$124,,0)</f>
        <v>Data Scientist</v>
      </c>
      <c r="M3243" s="29" t="str">
        <f>_xlfn.XLOOKUP($C3243,mapping!$J$2:$J$5,mapping!$K$2:$K$5,,0)</f>
        <v>Full-Time</v>
      </c>
      <c r="N3243" s="29" t="str">
        <f>_xlfn.XLOOKUP($B3243,mapping!$G$2:$G$5,mapping!$H$2:$H$5,,0)</f>
        <v>Senior</v>
      </c>
      <c r="O3243" s="29" t="str">
        <f>_xlfn.XLOOKUP($J3243,mapping!$D$2:$D$56,mapping!$E$2:$E$56,,0)</f>
        <v>United States</v>
      </c>
      <c r="P3243" s="29" t="str">
        <f>_xlfn.XLOOKUP($K3243,mapping!$P$2:$P$4,mapping!$Q$2:$Q$4,,0)</f>
        <v>Medium</v>
      </c>
      <c r="Q3243" s="29" t="str">
        <f>_xlfn.XLOOKUP($I3243,mapping!$M$2:$M$4,mapping!$N$2:$N$4,,0)</f>
        <v>On-site</v>
      </c>
    </row>
    <row r="3244" spans="1:17" x14ac:dyDescent="0.25">
      <c r="A3244" s="28">
        <v>2022</v>
      </c>
      <c r="B3244" s="29" t="s">
        <v>21</v>
      </c>
      <c r="C3244" s="29" t="s">
        <v>12</v>
      </c>
      <c r="D3244" s="29" t="s">
        <v>18</v>
      </c>
      <c r="E3244" s="28">
        <v>135000</v>
      </c>
      <c r="F3244" s="29" t="s">
        <v>14</v>
      </c>
      <c r="G3244" s="28">
        <v>135000</v>
      </c>
      <c r="H3244" s="29" t="s">
        <v>17</v>
      </c>
      <c r="I3244" s="28">
        <v>100</v>
      </c>
      <c r="J3244" s="29" t="s">
        <v>17</v>
      </c>
      <c r="K3244" s="29" t="s">
        <v>16</v>
      </c>
      <c r="L3244" s="29" t="str">
        <f>_xlfn.XLOOKUP($D3244,mapping!$B$2:$B$124,mapping!$A$2:$A$124,,0)</f>
        <v>Machine Learning Engineer</v>
      </c>
      <c r="M3244" s="29" t="str">
        <f>_xlfn.XLOOKUP($C3244,mapping!$J$2:$J$5,mapping!$K$2:$K$5,,0)</f>
        <v>Full-Time</v>
      </c>
      <c r="N3244" s="29" t="str">
        <f>_xlfn.XLOOKUP($B3244,mapping!$G$2:$G$5,mapping!$H$2:$H$5,,0)</f>
        <v>Senior</v>
      </c>
      <c r="O3244" s="29" t="str">
        <f>_xlfn.XLOOKUP($J3244,mapping!$D$2:$D$56,mapping!$E$2:$E$56,,0)</f>
        <v>United States</v>
      </c>
      <c r="P3244" s="29" t="str">
        <f>_xlfn.XLOOKUP($K3244,mapping!$P$2:$P$4,mapping!$Q$2:$Q$4,,0)</f>
        <v>Medium</v>
      </c>
      <c r="Q3244" s="29" t="str">
        <f>_xlfn.XLOOKUP($I3244,mapping!$M$2:$M$4,mapping!$N$2:$N$4,,0)</f>
        <v>Remote</v>
      </c>
    </row>
    <row r="3245" spans="1:17" x14ac:dyDescent="0.25">
      <c r="A3245" s="28">
        <v>2024</v>
      </c>
      <c r="B3245" s="29" t="s">
        <v>11</v>
      </c>
      <c r="C3245" s="29" t="s">
        <v>12</v>
      </c>
      <c r="D3245" s="29" t="s">
        <v>26</v>
      </c>
      <c r="E3245" s="28">
        <v>128600</v>
      </c>
      <c r="F3245" s="29" t="s">
        <v>14</v>
      </c>
      <c r="G3245" s="28">
        <v>128600</v>
      </c>
      <c r="H3245" s="29" t="s">
        <v>17</v>
      </c>
      <c r="I3245" s="28">
        <v>0</v>
      </c>
      <c r="J3245" s="29" t="s">
        <v>17</v>
      </c>
      <c r="K3245" s="29" t="s">
        <v>16</v>
      </c>
      <c r="L3245" s="29" t="str">
        <f>_xlfn.XLOOKUP($D3245,mapping!$B$2:$B$124,mapping!$A$2:$A$124,,0)</f>
        <v>Data Engineer</v>
      </c>
      <c r="M3245" s="29" t="str">
        <f>_xlfn.XLOOKUP($C3245,mapping!$J$2:$J$5,mapping!$K$2:$K$5,,0)</f>
        <v>Full-Time</v>
      </c>
      <c r="N3245" s="29" t="str">
        <f>_xlfn.XLOOKUP($B3245,mapping!$G$2:$G$5,mapping!$H$2:$H$5,,0)</f>
        <v>Mid-Level</v>
      </c>
      <c r="O3245" s="29" t="str">
        <f>_xlfn.XLOOKUP($J3245,mapping!$D$2:$D$56,mapping!$E$2:$E$56,,0)</f>
        <v>United States</v>
      </c>
      <c r="P3245" s="29" t="str">
        <f>_xlfn.XLOOKUP($K3245,mapping!$P$2:$P$4,mapping!$Q$2:$Q$4,,0)</f>
        <v>Medium</v>
      </c>
      <c r="Q3245" s="29" t="str">
        <f>_xlfn.XLOOKUP($I3245,mapping!$M$2:$M$4,mapping!$N$2:$N$4,,0)</f>
        <v>On-site</v>
      </c>
    </row>
    <row r="3246" spans="1:17" x14ac:dyDescent="0.25">
      <c r="A3246" s="28">
        <v>2022</v>
      </c>
      <c r="B3246" s="29" t="s">
        <v>21</v>
      </c>
      <c r="C3246" s="29" t="s">
        <v>12</v>
      </c>
      <c r="D3246" s="29" t="s">
        <v>26</v>
      </c>
      <c r="E3246" s="28">
        <v>139860</v>
      </c>
      <c r="F3246" s="29" t="s">
        <v>14</v>
      </c>
      <c r="G3246" s="28">
        <v>139860</v>
      </c>
      <c r="H3246" s="29" t="s">
        <v>17</v>
      </c>
      <c r="I3246" s="28">
        <v>0</v>
      </c>
      <c r="J3246" s="29" t="s">
        <v>17</v>
      </c>
      <c r="K3246" s="29" t="s">
        <v>16</v>
      </c>
      <c r="L3246" s="29" t="str">
        <f>_xlfn.XLOOKUP($D3246,mapping!$B$2:$B$124,mapping!$A$2:$A$124,,0)</f>
        <v>Data Engineer</v>
      </c>
      <c r="M3246" s="29" t="str">
        <f>_xlfn.XLOOKUP($C3246,mapping!$J$2:$J$5,mapping!$K$2:$K$5,,0)</f>
        <v>Full-Time</v>
      </c>
      <c r="N3246" s="29" t="str">
        <f>_xlfn.XLOOKUP($B3246,mapping!$G$2:$G$5,mapping!$H$2:$H$5,,0)</f>
        <v>Senior</v>
      </c>
      <c r="O3246" s="29" t="str">
        <f>_xlfn.XLOOKUP($J3246,mapping!$D$2:$D$56,mapping!$E$2:$E$56,,0)</f>
        <v>United States</v>
      </c>
      <c r="P3246" s="29" t="str">
        <f>_xlfn.XLOOKUP($K3246,mapping!$P$2:$P$4,mapping!$Q$2:$Q$4,,0)</f>
        <v>Medium</v>
      </c>
      <c r="Q3246" s="29" t="str">
        <f>_xlfn.XLOOKUP($I3246,mapping!$M$2:$M$4,mapping!$N$2:$N$4,,0)</f>
        <v>On-site</v>
      </c>
    </row>
    <row r="3247" spans="1:17" x14ac:dyDescent="0.25">
      <c r="A3247" s="28">
        <v>2023</v>
      </c>
      <c r="B3247" s="29" t="s">
        <v>11</v>
      </c>
      <c r="C3247" s="29" t="s">
        <v>12</v>
      </c>
      <c r="D3247" s="29" t="s">
        <v>26</v>
      </c>
      <c r="E3247" s="28">
        <v>152000</v>
      </c>
      <c r="F3247" s="29" t="s">
        <v>14</v>
      </c>
      <c r="G3247" s="28">
        <v>152000</v>
      </c>
      <c r="H3247" s="29" t="s">
        <v>17</v>
      </c>
      <c r="I3247" s="28">
        <v>100</v>
      </c>
      <c r="J3247" s="29" t="s">
        <v>17</v>
      </c>
      <c r="K3247" s="29" t="s">
        <v>16</v>
      </c>
      <c r="L3247" s="29" t="str">
        <f>_xlfn.XLOOKUP($D3247,mapping!$B$2:$B$124,mapping!$A$2:$A$124,,0)</f>
        <v>Data Engineer</v>
      </c>
      <c r="M3247" s="29" t="str">
        <f>_xlfn.XLOOKUP($C3247,mapping!$J$2:$J$5,mapping!$K$2:$K$5,,0)</f>
        <v>Full-Time</v>
      </c>
      <c r="N3247" s="29" t="str">
        <f>_xlfn.XLOOKUP($B3247,mapping!$G$2:$G$5,mapping!$H$2:$H$5,,0)</f>
        <v>Mid-Level</v>
      </c>
      <c r="O3247" s="29" t="str">
        <f>_xlfn.XLOOKUP($J3247,mapping!$D$2:$D$56,mapping!$E$2:$E$56,,0)</f>
        <v>United States</v>
      </c>
      <c r="P3247" s="29" t="str">
        <f>_xlfn.XLOOKUP($K3247,mapping!$P$2:$P$4,mapping!$Q$2:$Q$4,,0)</f>
        <v>Medium</v>
      </c>
      <c r="Q3247" s="29" t="str">
        <f>_xlfn.XLOOKUP($I3247,mapping!$M$2:$M$4,mapping!$N$2:$N$4,,0)</f>
        <v>Remote</v>
      </c>
    </row>
    <row r="3248" spans="1:17" x14ac:dyDescent="0.25">
      <c r="A3248" s="28">
        <v>2023</v>
      </c>
      <c r="B3248" s="29" t="s">
        <v>21</v>
      </c>
      <c r="C3248" s="29" t="s">
        <v>12</v>
      </c>
      <c r="D3248" s="29" t="s">
        <v>13</v>
      </c>
      <c r="E3248" s="28">
        <v>138860</v>
      </c>
      <c r="F3248" s="29" t="s">
        <v>14</v>
      </c>
      <c r="G3248" s="28">
        <v>138860</v>
      </c>
      <c r="H3248" s="29" t="s">
        <v>17</v>
      </c>
      <c r="I3248" s="28">
        <v>0</v>
      </c>
      <c r="J3248" s="29" t="s">
        <v>17</v>
      </c>
      <c r="K3248" s="29" t="s">
        <v>16</v>
      </c>
      <c r="L3248" s="29" t="str">
        <f>_xlfn.XLOOKUP($D3248,mapping!$B$2:$B$124,mapping!$A$2:$A$124,,0)</f>
        <v>Data Analyst</v>
      </c>
      <c r="M3248" s="29" t="str">
        <f>_xlfn.XLOOKUP($C3248,mapping!$J$2:$J$5,mapping!$K$2:$K$5,,0)</f>
        <v>Full-Time</v>
      </c>
      <c r="N3248" s="29" t="str">
        <f>_xlfn.XLOOKUP($B3248,mapping!$G$2:$G$5,mapping!$H$2:$H$5,,0)</f>
        <v>Senior</v>
      </c>
      <c r="O3248" s="29" t="str">
        <f>_xlfn.XLOOKUP($J3248,mapping!$D$2:$D$56,mapping!$E$2:$E$56,,0)</f>
        <v>United States</v>
      </c>
      <c r="P3248" s="29" t="str">
        <f>_xlfn.XLOOKUP($K3248,mapping!$P$2:$P$4,mapping!$Q$2:$Q$4,,0)</f>
        <v>Medium</v>
      </c>
      <c r="Q3248" s="29" t="str">
        <f>_xlfn.XLOOKUP($I3248,mapping!$M$2:$M$4,mapping!$N$2:$N$4,,0)</f>
        <v>On-site</v>
      </c>
    </row>
    <row r="3249" spans="1:17" x14ac:dyDescent="0.25">
      <c r="A3249" s="28">
        <v>2023</v>
      </c>
      <c r="B3249" s="29" t="s">
        <v>11</v>
      </c>
      <c r="C3249" s="29" t="s">
        <v>12</v>
      </c>
      <c r="D3249" s="29" t="s">
        <v>26</v>
      </c>
      <c r="E3249" s="28">
        <v>73100</v>
      </c>
      <c r="F3249" s="29" t="s">
        <v>14</v>
      </c>
      <c r="G3249" s="28">
        <v>73100</v>
      </c>
      <c r="H3249" s="29" t="s">
        <v>17</v>
      </c>
      <c r="I3249" s="28">
        <v>0</v>
      </c>
      <c r="J3249" s="29" t="s">
        <v>17</v>
      </c>
      <c r="K3249" s="29" t="s">
        <v>16</v>
      </c>
      <c r="L3249" s="29" t="str">
        <f>_xlfn.XLOOKUP($D3249,mapping!$B$2:$B$124,mapping!$A$2:$A$124,,0)</f>
        <v>Data Engineer</v>
      </c>
      <c r="M3249" s="29" t="str">
        <f>_xlfn.XLOOKUP($C3249,mapping!$J$2:$J$5,mapping!$K$2:$K$5,,0)</f>
        <v>Full-Time</v>
      </c>
      <c r="N3249" s="29" t="str">
        <f>_xlfn.XLOOKUP($B3249,mapping!$G$2:$G$5,mapping!$H$2:$H$5,,0)</f>
        <v>Mid-Level</v>
      </c>
      <c r="O3249" s="29" t="str">
        <f>_xlfn.XLOOKUP($J3249,mapping!$D$2:$D$56,mapping!$E$2:$E$56,,0)</f>
        <v>United States</v>
      </c>
      <c r="P3249" s="29" t="str">
        <f>_xlfn.XLOOKUP($K3249,mapping!$P$2:$P$4,mapping!$Q$2:$Q$4,,0)</f>
        <v>Medium</v>
      </c>
      <c r="Q3249" s="29" t="str">
        <f>_xlfn.XLOOKUP($I3249,mapping!$M$2:$M$4,mapping!$N$2:$N$4,,0)</f>
        <v>On-site</v>
      </c>
    </row>
    <row r="3250" spans="1:17" x14ac:dyDescent="0.25">
      <c r="A3250" s="28">
        <v>2023</v>
      </c>
      <c r="B3250" s="29" t="s">
        <v>21</v>
      </c>
      <c r="C3250" s="29" t="s">
        <v>12</v>
      </c>
      <c r="D3250" s="29" t="s">
        <v>22</v>
      </c>
      <c r="E3250" s="28">
        <v>226000</v>
      </c>
      <c r="F3250" s="29" t="s">
        <v>14</v>
      </c>
      <c r="G3250" s="28">
        <v>226000</v>
      </c>
      <c r="H3250" s="29" t="s">
        <v>17</v>
      </c>
      <c r="I3250" s="28">
        <v>100</v>
      </c>
      <c r="J3250" s="29" t="s">
        <v>17</v>
      </c>
      <c r="K3250" s="29" t="s">
        <v>16</v>
      </c>
      <c r="L3250" s="29" t="str">
        <f>_xlfn.XLOOKUP($D3250,mapping!$B$2:$B$124,mapping!$A$2:$A$124,,0)</f>
        <v>Data Scientist</v>
      </c>
      <c r="M3250" s="29" t="str">
        <f>_xlfn.XLOOKUP($C3250,mapping!$J$2:$J$5,mapping!$K$2:$K$5,,0)</f>
        <v>Full-Time</v>
      </c>
      <c r="N3250" s="29" t="str">
        <f>_xlfn.XLOOKUP($B3250,mapping!$G$2:$G$5,mapping!$H$2:$H$5,,0)</f>
        <v>Senior</v>
      </c>
      <c r="O3250" s="29" t="str">
        <f>_xlfn.XLOOKUP($J3250,mapping!$D$2:$D$56,mapping!$E$2:$E$56,,0)</f>
        <v>United States</v>
      </c>
      <c r="P3250" s="29" t="str">
        <f>_xlfn.XLOOKUP($K3250,mapping!$P$2:$P$4,mapping!$Q$2:$Q$4,,0)</f>
        <v>Medium</v>
      </c>
      <c r="Q3250" s="29" t="str">
        <f>_xlfn.XLOOKUP($I3250,mapping!$M$2:$M$4,mapping!$N$2:$N$4,,0)</f>
        <v>Remote</v>
      </c>
    </row>
    <row r="3251" spans="1:17" x14ac:dyDescent="0.25">
      <c r="A3251" s="28">
        <v>2023</v>
      </c>
      <c r="B3251" s="29" t="s">
        <v>21</v>
      </c>
      <c r="C3251" s="29" t="s">
        <v>12</v>
      </c>
      <c r="D3251" s="29" t="s">
        <v>13</v>
      </c>
      <c r="E3251" s="28">
        <v>110000</v>
      </c>
      <c r="F3251" s="29" t="s">
        <v>14</v>
      </c>
      <c r="G3251" s="28">
        <v>110000</v>
      </c>
      <c r="H3251" s="29" t="s">
        <v>73</v>
      </c>
      <c r="I3251" s="28">
        <v>100</v>
      </c>
      <c r="J3251" s="29" t="s">
        <v>73</v>
      </c>
      <c r="K3251" s="29" t="s">
        <v>16</v>
      </c>
      <c r="L3251" s="29" t="str">
        <f>_xlfn.XLOOKUP($D3251,mapping!$B$2:$B$124,mapping!$A$2:$A$124,,0)</f>
        <v>Data Analyst</v>
      </c>
      <c r="M3251" s="29" t="str">
        <f>_xlfn.XLOOKUP($C3251,mapping!$J$2:$J$5,mapping!$K$2:$K$5,,0)</f>
        <v>Full-Time</v>
      </c>
      <c r="N3251" s="29" t="str">
        <f>_xlfn.XLOOKUP($B3251,mapping!$G$2:$G$5,mapping!$H$2:$H$5,,0)</f>
        <v>Senior</v>
      </c>
      <c r="O3251" s="29" t="str">
        <f>_xlfn.XLOOKUP($J3251,mapping!$D$2:$D$56,mapping!$E$2:$E$56,,0)</f>
        <v>Poland</v>
      </c>
      <c r="P3251" s="29" t="str">
        <f>_xlfn.XLOOKUP($K3251,mapping!$P$2:$P$4,mapping!$Q$2:$Q$4,,0)</f>
        <v>Medium</v>
      </c>
      <c r="Q3251" s="29" t="str">
        <f>_xlfn.XLOOKUP($I3251,mapping!$M$2:$M$4,mapping!$N$2:$N$4,,0)</f>
        <v>Remote</v>
      </c>
    </row>
    <row r="3252" spans="1:17" x14ac:dyDescent="0.25">
      <c r="A3252" s="28">
        <v>2023</v>
      </c>
      <c r="B3252" s="29" t="s">
        <v>29</v>
      </c>
      <c r="C3252" s="29" t="s">
        <v>12</v>
      </c>
      <c r="D3252" s="29" t="s">
        <v>22</v>
      </c>
      <c r="E3252" s="28">
        <v>100000</v>
      </c>
      <c r="F3252" s="29" t="s">
        <v>14</v>
      </c>
      <c r="G3252" s="28">
        <v>100000</v>
      </c>
      <c r="H3252" s="29" t="s">
        <v>17</v>
      </c>
      <c r="I3252" s="28">
        <v>0</v>
      </c>
      <c r="J3252" s="29" t="s">
        <v>17</v>
      </c>
      <c r="K3252" s="29" t="s">
        <v>16</v>
      </c>
      <c r="L3252" s="29" t="str">
        <f>_xlfn.XLOOKUP($D3252,mapping!$B$2:$B$124,mapping!$A$2:$A$124,,0)</f>
        <v>Data Scientist</v>
      </c>
      <c r="M3252" s="29" t="str">
        <f>_xlfn.XLOOKUP($C3252,mapping!$J$2:$J$5,mapping!$K$2:$K$5,,0)</f>
        <v>Full-Time</v>
      </c>
      <c r="N3252" s="29" t="str">
        <f>_xlfn.XLOOKUP($B3252,mapping!$G$2:$G$5,mapping!$H$2:$H$5,,0)</f>
        <v>Junior</v>
      </c>
      <c r="O3252" s="29" t="str">
        <f>_xlfn.XLOOKUP($J3252,mapping!$D$2:$D$56,mapping!$E$2:$E$56,,0)</f>
        <v>United States</v>
      </c>
      <c r="P3252" s="29" t="str">
        <f>_xlfn.XLOOKUP($K3252,mapping!$P$2:$P$4,mapping!$Q$2:$Q$4,,0)</f>
        <v>Medium</v>
      </c>
      <c r="Q3252" s="29" t="str">
        <f>_xlfn.XLOOKUP($I3252,mapping!$M$2:$M$4,mapping!$N$2:$N$4,,0)</f>
        <v>On-site</v>
      </c>
    </row>
    <row r="3253" spans="1:17" x14ac:dyDescent="0.25">
      <c r="A3253" s="28">
        <v>2023</v>
      </c>
      <c r="B3253" s="29" t="s">
        <v>21</v>
      </c>
      <c r="C3253" s="29" t="s">
        <v>12</v>
      </c>
      <c r="D3253" s="29" t="s">
        <v>22</v>
      </c>
      <c r="E3253" s="28">
        <v>324000</v>
      </c>
      <c r="F3253" s="29" t="s">
        <v>14</v>
      </c>
      <c r="G3253" s="28">
        <v>324000</v>
      </c>
      <c r="H3253" s="29" t="s">
        <v>17</v>
      </c>
      <c r="I3253" s="28">
        <v>0</v>
      </c>
      <c r="J3253" s="29" t="s">
        <v>17</v>
      </c>
      <c r="K3253" s="29" t="s">
        <v>16</v>
      </c>
      <c r="L3253" s="29" t="str">
        <f>_xlfn.XLOOKUP($D3253,mapping!$B$2:$B$124,mapping!$A$2:$A$124,,0)</f>
        <v>Data Scientist</v>
      </c>
      <c r="M3253" s="29" t="str">
        <f>_xlfn.XLOOKUP($C3253,mapping!$J$2:$J$5,mapping!$K$2:$K$5,,0)</f>
        <v>Full-Time</v>
      </c>
      <c r="N3253" s="29" t="str">
        <f>_xlfn.XLOOKUP($B3253,mapping!$G$2:$G$5,mapping!$H$2:$H$5,,0)</f>
        <v>Senior</v>
      </c>
      <c r="O3253" s="29" t="str">
        <f>_xlfn.XLOOKUP($J3253,mapping!$D$2:$D$56,mapping!$E$2:$E$56,,0)</f>
        <v>United States</v>
      </c>
      <c r="P3253" s="29" t="str">
        <f>_xlfn.XLOOKUP($K3253,mapping!$P$2:$P$4,mapping!$Q$2:$Q$4,,0)</f>
        <v>Medium</v>
      </c>
      <c r="Q3253" s="29" t="str">
        <f>_xlfn.XLOOKUP($I3253,mapping!$M$2:$M$4,mapping!$N$2:$N$4,,0)</f>
        <v>On-site</v>
      </c>
    </row>
    <row r="3254" spans="1:17" x14ac:dyDescent="0.25">
      <c r="A3254" s="28">
        <v>2023</v>
      </c>
      <c r="B3254" s="29" t="s">
        <v>21</v>
      </c>
      <c r="C3254" s="29" t="s">
        <v>12</v>
      </c>
      <c r="D3254" s="29" t="s">
        <v>22</v>
      </c>
      <c r="E3254" s="28">
        <v>210000</v>
      </c>
      <c r="F3254" s="29" t="s">
        <v>14</v>
      </c>
      <c r="G3254" s="28">
        <v>210000</v>
      </c>
      <c r="H3254" s="29" t="s">
        <v>17</v>
      </c>
      <c r="I3254" s="28">
        <v>0</v>
      </c>
      <c r="J3254" s="29" t="s">
        <v>17</v>
      </c>
      <c r="K3254" s="29" t="s">
        <v>16</v>
      </c>
      <c r="L3254" s="29" t="str">
        <f>_xlfn.XLOOKUP($D3254,mapping!$B$2:$B$124,mapping!$A$2:$A$124,,0)</f>
        <v>Data Scientist</v>
      </c>
      <c r="M3254" s="29" t="str">
        <f>_xlfn.XLOOKUP($C3254,mapping!$J$2:$J$5,mapping!$K$2:$K$5,,0)</f>
        <v>Full-Time</v>
      </c>
      <c r="N3254" s="29" t="str">
        <f>_xlfn.XLOOKUP($B3254,mapping!$G$2:$G$5,mapping!$H$2:$H$5,,0)</f>
        <v>Senior</v>
      </c>
      <c r="O3254" s="29" t="str">
        <f>_xlfn.XLOOKUP($J3254,mapping!$D$2:$D$56,mapping!$E$2:$E$56,,0)</f>
        <v>United States</v>
      </c>
      <c r="P3254" s="29" t="str">
        <f>_xlfn.XLOOKUP($K3254,mapping!$P$2:$P$4,mapping!$Q$2:$Q$4,,0)</f>
        <v>Medium</v>
      </c>
      <c r="Q3254" s="29" t="str">
        <f>_xlfn.XLOOKUP($I3254,mapping!$M$2:$M$4,mapping!$N$2:$N$4,,0)</f>
        <v>On-site</v>
      </c>
    </row>
    <row r="3255" spans="1:17" x14ac:dyDescent="0.25">
      <c r="A3255" s="28">
        <v>2023</v>
      </c>
      <c r="B3255" s="29" t="s">
        <v>11</v>
      </c>
      <c r="C3255" s="29" t="s">
        <v>12</v>
      </c>
      <c r="D3255" s="29" t="s">
        <v>26</v>
      </c>
      <c r="E3255" s="28">
        <v>40000</v>
      </c>
      <c r="F3255" s="29" t="s">
        <v>27</v>
      </c>
      <c r="G3255" s="28">
        <v>49216</v>
      </c>
      <c r="H3255" s="29" t="s">
        <v>28</v>
      </c>
      <c r="I3255" s="28">
        <v>100</v>
      </c>
      <c r="J3255" s="29" t="s">
        <v>28</v>
      </c>
      <c r="K3255" s="29" t="s">
        <v>16</v>
      </c>
      <c r="L3255" s="29" t="str">
        <f>_xlfn.XLOOKUP($D3255,mapping!$B$2:$B$124,mapping!$A$2:$A$124,,0)</f>
        <v>Data Engineer</v>
      </c>
      <c r="M3255" s="29" t="str">
        <f>_xlfn.XLOOKUP($C3255,mapping!$J$2:$J$5,mapping!$K$2:$K$5,,0)</f>
        <v>Full-Time</v>
      </c>
      <c r="N3255" s="29" t="str">
        <f>_xlfn.XLOOKUP($B3255,mapping!$G$2:$G$5,mapping!$H$2:$H$5,,0)</f>
        <v>Mid-Level</v>
      </c>
      <c r="O3255" s="29" t="str">
        <f>_xlfn.XLOOKUP($J3255,mapping!$D$2:$D$56,mapping!$E$2:$E$56,,0)</f>
        <v>United Kingdom</v>
      </c>
      <c r="P3255" s="29" t="str">
        <f>_xlfn.XLOOKUP($K3255,mapping!$P$2:$P$4,mapping!$Q$2:$Q$4,,0)</f>
        <v>Medium</v>
      </c>
      <c r="Q3255" s="29" t="str">
        <f>_xlfn.XLOOKUP($I3255,mapping!$M$2:$M$4,mapping!$N$2:$N$4,,0)</f>
        <v>Remote</v>
      </c>
    </row>
    <row r="3256" spans="1:17" x14ac:dyDescent="0.25">
      <c r="A3256" s="28">
        <v>2023</v>
      </c>
      <c r="B3256" s="29" t="s">
        <v>11</v>
      </c>
      <c r="C3256" s="29" t="s">
        <v>12</v>
      </c>
      <c r="D3256" s="29" t="s">
        <v>22</v>
      </c>
      <c r="E3256" s="28">
        <v>180000</v>
      </c>
      <c r="F3256" s="29" t="s">
        <v>14</v>
      </c>
      <c r="G3256" s="28">
        <v>180000</v>
      </c>
      <c r="H3256" s="29" t="s">
        <v>17</v>
      </c>
      <c r="I3256" s="28">
        <v>0</v>
      </c>
      <c r="J3256" s="29" t="s">
        <v>17</v>
      </c>
      <c r="K3256" s="29" t="s">
        <v>16</v>
      </c>
      <c r="L3256" s="29" t="str">
        <f>_xlfn.XLOOKUP($D3256,mapping!$B$2:$B$124,mapping!$A$2:$A$124,,0)</f>
        <v>Data Scientist</v>
      </c>
      <c r="M3256" s="29" t="str">
        <f>_xlfn.XLOOKUP($C3256,mapping!$J$2:$J$5,mapping!$K$2:$K$5,,0)</f>
        <v>Full-Time</v>
      </c>
      <c r="N3256" s="29" t="str">
        <f>_xlfn.XLOOKUP($B3256,mapping!$G$2:$G$5,mapping!$H$2:$H$5,,0)</f>
        <v>Mid-Level</v>
      </c>
      <c r="O3256" s="29" t="str">
        <f>_xlfn.XLOOKUP($J3256,mapping!$D$2:$D$56,mapping!$E$2:$E$56,,0)</f>
        <v>United States</v>
      </c>
      <c r="P3256" s="29" t="str">
        <f>_xlfn.XLOOKUP($K3256,mapping!$P$2:$P$4,mapping!$Q$2:$Q$4,,0)</f>
        <v>Medium</v>
      </c>
      <c r="Q3256" s="29" t="str">
        <f>_xlfn.XLOOKUP($I3256,mapping!$M$2:$M$4,mapping!$N$2:$N$4,,0)</f>
        <v>On-site</v>
      </c>
    </row>
    <row r="3257" spans="1:17" x14ac:dyDescent="0.25">
      <c r="A3257" s="28">
        <v>2024</v>
      </c>
      <c r="B3257" s="29" t="s">
        <v>21</v>
      </c>
      <c r="C3257" s="29" t="s">
        <v>12</v>
      </c>
      <c r="D3257" s="29" t="s">
        <v>13</v>
      </c>
      <c r="E3257" s="28">
        <v>132500</v>
      </c>
      <c r="F3257" s="29" t="s">
        <v>14</v>
      </c>
      <c r="G3257" s="28">
        <v>132500</v>
      </c>
      <c r="H3257" s="29" t="s">
        <v>17</v>
      </c>
      <c r="I3257" s="28">
        <v>100</v>
      </c>
      <c r="J3257" s="29" t="s">
        <v>17</v>
      </c>
      <c r="K3257" s="29" t="s">
        <v>16</v>
      </c>
      <c r="L3257" s="29" t="str">
        <f>_xlfn.XLOOKUP($D3257,mapping!$B$2:$B$124,mapping!$A$2:$A$124,,0)</f>
        <v>Data Analyst</v>
      </c>
      <c r="M3257" s="29" t="str">
        <f>_xlfn.XLOOKUP($C3257,mapping!$J$2:$J$5,mapping!$K$2:$K$5,,0)</f>
        <v>Full-Time</v>
      </c>
      <c r="N3257" s="29" t="str">
        <f>_xlfn.XLOOKUP($B3257,mapping!$G$2:$G$5,mapping!$H$2:$H$5,,0)</f>
        <v>Senior</v>
      </c>
      <c r="O3257" s="29" t="str">
        <f>_xlfn.XLOOKUP($J3257,mapping!$D$2:$D$56,mapping!$E$2:$E$56,,0)</f>
        <v>United States</v>
      </c>
      <c r="P3257" s="29" t="str">
        <f>_xlfn.XLOOKUP($K3257,mapping!$P$2:$P$4,mapping!$Q$2:$Q$4,,0)</f>
        <v>Medium</v>
      </c>
      <c r="Q3257" s="29" t="str">
        <f>_xlfn.XLOOKUP($I3257,mapping!$M$2:$M$4,mapping!$N$2:$N$4,,0)</f>
        <v>Remote</v>
      </c>
    </row>
    <row r="3258" spans="1:17" x14ac:dyDescent="0.25">
      <c r="A3258" s="28">
        <v>2024</v>
      </c>
      <c r="B3258" s="29" t="s">
        <v>21</v>
      </c>
      <c r="C3258" s="29" t="s">
        <v>12</v>
      </c>
      <c r="D3258" s="29" t="s">
        <v>31</v>
      </c>
      <c r="E3258" s="28">
        <v>250000</v>
      </c>
      <c r="F3258" s="29" t="s">
        <v>14</v>
      </c>
      <c r="G3258" s="28">
        <v>250000</v>
      </c>
      <c r="H3258" s="29" t="s">
        <v>17</v>
      </c>
      <c r="I3258" s="28">
        <v>100</v>
      </c>
      <c r="J3258" s="29" t="s">
        <v>17</v>
      </c>
      <c r="K3258" s="29" t="s">
        <v>16</v>
      </c>
      <c r="L3258" s="29" t="str">
        <f>_xlfn.XLOOKUP($D3258,mapping!$B$2:$B$124,mapping!$A$2:$A$124,,0)</f>
        <v>Analytics Engineer</v>
      </c>
      <c r="M3258" s="29" t="str">
        <f>_xlfn.XLOOKUP($C3258,mapping!$J$2:$J$5,mapping!$K$2:$K$5,,0)</f>
        <v>Full-Time</v>
      </c>
      <c r="N3258" s="29" t="str">
        <f>_xlfn.XLOOKUP($B3258,mapping!$G$2:$G$5,mapping!$H$2:$H$5,,0)</f>
        <v>Senior</v>
      </c>
      <c r="O3258" s="29" t="str">
        <f>_xlfn.XLOOKUP($J3258,mapping!$D$2:$D$56,mapping!$E$2:$E$56,,0)</f>
        <v>United States</v>
      </c>
      <c r="P3258" s="29" t="str">
        <f>_xlfn.XLOOKUP($K3258,mapping!$P$2:$P$4,mapping!$Q$2:$Q$4,,0)</f>
        <v>Medium</v>
      </c>
      <c r="Q3258" s="29" t="str">
        <f>_xlfn.XLOOKUP($I3258,mapping!$M$2:$M$4,mapping!$N$2:$N$4,,0)</f>
        <v>Remote</v>
      </c>
    </row>
    <row r="3259" spans="1:17" x14ac:dyDescent="0.25">
      <c r="A3259" s="28">
        <v>2023</v>
      </c>
      <c r="B3259" s="29" t="s">
        <v>21</v>
      </c>
      <c r="C3259" s="29" t="s">
        <v>12</v>
      </c>
      <c r="D3259" s="29" t="s">
        <v>13</v>
      </c>
      <c r="E3259" s="28">
        <v>120000</v>
      </c>
      <c r="F3259" s="29" t="s">
        <v>14</v>
      </c>
      <c r="G3259" s="28">
        <v>120000</v>
      </c>
      <c r="H3259" s="29" t="s">
        <v>28</v>
      </c>
      <c r="I3259" s="28">
        <v>0</v>
      </c>
      <c r="J3259" s="29" t="s">
        <v>28</v>
      </c>
      <c r="K3259" s="29" t="s">
        <v>16</v>
      </c>
      <c r="L3259" s="29" t="str">
        <f>_xlfn.XLOOKUP($D3259,mapping!$B$2:$B$124,mapping!$A$2:$A$124,,0)</f>
        <v>Data Analyst</v>
      </c>
      <c r="M3259" s="29" t="str">
        <f>_xlfn.XLOOKUP($C3259,mapping!$J$2:$J$5,mapping!$K$2:$K$5,,0)</f>
        <v>Full-Time</v>
      </c>
      <c r="N3259" s="29" t="str">
        <f>_xlfn.XLOOKUP($B3259,mapping!$G$2:$G$5,mapping!$H$2:$H$5,,0)</f>
        <v>Senior</v>
      </c>
      <c r="O3259" s="29" t="str">
        <f>_xlfn.XLOOKUP($J3259,mapping!$D$2:$D$56,mapping!$E$2:$E$56,,0)</f>
        <v>United Kingdom</v>
      </c>
      <c r="P3259" s="29" t="str">
        <f>_xlfn.XLOOKUP($K3259,mapping!$P$2:$P$4,mapping!$Q$2:$Q$4,,0)</f>
        <v>Medium</v>
      </c>
      <c r="Q3259" s="29" t="str">
        <f>_xlfn.XLOOKUP($I3259,mapping!$M$2:$M$4,mapping!$N$2:$N$4,,0)</f>
        <v>On-site</v>
      </c>
    </row>
    <row r="3260" spans="1:17" x14ac:dyDescent="0.25">
      <c r="A3260" s="28">
        <v>2023</v>
      </c>
      <c r="B3260" s="29" t="s">
        <v>21</v>
      </c>
      <c r="C3260" s="29" t="s">
        <v>12</v>
      </c>
      <c r="D3260" s="29" t="s">
        <v>22</v>
      </c>
      <c r="E3260" s="28">
        <v>106800</v>
      </c>
      <c r="F3260" s="29" t="s">
        <v>14</v>
      </c>
      <c r="G3260" s="28">
        <v>106800</v>
      </c>
      <c r="H3260" s="29" t="s">
        <v>17</v>
      </c>
      <c r="I3260" s="28">
        <v>0</v>
      </c>
      <c r="J3260" s="29" t="s">
        <v>17</v>
      </c>
      <c r="K3260" s="29" t="s">
        <v>16</v>
      </c>
      <c r="L3260" s="29" t="str">
        <f>_xlfn.XLOOKUP($D3260,mapping!$B$2:$B$124,mapping!$A$2:$A$124,,0)</f>
        <v>Data Scientist</v>
      </c>
      <c r="M3260" s="29" t="str">
        <f>_xlfn.XLOOKUP($C3260,mapping!$J$2:$J$5,mapping!$K$2:$K$5,,0)</f>
        <v>Full-Time</v>
      </c>
      <c r="N3260" s="29" t="str">
        <f>_xlfn.XLOOKUP($B3260,mapping!$G$2:$G$5,mapping!$H$2:$H$5,,0)</f>
        <v>Senior</v>
      </c>
      <c r="O3260" s="29" t="str">
        <f>_xlfn.XLOOKUP($J3260,mapping!$D$2:$D$56,mapping!$E$2:$E$56,,0)</f>
        <v>United States</v>
      </c>
      <c r="P3260" s="29" t="str">
        <f>_xlfn.XLOOKUP($K3260,mapping!$P$2:$P$4,mapping!$Q$2:$Q$4,,0)</f>
        <v>Medium</v>
      </c>
      <c r="Q3260" s="29" t="str">
        <f>_xlfn.XLOOKUP($I3260,mapping!$M$2:$M$4,mapping!$N$2:$N$4,,0)</f>
        <v>On-site</v>
      </c>
    </row>
    <row r="3261" spans="1:17" x14ac:dyDescent="0.25">
      <c r="A3261" s="28">
        <v>2024</v>
      </c>
      <c r="B3261" s="29" t="s">
        <v>11</v>
      </c>
      <c r="C3261" s="29" t="s">
        <v>12</v>
      </c>
      <c r="D3261" s="29" t="s">
        <v>22</v>
      </c>
      <c r="E3261" s="28">
        <v>77040</v>
      </c>
      <c r="F3261" s="29" t="s">
        <v>19</v>
      </c>
      <c r="G3261" s="28">
        <v>85600</v>
      </c>
      <c r="H3261" s="29" t="s">
        <v>195</v>
      </c>
      <c r="I3261" s="28">
        <v>0</v>
      </c>
      <c r="J3261" s="29" t="s">
        <v>195</v>
      </c>
      <c r="K3261" s="29" t="s">
        <v>16</v>
      </c>
      <c r="L3261" s="29" t="str">
        <f>_xlfn.XLOOKUP($D3261,mapping!$B$2:$B$124,mapping!$A$2:$A$124,,0)</f>
        <v>Data Scientist</v>
      </c>
      <c r="M3261" s="29" t="str">
        <f>_xlfn.XLOOKUP($C3261,mapping!$J$2:$J$5,mapping!$K$2:$K$5,,0)</f>
        <v>Full-Time</v>
      </c>
      <c r="N3261" s="29" t="str">
        <f>_xlfn.XLOOKUP($B3261,mapping!$G$2:$G$5,mapping!$H$2:$H$5,,0)</f>
        <v>Mid-Level</v>
      </c>
      <c r="O3261" s="29" t="str">
        <f>_xlfn.XLOOKUP($J3261,mapping!$D$2:$D$56,mapping!$E$2:$E$56,,0)</f>
        <v>Latvia</v>
      </c>
      <c r="P3261" s="29" t="str">
        <f>_xlfn.XLOOKUP($K3261,mapping!$P$2:$P$4,mapping!$Q$2:$Q$4,,0)</f>
        <v>Medium</v>
      </c>
      <c r="Q3261" s="29" t="str">
        <f>_xlfn.XLOOKUP($I3261,mapping!$M$2:$M$4,mapping!$N$2:$N$4,,0)</f>
        <v>On-site</v>
      </c>
    </row>
    <row r="3262" spans="1:17" x14ac:dyDescent="0.25">
      <c r="A3262" s="28">
        <v>2021</v>
      </c>
      <c r="B3262" s="29" t="s">
        <v>21</v>
      </c>
      <c r="C3262" s="29" t="s">
        <v>12</v>
      </c>
      <c r="D3262" s="29" t="s">
        <v>196</v>
      </c>
      <c r="E3262" s="28">
        <v>276000</v>
      </c>
      <c r="F3262" s="29" t="s">
        <v>14</v>
      </c>
      <c r="G3262" s="28">
        <v>276000</v>
      </c>
      <c r="H3262" s="29" t="s">
        <v>17</v>
      </c>
      <c r="I3262" s="28">
        <v>0</v>
      </c>
      <c r="J3262" s="29" t="s">
        <v>17</v>
      </c>
      <c r="K3262" s="29" t="s">
        <v>33</v>
      </c>
      <c r="L3262" s="29" t="str">
        <f>_xlfn.XLOOKUP($D3262,mapping!$B$2:$B$124,mapping!$A$2:$A$124,,0)</f>
        <v>Data Engineer</v>
      </c>
      <c r="M3262" s="29" t="str">
        <f>_xlfn.XLOOKUP($C3262,mapping!$J$2:$J$5,mapping!$K$2:$K$5,,0)</f>
        <v>Full-Time</v>
      </c>
      <c r="N3262" s="29" t="str">
        <f>_xlfn.XLOOKUP($B3262,mapping!$G$2:$G$5,mapping!$H$2:$H$5,,0)</f>
        <v>Senior</v>
      </c>
      <c r="O3262" s="29" t="str">
        <f>_xlfn.XLOOKUP($J3262,mapping!$D$2:$D$56,mapping!$E$2:$E$56,,0)</f>
        <v>United States</v>
      </c>
      <c r="P3262" s="29" t="str">
        <f>_xlfn.XLOOKUP($K3262,mapping!$P$2:$P$4,mapping!$Q$2:$Q$4,,0)</f>
        <v>Large</v>
      </c>
      <c r="Q3262" s="29" t="str">
        <f>_xlfn.XLOOKUP($I3262,mapping!$M$2:$M$4,mapping!$N$2:$N$4,,0)</f>
        <v>On-site</v>
      </c>
    </row>
    <row r="3263" spans="1:17" x14ac:dyDescent="0.25">
      <c r="A3263" s="28">
        <v>2023</v>
      </c>
      <c r="B3263" s="29" t="s">
        <v>21</v>
      </c>
      <c r="C3263" s="29" t="s">
        <v>12</v>
      </c>
      <c r="D3263" s="29" t="s">
        <v>18</v>
      </c>
      <c r="E3263" s="28">
        <v>170600</v>
      </c>
      <c r="F3263" s="29" t="s">
        <v>14</v>
      </c>
      <c r="G3263" s="28">
        <v>170600</v>
      </c>
      <c r="H3263" s="29" t="s">
        <v>17</v>
      </c>
      <c r="I3263" s="28">
        <v>0</v>
      </c>
      <c r="J3263" s="29" t="s">
        <v>17</v>
      </c>
      <c r="K3263" s="29" t="s">
        <v>16</v>
      </c>
      <c r="L3263" s="29" t="str">
        <f>_xlfn.XLOOKUP($D3263,mapping!$B$2:$B$124,mapping!$A$2:$A$124,,0)</f>
        <v>Machine Learning Engineer</v>
      </c>
      <c r="M3263" s="29" t="str">
        <f>_xlfn.XLOOKUP($C3263,mapping!$J$2:$J$5,mapping!$K$2:$K$5,,0)</f>
        <v>Full-Time</v>
      </c>
      <c r="N3263" s="29" t="str">
        <f>_xlfn.XLOOKUP($B3263,mapping!$G$2:$G$5,mapping!$H$2:$H$5,,0)</f>
        <v>Senior</v>
      </c>
      <c r="O3263" s="29" t="str">
        <f>_xlfn.XLOOKUP($J3263,mapping!$D$2:$D$56,mapping!$E$2:$E$56,,0)</f>
        <v>United States</v>
      </c>
      <c r="P3263" s="29" t="str">
        <f>_xlfn.XLOOKUP($K3263,mapping!$P$2:$P$4,mapping!$Q$2:$Q$4,,0)</f>
        <v>Medium</v>
      </c>
      <c r="Q3263" s="29" t="str">
        <f>_xlfn.XLOOKUP($I3263,mapping!$M$2:$M$4,mapping!$N$2:$N$4,,0)</f>
        <v>On-site</v>
      </c>
    </row>
    <row r="3264" spans="1:17" x14ac:dyDescent="0.25">
      <c r="A3264" s="28">
        <v>2023</v>
      </c>
      <c r="B3264" s="29" t="s">
        <v>21</v>
      </c>
      <c r="C3264" s="29" t="s">
        <v>12</v>
      </c>
      <c r="D3264" s="29" t="s">
        <v>13</v>
      </c>
      <c r="E3264" s="28">
        <v>92000</v>
      </c>
      <c r="F3264" s="29" t="s">
        <v>14</v>
      </c>
      <c r="G3264" s="28">
        <v>92000</v>
      </c>
      <c r="H3264" s="29" t="s">
        <v>17</v>
      </c>
      <c r="I3264" s="28">
        <v>0</v>
      </c>
      <c r="J3264" s="29" t="s">
        <v>17</v>
      </c>
      <c r="K3264" s="29" t="s">
        <v>16</v>
      </c>
      <c r="L3264" s="29" t="str">
        <f>_xlfn.XLOOKUP($D3264,mapping!$B$2:$B$124,mapping!$A$2:$A$124,,0)</f>
        <v>Data Analyst</v>
      </c>
      <c r="M3264" s="29" t="str">
        <f>_xlfn.XLOOKUP($C3264,mapping!$J$2:$J$5,mapping!$K$2:$K$5,,0)</f>
        <v>Full-Time</v>
      </c>
      <c r="N3264" s="29" t="str">
        <f>_xlfn.XLOOKUP($B3264,mapping!$G$2:$G$5,mapping!$H$2:$H$5,,0)</f>
        <v>Senior</v>
      </c>
      <c r="O3264" s="29" t="str">
        <f>_xlfn.XLOOKUP($J3264,mapping!$D$2:$D$56,mapping!$E$2:$E$56,,0)</f>
        <v>United States</v>
      </c>
      <c r="P3264" s="29" t="str">
        <f>_xlfn.XLOOKUP($K3264,mapping!$P$2:$P$4,mapping!$Q$2:$Q$4,,0)</f>
        <v>Medium</v>
      </c>
      <c r="Q3264" s="29" t="str">
        <f>_xlfn.XLOOKUP($I3264,mapping!$M$2:$M$4,mapping!$N$2:$N$4,,0)</f>
        <v>On-site</v>
      </c>
    </row>
    <row r="3265" spans="1:17" x14ac:dyDescent="0.25">
      <c r="A3265" s="28">
        <v>2024</v>
      </c>
      <c r="B3265" s="29" t="s">
        <v>29</v>
      </c>
      <c r="C3265" s="29" t="s">
        <v>12</v>
      </c>
      <c r="D3265" s="29" t="s">
        <v>40</v>
      </c>
      <c r="E3265" s="28">
        <v>80000</v>
      </c>
      <c r="F3265" s="29" t="s">
        <v>14</v>
      </c>
      <c r="G3265" s="28">
        <v>80000</v>
      </c>
      <c r="H3265" s="29" t="s">
        <v>17</v>
      </c>
      <c r="I3265" s="28">
        <v>0</v>
      </c>
      <c r="J3265" s="29" t="s">
        <v>17</v>
      </c>
      <c r="K3265" s="29" t="s">
        <v>16</v>
      </c>
      <c r="L3265" s="29" t="str">
        <f>_xlfn.XLOOKUP($D3265,mapping!$B$2:$B$124,mapping!$A$2:$A$124,,0)</f>
        <v>Business Intelligence</v>
      </c>
      <c r="M3265" s="29" t="str">
        <f>_xlfn.XLOOKUP($C3265,mapping!$J$2:$J$5,mapping!$K$2:$K$5,,0)</f>
        <v>Full-Time</v>
      </c>
      <c r="N3265" s="29" t="str">
        <f>_xlfn.XLOOKUP($B3265,mapping!$G$2:$G$5,mapping!$H$2:$H$5,,0)</f>
        <v>Junior</v>
      </c>
      <c r="O3265" s="29" t="str">
        <f>_xlfn.XLOOKUP($J3265,mapping!$D$2:$D$56,mapping!$E$2:$E$56,,0)</f>
        <v>United States</v>
      </c>
      <c r="P3265" s="29" t="str">
        <f>_xlfn.XLOOKUP($K3265,mapping!$P$2:$P$4,mapping!$Q$2:$Q$4,,0)</f>
        <v>Medium</v>
      </c>
      <c r="Q3265" s="29" t="str">
        <f>_xlfn.XLOOKUP($I3265,mapping!$M$2:$M$4,mapping!$N$2:$N$4,,0)</f>
        <v>On-site</v>
      </c>
    </row>
    <row r="3266" spans="1:17" x14ac:dyDescent="0.25">
      <c r="A3266" s="28">
        <v>2024</v>
      </c>
      <c r="B3266" s="29" t="s">
        <v>21</v>
      </c>
      <c r="C3266" s="29" t="s">
        <v>12</v>
      </c>
      <c r="D3266" s="29" t="s">
        <v>63</v>
      </c>
      <c r="E3266" s="28">
        <v>117000</v>
      </c>
      <c r="F3266" s="29" t="s">
        <v>14</v>
      </c>
      <c r="G3266" s="28">
        <v>117000</v>
      </c>
      <c r="H3266" s="29" t="s">
        <v>17</v>
      </c>
      <c r="I3266" s="28">
        <v>0</v>
      </c>
      <c r="J3266" s="29" t="s">
        <v>17</v>
      </c>
      <c r="K3266" s="29" t="s">
        <v>16</v>
      </c>
      <c r="L3266" s="29" t="str">
        <f>_xlfn.XLOOKUP($D3266,mapping!$B$2:$B$124,mapping!$A$2:$A$124,,0)</f>
        <v>Data Architect</v>
      </c>
      <c r="M3266" s="29" t="str">
        <f>_xlfn.XLOOKUP($C3266,mapping!$J$2:$J$5,mapping!$K$2:$K$5,,0)</f>
        <v>Full-Time</v>
      </c>
      <c r="N3266" s="29" t="str">
        <f>_xlfn.XLOOKUP($B3266,mapping!$G$2:$G$5,mapping!$H$2:$H$5,,0)</f>
        <v>Senior</v>
      </c>
      <c r="O3266" s="29" t="str">
        <f>_xlfn.XLOOKUP($J3266,mapping!$D$2:$D$56,mapping!$E$2:$E$56,,0)</f>
        <v>United States</v>
      </c>
      <c r="P3266" s="29" t="str">
        <f>_xlfn.XLOOKUP($K3266,mapping!$P$2:$P$4,mapping!$Q$2:$Q$4,,0)</f>
        <v>Medium</v>
      </c>
      <c r="Q3266" s="29" t="str">
        <f>_xlfn.XLOOKUP($I3266,mapping!$M$2:$M$4,mapping!$N$2:$N$4,,0)</f>
        <v>On-site</v>
      </c>
    </row>
    <row r="3267" spans="1:17" x14ac:dyDescent="0.25">
      <c r="A3267" s="28">
        <v>2023</v>
      </c>
      <c r="B3267" s="29" t="s">
        <v>21</v>
      </c>
      <c r="C3267" s="29" t="s">
        <v>12</v>
      </c>
      <c r="D3267" s="29" t="s">
        <v>26</v>
      </c>
      <c r="E3267" s="28">
        <v>230000</v>
      </c>
      <c r="F3267" s="29" t="s">
        <v>14</v>
      </c>
      <c r="G3267" s="28">
        <v>230000</v>
      </c>
      <c r="H3267" s="29" t="s">
        <v>17</v>
      </c>
      <c r="I3267" s="28">
        <v>0</v>
      </c>
      <c r="J3267" s="29" t="s">
        <v>17</v>
      </c>
      <c r="K3267" s="29" t="s">
        <v>16</v>
      </c>
      <c r="L3267" s="29" t="str">
        <f>_xlfn.XLOOKUP($D3267,mapping!$B$2:$B$124,mapping!$A$2:$A$124,,0)</f>
        <v>Data Engineer</v>
      </c>
      <c r="M3267" s="29" t="str">
        <f>_xlfn.XLOOKUP($C3267,mapping!$J$2:$J$5,mapping!$K$2:$K$5,,0)</f>
        <v>Full-Time</v>
      </c>
      <c r="N3267" s="29" t="str">
        <f>_xlfn.XLOOKUP($B3267,mapping!$G$2:$G$5,mapping!$H$2:$H$5,,0)</f>
        <v>Senior</v>
      </c>
      <c r="O3267" s="29" t="str">
        <f>_xlfn.XLOOKUP($J3267,mapping!$D$2:$D$56,mapping!$E$2:$E$56,,0)</f>
        <v>United States</v>
      </c>
      <c r="P3267" s="29" t="str">
        <f>_xlfn.XLOOKUP($K3267,mapping!$P$2:$P$4,mapping!$Q$2:$Q$4,,0)</f>
        <v>Medium</v>
      </c>
      <c r="Q3267" s="29" t="str">
        <f>_xlfn.XLOOKUP($I3267,mapping!$M$2:$M$4,mapping!$N$2:$N$4,,0)</f>
        <v>On-site</v>
      </c>
    </row>
    <row r="3268" spans="1:17" x14ac:dyDescent="0.25">
      <c r="A3268" s="28">
        <v>2023</v>
      </c>
      <c r="B3268" s="29" t="s">
        <v>21</v>
      </c>
      <c r="C3268" s="29" t="s">
        <v>12</v>
      </c>
      <c r="D3268" s="29" t="s">
        <v>26</v>
      </c>
      <c r="E3268" s="28">
        <v>385000</v>
      </c>
      <c r="F3268" s="29" t="s">
        <v>14</v>
      </c>
      <c r="G3268" s="28">
        <v>385000</v>
      </c>
      <c r="H3268" s="29" t="s">
        <v>17</v>
      </c>
      <c r="I3268" s="28">
        <v>0</v>
      </c>
      <c r="J3268" s="29" t="s">
        <v>17</v>
      </c>
      <c r="K3268" s="29" t="s">
        <v>16</v>
      </c>
      <c r="L3268" s="29" t="str">
        <f>_xlfn.XLOOKUP($D3268,mapping!$B$2:$B$124,mapping!$A$2:$A$124,,0)</f>
        <v>Data Engineer</v>
      </c>
      <c r="M3268" s="29" t="str">
        <f>_xlfn.XLOOKUP($C3268,mapping!$J$2:$J$5,mapping!$K$2:$K$5,,0)</f>
        <v>Full-Time</v>
      </c>
      <c r="N3268" s="29" t="str">
        <f>_xlfn.XLOOKUP($B3268,mapping!$G$2:$G$5,mapping!$H$2:$H$5,,0)</f>
        <v>Senior</v>
      </c>
      <c r="O3268" s="29" t="str">
        <f>_xlfn.XLOOKUP($J3268,mapping!$D$2:$D$56,mapping!$E$2:$E$56,,0)</f>
        <v>United States</v>
      </c>
      <c r="P3268" s="29" t="str">
        <f>_xlfn.XLOOKUP($K3268,mapping!$P$2:$P$4,mapping!$Q$2:$Q$4,,0)</f>
        <v>Medium</v>
      </c>
      <c r="Q3268" s="29" t="str">
        <f>_xlfn.XLOOKUP($I3268,mapping!$M$2:$M$4,mapping!$N$2:$N$4,,0)</f>
        <v>On-site</v>
      </c>
    </row>
    <row r="3269" spans="1:17" x14ac:dyDescent="0.25">
      <c r="A3269" s="28">
        <v>2023</v>
      </c>
      <c r="B3269" s="29" t="s">
        <v>21</v>
      </c>
      <c r="C3269" s="29" t="s">
        <v>12</v>
      </c>
      <c r="D3269" s="29" t="s">
        <v>26</v>
      </c>
      <c r="E3269" s="28">
        <v>130000</v>
      </c>
      <c r="F3269" s="29" t="s">
        <v>14</v>
      </c>
      <c r="G3269" s="28">
        <v>130000</v>
      </c>
      <c r="H3269" s="29" t="s">
        <v>17</v>
      </c>
      <c r="I3269" s="28">
        <v>0</v>
      </c>
      <c r="J3269" s="29" t="s">
        <v>17</v>
      </c>
      <c r="K3269" s="29" t="s">
        <v>16</v>
      </c>
      <c r="L3269" s="29" t="str">
        <f>_xlfn.XLOOKUP($D3269,mapping!$B$2:$B$124,mapping!$A$2:$A$124,,0)</f>
        <v>Data Engineer</v>
      </c>
      <c r="M3269" s="29" t="str">
        <f>_xlfn.XLOOKUP($C3269,mapping!$J$2:$J$5,mapping!$K$2:$K$5,,0)</f>
        <v>Full-Time</v>
      </c>
      <c r="N3269" s="29" t="str">
        <f>_xlfn.XLOOKUP($B3269,mapping!$G$2:$G$5,mapping!$H$2:$H$5,,0)</f>
        <v>Senior</v>
      </c>
      <c r="O3269" s="29" t="str">
        <f>_xlfn.XLOOKUP($J3269,mapping!$D$2:$D$56,mapping!$E$2:$E$56,,0)</f>
        <v>United States</v>
      </c>
      <c r="P3269" s="29" t="str">
        <f>_xlfn.XLOOKUP($K3269,mapping!$P$2:$P$4,mapping!$Q$2:$Q$4,,0)</f>
        <v>Medium</v>
      </c>
      <c r="Q3269" s="29" t="str">
        <f>_xlfn.XLOOKUP($I3269,mapping!$M$2:$M$4,mapping!$N$2:$N$4,,0)</f>
        <v>On-site</v>
      </c>
    </row>
    <row r="3270" spans="1:17" x14ac:dyDescent="0.25">
      <c r="A3270" s="28">
        <v>2023</v>
      </c>
      <c r="B3270" s="29" t="s">
        <v>21</v>
      </c>
      <c r="C3270" s="29" t="s">
        <v>12</v>
      </c>
      <c r="D3270" s="29" t="s">
        <v>26</v>
      </c>
      <c r="E3270" s="28">
        <v>163152</v>
      </c>
      <c r="F3270" s="29" t="s">
        <v>14</v>
      </c>
      <c r="G3270" s="28">
        <v>163152</v>
      </c>
      <c r="H3270" s="29" t="s">
        <v>17</v>
      </c>
      <c r="I3270" s="28">
        <v>0</v>
      </c>
      <c r="J3270" s="29" t="s">
        <v>17</v>
      </c>
      <c r="K3270" s="29" t="s">
        <v>16</v>
      </c>
      <c r="L3270" s="29" t="str">
        <f>_xlfn.XLOOKUP($D3270,mapping!$B$2:$B$124,mapping!$A$2:$A$124,,0)</f>
        <v>Data Engineer</v>
      </c>
      <c r="M3270" s="29" t="str">
        <f>_xlfn.XLOOKUP($C3270,mapping!$J$2:$J$5,mapping!$K$2:$K$5,,0)</f>
        <v>Full-Time</v>
      </c>
      <c r="N3270" s="29" t="str">
        <f>_xlfn.XLOOKUP($B3270,mapping!$G$2:$G$5,mapping!$H$2:$H$5,,0)</f>
        <v>Senior</v>
      </c>
      <c r="O3270" s="29" t="str">
        <f>_xlfn.XLOOKUP($J3270,mapping!$D$2:$D$56,mapping!$E$2:$E$56,,0)</f>
        <v>United States</v>
      </c>
      <c r="P3270" s="29" t="str">
        <f>_xlfn.XLOOKUP($K3270,mapping!$P$2:$P$4,mapping!$Q$2:$Q$4,,0)</f>
        <v>Medium</v>
      </c>
      <c r="Q3270" s="29" t="str">
        <f>_xlfn.XLOOKUP($I3270,mapping!$M$2:$M$4,mapping!$N$2:$N$4,,0)</f>
        <v>On-site</v>
      </c>
    </row>
    <row r="3271" spans="1:17" x14ac:dyDescent="0.25">
      <c r="A3271" s="28">
        <v>2024</v>
      </c>
      <c r="B3271" s="29" t="s">
        <v>21</v>
      </c>
      <c r="C3271" s="29" t="s">
        <v>12</v>
      </c>
      <c r="D3271" s="29" t="s">
        <v>34</v>
      </c>
      <c r="E3271" s="28">
        <v>278700</v>
      </c>
      <c r="F3271" s="29" t="s">
        <v>14</v>
      </c>
      <c r="G3271" s="28">
        <v>278700</v>
      </c>
      <c r="H3271" s="29" t="s">
        <v>17</v>
      </c>
      <c r="I3271" s="28">
        <v>0</v>
      </c>
      <c r="J3271" s="29" t="s">
        <v>17</v>
      </c>
      <c r="K3271" s="29" t="s">
        <v>16</v>
      </c>
      <c r="L3271" s="29" t="str">
        <f>_xlfn.XLOOKUP($D3271,mapping!$B$2:$B$124,mapping!$A$2:$A$124,,0)</f>
        <v>Researcher</v>
      </c>
      <c r="M3271" s="29" t="str">
        <f>_xlfn.XLOOKUP($C3271,mapping!$J$2:$J$5,mapping!$K$2:$K$5,,0)</f>
        <v>Full-Time</v>
      </c>
      <c r="N3271" s="29" t="str">
        <f>_xlfn.XLOOKUP($B3271,mapping!$G$2:$G$5,mapping!$H$2:$H$5,,0)</f>
        <v>Senior</v>
      </c>
      <c r="O3271" s="29" t="str">
        <f>_xlfn.XLOOKUP($J3271,mapping!$D$2:$D$56,mapping!$E$2:$E$56,,0)</f>
        <v>United States</v>
      </c>
      <c r="P3271" s="29" t="str">
        <f>_xlfn.XLOOKUP($K3271,mapping!$P$2:$P$4,mapping!$Q$2:$Q$4,,0)</f>
        <v>Medium</v>
      </c>
      <c r="Q3271" s="29" t="str">
        <f>_xlfn.XLOOKUP($I3271,mapping!$M$2:$M$4,mapping!$N$2:$N$4,,0)</f>
        <v>On-site</v>
      </c>
    </row>
    <row r="3272" spans="1:17" x14ac:dyDescent="0.25">
      <c r="A3272" s="28">
        <v>2023</v>
      </c>
      <c r="B3272" s="29" t="s">
        <v>21</v>
      </c>
      <c r="C3272" s="29" t="s">
        <v>12</v>
      </c>
      <c r="D3272" s="29" t="s">
        <v>26</v>
      </c>
      <c r="E3272" s="28">
        <v>160000</v>
      </c>
      <c r="F3272" s="29" t="s">
        <v>14</v>
      </c>
      <c r="G3272" s="28">
        <v>160000</v>
      </c>
      <c r="H3272" s="29" t="s">
        <v>17</v>
      </c>
      <c r="I3272" s="28">
        <v>100</v>
      </c>
      <c r="J3272" s="29" t="s">
        <v>17</v>
      </c>
      <c r="K3272" s="29" t="s">
        <v>16</v>
      </c>
      <c r="L3272" s="29" t="str">
        <f>_xlfn.XLOOKUP($D3272,mapping!$B$2:$B$124,mapping!$A$2:$A$124,,0)</f>
        <v>Data Engineer</v>
      </c>
      <c r="M3272" s="29" t="str">
        <f>_xlfn.XLOOKUP($C3272,mapping!$J$2:$J$5,mapping!$K$2:$K$5,,0)</f>
        <v>Full-Time</v>
      </c>
      <c r="N3272" s="29" t="str">
        <f>_xlfn.XLOOKUP($B3272,mapping!$G$2:$G$5,mapping!$H$2:$H$5,,0)</f>
        <v>Senior</v>
      </c>
      <c r="O3272" s="29" t="str">
        <f>_xlfn.XLOOKUP($J3272,mapping!$D$2:$D$56,mapping!$E$2:$E$56,,0)</f>
        <v>United States</v>
      </c>
      <c r="P3272" s="29" t="str">
        <f>_xlfn.XLOOKUP($K3272,mapping!$P$2:$P$4,mapping!$Q$2:$Q$4,,0)</f>
        <v>Medium</v>
      </c>
      <c r="Q3272" s="29" t="str">
        <f>_xlfn.XLOOKUP($I3272,mapping!$M$2:$M$4,mapping!$N$2:$N$4,,0)</f>
        <v>Remote</v>
      </c>
    </row>
    <row r="3273" spans="1:17" x14ac:dyDescent="0.25">
      <c r="A3273" s="28">
        <v>2023</v>
      </c>
      <c r="B3273" s="29" t="s">
        <v>21</v>
      </c>
      <c r="C3273" s="29" t="s">
        <v>12</v>
      </c>
      <c r="D3273" s="29" t="s">
        <v>63</v>
      </c>
      <c r="E3273" s="28">
        <v>149040</v>
      </c>
      <c r="F3273" s="29" t="s">
        <v>14</v>
      </c>
      <c r="G3273" s="28">
        <v>149040</v>
      </c>
      <c r="H3273" s="29" t="s">
        <v>17</v>
      </c>
      <c r="I3273" s="28">
        <v>100</v>
      </c>
      <c r="J3273" s="29" t="s">
        <v>17</v>
      </c>
      <c r="K3273" s="29" t="s">
        <v>16</v>
      </c>
      <c r="L3273" s="29" t="str">
        <f>_xlfn.XLOOKUP($D3273,mapping!$B$2:$B$124,mapping!$A$2:$A$124,,0)</f>
        <v>Data Architect</v>
      </c>
      <c r="M3273" s="29" t="str">
        <f>_xlfn.XLOOKUP($C3273,mapping!$J$2:$J$5,mapping!$K$2:$K$5,,0)</f>
        <v>Full-Time</v>
      </c>
      <c r="N3273" s="29" t="str">
        <f>_xlfn.XLOOKUP($B3273,mapping!$G$2:$G$5,mapping!$H$2:$H$5,,0)</f>
        <v>Senior</v>
      </c>
      <c r="O3273" s="29" t="str">
        <f>_xlfn.XLOOKUP($J3273,mapping!$D$2:$D$56,mapping!$E$2:$E$56,,0)</f>
        <v>United States</v>
      </c>
      <c r="P3273" s="29" t="str">
        <f>_xlfn.XLOOKUP($K3273,mapping!$P$2:$P$4,mapping!$Q$2:$Q$4,,0)</f>
        <v>Medium</v>
      </c>
      <c r="Q3273" s="29" t="str">
        <f>_xlfn.XLOOKUP($I3273,mapping!$M$2:$M$4,mapping!$N$2:$N$4,,0)</f>
        <v>Remote</v>
      </c>
    </row>
    <row r="3274" spans="1:17" x14ac:dyDescent="0.25">
      <c r="A3274" s="28">
        <v>2024</v>
      </c>
      <c r="B3274" s="29" t="s">
        <v>25</v>
      </c>
      <c r="C3274" s="29" t="s">
        <v>12</v>
      </c>
      <c r="D3274" s="29" t="s">
        <v>22</v>
      </c>
      <c r="E3274" s="28">
        <v>181900</v>
      </c>
      <c r="F3274" s="29" t="s">
        <v>14</v>
      </c>
      <c r="G3274" s="28">
        <v>181900</v>
      </c>
      <c r="H3274" s="29" t="s">
        <v>17</v>
      </c>
      <c r="I3274" s="28">
        <v>0</v>
      </c>
      <c r="J3274" s="29" t="s">
        <v>17</v>
      </c>
      <c r="K3274" s="29" t="s">
        <v>16</v>
      </c>
      <c r="L3274" s="29" t="str">
        <f>_xlfn.XLOOKUP($D3274,mapping!$B$2:$B$124,mapping!$A$2:$A$124,,0)</f>
        <v>Data Scientist</v>
      </c>
      <c r="M3274" s="29" t="str">
        <f>_xlfn.XLOOKUP($C3274,mapping!$J$2:$J$5,mapping!$K$2:$K$5,,0)</f>
        <v>Full-Time</v>
      </c>
      <c r="N3274" s="29" t="str">
        <f>_xlfn.XLOOKUP($B3274,mapping!$G$2:$G$5,mapping!$H$2:$H$5,,0)</f>
        <v>Executive</v>
      </c>
      <c r="O3274" s="29" t="str">
        <f>_xlfn.XLOOKUP($J3274,mapping!$D$2:$D$56,mapping!$E$2:$E$56,,0)</f>
        <v>United States</v>
      </c>
      <c r="P3274" s="29" t="str">
        <f>_xlfn.XLOOKUP($K3274,mapping!$P$2:$P$4,mapping!$Q$2:$Q$4,,0)</f>
        <v>Medium</v>
      </c>
      <c r="Q3274" s="29" t="str">
        <f>_xlfn.XLOOKUP($I3274,mapping!$M$2:$M$4,mapping!$N$2:$N$4,,0)</f>
        <v>On-site</v>
      </c>
    </row>
    <row r="3275" spans="1:17" x14ac:dyDescent="0.25">
      <c r="A3275" s="28">
        <v>2024</v>
      </c>
      <c r="B3275" s="29" t="s">
        <v>11</v>
      </c>
      <c r="C3275" s="29" t="s">
        <v>12</v>
      </c>
      <c r="D3275" s="29" t="s">
        <v>18</v>
      </c>
      <c r="E3275" s="28">
        <v>126400</v>
      </c>
      <c r="F3275" s="29" t="s">
        <v>14</v>
      </c>
      <c r="G3275" s="28">
        <v>126400</v>
      </c>
      <c r="H3275" s="29" t="s">
        <v>17</v>
      </c>
      <c r="I3275" s="28">
        <v>100</v>
      </c>
      <c r="J3275" s="29" t="s">
        <v>17</v>
      </c>
      <c r="K3275" s="29" t="s">
        <v>16</v>
      </c>
      <c r="L3275" s="29" t="str">
        <f>_xlfn.XLOOKUP($D3275,mapping!$B$2:$B$124,mapping!$A$2:$A$124,,0)</f>
        <v>Machine Learning Engineer</v>
      </c>
      <c r="M3275" s="29" t="str">
        <f>_xlfn.XLOOKUP($C3275,mapping!$J$2:$J$5,mapping!$K$2:$K$5,,0)</f>
        <v>Full-Time</v>
      </c>
      <c r="N3275" s="29" t="str">
        <f>_xlfn.XLOOKUP($B3275,mapping!$G$2:$G$5,mapping!$H$2:$H$5,,0)</f>
        <v>Mid-Level</v>
      </c>
      <c r="O3275" s="29" t="str">
        <f>_xlfn.XLOOKUP($J3275,mapping!$D$2:$D$56,mapping!$E$2:$E$56,,0)</f>
        <v>United States</v>
      </c>
      <c r="P3275" s="29" t="str">
        <f>_xlfn.XLOOKUP($K3275,mapping!$P$2:$P$4,mapping!$Q$2:$Q$4,,0)</f>
        <v>Medium</v>
      </c>
      <c r="Q3275" s="29" t="str">
        <f>_xlfn.XLOOKUP($I3275,mapping!$M$2:$M$4,mapping!$N$2:$N$4,,0)</f>
        <v>Remote</v>
      </c>
    </row>
    <row r="3276" spans="1:17" x14ac:dyDescent="0.25">
      <c r="A3276" s="28">
        <v>2022</v>
      </c>
      <c r="B3276" s="29" t="s">
        <v>21</v>
      </c>
      <c r="C3276" s="29" t="s">
        <v>12</v>
      </c>
      <c r="D3276" s="29" t="s">
        <v>26</v>
      </c>
      <c r="E3276" s="28">
        <v>198800</v>
      </c>
      <c r="F3276" s="29" t="s">
        <v>14</v>
      </c>
      <c r="G3276" s="28">
        <v>198800</v>
      </c>
      <c r="H3276" s="29" t="s">
        <v>17</v>
      </c>
      <c r="I3276" s="28">
        <v>0</v>
      </c>
      <c r="J3276" s="29" t="s">
        <v>17</v>
      </c>
      <c r="K3276" s="29" t="s">
        <v>16</v>
      </c>
      <c r="L3276" s="29" t="str">
        <f>_xlfn.XLOOKUP($D3276,mapping!$B$2:$B$124,mapping!$A$2:$A$124,,0)</f>
        <v>Data Engineer</v>
      </c>
      <c r="M3276" s="29" t="str">
        <f>_xlfn.XLOOKUP($C3276,mapping!$J$2:$J$5,mapping!$K$2:$K$5,,0)</f>
        <v>Full-Time</v>
      </c>
      <c r="N3276" s="29" t="str">
        <f>_xlfn.XLOOKUP($B3276,mapping!$G$2:$G$5,mapping!$H$2:$H$5,,0)</f>
        <v>Senior</v>
      </c>
      <c r="O3276" s="29" t="str">
        <f>_xlfn.XLOOKUP($J3276,mapping!$D$2:$D$56,mapping!$E$2:$E$56,,0)</f>
        <v>United States</v>
      </c>
      <c r="P3276" s="29" t="str">
        <f>_xlfn.XLOOKUP($K3276,mapping!$P$2:$P$4,mapping!$Q$2:$Q$4,,0)</f>
        <v>Medium</v>
      </c>
      <c r="Q3276" s="29" t="str">
        <f>_xlfn.XLOOKUP($I3276,mapping!$M$2:$M$4,mapping!$N$2:$N$4,,0)</f>
        <v>On-site</v>
      </c>
    </row>
    <row r="3277" spans="1:17" x14ac:dyDescent="0.25">
      <c r="A3277" s="28">
        <v>2024</v>
      </c>
      <c r="B3277" s="29" t="s">
        <v>29</v>
      </c>
      <c r="C3277" s="29" t="s">
        <v>12</v>
      </c>
      <c r="D3277" s="29" t="s">
        <v>13</v>
      </c>
      <c r="E3277" s="28">
        <v>93500</v>
      </c>
      <c r="F3277" s="29" t="s">
        <v>14</v>
      </c>
      <c r="G3277" s="28">
        <v>93500</v>
      </c>
      <c r="H3277" s="29" t="s">
        <v>17</v>
      </c>
      <c r="I3277" s="28">
        <v>0</v>
      </c>
      <c r="J3277" s="29" t="s">
        <v>17</v>
      </c>
      <c r="K3277" s="29" t="s">
        <v>16</v>
      </c>
      <c r="L3277" s="29" t="str">
        <f>_xlfn.XLOOKUP($D3277,mapping!$B$2:$B$124,mapping!$A$2:$A$124,,0)</f>
        <v>Data Analyst</v>
      </c>
      <c r="M3277" s="29" t="str">
        <f>_xlfn.XLOOKUP($C3277,mapping!$J$2:$J$5,mapping!$K$2:$K$5,,0)</f>
        <v>Full-Time</v>
      </c>
      <c r="N3277" s="29" t="str">
        <f>_xlfn.XLOOKUP($B3277,mapping!$G$2:$G$5,mapping!$H$2:$H$5,,0)</f>
        <v>Junior</v>
      </c>
      <c r="O3277" s="29" t="str">
        <f>_xlfn.XLOOKUP($J3277,mapping!$D$2:$D$56,mapping!$E$2:$E$56,,0)</f>
        <v>United States</v>
      </c>
      <c r="P3277" s="29" t="str">
        <f>_xlfn.XLOOKUP($K3277,mapping!$P$2:$P$4,mapping!$Q$2:$Q$4,,0)</f>
        <v>Medium</v>
      </c>
      <c r="Q3277" s="29" t="str">
        <f>_xlfn.XLOOKUP($I3277,mapping!$M$2:$M$4,mapping!$N$2:$N$4,,0)</f>
        <v>On-site</v>
      </c>
    </row>
    <row r="3278" spans="1:17" x14ac:dyDescent="0.25">
      <c r="A3278" s="28">
        <v>2023</v>
      </c>
      <c r="B3278" s="29" t="s">
        <v>21</v>
      </c>
      <c r="C3278" s="29" t="s">
        <v>12</v>
      </c>
      <c r="D3278" s="29" t="s">
        <v>22</v>
      </c>
      <c r="E3278" s="28">
        <v>180000</v>
      </c>
      <c r="F3278" s="29" t="s">
        <v>14</v>
      </c>
      <c r="G3278" s="28">
        <v>180000</v>
      </c>
      <c r="H3278" s="29" t="s">
        <v>17</v>
      </c>
      <c r="I3278" s="28">
        <v>0</v>
      </c>
      <c r="J3278" s="29" t="s">
        <v>17</v>
      </c>
      <c r="K3278" s="29" t="s">
        <v>16</v>
      </c>
      <c r="L3278" s="29" t="str">
        <f>_xlfn.XLOOKUP($D3278,mapping!$B$2:$B$124,mapping!$A$2:$A$124,,0)</f>
        <v>Data Scientist</v>
      </c>
      <c r="M3278" s="29" t="str">
        <f>_xlfn.XLOOKUP($C3278,mapping!$J$2:$J$5,mapping!$K$2:$K$5,,0)</f>
        <v>Full-Time</v>
      </c>
      <c r="N3278" s="29" t="str">
        <f>_xlfn.XLOOKUP($B3278,mapping!$G$2:$G$5,mapping!$H$2:$H$5,,0)</f>
        <v>Senior</v>
      </c>
      <c r="O3278" s="29" t="str">
        <f>_xlfn.XLOOKUP($J3278,mapping!$D$2:$D$56,mapping!$E$2:$E$56,,0)</f>
        <v>United States</v>
      </c>
      <c r="P3278" s="29" t="str">
        <f>_xlfn.XLOOKUP($K3278,mapping!$P$2:$P$4,mapping!$Q$2:$Q$4,,0)</f>
        <v>Medium</v>
      </c>
      <c r="Q3278" s="29" t="str">
        <f>_xlfn.XLOOKUP($I3278,mapping!$M$2:$M$4,mapping!$N$2:$N$4,,0)</f>
        <v>On-site</v>
      </c>
    </row>
    <row r="3279" spans="1:17" x14ac:dyDescent="0.25">
      <c r="A3279" s="28">
        <v>2024</v>
      </c>
      <c r="B3279" s="29" t="s">
        <v>11</v>
      </c>
      <c r="C3279" s="29" t="s">
        <v>12</v>
      </c>
      <c r="D3279" s="29" t="s">
        <v>26</v>
      </c>
      <c r="E3279" s="28">
        <v>120000</v>
      </c>
      <c r="F3279" s="29" t="s">
        <v>14</v>
      </c>
      <c r="G3279" s="28">
        <v>120000</v>
      </c>
      <c r="H3279" s="29" t="s">
        <v>17</v>
      </c>
      <c r="I3279" s="28">
        <v>100</v>
      </c>
      <c r="J3279" s="29" t="s">
        <v>17</v>
      </c>
      <c r="K3279" s="29" t="s">
        <v>16</v>
      </c>
      <c r="L3279" s="29" t="str">
        <f>_xlfn.XLOOKUP($D3279,mapping!$B$2:$B$124,mapping!$A$2:$A$124,,0)</f>
        <v>Data Engineer</v>
      </c>
      <c r="M3279" s="29" t="str">
        <f>_xlfn.XLOOKUP($C3279,mapping!$J$2:$J$5,mapping!$K$2:$K$5,,0)</f>
        <v>Full-Time</v>
      </c>
      <c r="N3279" s="29" t="str">
        <f>_xlfn.XLOOKUP($B3279,mapping!$G$2:$G$5,mapping!$H$2:$H$5,,0)</f>
        <v>Mid-Level</v>
      </c>
      <c r="O3279" s="29" t="str">
        <f>_xlfn.XLOOKUP($J3279,mapping!$D$2:$D$56,mapping!$E$2:$E$56,,0)</f>
        <v>United States</v>
      </c>
      <c r="P3279" s="29" t="str">
        <f>_xlfn.XLOOKUP($K3279,mapping!$P$2:$P$4,mapping!$Q$2:$Q$4,,0)</f>
        <v>Medium</v>
      </c>
      <c r="Q3279" s="29" t="str">
        <f>_xlfn.XLOOKUP($I3279,mapping!$M$2:$M$4,mapping!$N$2:$N$4,,0)</f>
        <v>Remote</v>
      </c>
    </row>
    <row r="3280" spans="1:17" x14ac:dyDescent="0.25">
      <c r="A3280" s="28">
        <v>2024</v>
      </c>
      <c r="B3280" s="29" t="s">
        <v>21</v>
      </c>
      <c r="C3280" s="29" t="s">
        <v>12</v>
      </c>
      <c r="D3280" s="29" t="s">
        <v>26</v>
      </c>
      <c r="E3280" s="28">
        <v>190000</v>
      </c>
      <c r="F3280" s="29" t="s">
        <v>14</v>
      </c>
      <c r="G3280" s="28">
        <v>190000</v>
      </c>
      <c r="H3280" s="29" t="s">
        <v>17</v>
      </c>
      <c r="I3280" s="28">
        <v>100</v>
      </c>
      <c r="J3280" s="29" t="s">
        <v>17</v>
      </c>
      <c r="K3280" s="29" t="s">
        <v>16</v>
      </c>
      <c r="L3280" s="29" t="str">
        <f>_xlfn.XLOOKUP($D3280,mapping!$B$2:$B$124,mapping!$A$2:$A$124,,0)</f>
        <v>Data Engineer</v>
      </c>
      <c r="M3280" s="29" t="str">
        <f>_xlfn.XLOOKUP($C3280,mapping!$J$2:$J$5,mapping!$K$2:$K$5,,0)</f>
        <v>Full-Time</v>
      </c>
      <c r="N3280" s="29" t="str">
        <f>_xlfn.XLOOKUP($B3280,mapping!$G$2:$G$5,mapping!$H$2:$H$5,,0)</f>
        <v>Senior</v>
      </c>
      <c r="O3280" s="29" t="str">
        <f>_xlfn.XLOOKUP($J3280,mapping!$D$2:$D$56,mapping!$E$2:$E$56,,0)</f>
        <v>United States</v>
      </c>
      <c r="P3280" s="29" t="str">
        <f>_xlfn.XLOOKUP($K3280,mapping!$P$2:$P$4,mapping!$Q$2:$Q$4,,0)</f>
        <v>Medium</v>
      </c>
      <c r="Q3280" s="29" t="str">
        <f>_xlfn.XLOOKUP($I3280,mapping!$M$2:$M$4,mapping!$N$2:$N$4,,0)</f>
        <v>Remote</v>
      </c>
    </row>
    <row r="3281" spans="1:17" x14ac:dyDescent="0.25">
      <c r="A3281" s="28">
        <v>2024</v>
      </c>
      <c r="B3281" s="29" t="s">
        <v>25</v>
      </c>
      <c r="C3281" s="29" t="s">
        <v>12</v>
      </c>
      <c r="D3281" s="29" t="s">
        <v>26</v>
      </c>
      <c r="E3281" s="28">
        <v>190000</v>
      </c>
      <c r="F3281" s="29" t="s">
        <v>14</v>
      </c>
      <c r="G3281" s="28">
        <v>190000</v>
      </c>
      <c r="H3281" s="29" t="s">
        <v>17</v>
      </c>
      <c r="I3281" s="28">
        <v>0</v>
      </c>
      <c r="J3281" s="29" t="s">
        <v>17</v>
      </c>
      <c r="K3281" s="29" t="s">
        <v>16</v>
      </c>
      <c r="L3281" s="29" t="str">
        <f>_xlfn.XLOOKUP($D3281,mapping!$B$2:$B$124,mapping!$A$2:$A$124,,0)</f>
        <v>Data Engineer</v>
      </c>
      <c r="M3281" s="29" t="str">
        <f>_xlfn.XLOOKUP($C3281,mapping!$J$2:$J$5,mapping!$K$2:$K$5,,0)</f>
        <v>Full-Time</v>
      </c>
      <c r="N3281" s="29" t="str">
        <f>_xlfn.XLOOKUP($B3281,mapping!$G$2:$G$5,mapping!$H$2:$H$5,,0)</f>
        <v>Executive</v>
      </c>
      <c r="O3281" s="29" t="str">
        <f>_xlfn.XLOOKUP($J3281,mapping!$D$2:$D$56,mapping!$E$2:$E$56,,0)</f>
        <v>United States</v>
      </c>
      <c r="P3281" s="29" t="str">
        <f>_xlfn.XLOOKUP($K3281,mapping!$P$2:$P$4,mapping!$Q$2:$Q$4,,0)</f>
        <v>Medium</v>
      </c>
      <c r="Q3281" s="29" t="str">
        <f>_xlfn.XLOOKUP($I3281,mapping!$M$2:$M$4,mapping!$N$2:$N$4,,0)</f>
        <v>On-site</v>
      </c>
    </row>
    <row r="3282" spans="1:17" x14ac:dyDescent="0.25">
      <c r="A3282" s="28">
        <v>2023</v>
      </c>
      <c r="B3282" s="29" t="s">
        <v>11</v>
      </c>
      <c r="C3282" s="29" t="s">
        <v>12</v>
      </c>
      <c r="D3282" s="29" t="s">
        <v>18</v>
      </c>
      <c r="E3282" s="28">
        <v>213900</v>
      </c>
      <c r="F3282" s="29" t="s">
        <v>14</v>
      </c>
      <c r="G3282" s="28">
        <v>213900</v>
      </c>
      <c r="H3282" s="29" t="s">
        <v>17</v>
      </c>
      <c r="I3282" s="28">
        <v>0</v>
      </c>
      <c r="J3282" s="29" t="s">
        <v>17</v>
      </c>
      <c r="K3282" s="29" t="s">
        <v>16</v>
      </c>
      <c r="L3282" s="29" t="str">
        <f>_xlfn.XLOOKUP($D3282,mapping!$B$2:$B$124,mapping!$A$2:$A$124,,0)</f>
        <v>Machine Learning Engineer</v>
      </c>
      <c r="M3282" s="29" t="str">
        <f>_xlfn.XLOOKUP($C3282,mapping!$J$2:$J$5,mapping!$K$2:$K$5,,0)</f>
        <v>Full-Time</v>
      </c>
      <c r="N3282" s="29" t="str">
        <f>_xlfn.XLOOKUP($B3282,mapping!$G$2:$G$5,mapping!$H$2:$H$5,,0)</f>
        <v>Mid-Level</v>
      </c>
      <c r="O3282" s="29" t="str">
        <f>_xlfn.XLOOKUP($J3282,mapping!$D$2:$D$56,mapping!$E$2:$E$56,,0)</f>
        <v>United States</v>
      </c>
      <c r="P3282" s="29" t="str">
        <f>_xlfn.XLOOKUP($K3282,mapping!$P$2:$P$4,mapping!$Q$2:$Q$4,,0)</f>
        <v>Medium</v>
      </c>
      <c r="Q3282" s="29" t="str">
        <f>_xlfn.XLOOKUP($I3282,mapping!$M$2:$M$4,mapping!$N$2:$N$4,,0)</f>
        <v>On-site</v>
      </c>
    </row>
    <row r="3283" spans="1:17" x14ac:dyDescent="0.25">
      <c r="A3283" s="28">
        <v>2022</v>
      </c>
      <c r="B3283" s="29" t="s">
        <v>21</v>
      </c>
      <c r="C3283" s="29" t="s">
        <v>12</v>
      </c>
      <c r="D3283" s="29" t="s">
        <v>26</v>
      </c>
      <c r="E3283" s="28">
        <v>134000</v>
      </c>
      <c r="F3283" s="29" t="s">
        <v>14</v>
      </c>
      <c r="G3283" s="28">
        <v>134000</v>
      </c>
      <c r="H3283" s="29" t="s">
        <v>17</v>
      </c>
      <c r="I3283" s="28">
        <v>0</v>
      </c>
      <c r="J3283" s="29" t="s">
        <v>17</v>
      </c>
      <c r="K3283" s="29" t="s">
        <v>16</v>
      </c>
      <c r="L3283" s="29" t="str">
        <f>_xlfn.XLOOKUP($D3283,mapping!$B$2:$B$124,mapping!$A$2:$A$124,,0)</f>
        <v>Data Engineer</v>
      </c>
      <c r="M3283" s="29" t="str">
        <f>_xlfn.XLOOKUP($C3283,mapping!$J$2:$J$5,mapping!$K$2:$K$5,,0)</f>
        <v>Full-Time</v>
      </c>
      <c r="N3283" s="29" t="str">
        <f>_xlfn.XLOOKUP($B3283,mapping!$G$2:$G$5,mapping!$H$2:$H$5,,0)</f>
        <v>Senior</v>
      </c>
      <c r="O3283" s="29" t="str">
        <f>_xlfn.XLOOKUP($J3283,mapping!$D$2:$D$56,mapping!$E$2:$E$56,,0)</f>
        <v>United States</v>
      </c>
      <c r="P3283" s="29" t="str">
        <f>_xlfn.XLOOKUP($K3283,mapping!$P$2:$P$4,mapping!$Q$2:$Q$4,,0)</f>
        <v>Medium</v>
      </c>
      <c r="Q3283" s="29" t="str">
        <f>_xlfn.XLOOKUP($I3283,mapping!$M$2:$M$4,mapping!$N$2:$N$4,,0)</f>
        <v>On-site</v>
      </c>
    </row>
    <row r="3284" spans="1:17" x14ac:dyDescent="0.25">
      <c r="A3284" s="28">
        <v>2023</v>
      </c>
      <c r="B3284" s="29" t="s">
        <v>29</v>
      </c>
      <c r="C3284" s="29" t="s">
        <v>12</v>
      </c>
      <c r="D3284" s="29" t="s">
        <v>51</v>
      </c>
      <c r="E3284" s="28">
        <v>141100</v>
      </c>
      <c r="F3284" s="29" t="s">
        <v>14</v>
      </c>
      <c r="G3284" s="28">
        <v>141100</v>
      </c>
      <c r="H3284" s="29" t="s">
        <v>17</v>
      </c>
      <c r="I3284" s="28">
        <v>0</v>
      </c>
      <c r="J3284" s="29" t="s">
        <v>17</v>
      </c>
      <c r="K3284" s="29" t="s">
        <v>16</v>
      </c>
      <c r="L3284" s="29" t="str">
        <f>_xlfn.XLOOKUP($D3284,mapping!$B$2:$B$124,mapping!$A$2:$A$124,,0)</f>
        <v>Applied Scientist</v>
      </c>
      <c r="M3284" s="29" t="str">
        <f>_xlfn.XLOOKUP($C3284,mapping!$J$2:$J$5,mapping!$K$2:$K$5,,0)</f>
        <v>Full-Time</v>
      </c>
      <c r="N3284" s="29" t="str">
        <f>_xlfn.XLOOKUP($B3284,mapping!$G$2:$G$5,mapping!$H$2:$H$5,,0)</f>
        <v>Junior</v>
      </c>
      <c r="O3284" s="29" t="str">
        <f>_xlfn.XLOOKUP($J3284,mapping!$D$2:$D$56,mapping!$E$2:$E$56,,0)</f>
        <v>United States</v>
      </c>
      <c r="P3284" s="29" t="str">
        <f>_xlfn.XLOOKUP($K3284,mapping!$P$2:$P$4,mapping!$Q$2:$Q$4,,0)</f>
        <v>Medium</v>
      </c>
      <c r="Q3284" s="29" t="str">
        <f>_xlfn.XLOOKUP($I3284,mapping!$M$2:$M$4,mapping!$N$2:$N$4,,0)</f>
        <v>On-site</v>
      </c>
    </row>
    <row r="3285" spans="1:17" x14ac:dyDescent="0.25">
      <c r="A3285" s="28">
        <v>2024</v>
      </c>
      <c r="B3285" s="29" t="s">
        <v>11</v>
      </c>
      <c r="C3285" s="29" t="s">
        <v>12</v>
      </c>
      <c r="D3285" s="29" t="s">
        <v>22</v>
      </c>
      <c r="E3285" s="28">
        <v>73100</v>
      </c>
      <c r="F3285" s="29" t="s">
        <v>14</v>
      </c>
      <c r="G3285" s="28">
        <v>73100</v>
      </c>
      <c r="H3285" s="29" t="s">
        <v>17</v>
      </c>
      <c r="I3285" s="28">
        <v>0</v>
      </c>
      <c r="J3285" s="29" t="s">
        <v>17</v>
      </c>
      <c r="K3285" s="29" t="s">
        <v>16</v>
      </c>
      <c r="L3285" s="29" t="str">
        <f>_xlfn.XLOOKUP($D3285,mapping!$B$2:$B$124,mapping!$A$2:$A$124,,0)</f>
        <v>Data Scientist</v>
      </c>
      <c r="M3285" s="29" t="str">
        <f>_xlfn.XLOOKUP($C3285,mapping!$J$2:$J$5,mapping!$K$2:$K$5,,0)</f>
        <v>Full-Time</v>
      </c>
      <c r="N3285" s="29" t="str">
        <f>_xlfn.XLOOKUP($B3285,mapping!$G$2:$G$5,mapping!$H$2:$H$5,,0)</f>
        <v>Mid-Level</v>
      </c>
      <c r="O3285" s="29" t="str">
        <f>_xlfn.XLOOKUP($J3285,mapping!$D$2:$D$56,mapping!$E$2:$E$56,,0)</f>
        <v>United States</v>
      </c>
      <c r="P3285" s="29" t="str">
        <f>_xlfn.XLOOKUP($K3285,mapping!$P$2:$P$4,mapping!$Q$2:$Q$4,,0)</f>
        <v>Medium</v>
      </c>
      <c r="Q3285" s="29" t="str">
        <f>_xlfn.XLOOKUP($I3285,mapping!$M$2:$M$4,mapping!$N$2:$N$4,,0)</f>
        <v>On-site</v>
      </c>
    </row>
    <row r="3286" spans="1:17" x14ac:dyDescent="0.25">
      <c r="A3286" s="28">
        <v>2023</v>
      </c>
      <c r="B3286" s="29" t="s">
        <v>11</v>
      </c>
      <c r="C3286" s="29" t="s">
        <v>12</v>
      </c>
      <c r="D3286" s="29" t="s">
        <v>18</v>
      </c>
      <c r="E3286" s="28">
        <v>160000</v>
      </c>
      <c r="F3286" s="29" t="s">
        <v>14</v>
      </c>
      <c r="G3286" s="28">
        <v>160000</v>
      </c>
      <c r="H3286" s="29" t="s">
        <v>17</v>
      </c>
      <c r="I3286" s="28">
        <v>100</v>
      </c>
      <c r="J3286" s="29" t="s">
        <v>17</v>
      </c>
      <c r="K3286" s="29" t="s">
        <v>16</v>
      </c>
      <c r="L3286" s="29" t="str">
        <f>_xlfn.XLOOKUP($D3286,mapping!$B$2:$B$124,mapping!$A$2:$A$124,,0)</f>
        <v>Machine Learning Engineer</v>
      </c>
      <c r="M3286" s="29" t="str">
        <f>_xlfn.XLOOKUP($C3286,mapping!$J$2:$J$5,mapping!$K$2:$K$5,,0)</f>
        <v>Full-Time</v>
      </c>
      <c r="N3286" s="29" t="str">
        <f>_xlfn.XLOOKUP($B3286,mapping!$G$2:$G$5,mapping!$H$2:$H$5,,0)</f>
        <v>Mid-Level</v>
      </c>
      <c r="O3286" s="29" t="str">
        <f>_xlfn.XLOOKUP($J3286,mapping!$D$2:$D$56,mapping!$E$2:$E$56,,0)</f>
        <v>United States</v>
      </c>
      <c r="P3286" s="29" t="str">
        <f>_xlfn.XLOOKUP($K3286,mapping!$P$2:$P$4,mapping!$Q$2:$Q$4,,0)</f>
        <v>Medium</v>
      </c>
      <c r="Q3286" s="29" t="str">
        <f>_xlfn.XLOOKUP($I3286,mapping!$M$2:$M$4,mapping!$N$2:$N$4,,0)</f>
        <v>Remote</v>
      </c>
    </row>
    <row r="3287" spans="1:17" x14ac:dyDescent="0.25">
      <c r="A3287" s="28">
        <v>2024</v>
      </c>
      <c r="B3287" s="29" t="s">
        <v>21</v>
      </c>
      <c r="C3287" s="29" t="s">
        <v>12</v>
      </c>
      <c r="D3287" s="29" t="s">
        <v>22</v>
      </c>
      <c r="E3287" s="28">
        <v>190000</v>
      </c>
      <c r="F3287" s="29" t="s">
        <v>14</v>
      </c>
      <c r="G3287" s="28">
        <v>190000</v>
      </c>
      <c r="H3287" s="29" t="s">
        <v>17</v>
      </c>
      <c r="I3287" s="28">
        <v>100</v>
      </c>
      <c r="J3287" s="29" t="s">
        <v>17</v>
      </c>
      <c r="K3287" s="29" t="s">
        <v>16</v>
      </c>
      <c r="L3287" s="29" t="str">
        <f>_xlfn.XLOOKUP($D3287,mapping!$B$2:$B$124,mapping!$A$2:$A$124,,0)</f>
        <v>Data Scientist</v>
      </c>
      <c r="M3287" s="29" t="str">
        <f>_xlfn.XLOOKUP($C3287,mapping!$J$2:$J$5,mapping!$K$2:$K$5,,0)</f>
        <v>Full-Time</v>
      </c>
      <c r="N3287" s="29" t="str">
        <f>_xlfn.XLOOKUP($B3287,mapping!$G$2:$G$5,mapping!$H$2:$H$5,,0)</f>
        <v>Senior</v>
      </c>
      <c r="O3287" s="29" t="str">
        <f>_xlfn.XLOOKUP($J3287,mapping!$D$2:$D$56,mapping!$E$2:$E$56,,0)</f>
        <v>United States</v>
      </c>
      <c r="P3287" s="29" t="str">
        <f>_xlfn.XLOOKUP($K3287,mapping!$P$2:$P$4,mapping!$Q$2:$Q$4,,0)</f>
        <v>Medium</v>
      </c>
      <c r="Q3287" s="29" t="str">
        <f>_xlfn.XLOOKUP($I3287,mapping!$M$2:$M$4,mapping!$N$2:$N$4,,0)</f>
        <v>Remote</v>
      </c>
    </row>
    <row r="3288" spans="1:17" x14ac:dyDescent="0.25">
      <c r="A3288" s="28">
        <v>2021</v>
      </c>
      <c r="B3288" s="29" t="s">
        <v>21</v>
      </c>
      <c r="C3288" s="29" t="s">
        <v>12</v>
      </c>
      <c r="D3288" s="29" t="s">
        <v>26</v>
      </c>
      <c r="E3288" s="28">
        <v>65000</v>
      </c>
      <c r="F3288" s="29" t="s">
        <v>19</v>
      </c>
      <c r="G3288" s="28">
        <v>76833</v>
      </c>
      <c r="H3288" s="29" t="s">
        <v>187</v>
      </c>
      <c r="I3288" s="28">
        <v>50</v>
      </c>
      <c r="J3288" s="29" t="s">
        <v>28</v>
      </c>
      <c r="K3288" s="29" t="s">
        <v>56</v>
      </c>
      <c r="L3288" s="29" t="str">
        <f>_xlfn.XLOOKUP($D3288,mapping!$B$2:$B$124,mapping!$A$2:$A$124,,0)</f>
        <v>Data Engineer</v>
      </c>
      <c r="M3288" s="29" t="str">
        <f>_xlfn.XLOOKUP($C3288,mapping!$J$2:$J$5,mapping!$K$2:$K$5,,0)</f>
        <v>Full-Time</v>
      </c>
      <c r="N3288" s="29" t="str">
        <f>_xlfn.XLOOKUP($B3288,mapping!$G$2:$G$5,mapping!$H$2:$H$5,,0)</f>
        <v>Senior</v>
      </c>
      <c r="O3288" s="29" t="str">
        <f>_xlfn.XLOOKUP($J3288,mapping!$D$2:$D$56,mapping!$E$2:$E$56,,0)</f>
        <v>United Kingdom</v>
      </c>
      <c r="P3288" s="29" t="str">
        <f>_xlfn.XLOOKUP($K3288,mapping!$P$2:$P$4,mapping!$Q$2:$Q$4,,0)</f>
        <v>Small</v>
      </c>
      <c r="Q3288" s="29" t="str">
        <f>_xlfn.XLOOKUP($I3288,mapping!$M$2:$M$4,mapping!$N$2:$N$4,,0)</f>
        <v>Hybrid</v>
      </c>
    </row>
    <row r="3289" spans="1:17" x14ac:dyDescent="0.25">
      <c r="A3289" s="28">
        <v>2023</v>
      </c>
      <c r="B3289" s="29" t="s">
        <v>11</v>
      </c>
      <c r="C3289" s="29" t="s">
        <v>12</v>
      </c>
      <c r="D3289" s="29" t="s">
        <v>30</v>
      </c>
      <c r="E3289" s="28">
        <v>171600</v>
      </c>
      <c r="F3289" s="29" t="s">
        <v>14</v>
      </c>
      <c r="G3289" s="28">
        <v>171600</v>
      </c>
      <c r="H3289" s="29" t="s">
        <v>17</v>
      </c>
      <c r="I3289" s="28">
        <v>0</v>
      </c>
      <c r="J3289" s="29" t="s">
        <v>17</v>
      </c>
      <c r="K3289" s="29" t="s">
        <v>16</v>
      </c>
      <c r="L3289" s="29" t="str">
        <f>_xlfn.XLOOKUP($D3289,mapping!$B$2:$B$124,mapping!$A$2:$A$124,,0)</f>
        <v>Machine Learning Engineer</v>
      </c>
      <c r="M3289" s="29" t="str">
        <f>_xlfn.XLOOKUP($C3289,mapping!$J$2:$J$5,mapping!$K$2:$K$5,,0)</f>
        <v>Full-Time</v>
      </c>
      <c r="N3289" s="29" t="str">
        <f>_xlfn.XLOOKUP($B3289,mapping!$G$2:$G$5,mapping!$H$2:$H$5,,0)</f>
        <v>Mid-Level</v>
      </c>
      <c r="O3289" s="29" t="str">
        <f>_xlfn.XLOOKUP($J3289,mapping!$D$2:$D$56,mapping!$E$2:$E$56,,0)</f>
        <v>United States</v>
      </c>
      <c r="P3289" s="29" t="str">
        <f>_xlfn.XLOOKUP($K3289,mapping!$P$2:$P$4,mapping!$Q$2:$Q$4,,0)</f>
        <v>Medium</v>
      </c>
      <c r="Q3289" s="29" t="str">
        <f>_xlfn.XLOOKUP($I3289,mapping!$M$2:$M$4,mapping!$N$2:$N$4,,0)</f>
        <v>On-site</v>
      </c>
    </row>
    <row r="3290" spans="1:17" x14ac:dyDescent="0.25">
      <c r="A3290" s="28">
        <v>2023</v>
      </c>
      <c r="B3290" s="29" t="s">
        <v>21</v>
      </c>
      <c r="C3290" s="29" t="s">
        <v>12</v>
      </c>
      <c r="D3290" s="29" t="s">
        <v>18</v>
      </c>
      <c r="E3290" s="28">
        <v>238000</v>
      </c>
      <c r="F3290" s="29" t="s">
        <v>14</v>
      </c>
      <c r="G3290" s="28">
        <v>238000</v>
      </c>
      <c r="H3290" s="29" t="s">
        <v>17</v>
      </c>
      <c r="I3290" s="28">
        <v>0</v>
      </c>
      <c r="J3290" s="29" t="s">
        <v>17</v>
      </c>
      <c r="K3290" s="29" t="s">
        <v>16</v>
      </c>
      <c r="L3290" s="29" t="str">
        <f>_xlfn.XLOOKUP($D3290,mapping!$B$2:$B$124,mapping!$A$2:$A$124,,0)</f>
        <v>Machine Learning Engineer</v>
      </c>
      <c r="M3290" s="29" t="str">
        <f>_xlfn.XLOOKUP($C3290,mapping!$J$2:$J$5,mapping!$K$2:$K$5,,0)</f>
        <v>Full-Time</v>
      </c>
      <c r="N3290" s="29" t="str">
        <f>_xlfn.XLOOKUP($B3290,mapping!$G$2:$G$5,mapping!$H$2:$H$5,,0)</f>
        <v>Senior</v>
      </c>
      <c r="O3290" s="29" t="str">
        <f>_xlfn.XLOOKUP($J3290,mapping!$D$2:$D$56,mapping!$E$2:$E$56,,0)</f>
        <v>United States</v>
      </c>
      <c r="P3290" s="29" t="str">
        <f>_xlfn.XLOOKUP($K3290,mapping!$P$2:$P$4,mapping!$Q$2:$Q$4,,0)</f>
        <v>Medium</v>
      </c>
      <c r="Q3290" s="29" t="str">
        <f>_xlfn.XLOOKUP($I3290,mapping!$M$2:$M$4,mapping!$N$2:$N$4,,0)</f>
        <v>On-site</v>
      </c>
    </row>
    <row r="3291" spans="1:17" x14ac:dyDescent="0.25">
      <c r="A3291" s="28">
        <v>2024</v>
      </c>
      <c r="B3291" s="29" t="s">
        <v>29</v>
      </c>
      <c r="C3291" s="29" t="s">
        <v>12</v>
      </c>
      <c r="D3291" s="29" t="s">
        <v>22</v>
      </c>
      <c r="E3291" s="28">
        <v>26800</v>
      </c>
      <c r="F3291" s="29" t="s">
        <v>27</v>
      </c>
      <c r="G3291" s="28">
        <v>33500</v>
      </c>
      <c r="H3291" s="29" t="s">
        <v>28</v>
      </c>
      <c r="I3291" s="28">
        <v>0</v>
      </c>
      <c r="J3291" s="29" t="s">
        <v>28</v>
      </c>
      <c r="K3291" s="29" t="s">
        <v>16</v>
      </c>
      <c r="L3291" s="29" t="str">
        <f>_xlfn.XLOOKUP($D3291,mapping!$B$2:$B$124,mapping!$A$2:$A$124,,0)</f>
        <v>Data Scientist</v>
      </c>
      <c r="M3291" s="29" t="str">
        <f>_xlfn.XLOOKUP($C3291,mapping!$J$2:$J$5,mapping!$K$2:$K$5,,0)</f>
        <v>Full-Time</v>
      </c>
      <c r="N3291" s="29" t="str">
        <f>_xlfn.XLOOKUP($B3291,mapping!$G$2:$G$5,mapping!$H$2:$H$5,,0)</f>
        <v>Junior</v>
      </c>
      <c r="O3291" s="29" t="str">
        <f>_xlfn.XLOOKUP($J3291,mapping!$D$2:$D$56,mapping!$E$2:$E$56,,0)</f>
        <v>United Kingdom</v>
      </c>
      <c r="P3291" s="29" t="str">
        <f>_xlfn.XLOOKUP($K3291,mapping!$P$2:$P$4,mapping!$Q$2:$Q$4,,0)</f>
        <v>Medium</v>
      </c>
      <c r="Q3291" s="29" t="str">
        <f>_xlfn.XLOOKUP($I3291,mapping!$M$2:$M$4,mapping!$N$2:$N$4,,0)</f>
        <v>On-site</v>
      </c>
    </row>
    <row r="3292" spans="1:17" x14ac:dyDescent="0.25">
      <c r="A3292" s="28">
        <v>2023</v>
      </c>
      <c r="B3292" s="29" t="s">
        <v>21</v>
      </c>
      <c r="C3292" s="29" t="s">
        <v>12</v>
      </c>
      <c r="D3292" s="29" t="s">
        <v>26</v>
      </c>
      <c r="E3292" s="28">
        <v>160000</v>
      </c>
      <c r="F3292" s="29" t="s">
        <v>14</v>
      </c>
      <c r="G3292" s="28">
        <v>160000</v>
      </c>
      <c r="H3292" s="29" t="s">
        <v>17</v>
      </c>
      <c r="I3292" s="28">
        <v>0</v>
      </c>
      <c r="J3292" s="29" t="s">
        <v>17</v>
      </c>
      <c r="K3292" s="29" t="s">
        <v>16</v>
      </c>
      <c r="L3292" s="29" t="str">
        <f>_xlfn.XLOOKUP($D3292,mapping!$B$2:$B$124,mapping!$A$2:$A$124,,0)</f>
        <v>Data Engineer</v>
      </c>
      <c r="M3292" s="29" t="str">
        <f>_xlfn.XLOOKUP($C3292,mapping!$J$2:$J$5,mapping!$K$2:$K$5,,0)</f>
        <v>Full-Time</v>
      </c>
      <c r="N3292" s="29" t="str">
        <f>_xlfn.XLOOKUP($B3292,mapping!$G$2:$G$5,mapping!$H$2:$H$5,,0)</f>
        <v>Senior</v>
      </c>
      <c r="O3292" s="29" t="str">
        <f>_xlfn.XLOOKUP($J3292,mapping!$D$2:$D$56,mapping!$E$2:$E$56,,0)</f>
        <v>United States</v>
      </c>
      <c r="P3292" s="29" t="str">
        <f>_xlfn.XLOOKUP($K3292,mapping!$P$2:$P$4,mapping!$Q$2:$Q$4,,0)</f>
        <v>Medium</v>
      </c>
      <c r="Q3292" s="29" t="str">
        <f>_xlfn.XLOOKUP($I3292,mapping!$M$2:$M$4,mapping!$N$2:$N$4,,0)</f>
        <v>On-site</v>
      </c>
    </row>
    <row r="3293" spans="1:17" x14ac:dyDescent="0.25">
      <c r="A3293" s="28">
        <v>2023</v>
      </c>
      <c r="B3293" s="29" t="s">
        <v>21</v>
      </c>
      <c r="C3293" s="29" t="s">
        <v>12</v>
      </c>
      <c r="D3293" s="29" t="s">
        <v>18</v>
      </c>
      <c r="E3293" s="28">
        <v>143000</v>
      </c>
      <c r="F3293" s="29" t="s">
        <v>14</v>
      </c>
      <c r="G3293" s="28">
        <v>143000</v>
      </c>
      <c r="H3293" s="29" t="s">
        <v>45</v>
      </c>
      <c r="I3293" s="28">
        <v>100</v>
      </c>
      <c r="J3293" s="29" t="s">
        <v>45</v>
      </c>
      <c r="K3293" s="29" t="s">
        <v>16</v>
      </c>
      <c r="L3293" s="29" t="str">
        <f>_xlfn.XLOOKUP($D3293,mapping!$B$2:$B$124,mapping!$A$2:$A$124,,0)</f>
        <v>Machine Learning Engineer</v>
      </c>
      <c r="M3293" s="29" t="str">
        <f>_xlfn.XLOOKUP($C3293,mapping!$J$2:$J$5,mapping!$K$2:$K$5,,0)</f>
        <v>Full-Time</v>
      </c>
      <c r="N3293" s="29" t="str">
        <f>_xlfn.XLOOKUP($B3293,mapping!$G$2:$G$5,mapping!$H$2:$H$5,,0)</f>
        <v>Senior</v>
      </c>
      <c r="O3293" s="29" t="str">
        <f>_xlfn.XLOOKUP($J3293,mapping!$D$2:$D$56,mapping!$E$2:$E$56,,0)</f>
        <v>Canada</v>
      </c>
      <c r="P3293" s="29" t="str">
        <f>_xlfn.XLOOKUP($K3293,mapping!$P$2:$P$4,mapping!$Q$2:$Q$4,,0)</f>
        <v>Medium</v>
      </c>
      <c r="Q3293" s="29" t="str">
        <f>_xlfn.XLOOKUP($I3293,mapping!$M$2:$M$4,mapping!$N$2:$N$4,,0)</f>
        <v>Remote</v>
      </c>
    </row>
    <row r="3294" spans="1:17" x14ac:dyDescent="0.25">
      <c r="A3294" s="28">
        <v>2024</v>
      </c>
      <c r="B3294" s="29" t="s">
        <v>21</v>
      </c>
      <c r="C3294" s="29" t="s">
        <v>12</v>
      </c>
      <c r="D3294" s="29" t="s">
        <v>18</v>
      </c>
      <c r="E3294" s="28">
        <v>254000</v>
      </c>
      <c r="F3294" s="29" t="s">
        <v>14</v>
      </c>
      <c r="G3294" s="28">
        <v>254000</v>
      </c>
      <c r="H3294" s="29" t="s">
        <v>17</v>
      </c>
      <c r="I3294" s="28">
        <v>0</v>
      </c>
      <c r="J3294" s="29" t="s">
        <v>17</v>
      </c>
      <c r="K3294" s="29" t="s">
        <v>16</v>
      </c>
      <c r="L3294" s="29" t="str">
        <f>_xlfn.XLOOKUP($D3294,mapping!$B$2:$B$124,mapping!$A$2:$A$124,,0)</f>
        <v>Machine Learning Engineer</v>
      </c>
      <c r="M3294" s="29" t="str">
        <f>_xlfn.XLOOKUP($C3294,mapping!$J$2:$J$5,mapping!$K$2:$K$5,,0)</f>
        <v>Full-Time</v>
      </c>
      <c r="N3294" s="29" t="str">
        <f>_xlfn.XLOOKUP($B3294,mapping!$G$2:$G$5,mapping!$H$2:$H$5,,0)</f>
        <v>Senior</v>
      </c>
      <c r="O3294" s="29" t="str">
        <f>_xlfn.XLOOKUP($J3294,mapping!$D$2:$D$56,mapping!$E$2:$E$56,,0)</f>
        <v>United States</v>
      </c>
      <c r="P3294" s="29" t="str">
        <f>_xlfn.XLOOKUP($K3294,mapping!$P$2:$P$4,mapping!$Q$2:$Q$4,,0)</f>
        <v>Medium</v>
      </c>
      <c r="Q3294" s="29" t="str">
        <f>_xlfn.XLOOKUP($I3294,mapping!$M$2:$M$4,mapping!$N$2:$N$4,,0)</f>
        <v>On-site</v>
      </c>
    </row>
    <row r="3295" spans="1:17" x14ac:dyDescent="0.25">
      <c r="A3295" s="28">
        <v>2022</v>
      </c>
      <c r="B3295" s="29" t="s">
        <v>29</v>
      </c>
      <c r="C3295" s="29" t="s">
        <v>12</v>
      </c>
      <c r="D3295" s="29" t="s">
        <v>151</v>
      </c>
      <c r="E3295" s="28">
        <v>50000</v>
      </c>
      <c r="F3295" s="29" t="s">
        <v>14</v>
      </c>
      <c r="G3295" s="28">
        <v>50000</v>
      </c>
      <c r="H3295" s="29" t="s">
        <v>17</v>
      </c>
      <c r="I3295" s="28">
        <v>100</v>
      </c>
      <c r="J3295" s="29" t="s">
        <v>17</v>
      </c>
      <c r="K3295" s="29" t="s">
        <v>16</v>
      </c>
      <c r="L3295" s="29" t="str">
        <f>_xlfn.XLOOKUP($D3295,mapping!$B$2:$B$124,mapping!$A$2:$A$124,,0)</f>
        <v>Machine Learning Engineer</v>
      </c>
      <c r="M3295" s="29" t="str">
        <f>_xlfn.XLOOKUP($C3295,mapping!$J$2:$J$5,mapping!$K$2:$K$5,,0)</f>
        <v>Full-Time</v>
      </c>
      <c r="N3295" s="29" t="str">
        <f>_xlfn.XLOOKUP($B3295,mapping!$G$2:$G$5,mapping!$H$2:$H$5,,0)</f>
        <v>Junior</v>
      </c>
      <c r="O3295" s="29" t="str">
        <f>_xlfn.XLOOKUP($J3295,mapping!$D$2:$D$56,mapping!$E$2:$E$56,,0)</f>
        <v>United States</v>
      </c>
      <c r="P3295" s="29" t="str">
        <f>_xlfn.XLOOKUP($K3295,mapping!$P$2:$P$4,mapping!$Q$2:$Q$4,,0)</f>
        <v>Medium</v>
      </c>
      <c r="Q3295" s="29" t="str">
        <f>_xlfn.XLOOKUP($I3295,mapping!$M$2:$M$4,mapping!$N$2:$N$4,,0)</f>
        <v>Remote</v>
      </c>
    </row>
    <row r="3296" spans="1:17" x14ac:dyDescent="0.25">
      <c r="A3296" s="28">
        <v>2023</v>
      </c>
      <c r="B3296" s="29" t="s">
        <v>21</v>
      </c>
      <c r="C3296" s="29" t="s">
        <v>12</v>
      </c>
      <c r="D3296" s="29" t="s">
        <v>13</v>
      </c>
      <c r="E3296" s="28">
        <v>84870</v>
      </c>
      <c r="F3296" s="29" t="s">
        <v>14</v>
      </c>
      <c r="G3296" s="28">
        <v>84870</v>
      </c>
      <c r="H3296" s="29" t="s">
        <v>17</v>
      </c>
      <c r="I3296" s="28">
        <v>0</v>
      </c>
      <c r="J3296" s="29" t="s">
        <v>17</v>
      </c>
      <c r="K3296" s="29" t="s">
        <v>16</v>
      </c>
      <c r="L3296" s="29" t="str">
        <f>_xlfn.XLOOKUP($D3296,mapping!$B$2:$B$124,mapping!$A$2:$A$124,,0)</f>
        <v>Data Analyst</v>
      </c>
      <c r="M3296" s="29" t="str">
        <f>_xlfn.XLOOKUP($C3296,mapping!$J$2:$J$5,mapping!$K$2:$K$5,,0)</f>
        <v>Full-Time</v>
      </c>
      <c r="N3296" s="29" t="str">
        <f>_xlfn.XLOOKUP($B3296,mapping!$G$2:$G$5,mapping!$H$2:$H$5,,0)</f>
        <v>Senior</v>
      </c>
      <c r="O3296" s="29" t="str">
        <f>_xlfn.XLOOKUP($J3296,mapping!$D$2:$D$56,mapping!$E$2:$E$56,,0)</f>
        <v>United States</v>
      </c>
      <c r="P3296" s="29" t="str">
        <f>_xlfn.XLOOKUP($K3296,mapping!$P$2:$P$4,mapping!$Q$2:$Q$4,,0)</f>
        <v>Medium</v>
      </c>
      <c r="Q3296" s="29" t="str">
        <f>_xlfn.XLOOKUP($I3296,mapping!$M$2:$M$4,mapping!$N$2:$N$4,,0)</f>
        <v>On-site</v>
      </c>
    </row>
    <row r="3297" spans="1:17" x14ac:dyDescent="0.25">
      <c r="A3297" s="28">
        <v>2024</v>
      </c>
      <c r="B3297" s="29" t="s">
        <v>21</v>
      </c>
      <c r="C3297" s="29" t="s">
        <v>12</v>
      </c>
      <c r="D3297" s="29" t="s">
        <v>197</v>
      </c>
      <c r="E3297" s="28">
        <v>100000</v>
      </c>
      <c r="F3297" s="29" t="s">
        <v>14</v>
      </c>
      <c r="G3297" s="28">
        <v>100000</v>
      </c>
      <c r="H3297" s="29" t="s">
        <v>17</v>
      </c>
      <c r="I3297" s="28">
        <v>0</v>
      </c>
      <c r="J3297" s="29" t="s">
        <v>17</v>
      </c>
      <c r="K3297" s="29" t="s">
        <v>16</v>
      </c>
      <c r="L3297" s="29" t="str">
        <f>_xlfn.XLOOKUP($D3297,mapping!$B$2:$B$124,mapping!$A$2:$A$124,,0)</f>
        <v>Data Engineer</v>
      </c>
      <c r="M3297" s="29" t="str">
        <f>_xlfn.XLOOKUP($C3297,mapping!$J$2:$J$5,mapping!$K$2:$K$5,,0)</f>
        <v>Full-Time</v>
      </c>
      <c r="N3297" s="29" t="str">
        <f>_xlfn.XLOOKUP($B3297,mapping!$G$2:$G$5,mapping!$H$2:$H$5,,0)</f>
        <v>Senior</v>
      </c>
      <c r="O3297" s="29" t="str">
        <f>_xlfn.XLOOKUP($J3297,mapping!$D$2:$D$56,mapping!$E$2:$E$56,,0)</f>
        <v>United States</v>
      </c>
      <c r="P3297" s="29" t="str">
        <f>_xlfn.XLOOKUP($K3297,mapping!$P$2:$P$4,mapping!$Q$2:$Q$4,,0)</f>
        <v>Medium</v>
      </c>
      <c r="Q3297" s="29" t="str">
        <f>_xlfn.XLOOKUP($I3297,mapping!$M$2:$M$4,mapping!$N$2:$N$4,,0)</f>
        <v>On-site</v>
      </c>
    </row>
    <row r="3298" spans="1:17" x14ac:dyDescent="0.25">
      <c r="A3298" s="28">
        <v>2023</v>
      </c>
      <c r="B3298" s="29" t="s">
        <v>21</v>
      </c>
      <c r="C3298" s="29" t="s">
        <v>12</v>
      </c>
      <c r="D3298" s="29" t="s">
        <v>18</v>
      </c>
      <c r="E3298" s="28">
        <v>163200</v>
      </c>
      <c r="F3298" s="29" t="s">
        <v>14</v>
      </c>
      <c r="G3298" s="28">
        <v>163200</v>
      </c>
      <c r="H3298" s="29" t="s">
        <v>17</v>
      </c>
      <c r="I3298" s="28">
        <v>0</v>
      </c>
      <c r="J3298" s="29" t="s">
        <v>17</v>
      </c>
      <c r="K3298" s="29" t="s">
        <v>16</v>
      </c>
      <c r="L3298" s="29" t="str">
        <f>_xlfn.XLOOKUP($D3298,mapping!$B$2:$B$124,mapping!$A$2:$A$124,,0)</f>
        <v>Machine Learning Engineer</v>
      </c>
      <c r="M3298" s="29" t="str">
        <f>_xlfn.XLOOKUP($C3298,mapping!$J$2:$J$5,mapping!$K$2:$K$5,,0)</f>
        <v>Full-Time</v>
      </c>
      <c r="N3298" s="29" t="str">
        <f>_xlfn.XLOOKUP($B3298,mapping!$G$2:$G$5,mapping!$H$2:$H$5,,0)</f>
        <v>Senior</v>
      </c>
      <c r="O3298" s="29" t="str">
        <f>_xlfn.XLOOKUP($J3298,mapping!$D$2:$D$56,mapping!$E$2:$E$56,,0)</f>
        <v>United States</v>
      </c>
      <c r="P3298" s="29" t="str">
        <f>_xlfn.XLOOKUP($K3298,mapping!$P$2:$P$4,mapping!$Q$2:$Q$4,,0)</f>
        <v>Medium</v>
      </c>
      <c r="Q3298" s="29" t="str">
        <f>_xlfn.XLOOKUP($I3298,mapping!$M$2:$M$4,mapping!$N$2:$N$4,,0)</f>
        <v>On-site</v>
      </c>
    </row>
    <row r="3299" spans="1:17" x14ac:dyDescent="0.25">
      <c r="A3299" s="28">
        <v>2023</v>
      </c>
      <c r="B3299" s="29" t="s">
        <v>21</v>
      </c>
      <c r="C3299" s="29" t="s">
        <v>12</v>
      </c>
      <c r="D3299" s="29" t="s">
        <v>43</v>
      </c>
      <c r="E3299" s="28">
        <v>52200</v>
      </c>
      <c r="F3299" s="29" t="s">
        <v>19</v>
      </c>
      <c r="G3299" s="28">
        <v>56359</v>
      </c>
      <c r="H3299" s="29" t="s">
        <v>61</v>
      </c>
      <c r="I3299" s="28">
        <v>100</v>
      </c>
      <c r="J3299" s="29" t="s">
        <v>61</v>
      </c>
      <c r="K3299" s="29" t="s">
        <v>16</v>
      </c>
      <c r="L3299" s="29" t="str">
        <f>_xlfn.XLOOKUP($D3299,mapping!$B$2:$B$124,mapping!$A$2:$A$124,,0)</f>
        <v>Researcher</v>
      </c>
      <c r="M3299" s="29" t="str">
        <f>_xlfn.XLOOKUP($C3299,mapping!$J$2:$J$5,mapping!$K$2:$K$5,,0)</f>
        <v>Full-Time</v>
      </c>
      <c r="N3299" s="29" t="str">
        <f>_xlfn.XLOOKUP($B3299,mapping!$G$2:$G$5,mapping!$H$2:$H$5,,0)</f>
        <v>Senior</v>
      </c>
      <c r="O3299" s="29" t="str">
        <f>_xlfn.XLOOKUP($J3299,mapping!$D$2:$D$56,mapping!$E$2:$E$56,,0)</f>
        <v>Italy</v>
      </c>
      <c r="P3299" s="29" t="str">
        <f>_xlfn.XLOOKUP($K3299,mapping!$P$2:$P$4,mapping!$Q$2:$Q$4,,0)</f>
        <v>Medium</v>
      </c>
      <c r="Q3299" s="29" t="str">
        <f>_xlfn.XLOOKUP($I3299,mapping!$M$2:$M$4,mapping!$N$2:$N$4,,0)</f>
        <v>Remote</v>
      </c>
    </row>
    <row r="3300" spans="1:17" x14ac:dyDescent="0.25">
      <c r="A3300" s="28">
        <v>2024</v>
      </c>
      <c r="B3300" s="29" t="s">
        <v>21</v>
      </c>
      <c r="C3300" s="29" t="s">
        <v>12</v>
      </c>
      <c r="D3300" s="29" t="s">
        <v>51</v>
      </c>
      <c r="E3300" s="28">
        <v>260000</v>
      </c>
      <c r="F3300" s="29" t="s">
        <v>14</v>
      </c>
      <c r="G3300" s="28">
        <v>260000</v>
      </c>
      <c r="H3300" s="29" t="s">
        <v>17</v>
      </c>
      <c r="I3300" s="28">
        <v>0</v>
      </c>
      <c r="J3300" s="29" t="s">
        <v>17</v>
      </c>
      <c r="K3300" s="29" t="s">
        <v>33</v>
      </c>
      <c r="L3300" s="29" t="str">
        <f>_xlfn.XLOOKUP($D3300,mapping!$B$2:$B$124,mapping!$A$2:$A$124,,0)</f>
        <v>Applied Scientist</v>
      </c>
      <c r="M3300" s="29" t="str">
        <f>_xlfn.XLOOKUP($C3300,mapping!$J$2:$J$5,mapping!$K$2:$K$5,,0)</f>
        <v>Full-Time</v>
      </c>
      <c r="N3300" s="29" t="str">
        <f>_xlfn.XLOOKUP($B3300,mapping!$G$2:$G$5,mapping!$H$2:$H$5,,0)</f>
        <v>Senior</v>
      </c>
      <c r="O3300" s="29" t="str">
        <f>_xlfn.XLOOKUP($J3300,mapping!$D$2:$D$56,mapping!$E$2:$E$56,,0)</f>
        <v>United States</v>
      </c>
      <c r="P3300" s="29" t="str">
        <f>_xlfn.XLOOKUP($K3300,mapping!$P$2:$P$4,mapping!$Q$2:$Q$4,,0)</f>
        <v>Large</v>
      </c>
      <c r="Q3300" s="29" t="str">
        <f>_xlfn.XLOOKUP($I3300,mapping!$M$2:$M$4,mapping!$N$2:$N$4,,0)</f>
        <v>On-site</v>
      </c>
    </row>
    <row r="3301" spans="1:17" x14ac:dyDescent="0.25">
      <c r="A3301" s="28">
        <v>2021</v>
      </c>
      <c r="B3301" s="29" t="s">
        <v>11</v>
      </c>
      <c r="C3301" s="29" t="s">
        <v>12</v>
      </c>
      <c r="D3301" s="29" t="s">
        <v>26</v>
      </c>
      <c r="E3301" s="28">
        <v>93150</v>
      </c>
      <c r="F3301" s="29" t="s">
        <v>14</v>
      </c>
      <c r="G3301" s="28">
        <v>93150</v>
      </c>
      <c r="H3301" s="29" t="s">
        <v>17</v>
      </c>
      <c r="I3301" s="28">
        <v>0</v>
      </c>
      <c r="J3301" s="29" t="s">
        <v>17</v>
      </c>
      <c r="K3301" s="29" t="s">
        <v>16</v>
      </c>
      <c r="L3301" s="29" t="str">
        <f>_xlfn.XLOOKUP($D3301,mapping!$B$2:$B$124,mapping!$A$2:$A$124,,0)</f>
        <v>Data Engineer</v>
      </c>
      <c r="M3301" s="29" t="str">
        <f>_xlfn.XLOOKUP($C3301,mapping!$J$2:$J$5,mapping!$K$2:$K$5,,0)</f>
        <v>Full-Time</v>
      </c>
      <c r="N3301" s="29" t="str">
        <f>_xlfn.XLOOKUP($B3301,mapping!$G$2:$G$5,mapping!$H$2:$H$5,,0)</f>
        <v>Mid-Level</v>
      </c>
      <c r="O3301" s="29" t="str">
        <f>_xlfn.XLOOKUP($J3301,mapping!$D$2:$D$56,mapping!$E$2:$E$56,,0)</f>
        <v>United States</v>
      </c>
      <c r="P3301" s="29" t="str">
        <f>_xlfn.XLOOKUP($K3301,mapping!$P$2:$P$4,mapping!$Q$2:$Q$4,,0)</f>
        <v>Medium</v>
      </c>
      <c r="Q3301" s="29" t="str">
        <f>_xlfn.XLOOKUP($I3301,mapping!$M$2:$M$4,mapping!$N$2:$N$4,,0)</f>
        <v>On-site</v>
      </c>
    </row>
    <row r="3302" spans="1:17" x14ac:dyDescent="0.25">
      <c r="A3302" s="28">
        <v>2023</v>
      </c>
      <c r="B3302" s="29" t="s">
        <v>21</v>
      </c>
      <c r="C3302" s="29" t="s">
        <v>12</v>
      </c>
      <c r="D3302" s="29" t="s">
        <v>22</v>
      </c>
      <c r="E3302" s="28">
        <v>187259</v>
      </c>
      <c r="F3302" s="29" t="s">
        <v>14</v>
      </c>
      <c r="G3302" s="28">
        <v>187259</v>
      </c>
      <c r="H3302" s="29" t="s">
        <v>17</v>
      </c>
      <c r="I3302" s="28">
        <v>0</v>
      </c>
      <c r="J3302" s="29" t="s">
        <v>17</v>
      </c>
      <c r="K3302" s="29" t="s">
        <v>16</v>
      </c>
      <c r="L3302" s="29" t="str">
        <f>_xlfn.XLOOKUP($D3302,mapping!$B$2:$B$124,mapping!$A$2:$A$124,,0)</f>
        <v>Data Scientist</v>
      </c>
      <c r="M3302" s="29" t="str">
        <f>_xlfn.XLOOKUP($C3302,mapping!$J$2:$J$5,mapping!$K$2:$K$5,,0)</f>
        <v>Full-Time</v>
      </c>
      <c r="N3302" s="29" t="str">
        <f>_xlfn.XLOOKUP($B3302,mapping!$G$2:$G$5,mapping!$H$2:$H$5,,0)</f>
        <v>Senior</v>
      </c>
      <c r="O3302" s="29" t="str">
        <f>_xlfn.XLOOKUP($J3302,mapping!$D$2:$D$56,mapping!$E$2:$E$56,,0)</f>
        <v>United States</v>
      </c>
      <c r="P3302" s="29" t="str">
        <f>_xlfn.XLOOKUP($K3302,mapping!$P$2:$P$4,mapping!$Q$2:$Q$4,,0)</f>
        <v>Medium</v>
      </c>
      <c r="Q3302" s="29" t="str">
        <f>_xlfn.XLOOKUP($I3302,mapping!$M$2:$M$4,mapping!$N$2:$N$4,,0)</f>
        <v>On-site</v>
      </c>
    </row>
    <row r="3303" spans="1:17" x14ac:dyDescent="0.25">
      <c r="A3303" s="28">
        <v>2024</v>
      </c>
      <c r="B3303" s="29" t="s">
        <v>29</v>
      </c>
      <c r="C3303" s="29" t="s">
        <v>12</v>
      </c>
      <c r="D3303" s="29" t="s">
        <v>82</v>
      </c>
      <c r="E3303" s="28">
        <v>95000</v>
      </c>
      <c r="F3303" s="29" t="s">
        <v>14</v>
      </c>
      <c r="G3303" s="28">
        <v>95000</v>
      </c>
      <c r="H3303" s="29" t="s">
        <v>17</v>
      </c>
      <c r="I3303" s="28">
        <v>0</v>
      </c>
      <c r="J3303" s="29" t="s">
        <v>17</v>
      </c>
      <c r="K3303" s="29" t="s">
        <v>16</v>
      </c>
      <c r="L3303" s="29" t="str">
        <f>_xlfn.XLOOKUP($D3303,mapping!$B$2:$B$124,mapping!$A$2:$A$124,,0)</f>
        <v>Data Engineer</v>
      </c>
      <c r="M3303" s="29" t="str">
        <f>_xlfn.XLOOKUP($C3303,mapping!$J$2:$J$5,mapping!$K$2:$K$5,,0)</f>
        <v>Full-Time</v>
      </c>
      <c r="N3303" s="29" t="str">
        <f>_xlfn.XLOOKUP($B3303,mapping!$G$2:$G$5,mapping!$H$2:$H$5,,0)</f>
        <v>Junior</v>
      </c>
      <c r="O3303" s="29" t="str">
        <f>_xlfn.XLOOKUP($J3303,mapping!$D$2:$D$56,mapping!$E$2:$E$56,,0)</f>
        <v>United States</v>
      </c>
      <c r="P3303" s="29" t="str">
        <f>_xlfn.XLOOKUP($K3303,mapping!$P$2:$P$4,mapping!$Q$2:$Q$4,,0)</f>
        <v>Medium</v>
      </c>
      <c r="Q3303" s="29" t="str">
        <f>_xlfn.XLOOKUP($I3303,mapping!$M$2:$M$4,mapping!$N$2:$N$4,,0)</f>
        <v>On-site</v>
      </c>
    </row>
    <row r="3304" spans="1:17" x14ac:dyDescent="0.25">
      <c r="A3304" s="28">
        <v>2023</v>
      </c>
      <c r="B3304" s="29" t="s">
        <v>21</v>
      </c>
      <c r="C3304" s="29" t="s">
        <v>12</v>
      </c>
      <c r="D3304" s="29" t="s">
        <v>13</v>
      </c>
      <c r="E3304" s="28">
        <v>140000</v>
      </c>
      <c r="F3304" s="29" t="s">
        <v>14</v>
      </c>
      <c r="G3304" s="28">
        <v>140000</v>
      </c>
      <c r="H3304" s="29" t="s">
        <v>17</v>
      </c>
      <c r="I3304" s="28">
        <v>0</v>
      </c>
      <c r="J3304" s="29" t="s">
        <v>17</v>
      </c>
      <c r="K3304" s="29" t="s">
        <v>16</v>
      </c>
      <c r="L3304" s="29" t="str">
        <f>_xlfn.XLOOKUP($D3304,mapping!$B$2:$B$124,mapping!$A$2:$A$124,,0)</f>
        <v>Data Analyst</v>
      </c>
      <c r="M3304" s="29" t="str">
        <f>_xlfn.XLOOKUP($C3304,mapping!$J$2:$J$5,mapping!$K$2:$K$5,,0)</f>
        <v>Full-Time</v>
      </c>
      <c r="N3304" s="29" t="str">
        <f>_xlfn.XLOOKUP($B3304,mapping!$G$2:$G$5,mapping!$H$2:$H$5,,0)</f>
        <v>Senior</v>
      </c>
      <c r="O3304" s="29" t="str">
        <f>_xlfn.XLOOKUP($J3304,mapping!$D$2:$D$56,mapping!$E$2:$E$56,,0)</f>
        <v>United States</v>
      </c>
      <c r="P3304" s="29" t="str">
        <f>_xlfn.XLOOKUP($K3304,mapping!$P$2:$P$4,mapping!$Q$2:$Q$4,,0)</f>
        <v>Medium</v>
      </c>
      <c r="Q3304" s="29" t="str">
        <f>_xlfn.XLOOKUP($I3304,mapping!$M$2:$M$4,mapping!$N$2:$N$4,,0)</f>
        <v>On-site</v>
      </c>
    </row>
    <row r="3305" spans="1:17" x14ac:dyDescent="0.25">
      <c r="A3305" s="28">
        <v>2024</v>
      </c>
      <c r="B3305" s="29" t="s">
        <v>21</v>
      </c>
      <c r="C3305" s="29" t="s">
        <v>12</v>
      </c>
      <c r="D3305" s="29" t="s">
        <v>57</v>
      </c>
      <c r="E3305" s="28">
        <v>237200</v>
      </c>
      <c r="F3305" s="29" t="s">
        <v>14</v>
      </c>
      <c r="G3305" s="28">
        <v>237200</v>
      </c>
      <c r="H3305" s="29" t="s">
        <v>17</v>
      </c>
      <c r="I3305" s="28">
        <v>0</v>
      </c>
      <c r="J3305" s="29" t="s">
        <v>17</v>
      </c>
      <c r="K3305" s="29" t="s">
        <v>16</v>
      </c>
      <c r="L3305" s="29" t="str">
        <f>_xlfn.XLOOKUP($D3305,mapping!$B$2:$B$124,mapping!$A$2:$A$124,,0)</f>
        <v>Data Scientist</v>
      </c>
      <c r="M3305" s="29" t="str">
        <f>_xlfn.XLOOKUP($C3305,mapping!$J$2:$J$5,mapping!$K$2:$K$5,,0)</f>
        <v>Full-Time</v>
      </c>
      <c r="N3305" s="29" t="str">
        <f>_xlfn.XLOOKUP($B3305,mapping!$G$2:$G$5,mapping!$H$2:$H$5,,0)</f>
        <v>Senior</v>
      </c>
      <c r="O3305" s="29" t="str">
        <f>_xlfn.XLOOKUP($J3305,mapping!$D$2:$D$56,mapping!$E$2:$E$56,,0)</f>
        <v>United States</v>
      </c>
      <c r="P3305" s="29" t="str">
        <f>_xlfn.XLOOKUP($K3305,mapping!$P$2:$P$4,mapping!$Q$2:$Q$4,,0)</f>
        <v>Medium</v>
      </c>
      <c r="Q3305" s="29" t="str">
        <f>_xlfn.XLOOKUP($I3305,mapping!$M$2:$M$4,mapping!$N$2:$N$4,,0)</f>
        <v>On-site</v>
      </c>
    </row>
    <row r="3306" spans="1:17" x14ac:dyDescent="0.25">
      <c r="A3306" s="28">
        <v>2024</v>
      </c>
      <c r="B3306" s="29" t="s">
        <v>21</v>
      </c>
      <c r="C3306" s="29" t="s">
        <v>12</v>
      </c>
      <c r="D3306" s="29" t="s">
        <v>13</v>
      </c>
      <c r="E3306" s="28">
        <v>175520</v>
      </c>
      <c r="F3306" s="29" t="s">
        <v>14</v>
      </c>
      <c r="G3306" s="28">
        <v>175520</v>
      </c>
      <c r="H3306" s="29" t="s">
        <v>17</v>
      </c>
      <c r="I3306" s="28">
        <v>0</v>
      </c>
      <c r="J3306" s="29" t="s">
        <v>17</v>
      </c>
      <c r="K3306" s="29" t="s">
        <v>16</v>
      </c>
      <c r="L3306" s="29" t="str">
        <f>_xlfn.XLOOKUP($D3306,mapping!$B$2:$B$124,mapping!$A$2:$A$124,,0)</f>
        <v>Data Analyst</v>
      </c>
      <c r="M3306" s="29" t="str">
        <f>_xlfn.XLOOKUP($C3306,mapping!$J$2:$J$5,mapping!$K$2:$K$5,,0)</f>
        <v>Full-Time</v>
      </c>
      <c r="N3306" s="29" t="str">
        <f>_xlfn.XLOOKUP($B3306,mapping!$G$2:$G$5,mapping!$H$2:$H$5,,0)</f>
        <v>Senior</v>
      </c>
      <c r="O3306" s="29" t="str">
        <f>_xlfn.XLOOKUP($J3306,mapping!$D$2:$D$56,mapping!$E$2:$E$56,,0)</f>
        <v>United States</v>
      </c>
      <c r="P3306" s="29" t="str">
        <f>_xlfn.XLOOKUP($K3306,mapping!$P$2:$P$4,mapping!$Q$2:$Q$4,,0)</f>
        <v>Medium</v>
      </c>
      <c r="Q3306" s="29" t="str">
        <f>_xlfn.XLOOKUP($I3306,mapping!$M$2:$M$4,mapping!$N$2:$N$4,,0)</f>
        <v>On-site</v>
      </c>
    </row>
    <row r="3307" spans="1:17" x14ac:dyDescent="0.25">
      <c r="A3307" s="28">
        <v>2023</v>
      </c>
      <c r="B3307" s="29" t="s">
        <v>11</v>
      </c>
      <c r="C3307" s="29" t="s">
        <v>12</v>
      </c>
      <c r="D3307" s="29" t="s">
        <v>13</v>
      </c>
      <c r="E3307" s="28">
        <v>85000</v>
      </c>
      <c r="F3307" s="29" t="s">
        <v>14</v>
      </c>
      <c r="G3307" s="28">
        <v>85000</v>
      </c>
      <c r="H3307" s="29" t="s">
        <v>17</v>
      </c>
      <c r="I3307" s="28">
        <v>0</v>
      </c>
      <c r="J3307" s="29" t="s">
        <v>17</v>
      </c>
      <c r="K3307" s="29" t="s">
        <v>16</v>
      </c>
      <c r="L3307" s="29" t="str">
        <f>_xlfn.XLOOKUP($D3307,mapping!$B$2:$B$124,mapping!$A$2:$A$124,,0)</f>
        <v>Data Analyst</v>
      </c>
      <c r="M3307" s="29" t="str">
        <f>_xlfn.XLOOKUP($C3307,mapping!$J$2:$J$5,mapping!$K$2:$K$5,,0)</f>
        <v>Full-Time</v>
      </c>
      <c r="N3307" s="29" t="str">
        <f>_xlfn.XLOOKUP($B3307,mapping!$G$2:$G$5,mapping!$H$2:$H$5,,0)</f>
        <v>Mid-Level</v>
      </c>
      <c r="O3307" s="29" t="str">
        <f>_xlfn.XLOOKUP($J3307,mapping!$D$2:$D$56,mapping!$E$2:$E$56,,0)</f>
        <v>United States</v>
      </c>
      <c r="P3307" s="29" t="str">
        <f>_xlfn.XLOOKUP($K3307,mapping!$P$2:$P$4,mapping!$Q$2:$Q$4,,0)</f>
        <v>Medium</v>
      </c>
      <c r="Q3307" s="29" t="str">
        <f>_xlfn.XLOOKUP($I3307,mapping!$M$2:$M$4,mapping!$N$2:$N$4,,0)</f>
        <v>On-site</v>
      </c>
    </row>
    <row r="3308" spans="1:17" x14ac:dyDescent="0.25">
      <c r="A3308" s="28">
        <v>2023</v>
      </c>
      <c r="B3308" s="29" t="s">
        <v>21</v>
      </c>
      <c r="C3308" s="29" t="s">
        <v>12</v>
      </c>
      <c r="D3308" s="29" t="s">
        <v>18</v>
      </c>
      <c r="E3308" s="28">
        <v>215000</v>
      </c>
      <c r="F3308" s="29" t="s">
        <v>14</v>
      </c>
      <c r="G3308" s="28">
        <v>215000</v>
      </c>
      <c r="H3308" s="29" t="s">
        <v>17</v>
      </c>
      <c r="I3308" s="28">
        <v>0</v>
      </c>
      <c r="J3308" s="29" t="s">
        <v>17</v>
      </c>
      <c r="K3308" s="29" t="s">
        <v>16</v>
      </c>
      <c r="L3308" s="29" t="str">
        <f>_xlfn.XLOOKUP($D3308,mapping!$B$2:$B$124,mapping!$A$2:$A$124,,0)</f>
        <v>Machine Learning Engineer</v>
      </c>
      <c r="M3308" s="29" t="str">
        <f>_xlfn.XLOOKUP($C3308,mapping!$J$2:$J$5,mapping!$K$2:$K$5,,0)</f>
        <v>Full-Time</v>
      </c>
      <c r="N3308" s="29" t="str">
        <f>_xlfn.XLOOKUP($B3308,mapping!$G$2:$G$5,mapping!$H$2:$H$5,,0)</f>
        <v>Senior</v>
      </c>
      <c r="O3308" s="29" t="str">
        <f>_xlfn.XLOOKUP($J3308,mapping!$D$2:$D$56,mapping!$E$2:$E$56,,0)</f>
        <v>United States</v>
      </c>
      <c r="P3308" s="29" t="str">
        <f>_xlfn.XLOOKUP($K3308,mapping!$P$2:$P$4,mapping!$Q$2:$Q$4,,0)</f>
        <v>Medium</v>
      </c>
      <c r="Q3308" s="29" t="str">
        <f>_xlfn.XLOOKUP($I3308,mapping!$M$2:$M$4,mapping!$N$2:$N$4,,0)</f>
        <v>On-site</v>
      </c>
    </row>
    <row r="3309" spans="1:17" x14ac:dyDescent="0.25">
      <c r="A3309" s="28">
        <v>2023</v>
      </c>
      <c r="B3309" s="29" t="s">
        <v>29</v>
      </c>
      <c r="C3309" s="29" t="s">
        <v>12</v>
      </c>
      <c r="D3309" s="29" t="s">
        <v>91</v>
      </c>
      <c r="E3309" s="28">
        <v>85000</v>
      </c>
      <c r="F3309" s="29" t="s">
        <v>14</v>
      </c>
      <c r="G3309" s="28">
        <v>85000</v>
      </c>
      <c r="H3309" s="29" t="s">
        <v>45</v>
      </c>
      <c r="I3309" s="28">
        <v>100</v>
      </c>
      <c r="J3309" s="29" t="s">
        <v>17</v>
      </c>
      <c r="K3309" s="29" t="s">
        <v>16</v>
      </c>
      <c r="L3309" s="29" t="str">
        <f>_xlfn.XLOOKUP($D3309,mapping!$B$2:$B$124,mapping!$A$2:$A$124,,0)</f>
        <v>Business Intelligence</v>
      </c>
      <c r="M3309" s="29" t="str">
        <f>_xlfn.XLOOKUP($C3309,mapping!$J$2:$J$5,mapping!$K$2:$K$5,,0)</f>
        <v>Full-Time</v>
      </c>
      <c r="N3309" s="29" t="str">
        <f>_xlfn.XLOOKUP($B3309,mapping!$G$2:$G$5,mapping!$H$2:$H$5,,0)</f>
        <v>Junior</v>
      </c>
      <c r="O3309" s="29" t="str">
        <f>_xlfn.XLOOKUP($J3309,mapping!$D$2:$D$56,mapping!$E$2:$E$56,,0)</f>
        <v>United States</v>
      </c>
      <c r="P3309" s="29" t="str">
        <f>_xlfn.XLOOKUP($K3309,mapping!$P$2:$P$4,mapping!$Q$2:$Q$4,,0)</f>
        <v>Medium</v>
      </c>
      <c r="Q3309" s="29" t="str">
        <f>_xlfn.XLOOKUP($I3309,mapping!$M$2:$M$4,mapping!$N$2:$N$4,,0)</f>
        <v>Remote</v>
      </c>
    </row>
    <row r="3310" spans="1:17" x14ac:dyDescent="0.25">
      <c r="A3310" s="28">
        <v>2024</v>
      </c>
      <c r="B3310" s="29" t="s">
        <v>21</v>
      </c>
      <c r="C3310" s="29" t="s">
        <v>12</v>
      </c>
      <c r="D3310" s="29" t="s">
        <v>26</v>
      </c>
      <c r="E3310" s="28">
        <v>145000</v>
      </c>
      <c r="F3310" s="29" t="s">
        <v>14</v>
      </c>
      <c r="G3310" s="28">
        <v>145000</v>
      </c>
      <c r="H3310" s="29" t="s">
        <v>17</v>
      </c>
      <c r="I3310" s="28">
        <v>0</v>
      </c>
      <c r="J3310" s="29" t="s">
        <v>17</v>
      </c>
      <c r="K3310" s="29" t="s">
        <v>16</v>
      </c>
      <c r="L3310" s="29" t="str">
        <f>_xlfn.XLOOKUP($D3310,mapping!$B$2:$B$124,mapping!$A$2:$A$124,,0)</f>
        <v>Data Engineer</v>
      </c>
      <c r="M3310" s="29" t="str">
        <f>_xlfn.XLOOKUP($C3310,mapping!$J$2:$J$5,mapping!$K$2:$K$5,,0)</f>
        <v>Full-Time</v>
      </c>
      <c r="N3310" s="29" t="str">
        <f>_xlfn.XLOOKUP($B3310,mapping!$G$2:$G$5,mapping!$H$2:$H$5,,0)</f>
        <v>Senior</v>
      </c>
      <c r="O3310" s="29" t="str">
        <f>_xlfn.XLOOKUP($J3310,mapping!$D$2:$D$56,mapping!$E$2:$E$56,,0)</f>
        <v>United States</v>
      </c>
      <c r="P3310" s="29" t="str">
        <f>_xlfn.XLOOKUP($K3310,mapping!$P$2:$P$4,mapping!$Q$2:$Q$4,,0)</f>
        <v>Medium</v>
      </c>
      <c r="Q3310" s="29" t="str">
        <f>_xlfn.XLOOKUP($I3310,mapping!$M$2:$M$4,mapping!$N$2:$N$4,,0)</f>
        <v>On-site</v>
      </c>
    </row>
    <row r="3311" spans="1:17" x14ac:dyDescent="0.25">
      <c r="A3311" s="28">
        <v>2024</v>
      </c>
      <c r="B3311" s="29" t="s">
        <v>11</v>
      </c>
      <c r="C3311" s="29" t="s">
        <v>12</v>
      </c>
      <c r="D3311" s="29" t="s">
        <v>13</v>
      </c>
      <c r="E3311" s="28">
        <v>107500</v>
      </c>
      <c r="F3311" s="29" t="s">
        <v>14</v>
      </c>
      <c r="G3311" s="28">
        <v>107500</v>
      </c>
      <c r="H3311" s="29" t="s">
        <v>17</v>
      </c>
      <c r="I3311" s="28">
        <v>0</v>
      </c>
      <c r="J3311" s="29" t="s">
        <v>17</v>
      </c>
      <c r="K3311" s="29" t="s">
        <v>16</v>
      </c>
      <c r="L3311" s="29" t="str">
        <f>_xlfn.XLOOKUP($D3311,mapping!$B$2:$B$124,mapping!$A$2:$A$124,,0)</f>
        <v>Data Analyst</v>
      </c>
      <c r="M3311" s="29" t="str">
        <f>_xlfn.XLOOKUP($C3311,mapping!$J$2:$J$5,mapping!$K$2:$K$5,,0)</f>
        <v>Full-Time</v>
      </c>
      <c r="N3311" s="29" t="str">
        <f>_xlfn.XLOOKUP($B3311,mapping!$G$2:$G$5,mapping!$H$2:$H$5,,0)</f>
        <v>Mid-Level</v>
      </c>
      <c r="O3311" s="29" t="str">
        <f>_xlfn.XLOOKUP($J3311,mapping!$D$2:$D$56,mapping!$E$2:$E$56,,0)</f>
        <v>United States</v>
      </c>
      <c r="P3311" s="29" t="str">
        <f>_xlfn.XLOOKUP($K3311,mapping!$P$2:$P$4,mapping!$Q$2:$Q$4,,0)</f>
        <v>Medium</v>
      </c>
      <c r="Q3311" s="29" t="str">
        <f>_xlfn.XLOOKUP($I3311,mapping!$M$2:$M$4,mapping!$N$2:$N$4,,0)</f>
        <v>On-site</v>
      </c>
    </row>
    <row r="3312" spans="1:17" x14ac:dyDescent="0.25">
      <c r="A3312" s="28">
        <v>2022</v>
      </c>
      <c r="B3312" s="29" t="s">
        <v>29</v>
      </c>
      <c r="C3312" s="29" t="s">
        <v>12</v>
      </c>
      <c r="D3312" s="29" t="s">
        <v>26</v>
      </c>
      <c r="E3312" s="28">
        <v>86000</v>
      </c>
      <c r="F3312" s="29" t="s">
        <v>14</v>
      </c>
      <c r="G3312" s="28">
        <v>86000</v>
      </c>
      <c r="H3312" s="29" t="s">
        <v>17</v>
      </c>
      <c r="I3312" s="28">
        <v>100</v>
      </c>
      <c r="J3312" s="29" t="s">
        <v>17</v>
      </c>
      <c r="K3312" s="29" t="s">
        <v>33</v>
      </c>
      <c r="L3312" s="29" t="str">
        <f>_xlfn.XLOOKUP($D3312,mapping!$B$2:$B$124,mapping!$A$2:$A$124,,0)</f>
        <v>Data Engineer</v>
      </c>
      <c r="M3312" s="29" t="str">
        <f>_xlfn.XLOOKUP($C3312,mapping!$J$2:$J$5,mapping!$K$2:$K$5,,0)</f>
        <v>Full-Time</v>
      </c>
      <c r="N3312" s="29" t="str">
        <f>_xlfn.XLOOKUP($B3312,mapping!$G$2:$G$5,mapping!$H$2:$H$5,,0)</f>
        <v>Junior</v>
      </c>
      <c r="O3312" s="29" t="str">
        <f>_xlfn.XLOOKUP($J3312,mapping!$D$2:$D$56,mapping!$E$2:$E$56,,0)</f>
        <v>United States</v>
      </c>
      <c r="P3312" s="29" t="str">
        <f>_xlfn.XLOOKUP($K3312,mapping!$P$2:$P$4,mapping!$Q$2:$Q$4,,0)</f>
        <v>Large</v>
      </c>
      <c r="Q3312" s="29" t="str">
        <f>_xlfn.XLOOKUP($I3312,mapping!$M$2:$M$4,mapping!$N$2:$N$4,,0)</f>
        <v>Remote</v>
      </c>
    </row>
    <row r="3313" spans="1:17" x14ac:dyDescent="0.25">
      <c r="A3313" s="28">
        <v>2024</v>
      </c>
      <c r="B3313" s="29" t="s">
        <v>29</v>
      </c>
      <c r="C3313" s="29" t="s">
        <v>12</v>
      </c>
      <c r="D3313" s="29" t="s">
        <v>26</v>
      </c>
      <c r="E3313" s="28">
        <v>87550</v>
      </c>
      <c r="F3313" s="29" t="s">
        <v>14</v>
      </c>
      <c r="G3313" s="28">
        <v>87550</v>
      </c>
      <c r="H3313" s="29" t="s">
        <v>17</v>
      </c>
      <c r="I3313" s="28">
        <v>100</v>
      </c>
      <c r="J3313" s="29" t="s">
        <v>17</v>
      </c>
      <c r="K3313" s="29" t="s">
        <v>16</v>
      </c>
      <c r="L3313" s="29" t="str">
        <f>_xlfn.XLOOKUP($D3313,mapping!$B$2:$B$124,mapping!$A$2:$A$124,,0)</f>
        <v>Data Engineer</v>
      </c>
      <c r="M3313" s="29" t="str">
        <f>_xlfn.XLOOKUP($C3313,mapping!$J$2:$J$5,mapping!$K$2:$K$5,,0)</f>
        <v>Full-Time</v>
      </c>
      <c r="N3313" s="29" t="str">
        <f>_xlfn.XLOOKUP($B3313,mapping!$G$2:$G$5,mapping!$H$2:$H$5,,0)</f>
        <v>Junior</v>
      </c>
      <c r="O3313" s="29" t="str">
        <f>_xlfn.XLOOKUP($J3313,mapping!$D$2:$D$56,mapping!$E$2:$E$56,,0)</f>
        <v>United States</v>
      </c>
      <c r="P3313" s="29" t="str">
        <f>_xlfn.XLOOKUP($K3313,mapping!$P$2:$P$4,mapping!$Q$2:$Q$4,,0)</f>
        <v>Medium</v>
      </c>
      <c r="Q3313" s="29" t="str">
        <f>_xlfn.XLOOKUP($I3313,mapping!$M$2:$M$4,mapping!$N$2:$N$4,,0)</f>
        <v>Remote</v>
      </c>
    </row>
    <row r="3314" spans="1:17" x14ac:dyDescent="0.25">
      <c r="A3314" s="28">
        <v>2023</v>
      </c>
      <c r="B3314" s="29" t="s">
        <v>21</v>
      </c>
      <c r="C3314" s="29" t="s">
        <v>12</v>
      </c>
      <c r="D3314" s="29" t="s">
        <v>22</v>
      </c>
      <c r="E3314" s="28">
        <v>189750</v>
      </c>
      <c r="F3314" s="29" t="s">
        <v>14</v>
      </c>
      <c r="G3314" s="28">
        <v>189750</v>
      </c>
      <c r="H3314" s="29" t="s">
        <v>17</v>
      </c>
      <c r="I3314" s="28">
        <v>0</v>
      </c>
      <c r="J3314" s="29" t="s">
        <v>17</v>
      </c>
      <c r="K3314" s="29" t="s">
        <v>16</v>
      </c>
      <c r="L3314" s="29" t="str">
        <f>_xlfn.XLOOKUP($D3314,mapping!$B$2:$B$124,mapping!$A$2:$A$124,,0)</f>
        <v>Data Scientist</v>
      </c>
      <c r="M3314" s="29" t="str">
        <f>_xlfn.XLOOKUP($C3314,mapping!$J$2:$J$5,mapping!$K$2:$K$5,,0)</f>
        <v>Full-Time</v>
      </c>
      <c r="N3314" s="29" t="str">
        <f>_xlfn.XLOOKUP($B3314,mapping!$G$2:$G$5,mapping!$H$2:$H$5,,0)</f>
        <v>Senior</v>
      </c>
      <c r="O3314" s="29" t="str">
        <f>_xlfn.XLOOKUP($J3314,mapping!$D$2:$D$56,mapping!$E$2:$E$56,,0)</f>
        <v>United States</v>
      </c>
      <c r="P3314" s="29" t="str">
        <f>_xlfn.XLOOKUP($K3314,mapping!$P$2:$P$4,mapping!$Q$2:$Q$4,,0)</f>
        <v>Medium</v>
      </c>
      <c r="Q3314" s="29" t="str">
        <f>_xlfn.XLOOKUP($I3314,mapping!$M$2:$M$4,mapping!$N$2:$N$4,,0)</f>
        <v>On-site</v>
      </c>
    </row>
    <row r="3315" spans="1:17" x14ac:dyDescent="0.25">
      <c r="A3315" s="28">
        <v>2023</v>
      </c>
      <c r="B3315" s="29" t="s">
        <v>21</v>
      </c>
      <c r="C3315" s="29" t="s">
        <v>12</v>
      </c>
      <c r="D3315" s="29" t="s">
        <v>18</v>
      </c>
      <c r="E3315" s="28">
        <v>125000</v>
      </c>
      <c r="F3315" s="29" t="s">
        <v>14</v>
      </c>
      <c r="G3315" s="28">
        <v>125000</v>
      </c>
      <c r="H3315" s="29" t="s">
        <v>17</v>
      </c>
      <c r="I3315" s="28">
        <v>0</v>
      </c>
      <c r="J3315" s="29" t="s">
        <v>17</v>
      </c>
      <c r="K3315" s="29" t="s">
        <v>16</v>
      </c>
      <c r="L3315" s="29" t="str">
        <f>_xlfn.XLOOKUP($D3315,mapping!$B$2:$B$124,mapping!$A$2:$A$124,,0)</f>
        <v>Machine Learning Engineer</v>
      </c>
      <c r="M3315" s="29" t="str">
        <f>_xlfn.XLOOKUP($C3315,mapping!$J$2:$J$5,mapping!$K$2:$K$5,,0)</f>
        <v>Full-Time</v>
      </c>
      <c r="N3315" s="29" t="str">
        <f>_xlfn.XLOOKUP($B3315,mapping!$G$2:$G$5,mapping!$H$2:$H$5,,0)</f>
        <v>Senior</v>
      </c>
      <c r="O3315" s="29" t="str">
        <f>_xlfn.XLOOKUP($J3315,mapping!$D$2:$D$56,mapping!$E$2:$E$56,,0)</f>
        <v>United States</v>
      </c>
      <c r="P3315" s="29" t="str">
        <f>_xlfn.XLOOKUP($K3315,mapping!$P$2:$P$4,mapping!$Q$2:$Q$4,,0)</f>
        <v>Medium</v>
      </c>
      <c r="Q3315" s="29" t="str">
        <f>_xlfn.XLOOKUP($I3315,mapping!$M$2:$M$4,mapping!$N$2:$N$4,,0)</f>
        <v>On-site</v>
      </c>
    </row>
    <row r="3316" spans="1:17" x14ac:dyDescent="0.25">
      <c r="A3316" s="28">
        <v>2023</v>
      </c>
      <c r="B3316" s="29" t="s">
        <v>21</v>
      </c>
      <c r="C3316" s="29" t="s">
        <v>12</v>
      </c>
      <c r="D3316" s="29" t="s">
        <v>22</v>
      </c>
      <c r="E3316" s="28">
        <v>129300</v>
      </c>
      <c r="F3316" s="29" t="s">
        <v>14</v>
      </c>
      <c r="G3316" s="28">
        <v>129300</v>
      </c>
      <c r="H3316" s="29" t="s">
        <v>17</v>
      </c>
      <c r="I3316" s="28">
        <v>0</v>
      </c>
      <c r="J3316" s="29" t="s">
        <v>17</v>
      </c>
      <c r="K3316" s="29" t="s">
        <v>16</v>
      </c>
      <c r="L3316" s="29" t="str">
        <f>_xlfn.XLOOKUP($D3316,mapping!$B$2:$B$124,mapping!$A$2:$A$124,,0)</f>
        <v>Data Scientist</v>
      </c>
      <c r="M3316" s="29" t="str">
        <f>_xlfn.XLOOKUP($C3316,mapping!$J$2:$J$5,mapping!$K$2:$K$5,,0)</f>
        <v>Full-Time</v>
      </c>
      <c r="N3316" s="29" t="str">
        <f>_xlfn.XLOOKUP($B3316,mapping!$G$2:$G$5,mapping!$H$2:$H$5,,0)</f>
        <v>Senior</v>
      </c>
      <c r="O3316" s="29" t="str">
        <f>_xlfn.XLOOKUP($J3316,mapping!$D$2:$D$56,mapping!$E$2:$E$56,,0)</f>
        <v>United States</v>
      </c>
      <c r="P3316" s="29" t="str">
        <f>_xlfn.XLOOKUP($K3316,mapping!$P$2:$P$4,mapping!$Q$2:$Q$4,,0)</f>
        <v>Medium</v>
      </c>
      <c r="Q3316" s="29" t="str">
        <f>_xlfn.XLOOKUP($I3316,mapping!$M$2:$M$4,mapping!$N$2:$N$4,,0)</f>
        <v>On-site</v>
      </c>
    </row>
    <row r="3317" spans="1:17" x14ac:dyDescent="0.25">
      <c r="A3317" s="28">
        <v>2023</v>
      </c>
      <c r="B3317" s="29" t="s">
        <v>21</v>
      </c>
      <c r="C3317" s="29" t="s">
        <v>12</v>
      </c>
      <c r="D3317" s="29" t="s">
        <v>26</v>
      </c>
      <c r="E3317" s="28">
        <v>160000</v>
      </c>
      <c r="F3317" s="29" t="s">
        <v>14</v>
      </c>
      <c r="G3317" s="28">
        <v>160000</v>
      </c>
      <c r="H3317" s="29" t="s">
        <v>17</v>
      </c>
      <c r="I3317" s="28">
        <v>0</v>
      </c>
      <c r="J3317" s="29" t="s">
        <v>17</v>
      </c>
      <c r="K3317" s="29" t="s">
        <v>16</v>
      </c>
      <c r="L3317" s="29" t="str">
        <f>_xlfn.XLOOKUP($D3317,mapping!$B$2:$B$124,mapping!$A$2:$A$124,,0)</f>
        <v>Data Engineer</v>
      </c>
      <c r="M3317" s="29" t="str">
        <f>_xlfn.XLOOKUP($C3317,mapping!$J$2:$J$5,mapping!$K$2:$K$5,,0)</f>
        <v>Full-Time</v>
      </c>
      <c r="N3317" s="29" t="str">
        <f>_xlfn.XLOOKUP($B3317,mapping!$G$2:$G$5,mapping!$H$2:$H$5,,0)</f>
        <v>Senior</v>
      </c>
      <c r="O3317" s="29" t="str">
        <f>_xlfn.XLOOKUP($J3317,mapping!$D$2:$D$56,mapping!$E$2:$E$56,,0)</f>
        <v>United States</v>
      </c>
      <c r="P3317" s="29" t="str">
        <f>_xlfn.XLOOKUP($K3317,mapping!$P$2:$P$4,mapping!$Q$2:$Q$4,,0)</f>
        <v>Medium</v>
      </c>
      <c r="Q3317" s="29" t="str">
        <f>_xlfn.XLOOKUP($I3317,mapping!$M$2:$M$4,mapping!$N$2:$N$4,,0)</f>
        <v>On-site</v>
      </c>
    </row>
    <row r="3318" spans="1:17" x14ac:dyDescent="0.25">
      <c r="A3318" s="28">
        <v>2023</v>
      </c>
      <c r="B3318" s="29" t="s">
        <v>21</v>
      </c>
      <c r="C3318" s="29" t="s">
        <v>12</v>
      </c>
      <c r="D3318" s="29" t="s">
        <v>13</v>
      </c>
      <c r="E3318" s="28">
        <v>81800</v>
      </c>
      <c r="F3318" s="29" t="s">
        <v>14</v>
      </c>
      <c r="G3318" s="28">
        <v>81800</v>
      </c>
      <c r="H3318" s="29" t="s">
        <v>17</v>
      </c>
      <c r="I3318" s="28">
        <v>0</v>
      </c>
      <c r="J3318" s="29" t="s">
        <v>17</v>
      </c>
      <c r="K3318" s="29" t="s">
        <v>16</v>
      </c>
      <c r="L3318" s="29" t="str">
        <f>_xlfn.XLOOKUP($D3318,mapping!$B$2:$B$124,mapping!$A$2:$A$124,,0)</f>
        <v>Data Analyst</v>
      </c>
      <c r="M3318" s="29" t="str">
        <f>_xlfn.XLOOKUP($C3318,mapping!$J$2:$J$5,mapping!$K$2:$K$5,,0)</f>
        <v>Full-Time</v>
      </c>
      <c r="N3318" s="29" t="str">
        <f>_xlfn.XLOOKUP($B3318,mapping!$G$2:$G$5,mapping!$H$2:$H$5,,0)</f>
        <v>Senior</v>
      </c>
      <c r="O3318" s="29" t="str">
        <f>_xlfn.XLOOKUP($J3318,mapping!$D$2:$D$56,mapping!$E$2:$E$56,,0)</f>
        <v>United States</v>
      </c>
      <c r="P3318" s="29" t="str">
        <f>_xlfn.XLOOKUP($K3318,mapping!$P$2:$P$4,mapping!$Q$2:$Q$4,,0)</f>
        <v>Medium</v>
      </c>
      <c r="Q3318" s="29" t="str">
        <f>_xlfn.XLOOKUP($I3318,mapping!$M$2:$M$4,mapping!$N$2:$N$4,,0)</f>
        <v>On-site</v>
      </c>
    </row>
    <row r="3319" spans="1:17" x14ac:dyDescent="0.25">
      <c r="A3319" s="28">
        <v>2024</v>
      </c>
      <c r="B3319" s="29" t="s">
        <v>25</v>
      </c>
      <c r="C3319" s="29" t="s">
        <v>12</v>
      </c>
      <c r="D3319" s="29" t="s">
        <v>26</v>
      </c>
      <c r="E3319" s="28">
        <v>219650</v>
      </c>
      <c r="F3319" s="29" t="s">
        <v>14</v>
      </c>
      <c r="G3319" s="28">
        <v>219650</v>
      </c>
      <c r="H3319" s="29" t="s">
        <v>17</v>
      </c>
      <c r="I3319" s="28">
        <v>100</v>
      </c>
      <c r="J3319" s="29" t="s">
        <v>17</v>
      </c>
      <c r="K3319" s="29" t="s">
        <v>16</v>
      </c>
      <c r="L3319" s="29" t="str">
        <f>_xlfn.XLOOKUP($D3319,mapping!$B$2:$B$124,mapping!$A$2:$A$124,,0)</f>
        <v>Data Engineer</v>
      </c>
      <c r="M3319" s="29" t="str">
        <f>_xlfn.XLOOKUP($C3319,mapping!$J$2:$J$5,mapping!$K$2:$K$5,,0)</f>
        <v>Full-Time</v>
      </c>
      <c r="N3319" s="29" t="str">
        <f>_xlfn.XLOOKUP($B3319,mapping!$G$2:$G$5,mapping!$H$2:$H$5,,0)</f>
        <v>Executive</v>
      </c>
      <c r="O3319" s="29" t="str">
        <f>_xlfn.XLOOKUP($J3319,mapping!$D$2:$D$56,mapping!$E$2:$E$56,,0)</f>
        <v>United States</v>
      </c>
      <c r="P3319" s="29" t="str">
        <f>_xlfn.XLOOKUP($K3319,mapping!$P$2:$P$4,mapping!$Q$2:$Q$4,,0)</f>
        <v>Medium</v>
      </c>
      <c r="Q3319" s="29" t="str">
        <f>_xlfn.XLOOKUP($I3319,mapping!$M$2:$M$4,mapping!$N$2:$N$4,,0)</f>
        <v>Remote</v>
      </c>
    </row>
    <row r="3320" spans="1:17" x14ac:dyDescent="0.25">
      <c r="A3320" s="28">
        <v>2023</v>
      </c>
      <c r="B3320" s="29" t="s">
        <v>21</v>
      </c>
      <c r="C3320" s="29" t="s">
        <v>12</v>
      </c>
      <c r="D3320" s="29" t="s">
        <v>22</v>
      </c>
      <c r="E3320" s="28">
        <v>210550</v>
      </c>
      <c r="F3320" s="29" t="s">
        <v>14</v>
      </c>
      <c r="G3320" s="28">
        <v>210550</v>
      </c>
      <c r="H3320" s="29" t="s">
        <v>17</v>
      </c>
      <c r="I3320" s="28">
        <v>0</v>
      </c>
      <c r="J3320" s="29" t="s">
        <v>17</v>
      </c>
      <c r="K3320" s="29" t="s">
        <v>16</v>
      </c>
      <c r="L3320" s="29" t="str">
        <f>_xlfn.XLOOKUP($D3320,mapping!$B$2:$B$124,mapping!$A$2:$A$124,,0)</f>
        <v>Data Scientist</v>
      </c>
      <c r="M3320" s="29" t="str">
        <f>_xlfn.XLOOKUP($C3320,mapping!$J$2:$J$5,mapping!$K$2:$K$5,,0)</f>
        <v>Full-Time</v>
      </c>
      <c r="N3320" s="29" t="str">
        <f>_xlfn.XLOOKUP($B3320,mapping!$G$2:$G$5,mapping!$H$2:$H$5,,0)</f>
        <v>Senior</v>
      </c>
      <c r="O3320" s="29" t="str">
        <f>_xlfn.XLOOKUP($J3320,mapping!$D$2:$D$56,mapping!$E$2:$E$56,,0)</f>
        <v>United States</v>
      </c>
      <c r="P3320" s="29" t="str">
        <f>_xlfn.XLOOKUP($K3320,mapping!$P$2:$P$4,mapping!$Q$2:$Q$4,,0)</f>
        <v>Medium</v>
      </c>
      <c r="Q3320" s="29" t="str">
        <f>_xlfn.XLOOKUP($I3320,mapping!$M$2:$M$4,mapping!$N$2:$N$4,,0)</f>
        <v>On-site</v>
      </c>
    </row>
    <row r="3321" spans="1:17" x14ac:dyDescent="0.25">
      <c r="A3321" s="28">
        <v>2023</v>
      </c>
      <c r="B3321" s="29" t="s">
        <v>21</v>
      </c>
      <c r="C3321" s="29" t="s">
        <v>12</v>
      </c>
      <c r="D3321" s="29" t="s">
        <v>62</v>
      </c>
      <c r="E3321" s="28">
        <v>104300</v>
      </c>
      <c r="F3321" s="29" t="s">
        <v>14</v>
      </c>
      <c r="G3321" s="28">
        <v>104300</v>
      </c>
      <c r="H3321" s="29" t="s">
        <v>17</v>
      </c>
      <c r="I3321" s="28">
        <v>0</v>
      </c>
      <c r="J3321" s="29" t="s">
        <v>17</v>
      </c>
      <c r="K3321" s="29" t="s">
        <v>33</v>
      </c>
      <c r="L3321" s="29" t="str">
        <f>_xlfn.XLOOKUP($D3321,mapping!$B$2:$B$124,mapping!$A$2:$A$124,,0)</f>
        <v>Business Intelligence</v>
      </c>
      <c r="M3321" s="29" t="str">
        <f>_xlfn.XLOOKUP($C3321,mapping!$J$2:$J$5,mapping!$K$2:$K$5,,0)</f>
        <v>Full-Time</v>
      </c>
      <c r="N3321" s="29" t="str">
        <f>_xlfn.XLOOKUP($B3321,mapping!$G$2:$G$5,mapping!$H$2:$H$5,,0)</f>
        <v>Senior</v>
      </c>
      <c r="O3321" s="29" t="str">
        <f>_xlfn.XLOOKUP($J3321,mapping!$D$2:$D$56,mapping!$E$2:$E$56,,0)</f>
        <v>United States</v>
      </c>
      <c r="P3321" s="29" t="str">
        <f>_xlfn.XLOOKUP($K3321,mapping!$P$2:$P$4,mapping!$Q$2:$Q$4,,0)</f>
        <v>Large</v>
      </c>
      <c r="Q3321" s="29" t="str">
        <f>_xlfn.XLOOKUP($I3321,mapping!$M$2:$M$4,mapping!$N$2:$N$4,,0)</f>
        <v>On-site</v>
      </c>
    </row>
    <row r="3322" spans="1:17" x14ac:dyDescent="0.25">
      <c r="A3322" s="28">
        <v>2023</v>
      </c>
      <c r="B3322" s="29" t="s">
        <v>21</v>
      </c>
      <c r="C3322" s="29" t="s">
        <v>12</v>
      </c>
      <c r="D3322" s="29" t="s">
        <v>107</v>
      </c>
      <c r="E3322" s="28">
        <v>128100</v>
      </c>
      <c r="F3322" s="29" t="s">
        <v>14</v>
      </c>
      <c r="G3322" s="28">
        <v>128100</v>
      </c>
      <c r="H3322" s="29" t="s">
        <v>17</v>
      </c>
      <c r="I3322" s="28">
        <v>0</v>
      </c>
      <c r="J3322" s="29" t="s">
        <v>17</v>
      </c>
      <c r="K3322" s="29" t="s">
        <v>16</v>
      </c>
      <c r="L3322" s="29" t="str">
        <f>_xlfn.XLOOKUP($D3322,mapping!$B$2:$B$124,mapping!$A$2:$A$124,,0)</f>
        <v>Data Scientist</v>
      </c>
      <c r="M3322" s="29" t="str">
        <f>_xlfn.XLOOKUP($C3322,mapping!$J$2:$J$5,mapping!$K$2:$K$5,,0)</f>
        <v>Full-Time</v>
      </c>
      <c r="N3322" s="29" t="str">
        <f>_xlfn.XLOOKUP($B3322,mapping!$G$2:$G$5,mapping!$H$2:$H$5,,0)</f>
        <v>Senior</v>
      </c>
      <c r="O3322" s="29" t="str">
        <f>_xlfn.XLOOKUP($J3322,mapping!$D$2:$D$56,mapping!$E$2:$E$56,,0)</f>
        <v>United States</v>
      </c>
      <c r="P3322" s="29" t="str">
        <f>_xlfn.XLOOKUP($K3322,mapping!$P$2:$P$4,mapping!$Q$2:$Q$4,,0)</f>
        <v>Medium</v>
      </c>
      <c r="Q3322" s="29" t="str">
        <f>_xlfn.XLOOKUP($I3322,mapping!$M$2:$M$4,mapping!$N$2:$N$4,,0)</f>
        <v>On-site</v>
      </c>
    </row>
    <row r="3323" spans="1:17" x14ac:dyDescent="0.25">
      <c r="A3323" s="28">
        <v>2022</v>
      </c>
      <c r="B3323" s="29" t="s">
        <v>21</v>
      </c>
      <c r="C3323" s="29" t="s">
        <v>12</v>
      </c>
      <c r="D3323" s="29" t="s">
        <v>22</v>
      </c>
      <c r="E3323" s="28">
        <v>198800</v>
      </c>
      <c r="F3323" s="29" t="s">
        <v>14</v>
      </c>
      <c r="G3323" s="28">
        <v>198800</v>
      </c>
      <c r="H3323" s="29" t="s">
        <v>17</v>
      </c>
      <c r="I3323" s="28">
        <v>0</v>
      </c>
      <c r="J3323" s="29" t="s">
        <v>17</v>
      </c>
      <c r="K3323" s="29" t="s">
        <v>16</v>
      </c>
      <c r="L3323" s="29" t="str">
        <f>_xlfn.XLOOKUP($D3323,mapping!$B$2:$B$124,mapping!$A$2:$A$124,,0)</f>
        <v>Data Scientist</v>
      </c>
      <c r="M3323" s="29" t="str">
        <f>_xlfn.XLOOKUP($C3323,mapping!$J$2:$J$5,mapping!$K$2:$K$5,,0)</f>
        <v>Full-Time</v>
      </c>
      <c r="N3323" s="29" t="str">
        <f>_xlfn.XLOOKUP($B3323,mapping!$G$2:$G$5,mapping!$H$2:$H$5,,0)</f>
        <v>Senior</v>
      </c>
      <c r="O3323" s="29" t="str">
        <f>_xlfn.XLOOKUP($J3323,mapping!$D$2:$D$56,mapping!$E$2:$E$56,,0)</f>
        <v>United States</v>
      </c>
      <c r="P3323" s="29" t="str">
        <f>_xlfn.XLOOKUP($K3323,mapping!$P$2:$P$4,mapping!$Q$2:$Q$4,,0)</f>
        <v>Medium</v>
      </c>
      <c r="Q3323" s="29" t="str">
        <f>_xlfn.XLOOKUP($I3323,mapping!$M$2:$M$4,mapping!$N$2:$N$4,,0)</f>
        <v>On-site</v>
      </c>
    </row>
    <row r="3324" spans="1:17" x14ac:dyDescent="0.25">
      <c r="A3324" s="28">
        <v>2023</v>
      </c>
      <c r="B3324" s="29" t="s">
        <v>21</v>
      </c>
      <c r="C3324" s="29" t="s">
        <v>12</v>
      </c>
      <c r="D3324" s="29" t="s">
        <v>51</v>
      </c>
      <c r="E3324" s="28">
        <v>184000</v>
      </c>
      <c r="F3324" s="29" t="s">
        <v>14</v>
      </c>
      <c r="G3324" s="28">
        <v>184000</v>
      </c>
      <c r="H3324" s="29" t="s">
        <v>17</v>
      </c>
      <c r="I3324" s="28">
        <v>100</v>
      </c>
      <c r="J3324" s="29" t="s">
        <v>17</v>
      </c>
      <c r="K3324" s="29" t="s">
        <v>16</v>
      </c>
      <c r="L3324" s="29" t="str">
        <f>_xlfn.XLOOKUP($D3324,mapping!$B$2:$B$124,mapping!$A$2:$A$124,,0)</f>
        <v>Applied Scientist</v>
      </c>
      <c r="M3324" s="29" t="str">
        <f>_xlfn.XLOOKUP($C3324,mapping!$J$2:$J$5,mapping!$K$2:$K$5,,0)</f>
        <v>Full-Time</v>
      </c>
      <c r="N3324" s="29" t="str">
        <f>_xlfn.XLOOKUP($B3324,mapping!$G$2:$G$5,mapping!$H$2:$H$5,,0)</f>
        <v>Senior</v>
      </c>
      <c r="O3324" s="29" t="str">
        <f>_xlfn.XLOOKUP($J3324,mapping!$D$2:$D$56,mapping!$E$2:$E$56,,0)</f>
        <v>United States</v>
      </c>
      <c r="P3324" s="29" t="str">
        <f>_xlfn.XLOOKUP($K3324,mapping!$P$2:$P$4,mapping!$Q$2:$Q$4,,0)</f>
        <v>Medium</v>
      </c>
      <c r="Q3324" s="29" t="str">
        <f>_xlfn.XLOOKUP($I3324,mapping!$M$2:$M$4,mapping!$N$2:$N$4,,0)</f>
        <v>Remote</v>
      </c>
    </row>
    <row r="3325" spans="1:17" x14ac:dyDescent="0.25">
      <c r="A3325" s="28">
        <v>2022</v>
      </c>
      <c r="B3325" s="29" t="s">
        <v>21</v>
      </c>
      <c r="C3325" s="29" t="s">
        <v>12</v>
      </c>
      <c r="D3325" s="29" t="s">
        <v>22</v>
      </c>
      <c r="E3325" s="28">
        <v>202800</v>
      </c>
      <c r="F3325" s="29" t="s">
        <v>14</v>
      </c>
      <c r="G3325" s="28">
        <v>202800</v>
      </c>
      <c r="H3325" s="29" t="s">
        <v>17</v>
      </c>
      <c r="I3325" s="28">
        <v>0</v>
      </c>
      <c r="J3325" s="29" t="s">
        <v>17</v>
      </c>
      <c r="K3325" s="29" t="s">
        <v>33</v>
      </c>
      <c r="L3325" s="29" t="str">
        <f>_xlfn.XLOOKUP($D3325,mapping!$B$2:$B$124,mapping!$A$2:$A$124,,0)</f>
        <v>Data Scientist</v>
      </c>
      <c r="M3325" s="29" t="str">
        <f>_xlfn.XLOOKUP($C3325,mapping!$J$2:$J$5,mapping!$K$2:$K$5,,0)</f>
        <v>Full-Time</v>
      </c>
      <c r="N3325" s="29" t="str">
        <f>_xlfn.XLOOKUP($B3325,mapping!$G$2:$G$5,mapping!$H$2:$H$5,,0)</f>
        <v>Senior</v>
      </c>
      <c r="O3325" s="29" t="str">
        <f>_xlfn.XLOOKUP($J3325,mapping!$D$2:$D$56,mapping!$E$2:$E$56,,0)</f>
        <v>United States</v>
      </c>
      <c r="P3325" s="29" t="str">
        <f>_xlfn.XLOOKUP($K3325,mapping!$P$2:$P$4,mapping!$Q$2:$Q$4,,0)</f>
        <v>Large</v>
      </c>
      <c r="Q3325" s="29" t="str">
        <f>_xlfn.XLOOKUP($I3325,mapping!$M$2:$M$4,mapping!$N$2:$N$4,,0)</f>
        <v>On-site</v>
      </c>
    </row>
    <row r="3326" spans="1:17" x14ac:dyDescent="0.25">
      <c r="A3326" s="28">
        <v>2023</v>
      </c>
      <c r="B3326" s="29" t="s">
        <v>29</v>
      </c>
      <c r="C3326" s="29" t="s">
        <v>12</v>
      </c>
      <c r="D3326" s="29" t="s">
        <v>23</v>
      </c>
      <c r="E3326" s="28">
        <v>120000</v>
      </c>
      <c r="F3326" s="29" t="s">
        <v>14</v>
      </c>
      <c r="G3326" s="28">
        <v>120000</v>
      </c>
      <c r="H3326" s="29" t="s">
        <v>17</v>
      </c>
      <c r="I3326" s="28">
        <v>0</v>
      </c>
      <c r="J3326" s="29" t="s">
        <v>17</v>
      </c>
      <c r="K3326" s="29" t="s">
        <v>16</v>
      </c>
      <c r="L3326" s="29" t="str">
        <f>_xlfn.XLOOKUP($D3326,mapping!$B$2:$B$124,mapping!$A$2:$A$124,,0)</f>
        <v>Researcher</v>
      </c>
      <c r="M3326" s="29" t="str">
        <f>_xlfn.XLOOKUP($C3326,mapping!$J$2:$J$5,mapping!$K$2:$K$5,,0)</f>
        <v>Full-Time</v>
      </c>
      <c r="N3326" s="29" t="str">
        <f>_xlfn.XLOOKUP($B3326,mapping!$G$2:$G$5,mapping!$H$2:$H$5,,0)</f>
        <v>Junior</v>
      </c>
      <c r="O3326" s="29" t="str">
        <f>_xlfn.XLOOKUP($J3326,mapping!$D$2:$D$56,mapping!$E$2:$E$56,,0)</f>
        <v>United States</v>
      </c>
      <c r="P3326" s="29" t="str">
        <f>_xlfn.XLOOKUP($K3326,mapping!$P$2:$P$4,mapping!$Q$2:$Q$4,,0)</f>
        <v>Medium</v>
      </c>
      <c r="Q3326" s="29" t="str">
        <f>_xlfn.XLOOKUP($I3326,mapping!$M$2:$M$4,mapping!$N$2:$N$4,,0)</f>
        <v>On-site</v>
      </c>
    </row>
    <row r="3327" spans="1:17" x14ac:dyDescent="0.25">
      <c r="A3327" s="28">
        <v>2023</v>
      </c>
      <c r="B3327" s="29" t="s">
        <v>21</v>
      </c>
      <c r="C3327" s="29" t="s">
        <v>12</v>
      </c>
      <c r="D3327" s="29" t="s">
        <v>26</v>
      </c>
      <c r="E3327" s="28">
        <v>252000</v>
      </c>
      <c r="F3327" s="29" t="s">
        <v>14</v>
      </c>
      <c r="G3327" s="28">
        <v>252000</v>
      </c>
      <c r="H3327" s="29" t="s">
        <v>17</v>
      </c>
      <c r="I3327" s="28">
        <v>0</v>
      </c>
      <c r="J3327" s="29" t="s">
        <v>17</v>
      </c>
      <c r="K3327" s="29" t="s">
        <v>16</v>
      </c>
      <c r="L3327" s="29" t="str">
        <f>_xlfn.XLOOKUP($D3327,mapping!$B$2:$B$124,mapping!$A$2:$A$124,,0)</f>
        <v>Data Engineer</v>
      </c>
      <c r="M3327" s="29" t="str">
        <f>_xlfn.XLOOKUP($C3327,mapping!$J$2:$J$5,mapping!$K$2:$K$5,,0)</f>
        <v>Full-Time</v>
      </c>
      <c r="N3327" s="29" t="str">
        <f>_xlfn.XLOOKUP($B3327,mapping!$G$2:$G$5,mapping!$H$2:$H$5,,0)</f>
        <v>Senior</v>
      </c>
      <c r="O3327" s="29" t="str">
        <f>_xlfn.XLOOKUP($J3327,mapping!$D$2:$D$56,mapping!$E$2:$E$56,,0)</f>
        <v>United States</v>
      </c>
      <c r="P3327" s="29" t="str">
        <f>_xlfn.XLOOKUP($K3327,mapping!$P$2:$P$4,mapping!$Q$2:$Q$4,,0)</f>
        <v>Medium</v>
      </c>
      <c r="Q3327" s="29" t="str">
        <f>_xlfn.XLOOKUP($I3327,mapping!$M$2:$M$4,mapping!$N$2:$N$4,,0)</f>
        <v>On-site</v>
      </c>
    </row>
    <row r="3328" spans="1:17" x14ac:dyDescent="0.25">
      <c r="A3328" s="28">
        <v>2023</v>
      </c>
      <c r="B3328" s="29" t="s">
        <v>11</v>
      </c>
      <c r="C3328" s="29" t="s">
        <v>12</v>
      </c>
      <c r="D3328" s="29" t="s">
        <v>31</v>
      </c>
      <c r="E3328" s="28">
        <v>84000</v>
      </c>
      <c r="F3328" s="29" t="s">
        <v>14</v>
      </c>
      <c r="G3328" s="28">
        <v>84000</v>
      </c>
      <c r="H3328" s="29" t="s">
        <v>17</v>
      </c>
      <c r="I3328" s="28">
        <v>100</v>
      </c>
      <c r="J3328" s="29" t="s">
        <v>17</v>
      </c>
      <c r="K3328" s="29" t="s">
        <v>16</v>
      </c>
      <c r="L3328" s="29" t="str">
        <f>_xlfn.XLOOKUP($D3328,mapping!$B$2:$B$124,mapping!$A$2:$A$124,,0)</f>
        <v>Analytics Engineer</v>
      </c>
      <c r="M3328" s="29" t="str">
        <f>_xlfn.XLOOKUP($C3328,mapping!$J$2:$J$5,mapping!$K$2:$K$5,,0)</f>
        <v>Full-Time</v>
      </c>
      <c r="N3328" s="29" t="str">
        <f>_xlfn.XLOOKUP($B3328,mapping!$G$2:$G$5,mapping!$H$2:$H$5,,0)</f>
        <v>Mid-Level</v>
      </c>
      <c r="O3328" s="29" t="str">
        <f>_xlfn.XLOOKUP($J3328,mapping!$D$2:$D$56,mapping!$E$2:$E$56,,0)</f>
        <v>United States</v>
      </c>
      <c r="P3328" s="29" t="str">
        <f>_xlfn.XLOOKUP($K3328,mapping!$P$2:$P$4,mapping!$Q$2:$Q$4,,0)</f>
        <v>Medium</v>
      </c>
      <c r="Q3328" s="29" t="str">
        <f>_xlfn.XLOOKUP($I3328,mapping!$M$2:$M$4,mapping!$N$2:$N$4,,0)</f>
        <v>Remote</v>
      </c>
    </row>
    <row r="3329" spans="1:17" x14ac:dyDescent="0.25">
      <c r="A3329" s="28">
        <v>2023</v>
      </c>
      <c r="B3329" s="29" t="s">
        <v>11</v>
      </c>
      <c r="C3329" s="29" t="s">
        <v>12</v>
      </c>
      <c r="D3329" s="29" t="s">
        <v>26</v>
      </c>
      <c r="E3329" s="28">
        <v>32000</v>
      </c>
      <c r="F3329" s="29" t="s">
        <v>27</v>
      </c>
      <c r="G3329" s="28">
        <v>39372</v>
      </c>
      <c r="H3329" s="29" t="s">
        <v>28</v>
      </c>
      <c r="I3329" s="28">
        <v>0</v>
      </c>
      <c r="J3329" s="29" t="s">
        <v>28</v>
      </c>
      <c r="K3329" s="29" t="s">
        <v>16</v>
      </c>
      <c r="L3329" s="29" t="str">
        <f>_xlfn.XLOOKUP($D3329,mapping!$B$2:$B$124,mapping!$A$2:$A$124,,0)</f>
        <v>Data Engineer</v>
      </c>
      <c r="M3329" s="29" t="str">
        <f>_xlfn.XLOOKUP($C3329,mapping!$J$2:$J$5,mapping!$K$2:$K$5,,0)</f>
        <v>Full-Time</v>
      </c>
      <c r="N3329" s="29" t="str">
        <f>_xlfn.XLOOKUP($B3329,mapping!$G$2:$G$5,mapping!$H$2:$H$5,,0)</f>
        <v>Mid-Level</v>
      </c>
      <c r="O3329" s="29" t="str">
        <f>_xlfn.XLOOKUP($J3329,mapping!$D$2:$D$56,mapping!$E$2:$E$56,,0)</f>
        <v>United Kingdom</v>
      </c>
      <c r="P3329" s="29" t="str">
        <f>_xlfn.XLOOKUP($K3329,mapping!$P$2:$P$4,mapping!$Q$2:$Q$4,,0)</f>
        <v>Medium</v>
      </c>
      <c r="Q3329" s="29" t="str">
        <f>_xlfn.XLOOKUP($I3329,mapping!$M$2:$M$4,mapping!$N$2:$N$4,,0)</f>
        <v>On-site</v>
      </c>
    </row>
    <row r="3330" spans="1:17" x14ac:dyDescent="0.25">
      <c r="A3330" s="28">
        <v>2022</v>
      </c>
      <c r="B3330" s="29" t="s">
        <v>21</v>
      </c>
      <c r="C3330" s="29" t="s">
        <v>12</v>
      </c>
      <c r="D3330" s="29" t="s">
        <v>26</v>
      </c>
      <c r="E3330" s="28">
        <v>155000</v>
      </c>
      <c r="F3330" s="29" t="s">
        <v>14</v>
      </c>
      <c r="G3330" s="28">
        <v>155000</v>
      </c>
      <c r="H3330" s="29" t="s">
        <v>17</v>
      </c>
      <c r="I3330" s="28">
        <v>100</v>
      </c>
      <c r="J3330" s="29" t="s">
        <v>17</v>
      </c>
      <c r="K3330" s="29" t="s">
        <v>16</v>
      </c>
      <c r="L3330" s="29" t="str">
        <f>_xlfn.XLOOKUP($D3330,mapping!$B$2:$B$124,mapping!$A$2:$A$124,,0)</f>
        <v>Data Engineer</v>
      </c>
      <c r="M3330" s="29" t="str">
        <f>_xlfn.XLOOKUP($C3330,mapping!$J$2:$J$5,mapping!$K$2:$K$5,,0)</f>
        <v>Full-Time</v>
      </c>
      <c r="N3330" s="29" t="str">
        <f>_xlfn.XLOOKUP($B3330,mapping!$G$2:$G$5,mapping!$H$2:$H$5,,0)</f>
        <v>Senior</v>
      </c>
      <c r="O3330" s="29" t="str">
        <f>_xlfn.XLOOKUP($J3330,mapping!$D$2:$D$56,mapping!$E$2:$E$56,,0)</f>
        <v>United States</v>
      </c>
      <c r="P3330" s="29" t="str">
        <f>_xlfn.XLOOKUP($K3330,mapping!$P$2:$P$4,mapping!$Q$2:$Q$4,,0)</f>
        <v>Medium</v>
      </c>
      <c r="Q3330" s="29" t="str">
        <f>_xlfn.XLOOKUP($I3330,mapping!$M$2:$M$4,mapping!$N$2:$N$4,,0)</f>
        <v>Remote</v>
      </c>
    </row>
    <row r="3331" spans="1:17" x14ac:dyDescent="0.25">
      <c r="A3331" s="28">
        <v>2023</v>
      </c>
      <c r="B3331" s="29" t="s">
        <v>21</v>
      </c>
      <c r="C3331" s="29" t="s">
        <v>12</v>
      </c>
      <c r="D3331" s="29" t="s">
        <v>22</v>
      </c>
      <c r="E3331" s="28">
        <v>180300</v>
      </c>
      <c r="F3331" s="29" t="s">
        <v>14</v>
      </c>
      <c r="G3331" s="28">
        <v>180300</v>
      </c>
      <c r="H3331" s="29" t="s">
        <v>17</v>
      </c>
      <c r="I3331" s="28">
        <v>100</v>
      </c>
      <c r="J3331" s="29" t="s">
        <v>17</v>
      </c>
      <c r="K3331" s="29" t="s">
        <v>16</v>
      </c>
      <c r="L3331" s="29" t="str">
        <f>_xlfn.XLOOKUP($D3331,mapping!$B$2:$B$124,mapping!$A$2:$A$124,,0)</f>
        <v>Data Scientist</v>
      </c>
      <c r="M3331" s="29" t="str">
        <f>_xlfn.XLOOKUP($C3331,mapping!$J$2:$J$5,mapping!$K$2:$K$5,,0)</f>
        <v>Full-Time</v>
      </c>
      <c r="N3331" s="29" t="str">
        <f>_xlfn.XLOOKUP($B3331,mapping!$G$2:$G$5,mapping!$H$2:$H$5,,0)</f>
        <v>Senior</v>
      </c>
      <c r="O3331" s="29" t="str">
        <f>_xlfn.XLOOKUP($J3331,mapping!$D$2:$D$56,mapping!$E$2:$E$56,,0)</f>
        <v>United States</v>
      </c>
      <c r="P3331" s="29" t="str">
        <f>_xlfn.XLOOKUP($K3331,mapping!$P$2:$P$4,mapping!$Q$2:$Q$4,,0)</f>
        <v>Medium</v>
      </c>
      <c r="Q3331" s="29" t="str">
        <f>_xlfn.XLOOKUP($I3331,mapping!$M$2:$M$4,mapping!$N$2:$N$4,,0)</f>
        <v>Remote</v>
      </c>
    </row>
    <row r="3332" spans="1:17" x14ac:dyDescent="0.25">
      <c r="A3332" s="28">
        <v>2023</v>
      </c>
      <c r="B3332" s="29" t="s">
        <v>21</v>
      </c>
      <c r="C3332" s="29" t="s">
        <v>12</v>
      </c>
      <c r="D3332" s="29" t="s">
        <v>18</v>
      </c>
      <c r="E3332" s="28">
        <v>392000</v>
      </c>
      <c r="F3332" s="29" t="s">
        <v>14</v>
      </c>
      <c r="G3332" s="28">
        <v>392000</v>
      </c>
      <c r="H3332" s="29" t="s">
        <v>17</v>
      </c>
      <c r="I3332" s="28">
        <v>0</v>
      </c>
      <c r="J3332" s="29" t="s">
        <v>17</v>
      </c>
      <c r="K3332" s="29" t="s">
        <v>16</v>
      </c>
      <c r="L3332" s="29" t="str">
        <f>_xlfn.XLOOKUP($D3332,mapping!$B$2:$B$124,mapping!$A$2:$A$124,,0)</f>
        <v>Machine Learning Engineer</v>
      </c>
      <c r="M3332" s="29" t="str">
        <f>_xlfn.XLOOKUP($C3332,mapping!$J$2:$J$5,mapping!$K$2:$K$5,,0)</f>
        <v>Full-Time</v>
      </c>
      <c r="N3332" s="29" t="str">
        <f>_xlfn.XLOOKUP($B3332,mapping!$G$2:$G$5,mapping!$H$2:$H$5,,0)</f>
        <v>Senior</v>
      </c>
      <c r="O3332" s="29" t="str">
        <f>_xlfn.XLOOKUP($J3332,mapping!$D$2:$D$56,mapping!$E$2:$E$56,,0)</f>
        <v>United States</v>
      </c>
      <c r="P3332" s="29" t="str">
        <f>_xlfn.XLOOKUP($K3332,mapping!$P$2:$P$4,mapping!$Q$2:$Q$4,,0)</f>
        <v>Medium</v>
      </c>
      <c r="Q3332" s="29" t="str">
        <f>_xlfn.XLOOKUP($I3332,mapping!$M$2:$M$4,mapping!$N$2:$N$4,,0)</f>
        <v>On-site</v>
      </c>
    </row>
    <row r="3333" spans="1:17" x14ac:dyDescent="0.25">
      <c r="A3333" s="28">
        <v>2023</v>
      </c>
      <c r="B3333" s="29" t="s">
        <v>11</v>
      </c>
      <c r="C3333" s="29" t="s">
        <v>12</v>
      </c>
      <c r="D3333" s="29" t="s">
        <v>26</v>
      </c>
      <c r="E3333" s="28">
        <v>131000</v>
      </c>
      <c r="F3333" s="29" t="s">
        <v>14</v>
      </c>
      <c r="G3333" s="28">
        <v>131000</v>
      </c>
      <c r="H3333" s="29" t="s">
        <v>99</v>
      </c>
      <c r="I3333" s="28">
        <v>0</v>
      </c>
      <c r="J3333" s="29" t="s">
        <v>99</v>
      </c>
      <c r="K3333" s="29" t="s">
        <v>16</v>
      </c>
      <c r="L3333" s="29" t="str">
        <f>_xlfn.XLOOKUP($D3333,mapping!$B$2:$B$124,mapping!$A$2:$A$124,,0)</f>
        <v>Data Engineer</v>
      </c>
      <c r="M3333" s="29" t="str">
        <f>_xlfn.XLOOKUP($C3333,mapping!$J$2:$J$5,mapping!$K$2:$K$5,,0)</f>
        <v>Full-Time</v>
      </c>
      <c r="N3333" s="29" t="str">
        <f>_xlfn.XLOOKUP($B3333,mapping!$G$2:$G$5,mapping!$H$2:$H$5,,0)</f>
        <v>Mid-Level</v>
      </c>
      <c r="O3333" s="29" t="str">
        <f>_xlfn.XLOOKUP($J3333,mapping!$D$2:$D$56,mapping!$E$2:$E$56,,0)</f>
        <v>Colombia</v>
      </c>
      <c r="P3333" s="29" t="str">
        <f>_xlfn.XLOOKUP($K3333,mapping!$P$2:$P$4,mapping!$Q$2:$Q$4,,0)</f>
        <v>Medium</v>
      </c>
      <c r="Q3333" s="29" t="str">
        <f>_xlfn.XLOOKUP($I3333,mapping!$M$2:$M$4,mapping!$N$2:$N$4,,0)</f>
        <v>On-site</v>
      </c>
    </row>
    <row r="3334" spans="1:17" x14ac:dyDescent="0.25">
      <c r="A3334" s="28">
        <v>2023</v>
      </c>
      <c r="B3334" s="29" t="s">
        <v>21</v>
      </c>
      <c r="C3334" s="29" t="s">
        <v>12</v>
      </c>
      <c r="D3334" s="29" t="s">
        <v>18</v>
      </c>
      <c r="E3334" s="28">
        <v>138700</v>
      </c>
      <c r="F3334" s="29" t="s">
        <v>14</v>
      </c>
      <c r="G3334" s="28">
        <v>138700</v>
      </c>
      <c r="H3334" s="29" t="s">
        <v>17</v>
      </c>
      <c r="I3334" s="28">
        <v>0</v>
      </c>
      <c r="J3334" s="29" t="s">
        <v>17</v>
      </c>
      <c r="K3334" s="29" t="s">
        <v>16</v>
      </c>
      <c r="L3334" s="29" t="str">
        <f>_xlfn.XLOOKUP($D3334,mapping!$B$2:$B$124,mapping!$A$2:$A$124,,0)</f>
        <v>Machine Learning Engineer</v>
      </c>
      <c r="M3334" s="29" t="str">
        <f>_xlfn.XLOOKUP($C3334,mapping!$J$2:$J$5,mapping!$K$2:$K$5,,0)</f>
        <v>Full-Time</v>
      </c>
      <c r="N3334" s="29" t="str">
        <f>_xlfn.XLOOKUP($B3334,mapping!$G$2:$G$5,mapping!$H$2:$H$5,,0)</f>
        <v>Senior</v>
      </c>
      <c r="O3334" s="29" t="str">
        <f>_xlfn.XLOOKUP($J3334,mapping!$D$2:$D$56,mapping!$E$2:$E$56,,0)</f>
        <v>United States</v>
      </c>
      <c r="P3334" s="29" t="str">
        <f>_xlfn.XLOOKUP($K3334,mapping!$P$2:$P$4,mapping!$Q$2:$Q$4,,0)</f>
        <v>Medium</v>
      </c>
      <c r="Q3334" s="29" t="str">
        <f>_xlfn.XLOOKUP($I3334,mapping!$M$2:$M$4,mapping!$N$2:$N$4,,0)</f>
        <v>On-site</v>
      </c>
    </row>
    <row r="3335" spans="1:17" x14ac:dyDescent="0.25">
      <c r="A3335" s="28">
        <v>2024</v>
      </c>
      <c r="B3335" s="29" t="s">
        <v>21</v>
      </c>
      <c r="C3335" s="29" t="s">
        <v>12</v>
      </c>
      <c r="D3335" s="29" t="s">
        <v>57</v>
      </c>
      <c r="E3335" s="28">
        <v>185000</v>
      </c>
      <c r="F3335" s="29" t="s">
        <v>14</v>
      </c>
      <c r="G3335" s="28">
        <v>185000</v>
      </c>
      <c r="H3335" s="29" t="s">
        <v>17</v>
      </c>
      <c r="I3335" s="28">
        <v>0</v>
      </c>
      <c r="J3335" s="29" t="s">
        <v>17</v>
      </c>
      <c r="K3335" s="29" t="s">
        <v>16</v>
      </c>
      <c r="L3335" s="29" t="str">
        <f>_xlfn.XLOOKUP($D3335,mapping!$B$2:$B$124,mapping!$A$2:$A$124,,0)</f>
        <v>Data Scientist</v>
      </c>
      <c r="M3335" s="29" t="str">
        <f>_xlfn.XLOOKUP($C3335,mapping!$J$2:$J$5,mapping!$K$2:$K$5,,0)</f>
        <v>Full-Time</v>
      </c>
      <c r="N3335" s="29" t="str">
        <f>_xlfn.XLOOKUP($B3335,mapping!$G$2:$G$5,mapping!$H$2:$H$5,,0)</f>
        <v>Senior</v>
      </c>
      <c r="O3335" s="29" t="str">
        <f>_xlfn.XLOOKUP($J3335,mapping!$D$2:$D$56,mapping!$E$2:$E$56,,0)</f>
        <v>United States</v>
      </c>
      <c r="P3335" s="29" t="str">
        <f>_xlfn.XLOOKUP($K3335,mapping!$P$2:$P$4,mapping!$Q$2:$Q$4,,0)</f>
        <v>Medium</v>
      </c>
      <c r="Q3335" s="29" t="str">
        <f>_xlfn.XLOOKUP($I3335,mapping!$M$2:$M$4,mapping!$N$2:$N$4,,0)</f>
        <v>On-site</v>
      </c>
    </row>
    <row r="3336" spans="1:17" x14ac:dyDescent="0.25">
      <c r="A3336" s="28">
        <v>2023</v>
      </c>
      <c r="B3336" s="29" t="s">
        <v>21</v>
      </c>
      <c r="C3336" s="29" t="s">
        <v>12</v>
      </c>
      <c r="D3336" s="29" t="s">
        <v>22</v>
      </c>
      <c r="E3336" s="28">
        <v>175000</v>
      </c>
      <c r="F3336" s="29" t="s">
        <v>14</v>
      </c>
      <c r="G3336" s="28">
        <v>175000</v>
      </c>
      <c r="H3336" s="29" t="s">
        <v>17</v>
      </c>
      <c r="I3336" s="28">
        <v>100</v>
      </c>
      <c r="J3336" s="29" t="s">
        <v>17</v>
      </c>
      <c r="K3336" s="29" t="s">
        <v>16</v>
      </c>
      <c r="L3336" s="29" t="str">
        <f>_xlfn.XLOOKUP($D3336,mapping!$B$2:$B$124,mapping!$A$2:$A$124,,0)</f>
        <v>Data Scientist</v>
      </c>
      <c r="M3336" s="29" t="str">
        <f>_xlfn.XLOOKUP($C3336,mapping!$J$2:$J$5,mapping!$K$2:$K$5,,0)</f>
        <v>Full-Time</v>
      </c>
      <c r="N3336" s="29" t="str">
        <f>_xlfn.XLOOKUP($B3336,mapping!$G$2:$G$5,mapping!$H$2:$H$5,,0)</f>
        <v>Senior</v>
      </c>
      <c r="O3336" s="29" t="str">
        <f>_xlfn.XLOOKUP($J3336,mapping!$D$2:$D$56,mapping!$E$2:$E$56,,0)</f>
        <v>United States</v>
      </c>
      <c r="P3336" s="29" t="str">
        <f>_xlfn.XLOOKUP($K3336,mapping!$P$2:$P$4,mapping!$Q$2:$Q$4,,0)</f>
        <v>Medium</v>
      </c>
      <c r="Q3336" s="29" t="str">
        <f>_xlfn.XLOOKUP($I3336,mapping!$M$2:$M$4,mapping!$N$2:$N$4,,0)</f>
        <v>Remote</v>
      </c>
    </row>
    <row r="3337" spans="1:17" x14ac:dyDescent="0.25">
      <c r="A3337" s="28">
        <v>2022</v>
      </c>
      <c r="B3337" s="29" t="s">
        <v>21</v>
      </c>
      <c r="C3337" s="29" t="s">
        <v>12</v>
      </c>
      <c r="D3337" s="29" t="s">
        <v>13</v>
      </c>
      <c r="E3337" s="28">
        <v>112900</v>
      </c>
      <c r="F3337" s="29" t="s">
        <v>14</v>
      </c>
      <c r="G3337" s="28">
        <v>112900</v>
      </c>
      <c r="H3337" s="29" t="s">
        <v>17</v>
      </c>
      <c r="I3337" s="28">
        <v>100</v>
      </c>
      <c r="J3337" s="29" t="s">
        <v>17</v>
      </c>
      <c r="K3337" s="29" t="s">
        <v>16</v>
      </c>
      <c r="L3337" s="29" t="str">
        <f>_xlfn.XLOOKUP($D3337,mapping!$B$2:$B$124,mapping!$A$2:$A$124,,0)</f>
        <v>Data Analyst</v>
      </c>
      <c r="M3337" s="29" t="str">
        <f>_xlfn.XLOOKUP($C3337,mapping!$J$2:$J$5,mapping!$K$2:$K$5,,0)</f>
        <v>Full-Time</v>
      </c>
      <c r="N3337" s="29" t="str">
        <f>_xlfn.XLOOKUP($B3337,mapping!$G$2:$G$5,mapping!$H$2:$H$5,,0)</f>
        <v>Senior</v>
      </c>
      <c r="O3337" s="29" t="str">
        <f>_xlfn.XLOOKUP($J3337,mapping!$D$2:$D$56,mapping!$E$2:$E$56,,0)</f>
        <v>United States</v>
      </c>
      <c r="P3337" s="29" t="str">
        <f>_xlfn.XLOOKUP($K3337,mapping!$P$2:$P$4,mapping!$Q$2:$Q$4,,0)</f>
        <v>Medium</v>
      </c>
      <c r="Q3337" s="29" t="str">
        <f>_xlfn.XLOOKUP($I3337,mapping!$M$2:$M$4,mapping!$N$2:$N$4,,0)</f>
        <v>Remote</v>
      </c>
    </row>
    <row r="3338" spans="1:17" x14ac:dyDescent="0.25">
      <c r="A3338" s="28">
        <v>2023</v>
      </c>
      <c r="B3338" s="29" t="s">
        <v>29</v>
      </c>
      <c r="C3338" s="29" t="s">
        <v>12</v>
      </c>
      <c r="D3338" s="29" t="s">
        <v>22</v>
      </c>
      <c r="E3338" s="28">
        <v>70000</v>
      </c>
      <c r="F3338" s="29" t="s">
        <v>14</v>
      </c>
      <c r="G3338" s="28">
        <v>70000</v>
      </c>
      <c r="H3338" s="29" t="s">
        <v>17</v>
      </c>
      <c r="I3338" s="28">
        <v>0</v>
      </c>
      <c r="J3338" s="29" t="s">
        <v>17</v>
      </c>
      <c r="K3338" s="29" t="s">
        <v>16</v>
      </c>
      <c r="L3338" s="29" t="str">
        <f>_xlfn.XLOOKUP($D3338,mapping!$B$2:$B$124,mapping!$A$2:$A$124,,0)</f>
        <v>Data Scientist</v>
      </c>
      <c r="M3338" s="29" t="str">
        <f>_xlfn.XLOOKUP($C3338,mapping!$J$2:$J$5,mapping!$K$2:$K$5,,0)</f>
        <v>Full-Time</v>
      </c>
      <c r="N3338" s="29" t="str">
        <f>_xlfn.XLOOKUP($B3338,mapping!$G$2:$G$5,mapping!$H$2:$H$5,,0)</f>
        <v>Junior</v>
      </c>
      <c r="O3338" s="29" t="str">
        <f>_xlfn.XLOOKUP($J3338,mapping!$D$2:$D$56,mapping!$E$2:$E$56,,0)</f>
        <v>United States</v>
      </c>
      <c r="P3338" s="29" t="str">
        <f>_xlfn.XLOOKUP($K3338,mapping!$P$2:$P$4,mapping!$Q$2:$Q$4,,0)</f>
        <v>Medium</v>
      </c>
      <c r="Q3338" s="29" t="str">
        <f>_xlfn.XLOOKUP($I3338,mapping!$M$2:$M$4,mapping!$N$2:$N$4,,0)</f>
        <v>On-site</v>
      </c>
    </row>
    <row r="3339" spans="1:17" x14ac:dyDescent="0.25">
      <c r="A3339" s="28">
        <v>2023</v>
      </c>
      <c r="B3339" s="29" t="s">
        <v>11</v>
      </c>
      <c r="C3339" s="29" t="s">
        <v>12</v>
      </c>
      <c r="D3339" s="29" t="s">
        <v>22</v>
      </c>
      <c r="E3339" s="28">
        <v>166000</v>
      </c>
      <c r="F3339" s="29" t="s">
        <v>14</v>
      </c>
      <c r="G3339" s="28">
        <v>166000</v>
      </c>
      <c r="H3339" s="29" t="s">
        <v>17</v>
      </c>
      <c r="I3339" s="28">
        <v>100</v>
      </c>
      <c r="J3339" s="29" t="s">
        <v>17</v>
      </c>
      <c r="K3339" s="29" t="s">
        <v>16</v>
      </c>
      <c r="L3339" s="29" t="str">
        <f>_xlfn.XLOOKUP($D3339,mapping!$B$2:$B$124,mapping!$A$2:$A$124,,0)</f>
        <v>Data Scientist</v>
      </c>
      <c r="M3339" s="29" t="str">
        <f>_xlfn.XLOOKUP($C3339,mapping!$J$2:$J$5,mapping!$K$2:$K$5,,0)</f>
        <v>Full-Time</v>
      </c>
      <c r="N3339" s="29" t="str">
        <f>_xlfn.XLOOKUP($B3339,mapping!$G$2:$G$5,mapping!$H$2:$H$5,,0)</f>
        <v>Mid-Level</v>
      </c>
      <c r="O3339" s="29" t="str">
        <f>_xlfn.XLOOKUP($J3339,mapping!$D$2:$D$56,mapping!$E$2:$E$56,,0)</f>
        <v>United States</v>
      </c>
      <c r="P3339" s="29" t="str">
        <f>_xlfn.XLOOKUP($K3339,mapping!$P$2:$P$4,mapping!$Q$2:$Q$4,,0)</f>
        <v>Medium</v>
      </c>
      <c r="Q3339" s="29" t="str">
        <f>_xlfn.XLOOKUP($I3339,mapping!$M$2:$M$4,mapping!$N$2:$N$4,,0)</f>
        <v>Remote</v>
      </c>
    </row>
    <row r="3340" spans="1:17" x14ac:dyDescent="0.25">
      <c r="A3340" s="28">
        <v>2023</v>
      </c>
      <c r="B3340" s="29" t="s">
        <v>21</v>
      </c>
      <c r="C3340" s="29" t="s">
        <v>12</v>
      </c>
      <c r="D3340" s="29" t="s">
        <v>18</v>
      </c>
      <c r="E3340" s="28">
        <v>135000</v>
      </c>
      <c r="F3340" s="29" t="s">
        <v>14</v>
      </c>
      <c r="G3340" s="28">
        <v>135000</v>
      </c>
      <c r="H3340" s="29" t="s">
        <v>17</v>
      </c>
      <c r="I3340" s="28">
        <v>0</v>
      </c>
      <c r="J3340" s="29" t="s">
        <v>17</v>
      </c>
      <c r="K3340" s="29" t="s">
        <v>16</v>
      </c>
      <c r="L3340" s="29" t="str">
        <f>_xlfn.XLOOKUP($D3340,mapping!$B$2:$B$124,mapping!$A$2:$A$124,,0)</f>
        <v>Machine Learning Engineer</v>
      </c>
      <c r="M3340" s="29" t="str">
        <f>_xlfn.XLOOKUP($C3340,mapping!$J$2:$J$5,mapping!$K$2:$K$5,,0)</f>
        <v>Full-Time</v>
      </c>
      <c r="N3340" s="29" t="str">
        <f>_xlfn.XLOOKUP($B3340,mapping!$G$2:$G$5,mapping!$H$2:$H$5,,0)</f>
        <v>Senior</v>
      </c>
      <c r="O3340" s="29" t="str">
        <f>_xlfn.XLOOKUP($J3340,mapping!$D$2:$D$56,mapping!$E$2:$E$56,,0)</f>
        <v>United States</v>
      </c>
      <c r="P3340" s="29" t="str">
        <f>_xlfn.XLOOKUP($K3340,mapping!$P$2:$P$4,mapping!$Q$2:$Q$4,,0)</f>
        <v>Medium</v>
      </c>
      <c r="Q3340" s="29" t="str">
        <f>_xlfn.XLOOKUP($I3340,mapping!$M$2:$M$4,mapping!$N$2:$N$4,,0)</f>
        <v>On-site</v>
      </c>
    </row>
    <row r="3341" spans="1:17" x14ac:dyDescent="0.25">
      <c r="A3341" s="28">
        <v>2023</v>
      </c>
      <c r="B3341" s="29" t="s">
        <v>11</v>
      </c>
      <c r="C3341" s="29" t="s">
        <v>12</v>
      </c>
      <c r="D3341" s="29" t="s">
        <v>22</v>
      </c>
      <c r="E3341" s="28">
        <v>73000</v>
      </c>
      <c r="F3341" s="29" t="s">
        <v>14</v>
      </c>
      <c r="G3341" s="28">
        <v>73000</v>
      </c>
      <c r="H3341" s="29" t="s">
        <v>17</v>
      </c>
      <c r="I3341" s="28">
        <v>0</v>
      </c>
      <c r="J3341" s="29" t="s">
        <v>17</v>
      </c>
      <c r="K3341" s="29" t="s">
        <v>16</v>
      </c>
      <c r="L3341" s="29" t="str">
        <f>_xlfn.XLOOKUP($D3341,mapping!$B$2:$B$124,mapping!$A$2:$A$124,,0)</f>
        <v>Data Scientist</v>
      </c>
      <c r="M3341" s="29" t="str">
        <f>_xlfn.XLOOKUP($C3341,mapping!$J$2:$J$5,mapping!$K$2:$K$5,,0)</f>
        <v>Full-Time</v>
      </c>
      <c r="N3341" s="29" t="str">
        <f>_xlfn.XLOOKUP($B3341,mapping!$G$2:$G$5,mapping!$H$2:$H$5,,0)</f>
        <v>Mid-Level</v>
      </c>
      <c r="O3341" s="29" t="str">
        <f>_xlfn.XLOOKUP($J3341,mapping!$D$2:$D$56,mapping!$E$2:$E$56,,0)</f>
        <v>United States</v>
      </c>
      <c r="P3341" s="29" t="str">
        <f>_xlfn.XLOOKUP($K3341,mapping!$P$2:$P$4,mapping!$Q$2:$Q$4,,0)</f>
        <v>Medium</v>
      </c>
      <c r="Q3341" s="29" t="str">
        <f>_xlfn.XLOOKUP($I3341,mapping!$M$2:$M$4,mapping!$N$2:$N$4,,0)</f>
        <v>On-site</v>
      </c>
    </row>
    <row r="3342" spans="1:17" x14ac:dyDescent="0.25">
      <c r="A3342" s="28">
        <v>2024</v>
      </c>
      <c r="B3342" s="29" t="s">
        <v>11</v>
      </c>
      <c r="C3342" s="29" t="s">
        <v>12</v>
      </c>
      <c r="D3342" s="29" t="s">
        <v>52</v>
      </c>
      <c r="E3342" s="28">
        <v>74300</v>
      </c>
      <c r="F3342" s="29" t="s">
        <v>14</v>
      </c>
      <c r="G3342" s="28">
        <v>74300</v>
      </c>
      <c r="H3342" s="29" t="s">
        <v>17</v>
      </c>
      <c r="I3342" s="28">
        <v>0</v>
      </c>
      <c r="J3342" s="29" t="s">
        <v>17</v>
      </c>
      <c r="K3342" s="29" t="s">
        <v>16</v>
      </c>
      <c r="L3342" s="29" t="str">
        <f>_xlfn.XLOOKUP($D3342,mapping!$B$2:$B$124,mapping!$A$2:$A$124,,0)</f>
        <v>Business Intelligence</v>
      </c>
      <c r="M3342" s="29" t="str">
        <f>_xlfn.XLOOKUP($C3342,mapping!$J$2:$J$5,mapping!$K$2:$K$5,,0)</f>
        <v>Full-Time</v>
      </c>
      <c r="N3342" s="29" t="str">
        <f>_xlfn.XLOOKUP($B3342,mapping!$G$2:$G$5,mapping!$H$2:$H$5,,0)</f>
        <v>Mid-Level</v>
      </c>
      <c r="O3342" s="29" t="str">
        <f>_xlfn.XLOOKUP($J3342,mapping!$D$2:$D$56,mapping!$E$2:$E$56,,0)</f>
        <v>United States</v>
      </c>
      <c r="P3342" s="29" t="str">
        <f>_xlfn.XLOOKUP($K3342,mapping!$P$2:$P$4,mapping!$Q$2:$Q$4,,0)</f>
        <v>Medium</v>
      </c>
      <c r="Q3342" s="29" t="str">
        <f>_xlfn.XLOOKUP($I3342,mapping!$M$2:$M$4,mapping!$N$2:$N$4,,0)</f>
        <v>On-site</v>
      </c>
    </row>
    <row r="3343" spans="1:17" x14ac:dyDescent="0.25">
      <c r="A3343" s="28">
        <v>2024</v>
      </c>
      <c r="B3343" s="29" t="s">
        <v>11</v>
      </c>
      <c r="C3343" s="29" t="s">
        <v>12</v>
      </c>
      <c r="D3343" s="29" t="s">
        <v>86</v>
      </c>
      <c r="E3343" s="28">
        <v>70692</v>
      </c>
      <c r="F3343" s="29" t="s">
        <v>14</v>
      </c>
      <c r="G3343" s="28">
        <v>70692</v>
      </c>
      <c r="H3343" s="29" t="s">
        <v>17</v>
      </c>
      <c r="I3343" s="28">
        <v>100</v>
      </c>
      <c r="J3343" s="29" t="s">
        <v>17</v>
      </c>
      <c r="K3343" s="29" t="s">
        <v>16</v>
      </c>
      <c r="L3343" s="29" t="str">
        <f>_xlfn.XLOOKUP($D3343,mapping!$B$2:$B$124,mapping!$A$2:$A$124,,0)</f>
        <v>Business Intelligence</v>
      </c>
      <c r="M3343" s="29" t="str">
        <f>_xlfn.XLOOKUP($C3343,mapping!$J$2:$J$5,mapping!$K$2:$K$5,,0)</f>
        <v>Full-Time</v>
      </c>
      <c r="N3343" s="29" t="str">
        <f>_xlfn.XLOOKUP($B3343,mapping!$G$2:$G$5,mapping!$H$2:$H$5,,0)</f>
        <v>Mid-Level</v>
      </c>
      <c r="O3343" s="29" t="str">
        <f>_xlfn.XLOOKUP($J3343,mapping!$D$2:$D$56,mapping!$E$2:$E$56,,0)</f>
        <v>United States</v>
      </c>
      <c r="P3343" s="29" t="str">
        <f>_xlfn.XLOOKUP($K3343,mapping!$P$2:$P$4,mapping!$Q$2:$Q$4,,0)</f>
        <v>Medium</v>
      </c>
      <c r="Q3343" s="29" t="str">
        <f>_xlfn.XLOOKUP($I3343,mapping!$M$2:$M$4,mapping!$N$2:$N$4,,0)</f>
        <v>Remote</v>
      </c>
    </row>
    <row r="3344" spans="1:17" x14ac:dyDescent="0.25">
      <c r="A3344" s="28">
        <v>2022</v>
      </c>
      <c r="B3344" s="29" t="s">
        <v>21</v>
      </c>
      <c r="C3344" s="29" t="s">
        <v>12</v>
      </c>
      <c r="D3344" s="29" t="s">
        <v>13</v>
      </c>
      <c r="E3344" s="28">
        <v>110600</v>
      </c>
      <c r="F3344" s="29" t="s">
        <v>14</v>
      </c>
      <c r="G3344" s="28">
        <v>110600</v>
      </c>
      <c r="H3344" s="29" t="s">
        <v>17</v>
      </c>
      <c r="I3344" s="28">
        <v>0</v>
      </c>
      <c r="J3344" s="29" t="s">
        <v>17</v>
      </c>
      <c r="K3344" s="29" t="s">
        <v>16</v>
      </c>
      <c r="L3344" s="29" t="str">
        <f>_xlfn.XLOOKUP($D3344,mapping!$B$2:$B$124,mapping!$A$2:$A$124,,0)</f>
        <v>Data Analyst</v>
      </c>
      <c r="M3344" s="29" t="str">
        <f>_xlfn.XLOOKUP($C3344,mapping!$J$2:$J$5,mapping!$K$2:$K$5,,0)</f>
        <v>Full-Time</v>
      </c>
      <c r="N3344" s="29" t="str">
        <f>_xlfn.XLOOKUP($B3344,mapping!$G$2:$G$5,mapping!$H$2:$H$5,,0)</f>
        <v>Senior</v>
      </c>
      <c r="O3344" s="29" t="str">
        <f>_xlfn.XLOOKUP($J3344,mapping!$D$2:$D$56,mapping!$E$2:$E$56,,0)</f>
        <v>United States</v>
      </c>
      <c r="P3344" s="29" t="str">
        <f>_xlfn.XLOOKUP($K3344,mapping!$P$2:$P$4,mapping!$Q$2:$Q$4,,0)</f>
        <v>Medium</v>
      </c>
      <c r="Q3344" s="29" t="str">
        <f>_xlfn.XLOOKUP($I3344,mapping!$M$2:$M$4,mapping!$N$2:$N$4,,0)</f>
        <v>On-site</v>
      </c>
    </row>
    <row r="3345" spans="1:17" x14ac:dyDescent="0.25">
      <c r="A3345" s="28">
        <v>2024</v>
      </c>
      <c r="B3345" s="29" t="s">
        <v>21</v>
      </c>
      <c r="C3345" s="29" t="s">
        <v>12</v>
      </c>
      <c r="D3345" s="29" t="s">
        <v>18</v>
      </c>
      <c r="E3345" s="28">
        <v>216700</v>
      </c>
      <c r="F3345" s="29" t="s">
        <v>14</v>
      </c>
      <c r="G3345" s="28">
        <v>216700</v>
      </c>
      <c r="H3345" s="29" t="s">
        <v>17</v>
      </c>
      <c r="I3345" s="28">
        <v>100</v>
      </c>
      <c r="J3345" s="29" t="s">
        <v>17</v>
      </c>
      <c r="K3345" s="29" t="s">
        <v>16</v>
      </c>
      <c r="L3345" s="29" t="str">
        <f>_xlfn.XLOOKUP($D3345,mapping!$B$2:$B$124,mapping!$A$2:$A$124,,0)</f>
        <v>Machine Learning Engineer</v>
      </c>
      <c r="M3345" s="29" t="str">
        <f>_xlfn.XLOOKUP($C3345,mapping!$J$2:$J$5,mapping!$K$2:$K$5,,0)</f>
        <v>Full-Time</v>
      </c>
      <c r="N3345" s="29" t="str">
        <f>_xlfn.XLOOKUP($B3345,mapping!$G$2:$G$5,mapping!$H$2:$H$5,,0)</f>
        <v>Senior</v>
      </c>
      <c r="O3345" s="29" t="str">
        <f>_xlfn.XLOOKUP($J3345,mapping!$D$2:$D$56,mapping!$E$2:$E$56,,0)</f>
        <v>United States</v>
      </c>
      <c r="P3345" s="29" t="str">
        <f>_xlfn.XLOOKUP($K3345,mapping!$P$2:$P$4,mapping!$Q$2:$Q$4,,0)</f>
        <v>Medium</v>
      </c>
      <c r="Q3345" s="29" t="str">
        <f>_xlfn.XLOOKUP($I3345,mapping!$M$2:$M$4,mapping!$N$2:$N$4,,0)</f>
        <v>Remote</v>
      </c>
    </row>
    <row r="3346" spans="1:17" x14ac:dyDescent="0.25">
      <c r="A3346" s="28">
        <v>2023</v>
      </c>
      <c r="B3346" s="29" t="s">
        <v>11</v>
      </c>
      <c r="C3346" s="29" t="s">
        <v>12</v>
      </c>
      <c r="D3346" s="29" t="s">
        <v>13</v>
      </c>
      <c r="E3346" s="28">
        <v>96750</v>
      </c>
      <c r="F3346" s="29" t="s">
        <v>14</v>
      </c>
      <c r="G3346" s="28">
        <v>96750</v>
      </c>
      <c r="H3346" s="29" t="s">
        <v>17</v>
      </c>
      <c r="I3346" s="28">
        <v>0</v>
      </c>
      <c r="J3346" s="29" t="s">
        <v>17</v>
      </c>
      <c r="K3346" s="29" t="s">
        <v>16</v>
      </c>
      <c r="L3346" s="29" t="str">
        <f>_xlfn.XLOOKUP($D3346,mapping!$B$2:$B$124,mapping!$A$2:$A$124,,0)</f>
        <v>Data Analyst</v>
      </c>
      <c r="M3346" s="29" t="str">
        <f>_xlfn.XLOOKUP($C3346,mapping!$J$2:$J$5,mapping!$K$2:$K$5,,0)</f>
        <v>Full-Time</v>
      </c>
      <c r="N3346" s="29" t="str">
        <f>_xlfn.XLOOKUP($B3346,mapping!$G$2:$G$5,mapping!$H$2:$H$5,,0)</f>
        <v>Mid-Level</v>
      </c>
      <c r="O3346" s="29" t="str">
        <f>_xlfn.XLOOKUP($J3346,mapping!$D$2:$D$56,mapping!$E$2:$E$56,,0)</f>
        <v>United States</v>
      </c>
      <c r="P3346" s="29" t="str">
        <f>_xlfn.XLOOKUP($K3346,mapping!$P$2:$P$4,mapping!$Q$2:$Q$4,,0)</f>
        <v>Medium</v>
      </c>
      <c r="Q3346" s="29" t="str">
        <f>_xlfn.XLOOKUP($I3346,mapping!$M$2:$M$4,mapping!$N$2:$N$4,,0)</f>
        <v>On-site</v>
      </c>
    </row>
    <row r="3347" spans="1:17" x14ac:dyDescent="0.25">
      <c r="A3347" s="28">
        <v>2024</v>
      </c>
      <c r="B3347" s="29" t="s">
        <v>21</v>
      </c>
      <c r="C3347" s="29" t="s">
        <v>12</v>
      </c>
      <c r="D3347" s="29" t="s">
        <v>39</v>
      </c>
      <c r="E3347" s="28">
        <v>200000</v>
      </c>
      <c r="F3347" s="29" t="s">
        <v>14</v>
      </c>
      <c r="G3347" s="28">
        <v>200000</v>
      </c>
      <c r="H3347" s="29" t="s">
        <v>17</v>
      </c>
      <c r="I3347" s="28">
        <v>0</v>
      </c>
      <c r="J3347" s="29" t="s">
        <v>17</v>
      </c>
      <c r="K3347" s="29" t="s">
        <v>16</v>
      </c>
      <c r="L3347" s="29" t="str">
        <f>_xlfn.XLOOKUP($D3347,mapping!$B$2:$B$124,mapping!$A$2:$A$124,,0)</f>
        <v>Machine Learning Engineer</v>
      </c>
      <c r="M3347" s="29" t="str">
        <f>_xlfn.XLOOKUP($C3347,mapping!$J$2:$J$5,mapping!$K$2:$K$5,,0)</f>
        <v>Full-Time</v>
      </c>
      <c r="N3347" s="29" t="str">
        <f>_xlfn.XLOOKUP($B3347,mapping!$G$2:$G$5,mapping!$H$2:$H$5,,0)</f>
        <v>Senior</v>
      </c>
      <c r="O3347" s="29" t="str">
        <f>_xlfn.XLOOKUP($J3347,mapping!$D$2:$D$56,mapping!$E$2:$E$56,,0)</f>
        <v>United States</v>
      </c>
      <c r="P3347" s="29" t="str">
        <f>_xlfn.XLOOKUP($K3347,mapping!$P$2:$P$4,mapping!$Q$2:$Q$4,,0)</f>
        <v>Medium</v>
      </c>
      <c r="Q3347" s="29" t="str">
        <f>_xlfn.XLOOKUP($I3347,mapping!$M$2:$M$4,mapping!$N$2:$N$4,,0)</f>
        <v>On-site</v>
      </c>
    </row>
    <row r="3348" spans="1:17" x14ac:dyDescent="0.25">
      <c r="A3348" s="28">
        <v>2023</v>
      </c>
      <c r="B3348" s="29" t="s">
        <v>21</v>
      </c>
      <c r="C3348" s="29" t="s">
        <v>12</v>
      </c>
      <c r="D3348" s="29" t="s">
        <v>13</v>
      </c>
      <c r="E3348" s="28">
        <v>119800</v>
      </c>
      <c r="F3348" s="29" t="s">
        <v>14</v>
      </c>
      <c r="G3348" s="28">
        <v>119800</v>
      </c>
      <c r="H3348" s="29" t="s">
        <v>17</v>
      </c>
      <c r="I3348" s="28">
        <v>100</v>
      </c>
      <c r="J3348" s="29" t="s">
        <v>17</v>
      </c>
      <c r="K3348" s="29" t="s">
        <v>16</v>
      </c>
      <c r="L3348" s="29" t="str">
        <f>_xlfn.XLOOKUP($D3348,mapping!$B$2:$B$124,mapping!$A$2:$A$124,,0)</f>
        <v>Data Analyst</v>
      </c>
      <c r="M3348" s="29" t="str">
        <f>_xlfn.XLOOKUP($C3348,mapping!$J$2:$J$5,mapping!$K$2:$K$5,,0)</f>
        <v>Full-Time</v>
      </c>
      <c r="N3348" s="29" t="str">
        <f>_xlfn.XLOOKUP($B3348,mapping!$G$2:$G$5,mapping!$H$2:$H$5,,0)</f>
        <v>Senior</v>
      </c>
      <c r="O3348" s="29" t="str">
        <f>_xlfn.XLOOKUP($J3348,mapping!$D$2:$D$56,mapping!$E$2:$E$56,,0)</f>
        <v>United States</v>
      </c>
      <c r="P3348" s="29" t="str">
        <f>_xlfn.XLOOKUP($K3348,mapping!$P$2:$P$4,mapping!$Q$2:$Q$4,,0)</f>
        <v>Medium</v>
      </c>
      <c r="Q3348" s="29" t="str">
        <f>_xlfn.XLOOKUP($I3348,mapping!$M$2:$M$4,mapping!$N$2:$N$4,,0)</f>
        <v>Remote</v>
      </c>
    </row>
    <row r="3349" spans="1:17" x14ac:dyDescent="0.25">
      <c r="A3349" s="28">
        <v>2023</v>
      </c>
      <c r="B3349" s="29" t="s">
        <v>21</v>
      </c>
      <c r="C3349" s="29" t="s">
        <v>12</v>
      </c>
      <c r="D3349" s="29" t="s">
        <v>26</v>
      </c>
      <c r="E3349" s="28">
        <v>131414</v>
      </c>
      <c r="F3349" s="29" t="s">
        <v>14</v>
      </c>
      <c r="G3349" s="28">
        <v>131414</v>
      </c>
      <c r="H3349" s="29" t="s">
        <v>17</v>
      </c>
      <c r="I3349" s="28">
        <v>100</v>
      </c>
      <c r="J3349" s="29" t="s">
        <v>17</v>
      </c>
      <c r="K3349" s="29" t="s">
        <v>16</v>
      </c>
      <c r="L3349" s="29" t="str">
        <f>_xlfn.XLOOKUP($D3349,mapping!$B$2:$B$124,mapping!$A$2:$A$124,,0)</f>
        <v>Data Engineer</v>
      </c>
      <c r="M3349" s="29" t="str">
        <f>_xlfn.XLOOKUP($C3349,mapping!$J$2:$J$5,mapping!$K$2:$K$5,,0)</f>
        <v>Full-Time</v>
      </c>
      <c r="N3349" s="29" t="str">
        <f>_xlfn.XLOOKUP($B3349,mapping!$G$2:$G$5,mapping!$H$2:$H$5,,0)</f>
        <v>Senior</v>
      </c>
      <c r="O3349" s="29" t="str">
        <f>_xlfn.XLOOKUP($J3349,mapping!$D$2:$D$56,mapping!$E$2:$E$56,,0)</f>
        <v>United States</v>
      </c>
      <c r="P3349" s="29" t="str">
        <f>_xlfn.XLOOKUP($K3349,mapping!$P$2:$P$4,mapping!$Q$2:$Q$4,,0)</f>
        <v>Medium</v>
      </c>
      <c r="Q3349" s="29" t="str">
        <f>_xlfn.XLOOKUP($I3349,mapping!$M$2:$M$4,mapping!$N$2:$N$4,,0)</f>
        <v>Remote</v>
      </c>
    </row>
    <row r="3350" spans="1:17" x14ac:dyDescent="0.25">
      <c r="A3350" s="28">
        <v>2022</v>
      </c>
      <c r="B3350" s="29" t="s">
        <v>21</v>
      </c>
      <c r="C3350" s="29" t="s">
        <v>12</v>
      </c>
      <c r="D3350" s="29" t="s">
        <v>31</v>
      </c>
      <c r="E3350" s="28">
        <v>125000</v>
      </c>
      <c r="F3350" s="29" t="s">
        <v>14</v>
      </c>
      <c r="G3350" s="28">
        <v>125000</v>
      </c>
      <c r="H3350" s="29" t="s">
        <v>17</v>
      </c>
      <c r="I3350" s="28">
        <v>100</v>
      </c>
      <c r="J3350" s="29" t="s">
        <v>17</v>
      </c>
      <c r="K3350" s="29" t="s">
        <v>16</v>
      </c>
      <c r="L3350" s="29" t="str">
        <f>_xlfn.XLOOKUP($D3350,mapping!$B$2:$B$124,mapping!$A$2:$A$124,,0)</f>
        <v>Analytics Engineer</v>
      </c>
      <c r="M3350" s="29" t="str">
        <f>_xlfn.XLOOKUP($C3350,mapping!$J$2:$J$5,mapping!$K$2:$K$5,,0)</f>
        <v>Full-Time</v>
      </c>
      <c r="N3350" s="29" t="str">
        <f>_xlfn.XLOOKUP($B3350,mapping!$G$2:$G$5,mapping!$H$2:$H$5,,0)</f>
        <v>Senior</v>
      </c>
      <c r="O3350" s="29" t="str">
        <f>_xlfn.XLOOKUP($J3350,mapping!$D$2:$D$56,mapping!$E$2:$E$56,,0)</f>
        <v>United States</v>
      </c>
      <c r="P3350" s="29" t="str">
        <f>_xlfn.XLOOKUP($K3350,mapping!$P$2:$P$4,mapping!$Q$2:$Q$4,,0)</f>
        <v>Medium</v>
      </c>
      <c r="Q3350" s="29" t="str">
        <f>_xlfn.XLOOKUP($I3350,mapping!$M$2:$M$4,mapping!$N$2:$N$4,,0)</f>
        <v>Remote</v>
      </c>
    </row>
    <row r="3351" spans="1:17" x14ac:dyDescent="0.25">
      <c r="A3351" s="28">
        <v>2023</v>
      </c>
      <c r="B3351" s="29" t="s">
        <v>21</v>
      </c>
      <c r="C3351" s="29" t="s">
        <v>12</v>
      </c>
      <c r="D3351" s="29" t="s">
        <v>60</v>
      </c>
      <c r="E3351" s="28">
        <v>210000</v>
      </c>
      <c r="F3351" s="29" t="s">
        <v>14</v>
      </c>
      <c r="G3351" s="28">
        <v>210000</v>
      </c>
      <c r="H3351" s="29" t="s">
        <v>17</v>
      </c>
      <c r="I3351" s="28">
        <v>100</v>
      </c>
      <c r="J3351" s="29" t="s">
        <v>17</v>
      </c>
      <c r="K3351" s="29" t="s">
        <v>16</v>
      </c>
      <c r="L3351" s="29" t="str">
        <f>_xlfn.XLOOKUP($D3351,mapping!$B$2:$B$124,mapping!$A$2:$A$124,,0)</f>
        <v>Machine Learning Engineer</v>
      </c>
      <c r="M3351" s="29" t="str">
        <f>_xlfn.XLOOKUP($C3351,mapping!$J$2:$J$5,mapping!$K$2:$K$5,,0)</f>
        <v>Full-Time</v>
      </c>
      <c r="N3351" s="29" t="str">
        <f>_xlfn.XLOOKUP($B3351,mapping!$G$2:$G$5,mapping!$H$2:$H$5,,0)</f>
        <v>Senior</v>
      </c>
      <c r="O3351" s="29" t="str">
        <f>_xlfn.XLOOKUP($J3351,mapping!$D$2:$D$56,mapping!$E$2:$E$56,,0)</f>
        <v>United States</v>
      </c>
      <c r="P3351" s="29" t="str">
        <f>_xlfn.XLOOKUP($K3351,mapping!$P$2:$P$4,mapping!$Q$2:$Q$4,,0)</f>
        <v>Medium</v>
      </c>
      <c r="Q3351" s="29" t="str">
        <f>_xlfn.XLOOKUP($I3351,mapping!$M$2:$M$4,mapping!$N$2:$N$4,,0)</f>
        <v>Remote</v>
      </c>
    </row>
    <row r="3352" spans="1:17" x14ac:dyDescent="0.25">
      <c r="A3352" s="28">
        <v>2024</v>
      </c>
      <c r="B3352" s="29" t="s">
        <v>11</v>
      </c>
      <c r="C3352" s="29" t="s">
        <v>12</v>
      </c>
      <c r="D3352" s="29" t="s">
        <v>22</v>
      </c>
      <c r="E3352" s="28">
        <v>158100</v>
      </c>
      <c r="F3352" s="29" t="s">
        <v>14</v>
      </c>
      <c r="G3352" s="28">
        <v>158100</v>
      </c>
      <c r="H3352" s="29" t="s">
        <v>17</v>
      </c>
      <c r="I3352" s="28">
        <v>0</v>
      </c>
      <c r="J3352" s="29" t="s">
        <v>17</v>
      </c>
      <c r="K3352" s="29" t="s">
        <v>16</v>
      </c>
      <c r="L3352" s="29" t="str">
        <f>_xlfn.XLOOKUP($D3352,mapping!$B$2:$B$124,mapping!$A$2:$A$124,,0)</f>
        <v>Data Scientist</v>
      </c>
      <c r="M3352" s="29" t="str">
        <f>_xlfn.XLOOKUP($C3352,mapping!$J$2:$J$5,mapping!$K$2:$K$5,,0)</f>
        <v>Full-Time</v>
      </c>
      <c r="N3352" s="29" t="str">
        <f>_xlfn.XLOOKUP($B3352,mapping!$G$2:$G$5,mapping!$H$2:$H$5,,0)</f>
        <v>Mid-Level</v>
      </c>
      <c r="O3352" s="29" t="str">
        <f>_xlfn.XLOOKUP($J3352,mapping!$D$2:$D$56,mapping!$E$2:$E$56,,0)</f>
        <v>United States</v>
      </c>
      <c r="P3352" s="29" t="str">
        <f>_xlfn.XLOOKUP($K3352,mapping!$P$2:$P$4,mapping!$Q$2:$Q$4,,0)</f>
        <v>Medium</v>
      </c>
      <c r="Q3352" s="29" t="str">
        <f>_xlfn.XLOOKUP($I3352,mapping!$M$2:$M$4,mapping!$N$2:$N$4,,0)</f>
        <v>On-site</v>
      </c>
    </row>
    <row r="3353" spans="1:17" x14ac:dyDescent="0.25">
      <c r="A3353" s="28">
        <v>2023</v>
      </c>
      <c r="B3353" s="29" t="s">
        <v>29</v>
      </c>
      <c r="C3353" s="29" t="s">
        <v>12</v>
      </c>
      <c r="D3353" s="29" t="s">
        <v>22</v>
      </c>
      <c r="E3353" s="28">
        <v>190000</v>
      </c>
      <c r="F3353" s="29" t="s">
        <v>14</v>
      </c>
      <c r="G3353" s="28">
        <v>190000</v>
      </c>
      <c r="H3353" s="29" t="s">
        <v>17</v>
      </c>
      <c r="I3353" s="28">
        <v>0</v>
      </c>
      <c r="J3353" s="29" t="s">
        <v>17</v>
      </c>
      <c r="K3353" s="29" t="s">
        <v>16</v>
      </c>
      <c r="L3353" s="29" t="str">
        <f>_xlfn.XLOOKUP($D3353,mapping!$B$2:$B$124,mapping!$A$2:$A$124,,0)</f>
        <v>Data Scientist</v>
      </c>
      <c r="M3353" s="29" t="str">
        <f>_xlfn.XLOOKUP($C3353,mapping!$J$2:$J$5,mapping!$K$2:$K$5,,0)</f>
        <v>Full-Time</v>
      </c>
      <c r="N3353" s="29" t="str">
        <f>_xlfn.XLOOKUP($B3353,mapping!$G$2:$G$5,mapping!$H$2:$H$5,,0)</f>
        <v>Junior</v>
      </c>
      <c r="O3353" s="29" t="str">
        <f>_xlfn.XLOOKUP($J3353,mapping!$D$2:$D$56,mapping!$E$2:$E$56,,0)</f>
        <v>United States</v>
      </c>
      <c r="P3353" s="29" t="str">
        <f>_xlfn.XLOOKUP($K3353,mapping!$P$2:$P$4,mapping!$Q$2:$Q$4,,0)</f>
        <v>Medium</v>
      </c>
      <c r="Q3353" s="29" t="str">
        <f>_xlfn.XLOOKUP($I3353,mapping!$M$2:$M$4,mapping!$N$2:$N$4,,0)</f>
        <v>On-site</v>
      </c>
    </row>
    <row r="3354" spans="1:17" x14ac:dyDescent="0.25">
      <c r="A3354" s="28">
        <v>2021</v>
      </c>
      <c r="B3354" s="29" t="s">
        <v>21</v>
      </c>
      <c r="C3354" s="29" t="s">
        <v>12</v>
      </c>
      <c r="D3354" s="29" t="s">
        <v>18</v>
      </c>
      <c r="E3354" s="28">
        <v>70000</v>
      </c>
      <c r="F3354" s="29" t="s">
        <v>19</v>
      </c>
      <c r="G3354" s="28">
        <v>82744</v>
      </c>
      <c r="H3354" s="29" t="s">
        <v>127</v>
      </c>
      <c r="I3354" s="28">
        <v>50</v>
      </c>
      <c r="J3354" s="29" t="s">
        <v>127</v>
      </c>
      <c r="K3354" s="29" t="s">
        <v>16</v>
      </c>
      <c r="L3354" s="29" t="str">
        <f>_xlfn.XLOOKUP($D3354,mapping!$B$2:$B$124,mapping!$A$2:$A$124,,0)</f>
        <v>Machine Learning Engineer</v>
      </c>
      <c r="M3354" s="29" t="str">
        <f>_xlfn.XLOOKUP($C3354,mapping!$J$2:$J$5,mapping!$K$2:$K$5,,0)</f>
        <v>Full-Time</v>
      </c>
      <c r="N3354" s="29" t="str">
        <f>_xlfn.XLOOKUP($B3354,mapping!$G$2:$G$5,mapping!$H$2:$H$5,,0)</f>
        <v>Senior</v>
      </c>
      <c r="O3354" s="29" t="str">
        <f>_xlfn.XLOOKUP($J3354,mapping!$D$2:$D$56,mapping!$E$2:$E$56,,0)</f>
        <v>Belgium</v>
      </c>
      <c r="P3354" s="29" t="str">
        <f>_xlfn.XLOOKUP($K3354,mapping!$P$2:$P$4,mapping!$Q$2:$Q$4,,0)</f>
        <v>Medium</v>
      </c>
      <c r="Q3354" s="29" t="str">
        <f>_xlfn.XLOOKUP($I3354,mapping!$M$2:$M$4,mapping!$N$2:$N$4,,0)</f>
        <v>Hybrid</v>
      </c>
    </row>
    <row r="3355" spans="1:17" x14ac:dyDescent="0.25">
      <c r="A3355" s="28">
        <v>2023</v>
      </c>
      <c r="B3355" s="29" t="s">
        <v>21</v>
      </c>
      <c r="C3355" s="29" t="s">
        <v>12</v>
      </c>
      <c r="D3355" s="29" t="s">
        <v>63</v>
      </c>
      <c r="E3355" s="28">
        <v>205000</v>
      </c>
      <c r="F3355" s="29" t="s">
        <v>14</v>
      </c>
      <c r="G3355" s="28">
        <v>205000</v>
      </c>
      <c r="H3355" s="29" t="s">
        <v>17</v>
      </c>
      <c r="I3355" s="28">
        <v>100</v>
      </c>
      <c r="J3355" s="29" t="s">
        <v>17</v>
      </c>
      <c r="K3355" s="29" t="s">
        <v>16</v>
      </c>
      <c r="L3355" s="29" t="str">
        <f>_xlfn.XLOOKUP($D3355,mapping!$B$2:$B$124,mapping!$A$2:$A$124,,0)</f>
        <v>Data Architect</v>
      </c>
      <c r="M3355" s="29" t="str">
        <f>_xlfn.XLOOKUP($C3355,mapping!$J$2:$J$5,mapping!$K$2:$K$5,,0)</f>
        <v>Full-Time</v>
      </c>
      <c r="N3355" s="29" t="str">
        <f>_xlfn.XLOOKUP($B3355,mapping!$G$2:$G$5,mapping!$H$2:$H$5,,0)</f>
        <v>Senior</v>
      </c>
      <c r="O3355" s="29" t="str">
        <f>_xlfn.XLOOKUP($J3355,mapping!$D$2:$D$56,mapping!$E$2:$E$56,,0)</f>
        <v>United States</v>
      </c>
      <c r="P3355" s="29" t="str">
        <f>_xlfn.XLOOKUP($K3355,mapping!$P$2:$P$4,mapping!$Q$2:$Q$4,,0)</f>
        <v>Medium</v>
      </c>
      <c r="Q3355" s="29" t="str">
        <f>_xlfn.XLOOKUP($I3355,mapping!$M$2:$M$4,mapping!$N$2:$N$4,,0)</f>
        <v>Remote</v>
      </c>
    </row>
    <row r="3356" spans="1:17" x14ac:dyDescent="0.25">
      <c r="A3356" s="28">
        <v>2024</v>
      </c>
      <c r="B3356" s="29" t="s">
        <v>21</v>
      </c>
      <c r="C3356" s="29" t="s">
        <v>12</v>
      </c>
      <c r="D3356" s="29" t="s">
        <v>18</v>
      </c>
      <c r="E3356" s="28">
        <v>198000</v>
      </c>
      <c r="F3356" s="29" t="s">
        <v>14</v>
      </c>
      <c r="G3356" s="28">
        <v>198000</v>
      </c>
      <c r="H3356" s="29" t="s">
        <v>17</v>
      </c>
      <c r="I3356" s="28">
        <v>0</v>
      </c>
      <c r="J3356" s="29" t="s">
        <v>17</v>
      </c>
      <c r="K3356" s="29" t="s">
        <v>16</v>
      </c>
      <c r="L3356" s="29" t="str">
        <f>_xlfn.XLOOKUP($D3356,mapping!$B$2:$B$124,mapping!$A$2:$A$124,,0)</f>
        <v>Machine Learning Engineer</v>
      </c>
      <c r="M3356" s="29" t="str">
        <f>_xlfn.XLOOKUP($C3356,mapping!$J$2:$J$5,mapping!$K$2:$K$5,,0)</f>
        <v>Full-Time</v>
      </c>
      <c r="N3356" s="29" t="str">
        <f>_xlfn.XLOOKUP($B3356,mapping!$G$2:$G$5,mapping!$H$2:$H$5,,0)</f>
        <v>Senior</v>
      </c>
      <c r="O3356" s="29" t="str">
        <f>_xlfn.XLOOKUP($J3356,mapping!$D$2:$D$56,mapping!$E$2:$E$56,,0)</f>
        <v>United States</v>
      </c>
      <c r="P3356" s="29" t="str">
        <f>_xlfn.XLOOKUP($K3356,mapping!$P$2:$P$4,mapping!$Q$2:$Q$4,,0)</f>
        <v>Medium</v>
      </c>
      <c r="Q3356" s="29" t="str">
        <f>_xlfn.XLOOKUP($I3356,mapping!$M$2:$M$4,mapping!$N$2:$N$4,,0)</f>
        <v>On-site</v>
      </c>
    </row>
    <row r="3357" spans="1:17" x14ac:dyDescent="0.25">
      <c r="A3357" s="28">
        <v>2024</v>
      </c>
      <c r="B3357" s="29" t="s">
        <v>21</v>
      </c>
      <c r="C3357" s="29" t="s">
        <v>12</v>
      </c>
      <c r="D3357" s="29" t="s">
        <v>22</v>
      </c>
      <c r="E3357" s="28">
        <v>279000</v>
      </c>
      <c r="F3357" s="29" t="s">
        <v>14</v>
      </c>
      <c r="G3357" s="28">
        <v>279000</v>
      </c>
      <c r="H3357" s="29" t="s">
        <v>17</v>
      </c>
      <c r="I3357" s="28">
        <v>100</v>
      </c>
      <c r="J3357" s="29" t="s">
        <v>17</v>
      </c>
      <c r="K3357" s="29" t="s">
        <v>16</v>
      </c>
      <c r="L3357" s="29" t="str">
        <f>_xlfn.XLOOKUP($D3357,mapping!$B$2:$B$124,mapping!$A$2:$A$124,,0)</f>
        <v>Data Scientist</v>
      </c>
      <c r="M3357" s="29" t="str">
        <f>_xlfn.XLOOKUP($C3357,mapping!$J$2:$J$5,mapping!$K$2:$K$5,,0)</f>
        <v>Full-Time</v>
      </c>
      <c r="N3357" s="29" t="str">
        <f>_xlfn.XLOOKUP($B3357,mapping!$G$2:$G$5,mapping!$H$2:$H$5,,0)</f>
        <v>Senior</v>
      </c>
      <c r="O3357" s="29" t="str">
        <f>_xlfn.XLOOKUP($J3357,mapping!$D$2:$D$56,mapping!$E$2:$E$56,,0)</f>
        <v>United States</v>
      </c>
      <c r="P3357" s="29" t="str">
        <f>_xlfn.XLOOKUP($K3357,mapping!$P$2:$P$4,mapping!$Q$2:$Q$4,,0)</f>
        <v>Medium</v>
      </c>
      <c r="Q3357" s="29" t="str">
        <f>_xlfn.XLOOKUP($I3357,mapping!$M$2:$M$4,mapping!$N$2:$N$4,,0)</f>
        <v>Remote</v>
      </c>
    </row>
    <row r="3358" spans="1:17" x14ac:dyDescent="0.25">
      <c r="A3358" s="28">
        <v>2023</v>
      </c>
      <c r="B3358" s="29" t="s">
        <v>21</v>
      </c>
      <c r="C3358" s="29" t="s">
        <v>12</v>
      </c>
      <c r="D3358" s="29" t="s">
        <v>51</v>
      </c>
      <c r="E3358" s="28">
        <v>309400</v>
      </c>
      <c r="F3358" s="29" t="s">
        <v>14</v>
      </c>
      <c r="G3358" s="28">
        <v>309400</v>
      </c>
      <c r="H3358" s="29" t="s">
        <v>17</v>
      </c>
      <c r="I3358" s="28">
        <v>0</v>
      </c>
      <c r="J3358" s="29" t="s">
        <v>17</v>
      </c>
      <c r="K3358" s="29" t="s">
        <v>33</v>
      </c>
      <c r="L3358" s="29" t="str">
        <f>_xlfn.XLOOKUP($D3358,mapping!$B$2:$B$124,mapping!$A$2:$A$124,,0)</f>
        <v>Applied Scientist</v>
      </c>
      <c r="M3358" s="29" t="str">
        <f>_xlfn.XLOOKUP($C3358,mapping!$J$2:$J$5,mapping!$K$2:$K$5,,0)</f>
        <v>Full-Time</v>
      </c>
      <c r="N3358" s="29" t="str">
        <f>_xlfn.XLOOKUP($B3358,mapping!$G$2:$G$5,mapping!$H$2:$H$5,,0)</f>
        <v>Senior</v>
      </c>
      <c r="O3358" s="29" t="str">
        <f>_xlfn.XLOOKUP($J3358,mapping!$D$2:$D$56,mapping!$E$2:$E$56,,0)</f>
        <v>United States</v>
      </c>
      <c r="P3358" s="29" t="str">
        <f>_xlfn.XLOOKUP($K3358,mapping!$P$2:$P$4,mapping!$Q$2:$Q$4,,0)</f>
        <v>Large</v>
      </c>
      <c r="Q3358" s="29" t="str">
        <f>_xlfn.XLOOKUP($I3358,mapping!$M$2:$M$4,mapping!$N$2:$N$4,,0)</f>
        <v>On-site</v>
      </c>
    </row>
    <row r="3359" spans="1:17" x14ac:dyDescent="0.25">
      <c r="A3359" s="28">
        <v>2023</v>
      </c>
      <c r="B3359" s="29" t="s">
        <v>21</v>
      </c>
      <c r="C3359" s="29" t="s">
        <v>12</v>
      </c>
      <c r="D3359" s="29" t="s">
        <v>34</v>
      </c>
      <c r="E3359" s="28">
        <v>180000</v>
      </c>
      <c r="F3359" s="29" t="s">
        <v>14</v>
      </c>
      <c r="G3359" s="28">
        <v>180000</v>
      </c>
      <c r="H3359" s="29" t="s">
        <v>17</v>
      </c>
      <c r="I3359" s="28">
        <v>0</v>
      </c>
      <c r="J3359" s="29" t="s">
        <v>17</v>
      </c>
      <c r="K3359" s="29" t="s">
        <v>16</v>
      </c>
      <c r="L3359" s="29" t="str">
        <f>_xlfn.XLOOKUP($D3359,mapping!$B$2:$B$124,mapping!$A$2:$A$124,,0)</f>
        <v>Researcher</v>
      </c>
      <c r="M3359" s="29" t="str">
        <f>_xlfn.XLOOKUP($C3359,mapping!$J$2:$J$5,mapping!$K$2:$K$5,,0)</f>
        <v>Full-Time</v>
      </c>
      <c r="N3359" s="29" t="str">
        <f>_xlfn.XLOOKUP($B3359,mapping!$G$2:$G$5,mapping!$H$2:$H$5,,0)</f>
        <v>Senior</v>
      </c>
      <c r="O3359" s="29" t="str">
        <f>_xlfn.XLOOKUP($J3359,mapping!$D$2:$D$56,mapping!$E$2:$E$56,,0)</f>
        <v>United States</v>
      </c>
      <c r="P3359" s="29" t="str">
        <f>_xlfn.XLOOKUP($K3359,mapping!$P$2:$P$4,mapping!$Q$2:$Q$4,,0)</f>
        <v>Medium</v>
      </c>
      <c r="Q3359" s="29" t="str">
        <f>_xlfn.XLOOKUP($I3359,mapping!$M$2:$M$4,mapping!$N$2:$N$4,,0)</f>
        <v>On-site</v>
      </c>
    </row>
    <row r="3360" spans="1:17" x14ac:dyDescent="0.25">
      <c r="A3360" s="28">
        <v>2023</v>
      </c>
      <c r="B3360" s="29" t="s">
        <v>21</v>
      </c>
      <c r="C3360" s="29" t="s">
        <v>12</v>
      </c>
      <c r="D3360" s="29" t="s">
        <v>63</v>
      </c>
      <c r="E3360" s="28">
        <v>136000</v>
      </c>
      <c r="F3360" s="29" t="s">
        <v>14</v>
      </c>
      <c r="G3360" s="28">
        <v>136000</v>
      </c>
      <c r="H3360" s="29" t="s">
        <v>17</v>
      </c>
      <c r="I3360" s="28">
        <v>0</v>
      </c>
      <c r="J3360" s="29" t="s">
        <v>17</v>
      </c>
      <c r="K3360" s="29" t="s">
        <v>16</v>
      </c>
      <c r="L3360" s="29" t="str">
        <f>_xlfn.XLOOKUP($D3360,mapping!$B$2:$B$124,mapping!$A$2:$A$124,,0)</f>
        <v>Data Architect</v>
      </c>
      <c r="M3360" s="29" t="str">
        <f>_xlfn.XLOOKUP($C3360,mapping!$J$2:$J$5,mapping!$K$2:$K$5,,0)</f>
        <v>Full-Time</v>
      </c>
      <c r="N3360" s="29" t="str">
        <f>_xlfn.XLOOKUP($B3360,mapping!$G$2:$G$5,mapping!$H$2:$H$5,,0)</f>
        <v>Senior</v>
      </c>
      <c r="O3360" s="29" t="str">
        <f>_xlfn.XLOOKUP($J3360,mapping!$D$2:$D$56,mapping!$E$2:$E$56,,0)</f>
        <v>United States</v>
      </c>
      <c r="P3360" s="29" t="str">
        <f>_xlfn.XLOOKUP($K3360,mapping!$P$2:$P$4,mapping!$Q$2:$Q$4,,0)</f>
        <v>Medium</v>
      </c>
      <c r="Q3360" s="29" t="str">
        <f>_xlfn.XLOOKUP($I3360,mapping!$M$2:$M$4,mapping!$N$2:$N$4,,0)</f>
        <v>On-site</v>
      </c>
    </row>
    <row r="3361" spans="1:17" x14ac:dyDescent="0.25">
      <c r="A3361" s="28">
        <v>2023</v>
      </c>
      <c r="B3361" s="29" t="s">
        <v>21</v>
      </c>
      <c r="C3361" s="29" t="s">
        <v>12</v>
      </c>
      <c r="D3361" s="29" t="s">
        <v>13</v>
      </c>
      <c r="E3361" s="28">
        <v>75000</v>
      </c>
      <c r="F3361" s="29" t="s">
        <v>14</v>
      </c>
      <c r="G3361" s="28">
        <v>75000</v>
      </c>
      <c r="H3361" s="29" t="s">
        <v>17</v>
      </c>
      <c r="I3361" s="28">
        <v>100</v>
      </c>
      <c r="J3361" s="29" t="s">
        <v>17</v>
      </c>
      <c r="K3361" s="29" t="s">
        <v>16</v>
      </c>
      <c r="L3361" s="29" t="str">
        <f>_xlfn.XLOOKUP($D3361,mapping!$B$2:$B$124,mapping!$A$2:$A$124,,0)</f>
        <v>Data Analyst</v>
      </c>
      <c r="M3361" s="29" t="str">
        <f>_xlfn.XLOOKUP($C3361,mapping!$J$2:$J$5,mapping!$K$2:$K$5,,0)</f>
        <v>Full-Time</v>
      </c>
      <c r="N3361" s="29" t="str">
        <f>_xlfn.XLOOKUP($B3361,mapping!$G$2:$G$5,mapping!$H$2:$H$5,,0)</f>
        <v>Senior</v>
      </c>
      <c r="O3361" s="29" t="str">
        <f>_xlfn.XLOOKUP($J3361,mapping!$D$2:$D$56,mapping!$E$2:$E$56,,0)</f>
        <v>United States</v>
      </c>
      <c r="P3361" s="29" t="str">
        <f>_xlfn.XLOOKUP($K3361,mapping!$P$2:$P$4,mapping!$Q$2:$Q$4,,0)</f>
        <v>Medium</v>
      </c>
      <c r="Q3361" s="29" t="str">
        <f>_xlfn.XLOOKUP($I3361,mapping!$M$2:$M$4,mapping!$N$2:$N$4,,0)</f>
        <v>Remote</v>
      </c>
    </row>
    <row r="3362" spans="1:17" x14ac:dyDescent="0.25">
      <c r="A3362" s="28">
        <v>2023</v>
      </c>
      <c r="B3362" s="29" t="s">
        <v>29</v>
      </c>
      <c r="C3362" s="29" t="s">
        <v>12</v>
      </c>
      <c r="D3362" s="29" t="s">
        <v>34</v>
      </c>
      <c r="E3362" s="28">
        <v>162240</v>
      </c>
      <c r="F3362" s="29" t="s">
        <v>14</v>
      </c>
      <c r="G3362" s="28">
        <v>162240</v>
      </c>
      <c r="H3362" s="29" t="s">
        <v>17</v>
      </c>
      <c r="I3362" s="28">
        <v>0</v>
      </c>
      <c r="J3362" s="29" t="s">
        <v>17</v>
      </c>
      <c r="K3362" s="29" t="s">
        <v>16</v>
      </c>
      <c r="L3362" s="29" t="str">
        <f>_xlfn.XLOOKUP($D3362,mapping!$B$2:$B$124,mapping!$A$2:$A$124,,0)</f>
        <v>Researcher</v>
      </c>
      <c r="M3362" s="29" t="str">
        <f>_xlfn.XLOOKUP($C3362,mapping!$J$2:$J$5,mapping!$K$2:$K$5,,0)</f>
        <v>Full-Time</v>
      </c>
      <c r="N3362" s="29" t="str">
        <f>_xlfn.XLOOKUP($B3362,mapping!$G$2:$G$5,mapping!$H$2:$H$5,,0)</f>
        <v>Junior</v>
      </c>
      <c r="O3362" s="29" t="str">
        <f>_xlfn.XLOOKUP($J3362,mapping!$D$2:$D$56,mapping!$E$2:$E$56,,0)</f>
        <v>United States</v>
      </c>
      <c r="P3362" s="29" t="str">
        <f>_xlfn.XLOOKUP($K3362,mapping!$P$2:$P$4,mapping!$Q$2:$Q$4,,0)</f>
        <v>Medium</v>
      </c>
      <c r="Q3362" s="29" t="str">
        <f>_xlfn.XLOOKUP($I3362,mapping!$M$2:$M$4,mapping!$N$2:$N$4,,0)</f>
        <v>On-site</v>
      </c>
    </row>
    <row r="3363" spans="1:17" x14ac:dyDescent="0.25">
      <c r="A3363" s="28">
        <v>2024</v>
      </c>
      <c r="B3363" s="29" t="s">
        <v>11</v>
      </c>
      <c r="C3363" s="29" t="s">
        <v>12</v>
      </c>
      <c r="D3363" s="29" t="s">
        <v>26</v>
      </c>
      <c r="E3363" s="28">
        <v>133000</v>
      </c>
      <c r="F3363" s="29" t="s">
        <v>14</v>
      </c>
      <c r="G3363" s="28">
        <v>133000</v>
      </c>
      <c r="H3363" s="29" t="s">
        <v>17</v>
      </c>
      <c r="I3363" s="28">
        <v>0</v>
      </c>
      <c r="J3363" s="29" t="s">
        <v>17</v>
      </c>
      <c r="K3363" s="29" t="s">
        <v>16</v>
      </c>
      <c r="L3363" s="29" t="str">
        <f>_xlfn.XLOOKUP($D3363,mapping!$B$2:$B$124,mapping!$A$2:$A$124,,0)</f>
        <v>Data Engineer</v>
      </c>
      <c r="M3363" s="29" t="str">
        <f>_xlfn.XLOOKUP($C3363,mapping!$J$2:$J$5,mapping!$K$2:$K$5,,0)</f>
        <v>Full-Time</v>
      </c>
      <c r="N3363" s="29" t="str">
        <f>_xlfn.XLOOKUP($B3363,mapping!$G$2:$G$5,mapping!$H$2:$H$5,,0)</f>
        <v>Mid-Level</v>
      </c>
      <c r="O3363" s="29" t="str">
        <f>_xlfn.XLOOKUP($J3363,mapping!$D$2:$D$56,mapping!$E$2:$E$56,,0)</f>
        <v>United States</v>
      </c>
      <c r="P3363" s="29" t="str">
        <f>_xlfn.XLOOKUP($K3363,mapping!$P$2:$P$4,mapping!$Q$2:$Q$4,,0)</f>
        <v>Medium</v>
      </c>
      <c r="Q3363" s="29" t="str">
        <f>_xlfn.XLOOKUP($I3363,mapping!$M$2:$M$4,mapping!$N$2:$N$4,,0)</f>
        <v>On-site</v>
      </c>
    </row>
    <row r="3364" spans="1:17" x14ac:dyDescent="0.25">
      <c r="A3364" s="28">
        <v>2023</v>
      </c>
      <c r="B3364" s="29" t="s">
        <v>21</v>
      </c>
      <c r="C3364" s="29" t="s">
        <v>12</v>
      </c>
      <c r="D3364" s="29" t="s">
        <v>58</v>
      </c>
      <c r="E3364" s="28">
        <v>169000</v>
      </c>
      <c r="F3364" s="29" t="s">
        <v>14</v>
      </c>
      <c r="G3364" s="28">
        <v>169000</v>
      </c>
      <c r="H3364" s="29" t="s">
        <v>17</v>
      </c>
      <c r="I3364" s="28">
        <v>0</v>
      </c>
      <c r="J3364" s="29" t="s">
        <v>17</v>
      </c>
      <c r="K3364" s="29" t="s">
        <v>16</v>
      </c>
      <c r="L3364" s="29" t="str">
        <f>_xlfn.XLOOKUP($D3364,mapping!$B$2:$B$124,mapping!$A$2:$A$124,,0)</f>
        <v>Data Manager</v>
      </c>
      <c r="M3364" s="29" t="str">
        <f>_xlfn.XLOOKUP($C3364,mapping!$J$2:$J$5,mapping!$K$2:$K$5,,0)</f>
        <v>Full-Time</v>
      </c>
      <c r="N3364" s="29" t="str">
        <f>_xlfn.XLOOKUP($B3364,mapping!$G$2:$G$5,mapping!$H$2:$H$5,,0)</f>
        <v>Senior</v>
      </c>
      <c r="O3364" s="29" t="str">
        <f>_xlfn.XLOOKUP($J3364,mapping!$D$2:$D$56,mapping!$E$2:$E$56,,0)</f>
        <v>United States</v>
      </c>
      <c r="P3364" s="29" t="str">
        <f>_xlfn.XLOOKUP($K3364,mapping!$P$2:$P$4,mapping!$Q$2:$Q$4,,0)</f>
        <v>Medium</v>
      </c>
      <c r="Q3364" s="29" t="str">
        <f>_xlfn.XLOOKUP($I3364,mapping!$M$2:$M$4,mapping!$N$2:$N$4,,0)</f>
        <v>On-site</v>
      </c>
    </row>
    <row r="3365" spans="1:17" x14ac:dyDescent="0.25">
      <c r="A3365" s="28">
        <v>2024</v>
      </c>
      <c r="B3365" s="29" t="s">
        <v>11</v>
      </c>
      <c r="C3365" s="29" t="s">
        <v>12</v>
      </c>
      <c r="D3365" s="29" t="s">
        <v>198</v>
      </c>
      <c r="E3365" s="28">
        <v>198000</v>
      </c>
      <c r="F3365" s="29" t="s">
        <v>14</v>
      </c>
      <c r="G3365" s="28">
        <v>198000</v>
      </c>
      <c r="H3365" s="29" t="s">
        <v>17</v>
      </c>
      <c r="I3365" s="28">
        <v>0</v>
      </c>
      <c r="J3365" s="29" t="s">
        <v>17</v>
      </c>
      <c r="K3365" s="29" t="s">
        <v>16</v>
      </c>
      <c r="L3365" s="29" t="str">
        <f>_xlfn.XLOOKUP($D3365,mapping!$B$2:$B$124,mapping!$A$2:$A$124,,0)</f>
        <v>Machine Learning Engineer</v>
      </c>
      <c r="M3365" s="29" t="str">
        <f>_xlfn.XLOOKUP($C3365,mapping!$J$2:$J$5,mapping!$K$2:$K$5,,0)</f>
        <v>Full-Time</v>
      </c>
      <c r="N3365" s="29" t="str">
        <f>_xlfn.XLOOKUP($B3365,mapping!$G$2:$G$5,mapping!$H$2:$H$5,,0)</f>
        <v>Mid-Level</v>
      </c>
      <c r="O3365" s="29" t="str">
        <f>_xlfn.XLOOKUP($J3365,mapping!$D$2:$D$56,mapping!$E$2:$E$56,,0)</f>
        <v>United States</v>
      </c>
      <c r="P3365" s="29" t="str">
        <f>_xlfn.XLOOKUP($K3365,mapping!$P$2:$P$4,mapping!$Q$2:$Q$4,,0)</f>
        <v>Medium</v>
      </c>
      <c r="Q3365" s="29" t="str">
        <f>_xlfn.XLOOKUP($I3365,mapping!$M$2:$M$4,mapping!$N$2:$N$4,,0)</f>
        <v>On-site</v>
      </c>
    </row>
    <row r="3366" spans="1:17" x14ac:dyDescent="0.25">
      <c r="A3366" s="28">
        <v>2024</v>
      </c>
      <c r="B3366" s="29" t="s">
        <v>11</v>
      </c>
      <c r="C3366" s="29" t="s">
        <v>12</v>
      </c>
      <c r="D3366" s="29" t="s">
        <v>34</v>
      </c>
      <c r="E3366" s="28">
        <v>128900</v>
      </c>
      <c r="F3366" s="29" t="s">
        <v>14</v>
      </c>
      <c r="G3366" s="28">
        <v>128900</v>
      </c>
      <c r="H3366" s="29" t="s">
        <v>17</v>
      </c>
      <c r="I3366" s="28">
        <v>0</v>
      </c>
      <c r="J3366" s="29" t="s">
        <v>17</v>
      </c>
      <c r="K3366" s="29" t="s">
        <v>16</v>
      </c>
      <c r="L3366" s="29" t="str">
        <f>_xlfn.XLOOKUP($D3366,mapping!$B$2:$B$124,mapping!$A$2:$A$124,,0)</f>
        <v>Researcher</v>
      </c>
      <c r="M3366" s="29" t="str">
        <f>_xlfn.XLOOKUP($C3366,mapping!$J$2:$J$5,mapping!$K$2:$K$5,,0)</f>
        <v>Full-Time</v>
      </c>
      <c r="N3366" s="29" t="str">
        <f>_xlfn.XLOOKUP($B3366,mapping!$G$2:$G$5,mapping!$H$2:$H$5,,0)</f>
        <v>Mid-Level</v>
      </c>
      <c r="O3366" s="29" t="str">
        <f>_xlfn.XLOOKUP($J3366,mapping!$D$2:$D$56,mapping!$E$2:$E$56,,0)</f>
        <v>United States</v>
      </c>
      <c r="P3366" s="29" t="str">
        <f>_xlfn.XLOOKUP($K3366,mapping!$P$2:$P$4,mapping!$Q$2:$Q$4,,0)</f>
        <v>Medium</v>
      </c>
      <c r="Q3366" s="29" t="str">
        <f>_xlfn.XLOOKUP($I3366,mapping!$M$2:$M$4,mapping!$N$2:$N$4,,0)</f>
        <v>On-site</v>
      </c>
    </row>
    <row r="3367" spans="1:17" x14ac:dyDescent="0.25">
      <c r="A3367" s="28">
        <v>2023</v>
      </c>
      <c r="B3367" s="29" t="s">
        <v>21</v>
      </c>
      <c r="C3367" s="29" t="s">
        <v>12</v>
      </c>
      <c r="D3367" s="29" t="s">
        <v>22</v>
      </c>
      <c r="E3367" s="28">
        <v>183500</v>
      </c>
      <c r="F3367" s="29" t="s">
        <v>14</v>
      </c>
      <c r="G3367" s="28">
        <v>183500</v>
      </c>
      <c r="H3367" s="29" t="s">
        <v>17</v>
      </c>
      <c r="I3367" s="28">
        <v>100</v>
      </c>
      <c r="J3367" s="29" t="s">
        <v>17</v>
      </c>
      <c r="K3367" s="29" t="s">
        <v>16</v>
      </c>
      <c r="L3367" s="29" t="str">
        <f>_xlfn.XLOOKUP($D3367,mapping!$B$2:$B$124,mapping!$A$2:$A$124,,0)</f>
        <v>Data Scientist</v>
      </c>
      <c r="M3367" s="29" t="str">
        <f>_xlfn.XLOOKUP($C3367,mapping!$J$2:$J$5,mapping!$K$2:$K$5,,0)</f>
        <v>Full-Time</v>
      </c>
      <c r="N3367" s="29" t="str">
        <f>_xlfn.XLOOKUP($B3367,mapping!$G$2:$G$5,mapping!$H$2:$H$5,,0)</f>
        <v>Senior</v>
      </c>
      <c r="O3367" s="29" t="str">
        <f>_xlfn.XLOOKUP($J3367,mapping!$D$2:$D$56,mapping!$E$2:$E$56,,0)</f>
        <v>United States</v>
      </c>
      <c r="P3367" s="29" t="str">
        <f>_xlfn.XLOOKUP($K3367,mapping!$P$2:$P$4,mapping!$Q$2:$Q$4,,0)</f>
        <v>Medium</v>
      </c>
      <c r="Q3367" s="29" t="str">
        <f>_xlfn.XLOOKUP($I3367,mapping!$M$2:$M$4,mapping!$N$2:$N$4,,0)</f>
        <v>Remote</v>
      </c>
    </row>
    <row r="3368" spans="1:17" x14ac:dyDescent="0.25">
      <c r="A3368" s="28">
        <v>2024</v>
      </c>
      <c r="B3368" s="29" t="s">
        <v>21</v>
      </c>
      <c r="C3368" s="29" t="s">
        <v>12</v>
      </c>
      <c r="D3368" s="29" t="s">
        <v>31</v>
      </c>
      <c r="E3368" s="28">
        <v>105000</v>
      </c>
      <c r="F3368" s="29" t="s">
        <v>14</v>
      </c>
      <c r="G3368" s="28">
        <v>105000</v>
      </c>
      <c r="H3368" s="29" t="s">
        <v>17</v>
      </c>
      <c r="I3368" s="28">
        <v>0</v>
      </c>
      <c r="J3368" s="29" t="s">
        <v>17</v>
      </c>
      <c r="K3368" s="29" t="s">
        <v>16</v>
      </c>
      <c r="L3368" s="29" t="str">
        <f>_xlfn.XLOOKUP($D3368,mapping!$B$2:$B$124,mapping!$A$2:$A$124,,0)</f>
        <v>Analytics Engineer</v>
      </c>
      <c r="M3368" s="29" t="str">
        <f>_xlfn.XLOOKUP($C3368,mapping!$J$2:$J$5,mapping!$K$2:$K$5,,0)</f>
        <v>Full-Time</v>
      </c>
      <c r="N3368" s="29" t="str">
        <f>_xlfn.XLOOKUP($B3368,mapping!$G$2:$G$5,mapping!$H$2:$H$5,,0)</f>
        <v>Senior</v>
      </c>
      <c r="O3368" s="29" t="str">
        <f>_xlfn.XLOOKUP($J3368,mapping!$D$2:$D$56,mapping!$E$2:$E$56,,0)</f>
        <v>United States</v>
      </c>
      <c r="P3368" s="29" t="str">
        <f>_xlfn.XLOOKUP($K3368,mapping!$P$2:$P$4,mapping!$Q$2:$Q$4,,0)</f>
        <v>Medium</v>
      </c>
      <c r="Q3368" s="29" t="str">
        <f>_xlfn.XLOOKUP($I3368,mapping!$M$2:$M$4,mapping!$N$2:$N$4,,0)</f>
        <v>On-site</v>
      </c>
    </row>
    <row r="3369" spans="1:17" x14ac:dyDescent="0.25">
      <c r="A3369" s="28">
        <v>2024</v>
      </c>
      <c r="B3369" s="29" t="s">
        <v>21</v>
      </c>
      <c r="C3369" s="29" t="s">
        <v>12</v>
      </c>
      <c r="D3369" s="29" t="s">
        <v>26</v>
      </c>
      <c r="E3369" s="28">
        <v>60000</v>
      </c>
      <c r="F3369" s="29" t="s">
        <v>27</v>
      </c>
      <c r="G3369" s="28">
        <v>75000</v>
      </c>
      <c r="H3369" s="29" t="s">
        <v>28</v>
      </c>
      <c r="I3369" s="28">
        <v>0</v>
      </c>
      <c r="J3369" s="29" t="s">
        <v>28</v>
      </c>
      <c r="K3369" s="29" t="s">
        <v>16</v>
      </c>
      <c r="L3369" s="29" t="str">
        <f>_xlfn.XLOOKUP($D3369,mapping!$B$2:$B$124,mapping!$A$2:$A$124,,0)</f>
        <v>Data Engineer</v>
      </c>
      <c r="M3369" s="29" t="str">
        <f>_xlfn.XLOOKUP($C3369,mapping!$J$2:$J$5,mapping!$K$2:$K$5,,0)</f>
        <v>Full-Time</v>
      </c>
      <c r="N3369" s="29" t="str">
        <f>_xlfn.XLOOKUP($B3369,mapping!$G$2:$G$5,mapping!$H$2:$H$5,,0)</f>
        <v>Senior</v>
      </c>
      <c r="O3369" s="29" t="str">
        <f>_xlfn.XLOOKUP($J3369,mapping!$D$2:$D$56,mapping!$E$2:$E$56,,0)</f>
        <v>United Kingdom</v>
      </c>
      <c r="P3369" s="29" t="str">
        <f>_xlfn.XLOOKUP($K3369,mapping!$P$2:$P$4,mapping!$Q$2:$Q$4,,0)</f>
        <v>Medium</v>
      </c>
      <c r="Q3369" s="29" t="str">
        <f>_xlfn.XLOOKUP($I3369,mapping!$M$2:$M$4,mapping!$N$2:$N$4,,0)</f>
        <v>On-site</v>
      </c>
    </row>
    <row r="3370" spans="1:17" x14ac:dyDescent="0.25">
      <c r="A3370" s="28">
        <v>2023</v>
      </c>
      <c r="B3370" s="29" t="s">
        <v>21</v>
      </c>
      <c r="C3370" s="29" t="s">
        <v>12</v>
      </c>
      <c r="D3370" s="29" t="s">
        <v>22</v>
      </c>
      <c r="E3370" s="28">
        <v>238000</v>
      </c>
      <c r="F3370" s="29" t="s">
        <v>14</v>
      </c>
      <c r="G3370" s="28">
        <v>238000</v>
      </c>
      <c r="H3370" s="29" t="s">
        <v>45</v>
      </c>
      <c r="I3370" s="28">
        <v>100</v>
      </c>
      <c r="J3370" s="29" t="s">
        <v>45</v>
      </c>
      <c r="K3370" s="29" t="s">
        <v>16</v>
      </c>
      <c r="L3370" s="29" t="str">
        <f>_xlfn.XLOOKUP($D3370,mapping!$B$2:$B$124,mapping!$A$2:$A$124,,0)</f>
        <v>Data Scientist</v>
      </c>
      <c r="M3370" s="29" t="str">
        <f>_xlfn.XLOOKUP($C3370,mapping!$J$2:$J$5,mapping!$K$2:$K$5,,0)</f>
        <v>Full-Time</v>
      </c>
      <c r="N3370" s="29" t="str">
        <f>_xlfn.XLOOKUP($B3370,mapping!$G$2:$G$5,mapping!$H$2:$H$5,,0)</f>
        <v>Senior</v>
      </c>
      <c r="O3370" s="29" t="str">
        <f>_xlfn.XLOOKUP($J3370,mapping!$D$2:$D$56,mapping!$E$2:$E$56,,0)</f>
        <v>Canada</v>
      </c>
      <c r="P3370" s="29" t="str">
        <f>_xlfn.XLOOKUP($K3370,mapping!$P$2:$P$4,mapping!$Q$2:$Q$4,,0)</f>
        <v>Medium</v>
      </c>
      <c r="Q3370" s="29" t="str">
        <f>_xlfn.XLOOKUP($I3370,mapping!$M$2:$M$4,mapping!$N$2:$N$4,,0)</f>
        <v>Remote</v>
      </c>
    </row>
    <row r="3371" spans="1:17" x14ac:dyDescent="0.25">
      <c r="A3371" s="28">
        <v>2023</v>
      </c>
      <c r="B3371" s="29" t="s">
        <v>21</v>
      </c>
      <c r="C3371" s="29" t="s">
        <v>12</v>
      </c>
      <c r="D3371" s="29" t="s">
        <v>62</v>
      </c>
      <c r="E3371" s="28">
        <v>185000</v>
      </c>
      <c r="F3371" s="29" t="s">
        <v>14</v>
      </c>
      <c r="G3371" s="28">
        <v>185000</v>
      </c>
      <c r="H3371" s="29" t="s">
        <v>17</v>
      </c>
      <c r="I3371" s="28">
        <v>0</v>
      </c>
      <c r="J3371" s="29" t="s">
        <v>17</v>
      </c>
      <c r="K3371" s="29" t="s">
        <v>33</v>
      </c>
      <c r="L3371" s="29" t="str">
        <f>_xlfn.XLOOKUP($D3371,mapping!$B$2:$B$124,mapping!$A$2:$A$124,,0)</f>
        <v>Business Intelligence</v>
      </c>
      <c r="M3371" s="29" t="str">
        <f>_xlfn.XLOOKUP($C3371,mapping!$J$2:$J$5,mapping!$K$2:$K$5,,0)</f>
        <v>Full-Time</v>
      </c>
      <c r="N3371" s="29" t="str">
        <f>_xlfn.XLOOKUP($B3371,mapping!$G$2:$G$5,mapping!$H$2:$H$5,,0)</f>
        <v>Senior</v>
      </c>
      <c r="O3371" s="29" t="str">
        <f>_xlfn.XLOOKUP($J3371,mapping!$D$2:$D$56,mapping!$E$2:$E$56,,0)</f>
        <v>United States</v>
      </c>
      <c r="P3371" s="29" t="str">
        <f>_xlfn.XLOOKUP($K3371,mapping!$P$2:$P$4,mapping!$Q$2:$Q$4,,0)</f>
        <v>Large</v>
      </c>
      <c r="Q3371" s="29" t="str">
        <f>_xlfn.XLOOKUP($I3371,mapping!$M$2:$M$4,mapping!$N$2:$N$4,,0)</f>
        <v>On-site</v>
      </c>
    </row>
    <row r="3372" spans="1:17" x14ac:dyDescent="0.25">
      <c r="A3372" s="28">
        <v>2023</v>
      </c>
      <c r="B3372" s="29" t="s">
        <v>11</v>
      </c>
      <c r="C3372" s="29" t="s">
        <v>12</v>
      </c>
      <c r="D3372" s="29" t="s">
        <v>58</v>
      </c>
      <c r="E3372" s="28">
        <v>220000</v>
      </c>
      <c r="F3372" s="29" t="s">
        <v>14</v>
      </c>
      <c r="G3372" s="28">
        <v>220000</v>
      </c>
      <c r="H3372" s="29" t="s">
        <v>17</v>
      </c>
      <c r="I3372" s="28">
        <v>0</v>
      </c>
      <c r="J3372" s="29" t="s">
        <v>17</v>
      </c>
      <c r="K3372" s="29" t="s">
        <v>16</v>
      </c>
      <c r="L3372" s="29" t="str">
        <f>_xlfn.XLOOKUP($D3372,mapping!$B$2:$B$124,mapping!$A$2:$A$124,,0)</f>
        <v>Data Manager</v>
      </c>
      <c r="M3372" s="29" t="str">
        <f>_xlfn.XLOOKUP($C3372,mapping!$J$2:$J$5,mapping!$K$2:$K$5,,0)</f>
        <v>Full-Time</v>
      </c>
      <c r="N3372" s="29" t="str">
        <f>_xlfn.XLOOKUP($B3372,mapping!$G$2:$G$5,mapping!$H$2:$H$5,,0)</f>
        <v>Mid-Level</v>
      </c>
      <c r="O3372" s="29" t="str">
        <f>_xlfn.XLOOKUP($J3372,mapping!$D$2:$D$56,mapping!$E$2:$E$56,,0)</f>
        <v>United States</v>
      </c>
      <c r="P3372" s="29" t="str">
        <f>_xlfn.XLOOKUP($K3372,mapping!$P$2:$P$4,mapping!$Q$2:$Q$4,,0)</f>
        <v>Medium</v>
      </c>
      <c r="Q3372" s="29" t="str">
        <f>_xlfn.XLOOKUP($I3372,mapping!$M$2:$M$4,mapping!$N$2:$N$4,,0)</f>
        <v>On-site</v>
      </c>
    </row>
    <row r="3373" spans="1:17" x14ac:dyDescent="0.25">
      <c r="A3373" s="28">
        <v>2024</v>
      </c>
      <c r="B3373" s="29" t="s">
        <v>21</v>
      </c>
      <c r="C3373" s="29" t="s">
        <v>12</v>
      </c>
      <c r="D3373" s="29" t="s">
        <v>22</v>
      </c>
      <c r="E3373" s="28">
        <v>156400</v>
      </c>
      <c r="F3373" s="29" t="s">
        <v>14</v>
      </c>
      <c r="G3373" s="28">
        <v>156400</v>
      </c>
      <c r="H3373" s="29" t="s">
        <v>17</v>
      </c>
      <c r="I3373" s="28">
        <v>0</v>
      </c>
      <c r="J3373" s="29" t="s">
        <v>17</v>
      </c>
      <c r="K3373" s="29" t="s">
        <v>16</v>
      </c>
      <c r="L3373" s="29" t="str">
        <f>_xlfn.XLOOKUP($D3373,mapping!$B$2:$B$124,mapping!$A$2:$A$124,,0)</f>
        <v>Data Scientist</v>
      </c>
      <c r="M3373" s="29" t="str">
        <f>_xlfn.XLOOKUP($C3373,mapping!$J$2:$J$5,mapping!$K$2:$K$5,,0)</f>
        <v>Full-Time</v>
      </c>
      <c r="N3373" s="29" t="str">
        <f>_xlfn.XLOOKUP($B3373,mapping!$G$2:$G$5,mapping!$H$2:$H$5,,0)</f>
        <v>Senior</v>
      </c>
      <c r="O3373" s="29" t="str">
        <f>_xlfn.XLOOKUP($J3373,mapping!$D$2:$D$56,mapping!$E$2:$E$56,,0)</f>
        <v>United States</v>
      </c>
      <c r="P3373" s="29" t="str">
        <f>_xlfn.XLOOKUP($K3373,mapping!$P$2:$P$4,mapping!$Q$2:$Q$4,,0)</f>
        <v>Medium</v>
      </c>
      <c r="Q3373" s="29" t="str">
        <f>_xlfn.XLOOKUP($I3373,mapping!$M$2:$M$4,mapping!$N$2:$N$4,,0)</f>
        <v>On-site</v>
      </c>
    </row>
    <row r="3374" spans="1:17" x14ac:dyDescent="0.25">
      <c r="A3374" s="28">
        <v>2024</v>
      </c>
      <c r="B3374" s="29" t="s">
        <v>21</v>
      </c>
      <c r="C3374" s="29" t="s">
        <v>12</v>
      </c>
      <c r="D3374" s="29" t="s">
        <v>13</v>
      </c>
      <c r="E3374" s="28">
        <v>85000</v>
      </c>
      <c r="F3374" s="29" t="s">
        <v>14</v>
      </c>
      <c r="G3374" s="28">
        <v>85000</v>
      </c>
      <c r="H3374" s="29" t="s">
        <v>17</v>
      </c>
      <c r="I3374" s="28">
        <v>0</v>
      </c>
      <c r="J3374" s="29" t="s">
        <v>17</v>
      </c>
      <c r="K3374" s="29" t="s">
        <v>16</v>
      </c>
      <c r="L3374" s="29" t="str">
        <f>_xlfn.XLOOKUP($D3374,mapping!$B$2:$B$124,mapping!$A$2:$A$124,,0)</f>
        <v>Data Analyst</v>
      </c>
      <c r="M3374" s="29" t="str">
        <f>_xlfn.XLOOKUP($C3374,mapping!$J$2:$J$5,mapping!$K$2:$K$5,,0)</f>
        <v>Full-Time</v>
      </c>
      <c r="N3374" s="29" t="str">
        <f>_xlfn.XLOOKUP($B3374,mapping!$G$2:$G$5,mapping!$H$2:$H$5,,0)</f>
        <v>Senior</v>
      </c>
      <c r="O3374" s="29" t="str">
        <f>_xlfn.XLOOKUP($J3374,mapping!$D$2:$D$56,mapping!$E$2:$E$56,,0)</f>
        <v>United States</v>
      </c>
      <c r="P3374" s="29" t="str">
        <f>_xlfn.XLOOKUP($K3374,mapping!$P$2:$P$4,mapping!$Q$2:$Q$4,,0)</f>
        <v>Medium</v>
      </c>
      <c r="Q3374" s="29" t="str">
        <f>_xlfn.XLOOKUP($I3374,mapping!$M$2:$M$4,mapping!$N$2:$N$4,,0)</f>
        <v>On-site</v>
      </c>
    </row>
    <row r="3375" spans="1:17" x14ac:dyDescent="0.25">
      <c r="A3375" s="28">
        <v>2023</v>
      </c>
      <c r="B3375" s="29" t="s">
        <v>21</v>
      </c>
      <c r="C3375" s="29" t="s">
        <v>12</v>
      </c>
      <c r="D3375" s="29" t="s">
        <v>22</v>
      </c>
      <c r="E3375" s="28">
        <v>262000</v>
      </c>
      <c r="F3375" s="29" t="s">
        <v>14</v>
      </c>
      <c r="G3375" s="28">
        <v>262000</v>
      </c>
      <c r="H3375" s="29" t="s">
        <v>17</v>
      </c>
      <c r="I3375" s="28">
        <v>100</v>
      </c>
      <c r="J3375" s="29" t="s">
        <v>17</v>
      </c>
      <c r="K3375" s="29" t="s">
        <v>16</v>
      </c>
      <c r="L3375" s="29" t="str">
        <f>_xlfn.XLOOKUP($D3375,mapping!$B$2:$B$124,mapping!$A$2:$A$124,,0)</f>
        <v>Data Scientist</v>
      </c>
      <c r="M3375" s="29" t="str">
        <f>_xlfn.XLOOKUP($C3375,mapping!$J$2:$J$5,mapping!$K$2:$K$5,,0)</f>
        <v>Full-Time</v>
      </c>
      <c r="N3375" s="29" t="str">
        <f>_xlfn.XLOOKUP($B3375,mapping!$G$2:$G$5,mapping!$H$2:$H$5,,0)</f>
        <v>Senior</v>
      </c>
      <c r="O3375" s="29" t="str">
        <f>_xlfn.XLOOKUP($J3375,mapping!$D$2:$D$56,mapping!$E$2:$E$56,,0)</f>
        <v>United States</v>
      </c>
      <c r="P3375" s="29" t="str">
        <f>_xlfn.XLOOKUP($K3375,mapping!$P$2:$P$4,mapping!$Q$2:$Q$4,,0)</f>
        <v>Medium</v>
      </c>
      <c r="Q3375" s="29" t="str">
        <f>_xlfn.XLOOKUP($I3375,mapping!$M$2:$M$4,mapping!$N$2:$N$4,,0)</f>
        <v>Remote</v>
      </c>
    </row>
    <row r="3376" spans="1:17" x14ac:dyDescent="0.25">
      <c r="A3376" s="28">
        <v>2023</v>
      </c>
      <c r="B3376" s="29" t="s">
        <v>11</v>
      </c>
      <c r="C3376" s="29" t="s">
        <v>12</v>
      </c>
      <c r="D3376" s="29" t="s">
        <v>26</v>
      </c>
      <c r="E3376" s="28">
        <v>40000</v>
      </c>
      <c r="F3376" s="29" t="s">
        <v>27</v>
      </c>
      <c r="G3376" s="28">
        <v>49216</v>
      </c>
      <c r="H3376" s="29" t="s">
        <v>28</v>
      </c>
      <c r="I3376" s="28">
        <v>100</v>
      </c>
      <c r="J3376" s="29" t="s">
        <v>28</v>
      </c>
      <c r="K3376" s="29" t="s">
        <v>16</v>
      </c>
      <c r="L3376" s="29" t="str">
        <f>_xlfn.XLOOKUP($D3376,mapping!$B$2:$B$124,mapping!$A$2:$A$124,,0)</f>
        <v>Data Engineer</v>
      </c>
      <c r="M3376" s="29" t="str">
        <f>_xlfn.XLOOKUP($C3376,mapping!$J$2:$J$5,mapping!$K$2:$K$5,,0)</f>
        <v>Full-Time</v>
      </c>
      <c r="N3376" s="29" t="str">
        <f>_xlfn.XLOOKUP($B3376,mapping!$G$2:$G$5,mapping!$H$2:$H$5,,0)</f>
        <v>Mid-Level</v>
      </c>
      <c r="O3376" s="29" t="str">
        <f>_xlfn.XLOOKUP($J3376,mapping!$D$2:$D$56,mapping!$E$2:$E$56,,0)</f>
        <v>United Kingdom</v>
      </c>
      <c r="P3376" s="29" t="str">
        <f>_xlfn.XLOOKUP($K3376,mapping!$P$2:$P$4,mapping!$Q$2:$Q$4,,0)</f>
        <v>Medium</v>
      </c>
      <c r="Q3376" s="29" t="str">
        <f>_xlfn.XLOOKUP($I3376,mapping!$M$2:$M$4,mapping!$N$2:$N$4,,0)</f>
        <v>Remote</v>
      </c>
    </row>
    <row r="3377" spans="1:17" x14ac:dyDescent="0.25">
      <c r="A3377" s="28">
        <v>2023</v>
      </c>
      <c r="B3377" s="29" t="s">
        <v>21</v>
      </c>
      <c r="C3377" s="29" t="s">
        <v>12</v>
      </c>
      <c r="D3377" s="29" t="s">
        <v>13</v>
      </c>
      <c r="E3377" s="28">
        <v>153800</v>
      </c>
      <c r="F3377" s="29" t="s">
        <v>14</v>
      </c>
      <c r="G3377" s="28">
        <v>153800</v>
      </c>
      <c r="H3377" s="29" t="s">
        <v>17</v>
      </c>
      <c r="I3377" s="28">
        <v>100</v>
      </c>
      <c r="J3377" s="29" t="s">
        <v>17</v>
      </c>
      <c r="K3377" s="29" t="s">
        <v>16</v>
      </c>
      <c r="L3377" s="29" t="str">
        <f>_xlfn.XLOOKUP($D3377,mapping!$B$2:$B$124,mapping!$A$2:$A$124,,0)</f>
        <v>Data Analyst</v>
      </c>
      <c r="M3377" s="29" t="str">
        <f>_xlfn.XLOOKUP($C3377,mapping!$J$2:$J$5,mapping!$K$2:$K$5,,0)</f>
        <v>Full-Time</v>
      </c>
      <c r="N3377" s="29" t="str">
        <f>_xlfn.XLOOKUP($B3377,mapping!$G$2:$G$5,mapping!$H$2:$H$5,,0)</f>
        <v>Senior</v>
      </c>
      <c r="O3377" s="29" t="str">
        <f>_xlfn.XLOOKUP($J3377,mapping!$D$2:$D$56,mapping!$E$2:$E$56,,0)</f>
        <v>United States</v>
      </c>
      <c r="P3377" s="29" t="str">
        <f>_xlfn.XLOOKUP($K3377,mapping!$P$2:$P$4,mapping!$Q$2:$Q$4,,0)</f>
        <v>Medium</v>
      </c>
      <c r="Q3377" s="29" t="str">
        <f>_xlfn.XLOOKUP($I3377,mapping!$M$2:$M$4,mapping!$N$2:$N$4,,0)</f>
        <v>Remote</v>
      </c>
    </row>
    <row r="3378" spans="1:17" x14ac:dyDescent="0.25">
      <c r="A3378" s="28">
        <v>2023</v>
      </c>
      <c r="B3378" s="29" t="s">
        <v>29</v>
      </c>
      <c r="C3378" s="29" t="s">
        <v>12</v>
      </c>
      <c r="D3378" s="29" t="s">
        <v>22</v>
      </c>
      <c r="E3378" s="28">
        <v>119200</v>
      </c>
      <c r="F3378" s="29" t="s">
        <v>14</v>
      </c>
      <c r="G3378" s="28">
        <v>119200</v>
      </c>
      <c r="H3378" s="29" t="s">
        <v>17</v>
      </c>
      <c r="I3378" s="28">
        <v>0</v>
      </c>
      <c r="J3378" s="29" t="s">
        <v>17</v>
      </c>
      <c r="K3378" s="29" t="s">
        <v>16</v>
      </c>
      <c r="L3378" s="29" t="str">
        <f>_xlfn.XLOOKUP($D3378,mapping!$B$2:$B$124,mapping!$A$2:$A$124,,0)</f>
        <v>Data Scientist</v>
      </c>
      <c r="M3378" s="29" t="str">
        <f>_xlfn.XLOOKUP($C3378,mapping!$J$2:$J$5,mapping!$K$2:$K$5,,0)</f>
        <v>Full-Time</v>
      </c>
      <c r="N3378" s="29" t="str">
        <f>_xlfn.XLOOKUP($B3378,mapping!$G$2:$G$5,mapping!$H$2:$H$5,,0)</f>
        <v>Junior</v>
      </c>
      <c r="O3378" s="29" t="str">
        <f>_xlfn.XLOOKUP($J3378,mapping!$D$2:$D$56,mapping!$E$2:$E$56,,0)</f>
        <v>United States</v>
      </c>
      <c r="P3378" s="29" t="str">
        <f>_xlfn.XLOOKUP($K3378,mapping!$P$2:$P$4,mapping!$Q$2:$Q$4,,0)</f>
        <v>Medium</v>
      </c>
      <c r="Q3378" s="29" t="str">
        <f>_xlfn.XLOOKUP($I3378,mapping!$M$2:$M$4,mapping!$N$2:$N$4,,0)</f>
        <v>On-site</v>
      </c>
    </row>
    <row r="3379" spans="1:17" x14ac:dyDescent="0.25">
      <c r="A3379" s="28">
        <v>2022</v>
      </c>
      <c r="B3379" s="29" t="s">
        <v>29</v>
      </c>
      <c r="C3379" s="29" t="s">
        <v>12</v>
      </c>
      <c r="D3379" s="29" t="s">
        <v>22</v>
      </c>
      <c r="E3379" s="28">
        <v>80000</v>
      </c>
      <c r="F3379" s="29" t="s">
        <v>19</v>
      </c>
      <c r="G3379" s="28">
        <v>84053</v>
      </c>
      <c r="H3379" s="29" t="s">
        <v>127</v>
      </c>
      <c r="I3379" s="28">
        <v>100</v>
      </c>
      <c r="J3379" s="29" t="s">
        <v>127</v>
      </c>
      <c r="K3379" s="29" t="s">
        <v>33</v>
      </c>
      <c r="L3379" s="29" t="str">
        <f>_xlfn.XLOOKUP($D3379,mapping!$B$2:$B$124,mapping!$A$2:$A$124,,0)</f>
        <v>Data Scientist</v>
      </c>
      <c r="M3379" s="29" t="str">
        <f>_xlfn.XLOOKUP($C3379,mapping!$J$2:$J$5,mapping!$K$2:$K$5,,0)</f>
        <v>Full-Time</v>
      </c>
      <c r="N3379" s="29" t="str">
        <f>_xlfn.XLOOKUP($B3379,mapping!$G$2:$G$5,mapping!$H$2:$H$5,,0)</f>
        <v>Junior</v>
      </c>
      <c r="O3379" s="29" t="str">
        <f>_xlfn.XLOOKUP($J3379,mapping!$D$2:$D$56,mapping!$E$2:$E$56,,0)</f>
        <v>Belgium</v>
      </c>
      <c r="P3379" s="29" t="str">
        <f>_xlfn.XLOOKUP($K3379,mapping!$P$2:$P$4,mapping!$Q$2:$Q$4,,0)</f>
        <v>Large</v>
      </c>
      <c r="Q3379" s="29" t="str">
        <f>_xlfn.XLOOKUP($I3379,mapping!$M$2:$M$4,mapping!$N$2:$N$4,,0)</f>
        <v>Remote</v>
      </c>
    </row>
    <row r="3380" spans="1:17" x14ac:dyDescent="0.25">
      <c r="A3380" s="28">
        <v>2023</v>
      </c>
      <c r="B3380" s="29" t="s">
        <v>21</v>
      </c>
      <c r="C3380" s="29" t="s">
        <v>12</v>
      </c>
      <c r="D3380" s="29" t="s">
        <v>75</v>
      </c>
      <c r="E3380" s="28">
        <v>150000</v>
      </c>
      <c r="F3380" s="29" t="s">
        <v>14</v>
      </c>
      <c r="G3380" s="28">
        <v>150000</v>
      </c>
      <c r="H3380" s="29" t="s">
        <v>17</v>
      </c>
      <c r="I3380" s="28">
        <v>100</v>
      </c>
      <c r="J3380" s="29" t="s">
        <v>17</v>
      </c>
      <c r="K3380" s="29" t="s">
        <v>16</v>
      </c>
      <c r="L3380" s="29" t="str">
        <f>_xlfn.XLOOKUP($D3380,mapping!$B$2:$B$124,mapping!$A$2:$A$124,,0)</f>
        <v>Data Manager</v>
      </c>
      <c r="M3380" s="29" t="str">
        <f>_xlfn.XLOOKUP($C3380,mapping!$J$2:$J$5,mapping!$K$2:$K$5,,0)</f>
        <v>Full-Time</v>
      </c>
      <c r="N3380" s="29" t="str">
        <f>_xlfn.XLOOKUP($B3380,mapping!$G$2:$G$5,mapping!$H$2:$H$5,,0)</f>
        <v>Senior</v>
      </c>
      <c r="O3380" s="29" t="str">
        <f>_xlfn.XLOOKUP($J3380,mapping!$D$2:$D$56,mapping!$E$2:$E$56,,0)</f>
        <v>United States</v>
      </c>
      <c r="P3380" s="29" t="str">
        <f>_xlfn.XLOOKUP($K3380,mapping!$P$2:$P$4,mapping!$Q$2:$Q$4,,0)</f>
        <v>Medium</v>
      </c>
      <c r="Q3380" s="29" t="str">
        <f>_xlfn.XLOOKUP($I3380,mapping!$M$2:$M$4,mapping!$N$2:$N$4,,0)</f>
        <v>Remote</v>
      </c>
    </row>
    <row r="3381" spans="1:17" x14ac:dyDescent="0.25">
      <c r="A3381" s="28">
        <v>2023</v>
      </c>
      <c r="B3381" s="29" t="s">
        <v>11</v>
      </c>
      <c r="C3381" s="29" t="s">
        <v>12</v>
      </c>
      <c r="D3381" s="29" t="s">
        <v>26</v>
      </c>
      <c r="E3381" s="28">
        <v>180000</v>
      </c>
      <c r="F3381" s="29" t="s">
        <v>14</v>
      </c>
      <c r="G3381" s="28">
        <v>180000</v>
      </c>
      <c r="H3381" s="29" t="s">
        <v>17</v>
      </c>
      <c r="I3381" s="28">
        <v>0</v>
      </c>
      <c r="J3381" s="29" t="s">
        <v>17</v>
      </c>
      <c r="K3381" s="29" t="s">
        <v>16</v>
      </c>
      <c r="L3381" s="29" t="str">
        <f>_xlfn.XLOOKUP($D3381,mapping!$B$2:$B$124,mapping!$A$2:$A$124,,0)</f>
        <v>Data Engineer</v>
      </c>
      <c r="M3381" s="29" t="str">
        <f>_xlfn.XLOOKUP($C3381,mapping!$J$2:$J$5,mapping!$K$2:$K$5,,0)</f>
        <v>Full-Time</v>
      </c>
      <c r="N3381" s="29" t="str">
        <f>_xlfn.XLOOKUP($B3381,mapping!$G$2:$G$5,mapping!$H$2:$H$5,,0)</f>
        <v>Mid-Level</v>
      </c>
      <c r="O3381" s="29" t="str">
        <f>_xlfn.XLOOKUP($J3381,mapping!$D$2:$D$56,mapping!$E$2:$E$56,,0)</f>
        <v>United States</v>
      </c>
      <c r="P3381" s="29" t="str">
        <f>_xlfn.XLOOKUP($K3381,mapping!$P$2:$P$4,mapping!$Q$2:$Q$4,,0)</f>
        <v>Medium</v>
      </c>
      <c r="Q3381" s="29" t="str">
        <f>_xlfn.XLOOKUP($I3381,mapping!$M$2:$M$4,mapping!$N$2:$N$4,,0)</f>
        <v>On-site</v>
      </c>
    </row>
    <row r="3382" spans="1:17" x14ac:dyDescent="0.25">
      <c r="A3382" s="28">
        <v>2024</v>
      </c>
      <c r="B3382" s="29" t="s">
        <v>11</v>
      </c>
      <c r="C3382" s="29" t="s">
        <v>12</v>
      </c>
      <c r="D3382" s="29" t="s">
        <v>26</v>
      </c>
      <c r="E3382" s="28">
        <v>24000</v>
      </c>
      <c r="F3382" s="29" t="s">
        <v>27</v>
      </c>
      <c r="G3382" s="28">
        <v>30000</v>
      </c>
      <c r="H3382" s="29" t="s">
        <v>28</v>
      </c>
      <c r="I3382" s="28">
        <v>100</v>
      </c>
      <c r="J3382" s="29" t="s">
        <v>28</v>
      </c>
      <c r="K3382" s="29" t="s">
        <v>16</v>
      </c>
      <c r="L3382" s="29" t="str">
        <f>_xlfn.XLOOKUP($D3382,mapping!$B$2:$B$124,mapping!$A$2:$A$124,,0)</f>
        <v>Data Engineer</v>
      </c>
      <c r="M3382" s="29" t="str">
        <f>_xlfn.XLOOKUP($C3382,mapping!$J$2:$J$5,mapping!$K$2:$K$5,,0)</f>
        <v>Full-Time</v>
      </c>
      <c r="N3382" s="29" t="str">
        <f>_xlfn.XLOOKUP($B3382,mapping!$G$2:$G$5,mapping!$H$2:$H$5,,0)</f>
        <v>Mid-Level</v>
      </c>
      <c r="O3382" s="29" t="str">
        <f>_xlfn.XLOOKUP($J3382,mapping!$D$2:$D$56,mapping!$E$2:$E$56,,0)</f>
        <v>United Kingdom</v>
      </c>
      <c r="P3382" s="29" t="str">
        <f>_xlfn.XLOOKUP($K3382,mapping!$P$2:$P$4,mapping!$Q$2:$Q$4,,0)</f>
        <v>Medium</v>
      </c>
      <c r="Q3382" s="29" t="str">
        <f>_xlfn.XLOOKUP($I3382,mapping!$M$2:$M$4,mapping!$N$2:$N$4,,0)</f>
        <v>Remote</v>
      </c>
    </row>
    <row r="3383" spans="1:17" x14ac:dyDescent="0.25">
      <c r="A3383" s="28">
        <v>2023</v>
      </c>
      <c r="B3383" s="29" t="s">
        <v>21</v>
      </c>
      <c r="C3383" s="29" t="s">
        <v>12</v>
      </c>
      <c r="D3383" s="29" t="s">
        <v>13</v>
      </c>
      <c r="E3383" s="28">
        <v>73100</v>
      </c>
      <c r="F3383" s="29" t="s">
        <v>14</v>
      </c>
      <c r="G3383" s="28">
        <v>73100</v>
      </c>
      <c r="H3383" s="29" t="s">
        <v>17</v>
      </c>
      <c r="I3383" s="28">
        <v>0</v>
      </c>
      <c r="J3383" s="29" t="s">
        <v>17</v>
      </c>
      <c r="K3383" s="29" t="s">
        <v>16</v>
      </c>
      <c r="L3383" s="29" t="str">
        <f>_xlfn.XLOOKUP($D3383,mapping!$B$2:$B$124,mapping!$A$2:$A$124,,0)</f>
        <v>Data Analyst</v>
      </c>
      <c r="M3383" s="29" t="str">
        <f>_xlfn.XLOOKUP($C3383,mapping!$J$2:$J$5,mapping!$K$2:$K$5,,0)</f>
        <v>Full-Time</v>
      </c>
      <c r="N3383" s="29" t="str">
        <f>_xlfn.XLOOKUP($B3383,mapping!$G$2:$G$5,mapping!$H$2:$H$5,,0)</f>
        <v>Senior</v>
      </c>
      <c r="O3383" s="29" t="str">
        <f>_xlfn.XLOOKUP($J3383,mapping!$D$2:$D$56,mapping!$E$2:$E$56,,0)</f>
        <v>United States</v>
      </c>
      <c r="P3383" s="29" t="str">
        <f>_xlfn.XLOOKUP($K3383,mapping!$P$2:$P$4,mapping!$Q$2:$Q$4,,0)</f>
        <v>Medium</v>
      </c>
      <c r="Q3383" s="29" t="str">
        <f>_xlfn.XLOOKUP($I3383,mapping!$M$2:$M$4,mapping!$N$2:$N$4,,0)</f>
        <v>On-site</v>
      </c>
    </row>
    <row r="3384" spans="1:17" x14ac:dyDescent="0.25">
      <c r="A3384" s="28">
        <v>2024</v>
      </c>
      <c r="B3384" s="29" t="s">
        <v>25</v>
      </c>
      <c r="C3384" s="29" t="s">
        <v>12</v>
      </c>
      <c r="D3384" s="29" t="s">
        <v>96</v>
      </c>
      <c r="E3384" s="28">
        <v>120000</v>
      </c>
      <c r="F3384" s="29" t="s">
        <v>14</v>
      </c>
      <c r="G3384" s="28">
        <v>120000</v>
      </c>
      <c r="H3384" s="29" t="s">
        <v>17</v>
      </c>
      <c r="I3384" s="28">
        <v>0</v>
      </c>
      <c r="J3384" s="29" t="s">
        <v>17</v>
      </c>
      <c r="K3384" s="29" t="s">
        <v>16</v>
      </c>
      <c r="L3384" s="29" t="str">
        <f>_xlfn.XLOOKUP($D3384,mapping!$B$2:$B$124,mapping!$A$2:$A$124,,0)</f>
        <v>Business Intelligence</v>
      </c>
      <c r="M3384" s="29" t="str">
        <f>_xlfn.XLOOKUP($C3384,mapping!$J$2:$J$5,mapping!$K$2:$K$5,,0)</f>
        <v>Full-Time</v>
      </c>
      <c r="N3384" s="29" t="str">
        <f>_xlfn.XLOOKUP($B3384,mapping!$G$2:$G$5,mapping!$H$2:$H$5,,0)</f>
        <v>Executive</v>
      </c>
      <c r="O3384" s="29" t="str">
        <f>_xlfn.XLOOKUP($J3384,mapping!$D$2:$D$56,mapping!$E$2:$E$56,,0)</f>
        <v>United States</v>
      </c>
      <c r="P3384" s="29" t="str">
        <f>_xlfn.XLOOKUP($K3384,mapping!$P$2:$P$4,mapping!$Q$2:$Q$4,,0)</f>
        <v>Medium</v>
      </c>
      <c r="Q3384" s="29" t="str">
        <f>_xlfn.XLOOKUP($I3384,mapping!$M$2:$M$4,mapping!$N$2:$N$4,,0)</f>
        <v>On-site</v>
      </c>
    </row>
    <row r="3385" spans="1:17" x14ac:dyDescent="0.25">
      <c r="A3385" s="28">
        <v>2023</v>
      </c>
      <c r="B3385" s="29" t="s">
        <v>11</v>
      </c>
      <c r="C3385" s="29" t="s">
        <v>12</v>
      </c>
      <c r="D3385" s="29" t="s">
        <v>40</v>
      </c>
      <c r="E3385" s="28">
        <v>135000</v>
      </c>
      <c r="F3385" s="29" t="s">
        <v>14</v>
      </c>
      <c r="G3385" s="28">
        <v>135000</v>
      </c>
      <c r="H3385" s="29" t="s">
        <v>17</v>
      </c>
      <c r="I3385" s="28">
        <v>100</v>
      </c>
      <c r="J3385" s="29" t="s">
        <v>17</v>
      </c>
      <c r="K3385" s="29" t="s">
        <v>16</v>
      </c>
      <c r="L3385" s="29" t="str">
        <f>_xlfn.XLOOKUP($D3385,mapping!$B$2:$B$124,mapping!$A$2:$A$124,,0)</f>
        <v>Business Intelligence</v>
      </c>
      <c r="M3385" s="29" t="str">
        <f>_xlfn.XLOOKUP($C3385,mapping!$J$2:$J$5,mapping!$K$2:$K$5,,0)</f>
        <v>Full-Time</v>
      </c>
      <c r="N3385" s="29" t="str">
        <f>_xlfn.XLOOKUP($B3385,mapping!$G$2:$G$5,mapping!$H$2:$H$5,,0)</f>
        <v>Mid-Level</v>
      </c>
      <c r="O3385" s="29" t="str">
        <f>_xlfn.XLOOKUP($J3385,mapping!$D$2:$D$56,mapping!$E$2:$E$56,,0)</f>
        <v>United States</v>
      </c>
      <c r="P3385" s="29" t="str">
        <f>_xlfn.XLOOKUP($K3385,mapping!$P$2:$P$4,mapping!$Q$2:$Q$4,,0)</f>
        <v>Medium</v>
      </c>
      <c r="Q3385" s="29" t="str">
        <f>_xlfn.XLOOKUP($I3385,mapping!$M$2:$M$4,mapping!$N$2:$N$4,,0)</f>
        <v>Remote</v>
      </c>
    </row>
    <row r="3386" spans="1:17" x14ac:dyDescent="0.25">
      <c r="A3386" s="28">
        <v>2023</v>
      </c>
      <c r="B3386" s="29" t="s">
        <v>11</v>
      </c>
      <c r="C3386" s="29" t="s">
        <v>12</v>
      </c>
      <c r="D3386" s="29" t="s">
        <v>26</v>
      </c>
      <c r="E3386" s="28">
        <v>105300</v>
      </c>
      <c r="F3386" s="29" t="s">
        <v>14</v>
      </c>
      <c r="G3386" s="28">
        <v>105300</v>
      </c>
      <c r="H3386" s="29" t="s">
        <v>17</v>
      </c>
      <c r="I3386" s="28">
        <v>0</v>
      </c>
      <c r="J3386" s="29" t="s">
        <v>17</v>
      </c>
      <c r="K3386" s="29" t="s">
        <v>16</v>
      </c>
      <c r="L3386" s="29" t="str">
        <f>_xlfn.XLOOKUP($D3386,mapping!$B$2:$B$124,mapping!$A$2:$A$124,,0)</f>
        <v>Data Engineer</v>
      </c>
      <c r="M3386" s="29" t="str">
        <f>_xlfn.XLOOKUP($C3386,mapping!$J$2:$J$5,mapping!$K$2:$K$5,,0)</f>
        <v>Full-Time</v>
      </c>
      <c r="N3386" s="29" t="str">
        <f>_xlfn.XLOOKUP($B3386,mapping!$G$2:$G$5,mapping!$H$2:$H$5,,0)</f>
        <v>Mid-Level</v>
      </c>
      <c r="O3386" s="29" t="str">
        <f>_xlfn.XLOOKUP($J3386,mapping!$D$2:$D$56,mapping!$E$2:$E$56,,0)</f>
        <v>United States</v>
      </c>
      <c r="P3386" s="29" t="str">
        <f>_xlfn.XLOOKUP($K3386,mapping!$P$2:$P$4,mapping!$Q$2:$Q$4,,0)</f>
        <v>Medium</v>
      </c>
      <c r="Q3386" s="29" t="str">
        <f>_xlfn.XLOOKUP($I3386,mapping!$M$2:$M$4,mapping!$N$2:$N$4,,0)</f>
        <v>On-site</v>
      </c>
    </row>
    <row r="3387" spans="1:17" x14ac:dyDescent="0.25">
      <c r="A3387" s="28">
        <v>2022</v>
      </c>
      <c r="B3387" s="29" t="s">
        <v>21</v>
      </c>
      <c r="C3387" s="29" t="s">
        <v>12</v>
      </c>
      <c r="D3387" s="29" t="s">
        <v>13</v>
      </c>
      <c r="E3387" s="28">
        <v>81666</v>
      </c>
      <c r="F3387" s="29" t="s">
        <v>14</v>
      </c>
      <c r="G3387" s="28">
        <v>81666</v>
      </c>
      <c r="H3387" s="29" t="s">
        <v>17</v>
      </c>
      <c r="I3387" s="28">
        <v>100</v>
      </c>
      <c r="J3387" s="29" t="s">
        <v>17</v>
      </c>
      <c r="K3387" s="29" t="s">
        <v>16</v>
      </c>
      <c r="L3387" s="29" t="str">
        <f>_xlfn.XLOOKUP($D3387,mapping!$B$2:$B$124,mapping!$A$2:$A$124,,0)</f>
        <v>Data Analyst</v>
      </c>
      <c r="M3387" s="29" t="str">
        <f>_xlfn.XLOOKUP($C3387,mapping!$J$2:$J$5,mapping!$K$2:$K$5,,0)</f>
        <v>Full-Time</v>
      </c>
      <c r="N3387" s="29" t="str">
        <f>_xlfn.XLOOKUP($B3387,mapping!$G$2:$G$5,mapping!$H$2:$H$5,,0)</f>
        <v>Senior</v>
      </c>
      <c r="O3387" s="29" t="str">
        <f>_xlfn.XLOOKUP($J3387,mapping!$D$2:$D$56,mapping!$E$2:$E$56,,0)</f>
        <v>United States</v>
      </c>
      <c r="P3387" s="29" t="str">
        <f>_xlfn.XLOOKUP($K3387,mapping!$P$2:$P$4,mapping!$Q$2:$Q$4,,0)</f>
        <v>Medium</v>
      </c>
      <c r="Q3387" s="29" t="str">
        <f>_xlfn.XLOOKUP($I3387,mapping!$M$2:$M$4,mapping!$N$2:$N$4,,0)</f>
        <v>Remote</v>
      </c>
    </row>
    <row r="3388" spans="1:17" x14ac:dyDescent="0.25">
      <c r="A3388" s="28">
        <v>2023</v>
      </c>
      <c r="B3388" s="29" t="s">
        <v>29</v>
      </c>
      <c r="C3388" s="29" t="s">
        <v>12</v>
      </c>
      <c r="D3388" s="29" t="s">
        <v>13</v>
      </c>
      <c r="E3388" s="28">
        <v>67500</v>
      </c>
      <c r="F3388" s="29" t="s">
        <v>14</v>
      </c>
      <c r="G3388" s="28">
        <v>67500</v>
      </c>
      <c r="H3388" s="29" t="s">
        <v>17</v>
      </c>
      <c r="I3388" s="28">
        <v>0</v>
      </c>
      <c r="J3388" s="29" t="s">
        <v>17</v>
      </c>
      <c r="K3388" s="29" t="s">
        <v>16</v>
      </c>
      <c r="L3388" s="29" t="str">
        <f>_xlfn.XLOOKUP($D3388,mapping!$B$2:$B$124,mapping!$A$2:$A$124,,0)</f>
        <v>Data Analyst</v>
      </c>
      <c r="M3388" s="29" t="str">
        <f>_xlfn.XLOOKUP($C3388,mapping!$J$2:$J$5,mapping!$K$2:$K$5,,0)</f>
        <v>Full-Time</v>
      </c>
      <c r="N3388" s="29" t="str">
        <f>_xlfn.XLOOKUP($B3388,mapping!$G$2:$G$5,mapping!$H$2:$H$5,,0)</f>
        <v>Junior</v>
      </c>
      <c r="O3388" s="29" t="str">
        <f>_xlfn.XLOOKUP($J3388,mapping!$D$2:$D$56,mapping!$E$2:$E$56,,0)</f>
        <v>United States</v>
      </c>
      <c r="P3388" s="29" t="str">
        <f>_xlfn.XLOOKUP($K3388,mapping!$P$2:$P$4,mapping!$Q$2:$Q$4,,0)</f>
        <v>Medium</v>
      </c>
      <c r="Q3388" s="29" t="str">
        <f>_xlfn.XLOOKUP($I3388,mapping!$M$2:$M$4,mapping!$N$2:$N$4,,0)</f>
        <v>On-site</v>
      </c>
    </row>
    <row r="3389" spans="1:17" x14ac:dyDescent="0.25">
      <c r="A3389" s="28">
        <v>2023</v>
      </c>
      <c r="B3389" s="29" t="s">
        <v>21</v>
      </c>
      <c r="C3389" s="29" t="s">
        <v>12</v>
      </c>
      <c r="D3389" s="29" t="s">
        <v>26</v>
      </c>
      <c r="E3389" s="28">
        <v>120000</v>
      </c>
      <c r="F3389" s="29" t="s">
        <v>14</v>
      </c>
      <c r="G3389" s="28">
        <v>120000</v>
      </c>
      <c r="H3389" s="29" t="s">
        <v>17</v>
      </c>
      <c r="I3389" s="28">
        <v>0</v>
      </c>
      <c r="J3389" s="29" t="s">
        <v>17</v>
      </c>
      <c r="K3389" s="29" t="s">
        <v>16</v>
      </c>
      <c r="L3389" s="29" t="str">
        <f>_xlfn.XLOOKUP($D3389,mapping!$B$2:$B$124,mapping!$A$2:$A$124,,0)</f>
        <v>Data Engineer</v>
      </c>
      <c r="M3389" s="29" t="str">
        <f>_xlfn.XLOOKUP($C3389,mapping!$J$2:$J$5,mapping!$K$2:$K$5,,0)</f>
        <v>Full-Time</v>
      </c>
      <c r="N3389" s="29" t="str">
        <f>_xlfn.XLOOKUP($B3389,mapping!$G$2:$G$5,mapping!$H$2:$H$5,,0)</f>
        <v>Senior</v>
      </c>
      <c r="O3389" s="29" t="str">
        <f>_xlfn.XLOOKUP($J3389,mapping!$D$2:$D$56,mapping!$E$2:$E$56,,0)</f>
        <v>United States</v>
      </c>
      <c r="P3389" s="29" t="str">
        <f>_xlfn.XLOOKUP($K3389,mapping!$P$2:$P$4,mapping!$Q$2:$Q$4,,0)</f>
        <v>Medium</v>
      </c>
      <c r="Q3389" s="29" t="str">
        <f>_xlfn.XLOOKUP($I3389,mapping!$M$2:$M$4,mapping!$N$2:$N$4,,0)</f>
        <v>On-site</v>
      </c>
    </row>
    <row r="3390" spans="1:17" x14ac:dyDescent="0.25">
      <c r="A3390" s="28">
        <v>2024</v>
      </c>
      <c r="B3390" s="29" t="s">
        <v>21</v>
      </c>
      <c r="C3390" s="29" t="s">
        <v>12</v>
      </c>
      <c r="D3390" s="29" t="s">
        <v>26</v>
      </c>
      <c r="E3390" s="28">
        <v>208000</v>
      </c>
      <c r="F3390" s="29" t="s">
        <v>14</v>
      </c>
      <c r="G3390" s="28">
        <v>208000</v>
      </c>
      <c r="H3390" s="29" t="s">
        <v>17</v>
      </c>
      <c r="I3390" s="28">
        <v>0</v>
      </c>
      <c r="J3390" s="29" t="s">
        <v>17</v>
      </c>
      <c r="K3390" s="29" t="s">
        <v>16</v>
      </c>
      <c r="L3390" s="29" t="str">
        <f>_xlfn.XLOOKUP($D3390,mapping!$B$2:$B$124,mapping!$A$2:$A$124,,0)</f>
        <v>Data Engineer</v>
      </c>
      <c r="M3390" s="29" t="str">
        <f>_xlfn.XLOOKUP($C3390,mapping!$J$2:$J$5,mapping!$K$2:$K$5,,0)</f>
        <v>Full-Time</v>
      </c>
      <c r="N3390" s="29" t="str">
        <f>_xlfn.XLOOKUP($B3390,mapping!$G$2:$G$5,mapping!$H$2:$H$5,,0)</f>
        <v>Senior</v>
      </c>
      <c r="O3390" s="29" t="str">
        <f>_xlfn.XLOOKUP($J3390,mapping!$D$2:$D$56,mapping!$E$2:$E$56,,0)</f>
        <v>United States</v>
      </c>
      <c r="P3390" s="29" t="str">
        <f>_xlfn.XLOOKUP($K3390,mapping!$P$2:$P$4,mapping!$Q$2:$Q$4,,0)</f>
        <v>Medium</v>
      </c>
      <c r="Q3390" s="29" t="str">
        <f>_xlfn.XLOOKUP($I3390,mapping!$M$2:$M$4,mapping!$N$2:$N$4,,0)</f>
        <v>On-site</v>
      </c>
    </row>
    <row r="3391" spans="1:17" x14ac:dyDescent="0.25">
      <c r="A3391" s="28">
        <v>2023</v>
      </c>
      <c r="B3391" s="29" t="s">
        <v>21</v>
      </c>
      <c r="C3391" s="29" t="s">
        <v>12</v>
      </c>
      <c r="D3391" s="29" t="s">
        <v>22</v>
      </c>
      <c r="E3391" s="28">
        <v>144500</v>
      </c>
      <c r="F3391" s="29" t="s">
        <v>14</v>
      </c>
      <c r="G3391" s="28">
        <v>144500</v>
      </c>
      <c r="H3391" s="29" t="s">
        <v>17</v>
      </c>
      <c r="I3391" s="28">
        <v>0</v>
      </c>
      <c r="J3391" s="29" t="s">
        <v>17</v>
      </c>
      <c r="K3391" s="29" t="s">
        <v>16</v>
      </c>
      <c r="L3391" s="29" t="str">
        <f>_xlfn.XLOOKUP($D3391,mapping!$B$2:$B$124,mapping!$A$2:$A$124,,0)</f>
        <v>Data Scientist</v>
      </c>
      <c r="M3391" s="29" t="str">
        <f>_xlfn.XLOOKUP($C3391,mapping!$J$2:$J$5,mapping!$K$2:$K$5,,0)</f>
        <v>Full-Time</v>
      </c>
      <c r="N3391" s="29" t="str">
        <f>_xlfn.XLOOKUP($B3391,mapping!$G$2:$G$5,mapping!$H$2:$H$5,,0)</f>
        <v>Senior</v>
      </c>
      <c r="O3391" s="29" t="str">
        <f>_xlfn.XLOOKUP($J3391,mapping!$D$2:$D$56,mapping!$E$2:$E$56,,0)</f>
        <v>United States</v>
      </c>
      <c r="P3391" s="29" t="str">
        <f>_xlfn.XLOOKUP($K3391,mapping!$P$2:$P$4,mapping!$Q$2:$Q$4,,0)</f>
        <v>Medium</v>
      </c>
      <c r="Q3391" s="29" t="str">
        <f>_xlfn.XLOOKUP($I3391,mapping!$M$2:$M$4,mapping!$N$2:$N$4,,0)</f>
        <v>On-site</v>
      </c>
    </row>
    <row r="3392" spans="1:17" x14ac:dyDescent="0.25">
      <c r="A3392" s="28">
        <v>2023</v>
      </c>
      <c r="B3392" s="29" t="s">
        <v>11</v>
      </c>
      <c r="C3392" s="29" t="s">
        <v>12</v>
      </c>
      <c r="D3392" s="29" t="s">
        <v>13</v>
      </c>
      <c r="E3392" s="28">
        <v>64500</v>
      </c>
      <c r="F3392" s="29" t="s">
        <v>14</v>
      </c>
      <c r="G3392" s="28">
        <v>64500</v>
      </c>
      <c r="H3392" s="29" t="s">
        <v>17</v>
      </c>
      <c r="I3392" s="28">
        <v>0</v>
      </c>
      <c r="J3392" s="29" t="s">
        <v>17</v>
      </c>
      <c r="K3392" s="29" t="s">
        <v>16</v>
      </c>
      <c r="L3392" s="29" t="str">
        <f>_xlfn.XLOOKUP($D3392,mapping!$B$2:$B$124,mapping!$A$2:$A$124,,0)</f>
        <v>Data Analyst</v>
      </c>
      <c r="M3392" s="29" t="str">
        <f>_xlfn.XLOOKUP($C3392,mapping!$J$2:$J$5,mapping!$K$2:$K$5,,0)</f>
        <v>Full-Time</v>
      </c>
      <c r="N3392" s="29" t="str">
        <f>_xlfn.XLOOKUP($B3392,mapping!$G$2:$G$5,mapping!$H$2:$H$5,,0)</f>
        <v>Mid-Level</v>
      </c>
      <c r="O3392" s="29" t="str">
        <f>_xlfn.XLOOKUP($J3392,mapping!$D$2:$D$56,mapping!$E$2:$E$56,,0)</f>
        <v>United States</v>
      </c>
      <c r="P3392" s="29" t="str">
        <f>_xlfn.XLOOKUP($K3392,mapping!$P$2:$P$4,mapping!$Q$2:$Q$4,,0)</f>
        <v>Medium</v>
      </c>
      <c r="Q3392" s="29" t="str">
        <f>_xlfn.XLOOKUP($I3392,mapping!$M$2:$M$4,mapping!$N$2:$N$4,,0)</f>
        <v>On-site</v>
      </c>
    </row>
    <row r="3393" spans="1:17" x14ac:dyDescent="0.25">
      <c r="A3393" s="28">
        <v>2023</v>
      </c>
      <c r="B3393" s="29" t="s">
        <v>21</v>
      </c>
      <c r="C3393" s="29" t="s">
        <v>12</v>
      </c>
      <c r="D3393" s="29" t="s">
        <v>23</v>
      </c>
      <c r="E3393" s="28">
        <v>370000</v>
      </c>
      <c r="F3393" s="29" t="s">
        <v>14</v>
      </c>
      <c r="G3393" s="28">
        <v>370000</v>
      </c>
      <c r="H3393" s="29" t="s">
        <v>17</v>
      </c>
      <c r="I3393" s="28">
        <v>0</v>
      </c>
      <c r="J3393" s="29" t="s">
        <v>17</v>
      </c>
      <c r="K3393" s="29" t="s">
        <v>16</v>
      </c>
      <c r="L3393" s="29" t="str">
        <f>_xlfn.XLOOKUP($D3393,mapping!$B$2:$B$124,mapping!$A$2:$A$124,,0)</f>
        <v>Researcher</v>
      </c>
      <c r="M3393" s="29" t="str">
        <f>_xlfn.XLOOKUP($C3393,mapping!$J$2:$J$5,mapping!$K$2:$K$5,,0)</f>
        <v>Full-Time</v>
      </c>
      <c r="N3393" s="29" t="str">
        <f>_xlfn.XLOOKUP($B3393,mapping!$G$2:$G$5,mapping!$H$2:$H$5,,0)</f>
        <v>Senior</v>
      </c>
      <c r="O3393" s="29" t="str">
        <f>_xlfn.XLOOKUP($J3393,mapping!$D$2:$D$56,mapping!$E$2:$E$56,,0)</f>
        <v>United States</v>
      </c>
      <c r="P3393" s="29" t="str">
        <f>_xlfn.XLOOKUP($K3393,mapping!$P$2:$P$4,mapping!$Q$2:$Q$4,,0)</f>
        <v>Medium</v>
      </c>
      <c r="Q3393" s="29" t="str">
        <f>_xlfn.XLOOKUP($I3393,mapping!$M$2:$M$4,mapping!$N$2:$N$4,,0)</f>
        <v>On-site</v>
      </c>
    </row>
    <row r="3394" spans="1:17" x14ac:dyDescent="0.25">
      <c r="A3394" s="28">
        <v>2023</v>
      </c>
      <c r="B3394" s="29" t="s">
        <v>11</v>
      </c>
      <c r="C3394" s="29" t="s">
        <v>12</v>
      </c>
      <c r="D3394" s="29" t="s">
        <v>51</v>
      </c>
      <c r="E3394" s="28">
        <v>222200</v>
      </c>
      <c r="F3394" s="29" t="s">
        <v>14</v>
      </c>
      <c r="G3394" s="28">
        <v>222200</v>
      </c>
      <c r="H3394" s="29" t="s">
        <v>17</v>
      </c>
      <c r="I3394" s="28">
        <v>0</v>
      </c>
      <c r="J3394" s="29" t="s">
        <v>17</v>
      </c>
      <c r="K3394" s="29" t="s">
        <v>33</v>
      </c>
      <c r="L3394" s="29" t="str">
        <f>_xlfn.XLOOKUP($D3394,mapping!$B$2:$B$124,mapping!$A$2:$A$124,,0)</f>
        <v>Applied Scientist</v>
      </c>
      <c r="M3394" s="29" t="str">
        <f>_xlfn.XLOOKUP($C3394,mapping!$J$2:$J$5,mapping!$K$2:$K$5,,0)</f>
        <v>Full-Time</v>
      </c>
      <c r="N3394" s="29" t="str">
        <f>_xlfn.XLOOKUP($B3394,mapping!$G$2:$G$5,mapping!$H$2:$H$5,,0)</f>
        <v>Mid-Level</v>
      </c>
      <c r="O3394" s="29" t="str">
        <f>_xlfn.XLOOKUP($J3394,mapping!$D$2:$D$56,mapping!$E$2:$E$56,,0)</f>
        <v>United States</v>
      </c>
      <c r="P3394" s="29" t="str">
        <f>_xlfn.XLOOKUP($K3394,mapping!$P$2:$P$4,mapping!$Q$2:$Q$4,,0)</f>
        <v>Large</v>
      </c>
      <c r="Q3394" s="29" t="str">
        <f>_xlfn.XLOOKUP($I3394,mapping!$M$2:$M$4,mapping!$N$2:$N$4,,0)</f>
        <v>On-site</v>
      </c>
    </row>
    <row r="3395" spans="1:17" x14ac:dyDescent="0.25">
      <c r="A3395" s="28">
        <v>2023</v>
      </c>
      <c r="B3395" s="29" t="s">
        <v>21</v>
      </c>
      <c r="C3395" s="29" t="s">
        <v>12</v>
      </c>
      <c r="D3395" s="29" t="s">
        <v>62</v>
      </c>
      <c r="E3395" s="28">
        <v>79600</v>
      </c>
      <c r="F3395" s="29" t="s">
        <v>14</v>
      </c>
      <c r="G3395" s="28">
        <v>79600</v>
      </c>
      <c r="H3395" s="29" t="s">
        <v>17</v>
      </c>
      <c r="I3395" s="28">
        <v>0</v>
      </c>
      <c r="J3395" s="29" t="s">
        <v>17</v>
      </c>
      <c r="K3395" s="29" t="s">
        <v>33</v>
      </c>
      <c r="L3395" s="29" t="str">
        <f>_xlfn.XLOOKUP($D3395,mapping!$B$2:$B$124,mapping!$A$2:$A$124,,0)</f>
        <v>Business Intelligence</v>
      </c>
      <c r="M3395" s="29" t="str">
        <f>_xlfn.XLOOKUP($C3395,mapping!$J$2:$J$5,mapping!$K$2:$K$5,,0)</f>
        <v>Full-Time</v>
      </c>
      <c r="N3395" s="29" t="str">
        <f>_xlfn.XLOOKUP($B3395,mapping!$G$2:$G$5,mapping!$H$2:$H$5,,0)</f>
        <v>Senior</v>
      </c>
      <c r="O3395" s="29" t="str">
        <f>_xlfn.XLOOKUP($J3395,mapping!$D$2:$D$56,mapping!$E$2:$E$56,,0)</f>
        <v>United States</v>
      </c>
      <c r="P3395" s="29" t="str">
        <f>_xlfn.XLOOKUP($K3395,mapping!$P$2:$P$4,mapping!$Q$2:$Q$4,,0)</f>
        <v>Large</v>
      </c>
      <c r="Q3395" s="29" t="str">
        <f>_xlfn.XLOOKUP($I3395,mapping!$M$2:$M$4,mapping!$N$2:$N$4,,0)</f>
        <v>On-site</v>
      </c>
    </row>
    <row r="3396" spans="1:17" x14ac:dyDescent="0.25">
      <c r="A3396" s="28">
        <v>2024</v>
      </c>
      <c r="B3396" s="29" t="s">
        <v>29</v>
      </c>
      <c r="C3396" s="29" t="s">
        <v>12</v>
      </c>
      <c r="D3396" s="29" t="s">
        <v>43</v>
      </c>
      <c r="E3396" s="28">
        <v>200000</v>
      </c>
      <c r="F3396" s="29" t="s">
        <v>14</v>
      </c>
      <c r="G3396" s="28">
        <v>200000</v>
      </c>
      <c r="H3396" s="29" t="s">
        <v>17</v>
      </c>
      <c r="I3396" s="28">
        <v>0</v>
      </c>
      <c r="J3396" s="29" t="s">
        <v>17</v>
      </c>
      <c r="K3396" s="29" t="s">
        <v>16</v>
      </c>
      <c r="L3396" s="29" t="str">
        <f>_xlfn.XLOOKUP($D3396,mapping!$B$2:$B$124,mapping!$A$2:$A$124,,0)</f>
        <v>Researcher</v>
      </c>
      <c r="M3396" s="29" t="str">
        <f>_xlfn.XLOOKUP($C3396,mapping!$J$2:$J$5,mapping!$K$2:$K$5,,0)</f>
        <v>Full-Time</v>
      </c>
      <c r="N3396" s="29" t="str">
        <f>_xlfn.XLOOKUP($B3396,mapping!$G$2:$G$5,mapping!$H$2:$H$5,,0)</f>
        <v>Junior</v>
      </c>
      <c r="O3396" s="29" t="str">
        <f>_xlfn.XLOOKUP($J3396,mapping!$D$2:$D$56,mapping!$E$2:$E$56,,0)</f>
        <v>United States</v>
      </c>
      <c r="P3396" s="29" t="str">
        <f>_xlfn.XLOOKUP($K3396,mapping!$P$2:$P$4,mapping!$Q$2:$Q$4,,0)</f>
        <v>Medium</v>
      </c>
      <c r="Q3396" s="29" t="str">
        <f>_xlfn.XLOOKUP($I3396,mapping!$M$2:$M$4,mapping!$N$2:$N$4,,0)</f>
        <v>On-site</v>
      </c>
    </row>
    <row r="3397" spans="1:17" x14ac:dyDescent="0.25">
      <c r="A3397" s="28">
        <v>2024</v>
      </c>
      <c r="B3397" s="29" t="s">
        <v>11</v>
      </c>
      <c r="C3397" s="29" t="s">
        <v>12</v>
      </c>
      <c r="D3397" s="29" t="s">
        <v>26</v>
      </c>
      <c r="E3397" s="28">
        <v>193000</v>
      </c>
      <c r="F3397" s="29" t="s">
        <v>14</v>
      </c>
      <c r="G3397" s="28">
        <v>193000</v>
      </c>
      <c r="H3397" s="29" t="s">
        <v>17</v>
      </c>
      <c r="I3397" s="28">
        <v>0</v>
      </c>
      <c r="J3397" s="29" t="s">
        <v>17</v>
      </c>
      <c r="K3397" s="29" t="s">
        <v>16</v>
      </c>
      <c r="L3397" s="29" t="str">
        <f>_xlfn.XLOOKUP($D3397,mapping!$B$2:$B$124,mapping!$A$2:$A$124,,0)</f>
        <v>Data Engineer</v>
      </c>
      <c r="M3397" s="29" t="str">
        <f>_xlfn.XLOOKUP($C3397,mapping!$J$2:$J$5,mapping!$K$2:$K$5,,0)</f>
        <v>Full-Time</v>
      </c>
      <c r="N3397" s="29" t="str">
        <f>_xlfn.XLOOKUP($B3397,mapping!$G$2:$G$5,mapping!$H$2:$H$5,,0)</f>
        <v>Mid-Level</v>
      </c>
      <c r="O3397" s="29" t="str">
        <f>_xlfn.XLOOKUP($J3397,mapping!$D$2:$D$56,mapping!$E$2:$E$56,,0)</f>
        <v>United States</v>
      </c>
      <c r="P3397" s="29" t="str">
        <f>_xlfn.XLOOKUP($K3397,mapping!$P$2:$P$4,mapping!$Q$2:$Q$4,,0)</f>
        <v>Medium</v>
      </c>
      <c r="Q3397" s="29" t="str">
        <f>_xlfn.XLOOKUP($I3397,mapping!$M$2:$M$4,mapping!$N$2:$N$4,,0)</f>
        <v>On-site</v>
      </c>
    </row>
    <row r="3398" spans="1:17" x14ac:dyDescent="0.25">
      <c r="A3398" s="28">
        <v>2023</v>
      </c>
      <c r="B3398" s="29" t="s">
        <v>21</v>
      </c>
      <c r="C3398" s="29" t="s">
        <v>12</v>
      </c>
      <c r="D3398" s="29" t="s">
        <v>26</v>
      </c>
      <c r="E3398" s="28">
        <v>175000</v>
      </c>
      <c r="F3398" s="29" t="s">
        <v>14</v>
      </c>
      <c r="G3398" s="28">
        <v>175000</v>
      </c>
      <c r="H3398" s="29" t="s">
        <v>17</v>
      </c>
      <c r="I3398" s="28">
        <v>100</v>
      </c>
      <c r="J3398" s="29" t="s">
        <v>17</v>
      </c>
      <c r="K3398" s="29" t="s">
        <v>16</v>
      </c>
      <c r="L3398" s="29" t="str">
        <f>_xlfn.XLOOKUP($D3398,mapping!$B$2:$B$124,mapping!$A$2:$A$124,,0)</f>
        <v>Data Engineer</v>
      </c>
      <c r="M3398" s="29" t="str">
        <f>_xlfn.XLOOKUP($C3398,mapping!$J$2:$J$5,mapping!$K$2:$K$5,,0)</f>
        <v>Full-Time</v>
      </c>
      <c r="N3398" s="29" t="str">
        <f>_xlfn.XLOOKUP($B3398,mapping!$G$2:$G$5,mapping!$H$2:$H$5,,0)</f>
        <v>Senior</v>
      </c>
      <c r="O3398" s="29" t="str">
        <f>_xlfn.XLOOKUP($J3398,mapping!$D$2:$D$56,mapping!$E$2:$E$56,,0)</f>
        <v>United States</v>
      </c>
      <c r="P3398" s="29" t="str">
        <f>_xlfn.XLOOKUP($K3398,mapping!$P$2:$P$4,mapping!$Q$2:$Q$4,,0)</f>
        <v>Medium</v>
      </c>
      <c r="Q3398" s="29" t="str">
        <f>_xlfn.XLOOKUP($I3398,mapping!$M$2:$M$4,mapping!$N$2:$N$4,,0)</f>
        <v>Remote</v>
      </c>
    </row>
    <row r="3399" spans="1:17" x14ac:dyDescent="0.25">
      <c r="A3399" s="28">
        <v>2024</v>
      </c>
      <c r="B3399" s="29" t="s">
        <v>21</v>
      </c>
      <c r="C3399" s="29" t="s">
        <v>12</v>
      </c>
      <c r="D3399" s="29" t="s">
        <v>69</v>
      </c>
      <c r="E3399" s="28">
        <v>131200</v>
      </c>
      <c r="F3399" s="29" t="s">
        <v>14</v>
      </c>
      <c r="G3399" s="28">
        <v>131200</v>
      </c>
      <c r="H3399" s="29" t="s">
        <v>17</v>
      </c>
      <c r="I3399" s="28">
        <v>100</v>
      </c>
      <c r="J3399" s="29" t="s">
        <v>17</v>
      </c>
      <c r="K3399" s="29" t="s">
        <v>16</v>
      </c>
      <c r="L3399" s="29" t="str">
        <f>_xlfn.XLOOKUP($D3399,mapping!$B$2:$B$124,mapping!$A$2:$A$124,,0)</f>
        <v>Data Manager</v>
      </c>
      <c r="M3399" s="29" t="str">
        <f>_xlfn.XLOOKUP($C3399,mapping!$J$2:$J$5,mapping!$K$2:$K$5,,0)</f>
        <v>Full-Time</v>
      </c>
      <c r="N3399" s="29" t="str">
        <f>_xlfn.XLOOKUP($B3399,mapping!$G$2:$G$5,mapping!$H$2:$H$5,,0)</f>
        <v>Senior</v>
      </c>
      <c r="O3399" s="29" t="str">
        <f>_xlfn.XLOOKUP($J3399,mapping!$D$2:$D$56,mapping!$E$2:$E$56,,0)</f>
        <v>United States</v>
      </c>
      <c r="P3399" s="29" t="str">
        <f>_xlfn.XLOOKUP($K3399,mapping!$P$2:$P$4,mapping!$Q$2:$Q$4,,0)</f>
        <v>Medium</v>
      </c>
      <c r="Q3399" s="29" t="str">
        <f>_xlfn.XLOOKUP($I3399,mapping!$M$2:$M$4,mapping!$N$2:$N$4,,0)</f>
        <v>Remote</v>
      </c>
    </row>
    <row r="3400" spans="1:17" x14ac:dyDescent="0.25">
      <c r="A3400" s="28">
        <v>2023</v>
      </c>
      <c r="B3400" s="29" t="s">
        <v>21</v>
      </c>
      <c r="C3400" s="29" t="s">
        <v>12</v>
      </c>
      <c r="D3400" s="29" t="s">
        <v>50</v>
      </c>
      <c r="E3400" s="28">
        <v>170000</v>
      </c>
      <c r="F3400" s="29" t="s">
        <v>14</v>
      </c>
      <c r="G3400" s="28">
        <v>170000</v>
      </c>
      <c r="H3400" s="29" t="s">
        <v>17</v>
      </c>
      <c r="I3400" s="28">
        <v>0</v>
      </c>
      <c r="J3400" s="29" t="s">
        <v>17</v>
      </c>
      <c r="K3400" s="29" t="s">
        <v>16</v>
      </c>
      <c r="L3400" s="29" t="str">
        <f>_xlfn.XLOOKUP($D3400,mapping!$B$2:$B$124,mapping!$A$2:$A$124,,0)</f>
        <v>Machine Learning Engineer</v>
      </c>
      <c r="M3400" s="29" t="str">
        <f>_xlfn.XLOOKUP($C3400,mapping!$J$2:$J$5,mapping!$K$2:$K$5,,0)</f>
        <v>Full-Time</v>
      </c>
      <c r="N3400" s="29" t="str">
        <f>_xlfn.XLOOKUP($B3400,mapping!$G$2:$G$5,mapping!$H$2:$H$5,,0)</f>
        <v>Senior</v>
      </c>
      <c r="O3400" s="29" t="str">
        <f>_xlfn.XLOOKUP($J3400,mapping!$D$2:$D$56,mapping!$E$2:$E$56,,0)</f>
        <v>United States</v>
      </c>
      <c r="P3400" s="29" t="str">
        <f>_xlfn.XLOOKUP($K3400,mapping!$P$2:$P$4,mapping!$Q$2:$Q$4,,0)</f>
        <v>Medium</v>
      </c>
      <c r="Q3400" s="29" t="str">
        <f>_xlfn.XLOOKUP($I3400,mapping!$M$2:$M$4,mapping!$N$2:$N$4,,0)</f>
        <v>On-site</v>
      </c>
    </row>
    <row r="3401" spans="1:17" x14ac:dyDescent="0.25">
      <c r="A3401" s="28">
        <v>2024</v>
      </c>
      <c r="B3401" s="29" t="s">
        <v>11</v>
      </c>
      <c r="C3401" s="29" t="s">
        <v>12</v>
      </c>
      <c r="D3401" s="29" t="s">
        <v>59</v>
      </c>
      <c r="E3401" s="28">
        <v>68850</v>
      </c>
      <c r="F3401" s="29" t="s">
        <v>14</v>
      </c>
      <c r="G3401" s="28">
        <v>68850</v>
      </c>
      <c r="H3401" s="29" t="s">
        <v>17</v>
      </c>
      <c r="I3401" s="28">
        <v>0</v>
      </c>
      <c r="J3401" s="29" t="s">
        <v>17</v>
      </c>
      <c r="K3401" s="29" t="s">
        <v>16</v>
      </c>
      <c r="L3401" s="29" t="str">
        <f>_xlfn.XLOOKUP($D3401,mapping!$B$2:$B$124,mapping!$A$2:$A$124,,0)</f>
        <v>Data Specialist</v>
      </c>
      <c r="M3401" s="29" t="str">
        <f>_xlfn.XLOOKUP($C3401,mapping!$J$2:$J$5,mapping!$K$2:$K$5,,0)</f>
        <v>Full-Time</v>
      </c>
      <c r="N3401" s="29" t="str">
        <f>_xlfn.XLOOKUP($B3401,mapping!$G$2:$G$5,mapping!$H$2:$H$5,,0)</f>
        <v>Mid-Level</v>
      </c>
      <c r="O3401" s="29" t="str">
        <f>_xlfn.XLOOKUP($J3401,mapping!$D$2:$D$56,mapping!$E$2:$E$56,,0)</f>
        <v>United States</v>
      </c>
      <c r="P3401" s="29" t="str">
        <f>_xlfn.XLOOKUP($K3401,mapping!$P$2:$P$4,mapping!$Q$2:$Q$4,,0)</f>
        <v>Medium</v>
      </c>
      <c r="Q3401" s="29" t="str">
        <f>_xlfn.XLOOKUP($I3401,mapping!$M$2:$M$4,mapping!$N$2:$N$4,,0)</f>
        <v>On-site</v>
      </c>
    </row>
    <row r="3402" spans="1:17" x14ac:dyDescent="0.25">
      <c r="A3402" s="28">
        <v>2023</v>
      </c>
      <c r="B3402" s="29" t="s">
        <v>21</v>
      </c>
      <c r="C3402" s="29" t="s">
        <v>12</v>
      </c>
      <c r="D3402" s="29" t="s">
        <v>18</v>
      </c>
      <c r="E3402" s="28">
        <v>184000</v>
      </c>
      <c r="F3402" s="29" t="s">
        <v>14</v>
      </c>
      <c r="G3402" s="28">
        <v>184000</v>
      </c>
      <c r="H3402" s="29" t="s">
        <v>17</v>
      </c>
      <c r="I3402" s="28">
        <v>0</v>
      </c>
      <c r="J3402" s="29" t="s">
        <v>17</v>
      </c>
      <c r="K3402" s="29" t="s">
        <v>16</v>
      </c>
      <c r="L3402" s="29" t="str">
        <f>_xlfn.XLOOKUP($D3402,mapping!$B$2:$B$124,mapping!$A$2:$A$124,,0)</f>
        <v>Machine Learning Engineer</v>
      </c>
      <c r="M3402" s="29" t="str">
        <f>_xlfn.XLOOKUP($C3402,mapping!$J$2:$J$5,mapping!$K$2:$K$5,,0)</f>
        <v>Full-Time</v>
      </c>
      <c r="N3402" s="29" t="str">
        <f>_xlfn.XLOOKUP($B3402,mapping!$G$2:$G$5,mapping!$H$2:$H$5,,0)</f>
        <v>Senior</v>
      </c>
      <c r="O3402" s="29" t="str">
        <f>_xlfn.XLOOKUP($J3402,mapping!$D$2:$D$56,mapping!$E$2:$E$56,,0)</f>
        <v>United States</v>
      </c>
      <c r="P3402" s="29" t="str">
        <f>_xlfn.XLOOKUP($K3402,mapping!$P$2:$P$4,mapping!$Q$2:$Q$4,,0)</f>
        <v>Medium</v>
      </c>
      <c r="Q3402" s="29" t="str">
        <f>_xlfn.XLOOKUP($I3402,mapping!$M$2:$M$4,mapping!$N$2:$N$4,,0)</f>
        <v>On-site</v>
      </c>
    </row>
    <row r="3403" spans="1:17" x14ac:dyDescent="0.25">
      <c r="A3403" s="28">
        <v>2024</v>
      </c>
      <c r="B3403" s="29" t="s">
        <v>11</v>
      </c>
      <c r="C3403" s="29" t="s">
        <v>12</v>
      </c>
      <c r="D3403" s="29" t="s">
        <v>26</v>
      </c>
      <c r="E3403" s="28">
        <v>210100</v>
      </c>
      <c r="F3403" s="29" t="s">
        <v>14</v>
      </c>
      <c r="G3403" s="28">
        <v>210100</v>
      </c>
      <c r="H3403" s="29" t="s">
        <v>17</v>
      </c>
      <c r="I3403" s="28">
        <v>0</v>
      </c>
      <c r="J3403" s="29" t="s">
        <v>17</v>
      </c>
      <c r="K3403" s="29" t="s">
        <v>16</v>
      </c>
      <c r="L3403" s="29" t="str">
        <f>_xlfn.XLOOKUP($D3403,mapping!$B$2:$B$124,mapping!$A$2:$A$124,,0)</f>
        <v>Data Engineer</v>
      </c>
      <c r="M3403" s="29" t="str">
        <f>_xlfn.XLOOKUP($C3403,mapping!$J$2:$J$5,mapping!$K$2:$K$5,,0)</f>
        <v>Full-Time</v>
      </c>
      <c r="N3403" s="29" t="str">
        <f>_xlfn.XLOOKUP($B3403,mapping!$G$2:$G$5,mapping!$H$2:$H$5,,0)</f>
        <v>Mid-Level</v>
      </c>
      <c r="O3403" s="29" t="str">
        <f>_xlfn.XLOOKUP($J3403,mapping!$D$2:$D$56,mapping!$E$2:$E$56,,0)</f>
        <v>United States</v>
      </c>
      <c r="P3403" s="29" t="str">
        <f>_xlfn.XLOOKUP($K3403,mapping!$P$2:$P$4,mapping!$Q$2:$Q$4,,0)</f>
        <v>Medium</v>
      </c>
      <c r="Q3403" s="29" t="str">
        <f>_xlfn.XLOOKUP($I3403,mapping!$M$2:$M$4,mapping!$N$2:$N$4,,0)</f>
        <v>On-site</v>
      </c>
    </row>
    <row r="3404" spans="1:17" x14ac:dyDescent="0.25">
      <c r="A3404" s="28">
        <v>2024</v>
      </c>
      <c r="B3404" s="29" t="s">
        <v>29</v>
      </c>
      <c r="C3404" s="29" t="s">
        <v>12</v>
      </c>
      <c r="D3404" s="29" t="s">
        <v>43</v>
      </c>
      <c r="E3404" s="28">
        <v>105000</v>
      </c>
      <c r="F3404" s="29" t="s">
        <v>14</v>
      </c>
      <c r="G3404" s="28">
        <v>105000</v>
      </c>
      <c r="H3404" s="29" t="s">
        <v>17</v>
      </c>
      <c r="I3404" s="28">
        <v>100</v>
      </c>
      <c r="J3404" s="29" t="s">
        <v>17</v>
      </c>
      <c r="K3404" s="29" t="s">
        <v>16</v>
      </c>
      <c r="L3404" s="29" t="str">
        <f>_xlfn.XLOOKUP($D3404,mapping!$B$2:$B$124,mapping!$A$2:$A$124,,0)</f>
        <v>Researcher</v>
      </c>
      <c r="M3404" s="29" t="str">
        <f>_xlfn.XLOOKUP($C3404,mapping!$J$2:$J$5,mapping!$K$2:$K$5,,0)</f>
        <v>Full-Time</v>
      </c>
      <c r="N3404" s="29" t="str">
        <f>_xlfn.XLOOKUP($B3404,mapping!$G$2:$G$5,mapping!$H$2:$H$5,,0)</f>
        <v>Junior</v>
      </c>
      <c r="O3404" s="29" t="str">
        <f>_xlfn.XLOOKUP($J3404,mapping!$D$2:$D$56,mapping!$E$2:$E$56,,0)</f>
        <v>United States</v>
      </c>
      <c r="P3404" s="29" t="str">
        <f>_xlfn.XLOOKUP($K3404,mapping!$P$2:$P$4,mapping!$Q$2:$Q$4,,0)</f>
        <v>Medium</v>
      </c>
      <c r="Q3404" s="29" t="str">
        <f>_xlfn.XLOOKUP($I3404,mapping!$M$2:$M$4,mapping!$N$2:$N$4,,0)</f>
        <v>Remote</v>
      </c>
    </row>
    <row r="3405" spans="1:17" x14ac:dyDescent="0.25">
      <c r="A3405" s="28">
        <v>2024</v>
      </c>
      <c r="B3405" s="29" t="s">
        <v>11</v>
      </c>
      <c r="C3405" s="29" t="s">
        <v>12</v>
      </c>
      <c r="D3405" s="29" t="s">
        <v>69</v>
      </c>
      <c r="E3405" s="28">
        <v>47500</v>
      </c>
      <c r="F3405" s="29" t="s">
        <v>14</v>
      </c>
      <c r="G3405" s="28">
        <v>47500</v>
      </c>
      <c r="H3405" s="29" t="s">
        <v>17</v>
      </c>
      <c r="I3405" s="28">
        <v>0</v>
      </c>
      <c r="J3405" s="29" t="s">
        <v>17</v>
      </c>
      <c r="K3405" s="29" t="s">
        <v>16</v>
      </c>
      <c r="L3405" s="29" t="str">
        <f>_xlfn.XLOOKUP($D3405,mapping!$B$2:$B$124,mapping!$A$2:$A$124,,0)</f>
        <v>Data Manager</v>
      </c>
      <c r="M3405" s="29" t="str">
        <f>_xlfn.XLOOKUP($C3405,mapping!$J$2:$J$5,mapping!$K$2:$K$5,,0)</f>
        <v>Full-Time</v>
      </c>
      <c r="N3405" s="29" t="str">
        <f>_xlfn.XLOOKUP($B3405,mapping!$G$2:$G$5,mapping!$H$2:$H$5,,0)</f>
        <v>Mid-Level</v>
      </c>
      <c r="O3405" s="29" t="str">
        <f>_xlfn.XLOOKUP($J3405,mapping!$D$2:$D$56,mapping!$E$2:$E$56,,0)</f>
        <v>United States</v>
      </c>
      <c r="P3405" s="29" t="str">
        <f>_xlfn.XLOOKUP($K3405,mapping!$P$2:$P$4,mapping!$Q$2:$Q$4,,0)</f>
        <v>Medium</v>
      </c>
      <c r="Q3405" s="29" t="str">
        <f>_xlfn.XLOOKUP($I3405,mapping!$M$2:$M$4,mapping!$N$2:$N$4,,0)</f>
        <v>On-site</v>
      </c>
    </row>
    <row r="3406" spans="1:17" x14ac:dyDescent="0.25">
      <c r="A3406" s="28">
        <v>2024</v>
      </c>
      <c r="B3406" s="29" t="s">
        <v>21</v>
      </c>
      <c r="C3406" s="29" t="s">
        <v>12</v>
      </c>
      <c r="D3406" s="29" t="s">
        <v>18</v>
      </c>
      <c r="E3406" s="28">
        <v>151600</v>
      </c>
      <c r="F3406" s="29" t="s">
        <v>14</v>
      </c>
      <c r="G3406" s="28">
        <v>151600</v>
      </c>
      <c r="H3406" s="29" t="s">
        <v>17</v>
      </c>
      <c r="I3406" s="28">
        <v>0</v>
      </c>
      <c r="J3406" s="29" t="s">
        <v>17</v>
      </c>
      <c r="K3406" s="29" t="s">
        <v>16</v>
      </c>
      <c r="L3406" s="29" t="str">
        <f>_xlfn.XLOOKUP($D3406,mapping!$B$2:$B$124,mapping!$A$2:$A$124,,0)</f>
        <v>Machine Learning Engineer</v>
      </c>
      <c r="M3406" s="29" t="str">
        <f>_xlfn.XLOOKUP($C3406,mapping!$J$2:$J$5,mapping!$K$2:$K$5,,0)</f>
        <v>Full-Time</v>
      </c>
      <c r="N3406" s="29" t="str">
        <f>_xlfn.XLOOKUP($B3406,mapping!$G$2:$G$5,mapping!$H$2:$H$5,,0)</f>
        <v>Senior</v>
      </c>
      <c r="O3406" s="29" t="str">
        <f>_xlfn.XLOOKUP($J3406,mapping!$D$2:$D$56,mapping!$E$2:$E$56,,0)</f>
        <v>United States</v>
      </c>
      <c r="P3406" s="29" t="str">
        <f>_xlfn.XLOOKUP($K3406,mapping!$P$2:$P$4,mapping!$Q$2:$Q$4,,0)</f>
        <v>Medium</v>
      </c>
      <c r="Q3406" s="29" t="str">
        <f>_xlfn.XLOOKUP($I3406,mapping!$M$2:$M$4,mapping!$N$2:$N$4,,0)</f>
        <v>On-site</v>
      </c>
    </row>
    <row r="3407" spans="1:17" x14ac:dyDescent="0.25">
      <c r="A3407" s="28">
        <v>2023</v>
      </c>
      <c r="B3407" s="29" t="s">
        <v>21</v>
      </c>
      <c r="C3407" s="29" t="s">
        <v>12</v>
      </c>
      <c r="D3407" s="29" t="s">
        <v>22</v>
      </c>
      <c r="E3407" s="28">
        <v>104000</v>
      </c>
      <c r="F3407" s="29" t="s">
        <v>14</v>
      </c>
      <c r="G3407" s="28">
        <v>104000</v>
      </c>
      <c r="H3407" s="29" t="s">
        <v>17</v>
      </c>
      <c r="I3407" s="28">
        <v>100</v>
      </c>
      <c r="J3407" s="29" t="s">
        <v>17</v>
      </c>
      <c r="K3407" s="29" t="s">
        <v>16</v>
      </c>
      <c r="L3407" s="29" t="str">
        <f>_xlfn.XLOOKUP($D3407,mapping!$B$2:$B$124,mapping!$A$2:$A$124,,0)</f>
        <v>Data Scientist</v>
      </c>
      <c r="M3407" s="29" t="str">
        <f>_xlfn.XLOOKUP($C3407,mapping!$J$2:$J$5,mapping!$K$2:$K$5,,0)</f>
        <v>Full-Time</v>
      </c>
      <c r="N3407" s="29" t="str">
        <f>_xlfn.XLOOKUP($B3407,mapping!$G$2:$G$5,mapping!$H$2:$H$5,,0)</f>
        <v>Senior</v>
      </c>
      <c r="O3407" s="29" t="str">
        <f>_xlfn.XLOOKUP($J3407,mapping!$D$2:$D$56,mapping!$E$2:$E$56,,0)</f>
        <v>United States</v>
      </c>
      <c r="P3407" s="29" t="str">
        <f>_xlfn.XLOOKUP($K3407,mapping!$P$2:$P$4,mapping!$Q$2:$Q$4,,0)</f>
        <v>Medium</v>
      </c>
      <c r="Q3407" s="29" t="str">
        <f>_xlfn.XLOOKUP($I3407,mapping!$M$2:$M$4,mapping!$N$2:$N$4,,0)</f>
        <v>Remote</v>
      </c>
    </row>
    <row r="3408" spans="1:17" x14ac:dyDescent="0.25">
      <c r="A3408" s="28">
        <v>2023</v>
      </c>
      <c r="B3408" s="29" t="s">
        <v>21</v>
      </c>
      <c r="C3408" s="29" t="s">
        <v>12</v>
      </c>
      <c r="D3408" s="29" t="s">
        <v>22</v>
      </c>
      <c r="E3408" s="28">
        <v>140000</v>
      </c>
      <c r="F3408" s="29" t="s">
        <v>14</v>
      </c>
      <c r="G3408" s="28">
        <v>140000</v>
      </c>
      <c r="H3408" s="29" t="s">
        <v>17</v>
      </c>
      <c r="I3408" s="28">
        <v>100</v>
      </c>
      <c r="J3408" s="29" t="s">
        <v>17</v>
      </c>
      <c r="K3408" s="29" t="s">
        <v>16</v>
      </c>
      <c r="L3408" s="29" t="str">
        <f>_xlfn.XLOOKUP($D3408,mapping!$B$2:$B$124,mapping!$A$2:$A$124,,0)</f>
        <v>Data Scientist</v>
      </c>
      <c r="M3408" s="29" t="str">
        <f>_xlfn.XLOOKUP($C3408,mapping!$J$2:$J$5,mapping!$K$2:$K$5,,0)</f>
        <v>Full-Time</v>
      </c>
      <c r="N3408" s="29" t="str">
        <f>_xlfn.XLOOKUP($B3408,mapping!$G$2:$G$5,mapping!$H$2:$H$5,,0)</f>
        <v>Senior</v>
      </c>
      <c r="O3408" s="29" t="str">
        <f>_xlfn.XLOOKUP($J3408,mapping!$D$2:$D$56,mapping!$E$2:$E$56,,0)</f>
        <v>United States</v>
      </c>
      <c r="P3408" s="29" t="str">
        <f>_xlfn.XLOOKUP($K3408,mapping!$P$2:$P$4,mapping!$Q$2:$Q$4,,0)</f>
        <v>Medium</v>
      </c>
      <c r="Q3408" s="29" t="str">
        <f>_xlfn.XLOOKUP($I3408,mapping!$M$2:$M$4,mapping!$N$2:$N$4,,0)</f>
        <v>Remote</v>
      </c>
    </row>
    <row r="3409" spans="1:17" x14ac:dyDescent="0.25">
      <c r="A3409" s="28">
        <v>2024</v>
      </c>
      <c r="B3409" s="29" t="s">
        <v>29</v>
      </c>
      <c r="C3409" s="29" t="s">
        <v>24</v>
      </c>
      <c r="D3409" s="29" t="s">
        <v>13</v>
      </c>
      <c r="E3409" s="28">
        <v>93000</v>
      </c>
      <c r="F3409" s="29" t="s">
        <v>14</v>
      </c>
      <c r="G3409" s="28">
        <v>93000</v>
      </c>
      <c r="H3409" s="29" t="s">
        <v>17</v>
      </c>
      <c r="I3409" s="28">
        <v>0</v>
      </c>
      <c r="J3409" s="29" t="s">
        <v>17</v>
      </c>
      <c r="K3409" s="29" t="s">
        <v>16</v>
      </c>
      <c r="L3409" s="29" t="str">
        <f>_xlfn.XLOOKUP($D3409,mapping!$B$2:$B$124,mapping!$A$2:$A$124,,0)</f>
        <v>Data Analyst</v>
      </c>
      <c r="M3409" s="29" t="str">
        <f>_xlfn.XLOOKUP($C3409,mapping!$J$2:$J$5,mapping!$K$2:$K$5,,0)</f>
        <v>Part-Time</v>
      </c>
      <c r="N3409" s="29" t="str">
        <f>_xlfn.XLOOKUP($B3409,mapping!$G$2:$G$5,mapping!$H$2:$H$5,,0)</f>
        <v>Junior</v>
      </c>
      <c r="O3409" s="29" t="str">
        <f>_xlfn.XLOOKUP($J3409,mapping!$D$2:$D$56,mapping!$E$2:$E$56,,0)</f>
        <v>United States</v>
      </c>
      <c r="P3409" s="29" t="str">
        <f>_xlfn.XLOOKUP($K3409,mapping!$P$2:$P$4,mapping!$Q$2:$Q$4,,0)</f>
        <v>Medium</v>
      </c>
      <c r="Q3409" s="29" t="str">
        <f>_xlfn.XLOOKUP($I3409,mapping!$M$2:$M$4,mapping!$N$2:$N$4,,0)</f>
        <v>On-site</v>
      </c>
    </row>
    <row r="3410" spans="1:17" x14ac:dyDescent="0.25">
      <c r="A3410" s="28">
        <v>2023</v>
      </c>
      <c r="B3410" s="29" t="s">
        <v>21</v>
      </c>
      <c r="C3410" s="29" t="s">
        <v>12</v>
      </c>
      <c r="D3410" s="29" t="s">
        <v>34</v>
      </c>
      <c r="E3410" s="28">
        <v>225000</v>
      </c>
      <c r="F3410" s="29" t="s">
        <v>14</v>
      </c>
      <c r="G3410" s="28">
        <v>225000</v>
      </c>
      <c r="H3410" s="29" t="s">
        <v>17</v>
      </c>
      <c r="I3410" s="28">
        <v>0</v>
      </c>
      <c r="J3410" s="29" t="s">
        <v>17</v>
      </c>
      <c r="K3410" s="29" t="s">
        <v>16</v>
      </c>
      <c r="L3410" s="29" t="str">
        <f>_xlfn.XLOOKUP($D3410,mapping!$B$2:$B$124,mapping!$A$2:$A$124,,0)</f>
        <v>Researcher</v>
      </c>
      <c r="M3410" s="29" t="str">
        <f>_xlfn.XLOOKUP($C3410,mapping!$J$2:$J$5,mapping!$K$2:$K$5,,0)</f>
        <v>Full-Time</v>
      </c>
      <c r="N3410" s="29" t="str">
        <f>_xlfn.XLOOKUP($B3410,mapping!$G$2:$G$5,mapping!$H$2:$H$5,,0)</f>
        <v>Senior</v>
      </c>
      <c r="O3410" s="29" t="str">
        <f>_xlfn.XLOOKUP($J3410,mapping!$D$2:$D$56,mapping!$E$2:$E$56,,0)</f>
        <v>United States</v>
      </c>
      <c r="P3410" s="29" t="str">
        <f>_xlfn.XLOOKUP($K3410,mapping!$P$2:$P$4,mapping!$Q$2:$Q$4,,0)</f>
        <v>Medium</v>
      </c>
      <c r="Q3410" s="29" t="str">
        <f>_xlfn.XLOOKUP($I3410,mapping!$M$2:$M$4,mapping!$N$2:$N$4,,0)</f>
        <v>On-site</v>
      </c>
    </row>
    <row r="3411" spans="1:17" x14ac:dyDescent="0.25">
      <c r="A3411" s="28">
        <v>2024</v>
      </c>
      <c r="B3411" s="29" t="s">
        <v>21</v>
      </c>
      <c r="C3411" s="29" t="s">
        <v>12</v>
      </c>
      <c r="D3411" s="29" t="s">
        <v>22</v>
      </c>
      <c r="E3411" s="28">
        <v>206000</v>
      </c>
      <c r="F3411" s="29" t="s">
        <v>14</v>
      </c>
      <c r="G3411" s="28">
        <v>206000</v>
      </c>
      <c r="H3411" s="29" t="s">
        <v>17</v>
      </c>
      <c r="I3411" s="28">
        <v>100</v>
      </c>
      <c r="J3411" s="29" t="s">
        <v>17</v>
      </c>
      <c r="K3411" s="29" t="s">
        <v>16</v>
      </c>
      <c r="L3411" s="29" t="str">
        <f>_xlfn.XLOOKUP($D3411,mapping!$B$2:$B$124,mapping!$A$2:$A$124,,0)</f>
        <v>Data Scientist</v>
      </c>
      <c r="M3411" s="29" t="str">
        <f>_xlfn.XLOOKUP($C3411,mapping!$J$2:$J$5,mapping!$K$2:$K$5,,0)</f>
        <v>Full-Time</v>
      </c>
      <c r="N3411" s="29" t="str">
        <f>_xlfn.XLOOKUP($B3411,mapping!$G$2:$G$5,mapping!$H$2:$H$5,,0)</f>
        <v>Senior</v>
      </c>
      <c r="O3411" s="29" t="str">
        <f>_xlfn.XLOOKUP($J3411,mapping!$D$2:$D$56,mapping!$E$2:$E$56,,0)</f>
        <v>United States</v>
      </c>
      <c r="P3411" s="29" t="str">
        <f>_xlfn.XLOOKUP($K3411,mapping!$P$2:$P$4,mapping!$Q$2:$Q$4,,0)</f>
        <v>Medium</v>
      </c>
      <c r="Q3411" s="29" t="str">
        <f>_xlfn.XLOOKUP($I3411,mapping!$M$2:$M$4,mapping!$N$2:$N$4,,0)</f>
        <v>Remote</v>
      </c>
    </row>
    <row r="3412" spans="1:17" x14ac:dyDescent="0.25">
      <c r="A3412" s="28">
        <v>2022</v>
      </c>
      <c r="B3412" s="29" t="s">
        <v>21</v>
      </c>
      <c r="C3412" s="29" t="s">
        <v>12</v>
      </c>
      <c r="D3412" s="29" t="s">
        <v>13</v>
      </c>
      <c r="E3412" s="28">
        <v>115000</v>
      </c>
      <c r="F3412" s="29" t="s">
        <v>14</v>
      </c>
      <c r="G3412" s="28">
        <v>115000</v>
      </c>
      <c r="H3412" s="29" t="s">
        <v>17</v>
      </c>
      <c r="I3412" s="28">
        <v>0</v>
      </c>
      <c r="J3412" s="29" t="s">
        <v>17</v>
      </c>
      <c r="K3412" s="29" t="s">
        <v>33</v>
      </c>
      <c r="L3412" s="29" t="str">
        <f>_xlfn.XLOOKUP($D3412,mapping!$B$2:$B$124,mapping!$A$2:$A$124,,0)</f>
        <v>Data Analyst</v>
      </c>
      <c r="M3412" s="29" t="str">
        <f>_xlfn.XLOOKUP($C3412,mapping!$J$2:$J$5,mapping!$K$2:$K$5,,0)</f>
        <v>Full-Time</v>
      </c>
      <c r="N3412" s="29" t="str">
        <f>_xlfn.XLOOKUP($B3412,mapping!$G$2:$G$5,mapping!$H$2:$H$5,,0)</f>
        <v>Senior</v>
      </c>
      <c r="O3412" s="29" t="str">
        <f>_xlfn.XLOOKUP($J3412,mapping!$D$2:$D$56,mapping!$E$2:$E$56,,0)</f>
        <v>United States</v>
      </c>
      <c r="P3412" s="29" t="str">
        <f>_xlfn.XLOOKUP($K3412,mapping!$P$2:$P$4,mapping!$Q$2:$Q$4,,0)</f>
        <v>Large</v>
      </c>
      <c r="Q3412" s="29" t="str">
        <f>_xlfn.XLOOKUP($I3412,mapping!$M$2:$M$4,mapping!$N$2:$N$4,,0)</f>
        <v>On-site</v>
      </c>
    </row>
    <row r="3413" spans="1:17" x14ac:dyDescent="0.25">
      <c r="A3413" s="28">
        <v>2023</v>
      </c>
      <c r="B3413" s="29" t="s">
        <v>25</v>
      </c>
      <c r="C3413" s="29" t="s">
        <v>12</v>
      </c>
      <c r="D3413" s="29" t="s">
        <v>26</v>
      </c>
      <c r="E3413" s="28">
        <v>210914</v>
      </c>
      <c r="F3413" s="29" t="s">
        <v>14</v>
      </c>
      <c r="G3413" s="28">
        <v>210914</v>
      </c>
      <c r="H3413" s="29" t="s">
        <v>17</v>
      </c>
      <c r="I3413" s="28">
        <v>100</v>
      </c>
      <c r="J3413" s="29" t="s">
        <v>17</v>
      </c>
      <c r="K3413" s="29" t="s">
        <v>16</v>
      </c>
      <c r="L3413" s="29" t="str">
        <f>_xlfn.XLOOKUP($D3413,mapping!$B$2:$B$124,mapping!$A$2:$A$124,,0)</f>
        <v>Data Engineer</v>
      </c>
      <c r="M3413" s="29" t="str">
        <f>_xlfn.XLOOKUP($C3413,mapping!$J$2:$J$5,mapping!$K$2:$K$5,,0)</f>
        <v>Full-Time</v>
      </c>
      <c r="N3413" s="29" t="str">
        <f>_xlfn.XLOOKUP($B3413,mapping!$G$2:$G$5,mapping!$H$2:$H$5,,0)</f>
        <v>Executive</v>
      </c>
      <c r="O3413" s="29" t="str">
        <f>_xlfn.XLOOKUP($J3413,mapping!$D$2:$D$56,mapping!$E$2:$E$56,,0)</f>
        <v>United States</v>
      </c>
      <c r="P3413" s="29" t="str">
        <f>_xlfn.XLOOKUP($K3413,mapping!$P$2:$P$4,mapping!$Q$2:$Q$4,,0)</f>
        <v>Medium</v>
      </c>
      <c r="Q3413" s="29" t="str">
        <f>_xlfn.XLOOKUP($I3413,mapping!$M$2:$M$4,mapping!$N$2:$N$4,,0)</f>
        <v>Remote</v>
      </c>
    </row>
    <row r="3414" spans="1:17" x14ac:dyDescent="0.25">
      <c r="A3414" s="28">
        <v>2023</v>
      </c>
      <c r="B3414" s="29" t="s">
        <v>11</v>
      </c>
      <c r="C3414" s="29" t="s">
        <v>12</v>
      </c>
      <c r="D3414" s="29" t="s">
        <v>13</v>
      </c>
      <c r="E3414" s="28">
        <v>38000</v>
      </c>
      <c r="F3414" s="29" t="s">
        <v>27</v>
      </c>
      <c r="G3414" s="28">
        <v>46755</v>
      </c>
      <c r="H3414" s="29" t="s">
        <v>28</v>
      </c>
      <c r="I3414" s="28">
        <v>0</v>
      </c>
      <c r="J3414" s="29" t="s">
        <v>28</v>
      </c>
      <c r="K3414" s="29" t="s">
        <v>16</v>
      </c>
      <c r="L3414" s="29" t="str">
        <f>_xlfn.XLOOKUP($D3414,mapping!$B$2:$B$124,mapping!$A$2:$A$124,,0)</f>
        <v>Data Analyst</v>
      </c>
      <c r="M3414" s="29" t="str">
        <f>_xlfn.XLOOKUP($C3414,mapping!$J$2:$J$5,mapping!$K$2:$K$5,,0)</f>
        <v>Full-Time</v>
      </c>
      <c r="N3414" s="29" t="str">
        <f>_xlfn.XLOOKUP($B3414,mapping!$G$2:$G$5,mapping!$H$2:$H$5,,0)</f>
        <v>Mid-Level</v>
      </c>
      <c r="O3414" s="29" t="str">
        <f>_xlfn.XLOOKUP($J3414,mapping!$D$2:$D$56,mapping!$E$2:$E$56,,0)</f>
        <v>United Kingdom</v>
      </c>
      <c r="P3414" s="29" t="str">
        <f>_xlfn.XLOOKUP($K3414,mapping!$P$2:$P$4,mapping!$Q$2:$Q$4,,0)</f>
        <v>Medium</v>
      </c>
      <c r="Q3414" s="29" t="str">
        <f>_xlfn.XLOOKUP($I3414,mapping!$M$2:$M$4,mapping!$N$2:$N$4,,0)</f>
        <v>On-site</v>
      </c>
    </row>
    <row r="3415" spans="1:17" x14ac:dyDescent="0.25">
      <c r="A3415" s="28">
        <v>2023</v>
      </c>
      <c r="B3415" s="29" t="s">
        <v>25</v>
      </c>
      <c r="C3415" s="29" t="s">
        <v>12</v>
      </c>
      <c r="D3415" s="29" t="s">
        <v>76</v>
      </c>
      <c r="E3415" s="28">
        <v>110000</v>
      </c>
      <c r="F3415" s="29" t="s">
        <v>14</v>
      </c>
      <c r="G3415" s="28">
        <v>110000</v>
      </c>
      <c r="H3415" s="29" t="s">
        <v>137</v>
      </c>
      <c r="I3415" s="28">
        <v>100</v>
      </c>
      <c r="J3415" s="29" t="s">
        <v>137</v>
      </c>
      <c r="K3415" s="29" t="s">
        <v>16</v>
      </c>
      <c r="L3415" s="29" t="str">
        <f>_xlfn.XLOOKUP($D3415,mapping!$B$2:$B$124,mapping!$A$2:$A$124,,0)</f>
        <v>Data Manager</v>
      </c>
      <c r="M3415" s="29" t="str">
        <f>_xlfn.XLOOKUP($C3415,mapping!$J$2:$J$5,mapping!$K$2:$K$5,,0)</f>
        <v>Full-Time</v>
      </c>
      <c r="N3415" s="29" t="str">
        <f>_xlfn.XLOOKUP($B3415,mapping!$G$2:$G$5,mapping!$H$2:$H$5,,0)</f>
        <v>Executive</v>
      </c>
      <c r="O3415" s="29" t="str">
        <f>_xlfn.XLOOKUP($J3415,mapping!$D$2:$D$56,mapping!$E$2:$E$56,,0)</f>
        <v>Brazil</v>
      </c>
      <c r="P3415" s="29" t="str">
        <f>_xlfn.XLOOKUP($K3415,mapping!$P$2:$P$4,mapping!$Q$2:$Q$4,,0)</f>
        <v>Medium</v>
      </c>
      <c r="Q3415" s="29" t="str">
        <f>_xlfn.XLOOKUP($I3415,mapping!$M$2:$M$4,mapping!$N$2:$N$4,,0)</f>
        <v>Remote</v>
      </c>
    </row>
    <row r="3416" spans="1:17" x14ac:dyDescent="0.25">
      <c r="A3416" s="28">
        <v>2023</v>
      </c>
      <c r="B3416" s="29" t="s">
        <v>21</v>
      </c>
      <c r="C3416" s="29" t="s">
        <v>12</v>
      </c>
      <c r="D3416" s="29" t="s">
        <v>13</v>
      </c>
      <c r="E3416" s="28">
        <v>145000</v>
      </c>
      <c r="F3416" s="29" t="s">
        <v>14</v>
      </c>
      <c r="G3416" s="28">
        <v>145000</v>
      </c>
      <c r="H3416" s="29" t="s">
        <v>17</v>
      </c>
      <c r="I3416" s="28">
        <v>0</v>
      </c>
      <c r="J3416" s="29" t="s">
        <v>17</v>
      </c>
      <c r="K3416" s="29" t="s">
        <v>16</v>
      </c>
      <c r="L3416" s="29" t="str">
        <f>_xlfn.XLOOKUP($D3416,mapping!$B$2:$B$124,mapping!$A$2:$A$124,,0)</f>
        <v>Data Analyst</v>
      </c>
      <c r="M3416" s="29" t="str">
        <f>_xlfn.XLOOKUP($C3416,mapping!$J$2:$J$5,mapping!$K$2:$K$5,,0)</f>
        <v>Full-Time</v>
      </c>
      <c r="N3416" s="29" t="str">
        <f>_xlfn.XLOOKUP($B3416,mapping!$G$2:$G$5,mapping!$H$2:$H$5,,0)</f>
        <v>Senior</v>
      </c>
      <c r="O3416" s="29" t="str">
        <f>_xlfn.XLOOKUP($J3416,mapping!$D$2:$D$56,mapping!$E$2:$E$56,,0)</f>
        <v>United States</v>
      </c>
      <c r="P3416" s="29" t="str">
        <f>_xlfn.XLOOKUP($K3416,mapping!$P$2:$P$4,mapping!$Q$2:$Q$4,,0)</f>
        <v>Medium</v>
      </c>
      <c r="Q3416" s="29" t="str">
        <f>_xlfn.XLOOKUP($I3416,mapping!$M$2:$M$4,mapping!$N$2:$N$4,,0)</f>
        <v>On-site</v>
      </c>
    </row>
    <row r="3417" spans="1:17" x14ac:dyDescent="0.25">
      <c r="A3417" s="28">
        <v>2022</v>
      </c>
      <c r="B3417" s="29" t="s">
        <v>21</v>
      </c>
      <c r="C3417" s="29" t="s">
        <v>12</v>
      </c>
      <c r="D3417" s="29" t="s">
        <v>18</v>
      </c>
      <c r="E3417" s="28">
        <v>150000</v>
      </c>
      <c r="F3417" s="29" t="s">
        <v>14</v>
      </c>
      <c r="G3417" s="28">
        <v>150000</v>
      </c>
      <c r="H3417" s="29" t="s">
        <v>17</v>
      </c>
      <c r="I3417" s="28">
        <v>100</v>
      </c>
      <c r="J3417" s="29" t="s">
        <v>17</v>
      </c>
      <c r="K3417" s="29" t="s">
        <v>33</v>
      </c>
      <c r="L3417" s="29" t="str">
        <f>_xlfn.XLOOKUP($D3417,mapping!$B$2:$B$124,mapping!$A$2:$A$124,,0)</f>
        <v>Machine Learning Engineer</v>
      </c>
      <c r="M3417" s="29" t="str">
        <f>_xlfn.XLOOKUP($C3417,mapping!$J$2:$J$5,mapping!$K$2:$K$5,,0)</f>
        <v>Full-Time</v>
      </c>
      <c r="N3417" s="29" t="str">
        <f>_xlfn.XLOOKUP($B3417,mapping!$G$2:$G$5,mapping!$H$2:$H$5,,0)</f>
        <v>Senior</v>
      </c>
      <c r="O3417" s="29" t="str">
        <f>_xlfn.XLOOKUP($J3417,mapping!$D$2:$D$56,mapping!$E$2:$E$56,,0)</f>
        <v>United States</v>
      </c>
      <c r="P3417" s="29" t="str">
        <f>_xlfn.XLOOKUP($K3417,mapping!$P$2:$P$4,mapping!$Q$2:$Q$4,,0)</f>
        <v>Large</v>
      </c>
      <c r="Q3417" s="29" t="str">
        <f>_xlfn.XLOOKUP($I3417,mapping!$M$2:$M$4,mapping!$N$2:$N$4,,0)</f>
        <v>Remote</v>
      </c>
    </row>
    <row r="3418" spans="1:17" x14ac:dyDescent="0.25">
      <c r="A3418" s="28">
        <v>2024</v>
      </c>
      <c r="B3418" s="29" t="s">
        <v>21</v>
      </c>
      <c r="C3418" s="29" t="s">
        <v>12</v>
      </c>
      <c r="D3418" s="29" t="s">
        <v>149</v>
      </c>
      <c r="E3418" s="28">
        <v>148000</v>
      </c>
      <c r="F3418" s="29" t="s">
        <v>14</v>
      </c>
      <c r="G3418" s="28">
        <v>148000</v>
      </c>
      <c r="H3418" s="29" t="s">
        <v>17</v>
      </c>
      <c r="I3418" s="28">
        <v>0</v>
      </c>
      <c r="J3418" s="29" t="s">
        <v>17</v>
      </c>
      <c r="K3418" s="29" t="s">
        <v>16</v>
      </c>
      <c r="L3418" s="29" t="str">
        <f>_xlfn.XLOOKUP($D3418,mapping!$B$2:$B$124,mapping!$A$2:$A$124,,0)</f>
        <v>Data Engineer</v>
      </c>
      <c r="M3418" s="29" t="str">
        <f>_xlfn.XLOOKUP($C3418,mapping!$J$2:$J$5,mapping!$K$2:$K$5,,0)</f>
        <v>Full-Time</v>
      </c>
      <c r="N3418" s="29" t="str">
        <f>_xlfn.XLOOKUP($B3418,mapping!$G$2:$G$5,mapping!$H$2:$H$5,,0)</f>
        <v>Senior</v>
      </c>
      <c r="O3418" s="29" t="str">
        <f>_xlfn.XLOOKUP($J3418,mapping!$D$2:$D$56,mapping!$E$2:$E$56,,0)</f>
        <v>United States</v>
      </c>
      <c r="P3418" s="29" t="str">
        <f>_xlfn.XLOOKUP($K3418,mapping!$P$2:$P$4,mapping!$Q$2:$Q$4,,0)</f>
        <v>Medium</v>
      </c>
      <c r="Q3418" s="29" t="str">
        <f>_xlfn.XLOOKUP($I3418,mapping!$M$2:$M$4,mapping!$N$2:$N$4,,0)</f>
        <v>On-site</v>
      </c>
    </row>
    <row r="3419" spans="1:17" x14ac:dyDescent="0.25">
      <c r="A3419" s="28">
        <v>2023</v>
      </c>
      <c r="B3419" s="29" t="s">
        <v>21</v>
      </c>
      <c r="C3419" s="29" t="s">
        <v>12</v>
      </c>
      <c r="D3419" s="29" t="s">
        <v>22</v>
      </c>
      <c r="E3419" s="28">
        <v>201650</v>
      </c>
      <c r="F3419" s="29" t="s">
        <v>14</v>
      </c>
      <c r="G3419" s="28">
        <v>201650</v>
      </c>
      <c r="H3419" s="29" t="s">
        <v>17</v>
      </c>
      <c r="I3419" s="28">
        <v>0</v>
      </c>
      <c r="J3419" s="29" t="s">
        <v>17</v>
      </c>
      <c r="K3419" s="29" t="s">
        <v>16</v>
      </c>
      <c r="L3419" s="29" t="str">
        <f>_xlfn.XLOOKUP($D3419,mapping!$B$2:$B$124,mapping!$A$2:$A$124,,0)</f>
        <v>Data Scientist</v>
      </c>
      <c r="M3419" s="29" t="str">
        <f>_xlfn.XLOOKUP($C3419,mapping!$J$2:$J$5,mapping!$K$2:$K$5,,0)</f>
        <v>Full-Time</v>
      </c>
      <c r="N3419" s="29" t="str">
        <f>_xlfn.XLOOKUP($B3419,mapping!$G$2:$G$5,mapping!$H$2:$H$5,,0)</f>
        <v>Senior</v>
      </c>
      <c r="O3419" s="29" t="str">
        <f>_xlfn.XLOOKUP($J3419,mapping!$D$2:$D$56,mapping!$E$2:$E$56,,0)</f>
        <v>United States</v>
      </c>
      <c r="P3419" s="29" t="str">
        <f>_xlfn.XLOOKUP($K3419,mapping!$P$2:$P$4,mapping!$Q$2:$Q$4,,0)</f>
        <v>Medium</v>
      </c>
      <c r="Q3419" s="29" t="str">
        <f>_xlfn.XLOOKUP($I3419,mapping!$M$2:$M$4,mapping!$N$2:$N$4,,0)</f>
        <v>On-site</v>
      </c>
    </row>
    <row r="3420" spans="1:17" x14ac:dyDescent="0.25">
      <c r="A3420" s="28">
        <v>2023</v>
      </c>
      <c r="B3420" s="29" t="s">
        <v>21</v>
      </c>
      <c r="C3420" s="29" t="s">
        <v>12</v>
      </c>
      <c r="D3420" s="29" t="s">
        <v>34</v>
      </c>
      <c r="E3420" s="28">
        <v>247250</v>
      </c>
      <c r="F3420" s="29" t="s">
        <v>14</v>
      </c>
      <c r="G3420" s="28">
        <v>247250</v>
      </c>
      <c r="H3420" s="29" t="s">
        <v>17</v>
      </c>
      <c r="I3420" s="28">
        <v>0</v>
      </c>
      <c r="J3420" s="29" t="s">
        <v>17</v>
      </c>
      <c r="K3420" s="29" t="s">
        <v>16</v>
      </c>
      <c r="L3420" s="29" t="str">
        <f>_xlfn.XLOOKUP($D3420,mapping!$B$2:$B$124,mapping!$A$2:$A$124,,0)</f>
        <v>Researcher</v>
      </c>
      <c r="M3420" s="29" t="str">
        <f>_xlfn.XLOOKUP($C3420,mapping!$J$2:$J$5,mapping!$K$2:$K$5,,0)</f>
        <v>Full-Time</v>
      </c>
      <c r="N3420" s="29" t="str">
        <f>_xlfn.XLOOKUP($B3420,mapping!$G$2:$G$5,mapping!$H$2:$H$5,,0)</f>
        <v>Senior</v>
      </c>
      <c r="O3420" s="29" t="str">
        <f>_xlfn.XLOOKUP($J3420,mapping!$D$2:$D$56,mapping!$E$2:$E$56,,0)</f>
        <v>United States</v>
      </c>
      <c r="P3420" s="29" t="str">
        <f>_xlfn.XLOOKUP($K3420,mapping!$P$2:$P$4,mapping!$Q$2:$Q$4,,0)</f>
        <v>Medium</v>
      </c>
      <c r="Q3420" s="29" t="str">
        <f>_xlfn.XLOOKUP($I3420,mapping!$M$2:$M$4,mapping!$N$2:$N$4,,0)</f>
        <v>On-site</v>
      </c>
    </row>
    <row r="3421" spans="1:17" x14ac:dyDescent="0.25">
      <c r="A3421" s="28">
        <v>2023</v>
      </c>
      <c r="B3421" s="29" t="s">
        <v>29</v>
      </c>
      <c r="C3421" s="29" t="s">
        <v>12</v>
      </c>
      <c r="D3421" s="29" t="s">
        <v>34</v>
      </c>
      <c r="E3421" s="28">
        <v>100000</v>
      </c>
      <c r="F3421" s="29" t="s">
        <v>14</v>
      </c>
      <c r="G3421" s="28">
        <v>100000</v>
      </c>
      <c r="H3421" s="29" t="s">
        <v>17</v>
      </c>
      <c r="I3421" s="28">
        <v>0</v>
      </c>
      <c r="J3421" s="29" t="s">
        <v>17</v>
      </c>
      <c r="K3421" s="29" t="s">
        <v>16</v>
      </c>
      <c r="L3421" s="29" t="str">
        <f>_xlfn.XLOOKUP($D3421,mapping!$B$2:$B$124,mapping!$A$2:$A$124,,0)</f>
        <v>Researcher</v>
      </c>
      <c r="M3421" s="29" t="str">
        <f>_xlfn.XLOOKUP($C3421,mapping!$J$2:$J$5,mapping!$K$2:$K$5,,0)</f>
        <v>Full-Time</v>
      </c>
      <c r="N3421" s="29" t="str">
        <f>_xlfn.XLOOKUP($B3421,mapping!$G$2:$G$5,mapping!$H$2:$H$5,,0)</f>
        <v>Junior</v>
      </c>
      <c r="O3421" s="29" t="str">
        <f>_xlfn.XLOOKUP($J3421,mapping!$D$2:$D$56,mapping!$E$2:$E$56,,0)</f>
        <v>United States</v>
      </c>
      <c r="P3421" s="29" t="str">
        <f>_xlfn.XLOOKUP($K3421,mapping!$P$2:$P$4,mapping!$Q$2:$Q$4,,0)</f>
        <v>Medium</v>
      </c>
      <c r="Q3421" s="29" t="str">
        <f>_xlfn.XLOOKUP($I3421,mapping!$M$2:$M$4,mapping!$N$2:$N$4,,0)</f>
        <v>On-site</v>
      </c>
    </row>
    <row r="3422" spans="1:17" x14ac:dyDescent="0.25">
      <c r="A3422" s="28">
        <v>2022</v>
      </c>
      <c r="B3422" s="29" t="s">
        <v>21</v>
      </c>
      <c r="C3422" s="29" t="s">
        <v>12</v>
      </c>
      <c r="D3422" s="29" t="s">
        <v>31</v>
      </c>
      <c r="E3422" s="28">
        <v>84000</v>
      </c>
      <c r="F3422" s="29" t="s">
        <v>27</v>
      </c>
      <c r="G3422" s="28">
        <v>103432</v>
      </c>
      <c r="H3422" s="29" t="s">
        <v>28</v>
      </c>
      <c r="I3422" s="28">
        <v>0</v>
      </c>
      <c r="J3422" s="29" t="s">
        <v>28</v>
      </c>
      <c r="K3422" s="29" t="s">
        <v>16</v>
      </c>
      <c r="L3422" s="29" t="str">
        <f>_xlfn.XLOOKUP($D3422,mapping!$B$2:$B$124,mapping!$A$2:$A$124,,0)</f>
        <v>Analytics Engineer</v>
      </c>
      <c r="M3422" s="29" t="str">
        <f>_xlfn.XLOOKUP($C3422,mapping!$J$2:$J$5,mapping!$K$2:$K$5,,0)</f>
        <v>Full-Time</v>
      </c>
      <c r="N3422" s="29" t="str">
        <f>_xlfn.XLOOKUP($B3422,mapping!$G$2:$G$5,mapping!$H$2:$H$5,,0)</f>
        <v>Senior</v>
      </c>
      <c r="O3422" s="29" t="str">
        <f>_xlfn.XLOOKUP($J3422,mapping!$D$2:$D$56,mapping!$E$2:$E$56,,0)</f>
        <v>United Kingdom</v>
      </c>
      <c r="P3422" s="29" t="str">
        <f>_xlfn.XLOOKUP($K3422,mapping!$P$2:$P$4,mapping!$Q$2:$Q$4,,0)</f>
        <v>Medium</v>
      </c>
      <c r="Q3422" s="29" t="str">
        <f>_xlfn.XLOOKUP($I3422,mapping!$M$2:$M$4,mapping!$N$2:$N$4,,0)</f>
        <v>On-site</v>
      </c>
    </row>
    <row r="3423" spans="1:17" x14ac:dyDescent="0.25">
      <c r="A3423" s="28">
        <v>2023</v>
      </c>
      <c r="B3423" s="29" t="s">
        <v>21</v>
      </c>
      <c r="C3423" s="29" t="s">
        <v>12</v>
      </c>
      <c r="D3423" s="29" t="s">
        <v>63</v>
      </c>
      <c r="E3423" s="28">
        <v>114000</v>
      </c>
      <c r="F3423" s="29" t="s">
        <v>14</v>
      </c>
      <c r="G3423" s="28">
        <v>114000</v>
      </c>
      <c r="H3423" s="29" t="s">
        <v>17</v>
      </c>
      <c r="I3423" s="28">
        <v>100</v>
      </c>
      <c r="J3423" s="29" t="s">
        <v>17</v>
      </c>
      <c r="K3423" s="29" t="s">
        <v>16</v>
      </c>
      <c r="L3423" s="29" t="str">
        <f>_xlfn.XLOOKUP($D3423,mapping!$B$2:$B$124,mapping!$A$2:$A$124,,0)</f>
        <v>Data Architect</v>
      </c>
      <c r="M3423" s="29" t="str">
        <f>_xlfn.XLOOKUP($C3423,mapping!$J$2:$J$5,mapping!$K$2:$K$5,,0)</f>
        <v>Full-Time</v>
      </c>
      <c r="N3423" s="29" t="str">
        <f>_xlfn.XLOOKUP($B3423,mapping!$G$2:$G$5,mapping!$H$2:$H$5,,0)</f>
        <v>Senior</v>
      </c>
      <c r="O3423" s="29" t="str">
        <f>_xlfn.XLOOKUP($J3423,mapping!$D$2:$D$56,mapping!$E$2:$E$56,,0)</f>
        <v>United States</v>
      </c>
      <c r="P3423" s="29" t="str">
        <f>_xlfn.XLOOKUP($K3423,mapping!$P$2:$P$4,mapping!$Q$2:$Q$4,,0)</f>
        <v>Medium</v>
      </c>
      <c r="Q3423" s="29" t="str">
        <f>_xlfn.XLOOKUP($I3423,mapping!$M$2:$M$4,mapping!$N$2:$N$4,,0)</f>
        <v>Remote</v>
      </c>
    </row>
    <row r="3424" spans="1:17" x14ac:dyDescent="0.25">
      <c r="A3424" s="28">
        <v>2023</v>
      </c>
      <c r="B3424" s="29" t="s">
        <v>25</v>
      </c>
      <c r="C3424" s="29" t="s">
        <v>12</v>
      </c>
      <c r="D3424" s="29" t="s">
        <v>22</v>
      </c>
      <c r="E3424" s="28">
        <v>220000</v>
      </c>
      <c r="F3424" s="29" t="s">
        <v>14</v>
      </c>
      <c r="G3424" s="28">
        <v>220000</v>
      </c>
      <c r="H3424" s="29" t="s">
        <v>17</v>
      </c>
      <c r="I3424" s="28">
        <v>0</v>
      </c>
      <c r="J3424" s="29" t="s">
        <v>17</v>
      </c>
      <c r="K3424" s="29" t="s">
        <v>16</v>
      </c>
      <c r="L3424" s="29" t="str">
        <f>_xlfn.XLOOKUP($D3424,mapping!$B$2:$B$124,mapping!$A$2:$A$124,,0)</f>
        <v>Data Scientist</v>
      </c>
      <c r="M3424" s="29" t="str">
        <f>_xlfn.XLOOKUP($C3424,mapping!$J$2:$J$5,mapping!$K$2:$K$5,,0)</f>
        <v>Full-Time</v>
      </c>
      <c r="N3424" s="29" t="str">
        <f>_xlfn.XLOOKUP($B3424,mapping!$G$2:$G$5,mapping!$H$2:$H$5,,0)</f>
        <v>Executive</v>
      </c>
      <c r="O3424" s="29" t="str">
        <f>_xlfn.XLOOKUP($J3424,mapping!$D$2:$D$56,mapping!$E$2:$E$56,,0)</f>
        <v>United States</v>
      </c>
      <c r="P3424" s="29" t="str">
        <f>_xlfn.XLOOKUP($K3424,mapping!$P$2:$P$4,mapping!$Q$2:$Q$4,,0)</f>
        <v>Medium</v>
      </c>
      <c r="Q3424" s="29" t="str">
        <f>_xlfn.XLOOKUP($I3424,mapping!$M$2:$M$4,mapping!$N$2:$N$4,,0)</f>
        <v>On-site</v>
      </c>
    </row>
    <row r="3425" spans="1:17" x14ac:dyDescent="0.25">
      <c r="A3425" s="28">
        <v>2023</v>
      </c>
      <c r="B3425" s="29" t="s">
        <v>21</v>
      </c>
      <c r="C3425" s="29" t="s">
        <v>12</v>
      </c>
      <c r="D3425" s="29" t="s">
        <v>50</v>
      </c>
      <c r="E3425" s="28">
        <v>225000</v>
      </c>
      <c r="F3425" s="29" t="s">
        <v>14</v>
      </c>
      <c r="G3425" s="28">
        <v>225000</v>
      </c>
      <c r="H3425" s="29" t="s">
        <v>17</v>
      </c>
      <c r="I3425" s="28">
        <v>100</v>
      </c>
      <c r="J3425" s="29" t="s">
        <v>17</v>
      </c>
      <c r="K3425" s="29" t="s">
        <v>16</v>
      </c>
      <c r="L3425" s="29" t="str">
        <f>_xlfn.XLOOKUP($D3425,mapping!$B$2:$B$124,mapping!$A$2:$A$124,,0)</f>
        <v>Machine Learning Engineer</v>
      </c>
      <c r="M3425" s="29" t="str">
        <f>_xlfn.XLOOKUP($C3425,mapping!$J$2:$J$5,mapping!$K$2:$K$5,,0)</f>
        <v>Full-Time</v>
      </c>
      <c r="N3425" s="29" t="str">
        <f>_xlfn.XLOOKUP($B3425,mapping!$G$2:$G$5,mapping!$H$2:$H$5,,0)</f>
        <v>Senior</v>
      </c>
      <c r="O3425" s="29" t="str">
        <f>_xlfn.XLOOKUP($J3425,mapping!$D$2:$D$56,mapping!$E$2:$E$56,,0)</f>
        <v>United States</v>
      </c>
      <c r="P3425" s="29" t="str">
        <f>_xlfn.XLOOKUP($K3425,mapping!$P$2:$P$4,mapping!$Q$2:$Q$4,,0)</f>
        <v>Medium</v>
      </c>
      <c r="Q3425" s="29" t="str">
        <f>_xlfn.XLOOKUP($I3425,mapping!$M$2:$M$4,mapping!$N$2:$N$4,,0)</f>
        <v>Remote</v>
      </c>
    </row>
    <row r="3426" spans="1:17" x14ac:dyDescent="0.25">
      <c r="A3426" s="28">
        <v>2023</v>
      </c>
      <c r="B3426" s="29" t="s">
        <v>11</v>
      </c>
      <c r="C3426" s="29" t="s">
        <v>12</v>
      </c>
      <c r="D3426" s="29" t="s">
        <v>69</v>
      </c>
      <c r="E3426" s="28">
        <v>73500</v>
      </c>
      <c r="F3426" s="29" t="s">
        <v>14</v>
      </c>
      <c r="G3426" s="28">
        <v>73500</v>
      </c>
      <c r="H3426" s="29" t="s">
        <v>17</v>
      </c>
      <c r="I3426" s="28">
        <v>0</v>
      </c>
      <c r="J3426" s="29" t="s">
        <v>17</v>
      </c>
      <c r="K3426" s="29" t="s">
        <v>16</v>
      </c>
      <c r="L3426" s="29" t="str">
        <f>_xlfn.XLOOKUP($D3426,mapping!$B$2:$B$124,mapping!$A$2:$A$124,,0)</f>
        <v>Data Manager</v>
      </c>
      <c r="M3426" s="29" t="str">
        <f>_xlfn.XLOOKUP($C3426,mapping!$J$2:$J$5,mapping!$K$2:$K$5,,0)</f>
        <v>Full-Time</v>
      </c>
      <c r="N3426" s="29" t="str">
        <f>_xlfn.XLOOKUP($B3426,mapping!$G$2:$G$5,mapping!$H$2:$H$5,,0)</f>
        <v>Mid-Level</v>
      </c>
      <c r="O3426" s="29" t="str">
        <f>_xlfn.XLOOKUP($J3426,mapping!$D$2:$D$56,mapping!$E$2:$E$56,,0)</f>
        <v>United States</v>
      </c>
      <c r="P3426" s="29" t="str">
        <f>_xlfn.XLOOKUP($K3426,mapping!$P$2:$P$4,mapping!$Q$2:$Q$4,,0)</f>
        <v>Medium</v>
      </c>
      <c r="Q3426" s="29" t="str">
        <f>_xlfn.XLOOKUP($I3426,mapping!$M$2:$M$4,mapping!$N$2:$N$4,,0)</f>
        <v>On-site</v>
      </c>
    </row>
    <row r="3427" spans="1:17" x14ac:dyDescent="0.25">
      <c r="A3427" s="28">
        <v>2023</v>
      </c>
      <c r="B3427" s="29" t="s">
        <v>21</v>
      </c>
      <c r="C3427" s="29" t="s">
        <v>12</v>
      </c>
      <c r="D3427" s="29" t="s">
        <v>13</v>
      </c>
      <c r="E3427" s="28">
        <v>126277</v>
      </c>
      <c r="F3427" s="29" t="s">
        <v>14</v>
      </c>
      <c r="G3427" s="28">
        <v>126277</v>
      </c>
      <c r="H3427" s="29" t="s">
        <v>17</v>
      </c>
      <c r="I3427" s="28">
        <v>100</v>
      </c>
      <c r="J3427" s="29" t="s">
        <v>17</v>
      </c>
      <c r="K3427" s="29" t="s">
        <v>16</v>
      </c>
      <c r="L3427" s="29" t="str">
        <f>_xlfn.XLOOKUP($D3427,mapping!$B$2:$B$124,mapping!$A$2:$A$124,,0)</f>
        <v>Data Analyst</v>
      </c>
      <c r="M3427" s="29" t="str">
        <f>_xlfn.XLOOKUP($C3427,mapping!$J$2:$J$5,mapping!$K$2:$K$5,,0)</f>
        <v>Full-Time</v>
      </c>
      <c r="N3427" s="29" t="str">
        <f>_xlfn.XLOOKUP($B3427,mapping!$G$2:$G$5,mapping!$H$2:$H$5,,0)</f>
        <v>Senior</v>
      </c>
      <c r="O3427" s="29" t="str">
        <f>_xlfn.XLOOKUP($J3427,mapping!$D$2:$D$56,mapping!$E$2:$E$56,,0)</f>
        <v>United States</v>
      </c>
      <c r="P3427" s="29" t="str">
        <f>_xlfn.XLOOKUP($K3427,mapping!$P$2:$P$4,mapping!$Q$2:$Q$4,,0)</f>
        <v>Medium</v>
      </c>
      <c r="Q3427" s="29" t="str">
        <f>_xlfn.XLOOKUP($I3427,mapping!$M$2:$M$4,mapping!$N$2:$N$4,,0)</f>
        <v>Remote</v>
      </c>
    </row>
    <row r="3428" spans="1:17" x14ac:dyDescent="0.25">
      <c r="A3428" s="28">
        <v>2023</v>
      </c>
      <c r="B3428" s="29" t="s">
        <v>11</v>
      </c>
      <c r="C3428" s="29" t="s">
        <v>12</v>
      </c>
      <c r="D3428" s="29" t="s">
        <v>22</v>
      </c>
      <c r="E3428" s="28">
        <v>212000</v>
      </c>
      <c r="F3428" s="29" t="s">
        <v>14</v>
      </c>
      <c r="G3428" s="28">
        <v>212000</v>
      </c>
      <c r="H3428" s="29" t="s">
        <v>17</v>
      </c>
      <c r="I3428" s="28">
        <v>0</v>
      </c>
      <c r="J3428" s="29" t="s">
        <v>17</v>
      </c>
      <c r="K3428" s="29" t="s">
        <v>16</v>
      </c>
      <c r="L3428" s="29" t="str">
        <f>_xlfn.XLOOKUP($D3428,mapping!$B$2:$B$124,mapping!$A$2:$A$124,,0)</f>
        <v>Data Scientist</v>
      </c>
      <c r="M3428" s="29" t="str">
        <f>_xlfn.XLOOKUP($C3428,mapping!$J$2:$J$5,mapping!$K$2:$K$5,,0)</f>
        <v>Full-Time</v>
      </c>
      <c r="N3428" s="29" t="str">
        <f>_xlfn.XLOOKUP($B3428,mapping!$G$2:$G$5,mapping!$H$2:$H$5,,0)</f>
        <v>Mid-Level</v>
      </c>
      <c r="O3428" s="29" t="str">
        <f>_xlfn.XLOOKUP($J3428,mapping!$D$2:$D$56,mapping!$E$2:$E$56,,0)</f>
        <v>United States</v>
      </c>
      <c r="P3428" s="29" t="str">
        <f>_xlfn.XLOOKUP($K3428,mapping!$P$2:$P$4,mapping!$Q$2:$Q$4,,0)</f>
        <v>Medium</v>
      </c>
      <c r="Q3428" s="29" t="str">
        <f>_xlfn.XLOOKUP($I3428,mapping!$M$2:$M$4,mapping!$N$2:$N$4,,0)</f>
        <v>On-site</v>
      </c>
    </row>
    <row r="3429" spans="1:17" x14ac:dyDescent="0.25">
      <c r="A3429" s="28">
        <v>2023</v>
      </c>
      <c r="B3429" s="29" t="s">
        <v>21</v>
      </c>
      <c r="C3429" s="29" t="s">
        <v>12</v>
      </c>
      <c r="D3429" s="29" t="s">
        <v>13</v>
      </c>
      <c r="E3429" s="28">
        <v>169000</v>
      </c>
      <c r="F3429" s="29" t="s">
        <v>14</v>
      </c>
      <c r="G3429" s="28">
        <v>169000</v>
      </c>
      <c r="H3429" s="29" t="s">
        <v>17</v>
      </c>
      <c r="I3429" s="28">
        <v>0</v>
      </c>
      <c r="J3429" s="29" t="s">
        <v>17</v>
      </c>
      <c r="K3429" s="29" t="s">
        <v>16</v>
      </c>
      <c r="L3429" s="29" t="str">
        <f>_xlfn.XLOOKUP($D3429,mapping!$B$2:$B$124,mapping!$A$2:$A$124,,0)</f>
        <v>Data Analyst</v>
      </c>
      <c r="M3429" s="29" t="str">
        <f>_xlfn.XLOOKUP($C3429,mapping!$J$2:$J$5,mapping!$K$2:$K$5,,0)</f>
        <v>Full-Time</v>
      </c>
      <c r="N3429" s="29" t="str">
        <f>_xlfn.XLOOKUP($B3429,mapping!$G$2:$G$5,mapping!$H$2:$H$5,,0)</f>
        <v>Senior</v>
      </c>
      <c r="O3429" s="29" t="str">
        <f>_xlfn.XLOOKUP($J3429,mapping!$D$2:$D$56,mapping!$E$2:$E$56,,0)</f>
        <v>United States</v>
      </c>
      <c r="P3429" s="29" t="str">
        <f>_xlfn.XLOOKUP($K3429,mapping!$P$2:$P$4,mapping!$Q$2:$Q$4,,0)</f>
        <v>Medium</v>
      </c>
      <c r="Q3429" s="29" t="str">
        <f>_xlfn.XLOOKUP($I3429,mapping!$M$2:$M$4,mapping!$N$2:$N$4,,0)</f>
        <v>On-site</v>
      </c>
    </row>
    <row r="3430" spans="1:17" x14ac:dyDescent="0.25">
      <c r="A3430" s="28">
        <v>2022</v>
      </c>
      <c r="B3430" s="29" t="s">
        <v>25</v>
      </c>
      <c r="C3430" s="29" t="s">
        <v>12</v>
      </c>
      <c r="D3430" s="29" t="s">
        <v>58</v>
      </c>
      <c r="E3430" s="28">
        <v>175100</v>
      </c>
      <c r="F3430" s="29" t="s">
        <v>14</v>
      </c>
      <c r="G3430" s="28">
        <v>175100</v>
      </c>
      <c r="H3430" s="29" t="s">
        <v>17</v>
      </c>
      <c r="I3430" s="28">
        <v>0</v>
      </c>
      <c r="J3430" s="29" t="s">
        <v>17</v>
      </c>
      <c r="K3430" s="29" t="s">
        <v>16</v>
      </c>
      <c r="L3430" s="29" t="str">
        <f>_xlfn.XLOOKUP($D3430,mapping!$B$2:$B$124,mapping!$A$2:$A$124,,0)</f>
        <v>Data Manager</v>
      </c>
      <c r="M3430" s="29" t="str">
        <f>_xlfn.XLOOKUP($C3430,mapping!$J$2:$J$5,mapping!$K$2:$K$5,,0)</f>
        <v>Full-Time</v>
      </c>
      <c r="N3430" s="29" t="str">
        <f>_xlfn.XLOOKUP($B3430,mapping!$G$2:$G$5,mapping!$H$2:$H$5,,0)</f>
        <v>Executive</v>
      </c>
      <c r="O3430" s="29" t="str">
        <f>_xlfn.XLOOKUP($J3430,mapping!$D$2:$D$56,mapping!$E$2:$E$56,,0)</f>
        <v>United States</v>
      </c>
      <c r="P3430" s="29" t="str">
        <f>_xlfn.XLOOKUP($K3430,mapping!$P$2:$P$4,mapping!$Q$2:$Q$4,,0)</f>
        <v>Medium</v>
      </c>
      <c r="Q3430" s="29" t="str">
        <f>_xlfn.XLOOKUP($I3430,mapping!$M$2:$M$4,mapping!$N$2:$N$4,,0)</f>
        <v>On-site</v>
      </c>
    </row>
    <row r="3431" spans="1:17" x14ac:dyDescent="0.25">
      <c r="A3431" s="28">
        <v>2023</v>
      </c>
      <c r="B3431" s="29" t="s">
        <v>21</v>
      </c>
      <c r="C3431" s="29" t="s">
        <v>12</v>
      </c>
      <c r="D3431" s="29" t="s">
        <v>22</v>
      </c>
      <c r="E3431" s="28">
        <v>147100</v>
      </c>
      <c r="F3431" s="29" t="s">
        <v>14</v>
      </c>
      <c r="G3431" s="28">
        <v>147100</v>
      </c>
      <c r="H3431" s="29" t="s">
        <v>17</v>
      </c>
      <c r="I3431" s="28">
        <v>0</v>
      </c>
      <c r="J3431" s="29" t="s">
        <v>17</v>
      </c>
      <c r="K3431" s="29" t="s">
        <v>16</v>
      </c>
      <c r="L3431" s="29" t="str">
        <f>_xlfn.XLOOKUP($D3431,mapping!$B$2:$B$124,mapping!$A$2:$A$124,,0)</f>
        <v>Data Scientist</v>
      </c>
      <c r="M3431" s="29" t="str">
        <f>_xlfn.XLOOKUP($C3431,mapping!$J$2:$J$5,mapping!$K$2:$K$5,,0)</f>
        <v>Full-Time</v>
      </c>
      <c r="N3431" s="29" t="str">
        <f>_xlfn.XLOOKUP($B3431,mapping!$G$2:$G$5,mapping!$H$2:$H$5,,0)</f>
        <v>Senior</v>
      </c>
      <c r="O3431" s="29" t="str">
        <f>_xlfn.XLOOKUP($J3431,mapping!$D$2:$D$56,mapping!$E$2:$E$56,,0)</f>
        <v>United States</v>
      </c>
      <c r="P3431" s="29" t="str">
        <f>_xlfn.XLOOKUP($K3431,mapping!$P$2:$P$4,mapping!$Q$2:$Q$4,,0)</f>
        <v>Medium</v>
      </c>
      <c r="Q3431" s="29" t="str">
        <f>_xlfn.XLOOKUP($I3431,mapping!$M$2:$M$4,mapping!$N$2:$N$4,,0)</f>
        <v>On-site</v>
      </c>
    </row>
    <row r="3432" spans="1:17" x14ac:dyDescent="0.25">
      <c r="A3432" s="28">
        <v>2023</v>
      </c>
      <c r="B3432" s="29" t="s">
        <v>21</v>
      </c>
      <c r="C3432" s="29" t="s">
        <v>12</v>
      </c>
      <c r="D3432" s="29" t="s">
        <v>22</v>
      </c>
      <c r="E3432" s="28">
        <v>164000</v>
      </c>
      <c r="F3432" s="29" t="s">
        <v>14</v>
      </c>
      <c r="G3432" s="28">
        <v>164000</v>
      </c>
      <c r="H3432" s="29" t="s">
        <v>17</v>
      </c>
      <c r="I3432" s="28">
        <v>100</v>
      </c>
      <c r="J3432" s="29" t="s">
        <v>17</v>
      </c>
      <c r="K3432" s="29" t="s">
        <v>16</v>
      </c>
      <c r="L3432" s="29" t="str">
        <f>_xlfn.XLOOKUP($D3432,mapping!$B$2:$B$124,mapping!$A$2:$A$124,,0)</f>
        <v>Data Scientist</v>
      </c>
      <c r="M3432" s="29" t="str">
        <f>_xlfn.XLOOKUP($C3432,mapping!$J$2:$J$5,mapping!$K$2:$K$5,,0)</f>
        <v>Full-Time</v>
      </c>
      <c r="N3432" s="29" t="str">
        <f>_xlfn.XLOOKUP($B3432,mapping!$G$2:$G$5,mapping!$H$2:$H$5,,0)</f>
        <v>Senior</v>
      </c>
      <c r="O3432" s="29" t="str">
        <f>_xlfn.XLOOKUP($J3432,mapping!$D$2:$D$56,mapping!$E$2:$E$56,,0)</f>
        <v>United States</v>
      </c>
      <c r="P3432" s="29" t="str">
        <f>_xlfn.XLOOKUP($K3432,mapping!$P$2:$P$4,mapping!$Q$2:$Q$4,,0)</f>
        <v>Medium</v>
      </c>
      <c r="Q3432" s="29" t="str">
        <f>_xlfn.XLOOKUP($I3432,mapping!$M$2:$M$4,mapping!$N$2:$N$4,,0)</f>
        <v>Remote</v>
      </c>
    </row>
    <row r="3433" spans="1:17" x14ac:dyDescent="0.25">
      <c r="A3433" s="28">
        <v>2023</v>
      </c>
      <c r="B3433" s="29" t="s">
        <v>11</v>
      </c>
      <c r="C3433" s="29" t="s">
        <v>12</v>
      </c>
      <c r="D3433" s="29" t="s">
        <v>26</v>
      </c>
      <c r="E3433" s="28">
        <v>142000</v>
      </c>
      <c r="F3433" s="29" t="s">
        <v>14</v>
      </c>
      <c r="G3433" s="28">
        <v>142000</v>
      </c>
      <c r="H3433" s="29" t="s">
        <v>45</v>
      </c>
      <c r="I3433" s="28">
        <v>0</v>
      </c>
      <c r="J3433" s="29" t="s">
        <v>45</v>
      </c>
      <c r="K3433" s="29" t="s">
        <v>16</v>
      </c>
      <c r="L3433" s="29" t="str">
        <f>_xlfn.XLOOKUP($D3433,mapping!$B$2:$B$124,mapping!$A$2:$A$124,,0)</f>
        <v>Data Engineer</v>
      </c>
      <c r="M3433" s="29" t="str">
        <f>_xlfn.XLOOKUP($C3433,mapping!$J$2:$J$5,mapping!$K$2:$K$5,,0)</f>
        <v>Full-Time</v>
      </c>
      <c r="N3433" s="29" t="str">
        <f>_xlfn.XLOOKUP($B3433,mapping!$G$2:$G$5,mapping!$H$2:$H$5,,0)</f>
        <v>Mid-Level</v>
      </c>
      <c r="O3433" s="29" t="str">
        <f>_xlfn.XLOOKUP($J3433,mapping!$D$2:$D$56,mapping!$E$2:$E$56,,0)</f>
        <v>Canada</v>
      </c>
      <c r="P3433" s="29" t="str">
        <f>_xlfn.XLOOKUP($K3433,mapping!$P$2:$P$4,mapping!$Q$2:$Q$4,,0)</f>
        <v>Medium</v>
      </c>
      <c r="Q3433" s="29" t="str">
        <f>_xlfn.XLOOKUP($I3433,mapping!$M$2:$M$4,mapping!$N$2:$N$4,,0)</f>
        <v>On-site</v>
      </c>
    </row>
    <row r="3434" spans="1:17" x14ac:dyDescent="0.25">
      <c r="A3434" s="28">
        <v>2024</v>
      </c>
      <c r="B3434" s="29" t="s">
        <v>21</v>
      </c>
      <c r="C3434" s="29" t="s">
        <v>12</v>
      </c>
      <c r="D3434" s="29" t="s">
        <v>34</v>
      </c>
      <c r="E3434" s="28">
        <v>440000</v>
      </c>
      <c r="F3434" s="29" t="s">
        <v>14</v>
      </c>
      <c r="G3434" s="28">
        <v>440000</v>
      </c>
      <c r="H3434" s="29" t="s">
        <v>17</v>
      </c>
      <c r="I3434" s="28">
        <v>0</v>
      </c>
      <c r="J3434" s="29" t="s">
        <v>17</v>
      </c>
      <c r="K3434" s="29" t="s">
        <v>16</v>
      </c>
      <c r="L3434" s="29" t="str">
        <f>_xlfn.XLOOKUP($D3434,mapping!$B$2:$B$124,mapping!$A$2:$A$124,,0)</f>
        <v>Researcher</v>
      </c>
      <c r="M3434" s="29" t="str">
        <f>_xlfn.XLOOKUP($C3434,mapping!$J$2:$J$5,mapping!$K$2:$K$5,,0)</f>
        <v>Full-Time</v>
      </c>
      <c r="N3434" s="29" t="str">
        <f>_xlfn.XLOOKUP($B3434,mapping!$G$2:$G$5,mapping!$H$2:$H$5,,0)</f>
        <v>Senior</v>
      </c>
      <c r="O3434" s="29" t="str">
        <f>_xlfn.XLOOKUP($J3434,mapping!$D$2:$D$56,mapping!$E$2:$E$56,,0)</f>
        <v>United States</v>
      </c>
      <c r="P3434" s="29" t="str">
        <f>_xlfn.XLOOKUP($K3434,mapping!$P$2:$P$4,mapping!$Q$2:$Q$4,,0)</f>
        <v>Medium</v>
      </c>
      <c r="Q3434" s="29" t="str">
        <f>_xlfn.XLOOKUP($I3434,mapping!$M$2:$M$4,mapping!$N$2:$N$4,,0)</f>
        <v>On-site</v>
      </c>
    </row>
    <row r="3435" spans="1:17" x14ac:dyDescent="0.25">
      <c r="A3435" s="28">
        <v>2022</v>
      </c>
      <c r="B3435" s="29" t="s">
        <v>25</v>
      </c>
      <c r="C3435" s="29" t="s">
        <v>12</v>
      </c>
      <c r="D3435" s="29" t="s">
        <v>26</v>
      </c>
      <c r="E3435" s="28">
        <v>200000</v>
      </c>
      <c r="F3435" s="29" t="s">
        <v>14</v>
      </c>
      <c r="G3435" s="28">
        <v>200000</v>
      </c>
      <c r="H3435" s="29" t="s">
        <v>17</v>
      </c>
      <c r="I3435" s="28">
        <v>0</v>
      </c>
      <c r="J3435" s="29" t="s">
        <v>17</v>
      </c>
      <c r="K3435" s="29" t="s">
        <v>16</v>
      </c>
      <c r="L3435" s="29" t="str">
        <f>_xlfn.XLOOKUP($D3435,mapping!$B$2:$B$124,mapping!$A$2:$A$124,,0)</f>
        <v>Data Engineer</v>
      </c>
      <c r="M3435" s="29" t="str">
        <f>_xlfn.XLOOKUP($C3435,mapping!$J$2:$J$5,mapping!$K$2:$K$5,,0)</f>
        <v>Full-Time</v>
      </c>
      <c r="N3435" s="29" t="str">
        <f>_xlfn.XLOOKUP($B3435,mapping!$G$2:$G$5,mapping!$H$2:$H$5,,0)</f>
        <v>Executive</v>
      </c>
      <c r="O3435" s="29" t="str">
        <f>_xlfn.XLOOKUP($J3435,mapping!$D$2:$D$56,mapping!$E$2:$E$56,,0)</f>
        <v>United States</v>
      </c>
      <c r="P3435" s="29" t="str">
        <f>_xlfn.XLOOKUP($K3435,mapping!$P$2:$P$4,mapping!$Q$2:$Q$4,,0)</f>
        <v>Medium</v>
      </c>
      <c r="Q3435" s="29" t="str">
        <f>_xlfn.XLOOKUP($I3435,mapping!$M$2:$M$4,mapping!$N$2:$N$4,,0)</f>
        <v>On-site</v>
      </c>
    </row>
    <row r="3436" spans="1:17" x14ac:dyDescent="0.25">
      <c r="A3436" s="28">
        <v>2023</v>
      </c>
      <c r="B3436" s="29" t="s">
        <v>21</v>
      </c>
      <c r="C3436" s="29" t="s">
        <v>12</v>
      </c>
      <c r="D3436" s="29" t="s">
        <v>22</v>
      </c>
      <c r="E3436" s="28">
        <v>119000</v>
      </c>
      <c r="F3436" s="29" t="s">
        <v>14</v>
      </c>
      <c r="G3436" s="28">
        <v>119000</v>
      </c>
      <c r="H3436" s="29" t="s">
        <v>17</v>
      </c>
      <c r="I3436" s="28">
        <v>100</v>
      </c>
      <c r="J3436" s="29" t="s">
        <v>17</v>
      </c>
      <c r="K3436" s="29" t="s">
        <v>16</v>
      </c>
      <c r="L3436" s="29" t="str">
        <f>_xlfn.XLOOKUP($D3436,mapping!$B$2:$B$124,mapping!$A$2:$A$124,,0)</f>
        <v>Data Scientist</v>
      </c>
      <c r="M3436" s="29" t="str">
        <f>_xlfn.XLOOKUP($C3436,mapping!$J$2:$J$5,mapping!$K$2:$K$5,,0)</f>
        <v>Full-Time</v>
      </c>
      <c r="N3436" s="29" t="str">
        <f>_xlfn.XLOOKUP($B3436,mapping!$G$2:$G$5,mapping!$H$2:$H$5,,0)</f>
        <v>Senior</v>
      </c>
      <c r="O3436" s="29" t="str">
        <f>_xlfn.XLOOKUP($J3436,mapping!$D$2:$D$56,mapping!$E$2:$E$56,,0)</f>
        <v>United States</v>
      </c>
      <c r="P3436" s="29" t="str">
        <f>_xlfn.XLOOKUP($K3436,mapping!$P$2:$P$4,mapping!$Q$2:$Q$4,,0)</f>
        <v>Medium</v>
      </c>
      <c r="Q3436" s="29" t="str">
        <f>_xlfn.XLOOKUP($I3436,mapping!$M$2:$M$4,mapping!$N$2:$N$4,,0)</f>
        <v>Remote</v>
      </c>
    </row>
    <row r="3437" spans="1:17" x14ac:dyDescent="0.25">
      <c r="A3437" s="28">
        <v>2021</v>
      </c>
      <c r="B3437" s="29" t="s">
        <v>21</v>
      </c>
      <c r="C3437" s="29" t="s">
        <v>12</v>
      </c>
      <c r="D3437" s="29" t="s">
        <v>199</v>
      </c>
      <c r="E3437" s="28">
        <v>125000</v>
      </c>
      <c r="F3437" s="29" t="s">
        <v>94</v>
      </c>
      <c r="G3437" s="28">
        <v>99703</v>
      </c>
      <c r="H3437" s="29" t="s">
        <v>45</v>
      </c>
      <c r="I3437" s="28">
        <v>50</v>
      </c>
      <c r="J3437" s="29" t="s">
        <v>45</v>
      </c>
      <c r="K3437" s="29" t="s">
        <v>16</v>
      </c>
      <c r="L3437" s="29" t="str">
        <f>_xlfn.XLOOKUP($D3437,mapping!$B$2:$B$124,mapping!$A$2:$A$124,,0)</f>
        <v>Data Engineer</v>
      </c>
      <c r="M3437" s="29" t="str">
        <f>_xlfn.XLOOKUP($C3437,mapping!$J$2:$J$5,mapping!$K$2:$K$5,,0)</f>
        <v>Full-Time</v>
      </c>
      <c r="N3437" s="29" t="str">
        <f>_xlfn.XLOOKUP($B3437,mapping!$G$2:$G$5,mapping!$H$2:$H$5,,0)</f>
        <v>Senior</v>
      </c>
      <c r="O3437" s="29" t="str">
        <f>_xlfn.XLOOKUP($J3437,mapping!$D$2:$D$56,mapping!$E$2:$E$56,,0)</f>
        <v>Canada</v>
      </c>
      <c r="P3437" s="29" t="str">
        <f>_xlfn.XLOOKUP($K3437,mapping!$P$2:$P$4,mapping!$Q$2:$Q$4,,0)</f>
        <v>Medium</v>
      </c>
      <c r="Q3437" s="29" t="str">
        <f>_xlfn.XLOOKUP($I3437,mapping!$M$2:$M$4,mapping!$N$2:$N$4,,0)</f>
        <v>Hybrid</v>
      </c>
    </row>
    <row r="3438" spans="1:17" x14ac:dyDescent="0.25">
      <c r="A3438" s="28">
        <v>2024</v>
      </c>
      <c r="B3438" s="29" t="s">
        <v>21</v>
      </c>
      <c r="C3438" s="29" t="s">
        <v>12</v>
      </c>
      <c r="D3438" s="29" t="s">
        <v>22</v>
      </c>
      <c r="E3438" s="28">
        <v>124875</v>
      </c>
      <c r="F3438" s="29" t="s">
        <v>14</v>
      </c>
      <c r="G3438" s="28">
        <v>124875</v>
      </c>
      <c r="H3438" s="29" t="s">
        <v>17</v>
      </c>
      <c r="I3438" s="28">
        <v>0</v>
      </c>
      <c r="J3438" s="29" t="s">
        <v>17</v>
      </c>
      <c r="K3438" s="29" t="s">
        <v>16</v>
      </c>
      <c r="L3438" s="29" t="str">
        <f>_xlfn.XLOOKUP($D3438,mapping!$B$2:$B$124,mapping!$A$2:$A$124,,0)</f>
        <v>Data Scientist</v>
      </c>
      <c r="M3438" s="29" t="str">
        <f>_xlfn.XLOOKUP($C3438,mapping!$J$2:$J$5,mapping!$K$2:$K$5,,0)</f>
        <v>Full-Time</v>
      </c>
      <c r="N3438" s="29" t="str">
        <f>_xlfn.XLOOKUP($B3438,mapping!$G$2:$G$5,mapping!$H$2:$H$5,,0)</f>
        <v>Senior</v>
      </c>
      <c r="O3438" s="29" t="str">
        <f>_xlfn.XLOOKUP($J3438,mapping!$D$2:$D$56,mapping!$E$2:$E$56,,0)</f>
        <v>United States</v>
      </c>
      <c r="P3438" s="29" t="str">
        <f>_xlfn.XLOOKUP($K3438,mapping!$P$2:$P$4,mapping!$Q$2:$Q$4,,0)</f>
        <v>Medium</v>
      </c>
      <c r="Q3438" s="29" t="str">
        <f>_xlfn.XLOOKUP($I3438,mapping!$M$2:$M$4,mapping!$N$2:$N$4,,0)</f>
        <v>On-site</v>
      </c>
    </row>
    <row r="3439" spans="1:17" x14ac:dyDescent="0.25">
      <c r="A3439" s="28">
        <v>2023</v>
      </c>
      <c r="B3439" s="29" t="s">
        <v>25</v>
      </c>
      <c r="C3439" s="29" t="s">
        <v>12</v>
      </c>
      <c r="D3439" s="29" t="s">
        <v>34</v>
      </c>
      <c r="E3439" s="28">
        <v>220000</v>
      </c>
      <c r="F3439" s="29" t="s">
        <v>14</v>
      </c>
      <c r="G3439" s="28">
        <v>220000</v>
      </c>
      <c r="H3439" s="29" t="s">
        <v>17</v>
      </c>
      <c r="I3439" s="28">
        <v>0</v>
      </c>
      <c r="J3439" s="29" t="s">
        <v>17</v>
      </c>
      <c r="K3439" s="29" t="s">
        <v>16</v>
      </c>
      <c r="L3439" s="29" t="str">
        <f>_xlfn.XLOOKUP($D3439,mapping!$B$2:$B$124,mapping!$A$2:$A$124,,0)</f>
        <v>Researcher</v>
      </c>
      <c r="M3439" s="29" t="str">
        <f>_xlfn.XLOOKUP($C3439,mapping!$J$2:$J$5,mapping!$K$2:$K$5,,0)</f>
        <v>Full-Time</v>
      </c>
      <c r="N3439" s="29" t="str">
        <f>_xlfn.XLOOKUP($B3439,mapping!$G$2:$G$5,mapping!$H$2:$H$5,,0)</f>
        <v>Executive</v>
      </c>
      <c r="O3439" s="29" t="str">
        <f>_xlfn.XLOOKUP($J3439,mapping!$D$2:$D$56,mapping!$E$2:$E$56,,0)</f>
        <v>United States</v>
      </c>
      <c r="P3439" s="29" t="str">
        <f>_xlfn.XLOOKUP($K3439,mapping!$P$2:$P$4,mapping!$Q$2:$Q$4,,0)</f>
        <v>Medium</v>
      </c>
      <c r="Q3439" s="29" t="str">
        <f>_xlfn.XLOOKUP($I3439,mapping!$M$2:$M$4,mapping!$N$2:$N$4,,0)</f>
        <v>On-site</v>
      </c>
    </row>
    <row r="3440" spans="1:17" x14ac:dyDescent="0.25">
      <c r="A3440" s="28">
        <v>2023</v>
      </c>
      <c r="B3440" s="29" t="s">
        <v>21</v>
      </c>
      <c r="C3440" s="29" t="s">
        <v>12</v>
      </c>
      <c r="D3440" s="29" t="s">
        <v>22</v>
      </c>
      <c r="E3440" s="28">
        <v>36000</v>
      </c>
      <c r="F3440" s="29" t="s">
        <v>19</v>
      </c>
      <c r="G3440" s="28">
        <v>38868</v>
      </c>
      <c r="H3440" s="29" t="s">
        <v>42</v>
      </c>
      <c r="I3440" s="28">
        <v>0</v>
      </c>
      <c r="J3440" s="29" t="s">
        <v>42</v>
      </c>
      <c r="K3440" s="29" t="s">
        <v>16</v>
      </c>
      <c r="L3440" s="29" t="str">
        <f>_xlfn.XLOOKUP($D3440,mapping!$B$2:$B$124,mapping!$A$2:$A$124,,0)</f>
        <v>Data Scientist</v>
      </c>
      <c r="M3440" s="29" t="str">
        <f>_xlfn.XLOOKUP($C3440,mapping!$J$2:$J$5,mapping!$K$2:$K$5,,0)</f>
        <v>Full-Time</v>
      </c>
      <c r="N3440" s="29" t="str">
        <f>_xlfn.XLOOKUP($B3440,mapping!$G$2:$G$5,mapping!$H$2:$H$5,,0)</f>
        <v>Senior</v>
      </c>
      <c r="O3440" s="29" t="str">
        <f>_xlfn.XLOOKUP($J3440,mapping!$D$2:$D$56,mapping!$E$2:$E$56,,0)</f>
        <v>Spain</v>
      </c>
      <c r="P3440" s="29" t="str">
        <f>_xlfn.XLOOKUP($K3440,mapping!$P$2:$P$4,mapping!$Q$2:$Q$4,,0)</f>
        <v>Medium</v>
      </c>
      <c r="Q3440" s="29" t="str">
        <f>_xlfn.XLOOKUP($I3440,mapping!$M$2:$M$4,mapping!$N$2:$N$4,,0)</f>
        <v>On-site</v>
      </c>
    </row>
    <row r="3441" spans="1:17" x14ac:dyDescent="0.25">
      <c r="A3441" s="28">
        <v>2023</v>
      </c>
      <c r="B3441" s="29" t="s">
        <v>11</v>
      </c>
      <c r="C3441" s="29" t="s">
        <v>12</v>
      </c>
      <c r="D3441" s="29" t="s">
        <v>63</v>
      </c>
      <c r="E3441" s="28">
        <v>110000</v>
      </c>
      <c r="F3441" s="29" t="s">
        <v>14</v>
      </c>
      <c r="G3441" s="28">
        <v>110000</v>
      </c>
      <c r="H3441" s="29" t="s">
        <v>17</v>
      </c>
      <c r="I3441" s="28">
        <v>100</v>
      </c>
      <c r="J3441" s="29" t="s">
        <v>17</v>
      </c>
      <c r="K3441" s="29" t="s">
        <v>16</v>
      </c>
      <c r="L3441" s="29" t="str">
        <f>_xlfn.XLOOKUP($D3441,mapping!$B$2:$B$124,mapping!$A$2:$A$124,,0)</f>
        <v>Data Architect</v>
      </c>
      <c r="M3441" s="29" t="str">
        <f>_xlfn.XLOOKUP($C3441,mapping!$J$2:$J$5,mapping!$K$2:$K$5,,0)</f>
        <v>Full-Time</v>
      </c>
      <c r="N3441" s="29" t="str">
        <f>_xlfn.XLOOKUP($B3441,mapping!$G$2:$G$5,mapping!$H$2:$H$5,,0)</f>
        <v>Mid-Level</v>
      </c>
      <c r="O3441" s="29" t="str">
        <f>_xlfn.XLOOKUP($J3441,mapping!$D$2:$D$56,mapping!$E$2:$E$56,,0)</f>
        <v>United States</v>
      </c>
      <c r="P3441" s="29" t="str">
        <f>_xlfn.XLOOKUP($K3441,mapping!$P$2:$P$4,mapping!$Q$2:$Q$4,,0)</f>
        <v>Medium</v>
      </c>
      <c r="Q3441" s="29" t="str">
        <f>_xlfn.XLOOKUP($I3441,mapping!$M$2:$M$4,mapping!$N$2:$N$4,,0)</f>
        <v>Remote</v>
      </c>
    </row>
    <row r="3442" spans="1:17" x14ac:dyDescent="0.25">
      <c r="A3442" s="28">
        <v>2023</v>
      </c>
      <c r="B3442" s="29" t="s">
        <v>11</v>
      </c>
      <c r="C3442" s="29" t="s">
        <v>12</v>
      </c>
      <c r="D3442" s="29" t="s">
        <v>18</v>
      </c>
      <c r="E3442" s="28">
        <v>135000</v>
      </c>
      <c r="F3442" s="29" t="s">
        <v>14</v>
      </c>
      <c r="G3442" s="28">
        <v>135000</v>
      </c>
      <c r="H3442" s="29" t="s">
        <v>17</v>
      </c>
      <c r="I3442" s="28">
        <v>50</v>
      </c>
      <c r="J3442" s="29" t="s">
        <v>17</v>
      </c>
      <c r="K3442" s="29" t="s">
        <v>33</v>
      </c>
      <c r="L3442" s="29" t="str">
        <f>_xlfn.XLOOKUP($D3442,mapping!$B$2:$B$124,mapping!$A$2:$A$124,,0)</f>
        <v>Machine Learning Engineer</v>
      </c>
      <c r="M3442" s="29" t="str">
        <f>_xlfn.XLOOKUP($C3442,mapping!$J$2:$J$5,mapping!$K$2:$K$5,,0)</f>
        <v>Full-Time</v>
      </c>
      <c r="N3442" s="29" t="str">
        <f>_xlfn.XLOOKUP($B3442,mapping!$G$2:$G$5,mapping!$H$2:$H$5,,0)</f>
        <v>Mid-Level</v>
      </c>
      <c r="O3442" s="29" t="str">
        <f>_xlfn.XLOOKUP($J3442,mapping!$D$2:$D$56,mapping!$E$2:$E$56,,0)</f>
        <v>United States</v>
      </c>
      <c r="P3442" s="29" t="str">
        <f>_xlfn.XLOOKUP($K3442,mapping!$P$2:$P$4,mapping!$Q$2:$Q$4,,0)</f>
        <v>Large</v>
      </c>
      <c r="Q3442" s="29" t="str">
        <f>_xlfn.XLOOKUP($I3442,mapping!$M$2:$M$4,mapping!$N$2:$N$4,,0)</f>
        <v>Hybrid</v>
      </c>
    </row>
    <row r="3443" spans="1:17" x14ac:dyDescent="0.25">
      <c r="A3443" s="28">
        <v>2023</v>
      </c>
      <c r="B3443" s="29" t="s">
        <v>11</v>
      </c>
      <c r="C3443" s="29" t="s">
        <v>12</v>
      </c>
      <c r="D3443" s="29" t="s">
        <v>26</v>
      </c>
      <c r="E3443" s="28">
        <v>75000</v>
      </c>
      <c r="F3443" s="29" t="s">
        <v>14</v>
      </c>
      <c r="G3443" s="28">
        <v>75000</v>
      </c>
      <c r="H3443" s="29" t="s">
        <v>17</v>
      </c>
      <c r="I3443" s="28">
        <v>0</v>
      </c>
      <c r="J3443" s="29" t="s">
        <v>17</v>
      </c>
      <c r="K3443" s="29" t="s">
        <v>16</v>
      </c>
      <c r="L3443" s="29" t="str">
        <f>_xlfn.XLOOKUP($D3443,mapping!$B$2:$B$124,mapping!$A$2:$A$124,,0)</f>
        <v>Data Engineer</v>
      </c>
      <c r="M3443" s="29" t="str">
        <f>_xlfn.XLOOKUP($C3443,mapping!$J$2:$J$5,mapping!$K$2:$K$5,,0)</f>
        <v>Full-Time</v>
      </c>
      <c r="N3443" s="29" t="str">
        <f>_xlfn.XLOOKUP($B3443,mapping!$G$2:$G$5,mapping!$H$2:$H$5,,0)</f>
        <v>Mid-Level</v>
      </c>
      <c r="O3443" s="29" t="str">
        <f>_xlfn.XLOOKUP($J3443,mapping!$D$2:$D$56,mapping!$E$2:$E$56,,0)</f>
        <v>United States</v>
      </c>
      <c r="P3443" s="29" t="str">
        <f>_xlfn.XLOOKUP($K3443,mapping!$P$2:$P$4,mapping!$Q$2:$Q$4,,0)</f>
        <v>Medium</v>
      </c>
      <c r="Q3443" s="29" t="str">
        <f>_xlfn.XLOOKUP($I3443,mapping!$M$2:$M$4,mapping!$N$2:$N$4,,0)</f>
        <v>On-site</v>
      </c>
    </row>
    <row r="3444" spans="1:17" x14ac:dyDescent="0.25">
      <c r="A3444" s="28">
        <v>2023</v>
      </c>
      <c r="B3444" s="29" t="s">
        <v>21</v>
      </c>
      <c r="C3444" s="29" t="s">
        <v>12</v>
      </c>
      <c r="D3444" s="29" t="s">
        <v>26</v>
      </c>
      <c r="E3444" s="28">
        <v>300000</v>
      </c>
      <c r="F3444" s="29" t="s">
        <v>14</v>
      </c>
      <c r="G3444" s="28">
        <v>300000</v>
      </c>
      <c r="H3444" s="29" t="s">
        <v>17</v>
      </c>
      <c r="I3444" s="28">
        <v>0</v>
      </c>
      <c r="J3444" s="29" t="s">
        <v>17</v>
      </c>
      <c r="K3444" s="29" t="s">
        <v>16</v>
      </c>
      <c r="L3444" s="29" t="str">
        <f>_xlfn.XLOOKUP($D3444,mapping!$B$2:$B$124,mapping!$A$2:$A$124,,0)</f>
        <v>Data Engineer</v>
      </c>
      <c r="M3444" s="29" t="str">
        <f>_xlfn.XLOOKUP($C3444,mapping!$J$2:$J$5,mapping!$K$2:$K$5,,0)</f>
        <v>Full-Time</v>
      </c>
      <c r="N3444" s="29" t="str">
        <f>_xlfn.XLOOKUP($B3444,mapping!$G$2:$G$5,mapping!$H$2:$H$5,,0)</f>
        <v>Senior</v>
      </c>
      <c r="O3444" s="29" t="str">
        <f>_xlfn.XLOOKUP($J3444,mapping!$D$2:$D$56,mapping!$E$2:$E$56,,0)</f>
        <v>United States</v>
      </c>
      <c r="P3444" s="29" t="str">
        <f>_xlfn.XLOOKUP($K3444,mapping!$P$2:$P$4,mapping!$Q$2:$Q$4,,0)</f>
        <v>Medium</v>
      </c>
      <c r="Q3444" s="29" t="str">
        <f>_xlfn.XLOOKUP($I3444,mapping!$M$2:$M$4,mapping!$N$2:$N$4,,0)</f>
        <v>On-site</v>
      </c>
    </row>
    <row r="3445" spans="1:17" x14ac:dyDescent="0.25">
      <c r="A3445" s="28">
        <v>2023</v>
      </c>
      <c r="B3445" s="29" t="s">
        <v>25</v>
      </c>
      <c r="C3445" s="29" t="s">
        <v>12</v>
      </c>
      <c r="D3445" s="29" t="s">
        <v>57</v>
      </c>
      <c r="E3445" s="28">
        <v>168000</v>
      </c>
      <c r="F3445" s="29" t="s">
        <v>14</v>
      </c>
      <c r="G3445" s="28">
        <v>168000</v>
      </c>
      <c r="H3445" s="29" t="s">
        <v>17</v>
      </c>
      <c r="I3445" s="28">
        <v>0</v>
      </c>
      <c r="J3445" s="29" t="s">
        <v>17</v>
      </c>
      <c r="K3445" s="29" t="s">
        <v>16</v>
      </c>
      <c r="L3445" s="29" t="str">
        <f>_xlfn.XLOOKUP($D3445,mapping!$B$2:$B$124,mapping!$A$2:$A$124,,0)</f>
        <v>Data Scientist</v>
      </c>
      <c r="M3445" s="29" t="str">
        <f>_xlfn.XLOOKUP($C3445,mapping!$J$2:$J$5,mapping!$K$2:$K$5,,0)</f>
        <v>Full-Time</v>
      </c>
      <c r="N3445" s="29" t="str">
        <f>_xlfn.XLOOKUP($B3445,mapping!$G$2:$G$5,mapping!$H$2:$H$5,,0)</f>
        <v>Executive</v>
      </c>
      <c r="O3445" s="29" t="str">
        <f>_xlfn.XLOOKUP($J3445,mapping!$D$2:$D$56,mapping!$E$2:$E$56,,0)</f>
        <v>United States</v>
      </c>
      <c r="P3445" s="29" t="str">
        <f>_xlfn.XLOOKUP($K3445,mapping!$P$2:$P$4,mapping!$Q$2:$Q$4,,0)</f>
        <v>Medium</v>
      </c>
      <c r="Q3445" s="29" t="str">
        <f>_xlfn.XLOOKUP($I3445,mapping!$M$2:$M$4,mapping!$N$2:$N$4,,0)</f>
        <v>On-site</v>
      </c>
    </row>
    <row r="3446" spans="1:17" x14ac:dyDescent="0.25">
      <c r="A3446" s="28">
        <v>2023</v>
      </c>
      <c r="B3446" s="29" t="s">
        <v>11</v>
      </c>
      <c r="C3446" s="29" t="s">
        <v>12</v>
      </c>
      <c r="D3446" s="29" t="s">
        <v>13</v>
      </c>
      <c r="E3446" s="28">
        <v>65000</v>
      </c>
      <c r="F3446" s="29" t="s">
        <v>14</v>
      </c>
      <c r="G3446" s="28">
        <v>65000</v>
      </c>
      <c r="H3446" s="29" t="s">
        <v>17</v>
      </c>
      <c r="I3446" s="28">
        <v>100</v>
      </c>
      <c r="J3446" s="29" t="s">
        <v>17</v>
      </c>
      <c r="K3446" s="29" t="s">
        <v>16</v>
      </c>
      <c r="L3446" s="29" t="str">
        <f>_xlfn.XLOOKUP($D3446,mapping!$B$2:$B$124,mapping!$A$2:$A$124,,0)</f>
        <v>Data Analyst</v>
      </c>
      <c r="M3446" s="29" t="str">
        <f>_xlfn.XLOOKUP($C3446,mapping!$J$2:$J$5,mapping!$K$2:$K$5,,0)</f>
        <v>Full-Time</v>
      </c>
      <c r="N3446" s="29" t="str">
        <f>_xlfn.XLOOKUP($B3446,mapping!$G$2:$G$5,mapping!$H$2:$H$5,,0)</f>
        <v>Mid-Level</v>
      </c>
      <c r="O3446" s="29" t="str">
        <f>_xlfn.XLOOKUP($J3446,mapping!$D$2:$D$56,mapping!$E$2:$E$56,,0)</f>
        <v>United States</v>
      </c>
      <c r="P3446" s="29" t="str">
        <f>_xlfn.XLOOKUP($K3446,mapping!$P$2:$P$4,mapping!$Q$2:$Q$4,,0)</f>
        <v>Medium</v>
      </c>
      <c r="Q3446" s="29" t="str">
        <f>_xlfn.XLOOKUP($I3446,mapping!$M$2:$M$4,mapping!$N$2:$N$4,,0)</f>
        <v>Remote</v>
      </c>
    </row>
    <row r="3447" spans="1:17" x14ac:dyDescent="0.25">
      <c r="A3447" s="28">
        <v>2022</v>
      </c>
      <c r="B3447" s="29" t="s">
        <v>21</v>
      </c>
      <c r="C3447" s="29" t="s">
        <v>12</v>
      </c>
      <c r="D3447" s="29" t="s">
        <v>22</v>
      </c>
      <c r="E3447" s="28">
        <v>100000</v>
      </c>
      <c r="F3447" s="29" t="s">
        <v>14</v>
      </c>
      <c r="G3447" s="28">
        <v>100000</v>
      </c>
      <c r="H3447" s="29" t="s">
        <v>17</v>
      </c>
      <c r="I3447" s="28">
        <v>0</v>
      </c>
      <c r="J3447" s="29" t="s">
        <v>17</v>
      </c>
      <c r="K3447" s="29" t="s">
        <v>33</v>
      </c>
      <c r="L3447" s="29" t="str">
        <f>_xlfn.XLOOKUP($D3447,mapping!$B$2:$B$124,mapping!$A$2:$A$124,,0)</f>
        <v>Data Scientist</v>
      </c>
      <c r="M3447" s="29" t="str">
        <f>_xlfn.XLOOKUP($C3447,mapping!$J$2:$J$5,mapping!$K$2:$K$5,,0)</f>
        <v>Full-Time</v>
      </c>
      <c r="N3447" s="29" t="str">
        <f>_xlfn.XLOOKUP($B3447,mapping!$G$2:$G$5,mapping!$H$2:$H$5,,0)</f>
        <v>Senior</v>
      </c>
      <c r="O3447" s="29" t="str">
        <f>_xlfn.XLOOKUP($J3447,mapping!$D$2:$D$56,mapping!$E$2:$E$56,,0)</f>
        <v>United States</v>
      </c>
      <c r="P3447" s="29" t="str">
        <f>_xlfn.XLOOKUP($K3447,mapping!$P$2:$P$4,mapping!$Q$2:$Q$4,,0)</f>
        <v>Large</v>
      </c>
      <c r="Q3447" s="29" t="str">
        <f>_xlfn.XLOOKUP($I3447,mapping!$M$2:$M$4,mapping!$N$2:$N$4,,0)</f>
        <v>On-site</v>
      </c>
    </row>
    <row r="3448" spans="1:17" x14ac:dyDescent="0.25">
      <c r="A3448" s="28">
        <v>2024</v>
      </c>
      <c r="B3448" s="29" t="s">
        <v>21</v>
      </c>
      <c r="C3448" s="29" t="s">
        <v>12</v>
      </c>
      <c r="D3448" s="29" t="s">
        <v>23</v>
      </c>
      <c r="E3448" s="28">
        <v>180000</v>
      </c>
      <c r="F3448" s="29" t="s">
        <v>14</v>
      </c>
      <c r="G3448" s="28">
        <v>180000</v>
      </c>
      <c r="H3448" s="29" t="s">
        <v>17</v>
      </c>
      <c r="I3448" s="28">
        <v>0</v>
      </c>
      <c r="J3448" s="29" t="s">
        <v>17</v>
      </c>
      <c r="K3448" s="29" t="s">
        <v>16</v>
      </c>
      <c r="L3448" s="29" t="str">
        <f>_xlfn.XLOOKUP($D3448,mapping!$B$2:$B$124,mapping!$A$2:$A$124,,0)</f>
        <v>Researcher</v>
      </c>
      <c r="M3448" s="29" t="str">
        <f>_xlfn.XLOOKUP($C3448,mapping!$J$2:$J$5,mapping!$K$2:$K$5,,0)</f>
        <v>Full-Time</v>
      </c>
      <c r="N3448" s="29" t="str">
        <f>_xlfn.XLOOKUP($B3448,mapping!$G$2:$G$5,mapping!$H$2:$H$5,,0)</f>
        <v>Senior</v>
      </c>
      <c r="O3448" s="29" t="str">
        <f>_xlfn.XLOOKUP($J3448,mapping!$D$2:$D$56,mapping!$E$2:$E$56,,0)</f>
        <v>United States</v>
      </c>
      <c r="P3448" s="29" t="str">
        <f>_xlfn.XLOOKUP($K3448,mapping!$P$2:$P$4,mapping!$Q$2:$Q$4,,0)</f>
        <v>Medium</v>
      </c>
      <c r="Q3448" s="29" t="str">
        <f>_xlfn.XLOOKUP($I3448,mapping!$M$2:$M$4,mapping!$N$2:$N$4,,0)</f>
        <v>On-site</v>
      </c>
    </row>
    <row r="3449" spans="1:17" x14ac:dyDescent="0.25">
      <c r="A3449" s="28">
        <v>2022</v>
      </c>
      <c r="B3449" s="29" t="s">
        <v>21</v>
      </c>
      <c r="C3449" s="29" t="s">
        <v>12</v>
      </c>
      <c r="D3449" s="29" t="s">
        <v>22</v>
      </c>
      <c r="E3449" s="28">
        <v>119300</v>
      </c>
      <c r="F3449" s="29" t="s">
        <v>14</v>
      </c>
      <c r="G3449" s="28">
        <v>119300</v>
      </c>
      <c r="H3449" s="29" t="s">
        <v>17</v>
      </c>
      <c r="I3449" s="28">
        <v>0</v>
      </c>
      <c r="J3449" s="29" t="s">
        <v>17</v>
      </c>
      <c r="K3449" s="29" t="s">
        <v>33</v>
      </c>
      <c r="L3449" s="29" t="str">
        <f>_xlfn.XLOOKUP($D3449,mapping!$B$2:$B$124,mapping!$A$2:$A$124,,0)</f>
        <v>Data Scientist</v>
      </c>
      <c r="M3449" s="29" t="str">
        <f>_xlfn.XLOOKUP($C3449,mapping!$J$2:$J$5,mapping!$K$2:$K$5,,0)</f>
        <v>Full-Time</v>
      </c>
      <c r="N3449" s="29" t="str">
        <f>_xlfn.XLOOKUP($B3449,mapping!$G$2:$G$5,mapping!$H$2:$H$5,,0)</f>
        <v>Senior</v>
      </c>
      <c r="O3449" s="29" t="str">
        <f>_xlfn.XLOOKUP($J3449,mapping!$D$2:$D$56,mapping!$E$2:$E$56,,0)</f>
        <v>United States</v>
      </c>
      <c r="P3449" s="29" t="str">
        <f>_xlfn.XLOOKUP($K3449,mapping!$P$2:$P$4,mapping!$Q$2:$Q$4,,0)</f>
        <v>Large</v>
      </c>
      <c r="Q3449" s="29" t="str">
        <f>_xlfn.XLOOKUP($I3449,mapping!$M$2:$M$4,mapping!$N$2:$N$4,,0)</f>
        <v>On-site</v>
      </c>
    </row>
    <row r="3450" spans="1:17" x14ac:dyDescent="0.25">
      <c r="A3450" s="28">
        <v>2024</v>
      </c>
      <c r="B3450" s="29" t="s">
        <v>11</v>
      </c>
      <c r="C3450" s="29" t="s">
        <v>12</v>
      </c>
      <c r="D3450" s="29" t="s">
        <v>95</v>
      </c>
      <c r="E3450" s="28">
        <v>207000</v>
      </c>
      <c r="F3450" s="29" t="s">
        <v>14</v>
      </c>
      <c r="G3450" s="28">
        <v>207000</v>
      </c>
      <c r="H3450" s="29" t="s">
        <v>17</v>
      </c>
      <c r="I3450" s="28">
        <v>0</v>
      </c>
      <c r="J3450" s="29" t="s">
        <v>17</v>
      </c>
      <c r="K3450" s="29" t="s">
        <v>16</v>
      </c>
      <c r="L3450" s="29" t="str">
        <f>_xlfn.XLOOKUP($D3450,mapping!$B$2:$B$124,mapping!$A$2:$A$124,,0)</f>
        <v>Business Intelligence</v>
      </c>
      <c r="M3450" s="29" t="str">
        <f>_xlfn.XLOOKUP($C3450,mapping!$J$2:$J$5,mapping!$K$2:$K$5,,0)</f>
        <v>Full-Time</v>
      </c>
      <c r="N3450" s="29" t="str">
        <f>_xlfn.XLOOKUP($B3450,mapping!$G$2:$G$5,mapping!$H$2:$H$5,,0)</f>
        <v>Mid-Level</v>
      </c>
      <c r="O3450" s="29" t="str">
        <f>_xlfn.XLOOKUP($J3450,mapping!$D$2:$D$56,mapping!$E$2:$E$56,,0)</f>
        <v>United States</v>
      </c>
      <c r="P3450" s="29" t="str">
        <f>_xlfn.XLOOKUP($K3450,mapping!$P$2:$P$4,mapping!$Q$2:$Q$4,,0)</f>
        <v>Medium</v>
      </c>
      <c r="Q3450" s="29" t="str">
        <f>_xlfn.XLOOKUP($I3450,mapping!$M$2:$M$4,mapping!$N$2:$N$4,,0)</f>
        <v>On-site</v>
      </c>
    </row>
    <row r="3451" spans="1:17" x14ac:dyDescent="0.25">
      <c r="A3451" s="28">
        <v>2023</v>
      </c>
      <c r="B3451" s="29" t="s">
        <v>25</v>
      </c>
      <c r="C3451" s="29" t="s">
        <v>12</v>
      </c>
      <c r="D3451" s="29" t="s">
        <v>22</v>
      </c>
      <c r="E3451" s="28">
        <v>185000</v>
      </c>
      <c r="F3451" s="29" t="s">
        <v>14</v>
      </c>
      <c r="G3451" s="28">
        <v>185000</v>
      </c>
      <c r="H3451" s="29" t="s">
        <v>17</v>
      </c>
      <c r="I3451" s="28">
        <v>0</v>
      </c>
      <c r="J3451" s="29" t="s">
        <v>17</v>
      </c>
      <c r="K3451" s="29" t="s">
        <v>16</v>
      </c>
      <c r="L3451" s="29" t="str">
        <f>_xlfn.XLOOKUP($D3451,mapping!$B$2:$B$124,mapping!$A$2:$A$124,,0)</f>
        <v>Data Scientist</v>
      </c>
      <c r="M3451" s="29" t="str">
        <f>_xlfn.XLOOKUP($C3451,mapping!$J$2:$J$5,mapping!$K$2:$K$5,,0)</f>
        <v>Full-Time</v>
      </c>
      <c r="N3451" s="29" t="str">
        <f>_xlfn.XLOOKUP($B3451,mapping!$G$2:$G$5,mapping!$H$2:$H$5,,0)</f>
        <v>Executive</v>
      </c>
      <c r="O3451" s="29" t="str">
        <f>_xlfn.XLOOKUP($J3451,mapping!$D$2:$D$56,mapping!$E$2:$E$56,,0)</f>
        <v>United States</v>
      </c>
      <c r="P3451" s="29" t="str">
        <f>_xlfn.XLOOKUP($K3451,mapping!$P$2:$P$4,mapping!$Q$2:$Q$4,,0)</f>
        <v>Medium</v>
      </c>
      <c r="Q3451" s="29" t="str">
        <f>_xlfn.XLOOKUP($I3451,mapping!$M$2:$M$4,mapping!$N$2:$N$4,,0)</f>
        <v>On-site</v>
      </c>
    </row>
    <row r="3452" spans="1:17" x14ac:dyDescent="0.25">
      <c r="A3452" s="28">
        <v>2024</v>
      </c>
      <c r="B3452" s="29" t="s">
        <v>29</v>
      </c>
      <c r="C3452" s="29" t="s">
        <v>12</v>
      </c>
      <c r="D3452" s="29" t="s">
        <v>13</v>
      </c>
      <c r="E3452" s="28">
        <v>23000</v>
      </c>
      <c r="F3452" s="29" t="s">
        <v>27</v>
      </c>
      <c r="G3452" s="28">
        <v>28750</v>
      </c>
      <c r="H3452" s="29" t="s">
        <v>28</v>
      </c>
      <c r="I3452" s="28">
        <v>0</v>
      </c>
      <c r="J3452" s="29" t="s">
        <v>28</v>
      </c>
      <c r="K3452" s="29" t="s">
        <v>16</v>
      </c>
      <c r="L3452" s="29" t="str">
        <f>_xlfn.XLOOKUP($D3452,mapping!$B$2:$B$124,mapping!$A$2:$A$124,,0)</f>
        <v>Data Analyst</v>
      </c>
      <c r="M3452" s="29" t="str">
        <f>_xlfn.XLOOKUP($C3452,mapping!$J$2:$J$5,mapping!$K$2:$K$5,,0)</f>
        <v>Full-Time</v>
      </c>
      <c r="N3452" s="29" t="str">
        <f>_xlfn.XLOOKUP($B3452,mapping!$G$2:$G$5,mapping!$H$2:$H$5,,0)</f>
        <v>Junior</v>
      </c>
      <c r="O3452" s="29" t="str">
        <f>_xlfn.XLOOKUP($J3452,mapping!$D$2:$D$56,mapping!$E$2:$E$56,,0)</f>
        <v>United Kingdom</v>
      </c>
      <c r="P3452" s="29" t="str">
        <f>_xlfn.XLOOKUP($K3452,mapping!$P$2:$P$4,mapping!$Q$2:$Q$4,,0)</f>
        <v>Medium</v>
      </c>
      <c r="Q3452" s="29" t="str">
        <f>_xlfn.XLOOKUP($I3452,mapping!$M$2:$M$4,mapping!$N$2:$N$4,,0)</f>
        <v>On-site</v>
      </c>
    </row>
    <row r="3453" spans="1:17" x14ac:dyDescent="0.25">
      <c r="A3453" s="28">
        <v>2024</v>
      </c>
      <c r="B3453" s="29" t="s">
        <v>21</v>
      </c>
      <c r="C3453" s="29" t="s">
        <v>12</v>
      </c>
      <c r="D3453" s="29" t="s">
        <v>22</v>
      </c>
      <c r="E3453" s="28">
        <v>170000</v>
      </c>
      <c r="F3453" s="29" t="s">
        <v>14</v>
      </c>
      <c r="G3453" s="28">
        <v>170000</v>
      </c>
      <c r="H3453" s="29" t="s">
        <v>17</v>
      </c>
      <c r="I3453" s="28">
        <v>0</v>
      </c>
      <c r="J3453" s="29" t="s">
        <v>17</v>
      </c>
      <c r="K3453" s="29" t="s">
        <v>16</v>
      </c>
      <c r="L3453" s="29" t="str">
        <f>_xlfn.XLOOKUP($D3453,mapping!$B$2:$B$124,mapping!$A$2:$A$124,,0)</f>
        <v>Data Scientist</v>
      </c>
      <c r="M3453" s="29" t="str">
        <f>_xlfn.XLOOKUP($C3453,mapping!$J$2:$J$5,mapping!$K$2:$K$5,,0)</f>
        <v>Full-Time</v>
      </c>
      <c r="N3453" s="29" t="str">
        <f>_xlfn.XLOOKUP($B3453,mapping!$G$2:$G$5,mapping!$H$2:$H$5,,0)</f>
        <v>Senior</v>
      </c>
      <c r="O3453" s="29" t="str">
        <f>_xlfn.XLOOKUP($J3453,mapping!$D$2:$D$56,mapping!$E$2:$E$56,,0)</f>
        <v>United States</v>
      </c>
      <c r="P3453" s="29" t="str">
        <f>_xlfn.XLOOKUP($K3453,mapping!$P$2:$P$4,mapping!$Q$2:$Q$4,,0)</f>
        <v>Medium</v>
      </c>
      <c r="Q3453" s="29" t="str">
        <f>_xlfn.XLOOKUP($I3453,mapping!$M$2:$M$4,mapping!$N$2:$N$4,,0)</f>
        <v>On-site</v>
      </c>
    </row>
    <row r="3454" spans="1:17" x14ac:dyDescent="0.25">
      <c r="A3454" s="28">
        <v>2023</v>
      </c>
      <c r="B3454" s="29" t="s">
        <v>11</v>
      </c>
      <c r="C3454" s="29" t="s">
        <v>12</v>
      </c>
      <c r="D3454" s="29" t="s">
        <v>13</v>
      </c>
      <c r="E3454" s="28">
        <v>111151</v>
      </c>
      <c r="F3454" s="29" t="s">
        <v>14</v>
      </c>
      <c r="G3454" s="28">
        <v>111151</v>
      </c>
      <c r="H3454" s="29" t="s">
        <v>17</v>
      </c>
      <c r="I3454" s="28">
        <v>100</v>
      </c>
      <c r="J3454" s="29" t="s">
        <v>17</v>
      </c>
      <c r="K3454" s="29" t="s">
        <v>16</v>
      </c>
      <c r="L3454" s="29" t="str">
        <f>_xlfn.XLOOKUP($D3454,mapping!$B$2:$B$124,mapping!$A$2:$A$124,,0)</f>
        <v>Data Analyst</v>
      </c>
      <c r="M3454" s="29" t="str">
        <f>_xlfn.XLOOKUP($C3454,mapping!$J$2:$J$5,mapping!$K$2:$K$5,,0)</f>
        <v>Full-Time</v>
      </c>
      <c r="N3454" s="29" t="str">
        <f>_xlfn.XLOOKUP($B3454,mapping!$G$2:$G$5,mapping!$H$2:$H$5,,0)</f>
        <v>Mid-Level</v>
      </c>
      <c r="O3454" s="29" t="str">
        <f>_xlfn.XLOOKUP($J3454,mapping!$D$2:$D$56,mapping!$E$2:$E$56,,0)</f>
        <v>United States</v>
      </c>
      <c r="P3454" s="29" t="str">
        <f>_xlfn.XLOOKUP($K3454,mapping!$P$2:$P$4,mapping!$Q$2:$Q$4,,0)</f>
        <v>Medium</v>
      </c>
      <c r="Q3454" s="29" t="str">
        <f>_xlfn.XLOOKUP($I3454,mapping!$M$2:$M$4,mapping!$N$2:$N$4,,0)</f>
        <v>Remote</v>
      </c>
    </row>
    <row r="3455" spans="1:17" x14ac:dyDescent="0.25">
      <c r="A3455" s="28">
        <v>2024</v>
      </c>
      <c r="B3455" s="29" t="s">
        <v>25</v>
      </c>
      <c r="C3455" s="29" t="s">
        <v>12</v>
      </c>
      <c r="D3455" s="29" t="s">
        <v>26</v>
      </c>
      <c r="E3455" s="28">
        <v>179000</v>
      </c>
      <c r="F3455" s="29" t="s">
        <v>14</v>
      </c>
      <c r="G3455" s="28">
        <v>179000</v>
      </c>
      <c r="H3455" s="29" t="s">
        <v>17</v>
      </c>
      <c r="I3455" s="28">
        <v>0</v>
      </c>
      <c r="J3455" s="29" t="s">
        <v>17</v>
      </c>
      <c r="K3455" s="29" t="s">
        <v>16</v>
      </c>
      <c r="L3455" s="29" t="str">
        <f>_xlfn.XLOOKUP($D3455,mapping!$B$2:$B$124,mapping!$A$2:$A$124,,0)</f>
        <v>Data Engineer</v>
      </c>
      <c r="M3455" s="29" t="str">
        <f>_xlfn.XLOOKUP($C3455,mapping!$J$2:$J$5,mapping!$K$2:$K$5,,0)</f>
        <v>Full-Time</v>
      </c>
      <c r="N3455" s="29" t="str">
        <f>_xlfn.XLOOKUP($B3455,mapping!$G$2:$G$5,mapping!$H$2:$H$5,,0)</f>
        <v>Executive</v>
      </c>
      <c r="O3455" s="29" t="str">
        <f>_xlfn.XLOOKUP($J3455,mapping!$D$2:$D$56,mapping!$E$2:$E$56,,0)</f>
        <v>United States</v>
      </c>
      <c r="P3455" s="29" t="str">
        <f>_xlfn.XLOOKUP($K3455,mapping!$P$2:$P$4,mapping!$Q$2:$Q$4,,0)</f>
        <v>Medium</v>
      </c>
      <c r="Q3455" s="29" t="str">
        <f>_xlfn.XLOOKUP($I3455,mapping!$M$2:$M$4,mapping!$N$2:$N$4,,0)</f>
        <v>On-site</v>
      </c>
    </row>
    <row r="3456" spans="1:17" x14ac:dyDescent="0.25">
      <c r="A3456" s="28">
        <v>2023</v>
      </c>
      <c r="B3456" s="29" t="s">
        <v>11</v>
      </c>
      <c r="C3456" s="29" t="s">
        <v>12</v>
      </c>
      <c r="D3456" s="29" t="s">
        <v>26</v>
      </c>
      <c r="E3456" s="28">
        <v>110000</v>
      </c>
      <c r="F3456" s="29" t="s">
        <v>14</v>
      </c>
      <c r="G3456" s="28">
        <v>110000</v>
      </c>
      <c r="H3456" s="29" t="s">
        <v>17</v>
      </c>
      <c r="I3456" s="28">
        <v>0</v>
      </c>
      <c r="J3456" s="29" t="s">
        <v>17</v>
      </c>
      <c r="K3456" s="29" t="s">
        <v>16</v>
      </c>
      <c r="L3456" s="29" t="str">
        <f>_xlfn.XLOOKUP($D3456,mapping!$B$2:$B$124,mapping!$A$2:$A$124,,0)</f>
        <v>Data Engineer</v>
      </c>
      <c r="M3456" s="29" t="str">
        <f>_xlfn.XLOOKUP($C3456,mapping!$J$2:$J$5,mapping!$K$2:$K$5,,0)</f>
        <v>Full-Time</v>
      </c>
      <c r="N3456" s="29" t="str">
        <f>_xlfn.XLOOKUP($B3456,mapping!$G$2:$G$5,mapping!$H$2:$H$5,,0)</f>
        <v>Mid-Level</v>
      </c>
      <c r="O3456" s="29" t="str">
        <f>_xlfn.XLOOKUP($J3456,mapping!$D$2:$D$56,mapping!$E$2:$E$56,,0)</f>
        <v>United States</v>
      </c>
      <c r="P3456" s="29" t="str">
        <f>_xlfn.XLOOKUP($K3456,mapping!$P$2:$P$4,mapping!$Q$2:$Q$4,,0)</f>
        <v>Medium</v>
      </c>
      <c r="Q3456" s="29" t="str">
        <f>_xlfn.XLOOKUP($I3456,mapping!$M$2:$M$4,mapping!$N$2:$N$4,,0)</f>
        <v>On-site</v>
      </c>
    </row>
    <row r="3457" spans="1:17" x14ac:dyDescent="0.25">
      <c r="A3457" s="28">
        <v>2024</v>
      </c>
      <c r="B3457" s="29" t="s">
        <v>29</v>
      </c>
      <c r="C3457" s="29" t="s">
        <v>12</v>
      </c>
      <c r="D3457" s="29" t="s">
        <v>13</v>
      </c>
      <c r="E3457" s="28">
        <v>97500</v>
      </c>
      <c r="F3457" s="29" t="s">
        <v>14</v>
      </c>
      <c r="G3457" s="28">
        <v>97500</v>
      </c>
      <c r="H3457" s="29" t="s">
        <v>17</v>
      </c>
      <c r="I3457" s="28">
        <v>0</v>
      </c>
      <c r="J3457" s="29" t="s">
        <v>17</v>
      </c>
      <c r="K3457" s="29" t="s">
        <v>16</v>
      </c>
      <c r="L3457" s="29" t="str">
        <f>_xlfn.XLOOKUP($D3457,mapping!$B$2:$B$124,mapping!$A$2:$A$124,,0)</f>
        <v>Data Analyst</v>
      </c>
      <c r="M3457" s="29" t="str">
        <f>_xlfn.XLOOKUP($C3457,mapping!$J$2:$J$5,mapping!$K$2:$K$5,,0)</f>
        <v>Full-Time</v>
      </c>
      <c r="N3457" s="29" t="str">
        <f>_xlfn.XLOOKUP($B3457,mapping!$G$2:$G$5,mapping!$H$2:$H$5,,0)</f>
        <v>Junior</v>
      </c>
      <c r="O3457" s="29" t="str">
        <f>_xlfn.XLOOKUP($J3457,mapping!$D$2:$D$56,mapping!$E$2:$E$56,,0)</f>
        <v>United States</v>
      </c>
      <c r="P3457" s="29" t="str">
        <f>_xlfn.XLOOKUP($K3457,mapping!$P$2:$P$4,mapping!$Q$2:$Q$4,,0)</f>
        <v>Medium</v>
      </c>
      <c r="Q3457" s="29" t="str">
        <f>_xlfn.XLOOKUP($I3457,mapping!$M$2:$M$4,mapping!$N$2:$N$4,,0)</f>
        <v>On-site</v>
      </c>
    </row>
    <row r="3458" spans="1:17" x14ac:dyDescent="0.25">
      <c r="A3458" s="28">
        <v>2023</v>
      </c>
      <c r="B3458" s="29" t="s">
        <v>25</v>
      </c>
      <c r="C3458" s="29" t="s">
        <v>12</v>
      </c>
      <c r="D3458" s="29" t="s">
        <v>26</v>
      </c>
      <c r="E3458" s="28">
        <v>350000</v>
      </c>
      <c r="F3458" s="29" t="s">
        <v>14</v>
      </c>
      <c r="G3458" s="28">
        <v>350000</v>
      </c>
      <c r="H3458" s="29" t="s">
        <v>17</v>
      </c>
      <c r="I3458" s="28">
        <v>100</v>
      </c>
      <c r="J3458" s="29" t="s">
        <v>17</v>
      </c>
      <c r="K3458" s="29" t="s">
        <v>16</v>
      </c>
      <c r="L3458" s="29" t="str">
        <f>_xlfn.XLOOKUP($D3458,mapping!$B$2:$B$124,mapping!$A$2:$A$124,,0)</f>
        <v>Data Engineer</v>
      </c>
      <c r="M3458" s="29" t="str">
        <f>_xlfn.XLOOKUP($C3458,mapping!$J$2:$J$5,mapping!$K$2:$K$5,,0)</f>
        <v>Full-Time</v>
      </c>
      <c r="N3458" s="29" t="str">
        <f>_xlfn.XLOOKUP($B3458,mapping!$G$2:$G$5,mapping!$H$2:$H$5,,0)</f>
        <v>Executive</v>
      </c>
      <c r="O3458" s="29" t="str">
        <f>_xlfn.XLOOKUP($J3458,mapping!$D$2:$D$56,mapping!$E$2:$E$56,,0)</f>
        <v>United States</v>
      </c>
      <c r="P3458" s="29" t="str">
        <f>_xlfn.XLOOKUP($K3458,mapping!$P$2:$P$4,mapping!$Q$2:$Q$4,,0)</f>
        <v>Medium</v>
      </c>
      <c r="Q3458" s="29" t="str">
        <f>_xlfn.XLOOKUP($I3458,mapping!$M$2:$M$4,mapping!$N$2:$N$4,,0)</f>
        <v>Remote</v>
      </c>
    </row>
    <row r="3459" spans="1:17" x14ac:dyDescent="0.25">
      <c r="A3459" s="28">
        <v>2024</v>
      </c>
      <c r="B3459" s="29" t="s">
        <v>21</v>
      </c>
      <c r="C3459" s="29" t="s">
        <v>12</v>
      </c>
      <c r="D3459" s="29" t="s">
        <v>63</v>
      </c>
      <c r="E3459" s="28">
        <v>117000</v>
      </c>
      <c r="F3459" s="29" t="s">
        <v>14</v>
      </c>
      <c r="G3459" s="28">
        <v>117000</v>
      </c>
      <c r="H3459" s="29" t="s">
        <v>17</v>
      </c>
      <c r="I3459" s="28">
        <v>0</v>
      </c>
      <c r="J3459" s="29" t="s">
        <v>17</v>
      </c>
      <c r="K3459" s="29" t="s">
        <v>16</v>
      </c>
      <c r="L3459" s="29" t="str">
        <f>_xlfn.XLOOKUP($D3459,mapping!$B$2:$B$124,mapping!$A$2:$A$124,,0)</f>
        <v>Data Architect</v>
      </c>
      <c r="M3459" s="29" t="str">
        <f>_xlfn.XLOOKUP($C3459,mapping!$J$2:$J$5,mapping!$K$2:$K$5,,0)</f>
        <v>Full-Time</v>
      </c>
      <c r="N3459" s="29" t="str">
        <f>_xlfn.XLOOKUP($B3459,mapping!$G$2:$G$5,mapping!$H$2:$H$5,,0)</f>
        <v>Senior</v>
      </c>
      <c r="O3459" s="29" t="str">
        <f>_xlfn.XLOOKUP($J3459,mapping!$D$2:$D$56,mapping!$E$2:$E$56,,0)</f>
        <v>United States</v>
      </c>
      <c r="P3459" s="29" t="str">
        <f>_xlfn.XLOOKUP($K3459,mapping!$P$2:$P$4,mapping!$Q$2:$Q$4,,0)</f>
        <v>Medium</v>
      </c>
      <c r="Q3459" s="29" t="str">
        <f>_xlfn.XLOOKUP($I3459,mapping!$M$2:$M$4,mapping!$N$2:$N$4,,0)</f>
        <v>On-site</v>
      </c>
    </row>
    <row r="3460" spans="1:17" x14ac:dyDescent="0.25">
      <c r="A3460" s="28">
        <v>2024</v>
      </c>
      <c r="B3460" s="29" t="s">
        <v>21</v>
      </c>
      <c r="C3460" s="29" t="s">
        <v>12</v>
      </c>
      <c r="D3460" s="29" t="s">
        <v>22</v>
      </c>
      <c r="E3460" s="28">
        <v>120000</v>
      </c>
      <c r="F3460" s="29" t="s">
        <v>14</v>
      </c>
      <c r="G3460" s="28">
        <v>120000</v>
      </c>
      <c r="H3460" s="29" t="s">
        <v>45</v>
      </c>
      <c r="I3460" s="28">
        <v>0</v>
      </c>
      <c r="J3460" s="29" t="s">
        <v>45</v>
      </c>
      <c r="K3460" s="29" t="s">
        <v>16</v>
      </c>
      <c r="L3460" s="29" t="str">
        <f>_xlfn.XLOOKUP($D3460,mapping!$B$2:$B$124,mapping!$A$2:$A$124,,0)</f>
        <v>Data Scientist</v>
      </c>
      <c r="M3460" s="29" t="str">
        <f>_xlfn.XLOOKUP($C3460,mapping!$J$2:$J$5,mapping!$K$2:$K$5,,0)</f>
        <v>Full-Time</v>
      </c>
      <c r="N3460" s="29" t="str">
        <f>_xlfn.XLOOKUP($B3460,mapping!$G$2:$G$5,mapping!$H$2:$H$5,,0)</f>
        <v>Senior</v>
      </c>
      <c r="O3460" s="29" t="str">
        <f>_xlfn.XLOOKUP($J3460,mapping!$D$2:$D$56,mapping!$E$2:$E$56,,0)</f>
        <v>Canada</v>
      </c>
      <c r="P3460" s="29" t="str">
        <f>_xlfn.XLOOKUP($K3460,mapping!$P$2:$P$4,mapping!$Q$2:$Q$4,,0)</f>
        <v>Medium</v>
      </c>
      <c r="Q3460" s="29" t="str">
        <f>_xlfn.XLOOKUP($I3460,mapping!$M$2:$M$4,mapping!$N$2:$N$4,,0)</f>
        <v>On-site</v>
      </c>
    </row>
    <row r="3461" spans="1:17" x14ac:dyDescent="0.25">
      <c r="A3461" s="28">
        <v>2023</v>
      </c>
      <c r="B3461" s="29" t="s">
        <v>25</v>
      </c>
      <c r="C3461" s="29" t="s">
        <v>12</v>
      </c>
      <c r="D3461" s="29" t="s">
        <v>26</v>
      </c>
      <c r="E3461" s="28">
        <v>168000</v>
      </c>
      <c r="F3461" s="29" t="s">
        <v>14</v>
      </c>
      <c r="G3461" s="28">
        <v>168000</v>
      </c>
      <c r="H3461" s="29" t="s">
        <v>17</v>
      </c>
      <c r="I3461" s="28">
        <v>100</v>
      </c>
      <c r="J3461" s="29" t="s">
        <v>17</v>
      </c>
      <c r="K3461" s="29" t="s">
        <v>16</v>
      </c>
      <c r="L3461" s="29" t="str">
        <f>_xlfn.XLOOKUP($D3461,mapping!$B$2:$B$124,mapping!$A$2:$A$124,,0)</f>
        <v>Data Engineer</v>
      </c>
      <c r="M3461" s="29" t="str">
        <f>_xlfn.XLOOKUP($C3461,mapping!$J$2:$J$5,mapping!$K$2:$K$5,,0)</f>
        <v>Full-Time</v>
      </c>
      <c r="N3461" s="29" t="str">
        <f>_xlfn.XLOOKUP($B3461,mapping!$G$2:$G$5,mapping!$H$2:$H$5,,0)</f>
        <v>Executive</v>
      </c>
      <c r="O3461" s="29" t="str">
        <f>_xlfn.XLOOKUP($J3461,mapping!$D$2:$D$56,mapping!$E$2:$E$56,,0)</f>
        <v>United States</v>
      </c>
      <c r="P3461" s="29" t="str">
        <f>_xlfn.XLOOKUP($K3461,mapping!$P$2:$P$4,mapping!$Q$2:$Q$4,,0)</f>
        <v>Medium</v>
      </c>
      <c r="Q3461" s="29" t="str">
        <f>_xlfn.XLOOKUP($I3461,mapping!$M$2:$M$4,mapping!$N$2:$N$4,,0)</f>
        <v>Remote</v>
      </c>
    </row>
    <row r="3462" spans="1:17" x14ac:dyDescent="0.25">
      <c r="A3462" s="28">
        <v>2023</v>
      </c>
      <c r="B3462" s="29" t="s">
        <v>21</v>
      </c>
      <c r="C3462" s="29" t="s">
        <v>12</v>
      </c>
      <c r="D3462" s="29" t="s">
        <v>108</v>
      </c>
      <c r="E3462" s="28">
        <v>113000</v>
      </c>
      <c r="F3462" s="29" t="s">
        <v>14</v>
      </c>
      <c r="G3462" s="28">
        <v>113000</v>
      </c>
      <c r="H3462" s="29" t="s">
        <v>17</v>
      </c>
      <c r="I3462" s="28">
        <v>100</v>
      </c>
      <c r="J3462" s="29" t="s">
        <v>17</v>
      </c>
      <c r="K3462" s="29" t="s">
        <v>16</v>
      </c>
      <c r="L3462" s="29" t="str">
        <f>_xlfn.XLOOKUP($D3462,mapping!$B$2:$B$124,mapping!$A$2:$A$124,,0)</f>
        <v>Data Engineer</v>
      </c>
      <c r="M3462" s="29" t="str">
        <f>_xlfn.XLOOKUP($C3462,mapping!$J$2:$J$5,mapping!$K$2:$K$5,,0)</f>
        <v>Full-Time</v>
      </c>
      <c r="N3462" s="29" t="str">
        <f>_xlfn.XLOOKUP($B3462,mapping!$G$2:$G$5,mapping!$H$2:$H$5,,0)</f>
        <v>Senior</v>
      </c>
      <c r="O3462" s="29" t="str">
        <f>_xlfn.XLOOKUP($J3462,mapping!$D$2:$D$56,mapping!$E$2:$E$56,,0)</f>
        <v>United States</v>
      </c>
      <c r="P3462" s="29" t="str">
        <f>_xlfn.XLOOKUP($K3462,mapping!$P$2:$P$4,mapping!$Q$2:$Q$4,,0)</f>
        <v>Medium</v>
      </c>
      <c r="Q3462" s="29" t="str">
        <f>_xlfn.XLOOKUP($I3462,mapping!$M$2:$M$4,mapping!$N$2:$N$4,,0)</f>
        <v>Remote</v>
      </c>
    </row>
    <row r="3463" spans="1:17" x14ac:dyDescent="0.25">
      <c r="A3463" s="28">
        <v>2023</v>
      </c>
      <c r="B3463" s="29" t="s">
        <v>21</v>
      </c>
      <c r="C3463" s="29" t="s">
        <v>12</v>
      </c>
      <c r="D3463" s="29" t="s">
        <v>22</v>
      </c>
      <c r="E3463" s="28">
        <v>213300</v>
      </c>
      <c r="F3463" s="29" t="s">
        <v>14</v>
      </c>
      <c r="G3463" s="28">
        <v>213300</v>
      </c>
      <c r="H3463" s="29" t="s">
        <v>28</v>
      </c>
      <c r="I3463" s="28">
        <v>0</v>
      </c>
      <c r="J3463" s="29" t="s">
        <v>28</v>
      </c>
      <c r="K3463" s="29" t="s">
        <v>16</v>
      </c>
      <c r="L3463" s="29" t="str">
        <f>_xlfn.XLOOKUP($D3463,mapping!$B$2:$B$124,mapping!$A$2:$A$124,,0)</f>
        <v>Data Scientist</v>
      </c>
      <c r="M3463" s="29" t="str">
        <f>_xlfn.XLOOKUP($C3463,mapping!$J$2:$J$5,mapping!$K$2:$K$5,,0)</f>
        <v>Full-Time</v>
      </c>
      <c r="N3463" s="29" t="str">
        <f>_xlfn.XLOOKUP($B3463,mapping!$G$2:$G$5,mapping!$H$2:$H$5,,0)</f>
        <v>Senior</v>
      </c>
      <c r="O3463" s="29" t="str">
        <f>_xlfn.XLOOKUP($J3463,mapping!$D$2:$D$56,mapping!$E$2:$E$56,,0)</f>
        <v>United Kingdom</v>
      </c>
      <c r="P3463" s="29" t="str">
        <f>_xlfn.XLOOKUP($K3463,mapping!$P$2:$P$4,mapping!$Q$2:$Q$4,,0)</f>
        <v>Medium</v>
      </c>
      <c r="Q3463" s="29" t="str">
        <f>_xlfn.XLOOKUP($I3463,mapping!$M$2:$M$4,mapping!$N$2:$N$4,,0)</f>
        <v>On-site</v>
      </c>
    </row>
    <row r="3464" spans="1:17" x14ac:dyDescent="0.25">
      <c r="A3464" s="28">
        <v>2023</v>
      </c>
      <c r="B3464" s="29" t="s">
        <v>11</v>
      </c>
      <c r="C3464" s="29" t="s">
        <v>12</v>
      </c>
      <c r="D3464" s="29" t="s">
        <v>22</v>
      </c>
      <c r="E3464" s="28">
        <v>93300</v>
      </c>
      <c r="F3464" s="29" t="s">
        <v>14</v>
      </c>
      <c r="G3464" s="28">
        <v>93300</v>
      </c>
      <c r="H3464" s="29" t="s">
        <v>17</v>
      </c>
      <c r="I3464" s="28">
        <v>0</v>
      </c>
      <c r="J3464" s="29" t="s">
        <v>17</v>
      </c>
      <c r="K3464" s="29" t="s">
        <v>16</v>
      </c>
      <c r="L3464" s="29" t="str">
        <f>_xlfn.XLOOKUP($D3464,mapping!$B$2:$B$124,mapping!$A$2:$A$124,,0)</f>
        <v>Data Scientist</v>
      </c>
      <c r="M3464" s="29" t="str">
        <f>_xlfn.XLOOKUP($C3464,mapping!$J$2:$J$5,mapping!$K$2:$K$5,,0)</f>
        <v>Full-Time</v>
      </c>
      <c r="N3464" s="29" t="str">
        <f>_xlfn.XLOOKUP($B3464,mapping!$G$2:$G$5,mapping!$H$2:$H$5,,0)</f>
        <v>Mid-Level</v>
      </c>
      <c r="O3464" s="29" t="str">
        <f>_xlfn.XLOOKUP($J3464,mapping!$D$2:$D$56,mapping!$E$2:$E$56,,0)</f>
        <v>United States</v>
      </c>
      <c r="P3464" s="29" t="str">
        <f>_xlfn.XLOOKUP($K3464,mapping!$P$2:$P$4,mapping!$Q$2:$Q$4,,0)</f>
        <v>Medium</v>
      </c>
      <c r="Q3464" s="29" t="str">
        <f>_xlfn.XLOOKUP($I3464,mapping!$M$2:$M$4,mapping!$N$2:$N$4,,0)</f>
        <v>On-site</v>
      </c>
    </row>
    <row r="3465" spans="1:17" x14ac:dyDescent="0.25">
      <c r="A3465" s="28">
        <v>2024</v>
      </c>
      <c r="B3465" s="29" t="s">
        <v>21</v>
      </c>
      <c r="C3465" s="29" t="s">
        <v>12</v>
      </c>
      <c r="D3465" s="29" t="s">
        <v>22</v>
      </c>
      <c r="E3465" s="28">
        <v>106000</v>
      </c>
      <c r="F3465" s="29" t="s">
        <v>14</v>
      </c>
      <c r="G3465" s="28">
        <v>106000</v>
      </c>
      <c r="H3465" s="29" t="s">
        <v>17</v>
      </c>
      <c r="I3465" s="28">
        <v>0</v>
      </c>
      <c r="J3465" s="29" t="s">
        <v>17</v>
      </c>
      <c r="K3465" s="29" t="s">
        <v>16</v>
      </c>
      <c r="L3465" s="29" t="str">
        <f>_xlfn.XLOOKUP($D3465,mapping!$B$2:$B$124,mapping!$A$2:$A$124,,0)</f>
        <v>Data Scientist</v>
      </c>
      <c r="M3465" s="29" t="str">
        <f>_xlfn.XLOOKUP($C3465,mapping!$J$2:$J$5,mapping!$K$2:$K$5,,0)</f>
        <v>Full-Time</v>
      </c>
      <c r="N3465" s="29" t="str">
        <f>_xlfn.XLOOKUP($B3465,mapping!$G$2:$G$5,mapping!$H$2:$H$5,,0)</f>
        <v>Senior</v>
      </c>
      <c r="O3465" s="29" t="str">
        <f>_xlfn.XLOOKUP($J3465,mapping!$D$2:$D$56,mapping!$E$2:$E$56,,0)</f>
        <v>United States</v>
      </c>
      <c r="P3465" s="29" t="str">
        <f>_xlfn.XLOOKUP($K3465,mapping!$P$2:$P$4,mapping!$Q$2:$Q$4,,0)</f>
        <v>Medium</v>
      </c>
      <c r="Q3465" s="29" t="str">
        <f>_xlfn.XLOOKUP($I3465,mapping!$M$2:$M$4,mapping!$N$2:$N$4,,0)</f>
        <v>On-site</v>
      </c>
    </row>
    <row r="3466" spans="1:17" x14ac:dyDescent="0.25">
      <c r="A3466" s="28">
        <v>2023</v>
      </c>
      <c r="B3466" s="29" t="s">
        <v>11</v>
      </c>
      <c r="C3466" s="29" t="s">
        <v>12</v>
      </c>
      <c r="D3466" s="29" t="s">
        <v>22</v>
      </c>
      <c r="E3466" s="28">
        <v>93400</v>
      </c>
      <c r="F3466" s="29" t="s">
        <v>14</v>
      </c>
      <c r="G3466" s="28">
        <v>93400</v>
      </c>
      <c r="H3466" s="29" t="s">
        <v>17</v>
      </c>
      <c r="I3466" s="28">
        <v>0</v>
      </c>
      <c r="J3466" s="29" t="s">
        <v>17</v>
      </c>
      <c r="K3466" s="29" t="s">
        <v>16</v>
      </c>
      <c r="L3466" s="29" t="str">
        <f>_xlfn.XLOOKUP($D3466,mapping!$B$2:$B$124,mapping!$A$2:$A$124,,0)</f>
        <v>Data Scientist</v>
      </c>
      <c r="M3466" s="29" t="str">
        <f>_xlfn.XLOOKUP($C3466,mapping!$J$2:$J$5,mapping!$K$2:$K$5,,0)</f>
        <v>Full-Time</v>
      </c>
      <c r="N3466" s="29" t="str">
        <f>_xlfn.XLOOKUP($B3466,mapping!$G$2:$G$5,mapping!$H$2:$H$5,,0)</f>
        <v>Mid-Level</v>
      </c>
      <c r="O3466" s="29" t="str">
        <f>_xlfn.XLOOKUP($J3466,mapping!$D$2:$D$56,mapping!$E$2:$E$56,,0)</f>
        <v>United States</v>
      </c>
      <c r="P3466" s="29" t="str">
        <f>_xlfn.XLOOKUP($K3466,mapping!$P$2:$P$4,mapping!$Q$2:$Q$4,,0)</f>
        <v>Medium</v>
      </c>
      <c r="Q3466" s="29" t="str">
        <f>_xlfn.XLOOKUP($I3466,mapping!$M$2:$M$4,mapping!$N$2:$N$4,,0)</f>
        <v>On-site</v>
      </c>
    </row>
    <row r="3467" spans="1:17" x14ac:dyDescent="0.25">
      <c r="A3467" s="28">
        <v>2023</v>
      </c>
      <c r="B3467" s="29" t="s">
        <v>21</v>
      </c>
      <c r="C3467" s="29" t="s">
        <v>12</v>
      </c>
      <c r="D3467" s="29" t="s">
        <v>22</v>
      </c>
      <c r="E3467" s="28">
        <v>175000</v>
      </c>
      <c r="F3467" s="29" t="s">
        <v>14</v>
      </c>
      <c r="G3467" s="28">
        <v>175000</v>
      </c>
      <c r="H3467" s="29" t="s">
        <v>17</v>
      </c>
      <c r="I3467" s="28">
        <v>100</v>
      </c>
      <c r="J3467" s="29" t="s">
        <v>17</v>
      </c>
      <c r="K3467" s="29" t="s">
        <v>16</v>
      </c>
      <c r="L3467" s="29" t="str">
        <f>_xlfn.XLOOKUP($D3467,mapping!$B$2:$B$124,mapping!$A$2:$A$124,,0)</f>
        <v>Data Scientist</v>
      </c>
      <c r="M3467" s="29" t="str">
        <f>_xlfn.XLOOKUP($C3467,mapping!$J$2:$J$5,mapping!$K$2:$K$5,,0)</f>
        <v>Full-Time</v>
      </c>
      <c r="N3467" s="29" t="str">
        <f>_xlfn.XLOOKUP($B3467,mapping!$G$2:$G$5,mapping!$H$2:$H$5,,0)</f>
        <v>Senior</v>
      </c>
      <c r="O3467" s="29" t="str">
        <f>_xlfn.XLOOKUP($J3467,mapping!$D$2:$D$56,mapping!$E$2:$E$56,,0)</f>
        <v>United States</v>
      </c>
      <c r="P3467" s="29" t="str">
        <f>_xlfn.XLOOKUP($K3467,mapping!$P$2:$P$4,mapping!$Q$2:$Q$4,,0)</f>
        <v>Medium</v>
      </c>
      <c r="Q3467" s="29" t="str">
        <f>_xlfn.XLOOKUP($I3467,mapping!$M$2:$M$4,mapping!$N$2:$N$4,,0)</f>
        <v>Remote</v>
      </c>
    </row>
    <row r="3468" spans="1:17" x14ac:dyDescent="0.25">
      <c r="A3468" s="28">
        <v>2024</v>
      </c>
      <c r="B3468" s="29" t="s">
        <v>21</v>
      </c>
      <c r="C3468" s="29" t="s">
        <v>12</v>
      </c>
      <c r="D3468" s="29" t="s">
        <v>176</v>
      </c>
      <c r="E3468" s="28">
        <v>50000</v>
      </c>
      <c r="F3468" s="29" t="s">
        <v>27</v>
      </c>
      <c r="G3468" s="28">
        <v>62500</v>
      </c>
      <c r="H3468" s="29" t="s">
        <v>28</v>
      </c>
      <c r="I3468" s="28">
        <v>0</v>
      </c>
      <c r="J3468" s="29" t="s">
        <v>28</v>
      </c>
      <c r="K3468" s="29" t="s">
        <v>16</v>
      </c>
      <c r="L3468" s="29" t="str">
        <f>_xlfn.XLOOKUP($D3468,mapping!$B$2:$B$124,mapping!$A$2:$A$124,,0)</f>
        <v>Data Engineer</v>
      </c>
      <c r="M3468" s="29" t="str">
        <f>_xlfn.XLOOKUP($C3468,mapping!$J$2:$J$5,mapping!$K$2:$K$5,,0)</f>
        <v>Full-Time</v>
      </c>
      <c r="N3468" s="29" t="str">
        <f>_xlfn.XLOOKUP($B3468,mapping!$G$2:$G$5,mapping!$H$2:$H$5,,0)</f>
        <v>Senior</v>
      </c>
      <c r="O3468" s="29" t="str">
        <f>_xlfn.XLOOKUP($J3468,mapping!$D$2:$D$56,mapping!$E$2:$E$56,,0)</f>
        <v>United Kingdom</v>
      </c>
      <c r="P3468" s="29" t="str">
        <f>_xlfn.XLOOKUP($K3468,mapping!$P$2:$P$4,mapping!$Q$2:$Q$4,,0)</f>
        <v>Medium</v>
      </c>
      <c r="Q3468" s="29" t="str">
        <f>_xlfn.XLOOKUP($I3468,mapping!$M$2:$M$4,mapping!$N$2:$N$4,,0)</f>
        <v>On-site</v>
      </c>
    </row>
    <row r="3469" spans="1:17" x14ac:dyDescent="0.25">
      <c r="A3469" s="28">
        <v>2022</v>
      </c>
      <c r="B3469" s="29" t="s">
        <v>11</v>
      </c>
      <c r="C3469" s="29" t="s">
        <v>12</v>
      </c>
      <c r="D3469" s="29" t="s">
        <v>26</v>
      </c>
      <c r="E3469" s="28">
        <v>75000</v>
      </c>
      <c r="F3469" s="29" t="s">
        <v>27</v>
      </c>
      <c r="G3469" s="28">
        <v>92350</v>
      </c>
      <c r="H3469" s="29" t="s">
        <v>28</v>
      </c>
      <c r="I3469" s="28">
        <v>100</v>
      </c>
      <c r="J3469" s="29" t="s">
        <v>28</v>
      </c>
      <c r="K3469" s="29" t="s">
        <v>16</v>
      </c>
      <c r="L3469" s="29" t="str">
        <f>_xlfn.XLOOKUP($D3469,mapping!$B$2:$B$124,mapping!$A$2:$A$124,,0)</f>
        <v>Data Engineer</v>
      </c>
      <c r="M3469" s="29" t="str">
        <f>_xlfn.XLOOKUP($C3469,mapping!$J$2:$J$5,mapping!$K$2:$K$5,,0)</f>
        <v>Full-Time</v>
      </c>
      <c r="N3469" s="29" t="str">
        <f>_xlfn.XLOOKUP($B3469,mapping!$G$2:$G$5,mapping!$H$2:$H$5,,0)</f>
        <v>Mid-Level</v>
      </c>
      <c r="O3469" s="29" t="str">
        <f>_xlfn.XLOOKUP($J3469,mapping!$D$2:$D$56,mapping!$E$2:$E$56,,0)</f>
        <v>United Kingdom</v>
      </c>
      <c r="P3469" s="29" t="str">
        <f>_xlfn.XLOOKUP($K3469,mapping!$P$2:$P$4,mapping!$Q$2:$Q$4,,0)</f>
        <v>Medium</v>
      </c>
      <c r="Q3469" s="29" t="str">
        <f>_xlfn.XLOOKUP($I3469,mapping!$M$2:$M$4,mapping!$N$2:$N$4,,0)</f>
        <v>Remote</v>
      </c>
    </row>
    <row r="3470" spans="1:17" x14ac:dyDescent="0.25">
      <c r="A3470" s="28">
        <v>2023</v>
      </c>
      <c r="B3470" s="29" t="s">
        <v>21</v>
      </c>
      <c r="C3470" s="29" t="s">
        <v>12</v>
      </c>
      <c r="D3470" s="29" t="s">
        <v>31</v>
      </c>
      <c r="E3470" s="28">
        <v>90000</v>
      </c>
      <c r="F3470" s="29" t="s">
        <v>14</v>
      </c>
      <c r="G3470" s="28">
        <v>90000</v>
      </c>
      <c r="H3470" s="29" t="s">
        <v>17</v>
      </c>
      <c r="I3470" s="28">
        <v>0</v>
      </c>
      <c r="J3470" s="29" t="s">
        <v>17</v>
      </c>
      <c r="K3470" s="29" t="s">
        <v>16</v>
      </c>
      <c r="L3470" s="29" t="str">
        <f>_xlfn.XLOOKUP($D3470,mapping!$B$2:$B$124,mapping!$A$2:$A$124,,0)</f>
        <v>Analytics Engineer</v>
      </c>
      <c r="M3470" s="29" t="str">
        <f>_xlfn.XLOOKUP($C3470,mapping!$J$2:$J$5,mapping!$K$2:$K$5,,0)</f>
        <v>Full-Time</v>
      </c>
      <c r="N3470" s="29" t="str">
        <f>_xlfn.XLOOKUP($B3470,mapping!$G$2:$G$5,mapping!$H$2:$H$5,,0)</f>
        <v>Senior</v>
      </c>
      <c r="O3470" s="29" t="str">
        <f>_xlfn.XLOOKUP($J3470,mapping!$D$2:$D$56,mapping!$E$2:$E$56,,0)</f>
        <v>United States</v>
      </c>
      <c r="P3470" s="29" t="str">
        <f>_xlfn.XLOOKUP($K3470,mapping!$P$2:$P$4,mapping!$Q$2:$Q$4,,0)</f>
        <v>Medium</v>
      </c>
      <c r="Q3470" s="29" t="str">
        <f>_xlfn.XLOOKUP($I3470,mapping!$M$2:$M$4,mapping!$N$2:$N$4,,0)</f>
        <v>On-site</v>
      </c>
    </row>
    <row r="3471" spans="1:17" x14ac:dyDescent="0.25">
      <c r="A3471" s="28">
        <v>2024</v>
      </c>
      <c r="B3471" s="29" t="s">
        <v>29</v>
      </c>
      <c r="C3471" s="29" t="s">
        <v>12</v>
      </c>
      <c r="D3471" s="29" t="s">
        <v>13</v>
      </c>
      <c r="E3471" s="28">
        <v>115000</v>
      </c>
      <c r="F3471" s="29" t="s">
        <v>14</v>
      </c>
      <c r="G3471" s="28">
        <v>115000</v>
      </c>
      <c r="H3471" s="29" t="s">
        <v>17</v>
      </c>
      <c r="I3471" s="28">
        <v>0</v>
      </c>
      <c r="J3471" s="29" t="s">
        <v>17</v>
      </c>
      <c r="K3471" s="29" t="s">
        <v>16</v>
      </c>
      <c r="L3471" s="29" t="str">
        <f>_xlfn.XLOOKUP($D3471,mapping!$B$2:$B$124,mapping!$A$2:$A$124,,0)</f>
        <v>Data Analyst</v>
      </c>
      <c r="M3471" s="29" t="str">
        <f>_xlfn.XLOOKUP($C3471,mapping!$J$2:$J$5,mapping!$K$2:$K$5,,0)</f>
        <v>Full-Time</v>
      </c>
      <c r="N3471" s="29" t="str">
        <f>_xlfn.XLOOKUP($B3471,mapping!$G$2:$G$5,mapping!$H$2:$H$5,,0)</f>
        <v>Junior</v>
      </c>
      <c r="O3471" s="29" t="str">
        <f>_xlfn.XLOOKUP($J3471,mapping!$D$2:$D$56,mapping!$E$2:$E$56,,0)</f>
        <v>United States</v>
      </c>
      <c r="P3471" s="29" t="str">
        <f>_xlfn.XLOOKUP($K3471,mapping!$P$2:$P$4,mapping!$Q$2:$Q$4,,0)</f>
        <v>Medium</v>
      </c>
      <c r="Q3471" s="29" t="str">
        <f>_xlfn.XLOOKUP($I3471,mapping!$M$2:$M$4,mapping!$N$2:$N$4,,0)</f>
        <v>On-site</v>
      </c>
    </row>
    <row r="3472" spans="1:17" x14ac:dyDescent="0.25">
      <c r="A3472" s="28">
        <v>2024</v>
      </c>
      <c r="B3472" s="29" t="s">
        <v>21</v>
      </c>
      <c r="C3472" s="29" t="s">
        <v>12</v>
      </c>
      <c r="D3472" s="29" t="s">
        <v>57</v>
      </c>
      <c r="E3472" s="28">
        <v>185490</v>
      </c>
      <c r="F3472" s="29" t="s">
        <v>14</v>
      </c>
      <c r="G3472" s="28">
        <v>185490</v>
      </c>
      <c r="H3472" s="29" t="s">
        <v>17</v>
      </c>
      <c r="I3472" s="28">
        <v>0</v>
      </c>
      <c r="J3472" s="29" t="s">
        <v>17</v>
      </c>
      <c r="K3472" s="29" t="s">
        <v>16</v>
      </c>
      <c r="L3472" s="29" t="str">
        <f>_xlfn.XLOOKUP($D3472,mapping!$B$2:$B$124,mapping!$A$2:$A$124,,0)</f>
        <v>Data Scientist</v>
      </c>
      <c r="M3472" s="29" t="str">
        <f>_xlfn.XLOOKUP($C3472,mapping!$J$2:$J$5,mapping!$K$2:$K$5,,0)</f>
        <v>Full-Time</v>
      </c>
      <c r="N3472" s="29" t="str">
        <f>_xlfn.XLOOKUP($B3472,mapping!$G$2:$G$5,mapping!$H$2:$H$5,,0)</f>
        <v>Senior</v>
      </c>
      <c r="O3472" s="29" t="str">
        <f>_xlfn.XLOOKUP($J3472,mapping!$D$2:$D$56,mapping!$E$2:$E$56,,0)</f>
        <v>United States</v>
      </c>
      <c r="P3472" s="29" t="str">
        <f>_xlfn.XLOOKUP($K3472,mapping!$P$2:$P$4,mapping!$Q$2:$Q$4,,0)</f>
        <v>Medium</v>
      </c>
      <c r="Q3472" s="29" t="str">
        <f>_xlfn.XLOOKUP($I3472,mapping!$M$2:$M$4,mapping!$N$2:$N$4,,0)</f>
        <v>On-site</v>
      </c>
    </row>
    <row r="3473" spans="1:17" x14ac:dyDescent="0.25">
      <c r="A3473" s="28">
        <v>2023</v>
      </c>
      <c r="B3473" s="29" t="s">
        <v>21</v>
      </c>
      <c r="C3473" s="29" t="s">
        <v>12</v>
      </c>
      <c r="D3473" s="29" t="s">
        <v>26</v>
      </c>
      <c r="E3473" s="28">
        <v>120000</v>
      </c>
      <c r="F3473" s="29" t="s">
        <v>14</v>
      </c>
      <c r="G3473" s="28">
        <v>120000</v>
      </c>
      <c r="H3473" s="29" t="s">
        <v>17</v>
      </c>
      <c r="I3473" s="28">
        <v>100</v>
      </c>
      <c r="J3473" s="29" t="s">
        <v>17</v>
      </c>
      <c r="K3473" s="29" t="s">
        <v>16</v>
      </c>
      <c r="L3473" s="29" t="str">
        <f>_xlfn.XLOOKUP($D3473,mapping!$B$2:$B$124,mapping!$A$2:$A$124,,0)</f>
        <v>Data Engineer</v>
      </c>
      <c r="M3473" s="29" t="str">
        <f>_xlfn.XLOOKUP($C3473,mapping!$J$2:$J$5,mapping!$K$2:$K$5,,0)</f>
        <v>Full-Time</v>
      </c>
      <c r="N3473" s="29" t="str">
        <f>_xlfn.XLOOKUP($B3473,mapping!$G$2:$G$5,mapping!$H$2:$H$5,,0)</f>
        <v>Senior</v>
      </c>
      <c r="O3473" s="29" t="str">
        <f>_xlfn.XLOOKUP($J3473,mapping!$D$2:$D$56,mapping!$E$2:$E$56,,0)</f>
        <v>United States</v>
      </c>
      <c r="P3473" s="29" t="str">
        <f>_xlfn.XLOOKUP($K3473,mapping!$P$2:$P$4,mapping!$Q$2:$Q$4,,0)</f>
        <v>Medium</v>
      </c>
      <c r="Q3473" s="29" t="str">
        <f>_xlfn.XLOOKUP($I3473,mapping!$M$2:$M$4,mapping!$N$2:$N$4,,0)</f>
        <v>Remote</v>
      </c>
    </row>
    <row r="3474" spans="1:17" x14ac:dyDescent="0.25">
      <c r="A3474" s="28">
        <v>2024</v>
      </c>
      <c r="B3474" s="29" t="s">
        <v>21</v>
      </c>
      <c r="C3474" s="29" t="s">
        <v>12</v>
      </c>
      <c r="D3474" s="29" t="s">
        <v>86</v>
      </c>
      <c r="E3474" s="28">
        <v>104828</v>
      </c>
      <c r="F3474" s="29" t="s">
        <v>14</v>
      </c>
      <c r="G3474" s="28">
        <v>104828</v>
      </c>
      <c r="H3474" s="29" t="s">
        <v>17</v>
      </c>
      <c r="I3474" s="28">
        <v>0</v>
      </c>
      <c r="J3474" s="29" t="s">
        <v>17</v>
      </c>
      <c r="K3474" s="29" t="s">
        <v>16</v>
      </c>
      <c r="L3474" s="29" t="str">
        <f>_xlfn.XLOOKUP($D3474,mapping!$B$2:$B$124,mapping!$A$2:$A$124,,0)</f>
        <v>Business Intelligence</v>
      </c>
      <c r="M3474" s="29" t="str">
        <f>_xlfn.XLOOKUP($C3474,mapping!$J$2:$J$5,mapping!$K$2:$K$5,,0)</f>
        <v>Full-Time</v>
      </c>
      <c r="N3474" s="29" t="str">
        <f>_xlfn.XLOOKUP($B3474,mapping!$G$2:$G$5,mapping!$H$2:$H$5,,0)</f>
        <v>Senior</v>
      </c>
      <c r="O3474" s="29" t="str">
        <f>_xlfn.XLOOKUP($J3474,mapping!$D$2:$D$56,mapping!$E$2:$E$56,,0)</f>
        <v>United States</v>
      </c>
      <c r="P3474" s="29" t="str">
        <f>_xlfn.XLOOKUP($K3474,mapping!$P$2:$P$4,mapping!$Q$2:$Q$4,,0)</f>
        <v>Medium</v>
      </c>
      <c r="Q3474" s="29" t="str">
        <f>_xlfn.XLOOKUP($I3474,mapping!$M$2:$M$4,mapping!$N$2:$N$4,,0)</f>
        <v>On-site</v>
      </c>
    </row>
    <row r="3475" spans="1:17" x14ac:dyDescent="0.25">
      <c r="A3475" s="28">
        <v>2024</v>
      </c>
      <c r="B3475" s="29" t="s">
        <v>21</v>
      </c>
      <c r="C3475" s="29" t="s">
        <v>12</v>
      </c>
      <c r="D3475" s="29" t="s">
        <v>18</v>
      </c>
      <c r="E3475" s="28">
        <v>225000</v>
      </c>
      <c r="F3475" s="29" t="s">
        <v>14</v>
      </c>
      <c r="G3475" s="28">
        <v>225000</v>
      </c>
      <c r="H3475" s="29" t="s">
        <v>17</v>
      </c>
      <c r="I3475" s="28">
        <v>100</v>
      </c>
      <c r="J3475" s="29" t="s">
        <v>17</v>
      </c>
      <c r="K3475" s="29" t="s">
        <v>16</v>
      </c>
      <c r="L3475" s="29" t="str">
        <f>_xlfn.XLOOKUP($D3475,mapping!$B$2:$B$124,mapping!$A$2:$A$124,,0)</f>
        <v>Machine Learning Engineer</v>
      </c>
      <c r="M3475" s="29" t="str">
        <f>_xlfn.XLOOKUP($C3475,mapping!$J$2:$J$5,mapping!$K$2:$K$5,,0)</f>
        <v>Full-Time</v>
      </c>
      <c r="N3475" s="29" t="str">
        <f>_xlfn.XLOOKUP($B3475,mapping!$G$2:$G$5,mapping!$H$2:$H$5,,0)</f>
        <v>Senior</v>
      </c>
      <c r="O3475" s="29" t="str">
        <f>_xlfn.XLOOKUP($J3475,mapping!$D$2:$D$56,mapping!$E$2:$E$56,,0)</f>
        <v>United States</v>
      </c>
      <c r="P3475" s="29" t="str">
        <f>_xlfn.XLOOKUP($K3475,mapping!$P$2:$P$4,mapping!$Q$2:$Q$4,,0)</f>
        <v>Medium</v>
      </c>
      <c r="Q3475" s="29" t="str">
        <f>_xlfn.XLOOKUP($I3475,mapping!$M$2:$M$4,mapping!$N$2:$N$4,,0)</f>
        <v>Remote</v>
      </c>
    </row>
    <row r="3476" spans="1:17" x14ac:dyDescent="0.25">
      <c r="A3476" s="28">
        <v>2023</v>
      </c>
      <c r="B3476" s="29" t="s">
        <v>29</v>
      </c>
      <c r="C3476" s="29" t="s">
        <v>12</v>
      </c>
      <c r="D3476" s="29" t="s">
        <v>22</v>
      </c>
      <c r="E3476" s="28">
        <v>85600</v>
      </c>
      <c r="F3476" s="29" t="s">
        <v>14</v>
      </c>
      <c r="G3476" s="28">
        <v>85600</v>
      </c>
      <c r="H3476" s="29" t="s">
        <v>17</v>
      </c>
      <c r="I3476" s="28">
        <v>0</v>
      </c>
      <c r="J3476" s="29" t="s">
        <v>17</v>
      </c>
      <c r="K3476" s="29" t="s">
        <v>16</v>
      </c>
      <c r="L3476" s="29" t="str">
        <f>_xlfn.XLOOKUP($D3476,mapping!$B$2:$B$124,mapping!$A$2:$A$124,,0)</f>
        <v>Data Scientist</v>
      </c>
      <c r="M3476" s="29" t="str">
        <f>_xlfn.XLOOKUP($C3476,mapping!$J$2:$J$5,mapping!$K$2:$K$5,,0)</f>
        <v>Full-Time</v>
      </c>
      <c r="N3476" s="29" t="str">
        <f>_xlfn.XLOOKUP($B3476,mapping!$G$2:$G$5,mapping!$H$2:$H$5,,0)</f>
        <v>Junior</v>
      </c>
      <c r="O3476" s="29" t="str">
        <f>_xlfn.XLOOKUP($J3476,mapping!$D$2:$D$56,mapping!$E$2:$E$56,,0)</f>
        <v>United States</v>
      </c>
      <c r="P3476" s="29" t="str">
        <f>_xlfn.XLOOKUP($K3476,mapping!$P$2:$P$4,mapping!$Q$2:$Q$4,,0)</f>
        <v>Medium</v>
      </c>
      <c r="Q3476" s="29" t="str">
        <f>_xlfn.XLOOKUP($I3476,mapping!$M$2:$M$4,mapping!$N$2:$N$4,,0)</f>
        <v>On-site</v>
      </c>
    </row>
    <row r="3477" spans="1:17" x14ac:dyDescent="0.25">
      <c r="A3477" s="28">
        <v>2023</v>
      </c>
      <c r="B3477" s="29" t="s">
        <v>21</v>
      </c>
      <c r="C3477" s="29" t="s">
        <v>12</v>
      </c>
      <c r="D3477" s="29" t="s">
        <v>22</v>
      </c>
      <c r="E3477" s="28">
        <v>168000</v>
      </c>
      <c r="F3477" s="29" t="s">
        <v>14</v>
      </c>
      <c r="G3477" s="28">
        <v>168000</v>
      </c>
      <c r="H3477" s="29" t="s">
        <v>17</v>
      </c>
      <c r="I3477" s="28">
        <v>100</v>
      </c>
      <c r="J3477" s="29" t="s">
        <v>17</v>
      </c>
      <c r="K3477" s="29" t="s">
        <v>16</v>
      </c>
      <c r="L3477" s="29" t="str">
        <f>_xlfn.XLOOKUP($D3477,mapping!$B$2:$B$124,mapping!$A$2:$A$124,,0)</f>
        <v>Data Scientist</v>
      </c>
      <c r="M3477" s="29" t="str">
        <f>_xlfn.XLOOKUP($C3477,mapping!$J$2:$J$5,mapping!$K$2:$K$5,,0)</f>
        <v>Full-Time</v>
      </c>
      <c r="N3477" s="29" t="str">
        <f>_xlfn.XLOOKUP($B3477,mapping!$G$2:$G$5,mapping!$H$2:$H$5,,0)</f>
        <v>Senior</v>
      </c>
      <c r="O3477" s="29" t="str">
        <f>_xlfn.XLOOKUP($J3477,mapping!$D$2:$D$56,mapping!$E$2:$E$56,,0)</f>
        <v>United States</v>
      </c>
      <c r="P3477" s="29" t="str">
        <f>_xlfn.XLOOKUP($K3477,mapping!$P$2:$P$4,mapping!$Q$2:$Q$4,,0)</f>
        <v>Medium</v>
      </c>
      <c r="Q3477" s="29" t="str">
        <f>_xlfn.XLOOKUP($I3477,mapping!$M$2:$M$4,mapping!$N$2:$N$4,,0)</f>
        <v>Remote</v>
      </c>
    </row>
    <row r="3478" spans="1:17" x14ac:dyDescent="0.25">
      <c r="A3478" s="28">
        <v>2023</v>
      </c>
      <c r="B3478" s="29" t="s">
        <v>29</v>
      </c>
      <c r="C3478" s="29" t="s">
        <v>12</v>
      </c>
      <c r="D3478" s="29" t="s">
        <v>26</v>
      </c>
      <c r="E3478" s="28">
        <v>65000</v>
      </c>
      <c r="F3478" s="29" t="s">
        <v>27</v>
      </c>
      <c r="G3478" s="28">
        <v>79976</v>
      </c>
      <c r="H3478" s="29" t="s">
        <v>28</v>
      </c>
      <c r="I3478" s="28">
        <v>0</v>
      </c>
      <c r="J3478" s="29" t="s">
        <v>28</v>
      </c>
      <c r="K3478" s="29" t="s">
        <v>16</v>
      </c>
      <c r="L3478" s="29" t="str">
        <f>_xlfn.XLOOKUP($D3478,mapping!$B$2:$B$124,mapping!$A$2:$A$124,,0)</f>
        <v>Data Engineer</v>
      </c>
      <c r="M3478" s="29" t="str">
        <f>_xlfn.XLOOKUP($C3478,mapping!$J$2:$J$5,mapping!$K$2:$K$5,,0)</f>
        <v>Full-Time</v>
      </c>
      <c r="N3478" s="29" t="str">
        <f>_xlfn.XLOOKUP($B3478,mapping!$G$2:$G$5,mapping!$H$2:$H$5,,0)</f>
        <v>Junior</v>
      </c>
      <c r="O3478" s="29" t="str">
        <f>_xlfn.XLOOKUP($J3478,mapping!$D$2:$D$56,mapping!$E$2:$E$56,,0)</f>
        <v>United Kingdom</v>
      </c>
      <c r="P3478" s="29" t="str">
        <f>_xlfn.XLOOKUP($K3478,mapping!$P$2:$P$4,mapping!$Q$2:$Q$4,,0)</f>
        <v>Medium</v>
      </c>
      <c r="Q3478" s="29" t="str">
        <f>_xlfn.XLOOKUP($I3478,mapping!$M$2:$M$4,mapping!$N$2:$N$4,,0)</f>
        <v>On-site</v>
      </c>
    </row>
    <row r="3479" spans="1:17" x14ac:dyDescent="0.25">
      <c r="A3479" s="28">
        <v>2023</v>
      </c>
      <c r="B3479" s="29" t="s">
        <v>11</v>
      </c>
      <c r="C3479" s="29" t="s">
        <v>12</v>
      </c>
      <c r="D3479" s="29" t="s">
        <v>13</v>
      </c>
      <c r="E3479" s="28">
        <v>127075</v>
      </c>
      <c r="F3479" s="29" t="s">
        <v>14</v>
      </c>
      <c r="G3479" s="28">
        <v>127075</v>
      </c>
      <c r="H3479" s="29" t="s">
        <v>17</v>
      </c>
      <c r="I3479" s="28">
        <v>100</v>
      </c>
      <c r="J3479" s="29" t="s">
        <v>17</v>
      </c>
      <c r="K3479" s="29" t="s">
        <v>16</v>
      </c>
      <c r="L3479" s="29" t="str">
        <f>_xlfn.XLOOKUP($D3479,mapping!$B$2:$B$124,mapping!$A$2:$A$124,,0)</f>
        <v>Data Analyst</v>
      </c>
      <c r="M3479" s="29" t="str">
        <f>_xlfn.XLOOKUP($C3479,mapping!$J$2:$J$5,mapping!$K$2:$K$5,,0)</f>
        <v>Full-Time</v>
      </c>
      <c r="N3479" s="29" t="str">
        <f>_xlfn.XLOOKUP($B3479,mapping!$G$2:$G$5,mapping!$H$2:$H$5,,0)</f>
        <v>Mid-Level</v>
      </c>
      <c r="O3479" s="29" t="str">
        <f>_xlfn.XLOOKUP($J3479,mapping!$D$2:$D$56,mapping!$E$2:$E$56,,0)</f>
        <v>United States</v>
      </c>
      <c r="P3479" s="29" t="str">
        <f>_xlfn.XLOOKUP($K3479,mapping!$P$2:$P$4,mapping!$Q$2:$Q$4,,0)</f>
        <v>Medium</v>
      </c>
      <c r="Q3479" s="29" t="str">
        <f>_xlfn.XLOOKUP($I3479,mapping!$M$2:$M$4,mapping!$N$2:$N$4,,0)</f>
        <v>Remote</v>
      </c>
    </row>
    <row r="3480" spans="1:17" x14ac:dyDescent="0.25">
      <c r="A3480" s="28">
        <v>2024</v>
      </c>
      <c r="B3480" s="29" t="s">
        <v>11</v>
      </c>
      <c r="C3480" s="29" t="s">
        <v>12</v>
      </c>
      <c r="D3480" s="29" t="s">
        <v>22</v>
      </c>
      <c r="E3480" s="28">
        <v>93000</v>
      </c>
      <c r="F3480" s="29" t="s">
        <v>14</v>
      </c>
      <c r="G3480" s="28">
        <v>93000</v>
      </c>
      <c r="H3480" s="29" t="s">
        <v>17</v>
      </c>
      <c r="I3480" s="28">
        <v>100</v>
      </c>
      <c r="J3480" s="29" t="s">
        <v>17</v>
      </c>
      <c r="K3480" s="29" t="s">
        <v>16</v>
      </c>
      <c r="L3480" s="29" t="str">
        <f>_xlfn.XLOOKUP($D3480,mapping!$B$2:$B$124,mapping!$A$2:$A$124,,0)</f>
        <v>Data Scientist</v>
      </c>
      <c r="M3480" s="29" t="str">
        <f>_xlfn.XLOOKUP($C3480,mapping!$J$2:$J$5,mapping!$K$2:$K$5,,0)</f>
        <v>Full-Time</v>
      </c>
      <c r="N3480" s="29" t="str">
        <f>_xlfn.XLOOKUP($B3480,mapping!$G$2:$G$5,mapping!$H$2:$H$5,,0)</f>
        <v>Mid-Level</v>
      </c>
      <c r="O3480" s="29" t="str">
        <f>_xlfn.XLOOKUP($J3480,mapping!$D$2:$D$56,mapping!$E$2:$E$56,,0)</f>
        <v>United States</v>
      </c>
      <c r="P3480" s="29" t="str">
        <f>_xlfn.XLOOKUP($K3480,mapping!$P$2:$P$4,mapping!$Q$2:$Q$4,,0)</f>
        <v>Medium</v>
      </c>
      <c r="Q3480" s="29" t="str">
        <f>_xlfn.XLOOKUP($I3480,mapping!$M$2:$M$4,mapping!$N$2:$N$4,,0)</f>
        <v>Remote</v>
      </c>
    </row>
    <row r="3481" spans="1:17" x14ac:dyDescent="0.25">
      <c r="A3481" s="28">
        <v>2023</v>
      </c>
      <c r="B3481" s="29" t="s">
        <v>21</v>
      </c>
      <c r="C3481" s="29" t="s">
        <v>12</v>
      </c>
      <c r="D3481" s="29" t="s">
        <v>26</v>
      </c>
      <c r="E3481" s="28">
        <v>252000</v>
      </c>
      <c r="F3481" s="29" t="s">
        <v>14</v>
      </c>
      <c r="G3481" s="28">
        <v>252000</v>
      </c>
      <c r="H3481" s="29" t="s">
        <v>17</v>
      </c>
      <c r="I3481" s="28">
        <v>0</v>
      </c>
      <c r="J3481" s="29" t="s">
        <v>17</v>
      </c>
      <c r="K3481" s="29" t="s">
        <v>16</v>
      </c>
      <c r="L3481" s="29" t="str">
        <f>_xlfn.XLOOKUP($D3481,mapping!$B$2:$B$124,mapping!$A$2:$A$124,,0)</f>
        <v>Data Engineer</v>
      </c>
      <c r="M3481" s="29" t="str">
        <f>_xlfn.XLOOKUP($C3481,mapping!$J$2:$J$5,mapping!$K$2:$K$5,,0)</f>
        <v>Full-Time</v>
      </c>
      <c r="N3481" s="29" t="str">
        <f>_xlfn.XLOOKUP($B3481,mapping!$G$2:$G$5,mapping!$H$2:$H$5,,0)</f>
        <v>Senior</v>
      </c>
      <c r="O3481" s="29" t="str">
        <f>_xlfn.XLOOKUP($J3481,mapping!$D$2:$D$56,mapping!$E$2:$E$56,,0)</f>
        <v>United States</v>
      </c>
      <c r="P3481" s="29" t="str">
        <f>_xlfn.XLOOKUP($K3481,mapping!$P$2:$P$4,mapping!$Q$2:$Q$4,,0)</f>
        <v>Medium</v>
      </c>
      <c r="Q3481" s="29" t="str">
        <f>_xlfn.XLOOKUP($I3481,mapping!$M$2:$M$4,mapping!$N$2:$N$4,,0)</f>
        <v>On-site</v>
      </c>
    </row>
    <row r="3482" spans="1:17" x14ac:dyDescent="0.25">
      <c r="A3482" s="28">
        <v>2023</v>
      </c>
      <c r="B3482" s="29" t="s">
        <v>21</v>
      </c>
      <c r="C3482" s="29" t="s">
        <v>12</v>
      </c>
      <c r="D3482" s="29" t="s">
        <v>62</v>
      </c>
      <c r="E3482" s="28">
        <v>225000</v>
      </c>
      <c r="F3482" s="29" t="s">
        <v>14</v>
      </c>
      <c r="G3482" s="28">
        <v>225000</v>
      </c>
      <c r="H3482" s="29" t="s">
        <v>17</v>
      </c>
      <c r="I3482" s="28">
        <v>0</v>
      </c>
      <c r="J3482" s="29" t="s">
        <v>17</v>
      </c>
      <c r="K3482" s="29" t="s">
        <v>16</v>
      </c>
      <c r="L3482" s="29" t="str">
        <f>_xlfn.XLOOKUP($D3482,mapping!$B$2:$B$124,mapping!$A$2:$A$124,,0)</f>
        <v>Business Intelligence</v>
      </c>
      <c r="M3482" s="29" t="str">
        <f>_xlfn.XLOOKUP($C3482,mapping!$J$2:$J$5,mapping!$K$2:$K$5,,0)</f>
        <v>Full-Time</v>
      </c>
      <c r="N3482" s="29" t="str">
        <f>_xlfn.XLOOKUP($B3482,mapping!$G$2:$G$5,mapping!$H$2:$H$5,,0)</f>
        <v>Senior</v>
      </c>
      <c r="O3482" s="29" t="str">
        <f>_xlfn.XLOOKUP($J3482,mapping!$D$2:$D$56,mapping!$E$2:$E$56,,0)</f>
        <v>United States</v>
      </c>
      <c r="P3482" s="29" t="str">
        <f>_xlfn.XLOOKUP($K3482,mapping!$P$2:$P$4,mapping!$Q$2:$Q$4,,0)</f>
        <v>Medium</v>
      </c>
      <c r="Q3482" s="29" t="str">
        <f>_xlfn.XLOOKUP($I3482,mapping!$M$2:$M$4,mapping!$N$2:$N$4,,0)</f>
        <v>On-site</v>
      </c>
    </row>
    <row r="3483" spans="1:17" x14ac:dyDescent="0.25">
      <c r="A3483" s="28">
        <v>2023</v>
      </c>
      <c r="B3483" s="29" t="s">
        <v>21</v>
      </c>
      <c r="C3483" s="29" t="s">
        <v>12</v>
      </c>
      <c r="D3483" s="29" t="s">
        <v>31</v>
      </c>
      <c r="E3483" s="28">
        <v>160000</v>
      </c>
      <c r="F3483" s="29" t="s">
        <v>14</v>
      </c>
      <c r="G3483" s="28">
        <v>160000</v>
      </c>
      <c r="H3483" s="29" t="s">
        <v>17</v>
      </c>
      <c r="I3483" s="28">
        <v>0</v>
      </c>
      <c r="J3483" s="29" t="s">
        <v>17</v>
      </c>
      <c r="K3483" s="29" t="s">
        <v>16</v>
      </c>
      <c r="L3483" s="29" t="str">
        <f>_xlfn.XLOOKUP($D3483,mapping!$B$2:$B$124,mapping!$A$2:$A$124,,0)</f>
        <v>Analytics Engineer</v>
      </c>
      <c r="M3483" s="29" t="str">
        <f>_xlfn.XLOOKUP($C3483,mapping!$J$2:$J$5,mapping!$K$2:$K$5,,0)</f>
        <v>Full-Time</v>
      </c>
      <c r="N3483" s="29" t="str">
        <f>_xlfn.XLOOKUP($B3483,mapping!$G$2:$G$5,mapping!$H$2:$H$5,,0)</f>
        <v>Senior</v>
      </c>
      <c r="O3483" s="29" t="str">
        <f>_xlfn.XLOOKUP($J3483,mapping!$D$2:$D$56,mapping!$E$2:$E$56,,0)</f>
        <v>United States</v>
      </c>
      <c r="P3483" s="29" t="str">
        <f>_xlfn.XLOOKUP($K3483,mapping!$P$2:$P$4,mapping!$Q$2:$Q$4,,0)</f>
        <v>Medium</v>
      </c>
      <c r="Q3483" s="29" t="str">
        <f>_xlfn.XLOOKUP($I3483,mapping!$M$2:$M$4,mapping!$N$2:$N$4,,0)</f>
        <v>On-site</v>
      </c>
    </row>
    <row r="3484" spans="1:17" x14ac:dyDescent="0.25">
      <c r="A3484" s="28">
        <v>2023</v>
      </c>
      <c r="B3484" s="29" t="s">
        <v>11</v>
      </c>
      <c r="C3484" s="29" t="s">
        <v>12</v>
      </c>
      <c r="D3484" s="29" t="s">
        <v>40</v>
      </c>
      <c r="E3484" s="28">
        <v>130000</v>
      </c>
      <c r="F3484" s="29" t="s">
        <v>14</v>
      </c>
      <c r="G3484" s="28">
        <v>130000</v>
      </c>
      <c r="H3484" s="29" t="s">
        <v>17</v>
      </c>
      <c r="I3484" s="28">
        <v>100</v>
      </c>
      <c r="J3484" s="29" t="s">
        <v>17</v>
      </c>
      <c r="K3484" s="29" t="s">
        <v>16</v>
      </c>
      <c r="L3484" s="29" t="str">
        <f>_xlfn.XLOOKUP($D3484,mapping!$B$2:$B$124,mapping!$A$2:$A$124,,0)</f>
        <v>Business Intelligence</v>
      </c>
      <c r="M3484" s="29" t="str">
        <f>_xlfn.XLOOKUP($C3484,mapping!$J$2:$J$5,mapping!$K$2:$K$5,,0)</f>
        <v>Full-Time</v>
      </c>
      <c r="N3484" s="29" t="str">
        <f>_xlfn.XLOOKUP($B3484,mapping!$G$2:$G$5,mapping!$H$2:$H$5,,0)</f>
        <v>Mid-Level</v>
      </c>
      <c r="O3484" s="29" t="str">
        <f>_xlfn.XLOOKUP($J3484,mapping!$D$2:$D$56,mapping!$E$2:$E$56,,0)</f>
        <v>United States</v>
      </c>
      <c r="P3484" s="29" t="str">
        <f>_xlfn.XLOOKUP($K3484,mapping!$P$2:$P$4,mapping!$Q$2:$Q$4,,0)</f>
        <v>Medium</v>
      </c>
      <c r="Q3484" s="29" t="str">
        <f>_xlfn.XLOOKUP($I3484,mapping!$M$2:$M$4,mapping!$N$2:$N$4,,0)</f>
        <v>Remote</v>
      </c>
    </row>
    <row r="3485" spans="1:17" x14ac:dyDescent="0.25">
      <c r="A3485" s="28">
        <v>2024</v>
      </c>
      <c r="B3485" s="29" t="s">
        <v>21</v>
      </c>
      <c r="C3485" s="29" t="s">
        <v>12</v>
      </c>
      <c r="D3485" s="29" t="s">
        <v>22</v>
      </c>
      <c r="E3485" s="28">
        <v>130000</v>
      </c>
      <c r="F3485" s="29" t="s">
        <v>14</v>
      </c>
      <c r="G3485" s="28">
        <v>130000</v>
      </c>
      <c r="H3485" s="29" t="s">
        <v>17</v>
      </c>
      <c r="I3485" s="28">
        <v>0</v>
      </c>
      <c r="J3485" s="29" t="s">
        <v>17</v>
      </c>
      <c r="K3485" s="29" t="s">
        <v>16</v>
      </c>
      <c r="L3485" s="29" t="str">
        <f>_xlfn.XLOOKUP($D3485,mapping!$B$2:$B$124,mapping!$A$2:$A$124,,0)</f>
        <v>Data Scientist</v>
      </c>
      <c r="M3485" s="29" t="str">
        <f>_xlfn.XLOOKUP($C3485,mapping!$J$2:$J$5,mapping!$K$2:$K$5,,0)</f>
        <v>Full-Time</v>
      </c>
      <c r="N3485" s="29" t="str">
        <f>_xlfn.XLOOKUP($B3485,mapping!$G$2:$G$5,mapping!$H$2:$H$5,,0)</f>
        <v>Senior</v>
      </c>
      <c r="O3485" s="29" t="str">
        <f>_xlfn.XLOOKUP($J3485,mapping!$D$2:$D$56,mapping!$E$2:$E$56,,0)</f>
        <v>United States</v>
      </c>
      <c r="P3485" s="29" t="str">
        <f>_xlfn.XLOOKUP($K3485,mapping!$P$2:$P$4,mapping!$Q$2:$Q$4,,0)</f>
        <v>Medium</v>
      </c>
      <c r="Q3485" s="29" t="str">
        <f>_xlfn.XLOOKUP($I3485,mapping!$M$2:$M$4,mapping!$N$2:$N$4,,0)</f>
        <v>On-site</v>
      </c>
    </row>
    <row r="3486" spans="1:17" x14ac:dyDescent="0.25">
      <c r="A3486" s="28">
        <v>2024</v>
      </c>
      <c r="B3486" s="29" t="s">
        <v>25</v>
      </c>
      <c r="C3486" s="29" t="s">
        <v>12</v>
      </c>
      <c r="D3486" s="29" t="s">
        <v>22</v>
      </c>
      <c r="E3486" s="28">
        <v>160000</v>
      </c>
      <c r="F3486" s="29" t="s">
        <v>14</v>
      </c>
      <c r="G3486" s="28">
        <v>160000</v>
      </c>
      <c r="H3486" s="29" t="s">
        <v>17</v>
      </c>
      <c r="I3486" s="28">
        <v>0</v>
      </c>
      <c r="J3486" s="29" t="s">
        <v>17</v>
      </c>
      <c r="K3486" s="29" t="s">
        <v>16</v>
      </c>
      <c r="L3486" s="29" t="str">
        <f>_xlfn.XLOOKUP($D3486,mapping!$B$2:$B$124,mapping!$A$2:$A$124,,0)</f>
        <v>Data Scientist</v>
      </c>
      <c r="M3486" s="29" t="str">
        <f>_xlfn.XLOOKUP($C3486,mapping!$J$2:$J$5,mapping!$K$2:$K$5,,0)</f>
        <v>Full-Time</v>
      </c>
      <c r="N3486" s="29" t="str">
        <f>_xlfn.XLOOKUP($B3486,mapping!$G$2:$G$5,mapping!$H$2:$H$5,,0)</f>
        <v>Executive</v>
      </c>
      <c r="O3486" s="29" t="str">
        <f>_xlfn.XLOOKUP($J3486,mapping!$D$2:$D$56,mapping!$E$2:$E$56,,0)</f>
        <v>United States</v>
      </c>
      <c r="P3486" s="29" t="str">
        <f>_xlfn.XLOOKUP($K3486,mapping!$P$2:$P$4,mapping!$Q$2:$Q$4,,0)</f>
        <v>Medium</v>
      </c>
      <c r="Q3486" s="29" t="str">
        <f>_xlfn.XLOOKUP($I3486,mapping!$M$2:$M$4,mapping!$N$2:$N$4,,0)</f>
        <v>On-site</v>
      </c>
    </row>
    <row r="3487" spans="1:17" x14ac:dyDescent="0.25">
      <c r="A3487" s="28">
        <v>2024</v>
      </c>
      <c r="B3487" s="29" t="s">
        <v>21</v>
      </c>
      <c r="C3487" s="29" t="s">
        <v>12</v>
      </c>
      <c r="D3487" s="29" t="s">
        <v>34</v>
      </c>
      <c r="E3487" s="28">
        <v>278700</v>
      </c>
      <c r="F3487" s="29" t="s">
        <v>14</v>
      </c>
      <c r="G3487" s="28">
        <v>278700</v>
      </c>
      <c r="H3487" s="29" t="s">
        <v>17</v>
      </c>
      <c r="I3487" s="28">
        <v>0</v>
      </c>
      <c r="J3487" s="29" t="s">
        <v>17</v>
      </c>
      <c r="K3487" s="29" t="s">
        <v>16</v>
      </c>
      <c r="L3487" s="29" t="str">
        <f>_xlfn.XLOOKUP($D3487,mapping!$B$2:$B$124,mapping!$A$2:$A$124,,0)</f>
        <v>Researcher</v>
      </c>
      <c r="M3487" s="29" t="str">
        <f>_xlfn.XLOOKUP($C3487,mapping!$J$2:$J$5,mapping!$K$2:$K$5,,0)</f>
        <v>Full-Time</v>
      </c>
      <c r="N3487" s="29" t="str">
        <f>_xlfn.XLOOKUP($B3487,mapping!$G$2:$G$5,mapping!$H$2:$H$5,,0)</f>
        <v>Senior</v>
      </c>
      <c r="O3487" s="29" t="str">
        <f>_xlfn.XLOOKUP($J3487,mapping!$D$2:$D$56,mapping!$E$2:$E$56,,0)</f>
        <v>United States</v>
      </c>
      <c r="P3487" s="29" t="str">
        <f>_xlfn.XLOOKUP($K3487,mapping!$P$2:$P$4,mapping!$Q$2:$Q$4,,0)</f>
        <v>Medium</v>
      </c>
      <c r="Q3487" s="29" t="str">
        <f>_xlfn.XLOOKUP($I3487,mapping!$M$2:$M$4,mapping!$N$2:$N$4,,0)</f>
        <v>On-site</v>
      </c>
    </row>
    <row r="3488" spans="1:17" x14ac:dyDescent="0.25">
      <c r="A3488" s="28">
        <v>2023</v>
      </c>
      <c r="B3488" s="29" t="s">
        <v>21</v>
      </c>
      <c r="C3488" s="29" t="s">
        <v>12</v>
      </c>
      <c r="D3488" s="29" t="s">
        <v>63</v>
      </c>
      <c r="E3488" s="28">
        <v>150000</v>
      </c>
      <c r="F3488" s="29" t="s">
        <v>14</v>
      </c>
      <c r="G3488" s="28">
        <v>150000</v>
      </c>
      <c r="H3488" s="29" t="s">
        <v>17</v>
      </c>
      <c r="I3488" s="28">
        <v>0</v>
      </c>
      <c r="J3488" s="29" t="s">
        <v>17</v>
      </c>
      <c r="K3488" s="29" t="s">
        <v>16</v>
      </c>
      <c r="L3488" s="29" t="str">
        <f>_xlfn.XLOOKUP($D3488,mapping!$B$2:$B$124,mapping!$A$2:$A$124,,0)</f>
        <v>Data Architect</v>
      </c>
      <c r="M3488" s="29" t="str">
        <f>_xlfn.XLOOKUP($C3488,mapping!$J$2:$J$5,mapping!$K$2:$K$5,,0)</f>
        <v>Full-Time</v>
      </c>
      <c r="N3488" s="29" t="str">
        <f>_xlfn.XLOOKUP($B3488,mapping!$G$2:$G$5,mapping!$H$2:$H$5,,0)</f>
        <v>Senior</v>
      </c>
      <c r="O3488" s="29" t="str">
        <f>_xlfn.XLOOKUP($J3488,mapping!$D$2:$D$56,mapping!$E$2:$E$56,,0)</f>
        <v>United States</v>
      </c>
      <c r="P3488" s="29" t="str">
        <f>_xlfn.XLOOKUP($K3488,mapping!$P$2:$P$4,mapping!$Q$2:$Q$4,,0)</f>
        <v>Medium</v>
      </c>
      <c r="Q3488" s="29" t="str">
        <f>_xlfn.XLOOKUP($I3488,mapping!$M$2:$M$4,mapping!$N$2:$N$4,,0)</f>
        <v>On-site</v>
      </c>
    </row>
    <row r="3489" spans="1:17" x14ac:dyDescent="0.25">
      <c r="A3489" s="28">
        <v>2023</v>
      </c>
      <c r="B3489" s="29" t="s">
        <v>21</v>
      </c>
      <c r="C3489" s="29" t="s">
        <v>12</v>
      </c>
      <c r="D3489" s="29" t="s">
        <v>51</v>
      </c>
      <c r="E3489" s="28">
        <v>184000</v>
      </c>
      <c r="F3489" s="29" t="s">
        <v>14</v>
      </c>
      <c r="G3489" s="28">
        <v>184000</v>
      </c>
      <c r="H3489" s="29" t="s">
        <v>17</v>
      </c>
      <c r="I3489" s="28">
        <v>0</v>
      </c>
      <c r="J3489" s="29" t="s">
        <v>17</v>
      </c>
      <c r="K3489" s="29" t="s">
        <v>16</v>
      </c>
      <c r="L3489" s="29" t="str">
        <f>_xlfn.XLOOKUP($D3489,mapping!$B$2:$B$124,mapping!$A$2:$A$124,,0)</f>
        <v>Applied Scientist</v>
      </c>
      <c r="M3489" s="29" t="str">
        <f>_xlfn.XLOOKUP($C3489,mapping!$J$2:$J$5,mapping!$K$2:$K$5,,0)</f>
        <v>Full-Time</v>
      </c>
      <c r="N3489" s="29" t="str">
        <f>_xlfn.XLOOKUP($B3489,mapping!$G$2:$G$5,mapping!$H$2:$H$5,,0)</f>
        <v>Senior</v>
      </c>
      <c r="O3489" s="29" t="str">
        <f>_xlfn.XLOOKUP($J3489,mapping!$D$2:$D$56,mapping!$E$2:$E$56,,0)</f>
        <v>United States</v>
      </c>
      <c r="P3489" s="29" t="str">
        <f>_xlfn.XLOOKUP($K3489,mapping!$P$2:$P$4,mapping!$Q$2:$Q$4,,0)</f>
        <v>Medium</v>
      </c>
      <c r="Q3489" s="29" t="str">
        <f>_xlfn.XLOOKUP($I3489,mapping!$M$2:$M$4,mapping!$N$2:$N$4,,0)</f>
        <v>On-site</v>
      </c>
    </row>
    <row r="3490" spans="1:17" x14ac:dyDescent="0.25">
      <c r="A3490" s="28">
        <v>2022</v>
      </c>
      <c r="B3490" s="29" t="s">
        <v>21</v>
      </c>
      <c r="C3490" s="29" t="s">
        <v>12</v>
      </c>
      <c r="D3490" s="29" t="s">
        <v>26</v>
      </c>
      <c r="E3490" s="28">
        <v>209100</v>
      </c>
      <c r="F3490" s="29" t="s">
        <v>14</v>
      </c>
      <c r="G3490" s="28">
        <v>209100</v>
      </c>
      <c r="H3490" s="29" t="s">
        <v>17</v>
      </c>
      <c r="I3490" s="28">
        <v>100</v>
      </c>
      <c r="J3490" s="29" t="s">
        <v>17</v>
      </c>
      <c r="K3490" s="29" t="s">
        <v>33</v>
      </c>
      <c r="L3490" s="29" t="str">
        <f>_xlfn.XLOOKUP($D3490,mapping!$B$2:$B$124,mapping!$A$2:$A$124,,0)</f>
        <v>Data Engineer</v>
      </c>
      <c r="M3490" s="29" t="str">
        <f>_xlfn.XLOOKUP($C3490,mapping!$J$2:$J$5,mapping!$K$2:$K$5,,0)</f>
        <v>Full-Time</v>
      </c>
      <c r="N3490" s="29" t="str">
        <f>_xlfn.XLOOKUP($B3490,mapping!$G$2:$G$5,mapping!$H$2:$H$5,,0)</f>
        <v>Senior</v>
      </c>
      <c r="O3490" s="29" t="str">
        <f>_xlfn.XLOOKUP($J3490,mapping!$D$2:$D$56,mapping!$E$2:$E$56,,0)</f>
        <v>United States</v>
      </c>
      <c r="P3490" s="29" t="str">
        <f>_xlfn.XLOOKUP($K3490,mapping!$P$2:$P$4,mapping!$Q$2:$Q$4,,0)</f>
        <v>Large</v>
      </c>
      <c r="Q3490" s="29" t="str">
        <f>_xlfn.XLOOKUP($I3490,mapping!$M$2:$M$4,mapping!$N$2:$N$4,,0)</f>
        <v>Remote</v>
      </c>
    </row>
    <row r="3491" spans="1:17" x14ac:dyDescent="0.25">
      <c r="A3491" s="28">
        <v>2023</v>
      </c>
      <c r="B3491" s="29" t="s">
        <v>21</v>
      </c>
      <c r="C3491" s="29" t="s">
        <v>12</v>
      </c>
      <c r="D3491" s="29" t="s">
        <v>26</v>
      </c>
      <c r="E3491" s="28">
        <v>110000</v>
      </c>
      <c r="F3491" s="29" t="s">
        <v>14</v>
      </c>
      <c r="G3491" s="28">
        <v>110000</v>
      </c>
      <c r="H3491" s="29" t="s">
        <v>17</v>
      </c>
      <c r="I3491" s="28">
        <v>0</v>
      </c>
      <c r="J3491" s="29" t="s">
        <v>17</v>
      </c>
      <c r="K3491" s="29" t="s">
        <v>16</v>
      </c>
      <c r="L3491" s="29" t="str">
        <f>_xlfn.XLOOKUP($D3491,mapping!$B$2:$B$124,mapping!$A$2:$A$124,,0)</f>
        <v>Data Engineer</v>
      </c>
      <c r="M3491" s="29" t="str">
        <f>_xlfn.XLOOKUP($C3491,mapping!$J$2:$J$5,mapping!$K$2:$K$5,,0)</f>
        <v>Full-Time</v>
      </c>
      <c r="N3491" s="29" t="str">
        <f>_xlfn.XLOOKUP($B3491,mapping!$G$2:$G$5,mapping!$H$2:$H$5,,0)</f>
        <v>Senior</v>
      </c>
      <c r="O3491" s="29" t="str">
        <f>_xlfn.XLOOKUP($J3491,mapping!$D$2:$D$56,mapping!$E$2:$E$56,,0)</f>
        <v>United States</v>
      </c>
      <c r="P3491" s="29" t="str">
        <f>_xlfn.XLOOKUP($K3491,mapping!$P$2:$P$4,mapping!$Q$2:$Q$4,,0)</f>
        <v>Medium</v>
      </c>
      <c r="Q3491" s="29" t="str">
        <f>_xlfn.XLOOKUP($I3491,mapping!$M$2:$M$4,mapping!$N$2:$N$4,,0)</f>
        <v>On-site</v>
      </c>
    </row>
    <row r="3492" spans="1:17" x14ac:dyDescent="0.25">
      <c r="A3492" s="28">
        <v>2023</v>
      </c>
      <c r="B3492" s="29" t="s">
        <v>21</v>
      </c>
      <c r="C3492" s="29" t="s">
        <v>12</v>
      </c>
      <c r="D3492" s="29" t="s">
        <v>22</v>
      </c>
      <c r="E3492" s="28">
        <v>130000</v>
      </c>
      <c r="F3492" s="29" t="s">
        <v>14</v>
      </c>
      <c r="G3492" s="28">
        <v>130000</v>
      </c>
      <c r="H3492" s="29" t="s">
        <v>17</v>
      </c>
      <c r="I3492" s="28">
        <v>0</v>
      </c>
      <c r="J3492" s="29" t="s">
        <v>17</v>
      </c>
      <c r="K3492" s="29" t="s">
        <v>16</v>
      </c>
      <c r="L3492" s="29" t="str">
        <f>_xlfn.XLOOKUP($D3492,mapping!$B$2:$B$124,mapping!$A$2:$A$124,,0)</f>
        <v>Data Scientist</v>
      </c>
      <c r="M3492" s="29" t="str">
        <f>_xlfn.XLOOKUP($C3492,mapping!$J$2:$J$5,mapping!$K$2:$K$5,,0)</f>
        <v>Full-Time</v>
      </c>
      <c r="N3492" s="29" t="str">
        <f>_xlfn.XLOOKUP($B3492,mapping!$G$2:$G$5,mapping!$H$2:$H$5,,0)</f>
        <v>Senior</v>
      </c>
      <c r="O3492" s="29" t="str">
        <f>_xlfn.XLOOKUP($J3492,mapping!$D$2:$D$56,mapping!$E$2:$E$56,,0)</f>
        <v>United States</v>
      </c>
      <c r="P3492" s="29" t="str">
        <f>_xlfn.XLOOKUP($K3492,mapping!$P$2:$P$4,mapping!$Q$2:$Q$4,,0)</f>
        <v>Medium</v>
      </c>
      <c r="Q3492" s="29" t="str">
        <f>_xlfn.XLOOKUP($I3492,mapping!$M$2:$M$4,mapping!$N$2:$N$4,,0)</f>
        <v>On-site</v>
      </c>
    </row>
    <row r="3493" spans="1:17" x14ac:dyDescent="0.25">
      <c r="A3493" s="28">
        <v>2023</v>
      </c>
      <c r="B3493" s="29" t="s">
        <v>21</v>
      </c>
      <c r="C3493" s="29" t="s">
        <v>12</v>
      </c>
      <c r="D3493" s="29" t="s">
        <v>18</v>
      </c>
      <c r="E3493" s="28">
        <v>247500</v>
      </c>
      <c r="F3493" s="29" t="s">
        <v>14</v>
      </c>
      <c r="G3493" s="28">
        <v>247500</v>
      </c>
      <c r="H3493" s="29" t="s">
        <v>17</v>
      </c>
      <c r="I3493" s="28">
        <v>0</v>
      </c>
      <c r="J3493" s="29" t="s">
        <v>17</v>
      </c>
      <c r="K3493" s="29" t="s">
        <v>16</v>
      </c>
      <c r="L3493" s="29" t="str">
        <f>_xlfn.XLOOKUP($D3493,mapping!$B$2:$B$124,mapping!$A$2:$A$124,,0)</f>
        <v>Machine Learning Engineer</v>
      </c>
      <c r="M3493" s="29" t="str">
        <f>_xlfn.XLOOKUP($C3493,mapping!$J$2:$J$5,mapping!$K$2:$K$5,,0)</f>
        <v>Full-Time</v>
      </c>
      <c r="N3493" s="29" t="str">
        <f>_xlfn.XLOOKUP($B3493,mapping!$G$2:$G$5,mapping!$H$2:$H$5,,0)</f>
        <v>Senior</v>
      </c>
      <c r="O3493" s="29" t="str">
        <f>_xlfn.XLOOKUP($J3493,mapping!$D$2:$D$56,mapping!$E$2:$E$56,,0)</f>
        <v>United States</v>
      </c>
      <c r="P3493" s="29" t="str">
        <f>_xlfn.XLOOKUP($K3493,mapping!$P$2:$P$4,mapping!$Q$2:$Q$4,,0)</f>
        <v>Medium</v>
      </c>
      <c r="Q3493" s="29" t="str">
        <f>_xlfn.XLOOKUP($I3493,mapping!$M$2:$M$4,mapping!$N$2:$N$4,,0)</f>
        <v>On-site</v>
      </c>
    </row>
    <row r="3494" spans="1:17" x14ac:dyDescent="0.25">
      <c r="A3494" s="28">
        <v>2024</v>
      </c>
      <c r="B3494" s="29" t="s">
        <v>29</v>
      </c>
      <c r="C3494" s="29" t="s">
        <v>12</v>
      </c>
      <c r="D3494" s="29" t="s">
        <v>100</v>
      </c>
      <c r="E3494" s="28">
        <v>72000</v>
      </c>
      <c r="F3494" s="29" t="s">
        <v>14</v>
      </c>
      <c r="G3494" s="28">
        <v>72000</v>
      </c>
      <c r="H3494" s="29" t="s">
        <v>17</v>
      </c>
      <c r="I3494" s="28">
        <v>100</v>
      </c>
      <c r="J3494" s="29" t="s">
        <v>17</v>
      </c>
      <c r="K3494" s="29" t="s">
        <v>16</v>
      </c>
      <c r="L3494" s="29" t="str">
        <f>_xlfn.XLOOKUP($D3494,mapping!$B$2:$B$124,mapping!$A$2:$A$124,,0)</f>
        <v>Data Manager</v>
      </c>
      <c r="M3494" s="29" t="str">
        <f>_xlfn.XLOOKUP($C3494,mapping!$J$2:$J$5,mapping!$K$2:$K$5,,0)</f>
        <v>Full-Time</v>
      </c>
      <c r="N3494" s="29" t="str">
        <f>_xlfn.XLOOKUP($B3494,mapping!$G$2:$G$5,mapping!$H$2:$H$5,,0)</f>
        <v>Junior</v>
      </c>
      <c r="O3494" s="29" t="str">
        <f>_xlfn.XLOOKUP($J3494,mapping!$D$2:$D$56,mapping!$E$2:$E$56,,0)</f>
        <v>United States</v>
      </c>
      <c r="P3494" s="29" t="str">
        <f>_xlfn.XLOOKUP($K3494,mapping!$P$2:$P$4,mapping!$Q$2:$Q$4,,0)</f>
        <v>Medium</v>
      </c>
      <c r="Q3494" s="29" t="str">
        <f>_xlfn.XLOOKUP($I3494,mapping!$M$2:$M$4,mapping!$N$2:$N$4,,0)</f>
        <v>Remote</v>
      </c>
    </row>
    <row r="3495" spans="1:17" x14ac:dyDescent="0.25">
      <c r="A3495" s="28">
        <v>2024</v>
      </c>
      <c r="B3495" s="29" t="s">
        <v>21</v>
      </c>
      <c r="C3495" s="29" t="s">
        <v>12</v>
      </c>
      <c r="D3495" s="29" t="s">
        <v>52</v>
      </c>
      <c r="E3495" s="28">
        <v>21600</v>
      </c>
      <c r="F3495" s="29" t="s">
        <v>14</v>
      </c>
      <c r="G3495" s="28">
        <v>21600</v>
      </c>
      <c r="H3495" s="29" t="s">
        <v>104</v>
      </c>
      <c r="I3495" s="28">
        <v>0</v>
      </c>
      <c r="J3495" s="29" t="s">
        <v>104</v>
      </c>
      <c r="K3495" s="29" t="s">
        <v>16</v>
      </c>
      <c r="L3495" s="29" t="str">
        <f>_xlfn.XLOOKUP($D3495,mapping!$B$2:$B$124,mapping!$A$2:$A$124,,0)</f>
        <v>Business Intelligence</v>
      </c>
      <c r="M3495" s="29" t="str">
        <f>_xlfn.XLOOKUP($C3495,mapping!$J$2:$J$5,mapping!$K$2:$K$5,,0)</f>
        <v>Full-Time</v>
      </c>
      <c r="N3495" s="29" t="str">
        <f>_xlfn.XLOOKUP($B3495,mapping!$G$2:$G$5,mapping!$H$2:$H$5,,0)</f>
        <v>Senior</v>
      </c>
      <c r="O3495" s="29" t="str">
        <f>_xlfn.XLOOKUP($J3495,mapping!$D$2:$D$56,mapping!$E$2:$E$56,,0)</f>
        <v>Philippines</v>
      </c>
      <c r="P3495" s="29" t="str">
        <f>_xlfn.XLOOKUP($K3495,mapping!$P$2:$P$4,mapping!$Q$2:$Q$4,,0)</f>
        <v>Medium</v>
      </c>
      <c r="Q3495" s="29" t="str">
        <f>_xlfn.XLOOKUP($I3495,mapping!$M$2:$M$4,mapping!$N$2:$N$4,,0)</f>
        <v>On-site</v>
      </c>
    </row>
    <row r="3496" spans="1:17" x14ac:dyDescent="0.25">
      <c r="A3496" s="28">
        <v>2023</v>
      </c>
      <c r="B3496" s="29" t="s">
        <v>21</v>
      </c>
      <c r="C3496" s="29" t="s">
        <v>12</v>
      </c>
      <c r="D3496" s="29" t="s">
        <v>22</v>
      </c>
      <c r="E3496" s="28">
        <v>110000</v>
      </c>
      <c r="F3496" s="29" t="s">
        <v>14</v>
      </c>
      <c r="G3496" s="28">
        <v>110000</v>
      </c>
      <c r="H3496" s="29" t="s">
        <v>17</v>
      </c>
      <c r="I3496" s="28">
        <v>100</v>
      </c>
      <c r="J3496" s="29" t="s">
        <v>17</v>
      </c>
      <c r="K3496" s="29" t="s">
        <v>16</v>
      </c>
      <c r="L3496" s="29" t="str">
        <f>_xlfn.XLOOKUP($D3496,mapping!$B$2:$B$124,mapping!$A$2:$A$124,,0)</f>
        <v>Data Scientist</v>
      </c>
      <c r="M3496" s="29" t="str">
        <f>_xlfn.XLOOKUP($C3496,mapping!$J$2:$J$5,mapping!$K$2:$K$5,,0)</f>
        <v>Full-Time</v>
      </c>
      <c r="N3496" s="29" t="str">
        <f>_xlfn.XLOOKUP($B3496,mapping!$G$2:$G$5,mapping!$H$2:$H$5,,0)</f>
        <v>Senior</v>
      </c>
      <c r="O3496" s="29" t="str">
        <f>_xlfn.XLOOKUP($J3496,mapping!$D$2:$D$56,mapping!$E$2:$E$56,,0)</f>
        <v>United States</v>
      </c>
      <c r="P3496" s="29" t="str">
        <f>_xlfn.XLOOKUP($K3496,mapping!$P$2:$P$4,mapping!$Q$2:$Q$4,,0)</f>
        <v>Medium</v>
      </c>
      <c r="Q3496" s="29" t="str">
        <f>_xlfn.XLOOKUP($I3496,mapping!$M$2:$M$4,mapping!$N$2:$N$4,,0)</f>
        <v>Remote</v>
      </c>
    </row>
    <row r="3497" spans="1:17" x14ac:dyDescent="0.25">
      <c r="A3497" s="28">
        <v>2023</v>
      </c>
      <c r="B3497" s="29" t="s">
        <v>21</v>
      </c>
      <c r="C3497" s="29" t="s">
        <v>12</v>
      </c>
      <c r="D3497" s="29" t="s">
        <v>51</v>
      </c>
      <c r="E3497" s="28">
        <v>184000</v>
      </c>
      <c r="F3497" s="29" t="s">
        <v>14</v>
      </c>
      <c r="G3497" s="28">
        <v>184000</v>
      </c>
      <c r="H3497" s="29" t="s">
        <v>17</v>
      </c>
      <c r="I3497" s="28">
        <v>100</v>
      </c>
      <c r="J3497" s="29" t="s">
        <v>17</v>
      </c>
      <c r="K3497" s="29" t="s">
        <v>16</v>
      </c>
      <c r="L3497" s="29" t="str">
        <f>_xlfn.XLOOKUP($D3497,mapping!$B$2:$B$124,mapping!$A$2:$A$124,,0)</f>
        <v>Applied Scientist</v>
      </c>
      <c r="M3497" s="29" t="str">
        <f>_xlfn.XLOOKUP($C3497,mapping!$J$2:$J$5,mapping!$K$2:$K$5,,0)</f>
        <v>Full-Time</v>
      </c>
      <c r="N3497" s="29" t="str">
        <f>_xlfn.XLOOKUP($B3497,mapping!$G$2:$G$5,mapping!$H$2:$H$5,,0)</f>
        <v>Senior</v>
      </c>
      <c r="O3497" s="29" t="str">
        <f>_xlfn.XLOOKUP($J3497,mapping!$D$2:$D$56,mapping!$E$2:$E$56,,0)</f>
        <v>United States</v>
      </c>
      <c r="P3497" s="29" t="str">
        <f>_xlfn.XLOOKUP($K3497,mapping!$P$2:$P$4,mapping!$Q$2:$Q$4,,0)</f>
        <v>Medium</v>
      </c>
      <c r="Q3497" s="29" t="str">
        <f>_xlfn.XLOOKUP($I3497,mapping!$M$2:$M$4,mapping!$N$2:$N$4,,0)</f>
        <v>Remote</v>
      </c>
    </row>
    <row r="3498" spans="1:17" x14ac:dyDescent="0.25">
      <c r="A3498" s="28">
        <v>2024</v>
      </c>
      <c r="B3498" s="29" t="s">
        <v>11</v>
      </c>
      <c r="C3498" s="29" t="s">
        <v>12</v>
      </c>
      <c r="D3498" s="29" t="s">
        <v>41</v>
      </c>
      <c r="E3498" s="28">
        <v>200000</v>
      </c>
      <c r="F3498" s="29" t="s">
        <v>14</v>
      </c>
      <c r="G3498" s="28">
        <v>200000</v>
      </c>
      <c r="H3498" s="29" t="s">
        <v>17</v>
      </c>
      <c r="I3498" s="28">
        <v>100</v>
      </c>
      <c r="J3498" s="29" t="s">
        <v>17</v>
      </c>
      <c r="K3498" s="29" t="s">
        <v>16</v>
      </c>
      <c r="L3498" s="29" t="str">
        <f>_xlfn.XLOOKUP($D3498,mapping!$B$2:$B$124,mapping!$A$2:$A$124,,0)</f>
        <v>Machine Learning Engineer</v>
      </c>
      <c r="M3498" s="29" t="str">
        <f>_xlfn.XLOOKUP($C3498,mapping!$J$2:$J$5,mapping!$K$2:$K$5,,0)</f>
        <v>Full-Time</v>
      </c>
      <c r="N3498" s="29" t="str">
        <f>_xlfn.XLOOKUP($B3498,mapping!$G$2:$G$5,mapping!$H$2:$H$5,,0)</f>
        <v>Mid-Level</v>
      </c>
      <c r="O3498" s="29" t="str">
        <f>_xlfn.XLOOKUP($J3498,mapping!$D$2:$D$56,mapping!$E$2:$E$56,,0)</f>
        <v>United States</v>
      </c>
      <c r="P3498" s="29" t="str">
        <f>_xlfn.XLOOKUP($K3498,mapping!$P$2:$P$4,mapping!$Q$2:$Q$4,,0)</f>
        <v>Medium</v>
      </c>
      <c r="Q3498" s="29" t="str">
        <f>_xlfn.XLOOKUP($I3498,mapping!$M$2:$M$4,mapping!$N$2:$N$4,,0)</f>
        <v>Remote</v>
      </c>
    </row>
    <row r="3499" spans="1:17" x14ac:dyDescent="0.25">
      <c r="A3499" s="28">
        <v>2022</v>
      </c>
      <c r="B3499" s="29" t="s">
        <v>21</v>
      </c>
      <c r="C3499" s="29" t="s">
        <v>12</v>
      </c>
      <c r="D3499" s="29" t="s">
        <v>31</v>
      </c>
      <c r="E3499" s="28">
        <v>130000</v>
      </c>
      <c r="F3499" s="29" t="s">
        <v>14</v>
      </c>
      <c r="G3499" s="28">
        <v>130000</v>
      </c>
      <c r="H3499" s="29" t="s">
        <v>17</v>
      </c>
      <c r="I3499" s="28">
        <v>100</v>
      </c>
      <c r="J3499" s="29" t="s">
        <v>17</v>
      </c>
      <c r="K3499" s="29" t="s">
        <v>16</v>
      </c>
      <c r="L3499" s="29" t="str">
        <f>_xlfn.XLOOKUP($D3499,mapping!$B$2:$B$124,mapping!$A$2:$A$124,,0)</f>
        <v>Analytics Engineer</v>
      </c>
      <c r="M3499" s="29" t="str">
        <f>_xlfn.XLOOKUP($C3499,mapping!$J$2:$J$5,mapping!$K$2:$K$5,,0)</f>
        <v>Full-Time</v>
      </c>
      <c r="N3499" s="29" t="str">
        <f>_xlfn.XLOOKUP($B3499,mapping!$G$2:$G$5,mapping!$H$2:$H$5,,0)</f>
        <v>Senior</v>
      </c>
      <c r="O3499" s="29" t="str">
        <f>_xlfn.XLOOKUP($J3499,mapping!$D$2:$D$56,mapping!$E$2:$E$56,,0)</f>
        <v>United States</v>
      </c>
      <c r="P3499" s="29" t="str">
        <f>_xlfn.XLOOKUP($K3499,mapping!$P$2:$P$4,mapping!$Q$2:$Q$4,,0)</f>
        <v>Medium</v>
      </c>
      <c r="Q3499" s="29" t="str">
        <f>_xlfn.XLOOKUP($I3499,mapping!$M$2:$M$4,mapping!$N$2:$N$4,,0)</f>
        <v>Remote</v>
      </c>
    </row>
    <row r="3500" spans="1:17" x14ac:dyDescent="0.25">
      <c r="A3500" s="28">
        <v>2023</v>
      </c>
      <c r="B3500" s="29" t="s">
        <v>11</v>
      </c>
      <c r="C3500" s="29" t="s">
        <v>12</v>
      </c>
      <c r="D3500" s="29" t="s">
        <v>40</v>
      </c>
      <c r="E3500" s="28">
        <v>80750</v>
      </c>
      <c r="F3500" s="29" t="s">
        <v>14</v>
      </c>
      <c r="G3500" s="28">
        <v>80750</v>
      </c>
      <c r="H3500" s="29" t="s">
        <v>45</v>
      </c>
      <c r="I3500" s="28">
        <v>0</v>
      </c>
      <c r="J3500" s="29" t="s">
        <v>45</v>
      </c>
      <c r="K3500" s="29" t="s">
        <v>16</v>
      </c>
      <c r="L3500" s="29" t="str">
        <f>_xlfn.XLOOKUP($D3500,mapping!$B$2:$B$124,mapping!$A$2:$A$124,,0)</f>
        <v>Business Intelligence</v>
      </c>
      <c r="M3500" s="29" t="str">
        <f>_xlfn.XLOOKUP($C3500,mapping!$J$2:$J$5,mapping!$K$2:$K$5,,0)</f>
        <v>Full-Time</v>
      </c>
      <c r="N3500" s="29" t="str">
        <f>_xlfn.XLOOKUP($B3500,mapping!$G$2:$G$5,mapping!$H$2:$H$5,,0)</f>
        <v>Mid-Level</v>
      </c>
      <c r="O3500" s="29" t="str">
        <f>_xlfn.XLOOKUP($J3500,mapping!$D$2:$D$56,mapping!$E$2:$E$56,,0)</f>
        <v>Canada</v>
      </c>
      <c r="P3500" s="29" t="str">
        <f>_xlfn.XLOOKUP($K3500,mapping!$P$2:$P$4,mapping!$Q$2:$Q$4,,0)</f>
        <v>Medium</v>
      </c>
      <c r="Q3500" s="29" t="str">
        <f>_xlfn.XLOOKUP($I3500,mapping!$M$2:$M$4,mapping!$N$2:$N$4,,0)</f>
        <v>On-site</v>
      </c>
    </row>
    <row r="3501" spans="1:17" x14ac:dyDescent="0.25">
      <c r="A3501" s="28">
        <v>2023</v>
      </c>
      <c r="B3501" s="29" t="s">
        <v>11</v>
      </c>
      <c r="C3501" s="29" t="s">
        <v>12</v>
      </c>
      <c r="D3501" s="29" t="s">
        <v>59</v>
      </c>
      <c r="E3501" s="28">
        <v>60000</v>
      </c>
      <c r="F3501" s="29" t="s">
        <v>14</v>
      </c>
      <c r="G3501" s="28">
        <v>60000</v>
      </c>
      <c r="H3501" s="29" t="s">
        <v>17</v>
      </c>
      <c r="I3501" s="28">
        <v>0</v>
      </c>
      <c r="J3501" s="29" t="s">
        <v>17</v>
      </c>
      <c r="K3501" s="29" t="s">
        <v>16</v>
      </c>
      <c r="L3501" s="29" t="str">
        <f>_xlfn.XLOOKUP($D3501,mapping!$B$2:$B$124,mapping!$A$2:$A$124,,0)</f>
        <v>Data Specialist</v>
      </c>
      <c r="M3501" s="29" t="str">
        <f>_xlfn.XLOOKUP($C3501,mapping!$J$2:$J$5,mapping!$K$2:$K$5,,0)</f>
        <v>Full-Time</v>
      </c>
      <c r="N3501" s="29" t="str">
        <f>_xlfn.XLOOKUP($B3501,mapping!$G$2:$G$5,mapping!$H$2:$H$5,,0)</f>
        <v>Mid-Level</v>
      </c>
      <c r="O3501" s="29" t="str">
        <f>_xlfn.XLOOKUP($J3501,mapping!$D$2:$D$56,mapping!$E$2:$E$56,,0)</f>
        <v>United States</v>
      </c>
      <c r="P3501" s="29" t="str">
        <f>_xlfn.XLOOKUP($K3501,mapping!$P$2:$P$4,mapping!$Q$2:$Q$4,,0)</f>
        <v>Medium</v>
      </c>
      <c r="Q3501" s="29" t="str">
        <f>_xlfn.XLOOKUP($I3501,mapping!$M$2:$M$4,mapping!$N$2:$N$4,,0)</f>
        <v>On-site</v>
      </c>
    </row>
    <row r="3502" spans="1:17" x14ac:dyDescent="0.25">
      <c r="A3502" s="28">
        <v>2023</v>
      </c>
      <c r="B3502" s="29" t="s">
        <v>21</v>
      </c>
      <c r="C3502" s="29" t="s">
        <v>12</v>
      </c>
      <c r="D3502" s="29" t="s">
        <v>66</v>
      </c>
      <c r="E3502" s="28">
        <v>210000</v>
      </c>
      <c r="F3502" s="29" t="s">
        <v>14</v>
      </c>
      <c r="G3502" s="28">
        <v>210000</v>
      </c>
      <c r="H3502" s="29" t="s">
        <v>17</v>
      </c>
      <c r="I3502" s="28">
        <v>0</v>
      </c>
      <c r="J3502" s="29" t="s">
        <v>17</v>
      </c>
      <c r="K3502" s="29" t="s">
        <v>16</v>
      </c>
      <c r="L3502" s="29" t="str">
        <f>_xlfn.XLOOKUP($D3502,mapping!$B$2:$B$124,mapping!$A$2:$A$124,,0)</f>
        <v>Computer Vision Engineer</v>
      </c>
      <c r="M3502" s="29" t="str">
        <f>_xlfn.XLOOKUP($C3502,mapping!$J$2:$J$5,mapping!$K$2:$K$5,,0)</f>
        <v>Full-Time</v>
      </c>
      <c r="N3502" s="29" t="str">
        <f>_xlfn.XLOOKUP($B3502,mapping!$G$2:$G$5,mapping!$H$2:$H$5,,0)</f>
        <v>Senior</v>
      </c>
      <c r="O3502" s="29" t="str">
        <f>_xlfn.XLOOKUP($J3502,mapping!$D$2:$D$56,mapping!$E$2:$E$56,,0)</f>
        <v>United States</v>
      </c>
      <c r="P3502" s="29" t="str">
        <f>_xlfn.XLOOKUP($K3502,mapping!$P$2:$P$4,mapping!$Q$2:$Q$4,,0)</f>
        <v>Medium</v>
      </c>
      <c r="Q3502" s="29" t="str">
        <f>_xlfn.XLOOKUP($I3502,mapping!$M$2:$M$4,mapping!$N$2:$N$4,,0)</f>
        <v>On-site</v>
      </c>
    </row>
    <row r="3503" spans="1:17" x14ac:dyDescent="0.25">
      <c r="A3503" s="28">
        <v>2023</v>
      </c>
      <c r="B3503" s="29" t="s">
        <v>11</v>
      </c>
      <c r="C3503" s="29" t="s">
        <v>12</v>
      </c>
      <c r="D3503" s="29" t="s">
        <v>13</v>
      </c>
      <c r="E3503" s="28">
        <v>105000</v>
      </c>
      <c r="F3503" s="29" t="s">
        <v>14</v>
      </c>
      <c r="G3503" s="28">
        <v>105000</v>
      </c>
      <c r="H3503" s="29" t="s">
        <v>17</v>
      </c>
      <c r="I3503" s="28">
        <v>0</v>
      </c>
      <c r="J3503" s="29" t="s">
        <v>17</v>
      </c>
      <c r="K3503" s="29" t="s">
        <v>16</v>
      </c>
      <c r="L3503" s="29" t="str">
        <f>_xlfn.XLOOKUP($D3503,mapping!$B$2:$B$124,mapping!$A$2:$A$124,,0)</f>
        <v>Data Analyst</v>
      </c>
      <c r="M3503" s="29" t="str">
        <f>_xlfn.XLOOKUP($C3503,mapping!$J$2:$J$5,mapping!$K$2:$K$5,,0)</f>
        <v>Full-Time</v>
      </c>
      <c r="N3503" s="29" t="str">
        <f>_xlfn.XLOOKUP($B3503,mapping!$G$2:$G$5,mapping!$H$2:$H$5,,0)</f>
        <v>Mid-Level</v>
      </c>
      <c r="O3503" s="29" t="str">
        <f>_xlfn.XLOOKUP($J3503,mapping!$D$2:$D$56,mapping!$E$2:$E$56,,0)</f>
        <v>United States</v>
      </c>
      <c r="P3503" s="29" t="str">
        <f>_xlfn.XLOOKUP($K3503,mapping!$P$2:$P$4,mapping!$Q$2:$Q$4,,0)</f>
        <v>Medium</v>
      </c>
      <c r="Q3503" s="29" t="str">
        <f>_xlfn.XLOOKUP($I3503,mapping!$M$2:$M$4,mapping!$N$2:$N$4,,0)</f>
        <v>On-site</v>
      </c>
    </row>
    <row r="3504" spans="1:17" x14ac:dyDescent="0.25">
      <c r="A3504" s="28">
        <v>2023</v>
      </c>
      <c r="B3504" s="29" t="s">
        <v>21</v>
      </c>
      <c r="C3504" s="29" t="s">
        <v>12</v>
      </c>
      <c r="D3504" s="29" t="s">
        <v>26</v>
      </c>
      <c r="E3504" s="28">
        <v>180514</v>
      </c>
      <c r="F3504" s="29" t="s">
        <v>14</v>
      </c>
      <c r="G3504" s="28">
        <v>180514</v>
      </c>
      <c r="H3504" s="29" t="s">
        <v>28</v>
      </c>
      <c r="I3504" s="28">
        <v>100</v>
      </c>
      <c r="J3504" s="29" t="s">
        <v>28</v>
      </c>
      <c r="K3504" s="29" t="s">
        <v>16</v>
      </c>
      <c r="L3504" s="29" t="str">
        <f>_xlfn.XLOOKUP($D3504,mapping!$B$2:$B$124,mapping!$A$2:$A$124,,0)</f>
        <v>Data Engineer</v>
      </c>
      <c r="M3504" s="29" t="str">
        <f>_xlfn.XLOOKUP($C3504,mapping!$J$2:$J$5,mapping!$K$2:$K$5,,0)</f>
        <v>Full-Time</v>
      </c>
      <c r="N3504" s="29" t="str">
        <f>_xlfn.XLOOKUP($B3504,mapping!$G$2:$G$5,mapping!$H$2:$H$5,,0)</f>
        <v>Senior</v>
      </c>
      <c r="O3504" s="29" t="str">
        <f>_xlfn.XLOOKUP($J3504,mapping!$D$2:$D$56,mapping!$E$2:$E$56,,0)</f>
        <v>United Kingdom</v>
      </c>
      <c r="P3504" s="29" t="str">
        <f>_xlfn.XLOOKUP($K3504,mapping!$P$2:$P$4,mapping!$Q$2:$Q$4,,0)</f>
        <v>Medium</v>
      </c>
      <c r="Q3504" s="29" t="str">
        <f>_xlfn.XLOOKUP($I3504,mapping!$M$2:$M$4,mapping!$N$2:$N$4,,0)</f>
        <v>Remote</v>
      </c>
    </row>
    <row r="3505" spans="1:17" x14ac:dyDescent="0.25">
      <c r="A3505" s="28">
        <v>2024</v>
      </c>
      <c r="B3505" s="29" t="s">
        <v>25</v>
      </c>
      <c r="C3505" s="29" t="s">
        <v>12</v>
      </c>
      <c r="D3505" s="29" t="s">
        <v>26</v>
      </c>
      <c r="E3505" s="28">
        <v>130000</v>
      </c>
      <c r="F3505" s="29" t="s">
        <v>14</v>
      </c>
      <c r="G3505" s="28">
        <v>130000</v>
      </c>
      <c r="H3505" s="29" t="s">
        <v>17</v>
      </c>
      <c r="I3505" s="28">
        <v>0</v>
      </c>
      <c r="J3505" s="29" t="s">
        <v>17</v>
      </c>
      <c r="K3505" s="29" t="s">
        <v>16</v>
      </c>
      <c r="L3505" s="29" t="str">
        <f>_xlfn.XLOOKUP($D3505,mapping!$B$2:$B$124,mapping!$A$2:$A$124,,0)</f>
        <v>Data Engineer</v>
      </c>
      <c r="M3505" s="29" t="str">
        <f>_xlfn.XLOOKUP($C3505,mapping!$J$2:$J$5,mapping!$K$2:$K$5,,0)</f>
        <v>Full-Time</v>
      </c>
      <c r="N3505" s="29" t="str">
        <f>_xlfn.XLOOKUP($B3505,mapping!$G$2:$G$5,mapping!$H$2:$H$5,,0)</f>
        <v>Executive</v>
      </c>
      <c r="O3505" s="29" t="str">
        <f>_xlfn.XLOOKUP($J3505,mapping!$D$2:$D$56,mapping!$E$2:$E$56,,0)</f>
        <v>United States</v>
      </c>
      <c r="P3505" s="29" t="str">
        <f>_xlfn.XLOOKUP($K3505,mapping!$P$2:$P$4,mapping!$Q$2:$Q$4,,0)</f>
        <v>Medium</v>
      </c>
      <c r="Q3505" s="29" t="str">
        <f>_xlfn.XLOOKUP($I3505,mapping!$M$2:$M$4,mapping!$N$2:$N$4,,0)</f>
        <v>On-site</v>
      </c>
    </row>
    <row r="3506" spans="1:17" x14ac:dyDescent="0.25">
      <c r="A3506" s="28">
        <v>2023</v>
      </c>
      <c r="B3506" s="29" t="s">
        <v>21</v>
      </c>
      <c r="C3506" s="29" t="s">
        <v>12</v>
      </c>
      <c r="D3506" s="29" t="s">
        <v>51</v>
      </c>
      <c r="E3506" s="28">
        <v>136000</v>
      </c>
      <c r="F3506" s="29" t="s">
        <v>14</v>
      </c>
      <c r="G3506" s="28">
        <v>136000</v>
      </c>
      <c r="H3506" s="29" t="s">
        <v>17</v>
      </c>
      <c r="I3506" s="28">
        <v>0</v>
      </c>
      <c r="J3506" s="29" t="s">
        <v>17</v>
      </c>
      <c r="K3506" s="29" t="s">
        <v>33</v>
      </c>
      <c r="L3506" s="29" t="str">
        <f>_xlfn.XLOOKUP($D3506,mapping!$B$2:$B$124,mapping!$A$2:$A$124,,0)</f>
        <v>Applied Scientist</v>
      </c>
      <c r="M3506" s="29" t="str">
        <f>_xlfn.XLOOKUP($C3506,mapping!$J$2:$J$5,mapping!$K$2:$K$5,,0)</f>
        <v>Full-Time</v>
      </c>
      <c r="N3506" s="29" t="str">
        <f>_xlfn.XLOOKUP($B3506,mapping!$G$2:$G$5,mapping!$H$2:$H$5,,0)</f>
        <v>Senior</v>
      </c>
      <c r="O3506" s="29" t="str">
        <f>_xlfn.XLOOKUP($J3506,mapping!$D$2:$D$56,mapping!$E$2:$E$56,,0)</f>
        <v>United States</v>
      </c>
      <c r="P3506" s="29" t="str">
        <f>_xlfn.XLOOKUP($K3506,mapping!$P$2:$P$4,mapping!$Q$2:$Q$4,,0)</f>
        <v>Large</v>
      </c>
      <c r="Q3506" s="29" t="str">
        <f>_xlfn.XLOOKUP($I3506,mapping!$M$2:$M$4,mapping!$N$2:$N$4,,0)</f>
        <v>On-site</v>
      </c>
    </row>
    <row r="3507" spans="1:17" x14ac:dyDescent="0.25">
      <c r="A3507" s="28">
        <v>2024</v>
      </c>
      <c r="B3507" s="29" t="s">
        <v>11</v>
      </c>
      <c r="C3507" s="29" t="s">
        <v>12</v>
      </c>
      <c r="D3507" s="29" t="s">
        <v>75</v>
      </c>
      <c r="E3507" s="28">
        <v>166363</v>
      </c>
      <c r="F3507" s="29" t="s">
        <v>14</v>
      </c>
      <c r="G3507" s="28">
        <v>166363</v>
      </c>
      <c r="H3507" s="29" t="s">
        <v>17</v>
      </c>
      <c r="I3507" s="28">
        <v>0</v>
      </c>
      <c r="J3507" s="29" t="s">
        <v>17</v>
      </c>
      <c r="K3507" s="29" t="s">
        <v>16</v>
      </c>
      <c r="L3507" s="29" t="str">
        <f>_xlfn.XLOOKUP($D3507,mapping!$B$2:$B$124,mapping!$A$2:$A$124,,0)</f>
        <v>Data Manager</v>
      </c>
      <c r="M3507" s="29" t="str">
        <f>_xlfn.XLOOKUP($C3507,mapping!$J$2:$J$5,mapping!$K$2:$K$5,,0)</f>
        <v>Full-Time</v>
      </c>
      <c r="N3507" s="29" t="str">
        <f>_xlfn.XLOOKUP($B3507,mapping!$G$2:$G$5,mapping!$H$2:$H$5,,0)</f>
        <v>Mid-Level</v>
      </c>
      <c r="O3507" s="29" t="str">
        <f>_xlfn.XLOOKUP($J3507,mapping!$D$2:$D$56,mapping!$E$2:$E$56,,0)</f>
        <v>United States</v>
      </c>
      <c r="P3507" s="29" t="str">
        <f>_xlfn.XLOOKUP($K3507,mapping!$P$2:$P$4,mapping!$Q$2:$Q$4,,0)</f>
        <v>Medium</v>
      </c>
      <c r="Q3507" s="29" t="str">
        <f>_xlfn.XLOOKUP($I3507,mapping!$M$2:$M$4,mapping!$N$2:$N$4,,0)</f>
        <v>On-site</v>
      </c>
    </row>
    <row r="3508" spans="1:17" x14ac:dyDescent="0.25">
      <c r="A3508" s="28">
        <v>2020</v>
      </c>
      <c r="B3508" s="29" t="s">
        <v>11</v>
      </c>
      <c r="C3508" s="29" t="s">
        <v>12</v>
      </c>
      <c r="D3508" s="29" t="s">
        <v>26</v>
      </c>
      <c r="E3508" s="28">
        <v>106000</v>
      </c>
      <c r="F3508" s="29" t="s">
        <v>14</v>
      </c>
      <c r="G3508" s="28">
        <v>106000</v>
      </c>
      <c r="H3508" s="29" t="s">
        <v>17</v>
      </c>
      <c r="I3508" s="28">
        <v>100</v>
      </c>
      <c r="J3508" s="29" t="s">
        <v>17</v>
      </c>
      <c r="K3508" s="29" t="s">
        <v>33</v>
      </c>
      <c r="L3508" s="29" t="str">
        <f>_xlfn.XLOOKUP($D3508,mapping!$B$2:$B$124,mapping!$A$2:$A$124,,0)</f>
        <v>Data Engineer</v>
      </c>
      <c r="M3508" s="29" t="str">
        <f>_xlfn.XLOOKUP($C3508,mapping!$J$2:$J$5,mapping!$K$2:$K$5,,0)</f>
        <v>Full-Time</v>
      </c>
      <c r="N3508" s="29" t="str">
        <f>_xlfn.XLOOKUP($B3508,mapping!$G$2:$G$5,mapping!$H$2:$H$5,,0)</f>
        <v>Mid-Level</v>
      </c>
      <c r="O3508" s="29" t="str">
        <f>_xlfn.XLOOKUP($J3508,mapping!$D$2:$D$56,mapping!$E$2:$E$56,,0)</f>
        <v>United States</v>
      </c>
      <c r="P3508" s="29" t="str">
        <f>_xlfn.XLOOKUP($K3508,mapping!$P$2:$P$4,mapping!$Q$2:$Q$4,,0)</f>
        <v>Large</v>
      </c>
      <c r="Q3508" s="29" t="str">
        <f>_xlfn.XLOOKUP($I3508,mapping!$M$2:$M$4,mapping!$N$2:$N$4,,0)</f>
        <v>Remote</v>
      </c>
    </row>
    <row r="3509" spans="1:17" x14ac:dyDescent="0.25">
      <c r="A3509" s="28">
        <v>2023</v>
      </c>
      <c r="B3509" s="29" t="s">
        <v>21</v>
      </c>
      <c r="C3509" s="29" t="s">
        <v>12</v>
      </c>
      <c r="D3509" s="29" t="s">
        <v>58</v>
      </c>
      <c r="E3509" s="28">
        <v>272400</v>
      </c>
      <c r="F3509" s="29" t="s">
        <v>14</v>
      </c>
      <c r="G3509" s="28">
        <v>272400</v>
      </c>
      <c r="H3509" s="29" t="s">
        <v>17</v>
      </c>
      <c r="I3509" s="28">
        <v>0</v>
      </c>
      <c r="J3509" s="29" t="s">
        <v>17</v>
      </c>
      <c r="K3509" s="29" t="s">
        <v>33</v>
      </c>
      <c r="L3509" s="29" t="str">
        <f>_xlfn.XLOOKUP($D3509,mapping!$B$2:$B$124,mapping!$A$2:$A$124,,0)</f>
        <v>Data Manager</v>
      </c>
      <c r="M3509" s="29" t="str">
        <f>_xlfn.XLOOKUP($C3509,mapping!$J$2:$J$5,mapping!$K$2:$K$5,,0)</f>
        <v>Full-Time</v>
      </c>
      <c r="N3509" s="29" t="str">
        <f>_xlfn.XLOOKUP($B3509,mapping!$G$2:$G$5,mapping!$H$2:$H$5,,0)</f>
        <v>Senior</v>
      </c>
      <c r="O3509" s="29" t="str">
        <f>_xlfn.XLOOKUP($J3509,mapping!$D$2:$D$56,mapping!$E$2:$E$56,,0)</f>
        <v>United States</v>
      </c>
      <c r="P3509" s="29" t="str">
        <f>_xlfn.XLOOKUP($K3509,mapping!$P$2:$P$4,mapping!$Q$2:$Q$4,,0)</f>
        <v>Large</v>
      </c>
      <c r="Q3509" s="29" t="str">
        <f>_xlfn.XLOOKUP($I3509,mapping!$M$2:$M$4,mapping!$N$2:$N$4,,0)</f>
        <v>On-site</v>
      </c>
    </row>
    <row r="3510" spans="1:17" x14ac:dyDescent="0.25">
      <c r="A3510" s="28">
        <v>2023</v>
      </c>
      <c r="B3510" s="29" t="s">
        <v>21</v>
      </c>
      <c r="C3510" s="29" t="s">
        <v>12</v>
      </c>
      <c r="D3510" s="29" t="s">
        <v>62</v>
      </c>
      <c r="E3510" s="28">
        <v>202800</v>
      </c>
      <c r="F3510" s="29" t="s">
        <v>14</v>
      </c>
      <c r="G3510" s="28">
        <v>202800</v>
      </c>
      <c r="H3510" s="29" t="s">
        <v>17</v>
      </c>
      <c r="I3510" s="28">
        <v>0</v>
      </c>
      <c r="J3510" s="29" t="s">
        <v>17</v>
      </c>
      <c r="K3510" s="29" t="s">
        <v>33</v>
      </c>
      <c r="L3510" s="29" t="str">
        <f>_xlfn.XLOOKUP($D3510,mapping!$B$2:$B$124,mapping!$A$2:$A$124,,0)</f>
        <v>Business Intelligence</v>
      </c>
      <c r="M3510" s="29" t="str">
        <f>_xlfn.XLOOKUP($C3510,mapping!$J$2:$J$5,mapping!$K$2:$K$5,,0)</f>
        <v>Full-Time</v>
      </c>
      <c r="N3510" s="29" t="str">
        <f>_xlfn.XLOOKUP($B3510,mapping!$G$2:$G$5,mapping!$H$2:$H$5,,0)</f>
        <v>Senior</v>
      </c>
      <c r="O3510" s="29" t="str">
        <f>_xlfn.XLOOKUP($J3510,mapping!$D$2:$D$56,mapping!$E$2:$E$56,,0)</f>
        <v>United States</v>
      </c>
      <c r="P3510" s="29" t="str">
        <f>_xlfn.XLOOKUP($K3510,mapping!$P$2:$P$4,mapping!$Q$2:$Q$4,,0)</f>
        <v>Large</v>
      </c>
      <c r="Q3510" s="29" t="str">
        <f>_xlfn.XLOOKUP($I3510,mapping!$M$2:$M$4,mapping!$N$2:$N$4,,0)</f>
        <v>On-site</v>
      </c>
    </row>
    <row r="3511" spans="1:17" x14ac:dyDescent="0.25">
      <c r="A3511" s="28">
        <v>2023</v>
      </c>
      <c r="B3511" s="29" t="s">
        <v>11</v>
      </c>
      <c r="C3511" s="29" t="s">
        <v>12</v>
      </c>
      <c r="D3511" s="29" t="s">
        <v>26</v>
      </c>
      <c r="E3511" s="28">
        <v>95000</v>
      </c>
      <c r="F3511" s="29" t="s">
        <v>14</v>
      </c>
      <c r="G3511" s="28">
        <v>95000</v>
      </c>
      <c r="H3511" s="29" t="s">
        <v>17</v>
      </c>
      <c r="I3511" s="28">
        <v>100</v>
      </c>
      <c r="J3511" s="29" t="s">
        <v>17</v>
      </c>
      <c r="K3511" s="29" t="s">
        <v>16</v>
      </c>
      <c r="L3511" s="29" t="str">
        <f>_xlfn.XLOOKUP($D3511,mapping!$B$2:$B$124,mapping!$A$2:$A$124,,0)</f>
        <v>Data Engineer</v>
      </c>
      <c r="M3511" s="29" t="str">
        <f>_xlfn.XLOOKUP($C3511,mapping!$J$2:$J$5,mapping!$K$2:$K$5,,0)</f>
        <v>Full-Time</v>
      </c>
      <c r="N3511" s="29" t="str">
        <f>_xlfn.XLOOKUP($B3511,mapping!$G$2:$G$5,mapping!$H$2:$H$5,,0)</f>
        <v>Mid-Level</v>
      </c>
      <c r="O3511" s="29" t="str">
        <f>_xlfn.XLOOKUP($J3511,mapping!$D$2:$D$56,mapping!$E$2:$E$56,,0)</f>
        <v>United States</v>
      </c>
      <c r="P3511" s="29" t="str">
        <f>_xlfn.XLOOKUP($K3511,mapping!$P$2:$P$4,mapping!$Q$2:$Q$4,,0)</f>
        <v>Medium</v>
      </c>
      <c r="Q3511" s="29" t="str">
        <f>_xlfn.XLOOKUP($I3511,mapping!$M$2:$M$4,mapping!$N$2:$N$4,,0)</f>
        <v>Remote</v>
      </c>
    </row>
    <row r="3512" spans="1:17" x14ac:dyDescent="0.25">
      <c r="A3512" s="28">
        <v>2023</v>
      </c>
      <c r="B3512" s="29" t="s">
        <v>29</v>
      </c>
      <c r="C3512" s="29" t="s">
        <v>12</v>
      </c>
      <c r="D3512" s="29" t="s">
        <v>26</v>
      </c>
      <c r="E3512" s="28">
        <v>85000</v>
      </c>
      <c r="F3512" s="29" t="s">
        <v>14</v>
      </c>
      <c r="G3512" s="28">
        <v>85000</v>
      </c>
      <c r="H3512" s="29" t="s">
        <v>17</v>
      </c>
      <c r="I3512" s="28">
        <v>0</v>
      </c>
      <c r="J3512" s="29" t="s">
        <v>17</v>
      </c>
      <c r="K3512" s="29" t="s">
        <v>16</v>
      </c>
      <c r="L3512" s="29" t="str">
        <f>_xlfn.XLOOKUP($D3512,mapping!$B$2:$B$124,mapping!$A$2:$A$124,,0)</f>
        <v>Data Engineer</v>
      </c>
      <c r="M3512" s="29" t="str">
        <f>_xlfn.XLOOKUP($C3512,mapping!$J$2:$J$5,mapping!$K$2:$K$5,,0)</f>
        <v>Full-Time</v>
      </c>
      <c r="N3512" s="29" t="str">
        <f>_xlfn.XLOOKUP($B3512,mapping!$G$2:$G$5,mapping!$H$2:$H$5,,0)</f>
        <v>Junior</v>
      </c>
      <c r="O3512" s="29" t="str">
        <f>_xlfn.XLOOKUP($J3512,mapping!$D$2:$D$56,mapping!$E$2:$E$56,,0)</f>
        <v>United States</v>
      </c>
      <c r="P3512" s="29" t="str">
        <f>_xlfn.XLOOKUP($K3512,mapping!$P$2:$P$4,mapping!$Q$2:$Q$4,,0)</f>
        <v>Medium</v>
      </c>
      <c r="Q3512" s="29" t="str">
        <f>_xlfn.XLOOKUP($I3512,mapping!$M$2:$M$4,mapping!$N$2:$N$4,,0)</f>
        <v>On-site</v>
      </c>
    </row>
    <row r="3513" spans="1:17" x14ac:dyDescent="0.25">
      <c r="A3513" s="28">
        <v>2023</v>
      </c>
      <c r="B3513" s="29" t="s">
        <v>21</v>
      </c>
      <c r="C3513" s="29" t="s">
        <v>12</v>
      </c>
      <c r="D3513" s="29" t="s">
        <v>22</v>
      </c>
      <c r="E3513" s="28">
        <v>166000</v>
      </c>
      <c r="F3513" s="29" t="s">
        <v>14</v>
      </c>
      <c r="G3513" s="28">
        <v>166000</v>
      </c>
      <c r="H3513" s="29" t="s">
        <v>28</v>
      </c>
      <c r="I3513" s="28">
        <v>0</v>
      </c>
      <c r="J3513" s="29" t="s">
        <v>28</v>
      </c>
      <c r="K3513" s="29" t="s">
        <v>16</v>
      </c>
      <c r="L3513" s="29" t="str">
        <f>_xlfn.XLOOKUP($D3513,mapping!$B$2:$B$124,mapping!$A$2:$A$124,,0)</f>
        <v>Data Scientist</v>
      </c>
      <c r="M3513" s="29" t="str">
        <f>_xlfn.XLOOKUP($C3513,mapping!$J$2:$J$5,mapping!$K$2:$K$5,,0)</f>
        <v>Full-Time</v>
      </c>
      <c r="N3513" s="29" t="str">
        <f>_xlfn.XLOOKUP($B3513,mapping!$G$2:$G$5,mapping!$H$2:$H$5,,0)</f>
        <v>Senior</v>
      </c>
      <c r="O3513" s="29" t="str">
        <f>_xlfn.XLOOKUP($J3513,mapping!$D$2:$D$56,mapping!$E$2:$E$56,,0)</f>
        <v>United Kingdom</v>
      </c>
      <c r="P3513" s="29" t="str">
        <f>_xlfn.XLOOKUP($K3513,mapping!$P$2:$P$4,mapping!$Q$2:$Q$4,,0)</f>
        <v>Medium</v>
      </c>
      <c r="Q3513" s="29" t="str">
        <f>_xlfn.XLOOKUP($I3513,mapping!$M$2:$M$4,mapping!$N$2:$N$4,,0)</f>
        <v>On-site</v>
      </c>
    </row>
    <row r="3514" spans="1:17" x14ac:dyDescent="0.25">
      <c r="A3514" s="28">
        <v>2024</v>
      </c>
      <c r="B3514" s="29" t="s">
        <v>21</v>
      </c>
      <c r="C3514" s="29" t="s">
        <v>12</v>
      </c>
      <c r="D3514" s="29" t="s">
        <v>26</v>
      </c>
      <c r="E3514" s="28">
        <v>130100</v>
      </c>
      <c r="F3514" s="29" t="s">
        <v>14</v>
      </c>
      <c r="G3514" s="28">
        <v>130100</v>
      </c>
      <c r="H3514" s="29" t="s">
        <v>17</v>
      </c>
      <c r="I3514" s="28">
        <v>0</v>
      </c>
      <c r="J3514" s="29" t="s">
        <v>17</v>
      </c>
      <c r="K3514" s="29" t="s">
        <v>16</v>
      </c>
      <c r="L3514" s="29" t="str">
        <f>_xlfn.XLOOKUP($D3514,mapping!$B$2:$B$124,mapping!$A$2:$A$124,,0)</f>
        <v>Data Engineer</v>
      </c>
      <c r="M3514" s="29" t="str">
        <f>_xlfn.XLOOKUP($C3514,mapping!$J$2:$J$5,mapping!$K$2:$K$5,,0)</f>
        <v>Full-Time</v>
      </c>
      <c r="N3514" s="29" t="str">
        <f>_xlfn.XLOOKUP($B3514,mapping!$G$2:$G$5,mapping!$H$2:$H$5,,0)</f>
        <v>Senior</v>
      </c>
      <c r="O3514" s="29" t="str">
        <f>_xlfn.XLOOKUP($J3514,mapping!$D$2:$D$56,mapping!$E$2:$E$56,,0)</f>
        <v>United States</v>
      </c>
      <c r="P3514" s="29" t="str">
        <f>_xlfn.XLOOKUP($K3514,mapping!$P$2:$P$4,mapping!$Q$2:$Q$4,,0)</f>
        <v>Medium</v>
      </c>
      <c r="Q3514" s="29" t="str">
        <f>_xlfn.XLOOKUP($I3514,mapping!$M$2:$M$4,mapping!$N$2:$N$4,,0)</f>
        <v>On-site</v>
      </c>
    </row>
    <row r="3515" spans="1:17" x14ac:dyDescent="0.25">
      <c r="A3515" s="28">
        <v>2023</v>
      </c>
      <c r="B3515" s="29" t="s">
        <v>21</v>
      </c>
      <c r="C3515" s="29" t="s">
        <v>12</v>
      </c>
      <c r="D3515" s="29" t="s">
        <v>13</v>
      </c>
      <c r="E3515" s="28">
        <v>128000</v>
      </c>
      <c r="F3515" s="29" t="s">
        <v>14</v>
      </c>
      <c r="G3515" s="28">
        <v>128000</v>
      </c>
      <c r="H3515" s="29" t="s">
        <v>17</v>
      </c>
      <c r="I3515" s="28">
        <v>0</v>
      </c>
      <c r="J3515" s="29" t="s">
        <v>17</v>
      </c>
      <c r="K3515" s="29" t="s">
        <v>16</v>
      </c>
      <c r="L3515" s="29" t="str">
        <f>_xlfn.XLOOKUP($D3515,mapping!$B$2:$B$124,mapping!$A$2:$A$124,,0)</f>
        <v>Data Analyst</v>
      </c>
      <c r="M3515" s="29" t="str">
        <f>_xlfn.XLOOKUP($C3515,mapping!$J$2:$J$5,mapping!$K$2:$K$5,,0)</f>
        <v>Full-Time</v>
      </c>
      <c r="N3515" s="29" t="str">
        <f>_xlfn.XLOOKUP($B3515,mapping!$G$2:$G$5,mapping!$H$2:$H$5,,0)</f>
        <v>Senior</v>
      </c>
      <c r="O3515" s="29" t="str">
        <f>_xlfn.XLOOKUP($J3515,mapping!$D$2:$D$56,mapping!$E$2:$E$56,,0)</f>
        <v>United States</v>
      </c>
      <c r="P3515" s="29" t="str">
        <f>_xlfn.XLOOKUP($K3515,mapping!$P$2:$P$4,mapping!$Q$2:$Q$4,,0)</f>
        <v>Medium</v>
      </c>
      <c r="Q3515" s="29" t="str">
        <f>_xlfn.XLOOKUP($I3515,mapping!$M$2:$M$4,mapping!$N$2:$N$4,,0)</f>
        <v>On-site</v>
      </c>
    </row>
    <row r="3516" spans="1:17" x14ac:dyDescent="0.25">
      <c r="A3516" s="28">
        <v>2022</v>
      </c>
      <c r="B3516" s="29" t="s">
        <v>21</v>
      </c>
      <c r="C3516" s="29" t="s">
        <v>12</v>
      </c>
      <c r="D3516" s="29" t="s">
        <v>31</v>
      </c>
      <c r="E3516" s="28">
        <v>184700</v>
      </c>
      <c r="F3516" s="29" t="s">
        <v>14</v>
      </c>
      <c r="G3516" s="28">
        <v>184700</v>
      </c>
      <c r="H3516" s="29" t="s">
        <v>17</v>
      </c>
      <c r="I3516" s="28">
        <v>0</v>
      </c>
      <c r="J3516" s="29" t="s">
        <v>17</v>
      </c>
      <c r="K3516" s="29" t="s">
        <v>16</v>
      </c>
      <c r="L3516" s="29" t="str">
        <f>_xlfn.XLOOKUP($D3516,mapping!$B$2:$B$124,mapping!$A$2:$A$124,,0)</f>
        <v>Analytics Engineer</v>
      </c>
      <c r="M3516" s="29" t="str">
        <f>_xlfn.XLOOKUP($C3516,mapping!$J$2:$J$5,mapping!$K$2:$K$5,,0)</f>
        <v>Full-Time</v>
      </c>
      <c r="N3516" s="29" t="str">
        <f>_xlfn.XLOOKUP($B3516,mapping!$G$2:$G$5,mapping!$H$2:$H$5,,0)</f>
        <v>Senior</v>
      </c>
      <c r="O3516" s="29" t="str">
        <f>_xlfn.XLOOKUP($J3516,mapping!$D$2:$D$56,mapping!$E$2:$E$56,,0)</f>
        <v>United States</v>
      </c>
      <c r="P3516" s="29" t="str">
        <f>_xlfn.XLOOKUP($K3516,mapping!$P$2:$P$4,mapping!$Q$2:$Q$4,,0)</f>
        <v>Medium</v>
      </c>
      <c r="Q3516" s="29" t="str">
        <f>_xlfn.XLOOKUP($I3516,mapping!$M$2:$M$4,mapping!$N$2:$N$4,,0)</f>
        <v>On-site</v>
      </c>
    </row>
    <row r="3517" spans="1:17" x14ac:dyDescent="0.25">
      <c r="A3517" s="28">
        <v>2024</v>
      </c>
      <c r="B3517" s="29" t="s">
        <v>21</v>
      </c>
      <c r="C3517" s="29" t="s">
        <v>12</v>
      </c>
      <c r="D3517" s="29" t="s">
        <v>41</v>
      </c>
      <c r="E3517" s="28">
        <v>150000</v>
      </c>
      <c r="F3517" s="29" t="s">
        <v>14</v>
      </c>
      <c r="G3517" s="28">
        <v>150000</v>
      </c>
      <c r="H3517" s="29" t="s">
        <v>17</v>
      </c>
      <c r="I3517" s="28">
        <v>0</v>
      </c>
      <c r="J3517" s="29" t="s">
        <v>17</v>
      </c>
      <c r="K3517" s="29" t="s">
        <v>16</v>
      </c>
      <c r="L3517" s="29" t="str">
        <f>_xlfn.XLOOKUP($D3517,mapping!$B$2:$B$124,mapping!$A$2:$A$124,,0)</f>
        <v>Machine Learning Engineer</v>
      </c>
      <c r="M3517" s="29" t="str">
        <f>_xlfn.XLOOKUP($C3517,mapping!$J$2:$J$5,mapping!$K$2:$K$5,,0)</f>
        <v>Full-Time</v>
      </c>
      <c r="N3517" s="29" t="str">
        <f>_xlfn.XLOOKUP($B3517,mapping!$G$2:$G$5,mapping!$H$2:$H$5,,0)</f>
        <v>Senior</v>
      </c>
      <c r="O3517" s="29" t="str">
        <f>_xlfn.XLOOKUP($J3517,mapping!$D$2:$D$56,mapping!$E$2:$E$56,,0)</f>
        <v>United States</v>
      </c>
      <c r="P3517" s="29" t="str">
        <f>_xlfn.XLOOKUP($K3517,mapping!$P$2:$P$4,mapping!$Q$2:$Q$4,,0)</f>
        <v>Medium</v>
      </c>
      <c r="Q3517" s="29" t="str">
        <f>_xlfn.XLOOKUP($I3517,mapping!$M$2:$M$4,mapping!$N$2:$N$4,,0)</f>
        <v>On-site</v>
      </c>
    </row>
    <row r="3518" spans="1:17" x14ac:dyDescent="0.25">
      <c r="A3518" s="28">
        <v>2023</v>
      </c>
      <c r="B3518" s="29" t="s">
        <v>21</v>
      </c>
      <c r="C3518" s="29" t="s">
        <v>12</v>
      </c>
      <c r="D3518" s="29" t="s">
        <v>26</v>
      </c>
      <c r="E3518" s="28">
        <v>115000</v>
      </c>
      <c r="F3518" s="29" t="s">
        <v>14</v>
      </c>
      <c r="G3518" s="28">
        <v>115000</v>
      </c>
      <c r="H3518" s="29" t="s">
        <v>17</v>
      </c>
      <c r="I3518" s="28">
        <v>0</v>
      </c>
      <c r="J3518" s="29" t="s">
        <v>17</v>
      </c>
      <c r="K3518" s="29" t="s">
        <v>16</v>
      </c>
      <c r="L3518" s="29" t="str">
        <f>_xlfn.XLOOKUP($D3518,mapping!$B$2:$B$124,mapping!$A$2:$A$124,,0)</f>
        <v>Data Engineer</v>
      </c>
      <c r="M3518" s="29" t="str">
        <f>_xlfn.XLOOKUP($C3518,mapping!$J$2:$J$5,mapping!$K$2:$K$5,,0)</f>
        <v>Full-Time</v>
      </c>
      <c r="N3518" s="29" t="str">
        <f>_xlfn.XLOOKUP($B3518,mapping!$G$2:$G$5,mapping!$H$2:$H$5,,0)</f>
        <v>Senior</v>
      </c>
      <c r="O3518" s="29" t="str">
        <f>_xlfn.XLOOKUP($J3518,mapping!$D$2:$D$56,mapping!$E$2:$E$56,,0)</f>
        <v>United States</v>
      </c>
      <c r="P3518" s="29" t="str">
        <f>_xlfn.XLOOKUP($K3518,mapping!$P$2:$P$4,mapping!$Q$2:$Q$4,,0)</f>
        <v>Medium</v>
      </c>
      <c r="Q3518" s="29" t="str">
        <f>_xlfn.XLOOKUP($I3518,mapping!$M$2:$M$4,mapping!$N$2:$N$4,,0)</f>
        <v>On-site</v>
      </c>
    </row>
    <row r="3519" spans="1:17" x14ac:dyDescent="0.25">
      <c r="A3519" s="28">
        <v>2023</v>
      </c>
      <c r="B3519" s="29" t="s">
        <v>21</v>
      </c>
      <c r="C3519" s="29" t="s">
        <v>12</v>
      </c>
      <c r="D3519" s="29" t="s">
        <v>18</v>
      </c>
      <c r="E3519" s="28">
        <v>169850</v>
      </c>
      <c r="F3519" s="29" t="s">
        <v>14</v>
      </c>
      <c r="G3519" s="28">
        <v>169850</v>
      </c>
      <c r="H3519" s="29" t="s">
        <v>17</v>
      </c>
      <c r="I3519" s="28">
        <v>100</v>
      </c>
      <c r="J3519" s="29" t="s">
        <v>17</v>
      </c>
      <c r="K3519" s="29" t="s">
        <v>16</v>
      </c>
      <c r="L3519" s="29" t="str">
        <f>_xlfn.XLOOKUP($D3519,mapping!$B$2:$B$124,mapping!$A$2:$A$124,,0)</f>
        <v>Machine Learning Engineer</v>
      </c>
      <c r="M3519" s="29" t="str">
        <f>_xlfn.XLOOKUP($C3519,mapping!$J$2:$J$5,mapping!$K$2:$K$5,,0)</f>
        <v>Full-Time</v>
      </c>
      <c r="N3519" s="29" t="str">
        <f>_xlfn.XLOOKUP($B3519,mapping!$G$2:$G$5,mapping!$H$2:$H$5,,0)</f>
        <v>Senior</v>
      </c>
      <c r="O3519" s="29" t="str">
        <f>_xlfn.XLOOKUP($J3519,mapping!$D$2:$D$56,mapping!$E$2:$E$56,,0)</f>
        <v>United States</v>
      </c>
      <c r="P3519" s="29" t="str">
        <f>_xlfn.XLOOKUP($K3519,mapping!$P$2:$P$4,mapping!$Q$2:$Q$4,,0)</f>
        <v>Medium</v>
      </c>
      <c r="Q3519" s="29" t="str">
        <f>_xlfn.XLOOKUP($I3519,mapping!$M$2:$M$4,mapping!$N$2:$N$4,,0)</f>
        <v>Remote</v>
      </c>
    </row>
    <row r="3520" spans="1:17" x14ac:dyDescent="0.25">
      <c r="A3520" s="28">
        <v>2022</v>
      </c>
      <c r="B3520" s="29" t="s">
        <v>11</v>
      </c>
      <c r="C3520" s="29" t="s">
        <v>12</v>
      </c>
      <c r="D3520" s="29" t="s">
        <v>22</v>
      </c>
      <c r="E3520" s="28">
        <v>25000</v>
      </c>
      <c r="F3520" s="29" t="s">
        <v>14</v>
      </c>
      <c r="G3520" s="28">
        <v>25000</v>
      </c>
      <c r="H3520" s="29" t="s">
        <v>125</v>
      </c>
      <c r="I3520" s="28">
        <v>50</v>
      </c>
      <c r="J3520" s="29" t="s">
        <v>125</v>
      </c>
      <c r="K3520" s="29" t="s">
        <v>16</v>
      </c>
      <c r="L3520" s="29" t="str">
        <f>_xlfn.XLOOKUP($D3520,mapping!$B$2:$B$124,mapping!$A$2:$A$124,,0)</f>
        <v>Data Scientist</v>
      </c>
      <c r="M3520" s="29" t="str">
        <f>_xlfn.XLOOKUP($C3520,mapping!$J$2:$J$5,mapping!$K$2:$K$5,,0)</f>
        <v>Full-Time</v>
      </c>
      <c r="N3520" s="29" t="str">
        <f>_xlfn.XLOOKUP($B3520,mapping!$G$2:$G$5,mapping!$H$2:$H$5,,0)</f>
        <v>Mid-Level</v>
      </c>
      <c r="O3520" s="29" t="str">
        <f>_xlfn.XLOOKUP($J3520,mapping!$D$2:$D$56,mapping!$E$2:$E$56,,0)</f>
        <v>Turkey</v>
      </c>
      <c r="P3520" s="29" t="str">
        <f>_xlfn.XLOOKUP($K3520,mapping!$P$2:$P$4,mapping!$Q$2:$Q$4,,0)</f>
        <v>Medium</v>
      </c>
      <c r="Q3520" s="29" t="str">
        <f>_xlfn.XLOOKUP($I3520,mapping!$M$2:$M$4,mapping!$N$2:$N$4,,0)</f>
        <v>Hybrid</v>
      </c>
    </row>
    <row r="3521" spans="1:17" x14ac:dyDescent="0.25">
      <c r="A3521" s="28">
        <v>2024</v>
      </c>
      <c r="B3521" s="29" t="s">
        <v>21</v>
      </c>
      <c r="C3521" s="29" t="s">
        <v>12</v>
      </c>
      <c r="D3521" s="29" t="s">
        <v>13</v>
      </c>
      <c r="E3521" s="28">
        <v>107000</v>
      </c>
      <c r="F3521" s="29" t="s">
        <v>14</v>
      </c>
      <c r="G3521" s="28">
        <v>107000</v>
      </c>
      <c r="H3521" s="29" t="s">
        <v>45</v>
      </c>
      <c r="I3521" s="28">
        <v>0</v>
      </c>
      <c r="J3521" s="29" t="s">
        <v>45</v>
      </c>
      <c r="K3521" s="29" t="s">
        <v>16</v>
      </c>
      <c r="L3521" s="29" t="str">
        <f>_xlfn.XLOOKUP($D3521,mapping!$B$2:$B$124,mapping!$A$2:$A$124,,0)</f>
        <v>Data Analyst</v>
      </c>
      <c r="M3521" s="29" t="str">
        <f>_xlfn.XLOOKUP($C3521,mapping!$J$2:$J$5,mapping!$K$2:$K$5,,0)</f>
        <v>Full-Time</v>
      </c>
      <c r="N3521" s="29" t="str">
        <f>_xlfn.XLOOKUP($B3521,mapping!$G$2:$G$5,mapping!$H$2:$H$5,,0)</f>
        <v>Senior</v>
      </c>
      <c r="O3521" s="29" t="str">
        <f>_xlfn.XLOOKUP($J3521,mapping!$D$2:$D$56,mapping!$E$2:$E$56,,0)</f>
        <v>Canada</v>
      </c>
      <c r="P3521" s="29" t="str">
        <f>_xlfn.XLOOKUP($K3521,mapping!$P$2:$P$4,mapping!$Q$2:$Q$4,,0)</f>
        <v>Medium</v>
      </c>
      <c r="Q3521" s="29" t="str">
        <f>_xlfn.XLOOKUP($I3521,mapping!$M$2:$M$4,mapping!$N$2:$N$4,,0)</f>
        <v>On-site</v>
      </c>
    </row>
    <row r="3522" spans="1:17" x14ac:dyDescent="0.25">
      <c r="A3522" s="28">
        <v>2023</v>
      </c>
      <c r="B3522" s="29" t="s">
        <v>21</v>
      </c>
      <c r="C3522" s="29" t="s">
        <v>12</v>
      </c>
      <c r="D3522" s="29" t="s">
        <v>23</v>
      </c>
      <c r="E3522" s="28">
        <v>157250</v>
      </c>
      <c r="F3522" s="29" t="s">
        <v>14</v>
      </c>
      <c r="G3522" s="28">
        <v>157250</v>
      </c>
      <c r="H3522" s="29" t="s">
        <v>17</v>
      </c>
      <c r="I3522" s="28">
        <v>100</v>
      </c>
      <c r="J3522" s="29" t="s">
        <v>17</v>
      </c>
      <c r="K3522" s="29" t="s">
        <v>16</v>
      </c>
      <c r="L3522" s="29" t="str">
        <f>_xlfn.XLOOKUP($D3522,mapping!$B$2:$B$124,mapping!$A$2:$A$124,,0)</f>
        <v>Researcher</v>
      </c>
      <c r="M3522" s="29" t="str">
        <f>_xlfn.XLOOKUP($C3522,mapping!$J$2:$J$5,mapping!$K$2:$K$5,,0)</f>
        <v>Full-Time</v>
      </c>
      <c r="N3522" s="29" t="str">
        <f>_xlfn.XLOOKUP($B3522,mapping!$G$2:$G$5,mapping!$H$2:$H$5,,0)</f>
        <v>Senior</v>
      </c>
      <c r="O3522" s="29" t="str">
        <f>_xlfn.XLOOKUP($J3522,mapping!$D$2:$D$56,mapping!$E$2:$E$56,,0)</f>
        <v>United States</v>
      </c>
      <c r="P3522" s="29" t="str">
        <f>_xlfn.XLOOKUP($K3522,mapping!$P$2:$P$4,mapping!$Q$2:$Q$4,,0)</f>
        <v>Medium</v>
      </c>
      <c r="Q3522" s="29" t="str">
        <f>_xlfn.XLOOKUP($I3522,mapping!$M$2:$M$4,mapping!$N$2:$N$4,,0)</f>
        <v>Remote</v>
      </c>
    </row>
    <row r="3523" spans="1:17" x14ac:dyDescent="0.25">
      <c r="A3523" s="28">
        <v>2024</v>
      </c>
      <c r="B3523" s="29" t="s">
        <v>11</v>
      </c>
      <c r="C3523" s="29" t="s">
        <v>12</v>
      </c>
      <c r="D3523" s="29" t="s">
        <v>22</v>
      </c>
      <c r="E3523" s="28">
        <v>170200</v>
      </c>
      <c r="F3523" s="29" t="s">
        <v>14</v>
      </c>
      <c r="G3523" s="28">
        <v>170200</v>
      </c>
      <c r="H3523" s="29" t="s">
        <v>17</v>
      </c>
      <c r="I3523" s="28">
        <v>0</v>
      </c>
      <c r="J3523" s="29" t="s">
        <v>17</v>
      </c>
      <c r="K3523" s="29" t="s">
        <v>16</v>
      </c>
      <c r="L3523" s="29" t="str">
        <f>_xlfn.XLOOKUP($D3523,mapping!$B$2:$B$124,mapping!$A$2:$A$124,,0)</f>
        <v>Data Scientist</v>
      </c>
      <c r="M3523" s="29" t="str">
        <f>_xlfn.XLOOKUP($C3523,mapping!$J$2:$J$5,mapping!$K$2:$K$5,,0)</f>
        <v>Full-Time</v>
      </c>
      <c r="N3523" s="29" t="str">
        <f>_xlfn.XLOOKUP($B3523,mapping!$G$2:$G$5,mapping!$H$2:$H$5,,0)</f>
        <v>Mid-Level</v>
      </c>
      <c r="O3523" s="29" t="str">
        <f>_xlfn.XLOOKUP($J3523,mapping!$D$2:$D$56,mapping!$E$2:$E$56,,0)</f>
        <v>United States</v>
      </c>
      <c r="P3523" s="29" t="str">
        <f>_xlfn.XLOOKUP($K3523,mapping!$P$2:$P$4,mapping!$Q$2:$Q$4,,0)</f>
        <v>Medium</v>
      </c>
      <c r="Q3523" s="29" t="str">
        <f>_xlfn.XLOOKUP($I3523,mapping!$M$2:$M$4,mapping!$N$2:$N$4,,0)</f>
        <v>On-site</v>
      </c>
    </row>
    <row r="3524" spans="1:17" x14ac:dyDescent="0.25">
      <c r="A3524" s="28">
        <v>2023</v>
      </c>
      <c r="B3524" s="29" t="s">
        <v>21</v>
      </c>
      <c r="C3524" s="29" t="s">
        <v>12</v>
      </c>
      <c r="D3524" s="29" t="s">
        <v>58</v>
      </c>
      <c r="E3524" s="28">
        <v>211000</v>
      </c>
      <c r="F3524" s="29" t="s">
        <v>14</v>
      </c>
      <c r="G3524" s="28">
        <v>211000</v>
      </c>
      <c r="H3524" s="29" t="s">
        <v>17</v>
      </c>
      <c r="I3524" s="28">
        <v>0</v>
      </c>
      <c r="J3524" s="29" t="s">
        <v>17</v>
      </c>
      <c r="K3524" s="29" t="s">
        <v>16</v>
      </c>
      <c r="L3524" s="29" t="str">
        <f>_xlfn.XLOOKUP($D3524,mapping!$B$2:$B$124,mapping!$A$2:$A$124,,0)</f>
        <v>Data Manager</v>
      </c>
      <c r="M3524" s="29" t="str">
        <f>_xlfn.XLOOKUP($C3524,mapping!$J$2:$J$5,mapping!$K$2:$K$5,,0)</f>
        <v>Full-Time</v>
      </c>
      <c r="N3524" s="29" t="str">
        <f>_xlfn.XLOOKUP($B3524,mapping!$G$2:$G$5,mapping!$H$2:$H$5,,0)</f>
        <v>Senior</v>
      </c>
      <c r="O3524" s="29" t="str">
        <f>_xlfn.XLOOKUP($J3524,mapping!$D$2:$D$56,mapping!$E$2:$E$56,,0)</f>
        <v>United States</v>
      </c>
      <c r="P3524" s="29" t="str">
        <f>_xlfn.XLOOKUP($K3524,mapping!$P$2:$P$4,mapping!$Q$2:$Q$4,,0)</f>
        <v>Medium</v>
      </c>
      <c r="Q3524" s="29" t="str">
        <f>_xlfn.XLOOKUP($I3524,mapping!$M$2:$M$4,mapping!$N$2:$N$4,,0)</f>
        <v>On-site</v>
      </c>
    </row>
    <row r="3525" spans="1:17" x14ac:dyDescent="0.25">
      <c r="A3525" s="28">
        <v>2023</v>
      </c>
      <c r="B3525" s="29" t="s">
        <v>21</v>
      </c>
      <c r="C3525" s="29" t="s">
        <v>12</v>
      </c>
      <c r="D3525" s="29" t="s">
        <v>34</v>
      </c>
      <c r="E3525" s="28">
        <v>175000</v>
      </c>
      <c r="F3525" s="29" t="s">
        <v>14</v>
      </c>
      <c r="G3525" s="28">
        <v>175000</v>
      </c>
      <c r="H3525" s="29" t="s">
        <v>17</v>
      </c>
      <c r="I3525" s="28">
        <v>0</v>
      </c>
      <c r="J3525" s="29" t="s">
        <v>17</v>
      </c>
      <c r="K3525" s="29" t="s">
        <v>16</v>
      </c>
      <c r="L3525" s="29" t="str">
        <f>_xlfn.XLOOKUP($D3525,mapping!$B$2:$B$124,mapping!$A$2:$A$124,,0)</f>
        <v>Researcher</v>
      </c>
      <c r="M3525" s="29" t="str">
        <f>_xlfn.XLOOKUP($C3525,mapping!$J$2:$J$5,mapping!$K$2:$K$5,,0)</f>
        <v>Full-Time</v>
      </c>
      <c r="N3525" s="29" t="str">
        <f>_xlfn.XLOOKUP($B3525,mapping!$G$2:$G$5,mapping!$H$2:$H$5,,0)</f>
        <v>Senior</v>
      </c>
      <c r="O3525" s="29" t="str">
        <f>_xlfn.XLOOKUP($J3525,mapping!$D$2:$D$56,mapping!$E$2:$E$56,,0)</f>
        <v>United States</v>
      </c>
      <c r="P3525" s="29" t="str">
        <f>_xlfn.XLOOKUP($K3525,mapping!$P$2:$P$4,mapping!$Q$2:$Q$4,,0)</f>
        <v>Medium</v>
      </c>
      <c r="Q3525" s="29" t="str">
        <f>_xlfn.XLOOKUP($I3525,mapping!$M$2:$M$4,mapping!$N$2:$N$4,,0)</f>
        <v>On-site</v>
      </c>
    </row>
    <row r="3526" spans="1:17" x14ac:dyDescent="0.25">
      <c r="A3526" s="28">
        <v>2022</v>
      </c>
      <c r="B3526" s="29" t="s">
        <v>21</v>
      </c>
      <c r="C3526" s="29" t="s">
        <v>12</v>
      </c>
      <c r="D3526" s="29" t="s">
        <v>22</v>
      </c>
      <c r="E3526" s="28">
        <v>129300</v>
      </c>
      <c r="F3526" s="29" t="s">
        <v>14</v>
      </c>
      <c r="G3526" s="28">
        <v>129300</v>
      </c>
      <c r="H3526" s="29" t="s">
        <v>17</v>
      </c>
      <c r="I3526" s="28">
        <v>0</v>
      </c>
      <c r="J3526" s="29" t="s">
        <v>17</v>
      </c>
      <c r="K3526" s="29" t="s">
        <v>16</v>
      </c>
      <c r="L3526" s="29" t="str">
        <f>_xlfn.XLOOKUP($D3526,mapping!$B$2:$B$124,mapping!$A$2:$A$124,,0)</f>
        <v>Data Scientist</v>
      </c>
      <c r="M3526" s="29" t="str">
        <f>_xlfn.XLOOKUP($C3526,mapping!$J$2:$J$5,mapping!$K$2:$K$5,,0)</f>
        <v>Full-Time</v>
      </c>
      <c r="N3526" s="29" t="str">
        <f>_xlfn.XLOOKUP($B3526,mapping!$G$2:$G$5,mapping!$H$2:$H$5,,0)</f>
        <v>Senior</v>
      </c>
      <c r="O3526" s="29" t="str">
        <f>_xlfn.XLOOKUP($J3526,mapping!$D$2:$D$56,mapping!$E$2:$E$56,,0)</f>
        <v>United States</v>
      </c>
      <c r="P3526" s="29" t="str">
        <f>_xlfn.XLOOKUP($K3526,mapping!$P$2:$P$4,mapping!$Q$2:$Q$4,,0)</f>
        <v>Medium</v>
      </c>
      <c r="Q3526" s="29" t="str">
        <f>_xlfn.XLOOKUP($I3526,mapping!$M$2:$M$4,mapping!$N$2:$N$4,,0)</f>
        <v>On-site</v>
      </c>
    </row>
    <row r="3527" spans="1:17" x14ac:dyDescent="0.25">
      <c r="A3527" s="28">
        <v>2024</v>
      </c>
      <c r="B3527" s="29" t="s">
        <v>11</v>
      </c>
      <c r="C3527" s="29" t="s">
        <v>12</v>
      </c>
      <c r="D3527" s="29" t="s">
        <v>22</v>
      </c>
      <c r="E3527" s="28">
        <v>112000</v>
      </c>
      <c r="F3527" s="29" t="s">
        <v>14</v>
      </c>
      <c r="G3527" s="28">
        <v>112000</v>
      </c>
      <c r="H3527" s="29" t="s">
        <v>17</v>
      </c>
      <c r="I3527" s="28">
        <v>0</v>
      </c>
      <c r="J3527" s="29" t="s">
        <v>17</v>
      </c>
      <c r="K3527" s="29" t="s">
        <v>16</v>
      </c>
      <c r="L3527" s="29" t="str">
        <f>_xlfn.XLOOKUP($D3527,mapping!$B$2:$B$124,mapping!$A$2:$A$124,,0)</f>
        <v>Data Scientist</v>
      </c>
      <c r="M3527" s="29" t="str">
        <f>_xlfn.XLOOKUP($C3527,mapping!$J$2:$J$5,mapping!$K$2:$K$5,,0)</f>
        <v>Full-Time</v>
      </c>
      <c r="N3527" s="29" t="str">
        <f>_xlfn.XLOOKUP($B3527,mapping!$G$2:$G$5,mapping!$H$2:$H$5,,0)</f>
        <v>Mid-Level</v>
      </c>
      <c r="O3527" s="29" t="str">
        <f>_xlfn.XLOOKUP($J3527,mapping!$D$2:$D$56,mapping!$E$2:$E$56,,0)</f>
        <v>United States</v>
      </c>
      <c r="P3527" s="29" t="str">
        <f>_xlfn.XLOOKUP($K3527,mapping!$P$2:$P$4,mapping!$Q$2:$Q$4,,0)</f>
        <v>Medium</v>
      </c>
      <c r="Q3527" s="29" t="str">
        <f>_xlfn.XLOOKUP($I3527,mapping!$M$2:$M$4,mapping!$N$2:$N$4,,0)</f>
        <v>On-site</v>
      </c>
    </row>
    <row r="3528" spans="1:17" x14ac:dyDescent="0.25">
      <c r="A3528" s="28">
        <v>2023</v>
      </c>
      <c r="B3528" s="29" t="s">
        <v>21</v>
      </c>
      <c r="C3528" s="29" t="s">
        <v>12</v>
      </c>
      <c r="D3528" s="29" t="s">
        <v>18</v>
      </c>
      <c r="E3528" s="28">
        <v>214500</v>
      </c>
      <c r="F3528" s="29" t="s">
        <v>14</v>
      </c>
      <c r="G3528" s="28">
        <v>214500</v>
      </c>
      <c r="H3528" s="29" t="s">
        <v>17</v>
      </c>
      <c r="I3528" s="28">
        <v>0</v>
      </c>
      <c r="J3528" s="29" t="s">
        <v>17</v>
      </c>
      <c r="K3528" s="29" t="s">
        <v>16</v>
      </c>
      <c r="L3528" s="29" t="str">
        <f>_xlfn.XLOOKUP($D3528,mapping!$B$2:$B$124,mapping!$A$2:$A$124,,0)</f>
        <v>Machine Learning Engineer</v>
      </c>
      <c r="M3528" s="29" t="str">
        <f>_xlfn.XLOOKUP($C3528,mapping!$J$2:$J$5,mapping!$K$2:$K$5,,0)</f>
        <v>Full-Time</v>
      </c>
      <c r="N3528" s="29" t="str">
        <f>_xlfn.XLOOKUP($B3528,mapping!$G$2:$G$5,mapping!$H$2:$H$5,,0)</f>
        <v>Senior</v>
      </c>
      <c r="O3528" s="29" t="str">
        <f>_xlfn.XLOOKUP($J3528,mapping!$D$2:$D$56,mapping!$E$2:$E$56,,0)</f>
        <v>United States</v>
      </c>
      <c r="P3528" s="29" t="str">
        <f>_xlfn.XLOOKUP($K3528,mapping!$P$2:$P$4,mapping!$Q$2:$Q$4,,0)</f>
        <v>Medium</v>
      </c>
      <c r="Q3528" s="29" t="str">
        <f>_xlfn.XLOOKUP($I3528,mapping!$M$2:$M$4,mapping!$N$2:$N$4,,0)</f>
        <v>On-site</v>
      </c>
    </row>
    <row r="3529" spans="1:17" x14ac:dyDescent="0.25">
      <c r="A3529" s="28">
        <v>2023</v>
      </c>
      <c r="B3529" s="29" t="s">
        <v>21</v>
      </c>
      <c r="C3529" s="29" t="s">
        <v>12</v>
      </c>
      <c r="D3529" s="29" t="s">
        <v>63</v>
      </c>
      <c r="E3529" s="28">
        <v>168000</v>
      </c>
      <c r="F3529" s="29" t="s">
        <v>14</v>
      </c>
      <c r="G3529" s="28">
        <v>168000</v>
      </c>
      <c r="H3529" s="29" t="s">
        <v>17</v>
      </c>
      <c r="I3529" s="28">
        <v>100</v>
      </c>
      <c r="J3529" s="29" t="s">
        <v>17</v>
      </c>
      <c r="K3529" s="29" t="s">
        <v>16</v>
      </c>
      <c r="L3529" s="29" t="str">
        <f>_xlfn.XLOOKUP($D3529,mapping!$B$2:$B$124,mapping!$A$2:$A$124,,0)</f>
        <v>Data Architect</v>
      </c>
      <c r="M3529" s="29" t="str">
        <f>_xlfn.XLOOKUP($C3529,mapping!$J$2:$J$5,mapping!$K$2:$K$5,,0)</f>
        <v>Full-Time</v>
      </c>
      <c r="N3529" s="29" t="str">
        <f>_xlfn.XLOOKUP($B3529,mapping!$G$2:$G$5,mapping!$H$2:$H$5,,0)</f>
        <v>Senior</v>
      </c>
      <c r="O3529" s="29" t="str">
        <f>_xlfn.XLOOKUP($J3529,mapping!$D$2:$D$56,mapping!$E$2:$E$56,,0)</f>
        <v>United States</v>
      </c>
      <c r="P3529" s="29" t="str">
        <f>_xlfn.XLOOKUP($K3529,mapping!$P$2:$P$4,mapping!$Q$2:$Q$4,,0)</f>
        <v>Medium</v>
      </c>
      <c r="Q3529" s="29" t="str">
        <f>_xlfn.XLOOKUP($I3529,mapping!$M$2:$M$4,mapping!$N$2:$N$4,,0)</f>
        <v>Remote</v>
      </c>
    </row>
    <row r="3530" spans="1:17" x14ac:dyDescent="0.25">
      <c r="A3530" s="28">
        <v>2023</v>
      </c>
      <c r="B3530" s="29" t="s">
        <v>21</v>
      </c>
      <c r="C3530" s="29" t="s">
        <v>12</v>
      </c>
      <c r="D3530" s="29" t="s">
        <v>18</v>
      </c>
      <c r="E3530" s="28">
        <v>180300</v>
      </c>
      <c r="F3530" s="29" t="s">
        <v>14</v>
      </c>
      <c r="G3530" s="28">
        <v>180300</v>
      </c>
      <c r="H3530" s="29" t="s">
        <v>17</v>
      </c>
      <c r="I3530" s="28">
        <v>0</v>
      </c>
      <c r="J3530" s="29" t="s">
        <v>17</v>
      </c>
      <c r="K3530" s="29" t="s">
        <v>16</v>
      </c>
      <c r="L3530" s="29" t="str">
        <f>_xlfn.XLOOKUP($D3530,mapping!$B$2:$B$124,mapping!$A$2:$A$124,,0)</f>
        <v>Machine Learning Engineer</v>
      </c>
      <c r="M3530" s="29" t="str">
        <f>_xlfn.XLOOKUP($C3530,mapping!$J$2:$J$5,mapping!$K$2:$K$5,,0)</f>
        <v>Full-Time</v>
      </c>
      <c r="N3530" s="29" t="str">
        <f>_xlfn.XLOOKUP($B3530,mapping!$G$2:$G$5,mapping!$H$2:$H$5,,0)</f>
        <v>Senior</v>
      </c>
      <c r="O3530" s="29" t="str">
        <f>_xlfn.XLOOKUP($J3530,mapping!$D$2:$D$56,mapping!$E$2:$E$56,,0)</f>
        <v>United States</v>
      </c>
      <c r="P3530" s="29" t="str">
        <f>_xlfn.XLOOKUP($K3530,mapping!$P$2:$P$4,mapping!$Q$2:$Q$4,,0)</f>
        <v>Medium</v>
      </c>
      <c r="Q3530" s="29" t="str">
        <f>_xlfn.XLOOKUP($I3530,mapping!$M$2:$M$4,mapping!$N$2:$N$4,,0)</f>
        <v>On-site</v>
      </c>
    </row>
    <row r="3531" spans="1:17" x14ac:dyDescent="0.25">
      <c r="A3531" s="28">
        <v>2022</v>
      </c>
      <c r="B3531" s="29" t="s">
        <v>21</v>
      </c>
      <c r="C3531" s="29" t="s">
        <v>12</v>
      </c>
      <c r="D3531" s="29" t="s">
        <v>31</v>
      </c>
      <c r="E3531" s="28">
        <v>130000</v>
      </c>
      <c r="F3531" s="29" t="s">
        <v>14</v>
      </c>
      <c r="G3531" s="28">
        <v>130000</v>
      </c>
      <c r="H3531" s="29" t="s">
        <v>17</v>
      </c>
      <c r="I3531" s="28">
        <v>100</v>
      </c>
      <c r="J3531" s="29" t="s">
        <v>17</v>
      </c>
      <c r="K3531" s="29" t="s">
        <v>16</v>
      </c>
      <c r="L3531" s="29" t="str">
        <f>_xlfn.XLOOKUP($D3531,mapping!$B$2:$B$124,mapping!$A$2:$A$124,,0)</f>
        <v>Analytics Engineer</v>
      </c>
      <c r="M3531" s="29" t="str">
        <f>_xlfn.XLOOKUP($C3531,mapping!$J$2:$J$5,mapping!$K$2:$K$5,,0)</f>
        <v>Full-Time</v>
      </c>
      <c r="N3531" s="29" t="str">
        <f>_xlfn.XLOOKUP($B3531,mapping!$G$2:$G$5,mapping!$H$2:$H$5,,0)</f>
        <v>Senior</v>
      </c>
      <c r="O3531" s="29" t="str">
        <f>_xlfn.XLOOKUP($J3531,mapping!$D$2:$D$56,mapping!$E$2:$E$56,,0)</f>
        <v>United States</v>
      </c>
      <c r="P3531" s="29" t="str">
        <f>_xlfn.XLOOKUP($K3531,mapping!$P$2:$P$4,mapping!$Q$2:$Q$4,,0)</f>
        <v>Medium</v>
      </c>
      <c r="Q3531" s="29" t="str">
        <f>_xlfn.XLOOKUP($I3531,mapping!$M$2:$M$4,mapping!$N$2:$N$4,,0)</f>
        <v>Remote</v>
      </c>
    </row>
    <row r="3532" spans="1:17" x14ac:dyDescent="0.25">
      <c r="A3532" s="28">
        <v>2023</v>
      </c>
      <c r="B3532" s="29" t="s">
        <v>11</v>
      </c>
      <c r="C3532" s="29" t="s">
        <v>12</v>
      </c>
      <c r="D3532" s="29" t="s">
        <v>49</v>
      </c>
      <c r="E3532" s="28">
        <v>50000</v>
      </c>
      <c r="F3532" s="29" t="s">
        <v>14</v>
      </c>
      <c r="G3532" s="28">
        <v>50000</v>
      </c>
      <c r="H3532" s="29" t="s">
        <v>17</v>
      </c>
      <c r="I3532" s="28">
        <v>0</v>
      </c>
      <c r="J3532" s="29" t="s">
        <v>17</v>
      </c>
      <c r="K3532" s="29" t="s">
        <v>16</v>
      </c>
      <c r="L3532" s="29" t="str">
        <f>_xlfn.XLOOKUP($D3532,mapping!$B$2:$B$124,mapping!$A$2:$A$124,,0)</f>
        <v>Data Engineer</v>
      </c>
      <c r="M3532" s="29" t="str">
        <f>_xlfn.XLOOKUP($C3532,mapping!$J$2:$J$5,mapping!$K$2:$K$5,,0)</f>
        <v>Full-Time</v>
      </c>
      <c r="N3532" s="29" t="str">
        <f>_xlfn.XLOOKUP($B3532,mapping!$G$2:$G$5,mapping!$H$2:$H$5,,0)</f>
        <v>Mid-Level</v>
      </c>
      <c r="O3532" s="29" t="str">
        <f>_xlfn.XLOOKUP($J3532,mapping!$D$2:$D$56,mapping!$E$2:$E$56,,0)</f>
        <v>United States</v>
      </c>
      <c r="P3532" s="29" t="str">
        <f>_xlfn.XLOOKUP($K3532,mapping!$P$2:$P$4,mapping!$Q$2:$Q$4,,0)</f>
        <v>Medium</v>
      </c>
      <c r="Q3532" s="29" t="str">
        <f>_xlfn.XLOOKUP($I3532,mapping!$M$2:$M$4,mapping!$N$2:$N$4,,0)</f>
        <v>On-site</v>
      </c>
    </row>
    <row r="3533" spans="1:17" x14ac:dyDescent="0.25">
      <c r="A3533" s="28">
        <v>2024</v>
      </c>
      <c r="B3533" s="29" t="s">
        <v>29</v>
      </c>
      <c r="C3533" s="29" t="s">
        <v>12</v>
      </c>
      <c r="D3533" s="29" t="s">
        <v>13</v>
      </c>
      <c r="E3533" s="28">
        <v>133000</v>
      </c>
      <c r="F3533" s="29" t="s">
        <v>14</v>
      </c>
      <c r="G3533" s="28">
        <v>133000</v>
      </c>
      <c r="H3533" s="29" t="s">
        <v>17</v>
      </c>
      <c r="I3533" s="28">
        <v>0</v>
      </c>
      <c r="J3533" s="29" t="s">
        <v>17</v>
      </c>
      <c r="K3533" s="29" t="s">
        <v>16</v>
      </c>
      <c r="L3533" s="29" t="str">
        <f>_xlfn.XLOOKUP($D3533,mapping!$B$2:$B$124,mapping!$A$2:$A$124,,0)</f>
        <v>Data Analyst</v>
      </c>
      <c r="M3533" s="29" t="str">
        <f>_xlfn.XLOOKUP($C3533,mapping!$J$2:$J$5,mapping!$K$2:$K$5,,0)</f>
        <v>Full-Time</v>
      </c>
      <c r="N3533" s="29" t="str">
        <f>_xlfn.XLOOKUP($B3533,mapping!$G$2:$G$5,mapping!$H$2:$H$5,,0)</f>
        <v>Junior</v>
      </c>
      <c r="O3533" s="29" t="str">
        <f>_xlfn.XLOOKUP($J3533,mapping!$D$2:$D$56,mapping!$E$2:$E$56,,0)</f>
        <v>United States</v>
      </c>
      <c r="P3533" s="29" t="str">
        <f>_xlfn.XLOOKUP($K3533,mapping!$P$2:$P$4,mapping!$Q$2:$Q$4,,0)</f>
        <v>Medium</v>
      </c>
      <c r="Q3533" s="29" t="str">
        <f>_xlfn.XLOOKUP($I3533,mapping!$M$2:$M$4,mapping!$N$2:$N$4,,0)</f>
        <v>On-site</v>
      </c>
    </row>
    <row r="3534" spans="1:17" x14ac:dyDescent="0.25">
      <c r="A3534" s="28">
        <v>2024</v>
      </c>
      <c r="B3534" s="29" t="s">
        <v>11</v>
      </c>
      <c r="C3534" s="29" t="s">
        <v>12</v>
      </c>
      <c r="D3534" s="29" t="s">
        <v>57</v>
      </c>
      <c r="E3534" s="28">
        <v>80000</v>
      </c>
      <c r="F3534" s="29" t="s">
        <v>27</v>
      </c>
      <c r="G3534" s="28">
        <v>100000</v>
      </c>
      <c r="H3534" s="29" t="s">
        <v>28</v>
      </c>
      <c r="I3534" s="28">
        <v>0</v>
      </c>
      <c r="J3534" s="29" t="s">
        <v>28</v>
      </c>
      <c r="K3534" s="29" t="s">
        <v>16</v>
      </c>
      <c r="L3534" s="29" t="str">
        <f>_xlfn.XLOOKUP($D3534,mapping!$B$2:$B$124,mapping!$A$2:$A$124,,0)</f>
        <v>Data Scientist</v>
      </c>
      <c r="M3534" s="29" t="str">
        <f>_xlfn.XLOOKUP($C3534,mapping!$J$2:$J$5,mapping!$K$2:$K$5,,0)</f>
        <v>Full-Time</v>
      </c>
      <c r="N3534" s="29" t="str">
        <f>_xlfn.XLOOKUP($B3534,mapping!$G$2:$G$5,mapping!$H$2:$H$5,,0)</f>
        <v>Mid-Level</v>
      </c>
      <c r="O3534" s="29" t="str">
        <f>_xlfn.XLOOKUP($J3534,mapping!$D$2:$D$56,mapping!$E$2:$E$56,,0)</f>
        <v>United Kingdom</v>
      </c>
      <c r="P3534" s="29" t="str">
        <f>_xlfn.XLOOKUP($K3534,mapping!$P$2:$P$4,mapping!$Q$2:$Q$4,,0)</f>
        <v>Medium</v>
      </c>
      <c r="Q3534" s="29" t="str">
        <f>_xlfn.XLOOKUP($I3534,mapping!$M$2:$M$4,mapping!$N$2:$N$4,,0)</f>
        <v>On-site</v>
      </c>
    </row>
    <row r="3535" spans="1:17" x14ac:dyDescent="0.25">
      <c r="A3535" s="28">
        <v>2023</v>
      </c>
      <c r="B3535" s="29" t="s">
        <v>21</v>
      </c>
      <c r="C3535" s="29" t="s">
        <v>12</v>
      </c>
      <c r="D3535" s="29" t="s">
        <v>13</v>
      </c>
      <c r="E3535" s="28">
        <v>125000</v>
      </c>
      <c r="F3535" s="29" t="s">
        <v>14</v>
      </c>
      <c r="G3535" s="28">
        <v>125000</v>
      </c>
      <c r="H3535" s="29" t="s">
        <v>17</v>
      </c>
      <c r="I3535" s="28">
        <v>100</v>
      </c>
      <c r="J3535" s="29" t="s">
        <v>17</v>
      </c>
      <c r="K3535" s="29" t="s">
        <v>16</v>
      </c>
      <c r="L3535" s="29" t="str">
        <f>_xlfn.XLOOKUP($D3535,mapping!$B$2:$B$124,mapping!$A$2:$A$124,,0)</f>
        <v>Data Analyst</v>
      </c>
      <c r="M3535" s="29" t="str">
        <f>_xlfn.XLOOKUP($C3535,mapping!$J$2:$J$5,mapping!$K$2:$K$5,,0)</f>
        <v>Full-Time</v>
      </c>
      <c r="N3535" s="29" t="str">
        <f>_xlfn.XLOOKUP($B3535,mapping!$G$2:$G$5,mapping!$H$2:$H$5,,0)</f>
        <v>Senior</v>
      </c>
      <c r="O3535" s="29" t="str">
        <f>_xlfn.XLOOKUP($J3535,mapping!$D$2:$D$56,mapping!$E$2:$E$56,,0)</f>
        <v>United States</v>
      </c>
      <c r="P3535" s="29" t="str">
        <f>_xlfn.XLOOKUP($K3535,mapping!$P$2:$P$4,mapping!$Q$2:$Q$4,,0)</f>
        <v>Medium</v>
      </c>
      <c r="Q3535" s="29" t="str">
        <f>_xlfn.XLOOKUP($I3535,mapping!$M$2:$M$4,mapping!$N$2:$N$4,,0)</f>
        <v>Remote</v>
      </c>
    </row>
    <row r="3536" spans="1:17" x14ac:dyDescent="0.25">
      <c r="A3536" s="28">
        <v>2022</v>
      </c>
      <c r="B3536" s="29" t="s">
        <v>21</v>
      </c>
      <c r="C3536" s="29" t="s">
        <v>12</v>
      </c>
      <c r="D3536" s="29" t="s">
        <v>26</v>
      </c>
      <c r="E3536" s="28">
        <v>185800</v>
      </c>
      <c r="F3536" s="29" t="s">
        <v>14</v>
      </c>
      <c r="G3536" s="28">
        <v>185800</v>
      </c>
      <c r="H3536" s="29" t="s">
        <v>45</v>
      </c>
      <c r="I3536" s="28">
        <v>100</v>
      </c>
      <c r="J3536" s="29" t="s">
        <v>45</v>
      </c>
      <c r="K3536" s="29" t="s">
        <v>16</v>
      </c>
      <c r="L3536" s="29" t="str">
        <f>_xlfn.XLOOKUP($D3536,mapping!$B$2:$B$124,mapping!$A$2:$A$124,,0)</f>
        <v>Data Engineer</v>
      </c>
      <c r="M3536" s="29" t="str">
        <f>_xlfn.XLOOKUP($C3536,mapping!$J$2:$J$5,mapping!$K$2:$K$5,,0)</f>
        <v>Full-Time</v>
      </c>
      <c r="N3536" s="29" t="str">
        <f>_xlfn.XLOOKUP($B3536,mapping!$G$2:$G$5,mapping!$H$2:$H$5,,0)</f>
        <v>Senior</v>
      </c>
      <c r="O3536" s="29" t="str">
        <f>_xlfn.XLOOKUP($J3536,mapping!$D$2:$D$56,mapping!$E$2:$E$56,,0)</f>
        <v>Canada</v>
      </c>
      <c r="P3536" s="29" t="str">
        <f>_xlfn.XLOOKUP($K3536,mapping!$P$2:$P$4,mapping!$Q$2:$Q$4,,0)</f>
        <v>Medium</v>
      </c>
      <c r="Q3536" s="29" t="str">
        <f>_xlfn.XLOOKUP($I3536,mapping!$M$2:$M$4,mapping!$N$2:$N$4,,0)</f>
        <v>Remote</v>
      </c>
    </row>
    <row r="3537" spans="1:17" x14ac:dyDescent="0.25">
      <c r="A3537" s="28">
        <v>2023</v>
      </c>
      <c r="B3537" s="29" t="s">
        <v>21</v>
      </c>
      <c r="C3537" s="29" t="s">
        <v>12</v>
      </c>
      <c r="D3537" s="29" t="s">
        <v>23</v>
      </c>
      <c r="E3537" s="28">
        <v>225000</v>
      </c>
      <c r="F3537" s="29" t="s">
        <v>14</v>
      </c>
      <c r="G3537" s="28">
        <v>225000</v>
      </c>
      <c r="H3537" s="29" t="s">
        <v>121</v>
      </c>
      <c r="I3537" s="28">
        <v>0</v>
      </c>
      <c r="J3537" s="29" t="s">
        <v>121</v>
      </c>
      <c r="K3537" s="29" t="s">
        <v>16</v>
      </c>
      <c r="L3537" s="29" t="str">
        <f>_xlfn.XLOOKUP($D3537,mapping!$B$2:$B$124,mapping!$A$2:$A$124,,0)</f>
        <v>Researcher</v>
      </c>
      <c r="M3537" s="29" t="str">
        <f>_xlfn.XLOOKUP($C3537,mapping!$J$2:$J$5,mapping!$K$2:$K$5,,0)</f>
        <v>Full-Time</v>
      </c>
      <c r="N3537" s="29" t="str">
        <f>_xlfn.XLOOKUP($B3537,mapping!$G$2:$G$5,mapping!$H$2:$H$5,,0)</f>
        <v>Senior</v>
      </c>
      <c r="O3537" s="29" t="str">
        <f>_xlfn.XLOOKUP($J3537,mapping!$D$2:$D$56,mapping!$E$2:$E$56,,0)</f>
        <v>France</v>
      </c>
      <c r="P3537" s="29" t="str">
        <f>_xlfn.XLOOKUP($K3537,mapping!$P$2:$P$4,mapping!$Q$2:$Q$4,,0)</f>
        <v>Medium</v>
      </c>
      <c r="Q3537" s="29" t="str">
        <f>_xlfn.XLOOKUP($I3537,mapping!$M$2:$M$4,mapping!$N$2:$N$4,,0)</f>
        <v>On-site</v>
      </c>
    </row>
    <row r="3538" spans="1:17" x14ac:dyDescent="0.25">
      <c r="A3538" s="28">
        <v>2024</v>
      </c>
      <c r="B3538" s="29" t="s">
        <v>11</v>
      </c>
      <c r="C3538" s="29" t="s">
        <v>12</v>
      </c>
      <c r="D3538" s="29" t="s">
        <v>26</v>
      </c>
      <c r="E3538" s="28">
        <v>62000</v>
      </c>
      <c r="F3538" s="29" t="s">
        <v>14</v>
      </c>
      <c r="G3538" s="28">
        <v>62000</v>
      </c>
      <c r="H3538" s="29" t="s">
        <v>17</v>
      </c>
      <c r="I3538" s="28">
        <v>0</v>
      </c>
      <c r="J3538" s="29" t="s">
        <v>17</v>
      </c>
      <c r="K3538" s="29" t="s">
        <v>16</v>
      </c>
      <c r="L3538" s="29" t="str">
        <f>_xlfn.XLOOKUP($D3538,mapping!$B$2:$B$124,mapping!$A$2:$A$124,,0)</f>
        <v>Data Engineer</v>
      </c>
      <c r="M3538" s="29" t="str">
        <f>_xlfn.XLOOKUP($C3538,mapping!$J$2:$J$5,mapping!$K$2:$K$5,,0)</f>
        <v>Full-Time</v>
      </c>
      <c r="N3538" s="29" t="str">
        <f>_xlfn.XLOOKUP($B3538,mapping!$G$2:$G$5,mapping!$H$2:$H$5,,0)</f>
        <v>Mid-Level</v>
      </c>
      <c r="O3538" s="29" t="str">
        <f>_xlfn.XLOOKUP($J3538,mapping!$D$2:$D$56,mapping!$E$2:$E$56,,0)</f>
        <v>United States</v>
      </c>
      <c r="P3538" s="29" t="str">
        <f>_xlfn.XLOOKUP($K3538,mapping!$P$2:$P$4,mapping!$Q$2:$Q$4,,0)</f>
        <v>Medium</v>
      </c>
      <c r="Q3538" s="29" t="str">
        <f>_xlfn.XLOOKUP($I3538,mapping!$M$2:$M$4,mapping!$N$2:$N$4,,0)</f>
        <v>On-site</v>
      </c>
    </row>
    <row r="3539" spans="1:17" x14ac:dyDescent="0.25">
      <c r="A3539" s="28">
        <v>2024</v>
      </c>
      <c r="B3539" s="29" t="s">
        <v>21</v>
      </c>
      <c r="C3539" s="29" t="s">
        <v>12</v>
      </c>
      <c r="D3539" s="29" t="s">
        <v>57</v>
      </c>
      <c r="E3539" s="28">
        <v>157900</v>
      </c>
      <c r="F3539" s="29" t="s">
        <v>14</v>
      </c>
      <c r="G3539" s="28">
        <v>157900</v>
      </c>
      <c r="H3539" s="29" t="s">
        <v>45</v>
      </c>
      <c r="I3539" s="28">
        <v>100</v>
      </c>
      <c r="J3539" s="29" t="s">
        <v>45</v>
      </c>
      <c r="K3539" s="29" t="s">
        <v>16</v>
      </c>
      <c r="L3539" s="29" t="str">
        <f>_xlfn.XLOOKUP($D3539,mapping!$B$2:$B$124,mapping!$A$2:$A$124,,0)</f>
        <v>Data Scientist</v>
      </c>
      <c r="M3539" s="29" t="str">
        <f>_xlfn.XLOOKUP($C3539,mapping!$J$2:$J$5,mapping!$K$2:$K$5,,0)</f>
        <v>Full-Time</v>
      </c>
      <c r="N3539" s="29" t="str">
        <f>_xlfn.XLOOKUP($B3539,mapping!$G$2:$G$5,mapping!$H$2:$H$5,,0)</f>
        <v>Senior</v>
      </c>
      <c r="O3539" s="29" t="str">
        <f>_xlfn.XLOOKUP($J3539,mapping!$D$2:$D$56,mapping!$E$2:$E$56,,0)</f>
        <v>Canada</v>
      </c>
      <c r="P3539" s="29" t="str">
        <f>_xlfn.XLOOKUP($K3539,mapping!$P$2:$P$4,mapping!$Q$2:$Q$4,,0)</f>
        <v>Medium</v>
      </c>
      <c r="Q3539" s="29" t="str">
        <f>_xlfn.XLOOKUP($I3539,mapping!$M$2:$M$4,mapping!$N$2:$N$4,,0)</f>
        <v>Remote</v>
      </c>
    </row>
    <row r="3540" spans="1:17" x14ac:dyDescent="0.25">
      <c r="A3540" s="28">
        <v>2024</v>
      </c>
      <c r="B3540" s="29" t="s">
        <v>11</v>
      </c>
      <c r="C3540" s="29" t="s">
        <v>12</v>
      </c>
      <c r="D3540" s="29" t="s">
        <v>64</v>
      </c>
      <c r="E3540" s="28">
        <v>170200</v>
      </c>
      <c r="F3540" s="29" t="s">
        <v>14</v>
      </c>
      <c r="G3540" s="28">
        <v>170200</v>
      </c>
      <c r="H3540" s="29" t="s">
        <v>17</v>
      </c>
      <c r="I3540" s="28">
        <v>0</v>
      </c>
      <c r="J3540" s="29" t="s">
        <v>17</v>
      </c>
      <c r="K3540" s="29" t="s">
        <v>16</v>
      </c>
      <c r="L3540" s="29" t="str">
        <f>_xlfn.XLOOKUP($D3540,mapping!$B$2:$B$124,mapping!$A$2:$A$124,,0)</f>
        <v>Data Scientist</v>
      </c>
      <c r="M3540" s="29" t="str">
        <f>_xlfn.XLOOKUP($C3540,mapping!$J$2:$J$5,mapping!$K$2:$K$5,,0)</f>
        <v>Full-Time</v>
      </c>
      <c r="N3540" s="29" t="str">
        <f>_xlfn.XLOOKUP($B3540,mapping!$G$2:$G$5,mapping!$H$2:$H$5,,0)</f>
        <v>Mid-Level</v>
      </c>
      <c r="O3540" s="29" t="str">
        <f>_xlfn.XLOOKUP($J3540,mapping!$D$2:$D$56,mapping!$E$2:$E$56,,0)</f>
        <v>United States</v>
      </c>
      <c r="P3540" s="29" t="str">
        <f>_xlfn.XLOOKUP($K3540,mapping!$P$2:$P$4,mapping!$Q$2:$Q$4,,0)</f>
        <v>Medium</v>
      </c>
      <c r="Q3540" s="29" t="str">
        <f>_xlfn.XLOOKUP($I3540,mapping!$M$2:$M$4,mapping!$N$2:$N$4,,0)</f>
        <v>On-site</v>
      </c>
    </row>
    <row r="3541" spans="1:17" x14ac:dyDescent="0.25">
      <c r="A3541" s="28">
        <v>2023</v>
      </c>
      <c r="B3541" s="29" t="s">
        <v>21</v>
      </c>
      <c r="C3541" s="29" t="s">
        <v>12</v>
      </c>
      <c r="D3541" s="29" t="s">
        <v>18</v>
      </c>
      <c r="E3541" s="28">
        <v>225000</v>
      </c>
      <c r="F3541" s="29" t="s">
        <v>14</v>
      </c>
      <c r="G3541" s="28">
        <v>225000</v>
      </c>
      <c r="H3541" s="29" t="s">
        <v>17</v>
      </c>
      <c r="I3541" s="28">
        <v>100</v>
      </c>
      <c r="J3541" s="29" t="s">
        <v>17</v>
      </c>
      <c r="K3541" s="29" t="s">
        <v>16</v>
      </c>
      <c r="L3541" s="29" t="str">
        <f>_xlfn.XLOOKUP($D3541,mapping!$B$2:$B$124,mapping!$A$2:$A$124,,0)</f>
        <v>Machine Learning Engineer</v>
      </c>
      <c r="M3541" s="29" t="str">
        <f>_xlfn.XLOOKUP($C3541,mapping!$J$2:$J$5,mapping!$K$2:$K$5,,0)</f>
        <v>Full-Time</v>
      </c>
      <c r="N3541" s="29" t="str">
        <f>_xlfn.XLOOKUP($B3541,mapping!$G$2:$G$5,mapping!$H$2:$H$5,,0)</f>
        <v>Senior</v>
      </c>
      <c r="O3541" s="29" t="str">
        <f>_xlfn.XLOOKUP($J3541,mapping!$D$2:$D$56,mapping!$E$2:$E$56,,0)</f>
        <v>United States</v>
      </c>
      <c r="P3541" s="29" t="str">
        <f>_xlfn.XLOOKUP($K3541,mapping!$P$2:$P$4,mapping!$Q$2:$Q$4,,0)</f>
        <v>Medium</v>
      </c>
      <c r="Q3541" s="29" t="str">
        <f>_xlfn.XLOOKUP($I3541,mapping!$M$2:$M$4,mapping!$N$2:$N$4,,0)</f>
        <v>Remote</v>
      </c>
    </row>
    <row r="3542" spans="1:17" x14ac:dyDescent="0.25">
      <c r="A3542" s="28">
        <v>2024</v>
      </c>
      <c r="B3542" s="29" t="s">
        <v>21</v>
      </c>
      <c r="C3542" s="29" t="s">
        <v>12</v>
      </c>
      <c r="D3542" s="29" t="s">
        <v>26</v>
      </c>
      <c r="E3542" s="28">
        <v>86000</v>
      </c>
      <c r="F3542" s="29" t="s">
        <v>14</v>
      </c>
      <c r="G3542" s="28">
        <v>86000</v>
      </c>
      <c r="H3542" s="29" t="s">
        <v>17</v>
      </c>
      <c r="I3542" s="28">
        <v>0</v>
      </c>
      <c r="J3542" s="29" t="s">
        <v>17</v>
      </c>
      <c r="K3542" s="29" t="s">
        <v>16</v>
      </c>
      <c r="L3542" s="29" t="str">
        <f>_xlfn.XLOOKUP($D3542,mapping!$B$2:$B$124,mapping!$A$2:$A$124,,0)</f>
        <v>Data Engineer</v>
      </c>
      <c r="M3542" s="29" t="str">
        <f>_xlfn.XLOOKUP($C3542,mapping!$J$2:$J$5,mapping!$K$2:$K$5,,0)</f>
        <v>Full-Time</v>
      </c>
      <c r="N3542" s="29" t="str">
        <f>_xlfn.XLOOKUP($B3542,mapping!$G$2:$G$5,mapping!$H$2:$H$5,,0)</f>
        <v>Senior</v>
      </c>
      <c r="O3542" s="29" t="str">
        <f>_xlfn.XLOOKUP($J3542,mapping!$D$2:$D$56,mapping!$E$2:$E$56,,0)</f>
        <v>United States</v>
      </c>
      <c r="P3542" s="29" t="str">
        <f>_xlfn.XLOOKUP($K3542,mapping!$P$2:$P$4,mapping!$Q$2:$Q$4,,0)</f>
        <v>Medium</v>
      </c>
      <c r="Q3542" s="29" t="str">
        <f>_xlfn.XLOOKUP($I3542,mapping!$M$2:$M$4,mapping!$N$2:$N$4,,0)</f>
        <v>On-site</v>
      </c>
    </row>
    <row r="3543" spans="1:17" x14ac:dyDescent="0.25">
      <c r="A3543" s="28">
        <v>2023</v>
      </c>
      <c r="B3543" s="29" t="s">
        <v>11</v>
      </c>
      <c r="C3543" s="29" t="s">
        <v>12</v>
      </c>
      <c r="D3543" s="29" t="s">
        <v>18</v>
      </c>
      <c r="E3543" s="28">
        <v>258700</v>
      </c>
      <c r="F3543" s="29" t="s">
        <v>14</v>
      </c>
      <c r="G3543" s="28">
        <v>258700</v>
      </c>
      <c r="H3543" s="29" t="s">
        <v>17</v>
      </c>
      <c r="I3543" s="28">
        <v>0</v>
      </c>
      <c r="J3543" s="29" t="s">
        <v>17</v>
      </c>
      <c r="K3543" s="29" t="s">
        <v>16</v>
      </c>
      <c r="L3543" s="29" t="str">
        <f>_xlfn.XLOOKUP($D3543,mapping!$B$2:$B$124,mapping!$A$2:$A$124,,0)</f>
        <v>Machine Learning Engineer</v>
      </c>
      <c r="M3543" s="29" t="str">
        <f>_xlfn.XLOOKUP($C3543,mapping!$J$2:$J$5,mapping!$K$2:$K$5,,0)</f>
        <v>Full-Time</v>
      </c>
      <c r="N3543" s="29" t="str">
        <f>_xlfn.XLOOKUP($B3543,mapping!$G$2:$G$5,mapping!$H$2:$H$5,,0)</f>
        <v>Mid-Level</v>
      </c>
      <c r="O3543" s="29" t="str">
        <f>_xlfn.XLOOKUP($J3543,mapping!$D$2:$D$56,mapping!$E$2:$E$56,,0)</f>
        <v>United States</v>
      </c>
      <c r="P3543" s="29" t="str">
        <f>_xlfn.XLOOKUP($K3543,mapping!$P$2:$P$4,mapping!$Q$2:$Q$4,,0)</f>
        <v>Medium</v>
      </c>
      <c r="Q3543" s="29" t="str">
        <f>_xlfn.XLOOKUP($I3543,mapping!$M$2:$M$4,mapping!$N$2:$N$4,,0)</f>
        <v>On-site</v>
      </c>
    </row>
    <row r="3544" spans="1:17" x14ac:dyDescent="0.25">
      <c r="A3544" s="28">
        <v>2023</v>
      </c>
      <c r="B3544" s="29" t="s">
        <v>21</v>
      </c>
      <c r="C3544" s="29" t="s">
        <v>12</v>
      </c>
      <c r="D3544" s="29" t="s">
        <v>18</v>
      </c>
      <c r="E3544" s="28">
        <v>200000</v>
      </c>
      <c r="F3544" s="29" t="s">
        <v>14</v>
      </c>
      <c r="G3544" s="28">
        <v>200000</v>
      </c>
      <c r="H3544" s="29" t="s">
        <v>17</v>
      </c>
      <c r="I3544" s="28">
        <v>0</v>
      </c>
      <c r="J3544" s="29" t="s">
        <v>17</v>
      </c>
      <c r="K3544" s="29" t="s">
        <v>16</v>
      </c>
      <c r="L3544" s="29" t="str">
        <f>_xlfn.XLOOKUP($D3544,mapping!$B$2:$B$124,mapping!$A$2:$A$124,,0)</f>
        <v>Machine Learning Engineer</v>
      </c>
      <c r="M3544" s="29" t="str">
        <f>_xlfn.XLOOKUP($C3544,mapping!$J$2:$J$5,mapping!$K$2:$K$5,,0)</f>
        <v>Full-Time</v>
      </c>
      <c r="N3544" s="29" t="str">
        <f>_xlfn.XLOOKUP($B3544,mapping!$G$2:$G$5,mapping!$H$2:$H$5,,0)</f>
        <v>Senior</v>
      </c>
      <c r="O3544" s="29" t="str">
        <f>_xlfn.XLOOKUP($J3544,mapping!$D$2:$D$56,mapping!$E$2:$E$56,,0)</f>
        <v>United States</v>
      </c>
      <c r="P3544" s="29" t="str">
        <f>_xlfn.XLOOKUP($K3544,mapping!$P$2:$P$4,mapping!$Q$2:$Q$4,,0)</f>
        <v>Medium</v>
      </c>
      <c r="Q3544" s="29" t="str">
        <f>_xlfn.XLOOKUP($I3544,mapping!$M$2:$M$4,mapping!$N$2:$N$4,,0)</f>
        <v>On-site</v>
      </c>
    </row>
    <row r="3545" spans="1:17" x14ac:dyDescent="0.25">
      <c r="A3545" s="28">
        <v>2024</v>
      </c>
      <c r="B3545" s="29" t="s">
        <v>11</v>
      </c>
      <c r="C3545" s="29" t="s">
        <v>12</v>
      </c>
      <c r="D3545" s="29" t="s">
        <v>62</v>
      </c>
      <c r="E3545" s="28">
        <v>134000</v>
      </c>
      <c r="F3545" s="29" t="s">
        <v>14</v>
      </c>
      <c r="G3545" s="28">
        <v>134000</v>
      </c>
      <c r="H3545" s="29" t="s">
        <v>17</v>
      </c>
      <c r="I3545" s="28">
        <v>0</v>
      </c>
      <c r="J3545" s="29" t="s">
        <v>17</v>
      </c>
      <c r="K3545" s="29" t="s">
        <v>16</v>
      </c>
      <c r="L3545" s="29" t="str">
        <f>_xlfn.XLOOKUP($D3545,mapping!$B$2:$B$124,mapping!$A$2:$A$124,,0)</f>
        <v>Business Intelligence</v>
      </c>
      <c r="M3545" s="29" t="str">
        <f>_xlfn.XLOOKUP($C3545,mapping!$J$2:$J$5,mapping!$K$2:$K$5,,0)</f>
        <v>Full-Time</v>
      </c>
      <c r="N3545" s="29" t="str">
        <f>_xlfn.XLOOKUP($B3545,mapping!$G$2:$G$5,mapping!$H$2:$H$5,,0)</f>
        <v>Mid-Level</v>
      </c>
      <c r="O3545" s="29" t="str">
        <f>_xlfn.XLOOKUP($J3545,mapping!$D$2:$D$56,mapping!$E$2:$E$56,,0)</f>
        <v>United States</v>
      </c>
      <c r="P3545" s="29" t="str">
        <f>_xlfn.XLOOKUP($K3545,mapping!$P$2:$P$4,mapping!$Q$2:$Q$4,,0)</f>
        <v>Medium</v>
      </c>
      <c r="Q3545" s="29" t="str">
        <f>_xlfn.XLOOKUP($I3545,mapping!$M$2:$M$4,mapping!$N$2:$N$4,,0)</f>
        <v>On-site</v>
      </c>
    </row>
    <row r="3546" spans="1:17" x14ac:dyDescent="0.25">
      <c r="A3546" s="28">
        <v>2023</v>
      </c>
      <c r="B3546" s="29" t="s">
        <v>21</v>
      </c>
      <c r="C3546" s="29" t="s">
        <v>12</v>
      </c>
      <c r="D3546" s="29" t="s">
        <v>13</v>
      </c>
      <c r="E3546" s="28">
        <v>160000</v>
      </c>
      <c r="F3546" s="29" t="s">
        <v>14</v>
      </c>
      <c r="G3546" s="28">
        <v>160000</v>
      </c>
      <c r="H3546" s="29" t="s">
        <v>17</v>
      </c>
      <c r="I3546" s="28">
        <v>100</v>
      </c>
      <c r="J3546" s="29" t="s">
        <v>17</v>
      </c>
      <c r="K3546" s="29" t="s">
        <v>16</v>
      </c>
      <c r="L3546" s="29" t="str">
        <f>_xlfn.XLOOKUP($D3546,mapping!$B$2:$B$124,mapping!$A$2:$A$124,,0)</f>
        <v>Data Analyst</v>
      </c>
      <c r="M3546" s="29" t="str">
        <f>_xlfn.XLOOKUP($C3546,mapping!$J$2:$J$5,mapping!$K$2:$K$5,,0)</f>
        <v>Full-Time</v>
      </c>
      <c r="N3546" s="29" t="str">
        <f>_xlfn.XLOOKUP($B3546,mapping!$G$2:$G$5,mapping!$H$2:$H$5,,0)</f>
        <v>Senior</v>
      </c>
      <c r="O3546" s="29" t="str">
        <f>_xlfn.XLOOKUP($J3546,mapping!$D$2:$D$56,mapping!$E$2:$E$56,,0)</f>
        <v>United States</v>
      </c>
      <c r="P3546" s="29" t="str">
        <f>_xlfn.XLOOKUP($K3546,mapping!$P$2:$P$4,mapping!$Q$2:$Q$4,,0)</f>
        <v>Medium</v>
      </c>
      <c r="Q3546" s="29" t="str">
        <f>_xlfn.XLOOKUP($I3546,mapping!$M$2:$M$4,mapping!$N$2:$N$4,,0)</f>
        <v>Remote</v>
      </c>
    </row>
    <row r="3547" spans="1:17" x14ac:dyDescent="0.25">
      <c r="A3547" s="28">
        <v>2024</v>
      </c>
      <c r="B3547" s="29" t="s">
        <v>11</v>
      </c>
      <c r="C3547" s="29" t="s">
        <v>12</v>
      </c>
      <c r="D3547" s="29" t="s">
        <v>22</v>
      </c>
      <c r="E3547" s="28">
        <v>86800</v>
      </c>
      <c r="F3547" s="29" t="s">
        <v>14</v>
      </c>
      <c r="G3547" s="28">
        <v>86800</v>
      </c>
      <c r="H3547" s="29" t="s">
        <v>17</v>
      </c>
      <c r="I3547" s="28">
        <v>0</v>
      </c>
      <c r="J3547" s="29" t="s">
        <v>17</v>
      </c>
      <c r="K3547" s="29" t="s">
        <v>16</v>
      </c>
      <c r="L3547" s="29" t="str">
        <f>_xlfn.XLOOKUP($D3547,mapping!$B$2:$B$124,mapping!$A$2:$A$124,,0)</f>
        <v>Data Scientist</v>
      </c>
      <c r="M3547" s="29" t="str">
        <f>_xlfn.XLOOKUP($C3547,mapping!$J$2:$J$5,mapping!$K$2:$K$5,,0)</f>
        <v>Full-Time</v>
      </c>
      <c r="N3547" s="29" t="str">
        <f>_xlfn.XLOOKUP($B3547,mapping!$G$2:$G$5,mapping!$H$2:$H$5,,0)</f>
        <v>Mid-Level</v>
      </c>
      <c r="O3547" s="29" t="str">
        <f>_xlfn.XLOOKUP($J3547,mapping!$D$2:$D$56,mapping!$E$2:$E$56,,0)</f>
        <v>United States</v>
      </c>
      <c r="P3547" s="29" t="str">
        <f>_xlfn.XLOOKUP($K3547,mapping!$P$2:$P$4,mapping!$Q$2:$Q$4,,0)</f>
        <v>Medium</v>
      </c>
      <c r="Q3547" s="29" t="str">
        <f>_xlfn.XLOOKUP($I3547,mapping!$M$2:$M$4,mapping!$N$2:$N$4,,0)</f>
        <v>On-site</v>
      </c>
    </row>
    <row r="3548" spans="1:17" x14ac:dyDescent="0.25">
      <c r="A3548" s="28">
        <v>2024</v>
      </c>
      <c r="B3548" s="29" t="s">
        <v>21</v>
      </c>
      <c r="C3548" s="29" t="s">
        <v>12</v>
      </c>
      <c r="D3548" s="29" t="s">
        <v>22</v>
      </c>
      <c r="E3548" s="28">
        <v>165000</v>
      </c>
      <c r="F3548" s="29" t="s">
        <v>14</v>
      </c>
      <c r="G3548" s="28">
        <v>165000</v>
      </c>
      <c r="H3548" s="29" t="s">
        <v>17</v>
      </c>
      <c r="I3548" s="28">
        <v>0</v>
      </c>
      <c r="J3548" s="29" t="s">
        <v>17</v>
      </c>
      <c r="K3548" s="29" t="s">
        <v>16</v>
      </c>
      <c r="L3548" s="29" t="str">
        <f>_xlfn.XLOOKUP($D3548,mapping!$B$2:$B$124,mapping!$A$2:$A$124,,0)</f>
        <v>Data Scientist</v>
      </c>
      <c r="M3548" s="29" t="str">
        <f>_xlfn.XLOOKUP($C3548,mapping!$J$2:$J$5,mapping!$K$2:$K$5,,0)</f>
        <v>Full-Time</v>
      </c>
      <c r="N3548" s="29" t="str">
        <f>_xlfn.XLOOKUP($B3548,mapping!$G$2:$G$5,mapping!$H$2:$H$5,,0)</f>
        <v>Senior</v>
      </c>
      <c r="O3548" s="29" t="str">
        <f>_xlfn.XLOOKUP($J3548,mapping!$D$2:$D$56,mapping!$E$2:$E$56,,0)</f>
        <v>United States</v>
      </c>
      <c r="P3548" s="29" t="str">
        <f>_xlfn.XLOOKUP($K3548,mapping!$P$2:$P$4,mapping!$Q$2:$Q$4,,0)</f>
        <v>Medium</v>
      </c>
      <c r="Q3548" s="29" t="str">
        <f>_xlfn.XLOOKUP($I3548,mapping!$M$2:$M$4,mapping!$N$2:$N$4,,0)</f>
        <v>On-site</v>
      </c>
    </row>
    <row r="3549" spans="1:17" x14ac:dyDescent="0.25">
      <c r="A3549" s="28">
        <v>2023</v>
      </c>
      <c r="B3549" s="29" t="s">
        <v>21</v>
      </c>
      <c r="C3549" s="29" t="s">
        <v>12</v>
      </c>
      <c r="D3549" s="29" t="s">
        <v>26</v>
      </c>
      <c r="E3549" s="28">
        <v>70000</v>
      </c>
      <c r="F3549" s="29" t="s">
        <v>14</v>
      </c>
      <c r="G3549" s="28">
        <v>70000</v>
      </c>
      <c r="H3549" s="29" t="s">
        <v>17</v>
      </c>
      <c r="I3549" s="28">
        <v>0</v>
      </c>
      <c r="J3549" s="29" t="s">
        <v>17</v>
      </c>
      <c r="K3549" s="29" t="s">
        <v>16</v>
      </c>
      <c r="L3549" s="29" t="str">
        <f>_xlfn.XLOOKUP($D3549,mapping!$B$2:$B$124,mapping!$A$2:$A$124,,0)</f>
        <v>Data Engineer</v>
      </c>
      <c r="M3549" s="29" t="str">
        <f>_xlfn.XLOOKUP($C3549,mapping!$J$2:$J$5,mapping!$K$2:$K$5,,0)</f>
        <v>Full-Time</v>
      </c>
      <c r="N3549" s="29" t="str">
        <f>_xlfn.XLOOKUP($B3549,mapping!$G$2:$G$5,mapping!$H$2:$H$5,,0)</f>
        <v>Senior</v>
      </c>
      <c r="O3549" s="29" t="str">
        <f>_xlfn.XLOOKUP($J3549,mapping!$D$2:$D$56,mapping!$E$2:$E$56,,0)</f>
        <v>United States</v>
      </c>
      <c r="P3549" s="29" t="str">
        <f>_xlfn.XLOOKUP($K3549,mapping!$P$2:$P$4,mapping!$Q$2:$Q$4,,0)</f>
        <v>Medium</v>
      </c>
      <c r="Q3549" s="29" t="str">
        <f>_xlfn.XLOOKUP($I3549,mapping!$M$2:$M$4,mapping!$N$2:$N$4,,0)</f>
        <v>On-site</v>
      </c>
    </row>
    <row r="3550" spans="1:17" x14ac:dyDescent="0.25">
      <c r="A3550" s="28">
        <v>2023</v>
      </c>
      <c r="B3550" s="29" t="s">
        <v>21</v>
      </c>
      <c r="C3550" s="29" t="s">
        <v>12</v>
      </c>
      <c r="D3550" s="29" t="s">
        <v>18</v>
      </c>
      <c r="E3550" s="28">
        <v>204500</v>
      </c>
      <c r="F3550" s="29" t="s">
        <v>14</v>
      </c>
      <c r="G3550" s="28">
        <v>204500</v>
      </c>
      <c r="H3550" s="29" t="s">
        <v>17</v>
      </c>
      <c r="I3550" s="28">
        <v>0</v>
      </c>
      <c r="J3550" s="29" t="s">
        <v>17</v>
      </c>
      <c r="K3550" s="29" t="s">
        <v>16</v>
      </c>
      <c r="L3550" s="29" t="str">
        <f>_xlfn.XLOOKUP($D3550,mapping!$B$2:$B$124,mapping!$A$2:$A$124,,0)</f>
        <v>Machine Learning Engineer</v>
      </c>
      <c r="M3550" s="29" t="str">
        <f>_xlfn.XLOOKUP($C3550,mapping!$J$2:$J$5,mapping!$K$2:$K$5,,0)</f>
        <v>Full-Time</v>
      </c>
      <c r="N3550" s="29" t="str">
        <f>_xlfn.XLOOKUP($B3550,mapping!$G$2:$G$5,mapping!$H$2:$H$5,,0)</f>
        <v>Senior</v>
      </c>
      <c r="O3550" s="29" t="str">
        <f>_xlfn.XLOOKUP($J3550,mapping!$D$2:$D$56,mapping!$E$2:$E$56,,0)</f>
        <v>United States</v>
      </c>
      <c r="P3550" s="29" t="str">
        <f>_xlfn.XLOOKUP($K3550,mapping!$P$2:$P$4,mapping!$Q$2:$Q$4,,0)</f>
        <v>Medium</v>
      </c>
      <c r="Q3550" s="29" t="str">
        <f>_xlfn.XLOOKUP($I3550,mapping!$M$2:$M$4,mapping!$N$2:$N$4,,0)</f>
        <v>On-site</v>
      </c>
    </row>
    <row r="3551" spans="1:17" x14ac:dyDescent="0.25">
      <c r="A3551" s="28">
        <v>2023</v>
      </c>
      <c r="B3551" s="29" t="s">
        <v>21</v>
      </c>
      <c r="C3551" s="29" t="s">
        <v>12</v>
      </c>
      <c r="D3551" s="29" t="s">
        <v>26</v>
      </c>
      <c r="E3551" s="28">
        <v>146850</v>
      </c>
      <c r="F3551" s="29" t="s">
        <v>14</v>
      </c>
      <c r="G3551" s="28">
        <v>146850</v>
      </c>
      <c r="H3551" s="29" t="s">
        <v>17</v>
      </c>
      <c r="I3551" s="28">
        <v>0</v>
      </c>
      <c r="J3551" s="29" t="s">
        <v>17</v>
      </c>
      <c r="K3551" s="29" t="s">
        <v>16</v>
      </c>
      <c r="L3551" s="29" t="str">
        <f>_xlfn.XLOOKUP($D3551,mapping!$B$2:$B$124,mapping!$A$2:$A$124,,0)</f>
        <v>Data Engineer</v>
      </c>
      <c r="M3551" s="29" t="str">
        <f>_xlfn.XLOOKUP($C3551,mapping!$J$2:$J$5,mapping!$K$2:$K$5,,0)</f>
        <v>Full-Time</v>
      </c>
      <c r="N3551" s="29" t="str">
        <f>_xlfn.XLOOKUP($B3551,mapping!$G$2:$G$5,mapping!$H$2:$H$5,,0)</f>
        <v>Senior</v>
      </c>
      <c r="O3551" s="29" t="str">
        <f>_xlfn.XLOOKUP($J3551,mapping!$D$2:$D$56,mapping!$E$2:$E$56,,0)</f>
        <v>United States</v>
      </c>
      <c r="P3551" s="29" t="str">
        <f>_xlfn.XLOOKUP($K3551,mapping!$P$2:$P$4,mapping!$Q$2:$Q$4,,0)</f>
        <v>Medium</v>
      </c>
      <c r="Q3551" s="29" t="str">
        <f>_xlfn.XLOOKUP($I3551,mapping!$M$2:$M$4,mapping!$N$2:$N$4,,0)</f>
        <v>On-site</v>
      </c>
    </row>
    <row r="3552" spans="1:17" x14ac:dyDescent="0.25">
      <c r="A3552" s="28">
        <v>2023</v>
      </c>
      <c r="B3552" s="29" t="s">
        <v>21</v>
      </c>
      <c r="C3552" s="29" t="s">
        <v>12</v>
      </c>
      <c r="D3552" s="29" t="s">
        <v>26</v>
      </c>
      <c r="E3552" s="28">
        <v>85000</v>
      </c>
      <c r="F3552" s="29" t="s">
        <v>14</v>
      </c>
      <c r="G3552" s="28">
        <v>85000</v>
      </c>
      <c r="H3552" s="29" t="s">
        <v>17</v>
      </c>
      <c r="I3552" s="28">
        <v>100</v>
      </c>
      <c r="J3552" s="29" t="s">
        <v>17</v>
      </c>
      <c r="K3552" s="29" t="s">
        <v>16</v>
      </c>
      <c r="L3552" s="29" t="str">
        <f>_xlfn.XLOOKUP($D3552,mapping!$B$2:$B$124,mapping!$A$2:$A$124,,0)</f>
        <v>Data Engineer</v>
      </c>
      <c r="M3552" s="29" t="str">
        <f>_xlfn.XLOOKUP($C3552,mapping!$J$2:$J$5,mapping!$K$2:$K$5,,0)</f>
        <v>Full-Time</v>
      </c>
      <c r="N3552" s="29" t="str">
        <f>_xlfn.XLOOKUP($B3552,mapping!$G$2:$G$5,mapping!$H$2:$H$5,,0)</f>
        <v>Senior</v>
      </c>
      <c r="O3552" s="29" t="str">
        <f>_xlfn.XLOOKUP($J3552,mapping!$D$2:$D$56,mapping!$E$2:$E$56,,0)</f>
        <v>United States</v>
      </c>
      <c r="P3552" s="29" t="str">
        <f>_xlfn.XLOOKUP($K3552,mapping!$P$2:$P$4,mapping!$Q$2:$Q$4,,0)</f>
        <v>Medium</v>
      </c>
      <c r="Q3552" s="29" t="str">
        <f>_xlfn.XLOOKUP($I3552,mapping!$M$2:$M$4,mapping!$N$2:$N$4,,0)</f>
        <v>Remote</v>
      </c>
    </row>
    <row r="3553" spans="1:17" x14ac:dyDescent="0.25">
      <c r="A3553" s="28">
        <v>2023</v>
      </c>
      <c r="B3553" s="29" t="s">
        <v>11</v>
      </c>
      <c r="C3553" s="29" t="s">
        <v>12</v>
      </c>
      <c r="D3553" s="29" t="s">
        <v>41</v>
      </c>
      <c r="E3553" s="28">
        <v>73100</v>
      </c>
      <c r="F3553" s="29" t="s">
        <v>14</v>
      </c>
      <c r="G3553" s="28">
        <v>73100</v>
      </c>
      <c r="H3553" s="29" t="s">
        <v>17</v>
      </c>
      <c r="I3553" s="28">
        <v>0</v>
      </c>
      <c r="J3553" s="29" t="s">
        <v>17</v>
      </c>
      <c r="K3553" s="29" t="s">
        <v>16</v>
      </c>
      <c r="L3553" s="29" t="str">
        <f>_xlfn.XLOOKUP($D3553,mapping!$B$2:$B$124,mapping!$A$2:$A$124,,0)</f>
        <v>Machine Learning Engineer</v>
      </c>
      <c r="M3553" s="29" t="str">
        <f>_xlfn.XLOOKUP($C3553,mapping!$J$2:$J$5,mapping!$K$2:$K$5,,0)</f>
        <v>Full-Time</v>
      </c>
      <c r="N3553" s="29" t="str">
        <f>_xlfn.XLOOKUP($B3553,mapping!$G$2:$G$5,mapping!$H$2:$H$5,,0)</f>
        <v>Mid-Level</v>
      </c>
      <c r="O3553" s="29" t="str">
        <f>_xlfn.XLOOKUP($J3553,mapping!$D$2:$D$56,mapping!$E$2:$E$56,,0)</f>
        <v>United States</v>
      </c>
      <c r="P3553" s="29" t="str">
        <f>_xlfn.XLOOKUP($K3553,mapping!$P$2:$P$4,mapping!$Q$2:$Q$4,,0)</f>
        <v>Medium</v>
      </c>
      <c r="Q3553" s="29" t="str">
        <f>_xlfn.XLOOKUP($I3553,mapping!$M$2:$M$4,mapping!$N$2:$N$4,,0)</f>
        <v>On-site</v>
      </c>
    </row>
    <row r="3554" spans="1:17" x14ac:dyDescent="0.25">
      <c r="A3554" s="28">
        <v>2023</v>
      </c>
      <c r="B3554" s="29" t="s">
        <v>29</v>
      </c>
      <c r="C3554" s="29" t="s">
        <v>12</v>
      </c>
      <c r="D3554" s="29" t="s">
        <v>34</v>
      </c>
      <c r="E3554" s="28">
        <v>162170</v>
      </c>
      <c r="F3554" s="29" t="s">
        <v>14</v>
      </c>
      <c r="G3554" s="28">
        <v>162170</v>
      </c>
      <c r="H3554" s="29" t="s">
        <v>17</v>
      </c>
      <c r="I3554" s="28">
        <v>100</v>
      </c>
      <c r="J3554" s="29" t="s">
        <v>17</v>
      </c>
      <c r="K3554" s="29" t="s">
        <v>16</v>
      </c>
      <c r="L3554" s="29" t="str">
        <f>_xlfn.XLOOKUP($D3554,mapping!$B$2:$B$124,mapping!$A$2:$A$124,,0)</f>
        <v>Researcher</v>
      </c>
      <c r="M3554" s="29" t="str">
        <f>_xlfn.XLOOKUP($C3554,mapping!$J$2:$J$5,mapping!$K$2:$K$5,,0)</f>
        <v>Full-Time</v>
      </c>
      <c r="N3554" s="29" t="str">
        <f>_xlfn.XLOOKUP($B3554,mapping!$G$2:$G$5,mapping!$H$2:$H$5,,0)</f>
        <v>Junior</v>
      </c>
      <c r="O3554" s="29" t="str">
        <f>_xlfn.XLOOKUP($J3554,mapping!$D$2:$D$56,mapping!$E$2:$E$56,,0)</f>
        <v>United States</v>
      </c>
      <c r="P3554" s="29" t="str">
        <f>_xlfn.XLOOKUP($K3554,mapping!$P$2:$P$4,mapping!$Q$2:$Q$4,,0)</f>
        <v>Medium</v>
      </c>
      <c r="Q3554" s="29" t="str">
        <f>_xlfn.XLOOKUP($I3554,mapping!$M$2:$M$4,mapping!$N$2:$N$4,,0)</f>
        <v>Remote</v>
      </c>
    </row>
    <row r="3555" spans="1:17" x14ac:dyDescent="0.25">
      <c r="A3555" s="28">
        <v>2023</v>
      </c>
      <c r="B3555" s="29" t="s">
        <v>21</v>
      </c>
      <c r="C3555" s="29" t="s">
        <v>12</v>
      </c>
      <c r="D3555" s="29" t="s">
        <v>18</v>
      </c>
      <c r="E3555" s="28">
        <v>319000</v>
      </c>
      <c r="F3555" s="29" t="s">
        <v>14</v>
      </c>
      <c r="G3555" s="28">
        <v>319000</v>
      </c>
      <c r="H3555" s="29" t="s">
        <v>17</v>
      </c>
      <c r="I3555" s="28">
        <v>100</v>
      </c>
      <c r="J3555" s="29" t="s">
        <v>17</v>
      </c>
      <c r="K3555" s="29" t="s">
        <v>16</v>
      </c>
      <c r="L3555" s="29" t="str">
        <f>_xlfn.XLOOKUP($D3555,mapping!$B$2:$B$124,mapping!$A$2:$A$124,,0)</f>
        <v>Machine Learning Engineer</v>
      </c>
      <c r="M3555" s="29" t="str">
        <f>_xlfn.XLOOKUP($C3555,mapping!$J$2:$J$5,mapping!$K$2:$K$5,,0)</f>
        <v>Full-Time</v>
      </c>
      <c r="N3555" s="29" t="str">
        <f>_xlfn.XLOOKUP($B3555,mapping!$G$2:$G$5,mapping!$H$2:$H$5,,0)</f>
        <v>Senior</v>
      </c>
      <c r="O3555" s="29" t="str">
        <f>_xlfn.XLOOKUP($J3555,mapping!$D$2:$D$56,mapping!$E$2:$E$56,,0)</f>
        <v>United States</v>
      </c>
      <c r="P3555" s="29" t="str">
        <f>_xlfn.XLOOKUP($K3555,mapping!$P$2:$P$4,mapping!$Q$2:$Q$4,,0)</f>
        <v>Medium</v>
      </c>
      <c r="Q3555" s="29" t="str">
        <f>_xlfn.XLOOKUP($I3555,mapping!$M$2:$M$4,mapping!$N$2:$N$4,,0)</f>
        <v>Remote</v>
      </c>
    </row>
    <row r="3556" spans="1:17" x14ac:dyDescent="0.25">
      <c r="A3556" s="28">
        <v>2023</v>
      </c>
      <c r="B3556" s="29" t="s">
        <v>21</v>
      </c>
      <c r="C3556" s="29" t="s">
        <v>12</v>
      </c>
      <c r="D3556" s="29" t="s">
        <v>169</v>
      </c>
      <c r="E3556" s="28">
        <v>283780</v>
      </c>
      <c r="F3556" s="29" t="s">
        <v>14</v>
      </c>
      <c r="G3556" s="28">
        <v>283780</v>
      </c>
      <c r="H3556" s="29" t="s">
        <v>17</v>
      </c>
      <c r="I3556" s="28">
        <v>0</v>
      </c>
      <c r="J3556" s="29" t="s">
        <v>17</v>
      </c>
      <c r="K3556" s="29" t="s">
        <v>16</v>
      </c>
      <c r="L3556" s="29" t="str">
        <f>_xlfn.XLOOKUP($D3556,mapping!$B$2:$B$124,mapping!$A$2:$A$124,,0)</f>
        <v>Machine Learning Engineer</v>
      </c>
      <c r="M3556" s="29" t="str">
        <f>_xlfn.XLOOKUP($C3556,mapping!$J$2:$J$5,mapping!$K$2:$K$5,,0)</f>
        <v>Full-Time</v>
      </c>
      <c r="N3556" s="29" t="str">
        <f>_xlfn.XLOOKUP($B3556,mapping!$G$2:$G$5,mapping!$H$2:$H$5,,0)</f>
        <v>Senior</v>
      </c>
      <c r="O3556" s="29" t="str">
        <f>_xlfn.XLOOKUP($J3556,mapping!$D$2:$D$56,mapping!$E$2:$E$56,,0)</f>
        <v>United States</v>
      </c>
      <c r="P3556" s="29" t="str">
        <f>_xlfn.XLOOKUP($K3556,mapping!$P$2:$P$4,mapping!$Q$2:$Q$4,,0)</f>
        <v>Medium</v>
      </c>
      <c r="Q3556" s="29" t="str">
        <f>_xlfn.XLOOKUP($I3556,mapping!$M$2:$M$4,mapping!$N$2:$N$4,,0)</f>
        <v>On-site</v>
      </c>
    </row>
    <row r="3557" spans="1:17" x14ac:dyDescent="0.25">
      <c r="A3557" s="28">
        <v>2023</v>
      </c>
      <c r="B3557" s="29" t="s">
        <v>29</v>
      </c>
      <c r="C3557" s="29" t="s">
        <v>12</v>
      </c>
      <c r="D3557" s="29" t="s">
        <v>22</v>
      </c>
      <c r="E3557" s="28">
        <v>110000</v>
      </c>
      <c r="F3557" s="29" t="s">
        <v>14</v>
      </c>
      <c r="G3557" s="28">
        <v>110000</v>
      </c>
      <c r="H3557" s="29" t="s">
        <v>17</v>
      </c>
      <c r="I3557" s="28">
        <v>0</v>
      </c>
      <c r="J3557" s="29" t="s">
        <v>17</v>
      </c>
      <c r="K3557" s="29" t="s">
        <v>16</v>
      </c>
      <c r="L3557" s="29" t="str">
        <f>_xlfn.XLOOKUP($D3557,mapping!$B$2:$B$124,mapping!$A$2:$A$124,,0)</f>
        <v>Data Scientist</v>
      </c>
      <c r="M3557" s="29" t="str">
        <f>_xlfn.XLOOKUP($C3557,mapping!$J$2:$J$5,mapping!$K$2:$K$5,,0)</f>
        <v>Full-Time</v>
      </c>
      <c r="N3557" s="29" t="str">
        <f>_xlfn.XLOOKUP($B3557,mapping!$G$2:$G$5,mapping!$H$2:$H$5,,0)</f>
        <v>Junior</v>
      </c>
      <c r="O3557" s="29" t="str">
        <f>_xlfn.XLOOKUP($J3557,mapping!$D$2:$D$56,mapping!$E$2:$E$56,,0)</f>
        <v>United States</v>
      </c>
      <c r="P3557" s="29" t="str">
        <f>_xlfn.XLOOKUP($K3557,mapping!$P$2:$P$4,mapping!$Q$2:$Q$4,,0)</f>
        <v>Medium</v>
      </c>
      <c r="Q3557" s="29" t="str">
        <f>_xlfn.XLOOKUP($I3557,mapping!$M$2:$M$4,mapping!$N$2:$N$4,,0)</f>
        <v>On-site</v>
      </c>
    </row>
    <row r="3558" spans="1:17" x14ac:dyDescent="0.25">
      <c r="A3558" s="28">
        <v>2023</v>
      </c>
      <c r="B3558" s="29" t="s">
        <v>21</v>
      </c>
      <c r="C3558" s="29" t="s">
        <v>12</v>
      </c>
      <c r="D3558" s="29" t="s">
        <v>22</v>
      </c>
      <c r="E3558" s="28">
        <v>140000</v>
      </c>
      <c r="F3558" s="29" t="s">
        <v>14</v>
      </c>
      <c r="G3558" s="28">
        <v>140000</v>
      </c>
      <c r="H3558" s="29" t="s">
        <v>17</v>
      </c>
      <c r="I3558" s="28">
        <v>0</v>
      </c>
      <c r="J3558" s="29" t="s">
        <v>17</v>
      </c>
      <c r="K3558" s="29" t="s">
        <v>16</v>
      </c>
      <c r="L3558" s="29" t="str">
        <f>_xlfn.XLOOKUP($D3558,mapping!$B$2:$B$124,mapping!$A$2:$A$124,,0)</f>
        <v>Data Scientist</v>
      </c>
      <c r="M3558" s="29" t="str">
        <f>_xlfn.XLOOKUP($C3558,mapping!$J$2:$J$5,mapping!$K$2:$K$5,,0)</f>
        <v>Full-Time</v>
      </c>
      <c r="N3558" s="29" t="str">
        <f>_xlfn.XLOOKUP($B3558,mapping!$G$2:$G$5,mapping!$H$2:$H$5,,0)</f>
        <v>Senior</v>
      </c>
      <c r="O3558" s="29" t="str">
        <f>_xlfn.XLOOKUP($J3558,mapping!$D$2:$D$56,mapping!$E$2:$E$56,,0)</f>
        <v>United States</v>
      </c>
      <c r="P3558" s="29" t="str">
        <f>_xlfn.XLOOKUP($K3558,mapping!$P$2:$P$4,mapping!$Q$2:$Q$4,,0)</f>
        <v>Medium</v>
      </c>
      <c r="Q3558" s="29" t="str">
        <f>_xlfn.XLOOKUP($I3558,mapping!$M$2:$M$4,mapping!$N$2:$N$4,,0)</f>
        <v>On-site</v>
      </c>
    </row>
    <row r="3559" spans="1:17" x14ac:dyDescent="0.25">
      <c r="A3559" s="28">
        <v>2023</v>
      </c>
      <c r="B3559" s="29" t="s">
        <v>25</v>
      </c>
      <c r="C3559" s="29" t="s">
        <v>12</v>
      </c>
      <c r="D3559" s="29" t="s">
        <v>69</v>
      </c>
      <c r="E3559" s="28">
        <v>100000</v>
      </c>
      <c r="F3559" s="29" t="s">
        <v>14</v>
      </c>
      <c r="G3559" s="28">
        <v>100000</v>
      </c>
      <c r="H3559" s="29" t="s">
        <v>17</v>
      </c>
      <c r="I3559" s="28">
        <v>0</v>
      </c>
      <c r="J3559" s="29" t="s">
        <v>17</v>
      </c>
      <c r="K3559" s="29" t="s">
        <v>16</v>
      </c>
      <c r="L3559" s="29" t="str">
        <f>_xlfn.XLOOKUP($D3559,mapping!$B$2:$B$124,mapping!$A$2:$A$124,,0)</f>
        <v>Data Manager</v>
      </c>
      <c r="M3559" s="29" t="str">
        <f>_xlfn.XLOOKUP($C3559,mapping!$J$2:$J$5,mapping!$K$2:$K$5,,0)</f>
        <v>Full-Time</v>
      </c>
      <c r="N3559" s="29" t="str">
        <f>_xlfn.XLOOKUP($B3559,mapping!$G$2:$G$5,mapping!$H$2:$H$5,,0)</f>
        <v>Executive</v>
      </c>
      <c r="O3559" s="29" t="str">
        <f>_xlfn.XLOOKUP($J3559,mapping!$D$2:$D$56,mapping!$E$2:$E$56,,0)</f>
        <v>United States</v>
      </c>
      <c r="P3559" s="29" t="str">
        <f>_xlfn.XLOOKUP($K3559,mapping!$P$2:$P$4,mapping!$Q$2:$Q$4,,0)</f>
        <v>Medium</v>
      </c>
      <c r="Q3559" s="29" t="str">
        <f>_xlfn.XLOOKUP($I3559,mapping!$M$2:$M$4,mapping!$N$2:$N$4,,0)</f>
        <v>On-site</v>
      </c>
    </row>
    <row r="3560" spans="1:17" x14ac:dyDescent="0.25">
      <c r="A3560" s="28">
        <v>2023</v>
      </c>
      <c r="B3560" s="29" t="s">
        <v>21</v>
      </c>
      <c r="C3560" s="29" t="s">
        <v>12</v>
      </c>
      <c r="D3560" s="29" t="s">
        <v>26</v>
      </c>
      <c r="E3560" s="28">
        <v>75000</v>
      </c>
      <c r="F3560" s="29" t="s">
        <v>14</v>
      </c>
      <c r="G3560" s="28">
        <v>75000</v>
      </c>
      <c r="H3560" s="29" t="s">
        <v>17</v>
      </c>
      <c r="I3560" s="28">
        <v>0</v>
      </c>
      <c r="J3560" s="29" t="s">
        <v>17</v>
      </c>
      <c r="K3560" s="29" t="s">
        <v>16</v>
      </c>
      <c r="L3560" s="29" t="str">
        <f>_xlfn.XLOOKUP($D3560,mapping!$B$2:$B$124,mapping!$A$2:$A$124,,0)</f>
        <v>Data Engineer</v>
      </c>
      <c r="M3560" s="29" t="str">
        <f>_xlfn.XLOOKUP($C3560,mapping!$J$2:$J$5,mapping!$K$2:$K$5,,0)</f>
        <v>Full-Time</v>
      </c>
      <c r="N3560" s="29" t="str">
        <f>_xlfn.XLOOKUP($B3560,mapping!$G$2:$G$5,mapping!$H$2:$H$5,,0)</f>
        <v>Senior</v>
      </c>
      <c r="O3560" s="29" t="str">
        <f>_xlfn.XLOOKUP($J3560,mapping!$D$2:$D$56,mapping!$E$2:$E$56,,0)</f>
        <v>United States</v>
      </c>
      <c r="P3560" s="29" t="str">
        <f>_xlfn.XLOOKUP($K3560,mapping!$P$2:$P$4,mapping!$Q$2:$Q$4,,0)</f>
        <v>Medium</v>
      </c>
      <c r="Q3560" s="29" t="str">
        <f>_xlfn.XLOOKUP($I3560,mapping!$M$2:$M$4,mapping!$N$2:$N$4,,0)</f>
        <v>On-site</v>
      </c>
    </row>
    <row r="3561" spans="1:17" x14ac:dyDescent="0.25">
      <c r="A3561" s="28">
        <v>2023</v>
      </c>
      <c r="B3561" s="29" t="s">
        <v>21</v>
      </c>
      <c r="C3561" s="29" t="s">
        <v>12</v>
      </c>
      <c r="D3561" s="29" t="s">
        <v>26</v>
      </c>
      <c r="E3561" s="28">
        <v>225000</v>
      </c>
      <c r="F3561" s="29" t="s">
        <v>14</v>
      </c>
      <c r="G3561" s="28">
        <v>225000</v>
      </c>
      <c r="H3561" s="29" t="s">
        <v>17</v>
      </c>
      <c r="I3561" s="28">
        <v>0</v>
      </c>
      <c r="J3561" s="29" t="s">
        <v>17</v>
      </c>
      <c r="K3561" s="29" t="s">
        <v>16</v>
      </c>
      <c r="L3561" s="29" t="str">
        <f>_xlfn.XLOOKUP($D3561,mapping!$B$2:$B$124,mapping!$A$2:$A$124,,0)</f>
        <v>Data Engineer</v>
      </c>
      <c r="M3561" s="29" t="str">
        <f>_xlfn.XLOOKUP($C3561,mapping!$J$2:$J$5,mapping!$K$2:$K$5,,0)</f>
        <v>Full-Time</v>
      </c>
      <c r="N3561" s="29" t="str">
        <f>_xlfn.XLOOKUP($B3561,mapping!$G$2:$G$5,mapping!$H$2:$H$5,,0)</f>
        <v>Senior</v>
      </c>
      <c r="O3561" s="29" t="str">
        <f>_xlfn.XLOOKUP($J3561,mapping!$D$2:$D$56,mapping!$E$2:$E$56,,0)</f>
        <v>United States</v>
      </c>
      <c r="P3561" s="29" t="str">
        <f>_xlfn.XLOOKUP($K3561,mapping!$P$2:$P$4,mapping!$Q$2:$Q$4,,0)</f>
        <v>Medium</v>
      </c>
      <c r="Q3561" s="29" t="str">
        <f>_xlfn.XLOOKUP($I3561,mapping!$M$2:$M$4,mapping!$N$2:$N$4,,0)</f>
        <v>On-site</v>
      </c>
    </row>
    <row r="3562" spans="1:17" x14ac:dyDescent="0.25">
      <c r="A3562" s="28">
        <v>2023</v>
      </c>
      <c r="B3562" s="29" t="s">
        <v>11</v>
      </c>
      <c r="C3562" s="29" t="s">
        <v>12</v>
      </c>
      <c r="D3562" s="29" t="s">
        <v>26</v>
      </c>
      <c r="E3562" s="28">
        <v>102000</v>
      </c>
      <c r="F3562" s="29" t="s">
        <v>14</v>
      </c>
      <c r="G3562" s="28">
        <v>102000</v>
      </c>
      <c r="H3562" s="29" t="s">
        <v>17</v>
      </c>
      <c r="I3562" s="28">
        <v>0</v>
      </c>
      <c r="J3562" s="29" t="s">
        <v>17</v>
      </c>
      <c r="K3562" s="29" t="s">
        <v>16</v>
      </c>
      <c r="L3562" s="29" t="str">
        <f>_xlfn.XLOOKUP($D3562,mapping!$B$2:$B$124,mapping!$A$2:$A$124,,0)</f>
        <v>Data Engineer</v>
      </c>
      <c r="M3562" s="29" t="str">
        <f>_xlfn.XLOOKUP($C3562,mapping!$J$2:$J$5,mapping!$K$2:$K$5,,0)</f>
        <v>Full-Time</v>
      </c>
      <c r="N3562" s="29" t="str">
        <f>_xlfn.XLOOKUP($B3562,mapping!$G$2:$G$5,mapping!$H$2:$H$5,,0)</f>
        <v>Mid-Level</v>
      </c>
      <c r="O3562" s="29" t="str">
        <f>_xlfn.XLOOKUP($J3562,mapping!$D$2:$D$56,mapping!$E$2:$E$56,,0)</f>
        <v>United States</v>
      </c>
      <c r="P3562" s="29" t="str">
        <f>_xlfn.XLOOKUP($K3562,mapping!$P$2:$P$4,mapping!$Q$2:$Q$4,,0)</f>
        <v>Medium</v>
      </c>
      <c r="Q3562" s="29" t="str">
        <f>_xlfn.XLOOKUP($I3562,mapping!$M$2:$M$4,mapping!$N$2:$N$4,,0)</f>
        <v>On-site</v>
      </c>
    </row>
    <row r="3563" spans="1:17" x14ac:dyDescent="0.25">
      <c r="A3563" s="28">
        <v>2024</v>
      </c>
      <c r="B3563" s="29" t="s">
        <v>21</v>
      </c>
      <c r="C3563" s="29" t="s">
        <v>12</v>
      </c>
      <c r="D3563" s="29" t="s">
        <v>13</v>
      </c>
      <c r="E3563" s="28">
        <v>122500</v>
      </c>
      <c r="F3563" s="29" t="s">
        <v>14</v>
      </c>
      <c r="G3563" s="28">
        <v>122500</v>
      </c>
      <c r="H3563" s="29" t="s">
        <v>17</v>
      </c>
      <c r="I3563" s="28">
        <v>100</v>
      </c>
      <c r="J3563" s="29" t="s">
        <v>17</v>
      </c>
      <c r="K3563" s="29" t="s">
        <v>16</v>
      </c>
      <c r="L3563" s="29" t="str">
        <f>_xlfn.XLOOKUP($D3563,mapping!$B$2:$B$124,mapping!$A$2:$A$124,,0)</f>
        <v>Data Analyst</v>
      </c>
      <c r="M3563" s="29" t="str">
        <f>_xlfn.XLOOKUP($C3563,mapping!$J$2:$J$5,mapping!$K$2:$K$5,,0)</f>
        <v>Full-Time</v>
      </c>
      <c r="N3563" s="29" t="str">
        <f>_xlfn.XLOOKUP($B3563,mapping!$G$2:$G$5,mapping!$H$2:$H$5,,0)</f>
        <v>Senior</v>
      </c>
      <c r="O3563" s="29" t="str">
        <f>_xlfn.XLOOKUP($J3563,mapping!$D$2:$D$56,mapping!$E$2:$E$56,,0)</f>
        <v>United States</v>
      </c>
      <c r="P3563" s="29" t="str">
        <f>_xlfn.XLOOKUP($K3563,mapping!$P$2:$P$4,mapping!$Q$2:$Q$4,,0)</f>
        <v>Medium</v>
      </c>
      <c r="Q3563" s="29" t="str">
        <f>_xlfn.XLOOKUP($I3563,mapping!$M$2:$M$4,mapping!$N$2:$N$4,,0)</f>
        <v>Remote</v>
      </c>
    </row>
    <row r="3564" spans="1:17" x14ac:dyDescent="0.25">
      <c r="A3564" s="28">
        <v>2024</v>
      </c>
      <c r="B3564" s="29" t="s">
        <v>11</v>
      </c>
      <c r="C3564" s="29" t="s">
        <v>12</v>
      </c>
      <c r="D3564" s="29" t="s">
        <v>26</v>
      </c>
      <c r="E3564" s="28">
        <v>105000</v>
      </c>
      <c r="F3564" s="29" t="s">
        <v>14</v>
      </c>
      <c r="G3564" s="28">
        <v>105000</v>
      </c>
      <c r="H3564" s="29" t="s">
        <v>17</v>
      </c>
      <c r="I3564" s="28">
        <v>100</v>
      </c>
      <c r="J3564" s="29" t="s">
        <v>17</v>
      </c>
      <c r="K3564" s="29" t="s">
        <v>16</v>
      </c>
      <c r="L3564" s="29" t="str">
        <f>_xlfn.XLOOKUP($D3564,mapping!$B$2:$B$124,mapping!$A$2:$A$124,,0)</f>
        <v>Data Engineer</v>
      </c>
      <c r="M3564" s="29" t="str">
        <f>_xlfn.XLOOKUP($C3564,mapping!$J$2:$J$5,mapping!$K$2:$K$5,,0)</f>
        <v>Full-Time</v>
      </c>
      <c r="N3564" s="29" t="str">
        <f>_xlfn.XLOOKUP($B3564,mapping!$G$2:$G$5,mapping!$H$2:$H$5,,0)</f>
        <v>Mid-Level</v>
      </c>
      <c r="O3564" s="29" t="str">
        <f>_xlfn.XLOOKUP($J3564,mapping!$D$2:$D$56,mapping!$E$2:$E$56,,0)</f>
        <v>United States</v>
      </c>
      <c r="P3564" s="29" t="str">
        <f>_xlfn.XLOOKUP($K3564,mapping!$P$2:$P$4,mapping!$Q$2:$Q$4,,0)</f>
        <v>Medium</v>
      </c>
      <c r="Q3564" s="29" t="str">
        <f>_xlfn.XLOOKUP($I3564,mapping!$M$2:$M$4,mapping!$N$2:$N$4,,0)</f>
        <v>Remote</v>
      </c>
    </row>
    <row r="3565" spans="1:17" x14ac:dyDescent="0.25">
      <c r="A3565" s="28">
        <v>2023</v>
      </c>
      <c r="B3565" s="29" t="s">
        <v>21</v>
      </c>
      <c r="C3565" s="29" t="s">
        <v>12</v>
      </c>
      <c r="D3565" s="29" t="s">
        <v>13</v>
      </c>
      <c r="E3565" s="28">
        <v>81666</v>
      </c>
      <c r="F3565" s="29" t="s">
        <v>14</v>
      </c>
      <c r="G3565" s="28">
        <v>81666</v>
      </c>
      <c r="H3565" s="29" t="s">
        <v>17</v>
      </c>
      <c r="I3565" s="28">
        <v>100</v>
      </c>
      <c r="J3565" s="29" t="s">
        <v>17</v>
      </c>
      <c r="K3565" s="29" t="s">
        <v>16</v>
      </c>
      <c r="L3565" s="29" t="str">
        <f>_xlfn.XLOOKUP($D3565,mapping!$B$2:$B$124,mapping!$A$2:$A$124,,0)</f>
        <v>Data Analyst</v>
      </c>
      <c r="M3565" s="29" t="str">
        <f>_xlfn.XLOOKUP($C3565,mapping!$J$2:$J$5,mapping!$K$2:$K$5,,0)</f>
        <v>Full-Time</v>
      </c>
      <c r="N3565" s="29" t="str">
        <f>_xlfn.XLOOKUP($B3565,mapping!$G$2:$G$5,mapping!$H$2:$H$5,,0)</f>
        <v>Senior</v>
      </c>
      <c r="O3565" s="29" t="str">
        <f>_xlfn.XLOOKUP($J3565,mapping!$D$2:$D$56,mapping!$E$2:$E$56,,0)</f>
        <v>United States</v>
      </c>
      <c r="P3565" s="29" t="str">
        <f>_xlfn.XLOOKUP($K3565,mapping!$P$2:$P$4,mapping!$Q$2:$Q$4,,0)</f>
        <v>Medium</v>
      </c>
      <c r="Q3565" s="29" t="str">
        <f>_xlfn.XLOOKUP($I3565,mapping!$M$2:$M$4,mapping!$N$2:$N$4,,0)</f>
        <v>Remote</v>
      </c>
    </row>
    <row r="3566" spans="1:17" x14ac:dyDescent="0.25">
      <c r="A3566" s="28">
        <v>2024</v>
      </c>
      <c r="B3566" s="29" t="s">
        <v>21</v>
      </c>
      <c r="C3566" s="29" t="s">
        <v>12</v>
      </c>
      <c r="D3566" s="29" t="s">
        <v>18</v>
      </c>
      <c r="E3566" s="28">
        <v>220000</v>
      </c>
      <c r="F3566" s="29" t="s">
        <v>14</v>
      </c>
      <c r="G3566" s="28">
        <v>220000</v>
      </c>
      <c r="H3566" s="29" t="s">
        <v>17</v>
      </c>
      <c r="I3566" s="28">
        <v>0</v>
      </c>
      <c r="J3566" s="29" t="s">
        <v>17</v>
      </c>
      <c r="K3566" s="29" t="s">
        <v>16</v>
      </c>
      <c r="L3566" s="29" t="str">
        <f>_xlfn.XLOOKUP($D3566,mapping!$B$2:$B$124,mapping!$A$2:$A$124,,0)</f>
        <v>Machine Learning Engineer</v>
      </c>
      <c r="M3566" s="29" t="str">
        <f>_xlfn.XLOOKUP($C3566,mapping!$J$2:$J$5,mapping!$K$2:$K$5,,0)</f>
        <v>Full-Time</v>
      </c>
      <c r="N3566" s="29" t="str">
        <f>_xlfn.XLOOKUP($B3566,mapping!$G$2:$G$5,mapping!$H$2:$H$5,,0)</f>
        <v>Senior</v>
      </c>
      <c r="O3566" s="29" t="str">
        <f>_xlfn.XLOOKUP($J3566,mapping!$D$2:$D$56,mapping!$E$2:$E$56,,0)</f>
        <v>United States</v>
      </c>
      <c r="P3566" s="29" t="str">
        <f>_xlfn.XLOOKUP($K3566,mapping!$P$2:$P$4,mapping!$Q$2:$Q$4,,0)</f>
        <v>Medium</v>
      </c>
      <c r="Q3566" s="29" t="str">
        <f>_xlfn.XLOOKUP($I3566,mapping!$M$2:$M$4,mapping!$N$2:$N$4,,0)</f>
        <v>On-site</v>
      </c>
    </row>
    <row r="3567" spans="1:17" x14ac:dyDescent="0.25">
      <c r="A3567" s="28">
        <v>2024</v>
      </c>
      <c r="B3567" s="29" t="s">
        <v>21</v>
      </c>
      <c r="C3567" s="29" t="s">
        <v>12</v>
      </c>
      <c r="D3567" s="29" t="s">
        <v>63</v>
      </c>
      <c r="E3567" s="28">
        <v>117000</v>
      </c>
      <c r="F3567" s="29" t="s">
        <v>14</v>
      </c>
      <c r="G3567" s="28">
        <v>117000</v>
      </c>
      <c r="H3567" s="29" t="s">
        <v>17</v>
      </c>
      <c r="I3567" s="28">
        <v>0</v>
      </c>
      <c r="J3567" s="29" t="s">
        <v>17</v>
      </c>
      <c r="K3567" s="29" t="s">
        <v>16</v>
      </c>
      <c r="L3567" s="29" t="str">
        <f>_xlfn.XLOOKUP($D3567,mapping!$B$2:$B$124,mapping!$A$2:$A$124,,0)</f>
        <v>Data Architect</v>
      </c>
      <c r="M3567" s="29" t="str">
        <f>_xlfn.XLOOKUP($C3567,mapping!$J$2:$J$5,mapping!$K$2:$K$5,,0)</f>
        <v>Full-Time</v>
      </c>
      <c r="N3567" s="29" t="str">
        <f>_xlfn.XLOOKUP($B3567,mapping!$G$2:$G$5,mapping!$H$2:$H$5,,0)</f>
        <v>Senior</v>
      </c>
      <c r="O3567" s="29" t="str">
        <f>_xlfn.XLOOKUP($J3567,mapping!$D$2:$D$56,mapping!$E$2:$E$56,,0)</f>
        <v>United States</v>
      </c>
      <c r="P3567" s="29" t="str">
        <f>_xlfn.XLOOKUP($K3567,mapping!$P$2:$P$4,mapping!$Q$2:$Q$4,,0)</f>
        <v>Medium</v>
      </c>
      <c r="Q3567" s="29" t="str">
        <f>_xlfn.XLOOKUP($I3567,mapping!$M$2:$M$4,mapping!$N$2:$N$4,,0)</f>
        <v>On-site</v>
      </c>
    </row>
    <row r="3568" spans="1:17" x14ac:dyDescent="0.25">
      <c r="A3568" s="28">
        <v>2023</v>
      </c>
      <c r="B3568" s="29" t="s">
        <v>21</v>
      </c>
      <c r="C3568" s="29" t="s">
        <v>12</v>
      </c>
      <c r="D3568" s="29" t="s">
        <v>69</v>
      </c>
      <c r="E3568" s="28">
        <v>110400</v>
      </c>
      <c r="F3568" s="29" t="s">
        <v>14</v>
      </c>
      <c r="G3568" s="28">
        <v>110400</v>
      </c>
      <c r="H3568" s="29" t="s">
        <v>17</v>
      </c>
      <c r="I3568" s="28">
        <v>0</v>
      </c>
      <c r="J3568" s="29" t="s">
        <v>17</v>
      </c>
      <c r="K3568" s="29" t="s">
        <v>16</v>
      </c>
      <c r="L3568" s="29" t="str">
        <f>_xlfn.XLOOKUP($D3568,mapping!$B$2:$B$124,mapping!$A$2:$A$124,,0)</f>
        <v>Data Manager</v>
      </c>
      <c r="M3568" s="29" t="str">
        <f>_xlfn.XLOOKUP($C3568,mapping!$J$2:$J$5,mapping!$K$2:$K$5,,0)</f>
        <v>Full-Time</v>
      </c>
      <c r="N3568" s="29" t="str">
        <f>_xlfn.XLOOKUP($B3568,mapping!$G$2:$G$5,mapping!$H$2:$H$5,,0)</f>
        <v>Senior</v>
      </c>
      <c r="O3568" s="29" t="str">
        <f>_xlfn.XLOOKUP($J3568,mapping!$D$2:$D$56,mapping!$E$2:$E$56,,0)</f>
        <v>United States</v>
      </c>
      <c r="P3568" s="29" t="str">
        <f>_xlfn.XLOOKUP($K3568,mapping!$P$2:$P$4,mapping!$Q$2:$Q$4,,0)</f>
        <v>Medium</v>
      </c>
      <c r="Q3568" s="29" t="str">
        <f>_xlfn.XLOOKUP($I3568,mapping!$M$2:$M$4,mapping!$N$2:$N$4,,0)</f>
        <v>On-site</v>
      </c>
    </row>
    <row r="3569" spans="1:17" x14ac:dyDescent="0.25">
      <c r="A3569" s="28">
        <v>2023</v>
      </c>
      <c r="B3569" s="29" t="s">
        <v>21</v>
      </c>
      <c r="C3569" s="29" t="s">
        <v>12</v>
      </c>
      <c r="D3569" s="29" t="s">
        <v>22</v>
      </c>
      <c r="E3569" s="28">
        <v>185900</v>
      </c>
      <c r="F3569" s="29" t="s">
        <v>14</v>
      </c>
      <c r="G3569" s="28">
        <v>185900</v>
      </c>
      <c r="H3569" s="29" t="s">
        <v>17</v>
      </c>
      <c r="I3569" s="28">
        <v>0</v>
      </c>
      <c r="J3569" s="29" t="s">
        <v>17</v>
      </c>
      <c r="K3569" s="29" t="s">
        <v>16</v>
      </c>
      <c r="L3569" s="29" t="str">
        <f>_xlfn.XLOOKUP($D3569,mapping!$B$2:$B$124,mapping!$A$2:$A$124,,0)</f>
        <v>Data Scientist</v>
      </c>
      <c r="M3569" s="29" t="str">
        <f>_xlfn.XLOOKUP($C3569,mapping!$J$2:$J$5,mapping!$K$2:$K$5,,0)</f>
        <v>Full-Time</v>
      </c>
      <c r="N3569" s="29" t="str">
        <f>_xlfn.XLOOKUP($B3569,mapping!$G$2:$G$5,mapping!$H$2:$H$5,,0)</f>
        <v>Senior</v>
      </c>
      <c r="O3569" s="29" t="str">
        <f>_xlfn.XLOOKUP($J3569,mapping!$D$2:$D$56,mapping!$E$2:$E$56,,0)</f>
        <v>United States</v>
      </c>
      <c r="P3569" s="29" t="str">
        <f>_xlfn.XLOOKUP($K3569,mapping!$P$2:$P$4,mapping!$Q$2:$Q$4,,0)</f>
        <v>Medium</v>
      </c>
      <c r="Q3569" s="29" t="str">
        <f>_xlfn.XLOOKUP($I3569,mapping!$M$2:$M$4,mapping!$N$2:$N$4,,0)</f>
        <v>On-site</v>
      </c>
    </row>
    <row r="3570" spans="1:17" x14ac:dyDescent="0.25">
      <c r="A3570" s="28">
        <v>2024</v>
      </c>
      <c r="B3570" s="29" t="s">
        <v>11</v>
      </c>
      <c r="C3570" s="29" t="s">
        <v>12</v>
      </c>
      <c r="D3570" s="29" t="s">
        <v>26</v>
      </c>
      <c r="E3570" s="28">
        <v>138278</v>
      </c>
      <c r="F3570" s="29" t="s">
        <v>14</v>
      </c>
      <c r="G3570" s="28">
        <v>138278</v>
      </c>
      <c r="H3570" s="29" t="s">
        <v>17</v>
      </c>
      <c r="I3570" s="28">
        <v>0</v>
      </c>
      <c r="J3570" s="29" t="s">
        <v>17</v>
      </c>
      <c r="K3570" s="29" t="s">
        <v>16</v>
      </c>
      <c r="L3570" s="29" t="str">
        <f>_xlfn.XLOOKUP($D3570,mapping!$B$2:$B$124,mapping!$A$2:$A$124,,0)</f>
        <v>Data Engineer</v>
      </c>
      <c r="M3570" s="29" t="str">
        <f>_xlfn.XLOOKUP($C3570,mapping!$J$2:$J$5,mapping!$K$2:$K$5,,0)</f>
        <v>Full-Time</v>
      </c>
      <c r="N3570" s="29" t="str">
        <f>_xlfn.XLOOKUP($B3570,mapping!$G$2:$G$5,mapping!$H$2:$H$5,,0)</f>
        <v>Mid-Level</v>
      </c>
      <c r="O3570" s="29" t="str">
        <f>_xlfn.XLOOKUP($J3570,mapping!$D$2:$D$56,mapping!$E$2:$E$56,,0)</f>
        <v>United States</v>
      </c>
      <c r="P3570" s="29" t="str">
        <f>_xlfn.XLOOKUP($K3570,mapping!$P$2:$P$4,mapping!$Q$2:$Q$4,,0)</f>
        <v>Medium</v>
      </c>
      <c r="Q3570" s="29" t="str">
        <f>_xlfn.XLOOKUP($I3570,mapping!$M$2:$M$4,mapping!$N$2:$N$4,,0)</f>
        <v>On-site</v>
      </c>
    </row>
    <row r="3571" spans="1:17" x14ac:dyDescent="0.25">
      <c r="A3571" s="28">
        <v>2023</v>
      </c>
      <c r="B3571" s="29" t="s">
        <v>21</v>
      </c>
      <c r="C3571" s="29" t="s">
        <v>12</v>
      </c>
      <c r="D3571" s="29" t="s">
        <v>31</v>
      </c>
      <c r="E3571" s="28">
        <v>197000</v>
      </c>
      <c r="F3571" s="29" t="s">
        <v>14</v>
      </c>
      <c r="G3571" s="28">
        <v>197000</v>
      </c>
      <c r="H3571" s="29" t="s">
        <v>17</v>
      </c>
      <c r="I3571" s="28">
        <v>0</v>
      </c>
      <c r="J3571" s="29" t="s">
        <v>17</v>
      </c>
      <c r="K3571" s="29" t="s">
        <v>16</v>
      </c>
      <c r="L3571" s="29" t="str">
        <f>_xlfn.XLOOKUP($D3571,mapping!$B$2:$B$124,mapping!$A$2:$A$124,,0)</f>
        <v>Analytics Engineer</v>
      </c>
      <c r="M3571" s="29" t="str">
        <f>_xlfn.XLOOKUP($C3571,mapping!$J$2:$J$5,mapping!$K$2:$K$5,,0)</f>
        <v>Full-Time</v>
      </c>
      <c r="N3571" s="29" t="str">
        <f>_xlfn.XLOOKUP($B3571,mapping!$G$2:$G$5,mapping!$H$2:$H$5,,0)</f>
        <v>Senior</v>
      </c>
      <c r="O3571" s="29" t="str">
        <f>_xlfn.XLOOKUP($J3571,mapping!$D$2:$D$56,mapping!$E$2:$E$56,,0)</f>
        <v>United States</v>
      </c>
      <c r="P3571" s="29" t="str">
        <f>_xlfn.XLOOKUP($K3571,mapping!$P$2:$P$4,mapping!$Q$2:$Q$4,,0)</f>
        <v>Medium</v>
      </c>
      <c r="Q3571" s="29" t="str">
        <f>_xlfn.XLOOKUP($I3571,mapping!$M$2:$M$4,mapping!$N$2:$N$4,,0)</f>
        <v>On-site</v>
      </c>
    </row>
    <row r="3572" spans="1:17" x14ac:dyDescent="0.25">
      <c r="A3572" s="28">
        <v>2023</v>
      </c>
      <c r="B3572" s="29" t="s">
        <v>21</v>
      </c>
      <c r="C3572" s="29" t="s">
        <v>12</v>
      </c>
      <c r="D3572" s="29" t="s">
        <v>23</v>
      </c>
      <c r="E3572" s="28">
        <v>185000</v>
      </c>
      <c r="F3572" s="29" t="s">
        <v>14</v>
      </c>
      <c r="G3572" s="28">
        <v>185000</v>
      </c>
      <c r="H3572" s="29" t="s">
        <v>17</v>
      </c>
      <c r="I3572" s="28">
        <v>0</v>
      </c>
      <c r="J3572" s="29" t="s">
        <v>17</v>
      </c>
      <c r="K3572" s="29" t="s">
        <v>16</v>
      </c>
      <c r="L3572" s="29" t="str">
        <f>_xlfn.XLOOKUP($D3572,mapping!$B$2:$B$124,mapping!$A$2:$A$124,,0)</f>
        <v>Researcher</v>
      </c>
      <c r="M3572" s="29" t="str">
        <f>_xlfn.XLOOKUP($C3572,mapping!$J$2:$J$5,mapping!$K$2:$K$5,,0)</f>
        <v>Full-Time</v>
      </c>
      <c r="N3572" s="29" t="str">
        <f>_xlfn.XLOOKUP($B3572,mapping!$G$2:$G$5,mapping!$H$2:$H$5,,0)</f>
        <v>Senior</v>
      </c>
      <c r="O3572" s="29" t="str">
        <f>_xlfn.XLOOKUP($J3572,mapping!$D$2:$D$56,mapping!$E$2:$E$56,,0)</f>
        <v>United States</v>
      </c>
      <c r="P3572" s="29" t="str">
        <f>_xlfn.XLOOKUP($K3572,mapping!$P$2:$P$4,mapping!$Q$2:$Q$4,,0)</f>
        <v>Medium</v>
      </c>
      <c r="Q3572" s="29" t="str">
        <f>_xlfn.XLOOKUP($I3572,mapping!$M$2:$M$4,mapping!$N$2:$N$4,,0)</f>
        <v>On-site</v>
      </c>
    </row>
    <row r="3573" spans="1:17" x14ac:dyDescent="0.25">
      <c r="A3573" s="28">
        <v>2023</v>
      </c>
      <c r="B3573" s="29" t="s">
        <v>21</v>
      </c>
      <c r="C3573" s="29" t="s">
        <v>12</v>
      </c>
      <c r="D3573" s="29" t="s">
        <v>51</v>
      </c>
      <c r="E3573" s="28">
        <v>222200</v>
      </c>
      <c r="F3573" s="29" t="s">
        <v>14</v>
      </c>
      <c r="G3573" s="28">
        <v>222200</v>
      </c>
      <c r="H3573" s="29" t="s">
        <v>17</v>
      </c>
      <c r="I3573" s="28">
        <v>0</v>
      </c>
      <c r="J3573" s="29" t="s">
        <v>17</v>
      </c>
      <c r="K3573" s="29" t="s">
        <v>33</v>
      </c>
      <c r="L3573" s="29" t="str">
        <f>_xlfn.XLOOKUP($D3573,mapping!$B$2:$B$124,mapping!$A$2:$A$124,,0)</f>
        <v>Applied Scientist</v>
      </c>
      <c r="M3573" s="29" t="str">
        <f>_xlfn.XLOOKUP($C3573,mapping!$J$2:$J$5,mapping!$K$2:$K$5,,0)</f>
        <v>Full-Time</v>
      </c>
      <c r="N3573" s="29" t="str">
        <f>_xlfn.XLOOKUP($B3573,mapping!$G$2:$G$5,mapping!$H$2:$H$5,,0)</f>
        <v>Senior</v>
      </c>
      <c r="O3573" s="29" t="str">
        <f>_xlfn.XLOOKUP($J3573,mapping!$D$2:$D$56,mapping!$E$2:$E$56,,0)</f>
        <v>United States</v>
      </c>
      <c r="P3573" s="29" t="str">
        <f>_xlfn.XLOOKUP($K3573,mapping!$P$2:$P$4,mapping!$Q$2:$Q$4,,0)</f>
        <v>Large</v>
      </c>
      <c r="Q3573" s="29" t="str">
        <f>_xlfn.XLOOKUP($I3573,mapping!$M$2:$M$4,mapping!$N$2:$N$4,,0)</f>
        <v>On-site</v>
      </c>
    </row>
    <row r="3574" spans="1:17" x14ac:dyDescent="0.25">
      <c r="A3574" s="28">
        <v>2023</v>
      </c>
      <c r="B3574" s="29" t="s">
        <v>21</v>
      </c>
      <c r="C3574" s="29" t="s">
        <v>12</v>
      </c>
      <c r="D3574" s="29" t="s">
        <v>26</v>
      </c>
      <c r="E3574" s="28">
        <v>100000</v>
      </c>
      <c r="F3574" s="29" t="s">
        <v>14</v>
      </c>
      <c r="G3574" s="28">
        <v>100000</v>
      </c>
      <c r="H3574" s="29" t="s">
        <v>17</v>
      </c>
      <c r="I3574" s="28">
        <v>0</v>
      </c>
      <c r="J3574" s="29" t="s">
        <v>17</v>
      </c>
      <c r="K3574" s="29" t="s">
        <v>16</v>
      </c>
      <c r="L3574" s="29" t="str">
        <f>_xlfn.XLOOKUP($D3574,mapping!$B$2:$B$124,mapping!$A$2:$A$124,,0)</f>
        <v>Data Engineer</v>
      </c>
      <c r="M3574" s="29" t="str">
        <f>_xlfn.XLOOKUP($C3574,mapping!$J$2:$J$5,mapping!$K$2:$K$5,,0)</f>
        <v>Full-Time</v>
      </c>
      <c r="N3574" s="29" t="str">
        <f>_xlfn.XLOOKUP($B3574,mapping!$G$2:$G$5,mapping!$H$2:$H$5,,0)</f>
        <v>Senior</v>
      </c>
      <c r="O3574" s="29" t="str">
        <f>_xlfn.XLOOKUP($J3574,mapping!$D$2:$D$56,mapping!$E$2:$E$56,,0)</f>
        <v>United States</v>
      </c>
      <c r="P3574" s="29" t="str">
        <f>_xlfn.XLOOKUP($K3574,mapping!$P$2:$P$4,mapping!$Q$2:$Q$4,,0)</f>
        <v>Medium</v>
      </c>
      <c r="Q3574" s="29" t="str">
        <f>_xlfn.XLOOKUP($I3574,mapping!$M$2:$M$4,mapping!$N$2:$N$4,,0)</f>
        <v>On-site</v>
      </c>
    </row>
    <row r="3575" spans="1:17" x14ac:dyDescent="0.25">
      <c r="A3575" s="28">
        <v>2024</v>
      </c>
      <c r="B3575" s="29" t="s">
        <v>11</v>
      </c>
      <c r="C3575" s="29" t="s">
        <v>12</v>
      </c>
      <c r="D3575" s="29" t="s">
        <v>22</v>
      </c>
      <c r="E3575" s="28">
        <v>148100</v>
      </c>
      <c r="F3575" s="29" t="s">
        <v>14</v>
      </c>
      <c r="G3575" s="28">
        <v>148100</v>
      </c>
      <c r="H3575" s="29" t="s">
        <v>17</v>
      </c>
      <c r="I3575" s="28">
        <v>100</v>
      </c>
      <c r="J3575" s="29" t="s">
        <v>17</v>
      </c>
      <c r="K3575" s="29" t="s">
        <v>16</v>
      </c>
      <c r="L3575" s="29" t="str">
        <f>_xlfn.XLOOKUP($D3575,mapping!$B$2:$B$124,mapping!$A$2:$A$124,,0)</f>
        <v>Data Scientist</v>
      </c>
      <c r="M3575" s="29" t="str">
        <f>_xlfn.XLOOKUP($C3575,mapping!$J$2:$J$5,mapping!$K$2:$K$5,,0)</f>
        <v>Full-Time</v>
      </c>
      <c r="N3575" s="29" t="str">
        <f>_xlfn.XLOOKUP($B3575,mapping!$G$2:$G$5,mapping!$H$2:$H$5,,0)</f>
        <v>Mid-Level</v>
      </c>
      <c r="O3575" s="29" t="str">
        <f>_xlfn.XLOOKUP($J3575,mapping!$D$2:$D$56,mapping!$E$2:$E$56,,0)</f>
        <v>United States</v>
      </c>
      <c r="P3575" s="29" t="str">
        <f>_xlfn.XLOOKUP($K3575,mapping!$P$2:$P$4,mapping!$Q$2:$Q$4,,0)</f>
        <v>Medium</v>
      </c>
      <c r="Q3575" s="29" t="str">
        <f>_xlfn.XLOOKUP($I3575,mapping!$M$2:$M$4,mapping!$N$2:$N$4,,0)</f>
        <v>Remote</v>
      </c>
    </row>
    <row r="3576" spans="1:17" x14ac:dyDescent="0.25">
      <c r="A3576" s="28">
        <v>2024</v>
      </c>
      <c r="B3576" s="29" t="s">
        <v>11</v>
      </c>
      <c r="C3576" s="29" t="s">
        <v>12</v>
      </c>
      <c r="D3576" s="29" t="s">
        <v>22</v>
      </c>
      <c r="E3576" s="28">
        <v>246000</v>
      </c>
      <c r="F3576" s="29" t="s">
        <v>14</v>
      </c>
      <c r="G3576" s="28">
        <v>246000</v>
      </c>
      <c r="H3576" s="29" t="s">
        <v>17</v>
      </c>
      <c r="I3576" s="28">
        <v>100</v>
      </c>
      <c r="J3576" s="29" t="s">
        <v>17</v>
      </c>
      <c r="K3576" s="29" t="s">
        <v>16</v>
      </c>
      <c r="L3576" s="29" t="str">
        <f>_xlfn.XLOOKUP($D3576,mapping!$B$2:$B$124,mapping!$A$2:$A$124,,0)</f>
        <v>Data Scientist</v>
      </c>
      <c r="M3576" s="29" t="str">
        <f>_xlfn.XLOOKUP($C3576,mapping!$J$2:$J$5,mapping!$K$2:$K$5,,0)</f>
        <v>Full-Time</v>
      </c>
      <c r="N3576" s="29" t="str">
        <f>_xlfn.XLOOKUP($B3576,mapping!$G$2:$G$5,mapping!$H$2:$H$5,,0)</f>
        <v>Mid-Level</v>
      </c>
      <c r="O3576" s="29" t="str">
        <f>_xlfn.XLOOKUP($J3576,mapping!$D$2:$D$56,mapping!$E$2:$E$56,,0)</f>
        <v>United States</v>
      </c>
      <c r="P3576" s="29" t="str">
        <f>_xlfn.XLOOKUP($K3576,mapping!$P$2:$P$4,mapping!$Q$2:$Q$4,,0)</f>
        <v>Medium</v>
      </c>
      <c r="Q3576" s="29" t="str">
        <f>_xlfn.XLOOKUP($I3576,mapping!$M$2:$M$4,mapping!$N$2:$N$4,,0)</f>
        <v>Remote</v>
      </c>
    </row>
    <row r="3577" spans="1:17" x14ac:dyDescent="0.25">
      <c r="A3577" s="28">
        <v>2023</v>
      </c>
      <c r="B3577" s="29" t="s">
        <v>21</v>
      </c>
      <c r="C3577" s="29" t="s">
        <v>12</v>
      </c>
      <c r="D3577" s="29" t="s">
        <v>26</v>
      </c>
      <c r="E3577" s="28">
        <v>163800</v>
      </c>
      <c r="F3577" s="29" t="s">
        <v>14</v>
      </c>
      <c r="G3577" s="28">
        <v>163800</v>
      </c>
      <c r="H3577" s="29" t="s">
        <v>17</v>
      </c>
      <c r="I3577" s="28">
        <v>0</v>
      </c>
      <c r="J3577" s="29" t="s">
        <v>17</v>
      </c>
      <c r="K3577" s="29" t="s">
        <v>16</v>
      </c>
      <c r="L3577" s="29" t="str">
        <f>_xlfn.XLOOKUP($D3577,mapping!$B$2:$B$124,mapping!$A$2:$A$124,,0)</f>
        <v>Data Engineer</v>
      </c>
      <c r="M3577" s="29" t="str">
        <f>_xlfn.XLOOKUP($C3577,mapping!$J$2:$J$5,mapping!$K$2:$K$5,,0)</f>
        <v>Full-Time</v>
      </c>
      <c r="N3577" s="29" t="str">
        <f>_xlfn.XLOOKUP($B3577,mapping!$G$2:$G$5,mapping!$H$2:$H$5,,0)</f>
        <v>Senior</v>
      </c>
      <c r="O3577" s="29" t="str">
        <f>_xlfn.XLOOKUP($J3577,mapping!$D$2:$D$56,mapping!$E$2:$E$56,,0)</f>
        <v>United States</v>
      </c>
      <c r="P3577" s="29" t="str">
        <f>_xlfn.XLOOKUP($K3577,mapping!$P$2:$P$4,mapping!$Q$2:$Q$4,,0)</f>
        <v>Medium</v>
      </c>
      <c r="Q3577" s="29" t="str">
        <f>_xlfn.XLOOKUP($I3577,mapping!$M$2:$M$4,mapping!$N$2:$N$4,,0)</f>
        <v>On-site</v>
      </c>
    </row>
    <row r="3578" spans="1:17" x14ac:dyDescent="0.25">
      <c r="A3578" s="28">
        <v>2023</v>
      </c>
      <c r="B3578" s="29" t="s">
        <v>21</v>
      </c>
      <c r="C3578" s="29" t="s">
        <v>12</v>
      </c>
      <c r="D3578" s="29" t="s">
        <v>18</v>
      </c>
      <c r="E3578" s="28">
        <v>170700</v>
      </c>
      <c r="F3578" s="29" t="s">
        <v>14</v>
      </c>
      <c r="G3578" s="28">
        <v>170700</v>
      </c>
      <c r="H3578" s="29" t="s">
        <v>17</v>
      </c>
      <c r="I3578" s="28">
        <v>0</v>
      </c>
      <c r="J3578" s="29" t="s">
        <v>17</v>
      </c>
      <c r="K3578" s="29" t="s">
        <v>16</v>
      </c>
      <c r="L3578" s="29" t="str">
        <f>_xlfn.XLOOKUP($D3578,mapping!$B$2:$B$124,mapping!$A$2:$A$124,,0)</f>
        <v>Machine Learning Engineer</v>
      </c>
      <c r="M3578" s="29" t="str">
        <f>_xlfn.XLOOKUP($C3578,mapping!$J$2:$J$5,mapping!$K$2:$K$5,,0)</f>
        <v>Full-Time</v>
      </c>
      <c r="N3578" s="29" t="str">
        <f>_xlfn.XLOOKUP($B3578,mapping!$G$2:$G$5,mapping!$H$2:$H$5,,0)</f>
        <v>Senior</v>
      </c>
      <c r="O3578" s="29" t="str">
        <f>_xlfn.XLOOKUP($J3578,mapping!$D$2:$D$56,mapping!$E$2:$E$56,,0)</f>
        <v>United States</v>
      </c>
      <c r="P3578" s="29" t="str">
        <f>_xlfn.XLOOKUP($K3578,mapping!$P$2:$P$4,mapping!$Q$2:$Q$4,,0)</f>
        <v>Medium</v>
      </c>
      <c r="Q3578" s="29" t="str">
        <f>_xlfn.XLOOKUP($I3578,mapping!$M$2:$M$4,mapping!$N$2:$N$4,,0)</f>
        <v>On-site</v>
      </c>
    </row>
    <row r="3579" spans="1:17" x14ac:dyDescent="0.25">
      <c r="A3579" s="28">
        <v>2023</v>
      </c>
      <c r="B3579" s="29" t="s">
        <v>21</v>
      </c>
      <c r="C3579" s="29" t="s">
        <v>12</v>
      </c>
      <c r="D3579" s="29" t="s">
        <v>49</v>
      </c>
      <c r="E3579" s="28">
        <v>50700</v>
      </c>
      <c r="F3579" s="29" t="s">
        <v>14</v>
      </c>
      <c r="G3579" s="28">
        <v>50700</v>
      </c>
      <c r="H3579" s="29" t="s">
        <v>17</v>
      </c>
      <c r="I3579" s="28">
        <v>100</v>
      </c>
      <c r="J3579" s="29" t="s">
        <v>17</v>
      </c>
      <c r="K3579" s="29" t="s">
        <v>16</v>
      </c>
      <c r="L3579" s="29" t="str">
        <f>_xlfn.XLOOKUP($D3579,mapping!$B$2:$B$124,mapping!$A$2:$A$124,,0)</f>
        <v>Data Engineer</v>
      </c>
      <c r="M3579" s="29" t="str">
        <f>_xlfn.XLOOKUP($C3579,mapping!$J$2:$J$5,mapping!$K$2:$K$5,,0)</f>
        <v>Full-Time</v>
      </c>
      <c r="N3579" s="29" t="str">
        <f>_xlfn.XLOOKUP($B3579,mapping!$G$2:$G$5,mapping!$H$2:$H$5,,0)</f>
        <v>Senior</v>
      </c>
      <c r="O3579" s="29" t="str">
        <f>_xlfn.XLOOKUP($J3579,mapping!$D$2:$D$56,mapping!$E$2:$E$56,,0)</f>
        <v>United States</v>
      </c>
      <c r="P3579" s="29" t="str">
        <f>_xlfn.XLOOKUP($K3579,mapping!$P$2:$P$4,mapping!$Q$2:$Q$4,,0)</f>
        <v>Medium</v>
      </c>
      <c r="Q3579" s="29" t="str">
        <f>_xlfn.XLOOKUP($I3579,mapping!$M$2:$M$4,mapping!$N$2:$N$4,,0)</f>
        <v>Remote</v>
      </c>
    </row>
    <row r="3580" spans="1:17" x14ac:dyDescent="0.25">
      <c r="A3580" s="28">
        <v>2023</v>
      </c>
      <c r="B3580" s="29" t="s">
        <v>21</v>
      </c>
      <c r="C3580" s="29" t="s">
        <v>12</v>
      </c>
      <c r="D3580" s="29" t="s">
        <v>86</v>
      </c>
      <c r="E3580" s="28">
        <v>67000</v>
      </c>
      <c r="F3580" s="29" t="s">
        <v>14</v>
      </c>
      <c r="G3580" s="28">
        <v>67000</v>
      </c>
      <c r="H3580" s="29" t="s">
        <v>17</v>
      </c>
      <c r="I3580" s="28">
        <v>0</v>
      </c>
      <c r="J3580" s="29" t="s">
        <v>17</v>
      </c>
      <c r="K3580" s="29" t="s">
        <v>16</v>
      </c>
      <c r="L3580" s="29" t="str">
        <f>_xlfn.XLOOKUP($D3580,mapping!$B$2:$B$124,mapping!$A$2:$A$124,,0)</f>
        <v>Business Intelligence</v>
      </c>
      <c r="M3580" s="29" t="str">
        <f>_xlfn.XLOOKUP($C3580,mapping!$J$2:$J$5,mapping!$K$2:$K$5,,0)</f>
        <v>Full-Time</v>
      </c>
      <c r="N3580" s="29" t="str">
        <f>_xlfn.XLOOKUP($B3580,mapping!$G$2:$G$5,mapping!$H$2:$H$5,,0)</f>
        <v>Senior</v>
      </c>
      <c r="O3580" s="29" t="str">
        <f>_xlfn.XLOOKUP($J3580,mapping!$D$2:$D$56,mapping!$E$2:$E$56,,0)</f>
        <v>United States</v>
      </c>
      <c r="P3580" s="29" t="str">
        <f>_xlfn.XLOOKUP($K3580,mapping!$P$2:$P$4,mapping!$Q$2:$Q$4,,0)</f>
        <v>Medium</v>
      </c>
      <c r="Q3580" s="29" t="str">
        <f>_xlfn.XLOOKUP($I3580,mapping!$M$2:$M$4,mapping!$N$2:$N$4,,0)</f>
        <v>On-site</v>
      </c>
    </row>
    <row r="3581" spans="1:17" x14ac:dyDescent="0.25">
      <c r="A3581" s="28">
        <v>2023</v>
      </c>
      <c r="B3581" s="29" t="s">
        <v>21</v>
      </c>
      <c r="C3581" s="29" t="s">
        <v>12</v>
      </c>
      <c r="D3581" s="29" t="s">
        <v>22</v>
      </c>
      <c r="E3581" s="28">
        <v>231650</v>
      </c>
      <c r="F3581" s="29" t="s">
        <v>14</v>
      </c>
      <c r="G3581" s="28">
        <v>231650</v>
      </c>
      <c r="H3581" s="29" t="s">
        <v>17</v>
      </c>
      <c r="I3581" s="28">
        <v>0</v>
      </c>
      <c r="J3581" s="29" t="s">
        <v>17</v>
      </c>
      <c r="K3581" s="29" t="s">
        <v>16</v>
      </c>
      <c r="L3581" s="29" t="str">
        <f>_xlfn.XLOOKUP($D3581,mapping!$B$2:$B$124,mapping!$A$2:$A$124,,0)</f>
        <v>Data Scientist</v>
      </c>
      <c r="M3581" s="29" t="str">
        <f>_xlfn.XLOOKUP($C3581,mapping!$J$2:$J$5,mapping!$K$2:$K$5,,0)</f>
        <v>Full-Time</v>
      </c>
      <c r="N3581" s="29" t="str">
        <f>_xlfn.XLOOKUP($B3581,mapping!$G$2:$G$5,mapping!$H$2:$H$5,,0)</f>
        <v>Senior</v>
      </c>
      <c r="O3581" s="29" t="str">
        <f>_xlfn.XLOOKUP($J3581,mapping!$D$2:$D$56,mapping!$E$2:$E$56,,0)</f>
        <v>United States</v>
      </c>
      <c r="P3581" s="29" t="str">
        <f>_xlfn.XLOOKUP($K3581,mapping!$P$2:$P$4,mapping!$Q$2:$Q$4,,0)</f>
        <v>Medium</v>
      </c>
      <c r="Q3581" s="29" t="str">
        <f>_xlfn.XLOOKUP($I3581,mapping!$M$2:$M$4,mapping!$N$2:$N$4,,0)</f>
        <v>On-site</v>
      </c>
    </row>
    <row r="3582" spans="1:17" x14ac:dyDescent="0.25">
      <c r="A3582" s="28">
        <v>2021</v>
      </c>
      <c r="B3582" s="29" t="s">
        <v>21</v>
      </c>
      <c r="C3582" s="29" t="s">
        <v>12</v>
      </c>
      <c r="D3582" s="29" t="s">
        <v>26</v>
      </c>
      <c r="E3582" s="28">
        <v>153000</v>
      </c>
      <c r="F3582" s="29" t="s">
        <v>14</v>
      </c>
      <c r="G3582" s="28">
        <v>153000</v>
      </c>
      <c r="H3582" s="29" t="s">
        <v>17</v>
      </c>
      <c r="I3582" s="28">
        <v>100</v>
      </c>
      <c r="J3582" s="29" t="s">
        <v>17</v>
      </c>
      <c r="K3582" s="29" t="s">
        <v>33</v>
      </c>
      <c r="L3582" s="29" t="str">
        <f>_xlfn.XLOOKUP($D3582,mapping!$B$2:$B$124,mapping!$A$2:$A$124,,0)</f>
        <v>Data Engineer</v>
      </c>
      <c r="M3582" s="29" t="str">
        <f>_xlfn.XLOOKUP($C3582,mapping!$J$2:$J$5,mapping!$K$2:$K$5,,0)</f>
        <v>Full-Time</v>
      </c>
      <c r="N3582" s="29" t="str">
        <f>_xlfn.XLOOKUP($B3582,mapping!$G$2:$G$5,mapping!$H$2:$H$5,,0)</f>
        <v>Senior</v>
      </c>
      <c r="O3582" s="29" t="str">
        <f>_xlfn.XLOOKUP($J3582,mapping!$D$2:$D$56,mapping!$E$2:$E$56,,0)</f>
        <v>United States</v>
      </c>
      <c r="P3582" s="29" t="str">
        <f>_xlfn.XLOOKUP($K3582,mapping!$P$2:$P$4,mapping!$Q$2:$Q$4,,0)</f>
        <v>Large</v>
      </c>
      <c r="Q3582" s="29" t="str">
        <f>_xlfn.XLOOKUP($I3582,mapping!$M$2:$M$4,mapping!$N$2:$N$4,,0)</f>
        <v>Remote</v>
      </c>
    </row>
    <row r="3583" spans="1:17" x14ac:dyDescent="0.25">
      <c r="A3583" s="28">
        <v>2023</v>
      </c>
      <c r="B3583" s="29" t="s">
        <v>11</v>
      </c>
      <c r="C3583" s="29" t="s">
        <v>12</v>
      </c>
      <c r="D3583" s="29" t="s">
        <v>63</v>
      </c>
      <c r="E3583" s="28">
        <v>240000</v>
      </c>
      <c r="F3583" s="29" t="s">
        <v>14</v>
      </c>
      <c r="G3583" s="28">
        <v>240000</v>
      </c>
      <c r="H3583" s="29" t="s">
        <v>17</v>
      </c>
      <c r="I3583" s="28">
        <v>100</v>
      </c>
      <c r="J3583" s="29" t="s">
        <v>17</v>
      </c>
      <c r="K3583" s="29" t="s">
        <v>16</v>
      </c>
      <c r="L3583" s="29" t="str">
        <f>_xlfn.XLOOKUP($D3583,mapping!$B$2:$B$124,mapping!$A$2:$A$124,,0)</f>
        <v>Data Architect</v>
      </c>
      <c r="M3583" s="29" t="str">
        <f>_xlfn.XLOOKUP($C3583,mapping!$J$2:$J$5,mapping!$K$2:$K$5,,0)</f>
        <v>Full-Time</v>
      </c>
      <c r="N3583" s="29" t="str">
        <f>_xlfn.XLOOKUP($B3583,mapping!$G$2:$G$5,mapping!$H$2:$H$5,,0)</f>
        <v>Mid-Level</v>
      </c>
      <c r="O3583" s="29" t="str">
        <f>_xlfn.XLOOKUP($J3583,mapping!$D$2:$D$56,mapping!$E$2:$E$56,,0)</f>
        <v>United States</v>
      </c>
      <c r="P3583" s="29" t="str">
        <f>_xlfn.XLOOKUP($K3583,mapping!$P$2:$P$4,mapping!$Q$2:$Q$4,,0)</f>
        <v>Medium</v>
      </c>
      <c r="Q3583" s="29" t="str">
        <f>_xlfn.XLOOKUP($I3583,mapping!$M$2:$M$4,mapping!$N$2:$N$4,,0)</f>
        <v>Remote</v>
      </c>
    </row>
    <row r="3584" spans="1:17" x14ac:dyDescent="0.25">
      <c r="A3584" s="28">
        <v>2023</v>
      </c>
      <c r="B3584" s="29" t="s">
        <v>25</v>
      </c>
      <c r="C3584" s="29" t="s">
        <v>12</v>
      </c>
      <c r="D3584" s="29" t="s">
        <v>62</v>
      </c>
      <c r="E3584" s="28">
        <v>172200</v>
      </c>
      <c r="F3584" s="29" t="s">
        <v>14</v>
      </c>
      <c r="G3584" s="28">
        <v>172200</v>
      </c>
      <c r="H3584" s="29" t="s">
        <v>17</v>
      </c>
      <c r="I3584" s="28">
        <v>0</v>
      </c>
      <c r="J3584" s="29" t="s">
        <v>17</v>
      </c>
      <c r="K3584" s="29" t="s">
        <v>16</v>
      </c>
      <c r="L3584" s="29" t="str">
        <f>_xlfn.XLOOKUP($D3584,mapping!$B$2:$B$124,mapping!$A$2:$A$124,,0)</f>
        <v>Business Intelligence</v>
      </c>
      <c r="M3584" s="29" t="str">
        <f>_xlfn.XLOOKUP($C3584,mapping!$J$2:$J$5,mapping!$K$2:$K$5,,0)</f>
        <v>Full-Time</v>
      </c>
      <c r="N3584" s="29" t="str">
        <f>_xlfn.XLOOKUP($B3584,mapping!$G$2:$G$5,mapping!$H$2:$H$5,,0)</f>
        <v>Executive</v>
      </c>
      <c r="O3584" s="29" t="str">
        <f>_xlfn.XLOOKUP($J3584,mapping!$D$2:$D$56,mapping!$E$2:$E$56,,0)</f>
        <v>United States</v>
      </c>
      <c r="P3584" s="29" t="str">
        <f>_xlfn.XLOOKUP($K3584,mapping!$P$2:$P$4,mapping!$Q$2:$Q$4,,0)</f>
        <v>Medium</v>
      </c>
      <c r="Q3584" s="29" t="str">
        <f>_xlfn.XLOOKUP($I3584,mapping!$M$2:$M$4,mapping!$N$2:$N$4,,0)</f>
        <v>On-site</v>
      </c>
    </row>
    <row r="3585" spans="1:17" x14ac:dyDescent="0.25">
      <c r="A3585" s="28">
        <v>2024</v>
      </c>
      <c r="B3585" s="29" t="s">
        <v>21</v>
      </c>
      <c r="C3585" s="29" t="s">
        <v>12</v>
      </c>
      <c r="D3585" s="29" t="s">
        <v>26</v>
      </c>
      <c r="E3585" s="28">
        <v>185000</v>
      </c>
      <c r="F3585" s="29" t="s">
        <v>14</v>
      </c>
      <c r="G3585" s="28">
        <v>185000</v>
      </c>
      <c r="H3585" s="29" t="s">
        <v>17</v>
      </c>
      <c r="I3585" s="28">
        <v>100</v>
      </c>
      <c r="J3585" s="29" t="s">
        <v>17</v>
      </c>
      <c r="K3585" s="29" t="s">
        <v>16</v>
      </c>
      <c r="L3585" s="29" t="str">
        <f>_xlfn.XLOOKUP($D3585,mapping!$B$2:$B$124,mapping!$A$2:$A$124,,0)</f>
        <v>Data Engineer</v>
      </c>
      <c r="M3585" s="29" t="str">
        <f>_xlfn.XLOOKUP($C3585,mapping!$J$2:$J$5,mapping!$K$2:$K$5,,0)</f>
        <v>Full-Time</v>
      </c>
      <c r="N3585" s="29" t="str">
        <f>_xlfn.XLOOKUP($B3585,mapping!$G$2:$G$5,mapping!$H$2:$H$5,,0)</f>
        <v>Senior</v>
      </c>
      <c r="O3585" s="29" t="str">
        <f>_xlfn.XLOOKUP($J3585,mapping!$D$2:$D$56,mapping!$E$2:$E$56,,0)</f>
        <v>United States</v>
      </c>
      <c r="P3585" s="29" t="str">
        <f>_xlfn.XLOOKUP($K3585,mapping!$P$2:$P$4,mapping!$Q$2:$Q$4,,0)</f>
        <v>Medium</v>
      </c>
      <c r="Q3585" s="29" t="str">
        <f>_xlfn.XLOOKUP($I3585,mapping!$M$2:$M$4,mapping!$N$2:$N$4,,0)</f>
        <v>Remote</v>
      </c>
    </row>
    <row r="3586" spans="1:17" x14ac:dyDescent="0.25">
      <c r="A3586" s="28">
        <v>2023</v>
      </c>
      <c r="B3586" s="29" t="s">
        <v>29</v>
      </c>
      <c r="C3586" s="29" t="s">
        <v>12</v>
      </c>
      <c r="D3586" s="29" t="s">
        <v>41</v>
      </c>
      <c r="E3586" s="28">
        <v>20000</v>
      </c>
      <c r="F3586" s="29" t="s">
        <v>19</v>
      </c>
      <c r="G3586" s="28">
        <v>21593</v>
      </c>
      <c r="H3586" s="29" t="s">
        <v>24</v>
      </c>
      <c r="I3586" s="28">
        <v>50</v>
      </c>
      <c r="J3586" s="29" t="s">
        <v>24</v>
      </c>
      <c r="K3586" s="29" t="s">
        <v>33</v>
      </c>
      <c r="L3586" s="29" t="str">
        <f>_xlfn.XLOOKUP($D3586,mapping!$B$2:$B$124,mapping!$A$2:$A$124,,0)</f>
        <v>Machine Learning Engineer</v>
      </c>
      <c r="M3586" s="29" t="str">
        <f>_xlfn.XLOOKUP($C3586,mapping!$J$2:$J$5,mapping!$K$2:$K$5,,0)</f>
        <v>Full-Time</v>
      </c>
      <c r="N3586" s="29" t="str">
        <f>_xlfn.XLOOKUP($B3586,mapping!$G$2:$G$5,mapping!$H$2:$H$5,,0)</f>
        <v>Junior</v>
      </c>
      <c r="O3586" s="29" t="str">
        <f>_xlfn.XLOOKUP($J3586,mapping!$D$2:$D$56,mapping!$E$2:$E$56,,0)</f>
        <v>Portugal</v>
      </c>
      <c r="P3586" s="29" t="str">
        <f>_xlfn.XLOOKUP($K3586,mapping!$P$2:$P$4,mapping!$Q$2:$Q$4,,0)</f>
        <v>Large</v>
      </c>
      <c r="Q3586" s="29" t="str">
        <f>_xlfn.XLOOKUP($I3586,mapping!$M$2:$M$4,mapping!$N$2:$N$4,,0)</f>
        <v>Hybrid</v>
      </c>
    </row>
    <row r="3587" spans="1:17" x14ac:dyDescent="0.25">
      <c r="A3587" s="28">
        <v>2023</v>
      </c>
      <c r="B3587" s="29" t="s">
        <v>11</v>
      </c>
      <c r="C3587" s="29" t="s">
        <v>12</v>
      </c>
      <c r="D3587" s="29" t="s">
        <v>52</v>
      </c>
      <c r="E3587" s="28">
        <v>81500</v>
      </c>
      <c r="F3587" s="29" t="s">
        <v>14</v>
      </c>
      <c r="G3587" s="28">
        <v>81500</v>
      </c>
      <c r="H3587" s="29" t="s">
        <v>17</v>
      </c>
      <c r="I3587" s="28">
        <v>0</v>
      </c>
      <c r="J3587" s="29" t="s">
        <v>17</v>
      </c>
      <c r="K3587" s="29" t="s">
        <v>16</v>
      </c>
      <c r="L3587" s="29" t="str">
        <f>_xlfn.XLOOKUP($D3587,mapping!$B$2:$B$124,mapping!$A$2:$A$124,,0)</f>
        <v>Business Intelligence</v>
      </c>
      <c r="M3587" s="29" t="str">
        <f>_xlfn.XLOOKUP($C3587,mapping!$J$2:$J$5,mapping!$K$2:$K$5,,0)</f>
        <v>Full-Time</v>
      </c>
      <c r="N3587" s="29" t="str">
        <f>_xlfn.XLOOKUP($B3587,mapping!$G$2:$G$5,mapping!$H$2:$H$5,,0)</f>
        <v>Mid-Level</v>
      </c>
      <c r="O3587" s="29" t="str">
        <f>_xlfn.XLOOKUP($J3587,mapping!$D$2:$D$56,mapping!$E$2:$E$56,,0)</f>
        <v>United States</v>
      </c>
      <c r="P3587" s="29" t="str">
        <f>_xlfn.XLOOKUP($K3587,mapping!$P$2:$P$4,mapping!$Q$2:$Q$4,,0)</f>
        <v>Medium</v>
      </c>
      <c r="Q3587" s="29" t="str">
        <f>_xlfn.XLOOKUP($I3587,mapping!$M$2:$M$4,mapping!$N$2:$N$4,,0)</f>
        <v>On-site</v>
      </c>
    </row>
    <row r="3588" spans="1:17" x14ac:dyDescent="0.25">
      <c r="A3588" s="28">
        <v>2024</v>
      </c>
      <c r="B3588" s="29" t="s">
        <v>21</v>
      </c>
      <c r="C3588" s="29" t="s">
        <v>12</v>
      </c>
      <c r="D3588" s="29" t="s">
        <v>22</v>
      </c>
      <c r="E3588" s="28">
        <v>214500</v>
      </c>
      <c r="F3588" s="29" t="s">
        <v>14</v>
      </c>
      <c r="G3588" s="28">
        <v>214500</v>
      </c>
      <c r="H3588" s="29" t="s">
        <v>17</v>
      </c>
      <c r="I3588" s="28">
        <v>0</v>
      </c>
      <c r="J3588" s="29" t="s">
        <v>17</v>
      </c>
      <c r="K3588" s="29" t="s">
        <v>16</v>
      </c>
      <c r="L3588" s="29" t="str">
        <f>_xlfn.XLOOKUP($D3588,mapping!$B$2:$B$124,mapping!$A$2:$A$124,,0)</f>
        <v>Data Scientist</v>
      </c>
      <c r="M3588" s="29" t="str">
        <f>_xlfn.XLOOKUP($C3588,mapping!$J$2:$J$5,mapping!$K$2:$K$5,,0)</f>
        <v>Full-Time</v>
      </c>
      <c r="N3588" s="29" t="str">
        <f>_xlfn.XLOOKUP($B3588,mapping!$G$2:$G$5,mapping!$H$2:$H$5,,0)</f>
        <v>Senior</v>
      </c>
      <c r="O3588" s="29" t="str">
        <f>_xlfn.XLOOKUP($J3588,mapping!$D$2:$D$56,mapping!$E$2:$E$56,,0)</f>
        <v>United States</v>
      </c>
      <c r="P3588" s="29" t="str">
        <f>_xlfn.XLOOKUP($K3588,mapping!$P$2:$P$4,mapping!$Q$2:$Q$4,,0)</f>
        <v>Medium</v>
      </c>
      <c r="Q3588" s="29" t="str">
        <f>_xlfn.XLOOKUP($I3588,mapping!$M$2:$M$4,mapping!$N$2:$N$4,,0)</f>
        <v>On-site</v>
      </c>
    </row>
    <row r="3589" spans="1:17" x14ac:dyDescent="0.25">
      <c r="A3589" s="28">
        <v>2023</v>
      </c>
      <c r="B3589" s="29" t="s">
        <v>21</v>
      </c>
      <c r="C3589" s="29" t="s">
        <v>12</v>
      </c>
      <c r="D3589" s="29" t="s">
        <v>18</v>
      </c>
      <c r="E3589" s="28">
        <v>220000</v>
      </c>
      <c r="F3589" s="29" t="s">
        <v>14</v>
      </c>
      <c r="G3589" s="28">
        <v>220000</v>
      </c>
      <c r="H3589" s="29" t="s">
        <v>17</v>
      </c>
      <c r="I3589" s="28">
        <v>100</v>
      </c>
      <c r="J3589" s="29" t="s">
        <v>17</v>
      </c>
      <c r="K3589" s="29" t="s">
        <v>16</v>
      </c>
      <c r="L3589" s="29" t="str">
        <f>_xlfn.XLOOKUP($D3589,mapping!$B$2:$B$124,mapping!$A$2:$A$124,,0)</f>
        <v>Machine Learning Engineer</v>
      </c>
      <c r="M3589" s="29" t="str">
        <f>_xlfn.XLOOKUP($C3589,mapping!$J$2:$J$5,mapping!$K$2:$K$5,,0)</f>
        <v>Full-Time</v>
      </c>
      <c r="N3589" s="29" t="str">
        <f>_xlfn.XLOOKUP($B3589,mapping!$G$2:$G$5,mapping!$H$2:$H$5,,0)</f>
        <v>Senior</v>
      </c>
      <c r="O3589" s="29" t="str">
        <f>_xlfn.XLOOKUP($J3589,mapping!$D$2:$D$56,mapping!$E$2:$E$56,,0)</f>
        <v>United States</v>
      </c>
      <c r="P3589" s="29" t="str">
        <f>_xlfn.XLOOKUP($K3589,mapping!$P$2:$P$4,mapping!$Q$2:$Q$4,,0)</f>
        <v>Medium</v>
      </c>
      <c r="Q3589" s="29" t="str">
        <f>_xlfn.XLOOKUP($I3589,mapping!$M$2:$M$4,mapping!$N$2:$N$4,,0)</f>
        <v>Remote</v>
      </c>
    </row>
    <row r="3590" spans="1:17" x14ac:dyDescent="0.25">
      <c r="A3590" s="28">
        <v>2022</v>
      </c>
      <c r="B3590" s="29" t="s">
        <v>21</v>
      </c>
      <c r="C3590" s="29" t="s">
        <v>12</v>
      </c>
      <c r="D3590" s="29" t="s">
        <v>13</v>
      </c>
      <c r="E3590" s="28">
        <v>95000</v>
      </c>
      <c r="F3590" s="29" t="s">
        <v>14</v>
      </c>
      <c r="G3590" s="28">
        <v>95000</v>
      </c>
      <c r="H3590" s="29" t="s">
        <v>17</v>
      </c>
      <c r="I3590" s="28">
        <v>0</v>
      </c>
      <c r="J3590" s="29" t="s">
        <v>17</v>
      </c>
      <c r="K3590" s="29" t="s">
        <v>16</v>
      </c>
      <c r="L3590" s="29" t="str">
        <f>_xlfn.XLOOKUP($D3590,mapping!$B$2:$B$124,mapping!$A$2:$A$124,,0)</f>
        <v>Data Analyst</v>
      </c>
      <c r="M3590" s="29" t="str">
        <f>_xlfn.XLOOKUP($C3590,mapping!$J$2:$J$5,mapping!$K$2:$K$5,,0)</f>
        <v>Full-Time</v>
      </c>
      <c r="N3590" s="29" t="str">
        <f>_xlfn.XLOOKUP($B3590,mapping!$G$2:$G$5,mapping!$H$2:$H$5,,0)</f>
        <v>Senior</v>
      </c>
      <c r="O3590" s="29" t="str">
        <f>_xlfn.XLOOKUP($J3590,mapping!$D$2:$D$56,mapping!$E$2:$E$56,,0)</f>
        <v>United States</v>
      </c>
      <c r="P3590" s="29" t="str">
        <f>_xlfn.XLOOKUP($K3590,mapping!$P$2:$P$4,mapping!$Q$2:$Q$4,,0)</f>
        <v>Medium</v>
      </c>
      <c r="Q3590" s="29" t="str">
        <f>_xlfn.XLOOKUP($I3590,mapping!$M$2:$M$4,mapping!$N$2:$N$4,,0)</f>
        <v>On-site</v>
      </c>
    </row>
    <row r="3591" spans="1:17" x14ac:dyDescent="0.25">
      <c r="A3591" s="28">
        <v>2023</v>
      </c>
      <c r="B3591" s="29" t="s">
        <v>21</v>
      </c>
      <c r="C3591" s="29" t="s">
        <v>12</v>
      </c>
      <c r="D3591" s="29" t="s">
        <v>13</v>
      </c>
      <c r="E3591" s="28">
        <v>130000</v>
      </c>
      <c r="F3591" s="29" t="s">
        <v>14</v>
      </c>
      <c r="G3591" s="28">
        <v>130000</v>
      </c>
      <c r="H3591" s="29" t="s">
        <v>17</v>
      </c>
      <c r="I3591" s="28">
        <v>100</v>
      </c>
      <c r="J3591" s="29" t="s">
        <v>17</v>
      </c>
      <c r="K3591" s="29" t="s">
        <v>16</v>
      </c>
      <c r="L3591" s="29" t="str">
        <f>_xlfn.XLOOKUP($D3591,mapping!$B$2:$B$124,mapping!$A$2:$A$124,,0)</f>
        <v>Data Analyst</v>
      </c>
      <c r="M3591" s="29" t="str">
        <f>_xlfn.XLOOKUP($C3591,mapping!$J$2:$J$5,mapping!$K$2:$K$5,,0)</f>
        <v>Full-Time</v>
      </c>
      <c r="N3591" s="29" t="str">
        <f>_xlfn.XLOOKUP($B3591,mapping!$G$2:$G$5,mapping!$H$2:$H$5,,0)</f>
        <v>Senior</v>
      </c>
      <c r="O3591" s="29" t="str">
        <f>_xlfn.XLOOKUP($J3591,mapping!$D$2:$D$56,mapping!$E$2:$E$56,,0)</f>
        <v>United States</v>
      </c>
      <c r="P3591" s="29" t="str">
        <f>_xlfn.XLOOKUP($K3591,mapping!$P$2:$P$4,mapping!$Q$2:$Q$4,,0)</f>
        <v>Medium</v>
      </c>
      <c r="Q3591" s="29" t="str">
        <f>_xlfn.XLOOKUP($I3591,mapping!$M$2:$M$4,mapping!$N$2:$N$4,,0)</f>
        <v>Remote</v>
      </c>
    </row>
    <row r="3592" spans="1:17" x14ac:dyDescent="0.25">
      <c r="A3592" s="28">
        <v>2023</v>
      </c>
      <c r="B3592" s="29" t="s">
        <v>11</v>
      </c>
      <c r="C3592" s="29" t="s">
        <v>12</v>
      </c>
      <c r="D3592" s="29" t="s">
        <v>22</v>
      </c>
      <c r="E3592" s="28">
        <v>162000</v>
      </c>
      <c r="F3592" s="29" t="s">
        <v>14</v>
      </c>
      <c r="G3592" s="28">
        <v>162000</v>
      </c>
      <c r="H3592" s="29" t="s">
        <v>17</v>
      </c>
      <c r="I3592" s="28">
        <v>0</v>
      </c>
      <c r="J3592" s="29" t="s">
        <v>17</v>
      </c>
      <c r="K3592" s="29" t="s">
        <v>16</v>
      </c>
      <c r="L3592" s="29" t="str">
        <f>_xlfn.XLOOKUP($D3592,mapping!$B$2:$B$124,mapping!$A$2:$A$124,,0)</f>
        <v>Data Scientist</v>
      </c>
      <c r="M3592" s="29" t="str">
        <f>_xlfn.XLOOKUP($C3592,mapping!$J$2:$J$5,mapping!$K$2:$K$5,,0)</f>
        <v>Full-Time</v>
      </c>
      <c r="N3592" s="29" t="str">
        <f>_xlfn.XLOOKUP($B3592,mapping!$G$2:$G$5,mapping!$H$2:$H$5,,0)</f>
        <v>Mid-Level</v>
      </c>
      <c r="O3592" s="29" t="str">
        <f>_xlfn.XLOOKUP($J3592,mapping!$D$2:$D$56,mapping!$E$2:$E$56,,0)</f>
        <v>United States</v>
      </c>
      <c r="P3592" s="29" t="str">
        <f>_xlfn.XLOOKUP($K3592,mapping!$P$2:$P$4,mapping!$Q$2:$Q$4,,0)</f>
        <v>Medium</v>
      </c>
      <c r="Q3592" s="29" t="str">
        <f>_xlfn.XLOOKUP($I3592,mapping!$M$2:$M$4,mapping!$N$2:$N$4,,0)</f>
        <v>On-site</v>
      </c>
    </row>
    <row r="3593" spans="1:17" x14ac:dyDescent="0.25">
      <c r="A3593" s="28">
        <v>2024</v>
      </c>
      <c r="B3593" s="29" t="s">
        <v>11</v>
      </c>
      <c r="C3593" s="29" t="s">
        <v>12</v>
      </c>
      <c r="D3593" s="29" t="s">
        <v>95</v>
      </c>
      <c r="E3593" s="28">
        <v>99600</v>
      </c>
      <c r="F3593" s="29" t="s">
        <v>14</v>
      </c>
      <c r="G3593" s="28">
        <v>99600</v>
      </c>
      <c r="H3593" s="29" t="s">
        <v>17</v>
      </c>
      <c r="I3593" s="28">
        <v>0</v>
      </c>
      <c r="J3593" s="29" t="s">
        <v>17</v>
      </c>
      <c r="K3593" s="29" t="s">
        <v>16</v>
      </c>
      <c r="L3593" s="29" t="str">
        <f>_xlfn.XLOOKUP($D3593,mapping!$B$2:$B$124,mapping!$A$2:$A$124,,0)</f>
        <v>Business Intelligence</v>
      </c>
      <c r="M3593" s="29" t="str">
        <f>_xlfn.XLOOKUP($C3593,mapping!$J$2:$J$5,mapping!$K$2:$K$5,,0)</f>
        <v>Full-Time</v>
      </c>
      <c r="N3593" s="29" t="str">
        <f>_xlfn.XLOOKUP($B3593,mapping!$G$2:$G$5,mapping!$H$2:$H$5,,0)</f>
        <v>Mid-Level</v>
      </c>
      <c r="O3593" s="29" t="str">
        <f>_xlfn.XLOOKUP($J3593,mapping!$D$2:$D$56,mapping!$E$2:$E$56,,0)</f>
        <v>United States</v>
      </c>
      <c r="P3593" s="29" t="str">
        <f>_xlfn.XLOOKUP($K3593,mapping!$P$2:$P$4,mapping!$Q$2:$Q$4,,0)</f>
        <v>Medium</v>
      </c>
      <c r="Q3593" s="29" t="str">
        <f>_xlfn.XLOOKUP($I3593,mapping!$M$2:$M$4,mapping!$N$2:$N$4,,0)</f>
        <v>On-site</v>
      </c>
    </row>
    <row r="3594" spans="1:17" x14ac:dyDescent="0.25">
      <c r="A3594" s="28">
        <v>2023</v>
      </c>
      <c r="B3594" s="29" t="s">
        <v>21</v>
      </c>
      <c r="C3594" s="29" t="s">
        <v>12</v>
      </c>
      <c r="D3594" s="29" t="s">
        <v>22</v>
      </c>
      <c r="E3594" s="28">
        <v>272550</v>
      </c>
      <c r="F3594" s="29" t="s">
        <v>14</v>
      </c>
      <c r="G3594" s="28">
        <v>272550</v>
      </c>
      <c r="H3594" s="29" t="s">
        <v>17</v>
      </c>
      <c r="I3594" s="28">
        <v>0</v>
      </c>
      <c r="J3594" s="29" t="s">
        <v>17</v>
      </c>
      <c r="K3594" s="29" t="s">
        <v>16</v>
      </c>
      <c r="L3594" s="29" t="str">
        <f>_xlfn.XLOOKUP($D3594,mapping!$B$2:$B$124,mapping!$A$2:$A$124,,0)</f>
        <v>Data Scientist</v>
      </c>
      <c r="M3594" s="29" t="str">
        <f>_xlfn.XLOOKUP($C3594,mapping!$J$2:$J$5,mapping!$K$2:$K$5,,0)</f>
        <v>Full-Time</v>
      </c>
      <c r="N3594" s="29" t="str">
        <f>_xlfn.XLOOKUP($B3594,mapping!$G$2:$G$5,mapping!$H$2:$H$5,,0)</f>
        <v>Senior</v>
      </c>
      <c r="O3594" s="29" t="str">
        <f>_xlfn.XLOOKUP($J3594,mapping!$D$2:$D$56,mapping!$E$2:$E$56,,0)</f>
        <v>United States</v>
      </c>
      <c r="P3594" s="29" t="str">
        <f>_xlfn.XLOOKUP($K3594,mapping!$P$2:$P$4,mapping!$Q$2:$Q$4,,0)</f>
        <v>Medium</v>
      </c>
      <c r="Q3594" s="29" t="str">
        <f>_xlfn.XLOOKUP($I3594,mapping!$M$2:$M$4,mapping!$N$2:$N$4,,0)</f>
        <v>On-site</v>
      </c>
    </row>
    <row r="3595" spans="1:17" x14ac:dyDescent="0.25">
      <c r="A3595" s="28">
        <v>2023</v>
      </c>
      <c r="B3595" s="29" t="s">
        <v>11</v>
      </c>
      <c r="C3595" s="29" t="s">
        <v>12</v>
      </c>
      <c r="D3595" s="29" t="s">
        <v>22</v>
      </c>
      <c r="E3595" s="28">
        <v>840000</v>
      </c>
      <c r="F3595" s="29" t="s">
        <v>200</v>
      </c>
      <c r="G3595" s="28">
        <v>24613</v>
      </c>
      <c r="H3595" s="29" t="s">
        <v>201</v>
      </c>
      <c r="I3595" s="28">
        <v>50</v>
      </c>
      <c r="J3595" s="29" t="s">
        <v>201</v>
      </c>
      <c r="K3595" s="29" t="s">
        <v>33</v>
      </c>
      <c r="L3595" s="29" t="str">
        <f>_xlfn.XLOOKUP($D3595,mapping!$B$2:$B$124,mapping!$A$2:$A$124,,0)</f>
        <v>Data Scientist</v>
      </c>
      <c r="M3595" s="29" t="str">
        <f>_xlfn.XLOOKUP($C3595,mapping!$J$2:$J$5,mapping!$K$2:$K$5,,0)</f>
        <v>Full-Time</v>
      </c>
      <c r="N3595" s="29" t="str">
        <f>_xlfn.XLOOKUP($B3595,mapping!$G$2:$G$5,mapping!$H$2:$H$5,,0)</f>
        <v>Mid-Level</v>
      </c>
      <c r="O3595" s="29" t="str">
        <f>_xlfn.XLOOKUP($J3595,mapping!$D$2:$D$56,mapping!$E$2:$E$56,,0)</f>
        <v>Thailand</v>
      </c>
      <c r="P3595" s="29" t="str">
        <f>_xlfn.XLOOKUP($K3595,mapping!$P$2:$P$4,mapping!$Q$2:$Q$4,,0)</f>
        <v>Large</v>
      </c>
      <c r="Q3595" s="29" t="str">
        <f>_xlfn.XLOOKUP($I3595,mapping!$M$2:$M$4,mapping!$N$2:$N$4,,0)</f>
        <v>Hybrid</v>
      </c>
    </row>
    <row r="3596" spans="1:17" x14ac:dyDescent="0.25">
      <c r="A3596" s="28">
        <v>2022</v>
      </c>
      <c r="B3596" s="29" t="s">
        <v>21</v>
      </c>
      <c r="C3596" s="29" t="s">
        <v>12</v>
      </c>
      <c r="D3596" s="29" t="s">
        <v>160</v>
      </c>
      <c r="E3596" s="28">
        <v>200000</v>
      </c>
      <c r="F3596" s="29" t="s">
        <v>14</v>
      </c>
      <c r="G3596" s="28">
        <v>200000</v>
      </c>
      <c r="H3596" s="29" t="s">
        <v>17</v>
      </c>
      <c r="I3596" s="28">
        <v>100</v>
      </c>
      <c r="J3596" s="29" t="s">
        <v>17</v>
      </c>
      <c r="K3596" s="29" t="s">
        <v>16</v>
      </c>
      <c r="L3596" s="29" t="str">
        <f>_xlfn.XLOOKUP($D3596,mapping!$B$2:$B$124,mapping!$A$2:$A$124,,0)</f>
        <v>Machine Learning Engineer</v>
      </c>
      <c r="M3596" s="29" t="str">
        <f>_xlfn.XLOOKUP($C3596,mapping!$J$2:$J$5,mapping!$K$2:$K$5,,0)</f>
        <v>Full-Time</v>
      </c>
      <c r="N3596" s="29" t="str">
        <f>_xlfn.XLOOKUP($B3596,mapping!$G$2:$G$5,mapping!$H$2:$H$5,,0)</f>
        <v>Senior</v>
      </c>
      <c r="O3596" s="29" t="str">
        <f>_xlfn.XLOOKUP($J3596,mapping!$D$2:$D$56,mapping!$E$2:$E$56,,0)</f>
        <v>United States</v>
      </c>
      <c r="P3596" s="29" t="str">
        <f>_xlfn.XLOOKUP($K3596,mapping!$P$2:$P$4,mapping!$Q$2:$Q$4,,0)</f>
        <v>Medium</v>
      </c>
      <c r="Q3596" s="29" t="str">
        <f>_xlfn.XLOOKUP($I3596,mapping!$M$2:$M$4,mapping!$N$2:$N$4,,0)</f>
        <v>Remote</v>
      </c>
    </row>
    <row r="3597" spans="1:17" x14ac:dyDescent="0.25">
      <c r="A3597" s="28">
        <v>2023</v>
      </c>
      <c r="B3597" s="29" t="s">
        <v>21</v>
      </c>
      <c r="C3597" s="29" t="s">
        <v>12</v>
      </c>
      <c r="D3597" s="29" t="s">
        <v>26</v>
      </c>
      <c r="E3597" s="28">
        <v>310000</v>
      </c>
      <c r="F3597" s="29" t="s">
        <v>14</v>
      </c>
      <c r="G3597" s="28">
        <v>310000</v>
      </c>
      <c r="H3597" s="29" t="s">
        <v>17</v>
      </c>
      <c r="I3597" s="28">
        <v>0</v>
      </c>
      <c r="J3597" s="29" t="s">
        <v>17</v>
      </c>
      <c r="K3597" s="29" t="s">
        <v>16</v>
      </c>
      <c r="L3597" s="29" t="str">
        <f>_xlfn.XLOOKUP($D3597,mapping!$B$2:$B$124,mapping!$A$2:$A$124,,0)</f>
        <v>Data Engineer</v>
      </c>
      <c r="M3597" s="29" t="str">
        <f>_xlfn.XLOOKUP($C3597,mapping!$J$2:$J$5,mapping!$K$2:$K$5,,0)</f>
        <v>Full-Time</v>
      </c>
      <c r="N3597" s="29" t="str">
        <f>_xlfn.XLOOKUP($B3597,mapping!$G$2:$G$5,mapping!$H$2:$H$5,,0)</f>
        <v>Senior</v>
      </c>
      <c r="O3597" s="29" t="str">
        <f>_xlfn.XLOOKUP($J3597,mapping!$D$2:$D$56,mapping!$E$2:$E$56,,0)</f>
        <v>United States</v>
      </c>
      <c r="P3597" s="29" t="str">
        <f>_xlfn.XLOOKUP($K3597,mapping!$P$2:$P$4,mapping!$Q$2:$Q$4,,0)</f>
        <v>Medium</v>
      </c>
      <c r="Q3597" s="29" t="str">
        <f>_xlfn.XLOOKUP($I3597,mapping!$M$2:$M$4,mapping!$N$2:$N$4,,0)</f>
        <v>On-site</v>
      </c>
    </row>
    <row r="3598" spans="1:17" x14ac:dyDescent="0.25">
      <c r="A3598" s="28">
        <v>2022</v>
      </c>
      <c r="B3598" s="29" t="s">
        <v>11</v>
      </c>
      <c r="C3598" s="29" t="s">
        <v>12</v>
      </c>
      <c r="D3598" s="29" t="s">
        <v>22</v>
      </c>
      <c r="E3598" s="28">
        <v>180000</v>
      </c>
      <c r="F3598" s="29" t="s">
        <v>14</v>
      </c>
      <c r="G3598" s="28">
        <v>180000</v>
      </c>
      <c r="H3598" s="29" t="s">
        <v>17</v>
      </c>
      <c r="I3598" s="28">
        <v>0</v>
      </c>
      <c r="J3598" s="29" t="s">
        <v>17</v>
      </c>
      <c r="K3598" s="29" t="s">
        <v>16</v>
      </c>
      <c r="L3598" s="29" t="str">
        <f>_xlfn.XLOOKUP($D3598,mapping!$B$2:$B$124,mapping!$A$2:$A$124,,0)</f>
        <v>Data Scientist</v>
      </c>
      <c r="M3598" s="29" t="str">
        <f>_xlfn.XLOOKUP($C3598,mapping!$J$2:$J$5,mapping!$K$2:$K$5,,0)</f>
        <v>Full-Time</v>
      </c>
      <c r="N3598" s="29" t="str">
        <f>_xlfn.XLOOKUP($B3598,mapping!$G$2:$G$5,mapping!$H$2:$H$5,,0)</f>
        <v>Mid-Level</v>
      </c>
      <c r="O3598" s="29" t="str">
        <f>_xlfn.XLOOKUP($J3598,mapping!$D$2:$D$56,mapping!$E$2:$E$56,,0)</f>
        <v>United States</v>
      </c>
      <c r="P3598" s="29" t="str">
        <f>_xlfn.XLOOKUP($K3598,mapping!$P$2:$P$4,mapping!$Q$2:$Q$4,,0)</f>
        <v>Medium</v>
      </c>
      <c r="Q3598" s="29" t="str">
        <f>_xlfn.XLOOKUP($I3598,mapping!$M$2:$M$4,mapping!$N$2:$N$4,,0)</f>
        <v>On-site</v>
      </c>
    </row>
    <row r="3599" spans="1:17" x14ac:dyDescent="0.25">
      <c r="A3599" s="28">
        <v>2022</v>
      </c>
      <c r="B3599" s="29" t="s">
        <v>21</v>
      </c>
      <c r="C3599" s="29" t="s">
        <v>12</v>
      </c>
      <c r="D3599" s="29" t="s">
        <v>26</v>
      </c>
      <c r="E3599" s="28">
        <v>80000</v>
      </c>
      <c r="F3599" s="29" t="s">
        <v>14</v>
      </c>
      <c r="G3599" s="28">
        <v>80000</v>
      </c>
      <c r="H3599" s="29" t="s">
        <v>17</v>
      </c>
      <c r="I3599" s="28">
        <v>100</v>
      </c>
      <c r="J3599" s="29" t="s">
        <v>17</v>
      </c>
      <c r="K3599" s="29" t="s">
        <v>16</v>
      </c>
      <c r="L3599" s="29" t="str">
        <f>_xlfn.XLOOKUP($D3599,mapping!$B$2:$B$124,mapping!$A$2:$A$124,,0)</f>
        <v>Data Engineer</v>
      </c>
      <c r="M3599" s="29" t="str">
        <f>_xlfn.XLOOKUP($C3599,mapping!$J$2:$J$5,mapping!$K$2:$K$5,,0)</f>
        <v>Full-Time</v>
      </c>
      <c r="N3599" s="29" t="str">
        <f>_xlfn.XLOOKUP($B3599,mapping!$G$2:$G$5,mapping!$H$2:$H$5,,0)</f>
        <v>Senior</v>
      </c>
      <c r="O3599" s="29" t="str">
        <f>_xlfn.XLOOKUP($J3599,mapping!$D$2:$D$56,mapping!$E$2:$E$56,,0)</f>
        <v>United States</v>
      </c>
      <c r="P3599" s="29" t="str">
        <f>_xlfn.XLOOKUP($K3599,mapping!$P$2:$P$4,mapping!$Q$2:$Q$4,,0)</f>
        <v>Medium</v>
      </c>
      <c r="Q3599" s="29" t="str">
        <f>_xlfn.XLOOKUP($I3599,mapping!$M$2:$M$4,mapping!$N$2:$N$4,,0)</f>
        <v>Remote</v>
      </c>
    </row>
    <row r="3600" spans="1:17" x14ac:dyDescent="0.25">
      <c r="A3600" s="28">
        <v>2023</v>
      </c>
      <c r="B3600" s="29" t="s">
        <v>11</v>
      </c>
      <c r="C3600" s="29" t="s">
        <v>12</v>
      </c>
      <c r="D3600" s="29" t="s">
        <v>26</v>
      </c>
      <c r="E3600" s="28">
        <v>60000</v>
      </c>
      <c r="F3600" s="29" t="s">
        <v>27</v>
      </c>
      <c r="G3600" s="28">
        <v>73824</v>
      </c>
      <c r="H3600" s="29" t="s">
        <v>28</v>
      </c>
      <c r="I3600" s="28">
        <v>0</v>
      </c>
      <c r="J3600" s="29" t="s">
        <v>28</v>
      </c>
      <c r="K3600" s="29" t="s">
        <v>16</v>
      </c>
      <c r="L3600" s="29" t="str">
        <f>_xlfn.XLOOKUP($D3600,mapping!$B$2:$B$124,mapping!$A$2:$A$124,,0)</f>
        <v>Data Engineer</v>
      </c>
      <c r="M3600" s="29" t="str">
        <f>_xlfn.XLOOKUP($C3600,mapping!$J$2:$J$5,mapping!$K$2:$K$5,,0)</f>
        <v>Full-Time</v>
      </c>
      <c r="N3600" s="29" t="str">
        <f>_xlfn.XLOOKUP($B3600,mapping!$G$2:$G$5,mapping!$H$2:$H$5,,0)</f>
        <v>Mid-Level</v>
      </c>
      <c r="O3600" s="29" t="str">
        <f>_xlfn.XLOOKUP($J3600,mapping!$D$2:$D$56,mapping!$E$2:$E$56,,0)</f>
        <v>United Kingdom</v>
      </c>
      <c r="P3600" s="29" t="str">
        <f>_xlfn.XLOOKUP($K3600,mapping!$P$2:$P$4,mapping!$Q$2:$Q$4,,0)</f>
        <v>Medium</v>
      </c>
      <c r="Q3600" s="29" t="str">
        <f>_xlfn.XLOOKUP($I3600,mapping!$M$2:$M$4,mapping!$N$2:$N$4,,0)</f>
        <v>On-site</v>
      </c>
    </row>
    <row r="3601" spans="1:17" x14ac:dyDescent="0.25">
      <c r="A3601" s="28">
        <v>2024</v>
      </c>
      <c r="B3601" s="29" t="s">
        <v>11</v>
      </c>
      <c r="C3601" s="29" t="s">
        <v>12</v>
      </c>
      <c r="D3601" s="29" t="s">
        <v>13</v>
      </c>
      <c r="E3601" s="28">
        <v>90000</v>
      </c>
      <c r="F3601" s="29" t="s">
        <v>14</v>
      </c>
      <c r="G3601" s="28">
        <v>90000</v>
      </c>
      <c r="H3601" s="29" t="s">
        <v>17</v>
      </c>
      <c r="I3601" s="28">
        <v>0</v>
      </c>
      <c r="J3601" s="29" t="s">
        <v>17</v>
      </c>
      <c r="K3601" s="29" t="s">
        <v>16</v>
      </c>
      <c r="L3601" s="29" t="str">
        <f>_xlfn.XLOOKUP($D3601,mapping!$B$2:$B$124,mapping!$A$2:$A$124,,0)</f>
        <v>Data Analyst</v>
      </c>
      <c r="M3601" s="29" t="str">
        <f>_xlfn.XLOOKUP($C3601,mapping!$J$2:$J$5,mapping!$K$2:$K$5,,0)</f>
        <v>Full-Time</v>
      </c>
      <c r="N3601" s="29" t="str">
        <f>_xlfn.XLOOKUP($B3601,mapping!$G$2:$G$5,mapping!$H$2:$H$5,,0)</f>
        <v>Mid-Level</v>
      </c>
      <c r="O3601" s="29" t="str">
        <f>_xlfn.XLOOKUP($J3601,mapping!$D$2:$D$56,mapping!$E$2:$E$56,,0)</f>
        <v>United States</v>
      </c>
      <c r="P3601" s="29" t="str">
        <f>_xlfn.XLOOKUP($K3601,mapping!$P$2:$P$4,mapping!$Q$2:$Q$4,,0)</f>
        <v>Medium</v>
      </c>
      <c r="Q3601" s="29" t="str">
        <f>_xlfn.XLOOKUP($I3601,mapping!$M$2:$M$4,mapping!$N$2:$N$4,,0)</f>
        <v>On-site</v>
      </c>
    </row>
    <row r="3602" spans="1:17" x14ac:dyDescent="0.25">
      <c r="A3602" s="28">
        <v>2024</v>
      </c>
      <c r="B3602" s="29" t="s">
        <v>21</v>
      </c>
      <c r="C3602" s="29" t="s">
        <v>12</v>
      </c>
      <c r="D3602" s="29" t="s">
        <v>26</v>
      </c>
      <c r="E3602" s="28">
        <v>76500</v>
      </c>
      <c r="F3602" s="29" t="s">
        <v>14</v>
      </c>
      <c r="G3602" s="28">
        <v>76500</v>
      </c>
      <c r="H3602" s="29" t="s">
        <v>17</v>
      </c>
      <c r="I3602" s="28">
        <v>0</v>
      </c>
      <c r="J3602" s="29" t="s">
        <v>17</v>
      </c>
      <c r="K3602" s="29" t="s">
        <v>16</v>
      </c>
      <c r="L3602" s="29" t="str">
        <f>_xlfn.XLOOKUP($D3602,mapping!$B$2:$B$124,mapping!$A$2:$A$124,,0)</f>
        <v>Data Engineer</v>
      </c>
      <c r="M3602" s="29" t="str">
        <f>_xlfn.XLOOKUP($C3602,mapping!$J$2:$J$5,mapping!$K$2:$K$5,,0)</f>
        <v>Full-Time</v>
      </c>
      <c r="N3602" s="29" t="str">
        <f>_xlfn.XLOOKUP($B3602,mapping!$G$2:$G$5,mapping!$H$2:$H$5,,0)</f>
        <v>Senior</v>
      </c>
      <c r="O3602" s="29" t="str">
        <f>_xlfn.XLOOKUP($J3602,mapping!$D$2:$D$56,mapping!$E$2:$E$56,,0)</f>
        <v>United States</v>
      </c>
      <c r="P3602" s="29" t="str">
        <f>_xlfn.XLOOKUP($K3602,mapping!$P$2:$P$4,mapping!$Q$2:$Q$4,,0)</f>
        <v>Medium</v>
      </c>
      <c r="Q3602" s="29" t="str">
        <f>_xlfn.XLOOKUP($I3602,mapping!$M$2:$M$4,mapping!$N$2:$N$4,,0)</f>
        <v>On-site</v>
      </c>
    </row>
    <row r="3603" spans="1:17" x14ac:dyDescent="0.25">
      <c r="A3603" s="28">
        <v>2024</v>
      </c>
      <c r="B3603" s="29" t="s">
        <v>21</v>
      </c>
      <c r="C3603" s="29" t="s">
        <v>12</v>
      </c>
      <c r="D3603" s="29" t="s">
        <v>22</v>
      </c>
      <c r="E3603" s="28">
        <v>150000</v>
      </c>
      <c r="F3603" s="29" t="s">
        <v>14</v>
      </c>
      <c r="G3603" s="28">
        <v>150000</v>
      </c>
      <c r="H3603" s="29" t="s">
        <v>17</v>
      </c>
      <c r="I3603" s="28">
        <v>0</v>
      </c>
      <c r="J3603" s="29" t="s">
        <v>17</v>
      </c>
      <c r="K3603" s="29" t="s">
        <v>16</v>
      </c>
      <c r="L3603" s="29" t="str">
        <f>_xlfn.XLOOKUP($D3603,mapping!$B$2:$B$124,mapping!$A$2:$A$124,,0)</f>
        <v>Data Scientist</v>
      </c>
      <c r="M3603" s="29" t="str">
        <f>_xlfn.XLOOKUP($C3603,mapping!$J$2:$J$5,mapping!$K$2:$K$5,,0)</f>
        <v>Full-Time</v>
      </c>
      <c r="N3603" s="29" t="str">
        <f>_xlfn.XLOOKUP($B3603,mapping!$G$2:$G$5,mapping!$H$2:$H$5,,0)</f>
        <v>Senior</v>
      </c>
      <c r="O3603" s="29" t="str">
        <f>_xlfn.XLOOKUP($J3603,mapping!$D$2:$D$56,mapping!$E$2:$E$56,,0)</f>
        <v>United States</v>
      </c>
      <c r="P3603" s="29" t="str">
        <f>_xlfn.XLOOKUP($K3603,mapping!$P$2:$P$4,mapping!$Q$2:$Q$4,,0)</f>
        <v>Medium</v>
      </c>
      <c r="Q3603" s="29" t="str">
        <f>_xlfn.XLOOKUP($I3603,mapping!$M$2:$M$4,mapping!$N$2:$N$4,,0)</f>
        <v>On-site</v>
      </c>
    </row>
    <row r="3604" spans="1:17" x14ac:dyDescent="0.25">
      <c r="A3604" s="28">
        <v>2024</v>
      </c>
      <c r="B3604" s="29" t="s">
        <v>11</v>
      </c>
      <c r="C3604" s="29" t="s">
        <v>12</v>
      </c>
      <c r="D3604" s="29" t="s">
        <v>26</v>
      </c>
      <c r="E3604" s="28">
        <v>110000</v>
      </c>
      <c r="F3604" s="29" t="s">
        <v>14</v>
      </c>
      <c r="G3604" s="28">
        <v>110000</v>
      </c>
      <c r="H3604" s="29" t="s">
        <v>17</v>
      </c>
      <c r="I3604" s="28">
        <v>0</v>
      </c>
      <c r="J3604" s="29" t="s">
        <v>17</v>
      </c>
      <c r="K3604" s="29" t="s">
        <v>16</v>
      </c>
      <c r="L3604" s="29" t="str">
        <f>_xlfn.XLOOKUP($D3604,mapping!$B$2:$B$124,mapping!$A$2:$A$124,,0)</f>
        <v>Data Engineer</v>
      </c>
      <c r="M3604" s="29" t="str">
        <f>_xlfn.XLOOKUP($C3604,mapping!$J$2:$J$5,mapping!$K$2:$K$5,,0)</f>
        <v>Full-Time</v>
      </c>
      <c r="N3604" s="29" t="str">
        <f>_xlfn.XLOOKUP($B3604,mapping!$G$2:$G$5,mapping!$H$2:$H$5,,0)</f>
        <v>Mid-Level</v>
      </c>
      <c r="O3604" s="29" t="str">
        <f>_xlfn.XLOOKUP($J3604,mapping!$D$2:$D$56,mapping!$E$2:$E$56,,0)</f>
        <v>United States</v>
      </c>
      <c r="P3604" s="29" t="str">
        <f>_xlfn.XLOOKUP($K3604,mapping!$P$2:$P$4,mapping!$Q$2:$Q$4,,0)</f>
        <v>Medium</v>
      </c>
      <c r="Q3604" s="29" t="str">
        <f>_xlfn.XLOOKUP($I3604,mapping!$M$2:$M$4,mapping!$N$2:$N$4,,0)</f>
        <v>On-site</v>
      </c>
    </row>
    <row r="3605" spans="1:17" x14ac:dyDescent="0.25">
      <c r="A3605" s="28">
        <v>2022</v>
      </c>
      <c r="B3605" s="29" t="s">
        <v>21</v>
      </c>
      <c r="C3605" s="29" t="s">
        <v>12</v>
      </c>
      <c r="D3605" s="29" t="s">
        <v>22</v>
      </c>
      <c r="E3605" s="28">
        <v>191475</v>
      </c>
      <c r="F3605" s="29" t="s">
        <v>14</v>
      </c>
      <c r="G3605" s="28">
        <v>191475</v>
      </c>
      <c r="H3605" s="29" t="s">
        <v>17</v>
      </c>
      <c r="I3605" s="28">
        <v>100</v>
      </c>
      <c r="J3605" s="29" t="s">
        <v>17</v>
      </c>
      <c r="K3605" s="29" t="s">
        <v>16</v>
      </c>
      <c r="L3605" s="29" t="str">
        <f>_xlfn.XLOOKUP($D3605,mapping!$B$2:$B$124,mapping!$A$2:$A$124,,0)</f>
        <v>Data Scientist</v>
      </c>
      <c r="M3605" s="29" t="str">
        <f>_xlfn.XLOOKUP($C3605,mapping!$J$2:$J$5,mapping!$K$2:$K$5,,0)</f>
        <v>Full-Time</v>
      </c>
      <c r="N3605" s="29" t="str">
        <f>_xlfn.XLOOKUP($B3605,mapping!$G$2:$G$5,mapping!$H$2:$H$5,,0)</f>
        <v>Senior</v>
      </c>
      <c r="O3605" s="29" t="str">
        <f>_xlfn.XLOOKUP($J3605,mapping!$D$2:$D$56,mapping!$E$2:$E$56,,0)</f>
        <v>United States</v>
      </c>
      <c r="P3605" s="29" t="str">
        <f>_xlfn.XLOOKUP($K3605,mapping!$P$2:$P$4,mapping!$Q$2:$Q$4,,0)</f>
        <v>Medium</v>
      </c>
      <c r="Q3605" s="29" t="str">
        <f>_xlfn.XLOOKUP($I3605,mapping!$M$2:$M$4,mapping!$N$2:$N$4,,0)</f>
        <v>Remote</v>
      </c>
    </row>
    <row r="3606" spans="1:17" x14ac:dyDescent="0.25">
      <c r="A3606" s="28">
        <v>2023</v>
      </c>
      <c r="B3606" s="29" t="s">
        <v>21</v>
      </c>
      <c r="C3606" s="29" t="s">
        <v>12</v>
      </c>
      <c r="D3606" s="29" t="s">
        <v>107</v>
      </c>
      <c r="E3606" s="28">
        <v>145000</v>
      </c>
      <c r="F3606" s="29" t="s">
        <v>14</v>
      </c>
      <c r="G3606" s="28">
        <v>145000</v>
      </c>
      <c r="H3606" s="29" t="s">
        <v>17</v>
      </c>
      <c r="I3606" s="28">
        <v>0</v>
      </c>
      <c r="J3606" s="29" t="s">
        <v>17</v>
      </c>
      <c r="K3606" s="29" t="s">
        <v>16</v>
      </c>
      <c r="L3606" s="29" t="str">
        <f>_xlfn.XLOOKUP($D3606,mapping!$B$2:$B$124,mapping!$A$2:$A$124,,0)</f>
        <v>Data Scientist</v>
      </c>
      <c r="M3606" s="29" t="str">
        <f>_xlfn.XLOOKUP($C3606,mapping!$J$2:$J$5,mapping!$K$2:$K$5,,0)</f>
        <v>Full-Time</v>
      </c>
      <c r="N3606" s="29" t="str">
        <f>_xlfn.XLOOKUP($B3606,mapping!$G$2:$G$5,mapping!$H$2:$H$5,,0)</f>
        <v>Senior</v>
      </c>
      <c r="O3606" s="29" t="str">
        <f>_xlfn.XLOOKUP($J3606,mapping!$D$2:$D$56,mapping!$E$2:$E$56,,0)</f>
        <v>United States</v>
      </c>
      <c r="P3606" s="29" t="str">
        <f>_xlfn.XLOOKUP($K3606,mapping!$P$2:$P$4,mapping!$Q$2:$Q$4,,0)</f>
        <v>Medium</v>
      </c>
      <c r="Q3606" s="29" t="str">
        <f>_xlfn.XLOOKUP($I3606,mapping!$M$2:$M$4,mapping!$N$2:$N$4,,0)</f>
        <v>On-site</v>
      </c>
    </row>
    <row r="3607" spans="1:17" x14ac:dyDescent="0.25">
      <c r="A3607" s="28">
        <v>2023</v>
      </c>
      <c r="B3607" s="29" t="s">
        <v>11</v>
      </c>
      <c r="C3607" s="29" t="s">
        <v>12</v>
      </c>
      <c r="D3607" s="29" t="s">
        <v>62</v>
      </c>
      <c r="E3607" s="28">
        <v>165000</v>
      </c>
      <c r="F3607" s="29" t="s">
        <v>14</v>
      </c>
      <c r="G3607" s="28">
        <v>165000</v>
      </c>
      <c r="H3607" s="29" t="s">
        <v>17</v>
      </c>
      <c r="I3607" s="28">
        <v>0</v>
      </c>
      <c r="J3607" s="29" t="s">
        <v>17</v>
      </c>
      <c r="K3607" s="29" t="s">
        <v>16</v>
      </c>
      <c r="L3607" s="29" t="str">
        <f>_xlfn.XLOOKUP($D3607,mapping!$B$2:$B$124,mapping!$A$2:$A$124,,0)</f>
        <v>Business Intelligence</v>
      </c>
      <c r="M3607" s="29" t="str">
        <f>_xlfn.XLOOKUP($C3607,mapping!$J$2:$J$5,mapping!$K$2:$K$5,,0)</f>
        <v>Full-Time</v>
      </c>
      <c r="N3607" s="29" t="str">
        <f>_xlfn.XLOOKUP($B3607,mapping!$G$2:$G$5,mapping!$H$2:$H$5,,0)</f>
        <v>Mid-Level</v>
      </c>
      <c r="O3607" s="29" t="str">
        <f>_xlfn.XLOOKUP($J3607,mapping!$D$2:$D$56,mapping!$E$2:$E$56,,0)</f>
        <v>United States</v>
      </c>
      <c r="P3607" s="29" t="str">
        <f>_xlfn.XLOOKUP($K3607,mapping!$P$2:$P$4,mapping!$Q$2:$Q$4,,0)</f>
        <v>Medium</v>
      </c>
      <c r="Q3607" s="29" t="str">
        <f>_xlfn.XLOOKUP($I3607,mapping!$M$2:$M$4,mapping!$N$2:$N$4,,0)</f>
        <v>On-site</v>
      </c>
    </row>
    <row r="3608" spans="1:17" x14ac:dyDescent="0.25">
      <c r="A3608" s="28">
        <v>2023</v>
      </c>
      <c r="B3608" s="29" t="s">
        <v>25</v>
      </c>
      <c r="C3608" s="29" t="s">
        <v>12</v>
      </c>
      <c r="D3608" s="29" t="s">
        <v>22</v>
      </c>
      <c r="E3608" s="28">
        <v>249600</v>
      </c>
      <c r="F3608" s="29" t="s">
        <v>14</v>
      </c>
      <c r="G3608" s="28">
        <v>249600</v>
      </c>
      <c r="H3608" s="29" t="s">
        <v>17</v>
      </c>
      <c r="I3608" s="28">
        <v>100</v>
      </c>
      <c r="J3608" s="29" t="s">
        <v>17</v>
      </c>
      <c r="K3608" s="29" t="s">
        <v>16</v>
      </c>
      <c r="L3608" s="29" t="str">
        <f>_xlfn.XLOOKUP($D3608,mapping!$B$2:$B$124,mapping!$A$2:$A$124,,0)</f>
        <v>Data Scientist</v>
      </c>
      <c r="M3608" s="29" t="str">
        <f>_xlfn.XLOOKUP($C3608,mapping!$J$2:$J$5,mapping!$K$2:$K$5,,0)</f>
        <v>Full-Time</v>
      </c>
      <c r="N3608" s="29" t="str">
        <f>_xlfn.XLOOKUP($B3608,mapping!$G$2:$G$5,mapping!$H$2:$H$5,,0)</f>
        <v>Executive</v>
      </c>
      <c r="O3608" s="29" t="str">
        <f>_xlfn.XLOOKUP($J3608,mapping!$D$2:$D$56,mapping!$E$2:$E$56,,0)</f>
        <v>United States</v>
      </c>
      <c r="P3608" s="29" t="str">
        <f>_xlfn.XLOOKUP($K3608,mapping!$P$2:$P$4,mapping!$Q$2:$Q$4,,0)</f>
        <v>Medium</v>
      </c>
      <c r="Q3608" s="29" t="str">
        <f>_xlfn.XLOOKUP($I3608,mapping!$M$2:$M$4,mapping!$N$2:$N$4,,0)</f>
        <v>Remote</v>
      </c>
    </row>
    <row r="3609" spans="1:17" x14ac:dyDescent="0.25">
      <c r="A3609" s="28">
        <v>2023</v>
      </c>
      <c r="B3609" s="29" t="s">
        <v>21</v>
      </c>
      <c r="C3609" s="29" t="s">
        <v>12</v>
      </c>
      <c r="D3609" s="29" t="s">
        <v>18</v>
      </c>
      <c r="E3609" s="28">
        <v>127600</v>
      </c>
      <c r="F3609" s="29" t="s">
        <v>14</v>
      </c>
      <c r="G3609" s="28">
        <v>127600</v>
      </c>
      <c r="H3609" s="29" t="s">
        <v>17</v>
      </c>
      <c r="I3609" s="28">
        <v>0</v>
      </c>
      <c r="J3609" s="29" t="s">
        <v>17</v>
      </c>
      <c r="K3609" s="29" t="s">
        <v>16</v>
      </c>
      <c r="L3609" s="29" t="str">
        <f>_xlfn.XLOOKUP($D3609,mapping!$B$2:$B$124,mapping!$A$2:$A$124,,0)</f>
        <v>Machine Learning Engineer</v>
      </c>
      <c r="M3609" s="29" t="str">
        <f>_xlfn.XLOOKUP($C3609,mapping!$J$2:$J$5,mapping!$K$2:$K$5,,0)</f>
        <v>Full-Time</v>
      </c>
      <c r="N3609" s="29" t="str">
        <f>_xlfn.XLOOKUP($B3609,mapping!$G$2:$G$5,mapping!$H$2:$H$5,,0)</f>
        <v>Senior</v>
      </c>
      <c r="O3609" s="29" t="str">
        <f>_xlfn.XLOOKUP($J3609,mapping!$D$2:$D$56,mapping!$E$2:$E$56,,0)</f>
        <v>United States</v>
      </c>
      <c r="P3609" s="29" t="str">
        <f>_xlfn.XLOOKUP($K3609,mapping!$P$2:$P$4,mapping!$Q$2:$Q$4,,0)</f>
        <v>Medium</v>
      </c>
      <c r="Q3609" s="29" t="str">
        <f>_xlfn.XLOOKUP($I3609,mapping!$M$2:$M$4,mapping!$N$2:$N$4,,0)</f>
        <v>On-site</v>
      </c>
    </row>
    <row r="3610" spans="1:17" x14ac:dyDescent="0.25">
      <c r="A3610" s="28">
        <v>2023</v>
      </c>
      <c r="B3610" s="29" t="s">
        <v>21</v>
      </c>
      <c r="C3610" s="29" t="s">
        <v>12</v>
      </c>
      <c r="D3610" s="29" t="s">
        <v>18</v>
      </c>
      <c r="E3610" s="28">
        <v>150000</v>
      </c>
      <c r="F3610" s="29" t="s">
        <v>14</v>
      </c>
      <c r="G3610" s="28">
        <v>150000</v>
      </c>
      <c r="H3610" s="29" t="s">
        <v>17</v>
      </c>
      <c r="I3610" s="28">
        <v>0</v>
      </c>
      <c r="J3610" s="29" t="s">
        <v>17</v>
      </c>
      <c r="K3610" s="29" t="s">
        <v>16</v>
      </c>
      <c r="L3610" s="29" t="str">
        <f>_xlfn.XLOOKUP($D3610,mapping!$B$2:$B$124,mapping!$A$2:$A$124,,0)</f>
        <v>Machine Learning Engineer</v>
      </c>
      <c r="M3610" s="29" t="str">
        <f>_xlfn.XLOOKUP($C3610,mapping!$J$2:$J$5,mapping!$K$2:$K$5,,0)</f>
        <v>Full-Time</v>
      </c>
      <c r="N3610" s="29" t="str">
        <f>_xlfn.XLOOKUP($B3610,mapping!$G$2:$G$5,mapping!$H$2:$H$5,,0)</f>
        <v>Senior</v>
      </c>
      <c r="O3610" s="29" t="str">
        <f>_xlfn.XLOOKUP($J3610,mapping!$D$2:$D$56,mapping!$E$2:$E$56,,0)</f>
        <v>United States</v>
      </c>
      <c r="P3610" s="29" t="str">
        <f>_xlfn.XLOOKUP($K3610,mapping!$P$2:$P$4,mapping!$Q$2:$Q$4,,0)</f>
        <v>Medium</v>
      </c>
      <c r="Q3610" s="29" t="str">
        <f>_xlfn.XLOOKUP($I3610,mapping!$M$2:$M$4,mapping!$N$2:$N$4,,0)</f>
        <v>On-site</v>
      </c>
    </row>
    <row r="3611" spans="1:17" x14ac:dyDescent="0.25">
      <c r="A3611" s="28">
        <v>2023</v>
      </c>
      <c r="B3611" s="29" t="s">
        <v>21</v>
      </c>
      <c r="C3611" s="29" t="s">
        <v>12</v>
      </c>
      <c r="D3611" s="29" t="s">
        <v>18</v>
      </c>
      <c r="E3611" s="28">
        <v>184950</v>
      </c>
      <c r="F3611" s="29" t="s">
        <v>14</v>
      </c>
      <c r="G3611" s="28">
        <v>184950</v>
      </c>
      <c r="H3611" s="29" t="s">
        <v>17</v>
      </c>
      <c r="I3611" s="28">
        <v>0</v>
      </c>
      <c r="J3611" s="29" t="s">
        <v>17</v>
      </c>
      <c r="K3611" s="29" t="s">
        <v>16</v>
      </c>
      <c r="L3611" s="29" t="str">
        <f>_xlfn.XLOOKUP($D3611,mapping!$B$2:$B$124,mapping!$A$2:$A$124,,0)</f>
        <v>Machine Learning Engineer</v>
      </c>
      <c r="M3611" s="29" t="str">
        <f>_xlfn.XLOOKUP($C3611,mapping!$J$2:$J$5,mapping!$K$2:$K$5,,0)</f>
        <v>Full-Time</v>
      </c>
      <c r="N3611" s="29" t="str">
        <f>_xlfn.XLOOKUP($B3611,mapping!$G$2:$G$5,mapping!$H$2:$H$5,,0)</f>
        <v>Senior</v>
      </c>
      <c r="O3611" s="29" t="str">
        <f>_xlfn.XLOOKUP($J3611,mapping!$D$2:$D$56,mapping!$E$2:$E$56,,0)</f>
        <v>United States</v>
      </c>
      <c r="P3611" s="29" t="str">
        <f>_xlfn.XLOOKUP($K3611,mapping!$P$2:$P$4,mapping!$Q$2:$Q$4,,0)</f>
        <v>Medium</v>
      </c>
      <c r="Q3611" s="29" t="str">
        <f>_xlfn.XLOOKUP($I3611,mapping!$M$2:$M$4,mapping!$N$2:$N$4,,0)</f>
        <v>On-site</v>
      </c>
    </row>
    <row r="3612" spans="1:17" x14ac:dyDescent="0.25">
      <c r="A3612" s="28">
        <v>2023</v>
      </c>
      <c r="B3612" s="29" t="s">
        <v>21</v>
      </c>
      <c r="C3612" s="29" t="s">
        <v>12</v>
      </c>
      <c r="D3612" s="29" t="s">
        <v>22</v>
      </c>
      <c r="E3612" s="28">
        <v>171000</v>
      </c>
      <c r="F3612" s="29" t="s">
        <v>14</v>
      </c>
      <c r="G3612" s="28">
        <v>171000</v>
      </c>
      <c r="H3612" s="29" t="s">
        <v>17</v>
      </c>
      <c r="I3612" s="28">
        <v>0</v>
      </c>
      <c r="J3612" s="29" t="s">
        <v>17</v>
      </c>
      <c r="K3612" s="29" t="s">
        <v>16</v>
      </c>
      <c r="L3612" s="29" t="str">
        <f>_xlfn.XLOOKUP($D3612,mapping!$B$2:$B$124,mapping!$A$2:$A$124,,0)</f>
        <v>Data Scientist</v>
      </c>
      <c r="M3612" s="29" t="str">
        <f>_xlfn.XLOOKUP($C3612,mapping!$J$2:$J$5,mapping!$K$2:$K$5,,0)</f>
        <v>Full-Time</v>
      </c>
      <c r="N3612" s="29" t="str">
        <f>_xlfn.XLOOKUP($B3612,mapping!$G$2:$G$5,mapping!$H$2:$H$5,,0)</f>
        <v>Senior</v>
      </c>
      <c r="O3612" s="29" t="str">
        <f>_xlfn.XLOOKUP($J3612,mapping!$D$2:$D$56,mapping!$E$2:$E$56,,0)</f>
        <v>United States</v>
      </c>
      <c r="P3612" s="29" t="str">
        <f>_xlfn.XLOOKUP($K3612,mapping!$P$2:$P$4,mapping!$Q$2:$Q$4,,0)</f>
        <v>Medium</v>
      </c>
      <c r="Q3612" s="29" t="str">
        <f>_xlfn.XLOOKUP($I3612,mapping!$M$2:$M$4,mapping!$N$2:$N$4,,0)</f>
        <v>On-site</v>
      </c>
    </row>
    <row r="3613" spans="1:17" x14ac:dyDescent="0.25">
      <c r="A3613" s="28">
        <v>2023</v>
      </c>
      <c r="B3613" s="29" t="s">
        <v>21</v>
      </c>
      <c r="C3613" s="29" t="s">
        <v>12</v>
      </c>
      <c r="D3613" s="29" t="s">
        <v>22</v>
      </c>
      <c r="E3613" s="28">
        <v>130000</v>
      </c>
      <c r="F3613" s="29" t="s">
        <v>14</v>
      </c>
      <c r="G3613" s="28">
        <v>130000</v>
      </c>
      <c r="H3613" s="29" t="s">
        <v>17</v>
      </c>
      <c r="I3613" s="28">
        <v>100</v>
      </c>
      <c r="J3613" s="29" t="s">
        <v>17</v>
      </c>
      <c r="K3613" s="29" t="s">
        <v>16</v>
      </c>
      <c r="L3613" s="29" t="str">
        <f>_xlfn.XLOOKUP($D3613,mapping!$B$2:$B$124,mapping!$A$2:$A$124,,0)</f>
        <v>Data Scientist</v>
      </c>
      <c r="M3613" s="29" t="str">
        <f>_xlfn.XLOOKUP($C3613,mapping!$J$2:$J$5,mapping!$K$2:$K$5,,0)</f>
        <v>Full-Time</v>
      </c>
      <c r="N3613" s="29" t="str">
        <f>_xlfn.XLOOKUP($B3613,mapping!$G$2:$G$5,mapping!$H$2:$H$5,,0)</f>
        <v>Senior</v>
      </c>
      <c r="O3613" s="29" t="str">
        <f>_xlfn.XLOOKUP($J3613,mapping!$D$2:$D$56,mapping!$E$2:$E$56,,0)</f>
        <v>United States</v>
      </c>
      <c r="P3613" s="29" t="str">
        <f>_xlfn.XLOOKUP($K3613,mapping!$P$2:$P$4,mapping!$Q$2:$Q$4,,0)</f>
        <v>Medium</v>
      </c>
      <c r="Q3613" s="29" t="str">
        <f>_xlfn.XLOOKUP($I3613,mapping!$M$2:$M$4,mapping!$N$2:$N$4,,0)</f>
        <v>Remote</v>
      </c>
    </row>
    <row r="3614" spans="1:17" x14ac:dyDescent="0.25">
      <c r="A3614" s="28">
        <v>2023</v>
      </c>
      <c r="B3614" s="29" t="s">
        <v>11</v>
      </c>
      <c r="C3614" s="29" t="s">
        <v>12</v>
      </c>
      <c r="D3614" s="29" t="s">
        <v>22</v>
      </c>
      <c r="E3614" s="28">
        <v>92000</v>
      </c>
      <c r="F3614" s="29" t="s">
        <v>14</v>
      </c>
      <c r="G3614" s="28">
        <v>92000</v>
      </c>
      <c r="H3614" s="29" t="s">
        <v>17</v>
      </c>
      <c r="I3614" s="28">
        <v>0</v>
      </c>
      <c r="J3614" s="29" t="s">
        <v>17</v>
      </c>
      <c r="K3614" s="29" t="s">
        <v>16</v>
      </c>
      <c r="L3614" s="29" t="str">
        <f>_xlfn.XLOOKUP($D3614,mapping!$B$2:$B$124,mapping!$A$2:$A$124,,0)</f>
        <v>Data Scientist</v>
      </c>
      <c r="M3614" s="29" t="str">
        <f>_xlfn.XLOOKUP($C3614,mapping!$J$2:$J$5,mapping!$K$2:$K$5,,0)</f>
        <v>Full-Time</v>
      </c>
      <c r="N3614" s="29" t="str">
        <f>_xlfn.XLOOKUP($B3614,mapping!$G$2:$G$5,mapping!$H$2:$H$5,,0)</f>
        <v>Mid-Level</v>
      </c>
      <c r="O3614" s="29" t="str">
        <f>_xlfn.XLOOKUP($J3614,mapping!$D$2:$D$56,mapping!$E$2:$E$56,,0)</f>
        <v>United States</v>
      </c>
      <c r="P3614" s="29" t="str">
        <f>_xlfn.XLOOKUP($K3614,mapping!$P$2:$P$4,mapping!$Q$2:$Q$4,,0)</f>
        <v>Medium</v>
      </c>
      <c r="Q3614" s="29" t="str">
        <f>_xlfn.XLOOKUP($I3614,mapping!$M$2:$M$4,mapping!$N$2:$N$4,,0)</f>
        <v>On-site</v>
      </c>
    </row>
    <row r="3615" spans="1:17" x14ac:dyDescent="0.25">
      <c r="A3615" s="28">
        <v>2024</v>
      </c>
      <c r="B3615" s="29" t="s">
        <v>21</v>
      </c>
      <c r="C3615" s="29" t="s">
        <v>12</v>
      </c>
      <c r="D3615" s="29" t="s">
        <v>26</v>
      </c>
      <c r="E3615" s="28">
        <v>160000</v>
      </c>
      <c r="F3615" s="29" t="s">
        <v>14</v>
      </c>
      <c r="G3615" s="28">
        <v>160000</v>
      </c>
      <c r="H3615" s="29" t="s">
        <v>17</v>
      </c>
      <c r="I3615" s="28">
        <v>0</v>
      </c>
      <c r="J3615" s="29" t="s">
        <v>17</v>
      </c>
      <c r="K3615" s="29" t="s">
        <v>16</v>
      </c>
      <c r="L3615" s="29" t="str">
        <f>_xlfn.XLOOKUP($D3615,mapping!$B$2:$B$124,mapping!$A$2:$A$124,,0)</f>
        <v>Data Engineer</v>
      </c>
      <c r="M3615" s="29" t="str">
        <f>_xlfn.XLOOKUP($C3615,mapping!$J$2:$J$5,mapping!$K$2:$K$5,,0)</f>
        <v>Full-Time</v>
      </c>
      <c r="N3615" s="29" t="str">
        <f>_xlfn.XLOOKUP($B3615,mapping!$G$2:$G$5,mapping!$H$2:$H$5,,0)</f>
        <v>Senior</v>
      </c>
      <c r="O3615" s="29" t="str">
        <f>_xlfn.XLOOKUP($J3615,mapping!$D$2:$D$56,mapping!$E$2:$E$56,,0)</f>
        <v>United States</v>
      </c>
      <c r="P3615" s="29" t="str">
        <f>_xlfn.XLOOKUP($K3615,mapping!$P$2:$P$4,mapping!$Q$2:$Q$4,,0)</f>
        <v>Medium</v>
      </c>
      <c r="Q3615" s="29" t="str">
        <f>_xlfn.XLOOKUP($I3615,mapping!$M$2:$M$4,mapping!$N$2:$N$4,,0)</f>
        <v>On-site</v>
      </c>
    </row>
    <row r="3616" spans="1:17" x14ac:dyDescent="0.25">
      <c r="A3616" s="28">
        <v>2023</v>
      </c>
      <c r="B3616" s="29" t="s">
        <v>11</v>
      </c>
      <c r="C3616" s="29" t="s">
        <v>12</v>
      </c>
      <c r="D3616" s="29" t="s">
        <v>22</v>
      </c>
      <c r="E3616" s="28">
        <v>156000</v>
      </c>
      <c r="F3616" s="29" t="s">
        <v>14</v>
      </c>
      <c r="G3616" s="28">
        <v>156000</v>
      </c>
      <c r="H3616" s="29" t="s">
        <v>17</v>
      </c>
      <c r="I3616" s="28">
        <v>0</v>
      </c>
      <c r="J3616" s="29" t="s">
        <v>17</v>
      </c>
      <c r="K3616" s="29" t="s">
        <v>16</v>
      </c>
      <c r="L3616" s="29" t="str">
        <f>_xlfn.XLOOKUP($D3616,mapping!$B$2:$B$124,mapping!$A$2:$A$124,,0)</f>
        <v>Data Scientist</v>
      </c>
      <c r="M3616" s="29" t="str">
        <f>_xlfn.XLOOKUP($C3616,mapping!$J$2:$J$5,mapping!$K$2:$K$5,,0)</f>
        <v>Full-Time</v>
      </c>
      <c r="N3616" s="29" t="str">
        <f>_xlfn.XLOOKUP($B3616,mapping!$G$2:$G$5,mapping!$H$2:$H$5,,0)</f>
        <v>Mid-Level</v>
      </c>
      <c r="O3616" s="29" t="str">
        <f>_xlfn.XLOOKUP($J3616,mapping!$D$2:$D$56,mapping!$E$2:$E$56,,0)</f>
        <v>United States</v>
      </c>
      <c r="P3616" s="29" t="str">
        <f>_xlfn.XLOOKUP($K3616,mapping!$P$2:$P$4,mapping!$Q$2:$Q$4,,0)</f>
        <v>Medium</v>
      </c>
      <c r="Q3616" s="29" t="str">
        <f>_xlfn.XLOOKUP($I3616,mapping!$M$2:$M$4,mapping!$N$2:$N$4,,0)</f>
        <v>On-site</v>
      </c>
    </row>
    <row r="3617" spans="1:17" x14ac:dyDescent="0.25">
      <c r="A3617" s="28">
        <v>2024</v>
      </c>
      <c r="B3617" s="29" t="s">
        <v>21</v>
      </c>
      <c r="C3617" s="29" t="s">
        <v>12</v>
      </c>
      <c r="D3617" s="29" t="s">
        <v>18</v>
      </c>
      <c r="E3617" s="28">
        <v>137930</v>
      </c>
      <c r="F3617" s="29" t="s">
        <v>14</v>
      </c>
      <c r="G3617" s="28">
        <v>137930</v>
      </c>
      <c r="H3617" s="29" t="s">
        <v>45</v>
      </c>
      <c r="I3617" s="28">
        <v>0</v>
      </c>
      <c r="J3617" s="29" t="s">
        <v>45</v>
      </c>
      <c r="K3617" s="29" t="s">
        <v>16</v>
      </c>
      <c r="L3617" s="29" t="str">
        <f>_xlfn.XLOOKUP($D3617,mapping!$B$2:$B$124,mapping!$A$2:$A$124,,0)</f>
        <v>Machine Learning Engineer</v>
      </c>
      <c r="M3617" s="29" t="str">
        <f>_xlfn.XLOOKUP($C3617,mapping!$J$2:$J$5,mapping!$K$2:$K$5,,0)</f>
        <v>Full-Time</v>
      </c>
      <c r="N3617" s="29" t="str">
        <f>_xlfn.XLOOKUP($B3617,mapping!$G$2:$G$5,mapping!$H$2:$H$5,,0)</f>
        <v>Senior</v>
      </c>
      <c r="O3617" s="29" t="str">
        <f>_xlfn.XLOOKUP($J3617,mapping!$D$2:$D$56,mapping!$E$2:$E$56,,0)</f>
        <v>Canada</v>
      </c>
      <c r="P3617" s="29" t="str">
        <f>_xlfn.XLOOKUP($K3617,mapping!$P$2:$P$4,mapping!$Q$2:$Q$4,,0)</f>
        <v>Medium</v>
      </c>
      <c r="Q3617" s="29" t="str">
        <f>_xlfn.XLOOKUP($I3617,mapping!$M$2:$M$4,mapping!$N$2:$N$4,,0)</f>
        <v>On-site</v>
      </c>
    </row>
    <row r="3618" spans="1:17" x14ac:dyDescent="0.25">
      <c r="A3618" s="28">
        <v>2024</v>
      </c>
      <c r="B3618" s="29" t="s">
        <v>21</v>
      </c>
      <c r="C3618" s="29" t="s">
        <v>12</v>
      </c>
      <c r="D3618" s="29" t="s">
        <v>18</v>
      </c>
      <c r="E3618" s="28">
        <v>215000</v>
      </c>
      <c r="F3618" s="29" t="s">
        <v>14</v>
      </c>
      <c r="G3618" s="28">
        <v>215000</v>
      </c>
      <c r="H3618" s="29" t="s">
        <v>17</v>
      </c>
      <c r="I3618" s="28">
        <v>0</v>
      </c>
      <c r="J3618" s="29" t="s">
        <v>17</v>
      </c>
      <c r="K3618" s="29" t="s">
        <v>16</v>
      </c>
      <c r="L3618" s="29" t="str">
        <f>_xlfn.XLOOKUP($D3618,mapping!$B$2:$B$124,mapping!$A$2:$A$124,,0)</f>
        <v>Machine Learning Engineer</v>
      </c>
      <c r="M3618" s="29" t="str">
        <f>_xlfn.XLOOKUP($C3618,mapping!$J$2:$J$5,mapping!$K$2:$K$5,,0)</f>
        <v>Full-Time</v>
      </c>
      <c r="N3618" s="29" t="str">
        <f>_xlfn.XLOOKUP($B3618,mapping!$G$2:$G$5,mapping!$H$2:$H$5,,0)</f>
        <v>Senior</v>
      </c>
      <c r="O3618" s="29" t="str">
        <f>_xlfn.XLOOKUP($J3618,mapping!$D$2:$D$56,mapping!$E$2:$E$56,,0)</f>
        <v>United States</v>
      </c>
      <c r="P3618" s="29" t="str">
        <f>_xlfn.XLOOKUP($K3618,mapping!$P$2:$P$4,mapping!$Q$2:$Q$4,,0)</f>
        <v>Medium</v>
      </c>
      <c r="Q3618" s="29" t="str">
        <f>_xlfn.XLOOKUP($I3618,mapping!$M$2:$M$4,mapping!$N$2:$N$4,,0)</f>
        <v>On-site</v>
      </c>
    </row>
    <row r="3619" spans="1:17" x14ac:dyDescent="0.25">
      <c r="A3619" s="28">
        <v>2024</v>
      </c>
      <c r="B3619" s="29" t="s">
        <v>21</v>
      </c>
      <c r="C3619" s="29" t="s">
        <v>12</v>
      </c>
      <c r="D3619" s="29" t="s">
        <v>26</v>
      </c>
      <c r="E3619" s="28">
        <v>184000</v>
      </c>
      <c r="F3619" s="29" t="s">
        <v>14</v>
      </c>
      <c r="G3619" s="28">
        <v>184000</v>
      </c>
      <c r="H3619" s="29" t="s">
        <v>17</v>
      </c>
      <c r="I3619" s="28">
        <v>0</v>
      </c>
      <c r="J3619" s="29" t="s">
        <v>17</v>
      </c>
      <c r="K3619" s="29" t="s">
        <v>16</v>
      </c>
      <c r="L3619" s="29" t="str">
        <f>_xlfn.XLOOKUP($D3619,mapping!$B$2:$B$124,mapping!$A$2:$A$124,,0)</f>
        <v>Data Engineer</v>
      </c>
      <c r="M3619" s="29" t="str">
        <f>_xlfn.XLOOKUP($C3619,mapping!$J$2:$J$5,mapping!$K$2:$K$5,,0)</f>
        <v>Full-Time</v>
      </c>
      <c r="N3619" s="29" t="str">
        <f>_xlfn.XLOOKUP($B3619,mapping!$G$2:$G$5,mapping!$H$2:$H$5,,0)</f>
        <v>Senior</v>
      </c>
      <c r="O3619" s="29" t="str">
        <f>_xlfn.XLOOKUP($J3619,mapping!$D$2:$D$56,mapping!$E$2:$E$56,,0)</f>
        <v>United States</v>
      </c>
      <c r="P3619" s="29" t="str">
        <f>_xlfn.XLOOKUP($K3619,mapping!$P$2:$P$4,mapping!$Q$2:$Q$4,,0)</f>
        <v>Medium</v>
      </c>
      <c r="Q3619" s="29" t="str">
        <f>_xlfn.XLOOKUP($I3619,mapping!$M$2:$M$4,mapping!$N$2:$N$4,,0)</f>
        <v>On-site</v>
      </c>
    </row>
    <row r="3620" spans="1:17" x14ac:dyDescent="0.25">
      <c r="A3620" s="28">
        <v>2023</v>
      </c>
      <c r="B3620" s="29" t="s">
        <v>21</v>
      </c>
      <c r="C3620" s="29" t="s">
        <v>12</v>
      </c>
      <c r="D3620" s="29" t="s">
        <v>22</v>
      </c>
      <c r="E3620" s="28">
        <v>132000</v>
      </c>
      <c r="F3620" s="29" t="s">
        <v>14</v>
      </c>
      <c r="G3620" s="28">
        <v>132000</v>
      </c>
      <c r="H3620" s="29" t="s">
        <v>17</v>
      </c>
      <c r="I3620" s="28">
        <v>0</v>
      </c>
      <c r="J3620" s="29" t="s">
        <v>17</v>
      </c>
      <c r="K3620" s="29" t="s">
        <v>16</v>
      </c>
      <c r="L3620" s="29" t="str">
        <f>_xlfn.XLOOKUP($D3620,mapping!$B$2:$B$124,mapping!$A$2:$A$124,,0)</f>
        <v>Data Scientist</v>
      </c>
      <c r="M3620" s="29" t="str">
        <f>_xlfn.XLOOKUP($C3620,mapping!$J$2:$J$5,mapping!$K$2:$K$5,,0)</f>
        <v>Full-Time</v>
      </c>
      <c r="N3620" s="29" t="str">
        <f>_xlfn.XLOOKUP($B3620,mapping!$G$2:$G$5,mapping!$H$2:$H$5,,0)</f>
        <v>Senior</v>
      </c>
      <c r="O3620" s="29" t="str">
        <f>_xlfn.XLOOKUP($J3620,mapping!$D$2:$D$56,mapping!$E$2:$E$56,,0)</f>
        <v>United States</v>
      </c>
      <c r="P3620" s="29" t="str">
        <f>_xlfn.XLOOKUP($K3620,mapping!$P$2:$P$4,mapping!$Q$2:$Q$4,,0)</f>
        <v>Medium</v>
      </c>
      <c r="Q3620" s="29" t="str">
        <f>_xlfn.XLOOKUP($I3620,mapping!$M$2:$M$4,mapping!$N$2:$N$4,,0)</f>
        <v>On-site</v>
      </c>
    </row>
    <row r="3621" spans="1:17" x14ac:dyDescent="0.25">
      <c r="A3621" s="28">
        <v>2023</v>
      </c>
      <c r="B3621" s="29" t="s">
        <v>21</v>
      </c>
      <c r="C3621" s="29" t="s">
        <v>12</v>
      </c>
      <c r="D3621" s="29" t="s">
        <v>62</v>
      </c>
      <c r="E3621" s="28">
        <v>79600</v>
      </c>
      <c r="F3621" s="29" t="s">
        <v>14</v>
      </c>
      <c r="G3621" s="28">
        <v>79600</v>
      </c>
      <c r="H3621" s="29" t="s">
        <v>17</v>
      </c>
      <c r="I3621" s="28">
        <v>0</v>
      </c>
      <c r="J3621" s="29" t="s">
        <v>17</v>
      </c>
      <c r="K3621" s="29" t="s">
        <v>33</v>
      </c>
      <c r="L3621" s="29" t="str">
        <f>_xlfn.XLOOKUP($D3621,mapping!$B$2:$B$124,mapping!$A$2:$A$124,,0)</f>
        <v>Business Intelligence</v>
      </c>
      <c r="M3621" s="29" t="str">
        <f>_xlfn.XLOOKUP($C3621,mapping!$J$2:$J$5,mapping!$K$2:$K$5,,0)</f>
        <v>Full-Time</v>
      </c>
      <c r="N3621" s="29" t="str">
        <f>_xlfn.XLOOKUP($B3621,mapping!$G$2:$G$5,mapping!$H$2:$H$5,,0)</f>
        <v>Senior</v>
      </c>
      <c r="O3621" s="29" t="str">
        <f>_xlfn.XLOOKUP($J3621,mapping!$D$2:$D$56,mapping!$E$2:$E$56,,0)</f>
        <v>United States</v>
      </c>
      <c r="P3621" s="29" t="str">
        <f>_xlfn.XLOOKUP($K3621,mapping!$P$2:$P$4,mapping!$Q$2:$Q$4,,0)</f>
        <v>Large</v>
      </c>
      <c r="Q3621" s="29" t="str">
        <f>_xlfn.XLOOKUP($I3621,mapping!$M$2:$M$4,mapping!$N$2:$N$4,,0)</f>
        <v>On-site</v>
      </c>
    </row>
    <row r="3622" spans="1:17" x14ac:dyDescent="0.25">
      <c r="A3622" s="28">
        <v>2023</v>
      </c>
      <c r="B3622" s="29" t="s">
        <v>21</v>
      </c>
      <c r="C3622" s="29" t="s">
        <v>12</v>
      </c>
      <c r="D3622" s="29" t="s">
        <v>34</v>
      </c>
      <c r="E3622" s="28">
        <v>253750</v>
      </c>
      <c r="F3622" s="29" t="s">
        <v>14</v>
      </c>
      <c r="G3622" s="28">
        <v>253750</v>
      </c>
      <c r="H3622" s="29" t="s">
        <v>42</v>
      </c>
      <c r="I3622" s="28">
        <v>0</v>
      </c>
      <c r="J3622" s="29" t="s">
        <v>42</v>
      </c>
      <c r="K3622" s="29" t="s">
        <v>16</v>
      </c>
      <c r="L3622" s="29" t="str">
        <f>_xlfn.XLOOKUP($D3622,mapping!$B$2:$B$124,mapping!$A$2:$A$124,,0)</f>
        <v>Researcher</v>
      </c>
      <c r="M3622" s="29" t="str">
        <f>_xlfn.XLOOKUP($C3622,mapping!$J$2:$J$5,mapping!$K$2:$K$5,,0)</f>
        <v>Full-Time</v>
      </c>
      <c r="N3622" s="29" t="str">
        <f>_xlfn.XLOOKUP($B3622,mapping!$G$2:$G$5,mapping!$H$2:$H$5,,0)</f>
        <v>Senior</v>
      </c>
      <c r="O3622" s="29" t="str">
        <f>_xlfn.XLOOKUP($J3622,mapping!$D$2:$D$56,mapping!$E$2:$E$56,,0)</f>
        <v>Spain</v>
      </c>
      <c r="P3622" s="29" t="str">
        <f>_xlfn.XLOOKUP($K3622,mapping!$P$2:$P$4,mapping!$Q$2:$Q$4,,0)</f>
        <v>Medium</v>
      </c>
      <c r="Q3622" s="29" t="str">
        <f>_xlfn.XLOOKUP($I3622,mapping!$M$2:$M$4,mapping!$N$2:$N$4,,0)</f>
        <v>On-site</v>
      </c>
    </row>
    <row r="3623" spans="1:17" x14ac:dyDescent="0.25">
      <c r="A3623" s="28">
        <v>2023</v>
      </c>
      <c r="B3623" s="29" t="s">
        <v>21</v>
      </c>
      <c r="C3623" s="29" t="s">
        <v>12</v>
      </c>
      <c r="D3623" s="29" t="s">
        <v>26</v>
      </c>
      <c r="E3623" s="28">
        <v>170000</v>
      </c>
      <c r="F3623" s="29" t="s">
        <v>14</v>
      </c>
      <c r="G3623" s="28">
        <v>170000</v>
      </c>
      <c r="H3623" s="29" t="s">
        <v>17</v>
      </c>
      <c r="I3623" s="28">
        <v>0</v>
      </c>
      <c r="J3623" s="29" t="s">
        <v>17</v>
      </c>
      <c r="K3623" s="29" t="s">
        <v>16</v>
      </c>
      <c r="L3623" s="29" t="str">
        <f>_xlfn.XLOOKUP($D3623,mapping!$B$2:$B$124,mapping!$A$2:$A$124,,0)</f>
        <v>Data Engineer</v>
      </c>
      <c r="M3623" s="29" t="str">
        <f>_xlfn.XLOOKUP($C3623,mapping!$J$2:$J$5,mapping!$K$2:$K$5,,0)</f>
        <v>Full-Time</v>
      </c>
      <c r="N3623" s="29" t="str">
        <f>_xlfn.XLOOKUP($B3623,mapping!$G$2:$G$5,mapping!$H$2:$H$5,,0)</f>
        <v>Senior</v>
      </c>
      <c r="O3623" s="29" t="str">
        <f>_xlfn.XLOOKUP($J3623,mapping!$D$2:$D$56,mapping!$E$2:$E$56,,0)</f>
        <v>United States</v>
      </c>
      <c r="P3623" s="29" t="str">
        <f>_xlfn.XLOOKUP($K3623,mapping!$P$2:$P$4,mapping!$Q$2:$Q$4,,0)</f>
        <v>Medium</v>
      </c>
      <c r="Q3623" s="29" t="str">
        <f>_xlfn.XLOOKUP($I3623,mapping!$M$2:$M$4,mapping!$N$2:$N$4,,0)</f>
        <v>On-site</v>
      </c>
    </row>
    <row r="3624" spans="1:17" x14ac:dyDescent="0.25">
      <c r="A3624" s="28">
        <v>2023</v>
      </c>
      <c r="B3624" s="29" t="s">
        <v>21</v>
      </c>
      <c r="C3624" s="29" t="s">
        <v>12</v>
      </c>
      <c r="D3624" s="29" t="s">
        <v>18</v>
      </c>
      <c r="E3624" s="28">
        <v>184000</v>
      </c>
      <c r="F3624" s="29" t="s">
        <v>14</v>
      </c>
      <c r="G3624" s="28">
        <v>184000</v>
      </c>
      <c r="H3624" s="29" t="s">
        <v>17</v>
      </c>
      <c r="I3624" s="28">
        <v>0</v>
      </c>
      <c r="J3624" s="29" t="s">
        <v>17</v>
      </c>
      <c r="K3624" s="29" t="s">
        <v>16</v>
      </c>
      <c r="L3624" s="29" t="str">
        <f>_xlfn.XLOOKUP($D3624,mapping!$B$2:$B$124,mapping!$A$2:$A$124,,0)</f>
        <v>Machine Learning Engineer</v>
      </c>
      <c r="M3624" s="29" t="str">
        <f>_xlfn.XLOOKUP($C3624,mapping!$J$2:$J$5,mapping!$K$2:$K$5,,0)</f>
        <v>Full-Time</v>
      </c>
      <c r="N3624" s="29" t="str">
        <f>_xlfn.XLOOKUP($B3624,mapping!$G$2:$G$5,mapping!$H$2:$H$5,,0)</f>
        <v>Senior</v>
      </c>
      <c r="O3624" s="29" t="str">
        <f>_xlfn.XLOOKUP($J3624,mapping!$D$2:$D$56,mapping!$E$2:$E$56,,0)</f>
        <v>United States</v>
      </c>
      <c r="P3624" s="29" t="str">
        <f>_xlfn.XLOOKUP($K3624,mapping!$P$2:$P$4,mapping!$Q$2:$Q$4,,0)</f>
        <v>Medium</v>
      </c>
      <c r="Q3624" s="29" t="str">
        <f>_xlfn.XLOOKUP($I3624,mapping!$M$2:$M$4,mapping!$N$2:$N$4,,0)</f>
        <v>On-site</v>
      </c>
    </row>
    <row r="3625" spans="1:17" x14ac:dyDescent="0.25">
      <c r="A3625" s="28">
        <v>2023</v>
      </c>
      <c r="B3625" s="29" t="s">
        <v>21</v>
      </c>
      <c r="C3625" s="29" t="s">
        <v>12</v>
      </c>
      <c r="D3625" s="29" t="s">
        <v>71</v>
      </c>
      <c r="E3625" s="28">
        <v>129300</v>
      </c>
      <c r="F3625" s="29" t="s">
        <v>14</v>
      </c>
      <c r="G3625" s="28">
        <v>129300</v>
      </c>
      <c r="H3625" s="29" t="s">
        <v>17</v>
      </c>
      <c r="I3625" s="28">
        <v>0</v>
      </c>
      <c r="J3625" s="29" t="s">
        <v>17</v>
      </c>
      <c r="K3625" s="29" t="s">
        <v>16</v>
      </c>
      <c r="L3625" s="29" t="str">
        <f>_xlfn.XLOOKUP($D3625,mapping!$B$2:$B$124,mapping!$A$2:$A$124,,0)</f>
        <v>Data Scientist</v>
      </c>
      <c r="M3625" s="29" t="str">
        <f>_xlfn.XLOOKUP($C3625,mapping!$J$2:$J$5,mapping!$K$2:$K$5,,0)</f>
        <v>Full-Time</v>
      </c>
      <c r="N3625" s="29" t="str">
        <f>_xlfn.XLOOKUP($B3625,mapping!$G$2:$G$5,mapping!$H$2:$H$5,,0)</f>
        <v>Senior</v>
      </c>
      <c r="O3625" s="29" t="str">
        <f>_xlfn.XLOOKUP($J3625,mapping!$D$2:$D$56,mapping!$E$2:$E$56,,0)</f>
        <v>United States</v>
      </c>
      <c r="P3625" s="29" t="str">
        <f>_xlfn.XLOOKUP($K3625,mapping!$P$2:$P$4,mapping!$Q$2:$Q$4,,0)</f>
        <v>Medium</v>
      </c>
      <c r="Q3625" s="29" t="str">
        <f>_xlfn.XLOOKUP($I3625,mapping!$M$2:$M$4,mapping!$N$2:$N$4,,0)</f>
        <v>On-site</v>
      </c>
    </row>
    <row r="3626" spans="1:17" x14ac:dyDescent="0.25">
      <c r="A3626" s="28">
        <v>2023</v>
      </c>
      <c r="B3626" s="29" t="s">
        <v>21</v>
      </c>
      <c r="C3626" s="29" t="s">
        <v>12</v>
      </c>
      <c r="D3626" s="29" t="s">
        <v>13</v>
      </c>
      <c r="E3626" s="28">
        <v>74400</v>
      </c>
      <c r="F3626" s="29" t="s">
        <v>14</v>
      </c>
      <c r="G3626" s="28">
        <v>74400</v>
      </c>
      <c r="H3626" s="29" t="s">
        <v>17</v>
      </c>
      <c r="I3626" s="28">
        <v>100</v>
      </c>
      <c r="J3626" s="29" t="s">
        <v>17</v>
      </c>
      <c r="K3626" s="29" t="s">
        <v>16</v>
      </c>
      <c r="L3626" s="29" t="str">
        <f>_xlfn.XLOOKUP($D3626,mapping!$B$2:$B$124,mapping!$A$2:$A$124,,0)</f>
        <v>Data Analyst</v>
      </c>
      <c r="M3626" s="29" t="str">
        <f>_xlfn.XLOOKUP($C3626,mapping!$J$2:$J$5,mapping!$K$2:$K$5,,0)</f>
        <v>Full-Time</v>
      </c>
      <c r="N3626" s="29" t="str">
        <f>_xlfn.XLOOKUP($B3626,mapping!$G$2:$G$5,mapping!$H$2:$H$5,,0)</f>
        <v>Senior</v>
      </c>
      <c r="O3626" s="29" t="str">
        <f>_xlfn.XLOOKUP($J3626,mapping!$D$2:$D$56,mapping!$E$2:$E$56,,0)</f>
        <v>United States</v>
      </c>
      <c r="P3626" s="29" t="str">
        <f>_xlfn.XLOOKUP($K3626,mapping!$P$2:$P$4,mapping!$Q$2:$Q$4,,0)</f>
        <v>Medium</v>
      </c>
      <c r="Q3626" s="29" t="str">
        <f>_xlfn.XLOOKUP($I3626,mapping!$M$2:$M$4,mapping!$N$2:$N$4,,0)</f>
        <v>Remote</v>
      </c>
    </row>
    <row r="3627" spans="1:17" x14ac:dyDescent="0.25">
      <c r="A3627" s="28">
        <v>2023</v>
      </c>
      <c r="B3627" s="29" t="s">
        <v>21</v>
      </c>
      <c r="C3627" s="29" t="s">
        <v>12</v>
      </c>
      <c r="D3627" s="29" t="s">
        <v>26</v>
      </c>
      <c r="E3627" s="28">
        <v>130000</v>
      </c>
      <c r="F3627" s="29" t="s">
        <v>14</v>
      </c>
      <c r="G3627" s="28">
        <v>130000</v>
      </c>
      <c r="H3627" s="29" t="s">
        <v>17</v>
      </c>
      <c r="I3627" s="28">
        <v>100</v>
      </c>
      <c r="J3627" s="29" t="s">
        <v>17</v>
      </c>
      <c r="K3627" s="29" t="s">
        <v>16</v>
      </c>
      <c r="L3627" s="29" t="str">
        <f>_xlfn.XLOOKUP($D3627,mapping!$B$2:$B$124,mapping!$A$2:$A$124,,0)</f>
        <v>Data Engineer</v>
      </c>
      <c r="M3627" s="29" t="str">
        <f>_xlfn.XLOOKUP($C3627,mapping!$J$2:$J$5,mapping!$K$2:$K$5,,0)</f>
        <v>Full-Time</v>
      </c>
      <c r="N3627" s="29" t="str">
        <f>_xlfn.XLOOKUP($B3627,mapping!$G$2:$G$5,mapping!$H$2:$H$5,,0)</f>
        <v>Senior</v>
      </c>
      <c r="O3627" s="29" t="str">
        <f>_xlfn.XLOOKUP($J3627,mapping!$D$2:$D$56,mapping!$E$2:$E$56,,0)</f>
        <v>United States</v>
      </c>
      <c r="P3627" s="29" t="str">
        <f>_xlfn.XLOOKUP($K3627,mapping!$P$2:$P$4,mapping!$Q$2:$Q$4,,0)</f>
        <v>Medium</v>
      </c>
      <c r="Q3627" s="29" t="str">
        <f>_xlfn.XLOOKUP($I3627,mapping!$M$2:$M$4,mapping!$N$2:$N$4,,0)</f>
        <v>Remote</v>
      </c>
    </row>
    <row r="3628" spans="1:17" x14ac:dyDescent="0.25">
      <c r="A3628" s="28">
        <v>2023</v>
      </c>
      <c r="B3628" s="29" t="s">
        <v>21</v>
      </c>
      <c r="C3628" s="29" t="s">
        <v>12</v>
      </c>
      <c r="D3628" s="29" t="s">
        <v>26</v>
      </c>
      <c r="E3628" s="28">
        <v>250000</v>
      </c>
      <c r="F3628" s="29" t="s">
        <v>14</v>
      </c>
      <c r="G3628" s="28">
        <v>250000</v>
      </c>
      <c r="H3628" s="29" t="s">
        <v>17</v>
      </c>
      <c r="I3628" s="28">
        <v>100</v>
      </c>
      <c r="J3628" s="29" t="s">
        <v>17</v>
      </c>
      <c r="K3628" s="29" t="s">
        <v>16</v>
      </c>
      <c r="L3628" s="29" t="str">
        <f>_xlfn.XLOOKUP($D3628,mapping!$B$2:$B$124,mapping!$A$2:$A$124,,0)</f>
        <v>Data Engineer</v>
      </c>
      <c r="M3628" s="29" t="str">
        <f>_xlfn.XLOOKUP($C3628,mapping!$J$2:$J$5,mapping!$K$2:$K$5,,0)</f>
        <v>Full-Time</v>
      </c>
      <c r="N3628" s="29" t="str">
        <f>_xlfn.XLOOKUP($B3628,mapping!$G$2:$G$5,mapping!$H$2:$H$5,,0)</f>
        <v>Senior</v>
      </c>
      <c r="O3628" s="29" t="str">
        <f>_xlfn.XLOOKUP($J3628,mapping!$D$2:$D$56,mapping!$E$2:$E$56,,0)</f>
        <v>United States</v>
      </c>
      <c r="P3628" s="29" t="str">
        <f>_xlfn.XLOOKUP($K3628,mapping!$P$2:$P$4,mapping!$Q$2:$Q$4,,0)</f>
        <v>Medium</v>
      </c>
      <c r="Q3628" s="29" t="str">
        <f>_xlfn.XLOOKUP($I3628,mapping!$M$2:$M$4,mapping!$N$2:$N$4,,0)</f>
        <v>Remote</v>
      </c>
    </row>
    <row r="3629" spans="1:17" x14ac:dyDescent="0.25">
      <c r="A3629" s="28">
        <v>2023</v>
      </c>
      <c r="B3629" s="29" t="s">
        <v>25</v>
      </c>
      <c r="C3629" s="29" t="s">
        <v>12</v>
      </c>
      <c r="D3629" s="29" t="s">
        <v>13</v>
      </c>
      <c r="E3629" s="28">
        <v>125000</v>
      </c>
      <c r="F3629" s="29" t="s">
        <v>14</v>
      </c>
      <c r="G3629" s="28">
        <v>125000</v>
      </c>
      <c r="H3629" s="29" t="s">
        <v>17</v>
      </c>
      <c r="I3629" s="28">
        <v>0</v>
      </c>
      <c r="J3629" s="29" t="s">
        <v>17</v>
      </c>
      <c r="K3629" s="29" t="s">
        <v>16</v>
      </c>
      <c r="L3629" s="29" t="str">
        <f>_xlfn.XLOOKUP($D3629,mapping!$B$2:$B$124,mapping!$A$2:$A$124,,0)</f>
        <v>Data Analyst</v>
      </c>
      <c r="M3629" s="29" t="str">
        <f>_xlfn.XLOOKUP($C3629,mapping!$J$2:$J$5,mapping!$K$2:$K$5,,0)</f>
        <v>Full-Time</v>
      </c>
      <c r="N3629" s="29" t="str">
        <f>_xlfn.XLOOKUP($B3629,mapping!$G$2:$G$5,mapping!$H$2:$H$5,,0)</f>
        <v>Executive</v>
      </c>
      <c r="O3629" s="29" t="str">
        <f>_xlfn.XLOOKUP($J3629,mapping!$D$2:$D$56,mapping!$E$2:$E$56,,0)</f>
        <v>United States</v>
      </c>
      <c r="P3629" s="29" t="str">
        <f>_xlfn.XLOOKUP($K3629,mapping!$P$2:$P$4,mapping!$Q$2:$Q$4,,0)</f>
        <v>Medium</v>
      </c>
      <c r="Q3629" s="29" t="str">
        <f>_xlfn.XLOOKUP($I3629,mapping!$M$2:$M$4,mapping!$N$2:$N$4,,0)</f>
        <v>On-site</v>
      </c>
    </row>
    <row r="3630" spans="1:17" x14ac:dyDescent="0.25">
      <c r="A3630" s="28">
        <v>2023</v>
      </c>
      <c r="B3630" s="29" t="s">
        <v>21</v>
      </c>
      <c r="C3630" s="29" t="s">
        <v>12</v>
      </c>
      <c r="D3630" s="29" t="s">
        <v>63</v>
      </c>
      <c r="E3630" s="28">
        <v>115000</v>
      </c>
      <c r="F3630" s="29" t="s">
        <v>14</v>
      </c>
      <c r="G3630" s="28">
        <v>115000</v>
      </c>
      <c r="H3630" s="29" t="s">
        <v>17</v>
      </c>
      <c r="I3630" s="28">
        <v>100</v>
      </c>
      <c r="J3630" s="29" t="s">
        <v>17</v>
      </c>
      <c r="K3630" s="29" t="s">
        <v>16</v>
      </c>
      <c r="L3630" s="29" t="str">
        <f>_xlfn.XLOOKUP($D3630,mapping!$B$2:$B$124,mapping!$A$2:$A$124,,0)</f>
        <v>Data Architect</v>
      </c>
      <c r="M3630" s="29" t="str">
        <f>_xlfn.XLOOKUP($C3630,mapping!$J$2:$J$5,mapping!$K$2:$K$5,,0)</f>
        <v>Full-Time</v>
      </c>
      <c r="N3630" s="29" t="str">
        <f>_xlfn.XLOOKUP($B3630,mapping!$G$2:$G$5,mapping!$H$2:$H$5,,0)</f>
        <v>Senior</v>
      </c>
      <c r="O3630" s="29" t="str">
        <f>_xlfn.XLOOKUP($J3630,mapping!$D$2:$D$56,mapping!$E$2:$E$56,,0)</f>
        <v>United States</v>
      </c>
      <c r="P3630" s="29" t="str">
        <f>_xlfn.XLOOKUP($K3630,mapping!$P$2:$P$4,mapping!$Q$2:$Q$4,,0)</f>
        <v>Medium</v>
      </c>
      <c r="Q3630" s="29" t="str">
        <f>_xlfn.XLOOKUP($I3630,mapping!$M$2:$M$4,mapping!$N$2:$N$4,,0)</f>
        <v>Remote</v>
      </c>
    </row>
    <row r="3631" spans="1:17" x14ac:dyDescent="0.25">
      <c r="A3631" s="28">
        <v>2023</v>
      </c>
      <c r="B3631" s="29" t="s">
        <v>21</v>
      </c>
      <c r="C3631" s="29" t="s">
        <v>12</v>
      </c>
      <c r="D3631" s="29" t="s">
        <v>26</v>
      </c>
      <c r="E3631" s="28">
        <v>65000</v>
      </c>
      <c r="F3631" s="29" t="s">
        <v>19</v>
      </c>
      <c r="G3631" s="28">
        <v>70179</v>
      </c>
      <c r="H3631" s="29" t="s">
        <v>24</v>
      </c>
      <c r="I3631" s="28">
        <v>0</v>
      </c>
      <c r="J3631" s="29" t="s">
        <v>24</v>
      </c>
      <c r="K3631" s="29" t="s">
        <v>16</v>
      </c>
      <c r="L3631" s="29" t="str">
        <f>_xlfn.XLOOKUP($D3631,mapping!$B$2:$B$124,mapping!$A$2:$A$124,,0)</f>
        <v>Data Engineer</v>
      </c>
      <c r="M3631" s="29" t="str">
        <f>_xlfn.XLOOKUP($C3631,mapping!$J$2:$J$5,mapping!$K$2:$K$5,,0)</f>
        <v>Full-Time</v>
      </c>
      <c r="N3631" s="29" t="str">
        <f>_xlfn.XLOOKUP($B3631,mapping!$G$2:$G$5,mapping!$H$2:$H$5,,0)</f>
        <v>Senior</v>
      </c>
      <c r="O3631" s="29" t="str">
        <f>_xlfn.XLOOKUP($J3631,mapping!$D$2:$D$56,mapping!$E$2:$E$56,,0)</f>
        <v>Portugal</v>
      </c>
      <c r="P3631" s="29" t="str">
        <f>_xlfn.XLOOKUP($K3631,mapping!$P$2:$P$4,mapping!$Q$2:$Q$4,,0)</f>
        <v>Medium</v>
      </c>
      <c r="Q3631" s="29" t="str">
        <f>_xlfn.XLOOKUP($I3631,mapping!$M$2:$M$4,mapping!$N$2:$N$4,,0)</f>
        <v>On-site</v>
      </c>
    </row>
    <row r="3632" spans="1:17" x14ac:dyDescent="0.25">
      <c r="A3632" s="28">
        <v>2023</v>
      </c>
      <c r="B3632" s="29" t="s">
        <v>21</v>
      </c>
      <c r="C3632" s="29" t="s">
        <v>12</v>
      </c>
      <c r="D3632" s="29" t="s">
        <v>26</v>
      </c>
      <c r="E3632" s="28">
        <v>182500</v>
      </c>
      <c r="F3632" s="29" t="s">
        <v>14</v>
      </c>
      <c r="G3632" s="28">
        <v>182500</v>
      </c>
      <c r="H3632" s="29" t="s">
        <v>17</v>
      </c>
      <c r="I3632" s="28">
        <v>100</v>
      </c>
      <c r="J3632" s="29" t="s">
        <v>17</v>
      </c>
      <c r="K3632" s="29" t="s">
        <v>16</v>
      </c>
      <c r="L3632" s="29" t="str">
        <f>_xlfn.XLOOKUP($D3632,mapping!$B$2:$B$124,mapping!$A$2:$A$124,,0)</f>
        <v>Data Engineer</v>
      </c>
      <c r="M3632" s="29" t="str">
        <f>_xlfn.XLOOKUP($C3632,mapping!$J$2:$J$5,mapping!$K$2:$K$5,,0)</f>
        <v>Full-Time</v>
      </c>
      <c r="N3632" s="29" t="str">
        <f>_xlfn.XLOOKUP($B3632,mapping!$G$2:$G$5,mapping!$H$2:$H$5,,0)</f>
        <v>Senior</v>
      </c>
      <c r="O3632" s="29" t="str">
        <f>_xlfn.XLOOKUP($J3632,mapping!$D$2:$D$56,mapping!$E$2:$E$56,,0)</f>
        <v>United States</v>
      </c>
      <c r="P3632" s="29" t="str">
        <f>_xlfn.XLOOKUP($K3632,mapping!$P$2:$P$4,mapping!$Q$2:$Q$4,,0)</f>
        <v>Medium</v>
      </c>
      <c r="Q3632" s="29" t="str">
        <f>_xlfn.XLOOKUP($I3632,mapping!$M$2:$M$4,mapping!$N$2:$N$4,,0)</f>
        <v>Remote</v>
      </c>
    </row>
    <row r="3633" spans="1:17" x14ac:dyDescent="0.25">
      <c r="A3633" s="28">
        <v>2022</v>
      </c>
      <c r="B3633" s="29" t="s">
        <v>29</v>
      </c>
      <c r="C3633" s="29" t="s">
        <v>12</v>
      </c>
      <c r="D3633" s="29" t="s">
        <v>13</v>
      </c>
      <c r="E3633" s="28">
        <v>27000</v>
      </c>
      <c r="F3633" s="29" t="s">
        <v>19</v>
      </c>
      <c r="G3633" s="28">
        <v>28368</v>
      </c>
      <c r="H3633" s="29" t="s">
        <v>121</v>
      </c>
      <c r="I3633" s="28">
        <v>50</v>
      </c>
      <c r="J3633" s="29" t="s">
        <v>121</v>
      </c>
      <c r="K3633" s="29" t="s">
        <v>16</v>
      </c>
      <c r="L3633" s="29" t="str">
        <f>_xlfn.XLOOKUP($D3633,mapping!$B$2:$B$124,mapping!$A$2:$A$124,,0)</f>
        <v>Data Analyst</v>
      </c>
      <c r="M3633" s="29" t="str">
        <f>_xlfn.XLOOKUP($C3633,mapping!$J$2:$J$5,mapping!$K$2:$K$5,,0)</f>
        <v>Full-Time</v>
      </c>
      <c r="N3633" s="29" t="str">
        <f>_xlfn.XLOOKUP($B3633,mapping!$G$2:$G$5,mapping!$H$2:$H$5,,0)</f>
        <v>Junior</v>
      </c>
      <c r="O3633" s="29" t="str">
        <f>_xlfn.XLOOKUP($J3633,mapping!$D$2:$D$56,mapping!$E$2:$E$56,,0)</f>
        <v>France</v>
      </c>
      <c r="P3633" s="29" t="str">
        <f>_xlfn.XLOOKUP($K3633,mapping!$P$2:$P$4,mapping!$Q$2:$Q$4,,0)</f>
        <v>Medium</v>
      </c>
      <c r="Q3633" s="29" t="str">
        <f>_xlfn.XLOOKUP($I3633,mapping!$M$2:$M$4,mapping!$N$2:$N$4,,0)</f>
        <v>Hybrid</v>
      </c>
    </row>
    <row r="3634" spans="1:17" x14ac:dyDescent="0.25">
      <c r="A3634" s="28">
        <v>2023</v>
      </c>
      <c r="B3634" s="29" t="s">
        <v>21</v>
      </c>
      <c r="C3634" s="29" t="s">
        <v>12</v>
      </c>
      <c r="D3634" s="29" t="s">
        <v>51</v>
      </c>
      <c r="E3634" s="28">
        <v>222200</v>
      </c>
      <c r="F3634" s="29" t="s">
        <v>14</v>
      </c>
      <c r="G3634" s="28">
        <v>222200</v>
      </c>
      <c r="H3634" s="29" t="s">
        <v>17</v>
      </c>
      <c r="I3634" s="28">
        <v>0</v>
      </c>
      <c r="J3634" s="29" t="s">
        <v>17</v>
      </c>
      <c r="K3634" s="29" t="s">
        <v>33</v>
      </c>
      <c r="L3634" s="29" t="str">
        <f>_xlfn.XLOOKUP($D3634,mapping!$B$2:$B$124,mapping!$A$2:$A$124,,0)</f>
        <v>Applied Scientist</v>
      </c>
      <c r="M3634" s="29" t="str">
        <f>_xlfn.XLOOKUP($C3634,mapping!$J$2:$J$5,mapping!$K$2:$K$5,,0)</f>
        <v>Full-Time</v>
      </c>
      <c r="N3634" s="29" t="str">
        <f>_xlfn.XLOOKUP($B3634,mapping!$G$2:$G$5,mapping!$H$2:$H$5,,0)</f>
        <v>Senior</v>
      </c>
      <c r="O3634" s="29" t="str">
        <f>_xlfn.XLOOKUP($J3634,mapping!$D$2:$D$56,mapping!$E$2:$E$56,,0)</f>
        <v>United States</v>
      </c>
      <c r="P3634" s="29" t="str">
        <f>_xlfn.XLOOKUP($K3634,mapping!$P$2:$P$4,mapping!$Q$2:$Q$4,,0)</f>
        <v>Large</v>
      </c>
      <c r="Q3634" s="29" t="str">
        <f>_xlfn.XLOOKUP($I3634,mapping!$M$2:$M$4,mapping!$N$2:$N$4,,0)</f>
        <v>On-site</v>
      </c>
    </row>
    <row r="3635" spans="1:17" x14ac:dyDescent="0.25">
      <c r="A3635" s="28">
        <v>2022</v>
      </c>
      <c r="B3635" s="29" t="s">
        <v>11</v>
      </c>
      <c r="C3635" s="29" t="s">
        <v>12</v>
      </c>
      <c r="D3635" s="29" t="s">
        <v>22</v>
      </c>
      <c r="E3635" s="28">
        <v>90000</v>
      </c>
      <c r="F3635" s="29" t="s">
        <v>14</v>
      </c>
      <c r="G3635" s="28">
        <v>90000</v>
      </c>
      <c r="H3635" s="29" t="s">
        <v>17</v>
      </c>
      <c r="I3635" s="28">
        <v>0</v>
      </c>
      <c r="J3635" s="29" t="s">
        <v>17</v>
      </c>
      <c r="K3635" s="29" t="s">
        <v>16</v>
      </c>
      <c r="L3635" s="29" t="str">
        <f>_xlfn.XLOOKUP($D3635,mapping!$B$2:$B$124,mapping!$A$2:$A$124,,0)</f>
        <v>Data Scientist</v>
      </c>
      <c r="M3635" s="29" t="str">
        <f>_xlfn.XLOOKUP($C3635,mapping!$J$2:$J$5,mapping!$K$2:$K$5,,0)</f>
        <v>Full-Time</v>
      </c>
      <c r="N3635" s="29" t="str">
        <f>_xlfn.XLOOKUP($B3635,mapping!$G$2:$G$5,mapping!$H$2:$H$5,,0)</f>
        <v>Mid-Level</v>
      </c>
      <c r="O3635" s="29" t="str">
        <f>_xlfn.XLOOKUP($J3635,mapping!$D$2:$D$56,mapping!$E$2:$E$56,,0)</f>
        <v>United States</v>
      </c>
      <c r="P3635" s="29" t="str">
        <f>_xlfn.XLOOKUP($K3635,mapping!$P$2:$P$4,mapping!$Q$2:$Q$4,,0)</f>
        <v>Medium</v>
      </c>
      <c r="Q3635" s="29" t="str">
        <f>_xlfn.XLOOKUP($I3635,mapping!$M$2:$M$4,mapping!$N$2:$N$4,,0)</f>
        <v>On-site</v>
      </c>
    </row>
    <row r="3636" spans="1:17" x14ac:dyDescent="0.25">
      <c r="A3636" s="28">
        <v>2023</v>
      </c>
      <c r="B3636" s="29" t="s">
        <v>21</v>
      </c>
      <c r="C3636" s="29" t="s">
        <v>12</v>
      </c>
      <c r="D3636" s="29" t="s">
        <v>18</v>
      </c>
      <c r="E3636" s="28">
        <v>250000</v>
      </c>
      <c r="F3636" s="29" t="s">
        <v>14</v>
      </c>
      <c r="G3636" s="28">
        <v>250000</v>
      </c>
      <c r="H3636" s="29" t="s">
        <v>17</v>
      </c>
      <c r="I3636" s="28">
        <v>0</v>
      </c>
      <c r="J3636" s="29" t="s">
        <v>17</v>
      </c>
      <c r="K3636" s="29" t="s">
        <v>16</v>
      </c>
      <c r="L3636" s="29" t="str">
        <f>_xlfn.XLOOKUP($D3636,mapping!$B$2:$B$124,mapping!$A$2:$A$124,,0)</f>
        <v>Machine Learning Engineer</v>
      </c>
      <c r="M3636" s="29" t="str">
        <f>_xlfn.XLOOKUP($C3636,mapping!$J$2:$J$5,mapping!$K$2:$K$5,,0)</f>
        <v>Full-Time</v>
      </c>
      <c r="N3636" s="29" t="str">
        <f>_xlfn.XLOOKUP($B3636,mapping!$G$2:$G$5,mapping!$H$2:$H$5,,0)</f>
        <v>Senior</v>
      </c>
      <c r="O3636" s="29" t="str">
        <f>_xlfn.XLOOKUP($J3636,mapping!$D$2:$D$56,mapping!$E$2:$E$56,,0)</f>
        <v>United States</v>
      </c>
      <c r="P3636" s="29" t="str">
        <f>_xlfn.XLOOKUP($K3636,mapping!$P$2:$P$4,mapping!$Q$2:$Q$4,,0)</f>
        <v>Medium</v>
      </c>
      <c r="Q3636" s="29" t="str">
        <f>_xlfn.XLOOKUP($I3636,mapping!$M$2:$M$4,mapping!$N$2:$N$4,,0)</f>
        <v>On-site</v>
      </c>
    </row>
    <row r="3637" spans="1:17" x14ac:dyDescent="0.25">
      <c r="A3637" s="28">
        <v>2023</v>
      </c>
      <c r="B3637" s="29" t="s">
        <v>21</v>
      </c>
      <c r="C3637" s="29" t="s">
        <v>12</v>
      </c>
      <c r="D3637" s="29" t="s">
        <v>63</v>
      </c>
      <c r="E3637" s="28">
        <v>200000</v>
      </c>
      <c r="F3637" s="29" t="s">
        <v>14</v>
      </c>
      <c r="G3637" s="28">
        <v>200000</v>
      </c>
      <c r="H3637" s="29" t="s">
        <v>17</v>
      </c>
      <c r="I3637" s="28">
        <v>100</v>
      </c>
      <c r="J3637" s="29" t="s">
        <v>17</v>
      </c>
      <c r="K3637" s="29" t="s">
        <v>16</v>
      </c>
      <c r="L3637" s="29" t="str">
        <f>_xlfn.XLOOKUP($D3637,mapping!$B$2:$B$124,mapping!$A$2:$A$124,,0)</f>
        <v>Data Architect</v>
      </c>
      <c r="M3637" s="29" t="str">
        <f>_xlfn.XLOOKUP($C3637,mapping!$J$2:$J$5,mapping!$K$2:$K$5,,0)</f>
        <v>Full-Time</v>
      </c>
      <c r="N3637" s="29" t="str">
        <f>_xlfn.XLOOKUP($B3637,mapping!$G$2:$G$5,mapping!$H$2:$H$5,,0)</f>
        <v>Senior</v>
      </c>
      <c r="O3637" s="29" t="str">
        <f>_xlfn.XLOOKUP($J3637,mapping!$D$2:$D$56,mapping!$E$2:$E$56,,0)</f>
        <v>United States</v>
      </c>
      <c r="P3637" s="29" t="str">
        <f>_xlfn.XLOOKUP($K3637,mapping!$P$2:$P$4,mapping!$Q$2:$Q$4,,0)</f>
        <v>Medium</v>
      </c>
      <c r="Q3637" s="29" t="str">
        <f>_xlfn.XLOOKUP($I3637,mapping!$M$2:$M$4,mapping!$N$2:$N$4,,0)</f>
        <v>Remote</v>
      </c>
    </row>
    <row r="3638" spans="1:17" x14ac:dyDescent="0.25">
      <c r="A3638" s="28">
        <v>2024</v>
      </c>
      <c r="B3638" s="29" t="s">
        <v>21</v>
      </c>
      <c r="C3638" s="29" t="s">
        <v>12</v>
      </c>
      <c r="D3638" s="29" t="s">
        <v>63</v>
      </c>
      <c r="E3638" s="28">
        <v>178600</v>
      </c>
      <c r="F3638" s="29" t="s">
        <v>14</v>
      </c>
      <c r="G3638" s="28">
        <v>178600</v>
      </c>
      <c r="H3638" s="29" t="s">
        <v>17</v>
      </c>
      <c r="I3638" s="28">
        <v>0</v>
      </c>
      <c r="J3638" s="29" t="s">
        <v>17</v>
      </c>
      <c r="K3638" s="29" t="s">
        <v>16</v>
      </c>
      <c r="L3638" s="29" t="str">
        <f>_xlfn.XLOOKUP($D3638,mapping!$B$2:$B$124,mapping!$A$2:$A$124,,0)</f>
        <v>Data Architect</v>
      </c>
      <c r="M3638" s="29" t="str">
        <f>_xlfn.XLOOKUP($C3638,mapping!$J$2:$J$5,mapping!$K$2:$K$5,,0)</f>
        <v>Full-Time</v>
      </c>
      <c r="N3638" s="29" t="str">
        <f>_xlfn.XLOOKUP($B3638,mapping!$G$2:$G$5,mapping!$H$2:$H$5,,0)</f>
        <v>Senior</v>
      </c>
      <c r="O3638" s="29" t="str">
        <f>_xlfn.XLOOKUP($J3638,mapping!$D$2:$D$56,mapping!$E$2:$E$56,,0)</f>
        <v>United States</v>
      </c>
      <c r="P3638" s="29" t="str">
        <f>_xlfn.XLOOKUP($K3638,mapping!$P$2:$P$4,mapping!$Q$2:$Q$4,,0)</f>
        <v>Medium</v>
      </c>
      <c r="Q3638" s="29" t="str">
        <f>_xlfn.XLOOKUP($I3638,mapping!$M$2:$M$4,mapping!$N$2:$N$4,,0)</f>
        <v>On-site</v>
      </c>
    </row>
    <row r="3639" spans="1:17" x14ac:dyDescent="0.25">
      <c r="A3639" s="28">
        <v>2023</v>
      </c>
      <c r="B3639" s="29" t="s">
        <v>11</v>
      </c>
      <c r="C3639" s="29" t="s">
        <v>12</v>
      </c>
      <c r="D3639" s="29" t="s">
        <v>13</v>
      </c>
      <c r="E3639" s="28">
        <v>125000</v>
      </c>
      <c r="F3639" s="29" t="s">
        <v>14</v>
      </c>
      <c r="G3639" s="28">
        <v>125000</v>
      </c>
      <c r="H3639" s="29" t="s">
        <v>17</v>
      </c>
      <c r="I3639" s="28">
        <v>0</v>
      </c>
      <c r="J3639" s="29" t="s">
        <v>17</v>
      </c>
      <c r="K3639" s="29" t="s">
        <v>16</v>
      </c>
      <c r="L3639" s="29" t="str">
        <f>_xlfn.XLOOKUP($D3639,mapping!$B$2:$B$124,mapping!$A$2:$A$124,,0)</f>
        <v>Data Analyst</v>
      </c>
      <c r="M3639" s="29" t="str">
        <f>_xlfn.XLOOKUP($C3639,mapping!$J$2:$J$5,mapping!$K$2:$K$5,,0)</f>
        <v>Full-Time</v>
      </c>
      <c r="N3639" s="29" t="str">
        <f>_xlfn.XLOOKUP($B3639,mapping!$G$2:$G$5,mapping!$H$2:$H$5,,0)</f>
        <v>Mid-Level</v>
      </c>
      <c r="O3639" s="29" t="str">
        <f>_xlfn.XLOOKUP($J3639,mapping!$D$2:$D$56,mapping!$E$2:$E$56,,0)</f>
        <v>United States</v>
      </c>
      <c r="P3639" s="29" t="str">
        <f>_xlfn.XLOOKUP($K3639,mapping!$P$2:$P$4,mapping!$Q$2:$Q$4,,0)</f>
        <v>Medium</v>
      </c>
      <c r="Q3639" s="29" t="str">
        <f>_xlfn.XLOOKUP($I3639,mapping!$M$2:$M$4,mapping!$N$2:$N$4,,0)</f>
        <v>On-site</v>
      </c>
    </row>
    <row r="3640" spans="1:17" x14ac:dyDescent="0.25">
      <c r="A3640" s="28">
        <v>2024</v>
      </c>
      <c r="B3640" s="29" t="s">
        <v>29</v>
      </c>
      <c r="C3640" s="29" t="s">
        <v>12</v>
      </c>
      <c r="D3640" s="29" t="s">
        <v>13</v>
      </c>
      <c r="E3640" s="28">
        <v>90000</v>
      </c>
      <c r="F3640" s="29" t="s">
        <v>14</v>
      </c>
      <c r="G3640" s="28">
        <v>90000</v>
      </c>
      <c r="H3640" s="29" t="s">
        <v>17</v>
      </c>
      <c r="I3640" s="28">
        <v>0</v>
      </c>
      <c r="J3640" s="29" t="s">
        <v>17</v>
      </c>
      <c r="K3640" s="29" t="s">
        <v>16</v>
      </c>
      <c r="L3640" s="29" t="str">
        <f>_xlfn.XLOOKUP($D3640,mapping!$B$2:$B$124,mapping!$A$2:$A$124,,0)</f>
        <v>Data Analyst</v>
      </c>
      <c r="M3640" s="29" t="str">
        <f>_xlfn.XLOOKUP($C3640,mapping!$J$2:$J$5,mapping!$K$2:$K$5,,0)</f>
        <v>Full-Time</v>
      </c>
      <c r="N3640" s="29" t="str">
        <f>_xlfn.XLOOKUP($B3640,mapping!$G$2:$G$5,mapping!$H$2:$H$5,,0)</f>
        <v>Junior</v>
      </c>
      <c r="O3640" s="29" t="str">
        <f>_xlfn.XLOOKUP($J3640,mapping!$D$2:$D$56,mapping!$E$2:$E$56,,0)</f>
        <v>United States</v>
      </c>
      <c r="P3640" s="29" t="str">
        <f>_xlfn.XLOOKUP($K3640,mapping!$P$2:$P$4,mapping!$Q$2:$Q$4,,0)</f>
        <v>Medium</v>
      </c>
      <c r="Q3640" s="29" t="str">
        <f>_xlfn.XLOOKUP($I3640,mapping!$M$2:$M$4,mapping!$N$2:$N$4,,0)</f>
        <v>On-site</v>
      </c>
    </row>
    <row r="3641" spans="1:17" x14ac:dyDescent="0.25">
      <c r="A3641" s="28">
        <v>2023</v>
      </c>
      <c r="B3641" s="29" t="s">
        <v>11</v>
      </c>
      <c r="C3641" s="29" t="s">
        <v>12</v>
      </c>
      <c r="D3641" s="29" t="s">
        <v>22</v>
      </c>
      <c r="E3641" s="28">
        <v>80000</v>
      </c>
      <c r="F3641" s="29" t="s">
        <v>27</v>
      </c>
      <c r="G3641" s="28">
        <v>98432</v>
      </c>
      <c r="H3641" s="29" t="s">
        <v>28</v>
      </c>
      <c r="I3641" s="28">
        <v>0</v>
      </c>
      <c r="J3641" s="29" t="s">
        <v>28</v>
      </c>
      <c r="K3641" s="29" t="s">
        <v>16</v>
      </c>
      <c r="L3641" s="29" t="str">
        <f>_xlfn.XLOOKUP($D3641,mapping!$B$2:$B$124,mapping!$A$2:$A$124,,0)</f>
        <v>Data Scientist</v>
      </c>
      <c r="M3641" s="29" t="str">
        <f>_xlfn.XLOOKUP($C3641,mapping!$J$2:$J$5,mapping!$K$2:$K$5,,0)</f>
        <v>Full-Time</v>
      </c>
      <c r="N3641" s="29" t="str">
        <f>_xlfn.XLOOKUP($B3641,mapping!$G$2:$G$5,mapping!$H$2:$H$5,,0)</f>
        <v>Mid-Level</v>
      </c>
      <c r="O3641" s="29" t="str">
        <f>_xlfn.XLOOKUP($J3641,mapping!$D$2:$D$56,mapping!$E$2:$E$56,,0)</f>
        <v>United Kingdom</v>
      </c>
      <c r="P3641" s="29" t="str">
        <f>_xlfn.XLOOKUP($K3641,mapping!$P$2:$P$4,mapping!$Q$2:$Q$4,,0)</f>
        <v>Medium</v>
      </c>
      <c r="Q3641" s="29" t="str">
        <f>_xlfn.XLOOKUP($I3641,mapping!$M$2:$M$4,mapping!$N$2:$N$4,,0)</f>
        <v>On-site</v>
      </c>
    </row>
    <row r="3642" spans="1:17" x14ac:dyDescent="0.25">
      <c r="A3642" s="28">
        <v>2023</v>
      </c>
      <c r="B3642" s="29" t="s">
        <v>21</v>
      </c>
      <c r="C3642" s="29" t="s">
        <v>12</v>
      </c>
      <c r="D3642" s="29" t="s">
        <v>63</v>
      </c>
      <c r="E3642" s="28">
        <v>234000</v>
      </c>
      <c r="F3642" s="29" t="s">
        <v>14</v>
      </c>
      <c r="G3642" s="28">
        <v>234000</v>
      </c>
      <c r="H3642" s="29" t="s">
        <v>17</v>
      </c>
      <c r="I3642" s="28">
        <v>100</v>
      </c>
      <c r="J3642" s="29" t="s">
        <v>17</v>
      </c>
      <c r="K3642" s="29" t="s">
        <v>16</v>
      </c>
      <c r="L3642" s="29" t="str">
        <f>_xlfn.XLOOKUP($D3642,mapping!$B$2:$B$124,mapping!$A$2:$A$124,,0)</f>
        <v>Data Architect</v>
      </c>
      <c r="M3642" s="29" t="str">
        <f>_xlfn.XLOOKUP($C3642,mapping!$J$2:$J$5,mapping!$K$2:$K$5,,0)</f>
        <v>Full-Time</v>
      </c>
      <c r="N3642" s="29" t="str">
        <f>_xlfn.XLOOKUP($B3642,mapping!$G$2:$G$5,mapping!$H$2:$H$5,,0)</f>
        <v>Senior</v>
      </c>
      <c r="O3642" s="29" t="str">
        <f>_xlfn.XLOOKUP($J3642,mapping!$D$2:$D$56,mapping!$E$2:$E$56,,0)</f>
        <v>United States</v>
      </c>
      <c r="P3642" s="29" t="str">
        <f>_xlfn.XLOOKUP($K3642,mapping!$P$2:$P$4,mapping!$Q$2:$Q$4,,0)</f>
        <v>Medium</v>
      </c>
      <c r="Q3642" s="29" t="str">
        <f>_xlfn.XLOOKUP($I3642,mapping!$M$2:$M$4,mapping!$N$2:$N$4,,0)</f>
        <v>Remote</v>
      </c>
    </row>
    <row r="3643" spans="1:17" x14ac:dyDescent="0.25">
      <c r="A3643" s="28">
        <v>2022</v>
      </c>
      <c r="B3643" s="29" t="s">
        <v>11</v>
      </c>
      <c r="C3643" s="29" t="s">
        <v>12</v>
      </c>
      <c r="D3643" s="29" t="s">
        <v>54</v>
      </c>
      <c r="E3643" s="28">
        <v>137000</v>
      </c>
      <c r="F3643" s="29" t="s">
        <v>94</v>
      </c>
      <c r="G3643" s="28">
        <v>105236</v>
      </c>
      <c r="H3643" s="29" t="s">
        <v>45</v>
      </c>
      <c r="I3643" s="28">
        <v>50</v>
      </c>
      <c r="J3643" s="29" t="s">
        <v>45</v>
      </c>
      <c r="K3643" s="29" t="s">
        <v>33</v>
      </c>
      <c r="L3643" s="29" t="str">
        <f>_xlfn.XLOOKUP($D3643,mapping!$B$2:$B$124,mapping!$A$2:$A$124,,0)</f>
        <v>Researcher</v>
      </c>
      <c r="M3643" s="29" t="str">
        <f>_xlfn.XLOOKUP($C3643,mapping!$J$2:$J$5,mapping!$K$2:$K$5,,0)</f>
        <v>Full-Time</v>
      </c>
      <c r="N3643" s="29" t="str">
        <f>_xlfn.XLOOKUP($B3643,mapping!$G$2:$G$5,mapping!$H$2:$H$5,,0)</f>
        <v>Mid-Level</v>
      </c>
      <c r="O3643" s="29" t="str">
        <f>_xlfn.XLOOKUP($J3643,mapping!$D$2:$D$56,mapping!$E$2:$E$56,,0)</f>
        <v>Canada</v>
      </c>
      <c r="P3643" s="29" t="str">
        <f>_xlfn.XLOOKUP($K3643,mapping!$P$2:$P$4,mapping!$Q$2:$Q$4,,0)</f>
        <v>Large</v>
      </c>
      <c r="Q3643" s="29" t="str">
        <f>_xlfn.XLOOKUP($I3643,mapping!$M$2:$M$4,mapping!$N$2:$N$4,,0)</f>
        <v>Hybrid</v>
      </c>
    </row>
    <row r="3644" spans="1:17" x14ac:dyDescent="0.25">
      <c r="A3644" s="28">
        <v>2023</v>
      </c>
      <c r="B3644" s="29" t="s">
        <v>21</v>
      </c>
      <c r="C3644" s="29" t="s">
        <v>12</v>
      </c>
      <c r="D3644" s="29" t="s">
        <v>13</v>
      </c>
      <c r="E3644" s="28">
        <v>125000</v>
      </c>
      <c r="F3644" s="29" t="s">
        <v>14</v>
      </c>
      <c r="G3644" s="28">
        <v>125000</v>
      </c>
      <c r="H3644" s="29" t="s">
        <v>17</v>
      </c>
      <c r="I3644" s="28">
        <v>0</v>
      </c>
      <c r="J3644" s="29" t="s">
        <v>17</v>
      </c>
      <c r="K3644" s="29" t="s">
        <v>16</v>
      </c>
      <c r="L3644" s="29" t="str">
        <f>_xlfn.XLOOKUP($D3644,mapping!$B$2:$B$124,mapping!$A$2:$A$124,,0)</f>
        <v>Data Analyst</v>
      </c>
      <c r="M3644" s="29" t="str">
        <f>_xlfn.XLOOKUP($C3644,mapping!$J$2:$J$5,mapping!$K$2:$K$5,,0)</f>
        <v>Full-Time</v>
      </c>
      <c r="N3644" s="29" t="str">
        <f>_xlfn.XLOOKUP($B3644,mapping!$G$2:$G$5,mapping!$H$2:$H$5,,0)</f>
        <v>Senior</v>
      </c>
      <c r="O3644" s="29" t="str">
        <f>_xlfn.XLOOKUP($J3644,mapping!$D$2:$D$56,mapping!$E$2:$E$56,,0)</f>
        <v>United States</v>
      </c>
      <c r="P3644" s="29" t="str">
        <f>_xlfn.XLOOKUP($K3644,mapping!$P$2:$P$4,mapping!$Q$2:$Q$4,,0)</f>
        <v>Medium</v>
      </c>
      <c r="Q3644" s="29" t="str">
        <f>_xlfn.XLOOKUP($I3644,mapping!$M$2:$M$4,mapping!$N$2:$N$4,,0)</f>
        <v>On-site</v>
      </c>
    </row>
    <row r="3645" spans="1:17" x14ac:dyDescent="0.25">
      <c r="A3645" s="28">
        <v>2023</v>
      </c>
      <c r="B3645" s="29" t="s">
        <v>11</v>
      </c>
      <c r="C3645" s="29" t="s">
        <v>12</v>
      </c>
      <c r="D3645" s="29" t="s">
        <v>26</v>
      </c>
      <c r="E3645" s="28">
        <v>90000</v>
      </c>
      <c r="F3645" s="29" t="s">
        <v>14</v>
      </c>
      <c r="G3645" s="28">
        <v>90000</v>
      </c>
      <c r="H3645" s="29" t="s">
        <v>17</v>
      </c>
      <c r="I3645" s="28">
        <v>0</v>
      </c>
      <c r="J3645" s="29" t="s">
        <v>17</v>
      </c>
      <c r="K3645" s="29" t="s">
        <v>16</v>
      </c>
      <c r="L3645" s="29" t="str">
        <f>_xlfn.XLOOKUP($D3645,mapping!$B$2:$B$124,mapping!$A$2:$A$124,,0)</f>
        <v>Data Engineer</v>
      </c>
      <c r="M3645" s="29" t="str">
        <f>_xlfn.XLOOKUP($C3645,mapping!$J$2:$J$5,mapping!$K$2:$K$5,,0)</f>
        <v>Full-Time</v>
      </c>
      <c r="N3645" s="29" t="str">
        <f>_xlfn.XLOOKUP($B3645,mapping!$G$2:$G$5,mapping!$H$2:$H$5,,0)</f>
        <v>Mid-Level</v>
      </c>
      <c r="O3645" s="29" t="str">
        <f>_xlfn.XLOOKUP($J3645,mapping!$D$2:$D$56,mapping!$E$2:$E$56,,0)</f>
        <v>United States</v>
      </c>
      <c r="P3645" s="29" t="str">
        <f>_xlfn.XLOOKUP($K3645,mapping!$P$2:$P$4,mapping!$Q$2:$Q$4,,0)</f>
        <v>Medium</v>
      </c>
      <c r="Q3645" s="29" t="str">
        <f>_xlfn.XLOOKUP($I3645,mapping!$M$2:$M$4,mapping!$N$2:$N$4,,0)</f>
        <v>On-site</v>
      </c>
    </row>
    <row r="3646" spans="1:17" x14ac:dyDescent="0.25">
      <c r="A3646" s="28">
        <v>2023</v>
      </c>
      <c r="B3646" s="29" t="s">
        <v>21</v>
      </c>
      <c r="C3646" s="29" t="s">
        <v>12</v>
      </c>
      <c r="D3646" s="29" t="s">
        <v>18</v>
      </c>
      <c r="E3646" s="28">
        <v>127000</v>
      </c>
      <c r="F3646" s="29" t="s">
        <v>14</v>
      </c>
      <c r="G3646" s="28">
        <v>127000</v>
      </c>
      <c r="H3646" s="29" t="s">
        <v>17</v>
      </c>
      <c r="I3646" s="28">
        <v>0</v>
      </c>
      <c r="J3646" s="29" t="s">
        <v>17</v>
      </c>
      <c r="K3646" s="29" t="s">
        <v>16</v>
      </c>
      <c r="L3646" s="29" t="str">
        <f>_xlfn.XLOOKUP($D3646,mapping!$B$2:$B$124,mapping!$A$2:$A$124,,0)</f>
        <v>Machine Learning Engineer</v>
      </c>
      <c r="M3646" s="29" t="str">
        <f>_xlfn.XLOOKUP($C3646,mapping!$J$2:$J$5,mapping!$K$2:$K$5,,0)</f>
        <v>Full-Time</v>
      </c>
      <c r="N3646" s="29" t="str">
        <f>_xlfn.XLOOKUP($B3646,mapping!$G$2:$G$5,mapping!$H$2:$H$5,,0)</f>
        <v>Senior</v>
      </c>
      <c r="O3646" s="29" t="str">
        <f>_xlfn.XLOOKUP($J3646,mapping!$D$2:$D$56,mapping!$E$2:$E$56,,0)</f>
        <v>United States</v>
      </c>
      <c r="P3646" s="29" t="str">
        <f>_xlfn.XLOOKUP($K3646,mapping!$P$2:$P$4,mapping!$Q$2:$Q$4,,0)</f>
        <v>Medium</v>
      </c>
      <c r="Q3646" s="29" t="str">
        <f>_xlfn.XLOOKUP($I3646,mapping!$M$2:$M$4,mapping!$N$2:$N$4,,0)</f>
        <v>On-site</v>
      </c>
    </row>
    <row r="3647" spans="1:17" x14ac:dyDescent="0.25">
      <c r="A3647" s="28">
        <v>2023</v>
      </c>
      <c r="B3647" s="29" t="s">
        <v>21</v>
      </c>
      <c r="C3647" s="29" t="s">
        <v>12</v>
      </c>
      <c r="D3647" s="29" t="s">
        <v>31</v>
      </c>
      <c r="E3647" s="28">
        <v>155800</v>
      </c>
      <c r="F3647" s="29" t="s">
        <v>14</v>
      </c>
      <c r="G3647" s="28">
        <v>155800</v>
      </c>
      <c r="H3647" s="29" t="s">
        <v>17</v>
      </c>
      <c r="I3647" s="28">
        <v>100</v>
      </c>
      <c r="J3647" s="29" t="s">
        <v>17</v>
      </c>
      <c r="K3647" s="29" t="s">
        <v>16</v>
      </c>
      <c r="L3647" s="29" t="str">
        <f>_xlfn.XLOOKUP($D3647,mapping!$B$2:$B$124,mapping!$A$2:$A$124,,0)</f>
        <v>Analytics Engineer</v>
      </c>
      <c r="M3647" s="29" t="str">
        <f>_xlfn.XLOOKUP($C3647,mapping!$J$2:$J$5,mapping!$K$2:$K$5,,0)</f>
        <v>Full-Time</v>
      </c>
      <c r="N3647" s="29" t="str">
        <f>_xlfn.XLOOKUP($B3647,mapping!$G$2:$G$5,mapping!$H$2:$H$5,,0)</f>
        <v>Senior</v>
      </c>
      <c r="O3647" s="29" t="str">
        <f>_xlfn.XLOOKUP($J3647,mapping!$D$2:$D$56,mapping!$E$2:$E$56,,0)</f>
        <v>United States</v>
      </c>
      <c r="P3647" s="29" t="str">
        <f>_xlfn.XLOOKUP($K3647,mapping!$P$2:$P$4,mapping!$Q$2:$Q$4,,0)</f>
        <v>Medium</v>
      </c>
      <c r="Q3647" s="29" t="str">
        <f>_xlfn.XLOOKUP($I3647,mapping!$M$2:$M$4,mapping!$N$2:$N$4,,0)</f>
        <v>Remote</v>
      </c>
    </row>
    <row r="3648" spans="1:17" x14ac:dyDescent="0.25">
      <c r="A3648" s="28">
        <v>2024</v>
      </c>
      <c r="B3648" s="29" t="s">
        <v>11</v>
      </c>
      <c r="C3648" s="29" t="s">
        <v>12</v>
      </c>
      <c r="D3648" s="29" t="s">
        <v>129</v>
      </c>
      <c r="E3648" s="28">
        <v>160000</v>
      </c>
      <c r="F3648" s="29" t="s">
        <v>14</v>
      </c>
      <c r="G3648" s="28">
        <v>160000</v>
      </c>
      <c r="H3648" s="29" t="s">
        <v>17</v>
      </c>
      <c r="I3648" s="28">
        <v>0</v>
      </c>
      <c r="J3648" s="29" t="s">
        <v>17</v>
      </c>
      <c r="K3648" s="29" t="s">
        <v>16</v>
      </c>
      <c r="L3648" s="29" t="str">
        <f>_xlfn.XLOOKUP($D3648,mapping!$B$2:$B$124,mapping!$A$2:$A$124,,0)</f>
        <v>Software Engineer</v>
      </c>
      <c r="M3648" s="29" t="str">
        <f>_xlfn.XLOOKUP($C3648,mapping!$J$2:$J$5,mapping!$K$2:$K$5,,0)</f>
        <v>Full-Time</v>
      </c>
      <c r="N3648" s="29" t="str">
        <f>_xlfn.XLOOKUP($B3648,mapping!$G$2:$G$5,mapping!$H$2:$H$5,,0)</f>
        <v>Mid-Level</v>
      </c>
      <c r="O3648" s="29" t="str">
        <f>_xlfn.XLOOKUP($J3648,mapping!$D$2:$D$56,mapping!$E$2:$E$56,,0)</f>
        <v>United States</v>
      </c>
      <c r="P3648" s="29" t="str">
        <f>_xlfn.XLOOKUP($K3648,mapping!$P$2:$P$4,mapping!$Q$2:$Q$4,,0)</f>
        <v>Medium</v>
      </c>
      <c r="Q3648" s="29" t="str">
        <f>_xlfn.XLOOKUP($I3648,mapping!$M$2:$M$4,mapping!$N$2:$N$4,,0)</f>
        <v>On-site</v>
      </c>
    </row>
    <row r="3649" spans="1:17" x14ac:dyDescent="0.25">
      <c r="A3649" s="28">
        <v>2024</v>
      </c>
      <c r="B3649" s="29" t="s">
        <v>11</v>
      </c>
      <c r="C3649" s="29" t="s">
        <v>12</v>
      </c>
      <c r="D3649" s="29" t="s">
        <v>176</v>
      </c>
      <c r="E3649" s="28">
        <v>100000</v>
      </c>
      <c r="F3649" s="29" t="s">
        <v>14</v>
      </c>
      <c r="G3649" s="28">
        <v>100000</v>
      </c>
      <c r="H3649" s="29" t="s">
        <v>17</v>
      </c>
      <c r="I3649" s="28">
        <v>0</v>
      </c>
      <c r="J3649" s="29" t="s">
        <v>17</v>
      </c>
      <c r="K3649" s="29" t="s">
        <v>16</v>
      </c>
      <c r="L3649" s="29" t="str">
        <f>_xlfn.XLOOKUP($D3649,mapping!$B$2:$B$124,mapping!$A$2:$A$124,,0)</f>
        <v>Data Engineer</v>
      </c>
      <c r="M3649" s="29" t="str">
        <f>_xlfn.XLOOKUP($C3649,mapping!$J$2:$J$5,mapping!$K$2:$K$5,,0)</f>
        <v>Full-Time</v>
      </c>
      <c r="N3649" s="29" t="str">
        <f>_xlfn.XLOOKUP($B3649,mapping!$G$2:$G$5,mapping!$H$2:$H$5,,0)</f>
        <v>Mid-Level</v>
      </c>
      <c r="O3649" s="29" t="str">
        <f>_xlfn.XLOOKUP($J3649,mapping!$D$2:$D$56,mapping!$E$2:$E$56,,0)</f>
        <v>United States</v>
      </c>
      <c r="P3649" s="29" t="str">
        <f>_xlfn.XLOOKUP($K3649,mapping!$P$2:$P$4,mapping!$Q$2:$Q$4,,0)</f>
        <v>Medium</v>
      </c>
      <c r="Q3649" s="29" t="str">
        <f>_xlfn.XLOOKUP($I3649,mapping!$M$2:$M$4,mapping!$N$2:$N$4,,0)</f>
        <v>On-site</v>
      </c>
    </row>
    <row r="3650" spans="1:17" x14ac:dyDescent="0.25">
      <c r="A3650" s="28">
        <v>2023</v>
      </c>
      <c r="B3650" s="29" t="s">
        <v>11</v>
      </c>
      <c r="C3650" s="29" t="s">
        <v>114</v>
      </c>
      <c r="D3650" s="29" t="s">
        <v>18</v>
      </c>
      <c r="E3650" s="28">
        <v>180000</v>
      </c>
      <c r="F3650" s="29" t="s">
        <v>14</v>
      </c>
      <c r="G3650" s="28">
        <v>180000</v>
      </c>
      <c r="H3650" s="29" t="s">
        <v>17</v>
      </c>
      <c r="I3650" s="28">
        <v>100</v>
      </c>
      <c r="J3650" s="29" t="s">
        <v>17</v>
      </c>
      <c r="K3650" s="29" t="s">
        <v>56</v>
      </c>
      <c r="L3650" s="29" t="str">
        <f>_xlfn.XLOOKUP($D3650,mapping!$B$2:$B$124,mapping!$A$2:$A$124,,0)</f>
        <v>Machine Learning Engineer</v>
      </c>
      <c r="M3650" s="29" t="str">
        <f>_xlfn.XLOOKUP($C3650,mapping!$J$2:$J$5,mapping!$K$2:$K$5,,0)</f>
        <v>Contract</v>
      </c>
      <c r="N3650" s="29" t="str">
        <f>_xlfn.XLOOKUP($B3650,mapping!$G$2:$G$5,mapping!$H$2:$H$5,,0)</f>
        <v>Mid-Level</v>
      </c>
      <c r="O3650" s="29" t="str">
        <f>_xlfn.XLOOKUP($J3650,mapping!$D$2:$D$56,mapping!$E$2:$E$56,,0)</f>
        <v>United States</v>
      </c>
      <c r="P3650" s="29" t="str">
        <f>_xlfn.XLOOKUP($K3650,mapping!$P$2:$P$4,mapping!$Q$2:$Q$4,,0)</f>
        <v>Small</v>
      </c>
      <c r="Q3650" s="29" t="str">
        <f>_xlfn.XLOOKUP($I3650,mapping!$M$2:$M$4,mapping!$N$2:$N$4,,0)</f>
        <v>Remote</v>
      </c>
    </row>
    <row r="3651" spans="1:17" x14ac:dyDescent="0.25">
      <c r="A3651" s="28">
        <v>2024</v>
      </c>
      <c r="B3651" s="29" t="s">
        <v>11</v>
      </c>
      <c r="C3651" s="29" t="s">
        <v>12</v>
      </c>
      <c r="D3651" s="29" t="s">
        <v>31</v>
      </c>
      <c r="E3651" s="28">
        <v>126000</v>
      </c>
      <c r="F3651" s="29" t="s">
        <v>14</v>
      </c>
      <c r="G3651" s="28">
        <v>126000</v>
      </c>
      <c r="H3651" s="29" t="s">
        <v>17</v>
      </c>
      <c r="I3651" s="28">
        <v>0</v>
      </c>
      <c r="J3651" s="29" t="s">
        <v>17</v>
      </c>
      <c r="K3651" s="29" t="s">
        <v>16</v>
      </c>
      <c r="L3651" s="29" t="str">
        <f>_xlfn.XLOOKUP($D3651,mapping!$B$2:$B$124,mapping!$A$2:$A$124,,0)</f>
        <v>Analytics Engineer</v>
      </c>
      <c r="M3651" s="29" t="str">
        <f>_xlfn.XLOOKUP($C3651,mapping!$J$2:$J$5,mapping!$K$2:$K$5,,0)</f>
        <v>Full-Time</v>
      </c>
      <c r="N3651" s="29" t="str">
        <f>_xlfn.XLOOKUP($B3651,mapping!$G$2:$G$5,mapping!$H$2:$H$5,,0)</f>
        <v>Mid-Level</v>
      </c>
      <c r="O3651" s="29" t="str">
        <f>_xlfn.XLOOKUP($J3651,mapping!$D$2:$D$56,mapping!$E$2:$E$56,,0)</f>
        <v>United States</v>
      </c>
      <c r="P3651" s="29" t="str">
        <f>_xlfn.XLOOKUP($K3651,mapping!$P$2:$P$4,mapping!$Q$2:$Q$4,,0)</f>
        <v>Medium</v>
      </c>
      <c r="Q3651" s="29" t="str">
        <f>_xlfn.XLOOKUP($I3651,mapping!$M$2:$M$4,mapping!$N$2:$N$4,,0)</f>
        <v>On-site</v>
      </c>
    </row>
    <row r="3652" spans="1:17" x14ac:dyDescent="0.25">
      <c r="A3652" s="28">
        <v>2024</v>
      </c>
      <c r="B3652" s="29" t="s">
        <v>21</v>
      </c>
      <c r="C3652" s="29" t="s">
        <v>12</v>
      </c>
      <c r="D3652" s="29" t="s">
        <v>63</v>
      </c>
      <c r="E3652" s="28">
        <v>117000</v>
      </c>
      <c r="F3652" s="29" t="s">
        <v>14</v>
      </c>
      <c r="G3652" s="28">
        <v>117000</v>
      </c>
      <c r="H3652" s="29" t="s">
        <v>17</v>
      </c>
      <c r="I3652" s="28">
        <v>0</v>
      </c>
      <c r="J3652" s="29" t="s">
        <v>17</v>
      </c>
      <c r="K3652" s="29" t="s">
        <v>16</v>
      </c>
      <c r="L3652" s="29" t="str">
        <f>_xlfn.XLOOKUP($D3652,mapping!$B$2:$B$124,mapping!$A$2:$A$124,,0)</f>
        <v>Data Architect</v>
      </c>
      <c r="M3652" s="29" t="str">
        <f>_xlfn.XLOOKUP($C3652,mapping!$J$2:$J$5,mapping!$K$2:$K$5,,0)</f>
        <v>Full-Time</v>
      </c>
      <c r="N3652" s="29" t="str">
        <f>_xlfn.XLOOKUP($B3652,mapping!$G$2:$G$5,mapping!$H$2:$H$5,,0)</f>
        <v>Senior</v>
      </c>
      <c r="O3652" s="29" t="str">
        <f>_xlfn.XLOOKUP($J3652,mapping!$D$2:$D$56,mapping!$E$2:$E$56,,0)</f>
        <v>United States</v>
      </c>
      <c r="P3652" s="29" t="str">
        <f>_xlfn.XLOOKUP($K3652,mapping!$P$2:$P$4,mapping!$Q$2:$Q$4,,0)</f>
        <v>Medium</v>
      </c>
      <c r="Q3652" s="29" t="str">
        <f>_xlfn.XLOOKUP($I3652,mapping!$M$2:$M$4,mapping!$N$2:$N$4,,0)</f>
        <v>On-site</v>
      </c>
    </row>
    <row r="3653" spans="1:17" x14ac:dyDescent="0.25">
      <c r="A3653" s="28">
        <v>2023</v>
      </c>
      <c r="B3653" s="29" t="s">
        <v>29</v>
      </c>
      <c r="C3653" s="29" t="s">
        <v>12</v>
      </c>
      <c r="D3653" s="29" t="s">
        <v>13</v>
      </c>
      <c r="E3653" s="28">
        <v>75000</v>
      </c>
      <c r="F3653" s="29" t="s">
        <v>27</v>
      </c>
      <c r="G3653" s="28">
        <v>92280</v>
      </c>
      <c r="H3653" s="29" t="s">
        <v>28</v>
      </c>
      <c r="I3653" s="28">
        <v>0</v>
      </c>
      <c r="J3653" s="29" t="s">
        <v>28</v>
      </c>
      <c r="K3653" s="29" t="s">
        <v>16</v>
      </c>
      <c r="L3653" s="29" t="str">
        <f>_xlfn.XLOOKUP($D3653,mapping!$B$2:$B$124,mapping!$A$2:$A$124,,0)</f>
        <v>Data Analyst</v>
      </c>
      <c r="M3653" s="29" t="str">
        <f>_xlfn.XLOOKUP($C3653,mapping!$J$2:$J$5,mapping!$K$2:$K$5,,0)</f>
        <v>Full-Time</v>
      </c>
      <c r="N3653" s="29" t="str">
        <f>_xlfn.XLOOKUP($B3653,mapping!$G$2:$G$5,mapping!$H$2:$H$5,,0)</f>
        <v>Junior</v>
      </c>
      <c r="O3653" s="29" t="str">
        <f>_xlfn.XLOOKUP($J3653,mapping!$D$2:$D$56,mapping!$E$2:$E$56,,0)</f>
        <v>United Kingdom</v>
      </c>
      <c r="P3653" s="29" t="str">
        <f>_xlfn.XLOOKUP($K3653,mapping!$P$2:$P$4,mapping!$Q$2:$Q$4,,0)</f>
        <v>Medium</v>
      </c>
      <c r="Q3653" s="29" t="str">
        <f>_xlfn.XLOOKUP($I3653,mapping!$M$2:$M$4,mapping!$N$2:$N$4,,0)</f>
        <v>On-site</v>
      </c>
    </row>
    <row r="3654" spans="1:17" x14ac:dyDescent="0.25">
      <c r="A3654" s="28">
        <v>2023</v>
      </c>
      <c r="B3654" s="29" t="s">
        <v>21</v>
      </c>
      <c r="C3654" s="29" t="s">
        <v>12</v>
      </c>
      <c r="D3654" s="29" t="s">
        <v>22</v>
      </c>
      <c r="E3654" s="28">
        <v>160000</v>
      </c>
      <c r="F3654" s="29" t="s">
        <v>14</v>
      </c>
      <c r="G3654" s="28">
        <v>160000</v>
      </c>
      <c r="H3654" s="29" t="s">
        <v>17</v>
      </c>
      <c r="I3654" s="28">
        <v>0</v>
      </c>
      <c r="J3654" s="29" t="s">
        <v>17</v>
      </c>
      <c r="K3654" s="29" t="s">
        <v>16</v>
      </c>
      <c r="L3654" s="29" t="str">
        <f>_xlfn.XLOOKUP($D3654,mapping!$B$2:$B$124,mapping!$A$2:$A$124,,0)</f>
        <v>Data Scientist</v>
      </c>
      <c r="M3654" s="29" t="str">
        <f>_xlfn.XLOOKUP($C3654,mapping!$J$2:$J$5,mapping!$K$2:$K$5,,0)</f>
        <v>Full-Time</v>
      </c>
      <c r="N3654" s="29" t="str">
        <f>_xlfn.XLOOKUP($B3654,mapping!$G$2:$G$5,mapping!$H$2:$H$5,,0)</f>
        <v>Senior</v>
      </c>
      <c r="O3654" s="29" t="str">
        <f>_xlfn.XLOOKUP($J3654,mapping!$D$2:$D$56,mapping!$E$2:$E$56,,0)</f>
        <v>United States</v>
      </c>
      <c r="P3654" s="29" t="str">
        <f>_xlfn.XLOOKUP($K3654,mapping!$P$2:$P$4,mapping!$Q$2:$Q$4,,0)</f>
        <v>Medium</v>
      </c>
      <c r="Q3654" s="29" t="str">
        <f>_xlfn.XLOOKUP($I3654,mapping!$M$2:$M$4,mapping!$N$2:$N$4,,0)</f>
        <v>On-site</v>
      </c>
    </row>
    <row r="3655" spans="1:17" x14ac:dyDescent="0.25">
      <c r="A3655" s="28">
        <v>2023</v>
      </c>
      <c r="B3655" s="29" t="s">
        <v>21</v>
      </c>
      <c r="C3655" s="29" t="s">
        <v>12</v>
      </c>
      <c r="D3655" s="29" t="s">
        <v>13</v>
      </c>
      <c r="E3655" s="28">
        <v>95000</v>
      </c>
      <c r="F3655" s="29" t="s">
        <v>14</v>
      </c>
      <c r="G3655" s="28">
        <v>95000</v>
      </c>
      <c r="H3655" s="29" t="s">
        <v>45</v>
      </c>
      <c r="I3655" s="28">
        <v>100</v>
      </c>
      <c r="J3655" s="29" t="s">
        <v>45</v>
      </c>
      <c r="K3655" s="29" t="s">
        <v>16</v>
      </c>
      <c r="L3655" s="29" t="str">
        <f>_xlfn.XLOOKUP($D3655,mapping!$B$2:$B$124,mapping!$A$2:$A$124,,0)</f>
        <v>Data Analyst</v>
      </c>
      <c r="M3655" s="29" t="str">
        <f>_xlfn.XLOOKUP($C3655,mapping!$J$2:$J$5,mapping!$K$2:$K$5,,0)</f>
        <v>Full-Time</v>
      </c>
      <c r="N3655" s="29" t="str">
        <f>_xlfn.XLOOKUP($B3655,mapping!$G$2:$G$5,mapping!$H$2:$H$5,,0)</f>
        <v>Senior</v>
      </c>
      <c r="O3655" s="29" t="str">
        <f>_xlfn.XLOOKUP($J3655,mapping!$D$2:$D$56,mapping!$E$2:$E$56,,0)</f>
        <v>Canada</v>
      </c>
      <c r="P3655" s="29" t="str">
        <f>_xlfn.XLOOKUP($K3655,mapping!$P$2:$P$4,mapping!$Q$2:$Q$4,,0)</f>
        <v>Medium</v>
      </c>
      <c r="Q3655" s="29" t="str">
        <f>_xlfn.XLOOKUP($I3655,mapping!$M$2:$M$4,mapping!$N$2:$N$4,,0)</f>
        <v>Remote</v>
      </c>
    </row>
    <row r="3656" spans="1:17" x14ac:dyDescent="0.25">
      <c r="A3656" s="28">
        <v>2023</v>
      </c>
      <c r="B3656" s="29" t="s">
        <v>29</v>
      </c>
      <c r="C3656" s="29" t="s">
        <v>12</v>
      </c>
      <c r="D3656" s="29" t="s">
        <v>13</v>
      </c>
      <c r="E3656" s="28">
        <v>72500</v>
      </c>
      <c r="F3656" s="29" t="s">
        <v>14</v>
      </c>
      <c r="G3656" s="28">
        <v>72500</v>
      </c>
      <c r="H3656" s="29" t="s">
        <v>17</v>
      </c>
      <c r="I3656" s="28">
        <v>0</v>
      </c>
      <c r="J3656" s="29" t="s">
        <v>17</v>
      </c>
      <c r="K3656" s="29" t="s">
        <v>16</v>
      </c>
      <c r="L3656" s="29" t="str">
        <f>_xlfn.XLOOKUP($D3656,mapping!$B$2:$B$124,mapping!$A$2:$A$124,,0)</f>
        <v>Data Analyst</v>
      </c>
      <c r="M3656" s="29" t="str">
        <f>_xlfn.XLOOKUP($C3656,mapping!$J$2:$J$5,mapping!$K$2:$K$5,,0)</f>
        <v>Full-Time</v>
      </c>
      <c r="N3656" s="29" t="str">
        <f>_xlfn.XLOOKUP($B3656,mapping!$G$2:$G$5,mapping!$H$2:$H$5,,0)</f>
        <v>Junior</v>
      </c>
      <c r="O3656" s="29" t="str">
        <f>_xlfn.XLOOKUP($J3656,mapping!$D$2:$D$56,mapping!$E$2:$E$56,,0)</f>
        <v>United States</v>
      </c>
      <c r="P3656" s="29" t="str">
        <f>_xlfn.XLOOKUP($K3656,mapping!$P$2:$P$4,mapping!$Q$2:$Q$4,,0)</f>
        <v>Medium</v>
      </c>
      <c r="Q3656" s="29" t="str">
        <f>_xlfn.XLOOKUP($I3656,mapping!$M$2:$M$4,mapping!$N$2:$N$4,,0)</f>
        <v>On-site</v>
      </c>
    </row>
    <row r="3657" spans="1:17" x14ac:dyDescent="0.25">
      <c r="A3657" s="28">
        <v>2023</v>
      </c>
      <c r="B3657" s="29" t="s">
        <v>21</v>
      </c>
      <c r="C3657" s="29" t="s">
        <v>12</v>
      </c>
      <c r="D3657" s="29" t="s">
        <v>128</v>
      </c>
      <c r="E3657" s="28">
        <v>135000</v>
      </c>
      <c r="F3657" s="29" t="s">
        <v>14</v>
      </c>
      <c r="G3657" s="28">
        <v>135000</v>
      </c>
      <c r="H3657" s="29" t="s">
        <v>17</v>
      </c>
      <c r="I3657" s="28">
        <v>100</v>
      </c>
      <c r="J3657" s="29" t="s">
        <v>17</v>
      </c>
      <c r="K3657" s="29" t="s">
        <v>16</v>
      </c>
      <c r="L3657" s="29" t="str">
        <f>_xlfn.XLOOKUP($D3657,mapping!$B$2:$B$124,mapping!$A$2:$A$124,,0)</f>
        <v>Data Engineer</v>
      </c>
      <c r="M3657" s="29" t="str">
        <f>_xlfn.XLOOKUP($C3657,mapping!$J$2:$J$5,mapping!$K$2:$K$5,,0)</f>
        <v>Full-Time</v>
      </c>
      <c r="N3657" s="29" t="str">
        <f>_xlfn.XLOOKUP($B3657,mapping!$G$2:$G$5,mapping!$H$2:$H$5,,0)</f>
        <v>Senior</v>
      </c>
      <c r="O3657" s="29" t="str">
        <f>_xlfn.XLOOKUP($J3657,mapping!$D$2:$D$56,mapping!$E$2:$E$56,,0)</f>
        <v>United States</v>
      </c>
      <c r="P3657" s="29" t="str">
        <f>_xlfn.XLOOKUP($K3657,mapping!$P$2:$P$4,mapping!$Q$2:$Q$4,,0)</f>
        <v>Medium</v>
      </c>
      <c r="Q3657" s="29" t="str">
        <f>_xlfn.XLOOKUP($I3657,mapping!$M$2:$M$4,mapping!$N$2:$N$4,,0)</f>
        <v>Remote</v>
      </c>
    </row>
    <row r="3658" spans="1:17" x14ac:dyDescent="0.25">
      <c r="A3658" s="28">
        <v>2023</v>
      </c>
      <c r="B3658" s="29" t="s">
        <v>11</v>
      </c>
      <c r="C3658" s="29" t="s">
        <v>12</v>
      </c>
      <c r="D3658" s="29" t="s">
        <v>26</v>
      </c>
      <c r="E3658" s="28">
        <v>152000</v>
      </c>
      <c r="F3658" s="29" t="s">
        <v>14</v>
      </c>
      <c r="G3658" s="28">
        <v>152000</v>
      </c>
      <c r="H3658" s="29" t="s">
        <v>45</v>
      </c>
      <c r="I3658" s="28">
        <v>100</v>
      </c>
      <c r="J3658" s="29" t="s">
        <v>45</v>
      </c>
      <c r="K3658" s="29" t="s">
        <v>16</v>
      </c>
      <c r="L3658" s="29" t="str">
        <f>_xlfn.XLOOKUP($D3658,mapping!$B$2:$B$124,mapping!$A$2:$A$124,,0)</f>
        <v>Data Engineer</v>
      </c>
      <c r="M3658" s="29" t="str">
        <f>_xlfn.XLOOKUP($C3658,mapping!$J$2:$J$5,mapping!$K$2:$K$5,,0)</f>
        <v>Full-Time</v>
      </c>
      <c r="N3658" s="29" t="str">
        <f>_xlfn.XLOOKUP($B3658,mapping!$G$2:$G$5,mapping!$H$2:$H$5,,0)</f>
        <v>Mid-Level</v>
      </c>
      <c r="O3658" s="29" t="str">
        <f>_xlfn.XLOOKUP($J3658,mapping!$D$2:$D$56,mapping!$E$2:$E$56,,0)</f>
        <v>Canada</v>
      </c>
      <c r="P3658" s="29" t="str">
        <f>_xlfn.XLOOKUP($K3658,mapping!$P$2:$P$4,mapping!$Q$2:$Q$4,,0)</f>
        <v>Medium</v>
      </c>
      <c r="Q3658" s="29" t="str">
        <f>_xlfn.XLOOKUP($I3658,mapping!$M$2:$M$4,mapping!$N$2:$N$4,,0)</f>
        <v>Remote</v>
      </c>
    </row>
    <row r="3659" spans="1:17" x14ac:dyDescent="0.25">
      <c r="A3659" s="28">
        <v>2023</v>
      </c>
      <c r="B3659" s="29" t="s">
        <v>21</v>
      </c>
      <c r="C3659" s="29" t="s">
        <v>12</v>
      </c>
      <c r="D3659" s="29" t="s">
        <v>26</v>
      </c>
      <c r="E3659" s="28">
        <v>66000</v>
      </c>
      <c r="F3659" s="29" t="s">
        <v>14</v>
      </c>
      <c r="G3659" s="28">
        <v>66000</v>
      </c>
      <c r="H3659" s="29" t="s">
        <v>17</v>
      </c>
      <c r="I3659" s="28">
        <v>100</v>
      </c>
      <c r="J3659" s="29" t="s">
        <v>17</v>
      </c>
      <c r="K3659" s="29" t="s">
        <v>16</v>
      </c>
      <c r="L3659" s="29" t="str">
        <f>_xlfn.XLOOKUP($D3659,mapping!$B$2:$B$124,mapping!$A$2:$A$124,,0)</f>
        <v>Data Engineer</v>
      </c>
      <c r="M3659" s="29" t="str">
        <f>_xlfn.XLOOKUP($C3659,mapping!$J$2:$J$5,mapping!$K$2:$K$5,,0)</f>
        <v>Full-Time</v>
      </c>
      <c r="N3659" s="29" t="str">
        <f>_xlfn.XLOOKUP($B3659,mapping!$G$2:$G$5,mapping!$H$2:$H$5,,0)</f>
        <v>Senior</v>
      </c>
      <c r="O3659" s="29" t="str">
        <f>_xlfn.XLOOKUP($J3659,mapping!$D$2:$D$56,mapping!$E$2:$E$56,,0)</f>
        <v>United States</v>
      </c>
      <c r="P3659" s="29" t="str">
        <f>_xlfn.XLOOKUP($K3659,mapping!$P$2:$P$4,mapping!$Q$2:$Q$4,,0)</f>
        <v>Medium</v>
      </c>
      <c r="Q3659" s="29" t="str">
        <f>_xlfn.XLOOKUP($I3659,mapping!$M$2:$M$4,mapping!$N$2:$N$4,,0)</f>
        <v>Remote</v>
      </c>
    </row>
    <row r="3660" spans="1:17" x14ac:dyDescent="0.25">
      <c r="A3660" s="28">
        <v>2024</v>
      </c>
      <c r="B3660" s="29" t="s">
        <v>29</v>
      </c>
      <c r="C3660" s="29" t="s">
        <v>12</v>
      </c>
      <c r="D3660" s="29" t="s">
        <v>202</v>
      </c>
      <c r="E3660" s="28">
        <v>44100</v>
      </c>
      <c r="F3660" s="29" t="s">
        <v>14</v>
      </c>
      <c r="G3660" s="28">
        <v>44100</v>
      </c>
      <c r="H3660" s="29" t="s">
        <v>164</v>
      </c>
      <c r="I3660" s="28">
        <v>0</v>
      </c>
      <c r="J3660" s="29" t="s">
        <v>164</v>
      </c>
      <c r="K3660" s="29" t="s">
        <v>16</v>
      </c>
      <c r="L3660" s="29" t="str">
        <f>_xlfn.XLOOKUP($D3660,mapping!$B$2:$B$124,mapping!$A$2:$A$124,,0)</f>
        <v>Data Analyst</v>
      </c>
      <c r="M3660" s="29" t="str">
        <f>_xlfn.XLOOKUP($C3660,mapping!$J$2:$J$5,mapping!$K$2:$K$5,,0)</f>
        <v>Full-Time</v>
      </c>
      <c r="N3660" s="29" t="str">
        <f>_xlfn.XLOOKUP($B3660,mapping!$G$2:$G$5,mapping!$H$2:$H$5,,0)</f>
        <v>Junior</v>
      </c>
      <c r="O3660" s="29" t="str">
        <f>_xlfn.XLOOKUP($J3660,mapping!$D$2:$D$56,mapping!$E$2:$E$56,,0)</f>
        <v>Malta</v>
      </c>
      <c r="P3660" s="29" t="str">
        <f>_xlfn.XLOOKUP($K3660,mapping!$P$2:$P$4,mapping!$Q$2:$Q$4,,0)</f>
        <v>Medium</v>
      </c>
      <c r="Q3660" s="29" t="str">
        <f>_xlfn.XLOOKUP($I3660,mapping!$M$2:$M$4,mapping!$N$2:$N$4,,0)</f>
        <v>On-site</v>
      </c>
    </row>
    <row r="3661" spans="1:17" x14ac:dyDescent="0.25">
      <c r="A3661" s="28">
        <v>2022</v>
      </c>
      <c r="B3661" s="29" t="s">
        <v>21</v>
      </c>
      <c r="C3661" s="29" t="s">
        <v>12</v>
      </c>
      <c r="D3661" s="29" t="s">
        <v>26</v>
      </c>
      <c r="E3661" s="28">
        <v>130000</v>
      </c>
      <c r="F3661" s="29" t="s">
        <v>14</v>
      </c>
      <c r="G3661" s="28">
        <v>130000</v>
      </c>
      <c r="H3661" s="29" t="s">
        <v>17</v>
      </c>
      <c r="I3661" s="28">
        <v>0</v>
      </c>
      <c r="J3661" s="29" t="s">
        <v>17</v>
      </c>
      <c r="K3661" s="29" t="s">
        <v>16</v>
      </c>
      <c r="L3661" s="29" t="str">
        <f>_xlfn.XLOOKUP($D3661,mapping!$B$2:$B$124,mapping!$A$2:$A$124,,0)</f>
        <v>Data Engineer</v>
      </c>
      <c r="M3661" s="29" t="str">
        <f>_xlfn.XLOOKUP($C3661,mapping!$J$2:$J$5,mapping!$K$2:$K$5,,0)</f>
        <v>Full-Time</v>
      </c>
      <c r="N3661" s="29" t="str">
        <f>_xlfn.XLOOKUP($B3661,mapping!$G$2:$G$5,mapping!$H$2:$H$5,,0)</f>
        <v>Senior</v>
      </c>
      <c r="O3661" s="29" t="str">
        <f>_xlfn.XLOOKUP($J3661,mapping!$D$2:$D$56,mapping!$E$2:$E$56,,0)</f>
        <v>United States</v>
      </c>
      <c r="P3661" s="29" t="str">
        <f>_xlfn.XLOOKUP($K3661,mapping!$P$2:$P$4,mapping!$Q$2:$Q$4,,0)</f>
        <v>Medium</v>
      </c>
      <c r="Q3661" s="29" t="str">
        <f>_xlfn.XLOOKUP($I3661,mapping!$M$2:$M$4,mapping!$N$2:$N$4,,0)</f>
        <v>On-site</v>
      </c>
    </row>
    <row r="3662" spans="1:17" x14ac:dyDescent="0.25">
      <c r="A3662" s="28">
        <v>2024</v>
      </c>
      <c r="B3662" s="29" t="s">
        <v>21</v>
      </c>
      <c r="C3662" s="29" t="s">
        <v>12</v>
      </c>
      <c r="D3662" s="29" t="s">
        <v>13</v>
      </c>
      <c r="E3662" s="28">
        <v>130000</v>
      </c>
      <c r="F3662" s="29" t="s">
        <v>14</v>
      </c>
      <c r="G3662" s="28">
        <v>130000</v>
      </c>
      <c r="H3662" s="29" t="s">
        <v>17</v>
      </c>
      <c r="I3662" s="28">
        <v>0</v>
      </c>
      <c r="J3662" s="29" t="s">
        <v>17</v>
      </c>
      <c r="K3662" s="29" t="s">
        <v>16</v>
      </c>
      <c r="L3662" s="29" t="str">
        <f>_xlfn.XLOOKUP($D3662,mapping!$B$2:$B$124,mapping!$A$2:$A$124,,0)</f>
        <v>Data Analyst</v>
      </c>
      <c r="M3662" s="29" t="str">
        <f>_xlfn.XLOOKUP($C3662,mapping!$J$2:$J$5,mapping!$K$2:$K$5,,0)</f>
        <v>Full-Time</v>
      </c>
      <c r="N3662" s="29" t="str">
        <f>_xlfn.XLOOKUP($B3662,mapping!$G$2:$G$5,mapping!$H$2:$H$5,,0)</f>
        <v>Senior</v>
      </c>
      <c r="O3662" s="29" t="str">
        <f>_xlfn.XLOOKUP($J3662,mapping!$D$2:$D$56,mapping!$E$2:$E$56,,0)</f>
        <v>United States</v>
      </c>
      <c r="P3662" s="29" t="str">
        <f>_xlfn.XLOOKUP($K3662,mapping!$P$2:$P$4,mapping!$Q$2:$Q$4,,0)</f>
        <v>Medium</v>
      </c>
      <c r="Q3662" s="29" t="str">
        <f>_xlfn.XLOOKUP($I3662,mapping!$M$2:$M$4,mapping!$N$2:$N$4,,0)</f>
        <v>On-site</v>
      </c>
    </row>
    <row r="3663" spans="1:17" x14ac:dyDescent="0.25">
      <c r="A3663" s="28">
        <v>2023</v>
      </c>
      <c r="B3663" s="29" t="s">
        <v>21</v>
      </c>
      <c r="C3663" s="29" t="s">
        <v>12</v>
      </c>
      <c r="D3663" s="29" t="s">
        <v>50</v>
      </c>
      <c r="E3663" s="28">
        <v>300000</v>
      </c>
      <c r="F3663" s="29" t="s">
        <v>14</v>
      </c>
      <c r="G3663" s="28">
        <v>300000</v>
      </c>
      <c r="H3663" s="29" t="s">
        <v>17</v>
      </c>
      <c r="I3663" s="28">
        <v>0</v>
      </c>
      <c r="J3663" s="29" t="s">
        <v>17</v>
      </c>
      <c r="K3663" s="29" t="s">
        <v>16</v>
      </c>
      <c r="L3663" s="29" t="str">
        <f>_xlfn.XLOOKUP($D3663,mapping!$B$2:$B$124,mapping!$A$2:$A$124,,0)</f>
        <v>Machine Learning Engineer</v>
      </c>
      <c r="M3663" s="29" t="str">
        <f>_xlfn.XLOOKUP($C3663,mapping!$J$2:$J$5,mapping!$K$2:$K$5,,0)</f>
        <v>Full-Time</v>
      </c>
      <c r="N3663" s="29" t="str">
        <f>_xlfn.XLOOKUP($B3663,mapping!$G$2:$G$5,mapping!$H$2:$H$5,,0)</f>
        <v>Senior</v>
      </c>
      <c r="O3663" s="29" t="str">
        <f>_xlfn.XLOOKUP($J3663,mapping!$D$2:$D$56,mapping!$E$2:$E$56,,0)</f>
        <v>United States</v>
      </c>
      <c r="P3663" s="29" t="str">
        <f>_xlfn.XLOOKUP($K3663,mapping!$P$2:$P$4,mapping!$Q$2:$Q$4,,0)</f>
        <v>Medium</v>
      </c>
      <c r="Q3663" s="29" t="str">
        <f>_xlfn.XLOOKUP($I3663,mapping!$M$2:$M$4,mapping!$N$2:$N$4,,0)</f>
        <v>On-site</v>
      </c>
    </row>
    <row r="3664" spans="1:17" x14ac:dyDescent="0.25">
      <c r="A3664" s="28">
        <v>2023</v>
      </c>
      <c r="B3664" s="29" t="s">
        <v>11</v>
      </c>
      <c r="C3664" s="29" t="s">
        <v>12</v>
      </c>
      <c r="D3664" s="29" t="s">
        <v>51</v>
      </c>
      <c r="E3664" s="28">
        <v>136000</v>
      </c>
      <c r="F3664" s="29" t="s">
        <v>14</v>
      </c>
      <c r="G3664" s="28">
        <v>136000</v>
      </c>
      <c r="H3664" s="29" t="s">
        <v>17</v>
      </c>
      <c r="I3664" s="28">
        <v>0</v>
      </c>
      <c r="J3664" s="29" t="s">
        <v>17</v>
      </c>
      <c r="K3664" s="29" t="s">
        <v>33</v>
      </c>
      <c r="L3664" s="29" t="str">
        <f>_xlfn.XLOOKUP($D3664,mapping!$B$2:$B$124,mapping!$A$2:$A$124,,0)</f>
        <v>Applied Scientist</v>
      </c>
      <c r="M3664" s="29" t="str">
        <f>_xlfn.XLOOKUP($C3664,mapping!$J$2:$J$5,mapping!$K$2:$K$5,,0)</f>
        <v>Full-Time</v>
      </c>
      <c r="N3664" s="29" t="str">
        <f>_xlfn.XLOOKUP($B3664,mapping!$G$2:$G$5,mapping!$H$2:$H$5,,0)</f>
        <v>Mid-Level</v>
      </c>
      <c r="O3664" s="29" t="str">
        <f>_xlfn.XLOOKUP($J3664,mapping!$D$2:$D$56,mapping!$E$2:$E$56,,0)</f>
        <v>United States</v>
      </c>
      <c r="P3664" s="29" t="str">
        <f>_xlfn.XLOOKUP($K3664,mapping!$P$2:$P$4,mapping!$Q$2:$Q$4,,0)</f>
        <v>Large</v>
      </c>
      <c r="Q3664" s="29" t="str">
        <f>_xlfn.XLOOKUP($I3664,mapping!$M$2:$M$4,mapping!$N$2:$N$4,,0)</f>
        <v>On-site</v>
      </c>
    </row>
    <row r="3665" spans="1:17" x14ac:dyDescent="0.25">
      <c r="A3665" s="28">
        <v>2023</v>
      </c>
      <c r="B3665" s="29" t="s">
        <v>21</v>
      </c>
      <c r="C3665" s="29" t="s">
        <v>12</v>
      </c>
      <c r="D3665" s="29" t="s">
        <v>26</v>
      </c>
      <c r="E3665" s="28">
        <v>112000</v>
      </c>
      <c r="F3665" s="29" t="s">
        <v>14</v>
      </c>
      <c r="G3665" s="28">
        <v>112000</v>
      </c>
      <c r="H3665" s="29" t="s">
        <v>17</v>
      </c>
      <c r="I3665" s="28">
        <v>0</v>
      </c>
      <c r="J3665" s="29" t="s">
        <v>17</v>
      </c>
      <c r="K3665" s="29" t="s">
        <v>16</v>
      </c>
      <c r="L3665" s="29" t="str">
        <f>_xlfn.XLOOKUP($D3665,mapping!$B$2:$B$124,mapping!$A$2:$A$124,,0)</f>
        <v>Data Engineer</v>
      </c>
      <c r="M3665" s="29" t="str">
        <f>_xlfn.XLOOKUP($C3665,mapping!$J$2:$J$5,mapping!$K$2:$K$5,,0)</f>
        <v>Full-Time</v>
      </c>
      <c r="N3665" s="29" t="str">
        <f>_xlfn.XLOOKUP($B3665,mapping!$G$2:$G$5,mapping!$H$2:$H$5,,0)</f>
        <v>Senior</v>
      </c>
      <c r="O3665" s="29" t="str">
        <f>_xlfn.XLOOKUP($J3665,mapping!$D$2:$D$56,mapping!$E$2:$E$56,,0)</f>
        <v>United States</v>
      </c>
      <c r="P3665" s="29" t="str">
        <f>_xlfn.XLOOKUP($K3665,mapping!$P$2:$P$4,mapping!$Q$2:$Q$4,,0)</f>
        <v>Medium</v>
      </c>
      <c r="Q3665" s="29" t="str">
        <f>_xlfn.XLOOKUP($I3665,mapping!$M$2:$M$4,mapping!$N$2:$N$4,,0)</f>
        <v>On-site</v>
      </c>
    </row>
    <row r="3666" spans="1:17" x14ac:dyDescent="0.25">
      <c r="A3666" s="28">
        <v>2024</v>
      </c>
      <c r="B3666" s="29" t="s">
        <v>25</v>
      </c>
      <c r="C3666" s="29" t="s">
        <v>12</v>
      </c>
      <c r="D3666" s="29" t="s">
        <v>76</v>
      </c>
      <c r="E3666" s="28">
        <v>195000</v>
      </c>
      <c r="F3666" s="29" t="s">
        <v>14</v>
      </c>
      <c r="G3666" s="28">
        <v>195000</v>
      </c>
      <c r="H3666" s="29" t="s">
        <v>17</v>
      </c>
      <c r="I3666" s="28">
        <v>0</v>
      </c>
      <c r="J3666" s="29" t="s">
        <v>17</v>
      </c>
      <c r="K3666" s="29" t="s">
        <v>16</v>
      </c>
      <c r="L3666" s="29" t="str">
        <f>_xlfn.XLOOKUP($D3666,mapping!$B$2:$B$124,mapping!$A$2:$A$124,,0)</f>
        <v>Data Manager</v>
      </c>
      <c r="M3666" s="29" t="str">
        <f>_xlfn.XLOOKUP($C3666,mapping!$J$2:$J$5,mapping!$K$2:$K$5,,0)</f>
        <v>Full-Time</v>
      </c>
      <c r="N3666" s="29" t="str">
        <f>_xlfn.XLOOKUP($B3666,mapping!$G$2:$G$5,mapping!$H$2:$H$5,,0)</f>
        <v>Executive</v>
      </c>
      <c r="O3666" s="29" t="str">
        <f>_xlfn.XLOOKUP($J3666,mapping!$D$2:$D$56,mapping!$E$2:$E$56,,0)</f>
        <v>United States</v>
      </c>
      <c r="P3666" s="29" t="str">
        <f>_xlfn.XLOOKUP($K3666,mapping!$P$2:$P$4,mapping!$Q$2:$Q$4,,0)</f>
        <v>Medium</v>
      </c>
      <c r="Q3666" s="29" t="str">
        <f>_xlfn.XLOOKUP($I3666,mapping!$M$2:$M$4,mapping!$N$2:$N$4,,0)</f>
        <v>On-site</v>
      </c>
    </row>
    <row r="3667" spans="1:17" x14ac:dyDescent="0.25">
      <c r="A3667" s="28">
        <v>2024</v>
      </c>
      <c r="B3667" s="29" t="s">
        <v>11</v>
      </c>
      <c r="C3667" s="29" t="s">
        <v>12</v>
      </c>
      <c r="D3667" s="29" t="s">
        <v>26</v>
      </c>
      <c r="E3667" s="28">
        <v>210100</v>
      </c>
      <c r="F3667" s="29" t="s">
        <v>14</v>
      </c>
      <c r="G3667" s="28">
        <v>210100</v>
      </c>
      <c r="H3667" s="29" t="s">
        <v>17</v>
      </c>
      <c r="I3667" s="28">
        <v>0</v>
      </c>
      <c r="J3667" s="29" t="s">
        <v>17</v>
      </c>
      <c r="K3667" s="29" t="s">
        <v>16</v>
      </c>
      <c r="L3667" s="29" t="str">
        <f>_xlfn.XLOOKUP($D3667,mapping!$B$2:$B$124,mapping!$A$2:$A$124,,0)</f>
        <v>Data Engineer</v>
      </c>
      <c r="M3667" s="29" t="str">
        <f>_xlfn.XLOOKUP($C3667,mapping!$J$2:$J$5,mapping!$K$2:$K$5,,0)</f>
        <v>Full-Time</v>
      </c>
      <c r="N3667" s="29" t="str">
        <f>_xlfn.XLOOKUP($B3667,mapping!$G$2:$G$5,mapping!$H$2:$H$5,,0)</f>
        <v>Mid-Level</v>
      </c>
      <c r="O3667" s="29" t="str">
        <f>_xlfn.XLOOKUP($J3667,mapping!$D$2:$D$56,mapping!$E$2:$E$56,,0)</f>
        <v>United States</v>
      </c>
      <c r="P3667" s="29" t="str">
        <f>_xlfn.XLOOKUP($K3667,mapping!$P$2:$P$4,mapping!$Q$2:$Q$4,,0)</f>
        <v>Medium</v>
      </c>
      <c r="Q3667" s="29" t="str">
        <f>_xlfn.XLOOKUP($I3667,mapping!$M$2:$M$4,mapping!$N$2:$N$4,,0)</f>
        <v>On-site</v>
      </c>
    </row>
    <row r="3668" spans="1:17" x14ac:dyDescent="0.25">
      <c r="A3668" s="28">
        <v>2023</v>
      </c>
      <c r="B3668" s="29" t="s">
        <v>21</v>
      </c>
      <c r="C3668" s="29" t="s">
        <v>12</v>
      </c>
      <c r="D3668" s="29" t="s">
        <v>18</v>
      </c>
      <c r="E3668" s="28">
        <v>204500</v>
      </c>
      <c r="F3668" s="29" t="s">
        <v>14</v>
      </c>
      <c r="G3668" s="28">
        <v>204500</v>
      </c>
      <c r="H3668" s="29" t="s">
        <v>17</v>
      </c>
      <c r="I3668" s="28">
        <v>0</v>
      </c>
      <c r="J3668" s="29" t="s">
        <v>17</v>
      </c>
      <c r="K3668" s="29" t="s">
        <v>16</v>
      </c>
      <c r="L3668" s="29" t="str">
        <f>_xlfn.XLOOKUP($D3668,mapping!$B$2:$B$124,mapping!$A$2:$A$124,,0)</f>
        <v>Machine Learning Engineer</v>
      </c>
      <c r="M3668" s="29" t="str">
        <f>_xlfn.XLOOKUP($C3668,mapping!$J$2:$J$5,mapping!$K$2:$K$5,,0)</f>
        <v>Full-Time</v>
      </c>
      <c r="N3668" s="29" t="str">
        <f>_xlfn.XLOOKUP($B3668,mapping!$G$2:$G$5,mapping!$H$2:$H$5,,0)</f>
        <v>Senior</v>
      </c>
      <c r="O3668" s="29" t="str">
        <f>_xlfn.XLOOKUP($J3668,mapping!$D$2:$D$56,mapping!$E$2:$E$56,,0)</f>
        <v>United States</v>
      </c>
      <c r="P3668" s="29" t="str">
        <f>_xlfn.XLOOKUP($K3668,mapping!$P$2:$P$4,mapping!$Q$2:$Q$4,,0)</f>
        <v>Medium</v>
      </c>
      <c r="Q3668" s="29" t="str">
        <f>_xlfn.XLOOKUP($I3668,mapping!$M$2:$M$4,mapping!$N$2:$N$4,,0)</f>
        <v>On-site</v>
      </c>
    </row>
    <row r="3669" spans="1:17" x14ac:dyDescent="0.25">
      <c r="A3669" s="28">
        <v>2023</v>
      </c>
      <c r="B3669" s="29" t="s">
        <v>21</v>
      </c>
      <c r="C3669" s="29" t="s">
        <v>12</v>
      </c>
      <c r="D3669" s="29" t="s">
        <v>18</v>
      </c>
      <c r="E3669" s="28">
        <v>188800</v>
      </c>
      <c r="F3669" s="29" t="s">
        <v>14</v>
      </c>
      <c r="G3669" s="28">
        <v>188800</v>
      </c>
      <c r="H3669" s="29" t="s">
        <v>17</v>
      </c>
      <c r="I3669" s="28">
        <v>100</v>
      </c>
      <c r="J3669" s="29" t="s">
        <v>17</v>
      </c>
      <c r="K3669" s="29" t="s">
        <v>16</v>
      </c>
      <c r="L3669" s="29" t="str">
        <f>_xlfn.XLOOKUP($D3669,mapping!$B$2:$B$124,mapping!$A$2:$A$124,,0)</f>
        <v>Machine Learning Engineer</v>
      </c>
      <c r="M3669" s="29" t="str">
        <f>_xlfn.XLOOKUP($C3669,mapping!$J$2:$J$5,mapping!$K$2:$K$5,,0)</f>
        <v>Full-Time</v>
      </c>
      <c r="N3669" s="29" t="str">
        <f>_xlfn.XLOOKUP($B3669,mapping!$G$2:$G$5,mapping!$H$2:$H$5,,0)</f>
        <v>Senior</v>
      </c>
      <c r="O3669" s="29" t="str">
        <f>_xlfn.XLOOKUP($J3669,mapping!$D$2:$D$56,mapping!$E$2:$E$56,,0)</f>
        <v>United States</v>
      </c>
      <c r="P3669" s="29" t="str">
        <f>_xlfn.XLOOKUP($K3669,mapping!$P$2:$P$4,mapping!$Q$2:$Q$4,,0)</f>
        <v>Medium</v>
      </c>
      <c r="Q3669" s="29" t="str">
        <f>_xlfn.XLOOKUP($I3669,mapping!$M$2:$M$4,mapping!$N$2:$N$4,,0)</f>
        <v>Remote</v>
      </c>
    </row>
    <row r="3670" spans="1:17" x14ac:dyDescent="0.25">
      <c r="A3670" s="28">
        <v>2023</v>
      </c>
      <c r="B3670" s="29" t="s">
        <v>11</v>
      </c>
      <c r="C3670" s="29" t="s">
        <v>12</v>
      </c>
      <c r="D3670" s="29" t="s">
        <v>13</v>
      </c>
      <c r="E3670" s="28">
        <v>100000</v>
      </c>
      <c r="F3670" s="29" t="s">
        <v>14</v>
      </c>
      <c r="G3670" s="28">
        <v>100000</v>
      </c>
      <c r="H3670" s="29" t="s">
        <v>17</v>
      </c>
      <c r="I3670" s="28">
        <v>100</v>
      </c>
      <c r="J3670" s="29" t="s">
        <v>17</v>
      </c>
      <c r="K3670" s="29" t="s">
        <v>16</v>
      </c>
      <c r="L3670" s="29" t="str">
        <f>_xlfn.XLOOKUP($D3670,mapping!$B$2:$B$124,mapping!$A$2:$A$124,,0)</f>
        <v>Data Analyst</v>
      </c>
      <c r="M3670" s="29" t="str">
        <f>_xlfn.XLOOKUP($C3670,mapping!$J$2:$J$5,mapping!$K$2:$K$5,,0)</f>
        <v>Full-Time</v>
      </c>
      <c r="N3670" s="29" t="str">
        <f>_xlfn.XLOOKUP($B3670,mapping!$G$2:$G$5,mapping!$H$2:$H$5,,0)</f>
        <v>Mid-Level</v>
      </c>
      <c r="O3670" s="29" t="str">
        <f>_xlfn.XLOOKUP($J3670,mapping!$D$2:$D$56,mapping!$E$2:$E$56,,0)</f>
        <v>United States</v>
      </c>
      <c r="P3670" s="29" t="str">
        <f>_xlfn.XLOOKUP($K3670,mapping!$P$2:$P$4,mapping!$Q$2:$Q$4,,0)</f>
        <v>Medium</v>
      </c>
      <c r="Q3670" s="29" t="str">
        <f>_xlfn.XLOOKUP($I3670,mapping!$M$2:$M$4,mapping!$N$2:$N$4,,0)</f>
        <v>Remote</v>
      </c>
    </row>
    <row r="3671" spans="1:17" x14ac:dyDescent="0.25">
      <c r="A3671" s="28">
        <v>2023</v>
      </c>
      <c r="B3671" s="29" t="s">
        <v>21</v>
      </c>
      <c r="C3671" s="29" t="s">
        <v>12</v>
      </c>
      <c r="D3671" s="29" t="s">
        <v>22</v>
      </c>
      <c r="E3671" s="28">
        <v>160000</v>
      </c>
      <c r="F3671" s="29" t="s">
        <v>14</v>
      </c>
      <c r="G3671" s="28">
        <v>160000</v>
      </c>
      <c r="H3671" s="29" t="s">
        <v>17</v>
      </c>
      <c r="I3671" s="28">
        <v>100</v>
      </c>
      <c r="J3671" s="29" t="s">
        <v>17</v>
      </c>
      <c r="K3671" s="29" t="s">
        <v>16</v>
      </c>
      <c r="L3671" s="29" t="str">
        <f>_xlfn.XLOOKUP($D3671,mapping!$B$2:$B$124,mapping!$A$2:$A$124,,0)</f>
        <v>Data Scientist</v>
      </c>
      <c r="M3671" s="29" t="str">
        <f>_xlfn.XLOOKUP($C3671,mapping!$J$2:$J$5,mapping!$K$2:$K$5,,0)</f>
        <v>Full-Time</v>
      </c>
      <c r="N3671" s="29" t="str">
        <f>_xlfn.XLOOKUP($B3671,mapping!$G$2:$G$5,mapping!$H$2:$H$5,,0)</f>
        <v>Senior</v>
      </c>
      <c r="O3671" s="29" t="str">
        <f>_xlfn.XLOOKUP($J3671,mapping!$D$2:$D$56,mapping!$E$2:$E$56,,0)</f>
        <v>United States</v>
      </c>
      <c r="P3671" s="29" t="str">
        <f>_xlfn.XLOOKUP($K3671,mapping!$P$2:$P$4,mapping!$Q$2:$Q$4,,0)</f>
        <v>Medium</v>
      </c>
      <c r="Q3671" s="29" t="str">
        <f>_xlfn.XLOOKUP($I3671,mapping!$M$2:$M$4,mapping!$N$2:$N$4,,0)</f>
        <v>Remote</v>
      </c>
    </row>
    <row r="3672" spans="1:17" x14ac:dyDescent="0.25">
      <c r="A3672" s="28">
        <v>2023</v>
      </c>
      <c r="B3672" s="29" t="s">
        <v>21</v>
      </c>
      <c r="C3672" s="29" t="s">
        <v>12</v>
      </c>
      <c r="D3672" s="29" t="s">
        <v>26</v>
      </c>
      <c r="E3672" s="28">
        <v>226600</v>
      </c>
      <c r="F3672" s="29" t="s">
        <v>14</v>
      </c>
      <c r="G3672" s="28">
        <v>226600</v>
      </c>
      <c r="H3672" s="29" t="s">
        <v>17</v>
      </c>
      <c r="I3672" s="28">
        <v>0</v>
      </c>
      <c r="J3672" s="29" t="s">
        <v>17</v>
      </c>
      <c r="K3672" s="29" t="s">
        <v>16</v>
      </c>
      <c r="L3672" s="29" t="str">
        <f>_xlfn.XLOOKUP($D3672,mapping!$B$2:$B$124,mapping!$A$2:$A$124,,0)</f>
        <v>Data Engineer</v>
      </c>
      <c r="M3672" s="29" t="str">
        <f>_xlfn.XLOOKUP($C3672,mapping!$J$2:$J$5,mapping!$K$2:$K$5,,0)</f>
        <v>Full-Time</v>
      </c>
      <c r="N3672" s="29" t="str">
        <f>_xlfn.XLOOKUP($B3672,mapping!$G$2:$G$5,mapping!$H$2:$H$5,,0)</f>
        <v>Senior</v>
      </c>
      <c r="O3672" s="29" t="str">
        <f>_xlfn.XLOOKUP($J3672,mapping!$D$2:$D$56,mapping!$E$2:$E$56,,0)</f>
        <v>United States</v>
      </c>
      <c r="P3672" s="29" t="str">
        <f>_xlfn.XLOOKUP($K3672,mapping!$P$2:$P$4,mapping!$Q$2:$Q$4,,0)</f>
        <v>Medium</v>
      </c>
      <c r="Q3672" s="29" t="str">
        <f>_xlfn.XLOOKUP($I3672,mapping!$M$2:$M$4,mapping!$N$2:$N$4,,0)</f>
        <v>On-site</v>
      </c>
    </row>
    <row r="3673" spans="1:17" x14ac:dyDescent="0.25">
      <c r="A3673" s="28">
        <v>2023</v>
      </c>
      <c r="B3673" s="29" t="s">
        <v>21</v>
      </c>
      <c r="C3673" s="29" t="s">
        <v>12</v>
      </c>
      <c r="D3673" s="29" t="s">
        <v>26</v>
      </c>
      <c r="E3673" s="28">
        <v>190000</v>
      </c>
      <c r="F3673" s="29" t="s">
        <v>14</v>
      </c>
      <c r="G3673" s="28">
        <v>190000</v>
      </c>
      <c r="H3673" s="29" t="s">
        <v>17</v>
      </c>
      <c r="I3673" s="28">
        <v>100</v>
      </c>
      <c r="J3673" s="29" t="s">
        <v>17</v>
      </c>
      <c r="K3673" s="29" t="s">
        <v>16</v>
      </c>
      <c r="L3673" s="29" t="str">
        <f>_xlfn.XLOOKUP($D3673,mapping!$B$2:$B$124,mapping!$A$2:$A$124,,0)</f>
        <v>Data Engineer</v>
      </c>
      <c r="M3673" s="29" t="str">
        <f>_xlfn.XLOOKUP($C3673,mapping!$J$2:$J$5,mapping!$K$2:$K$5,,0)</f>
        <v>Full-Time</v>
      </c>
      <c r="N3673" s="29" t="str">
        <f>_xlfn.XLOOKUP($B3673,mapping!$G$2:$G$5,mapping!$H$2:$H$5,,0)</f>
        <v>Senior</v>
      </c>
      <c r="O3673" s="29" t="str">
        <f>_xlfn.XLOOKUP($J3673,mapping!$D$2:$D$56,mapping!$E$2:$E$56,,0)</f>
        <v>United States</v>
      </c>
      <c r="P3673" s="29" t="str">
        <f>_xlfn.XLOOKUP($K3673,mapping!$P$2:$P$4,mapping!$Q$2:$Q$4,,0)</f>
        <v>Medium</v>
      </c>
      <c r="Q3673" s="29" t="str">
        <f>_xlfn.XLOOKUP($I3673,mapping!$M$2:$M$4,mapping!$N$2:$N$4,,0)</f>
        <v>Remote</v>
      </c>
    </row>
    <row r="3674" spans="1:17" x14ac:dyDescent="0.25">
      <c r="A3674" s="28">
        <v>2023</v>
      </c>
      <c r="B3674" s="29" t="s">
        <v>21</v>
      </c>
      <c r="C3674" s="29" t="s">
        <v>12</v>
      </c>
      <c r="D3674" s="29" t="s">
        <v>13</v>
      </c>
      <c r="E3674" s="28">
        <v>80850</v>
      </c>
      <c r="F3674" s="29" t="s">
        <v>14</v>
      </c>
      <c r="G3674" s="28">
        <v>80850</v>
      </c>
      <c r="H3674" s="29" t="s">
        <v>17</v>
      </c>
      <c r="I3674" s="28">
        <v>0</v>
      </c>
      <c r="J3674" s="29" t="s">
        <v>17</v>
      </c>
      <c r="K3674" s="29" t="s">
        <v>16</v>
      </c>
      <c r="L3674" s="29" t="str">
        <f>_xlfn.XLOOKUP($D3674,mapping!$B$2:$B$124,mapping!$A$2:$A$124,,0)</f>
        <v>Data Analyst</v>
      </c>
      <c r="M3674" s="29" t="str">
        <f>_xlfn.XLOOKUP($C3674,mapping!$J$2:$J$5,mapping!$K$2:$K$5,,0)</f>
        <v>Full-Time</v>
      </c>
      <c r="N3674" s="29" t="str">
        <f>_xlfn.XLOOKUP($B3674,mapping!$G$2:$G$5,mapping!$H$2:$H$5,,0)</f>
        <v>Senior</v>
      </c>
      <c r="O3674" s="29" t="str">
        <f>_xlfn.XLOOKUP($J3674,mapping!$D$2:$D$56,mapping!$E$2:$E$56,,0)</f>
        <v>United States</v>
      </c>
      <c r="P3674" s="29" t="str">
        <f>_xlfn.XLOOKUP($K3674,mapping!$P$2:$P$4,mapping!$Q$2:$Q$4,,0)</f>
        <v>Medium</v>
      </c>
      <c r="Q3674" s="29" t="str">
        <f>_xlfn.XLOOKUP($I3674,mapping!$M$2:$M$4,mapping!$N$2:$N$4,,0)</f>
        <v>On-site</v>
      </c>
    </row>
    <row r="3675" spans="1:17" x14ac:dyDescent="0.25">
      <c r="A3675" s="28">
        <v>2023</v>
      </c>
      <c r="B3675" s="29" t="s">
        <v>11</v>
      </c>
      <c r="C3675" s="29" t="s">
        <v>12</v>
      </c>
      <c r="D3675" s="29" t="s">
        <v>51</v>
      </c>
      <c r="E3675" s="28">
        <v>198000</v>
      </c>
      <c r="F3675" s="29" t="s">
        <v>14</v>
      </c>
      <c r="G3675" s="28">
        <v>198000</v>
      </c>
      <c r="H3675" s="29" t="s">
        <v>17</v>
      </c>
      <c r="I3675" s="28">
        <v>100</v>
      </c>
      <c r="J3675" s="29" t="s">
        <v>17</v>
      </c>
      <c r="K3675" s="29" t="s">
        <v>16</v>
      </c>
      <c r="L3675" s="29" t="str">
        <f>_xlfn.XLOOKUP($D3675,mapping!$B$2:$B$124,mapping!$A$2:$A$124,,0)</f>
        <v>Applied Scientist</v>
      </c>
      <c r="M3675" s="29" t="str">
        <f>_xlfn.XLOOKUP($C3675,mapping!$J$2:$J$5,mapping!$K$2:$K$5,,0)</f>
        <v>Full-Time</v>
      </c>
      <c r="N3675" s="29" t="str">
        <f>_xlfn.XLOOKUP($B3675,mapping!$G$2:$G$5,mapping!$H$2:$H$5,,0)</f>
        <v>Mid-Level</v>
      </c>
      <c r="O3675" s="29" t="str">
        <f>_xlfn.XLOOKUP($J3675,mapping!$D$2:$D$56,mapping!$E$2:$E$56,,0)</f>
        <v>United States</v>
      </c>
      <c r="P3675" s="29" t="str">
        <f>_xlfn.XLOOKUP($K3675,mapping!$P$2:$P$4,mapping!$Q$2:$Q$4,,0)</f>
        <v>Medium</v>
      </c>
      <c r="Q3675" s="29" t="str">
        <f>_xlfn.XLOOKUP($I3675,mapping!$M$2:$M$4,mapping!$N$2:$N$4,,0)</f>
        <v>Remote</v>
      </c>
    </row>
    <row r="3676" spans="1:17" x14ac:dyDescent="0.25">
      <c r="A3676" s="28">
        <v>2023</v>
      </c>
      <c r="B3676" s="29" t="s">
        <v>11</v>
      </c>
      <c r="C3676" s="29" t="s">
        <v>12</v>
      </c>
      <c r="D3676" s="29" t="s">
        <v>13</v>
      </c>
      <c r="E3676" s="28">
        <v>105000</v>
      </c>
      <c r="F3676" s="29" t="s">
        <v>14</v>
      </c>
      <c r="G3676" s="28">
        <v>105000</v>
      </c>
      <c r="H3676" s="29" t="s">
        <v>17</v>
      </c>
      <c r="I3676" s="28">
        <v>0</v>
      </c>
      <c r="J3676" s="29" t="s">
        <v>17</v>
      </c>
      <c r="K3676" s="29" t="s">
        <v>16</v>
      </c>
      <c r="L3676" s="29" t="str">
        <f>_xlfn.XLOOKUP($D3676,mapping!$B$2:$B$124,mapping!$A$2:$A$124,,0)</f>
        <v>Data Analyst</v>
      </c>
      <c r="M3676" s="29" t="str">
        <f>_xlfn.XLOOKUP($C3676,mapping!$J$2:$J$5,mapping!$K$2:$K$5,,0)</f>
        <v>Full-Time</v>
      </c>
      <c r="N3676" s="29" t="str">
        <f>_xlfn.XLOOKUP($B3676,mapping!$G$2:$G$5,mapping!$H$2:$H$5,,0)</f>
        <v>Mid-Level</v>
      </c>
      <c r="O3676" s="29" t="str">
        <f>_xlfn.XLOOKUP($J3676,mapping!$D$2:$D$56,mapping!$E$2:$E$56,,0)</f>
        <v>United States</v>
      </c>
      <c r="P3676" s="29" t="str">
        <f>_xlfn.XLOOKUP($K3676,mapping!$P$2:$P$4,mapping!$Q$2:$Q$4,,0)</f>
        <v>Medium</v>
      </c>
      <c r="Q3676" s="29" t="str">
        <f>_xlfn.XLOOKUP($I3676,mapping!$M$2:$M$4,mapping!$N$2:$N$4,,0)</f>
        <v>On-site</v>
      </c>
    </row>
    <row r="3677" spans="1:17" x14ac:dyDescent="0.25">
      <c r="A3677" s="28">
        <v>2023</v>
      </c>
      <c r="B3677" s="29" t="s">
        <v>29</v>
      </c>
      <c r="C3677" s="29" t="s">
        <v>12</v>
      </c>
      <c r="D3677" s="29" t="s">
        <v>43</v>
      </c>
      <c r="E3677" s="28">
        <v>62000</v>
      </c>
      <c r="F3677" s="29" t="s">
        <v>14</v>
      </c>
      <c r="G3677" s="28">
        <v>62000</v>
      </c>
      <c r="H3677" s="29" t="s">
        <v>17</v>
      </c>
      <c r="I3677" s="28">
        <v>100</v>
      </c>
      <c r="J3677" s="29" t="s">
        <v>17</v>
      </c>
      <c r="K3677" s="29" t="s">
        <v>16</v>
      </c>
      <c r="L3677" s="29" t="str">
        <f>_xlfn.XLOOKUP($D3677,mapping!$B$2:$B$124,mapping!$A$2:$A$124,,0)</f>
        <v>Researcher</v>
      </c>
      <c r="M3677" s="29" t="str">
        <f>_xlfn.XLOOKUP($C3677,mapping!$J$2:$J$5,mapping!$K$2:$K$5,,0)</f>
        <v>Full-Time</v>
      </c>
      <c r="N3677" s="29" t="str">
        <f>_xlfn.XLOOKUP($B3677,mapping!$G$2:$G$5,mapping!$H$2:$H$5,,0)</f>
        <v>Junior</v>
      </c>
      <c r="O3677" s="29" t="str">
        <f>_xlfn.XLOOKUP($J3677,mapping!$D$2:$D$56,mapping!$E$2:$E$56,,0)</f>
        <v>United States</v>
      </c>
      <c r="P3677" s="29" t="str">
        <f>_xlfn.XLOOKUP($K3677,mapping!$P$2:$P$4,mapping!$Q$2:$Q$4,,0)</f>
        <v>Medium</v>
      </c>
      <c r="Q3677" s="29" t="str">
        <f>_xlfn.XLOOKUP($I3677,mapping!$M$2:$M$4,mapping!$N$2:$N$4,,0)</f>
        <v>Remote</v>
      </c>
    </row>
    <row r="3678" spans="1:17" x14ac:dyDescent="0.25">
      <c r="A3678" s="28">
        <v>2024</v>
      </c>
      <c r="B3678" s="29" t="s">
        <v>11</v>
      </c>
      <c r="C3678" s="29" t="s">
        <v>12</v>
      </c>
      <c r="D3678" s="29" t="s">
        <v>31</v>
      </c>
      <c r="E3678" s="28">
        <v>135000</v>
      </c>
      <c r="F3678" s="29" t="s">
        <v>14</v>
      </c>
      <c r="G3678" s="28">
        <v>135000</v>
      </c>
      <c r="H3678" s="29" t="s">
        <v>17</v>
      </c>
      <c r="I3678" s="28">
        <v>100</v>
      </c>
      <c r="J3678" s="29" t="s">
        <v>17</v>
      </c>
      <c r="K3678" s="29" t="s">
        <v>16</v>
      </c>
      <c r="L3678" s="29" t="str">
        <f>_xlfn.XLOOKUP($D3678,mapping!$B$2:$B$124,mapping!$A$2:$A$124,,0)</f>
        <v>Analytics Engineer</v>
      </c>
      <c r="M3678" s="29" t="str">
        <f>_xlfn.XLOOKUP($C3678,mapping!$J$2:$J$5,mapping!$K$2:$K$5,,0)</f>
        <v>Full-Time</v>
      </c>
      <c r="N3678" s="29" t="str">
        <f>_xlfn.XLOOKUP($B3678,mapping!$G$2:$G$5,mapping!$H$2:$H$5,,0)</f>
        <v>Mid-Level</v>
      </c>
      <c r="O3678" s="29" t="str">
        <f>_xlfn.XLOOKUP($J3678,mapping!$D$2:$D$56,mapping!$E$2:$E$56,,0)</f>
        <v>United States</v>
      </c>
      <c r="P3678" s="29" t="str">
        <f>_xlfn.XLOOKUP($K3678,mapping!$P$2:$P$4,mapping!$Q$2:$Q$4,,0)</f>
        <v>Medium</v>
      </c>
      <c r="Q3678" s="29" t="str">
        <f>_xlfn.XLOOKUP($I3678,mapping!$M$2:$M$4,mapping!$N$2:$N$4,,0)</f>
        <v>Remote</v>
      </c>
    </row>
    <row r="3679" spans="1:17" x14ac:dyDescent="0.25">
      <c r="A3679" s="28">
        <v>2023</v>
      </c>
      <c r="B3679" s="29" t="s">
        <v>21</v>
      </c>
      <c r="C3679" s="29" t="s">
        <v>12</v>
      </c>
      <c r="D3679" s="29" t="s">
        <v>162</v>
      </c>
      <c r="E3679" s="28">
        <v>160000</v>
      </c>
      <c r="F3679" s="29" t="s">
        <v>14</v>
      </c>
      <c r="G3679" s="28">
        <v>160000</v>
      </c>
      <c r="H3679" s="29" t="s">
        <v>17</v>
      </c>
      <c r="I3679" s="28">
        <v>100</v>
      </c>
      <c r="J3679" s="29" t="s">
        <v>17</v>
      </c>
      <c r="K3679" s="29" t="s">
        <v>33</v>
      </c>
      <c r="L3679" s="29" t="str">
        <f>_xlfn.XLOOKUP($D3679,mapping!$B$2:$B$124,mapping!$A$2:$A$124,,0)</f>
        <v>Data Scientist</v>
      </c>
      <c r="M3679" s="29" t="str">
        <f>_xlfn.XLOOKUP($C3679,mapping!$J$2:$J$5,mapping!$K$2:$K$5,,0)</f>
        <v>Full-Time</v>
      </c>
      <c r="N3679" s="29" t="str">
        <f>_xlfn.XLOOKUP($B3679,mapping!$G$2:$G$5,mapping!$H$2:$H$5,,0)</f>
        <v>Senior</v>
      </c>
      <c r="O3679" s="29" t="str">
        <f>_xlfn.XLOOKUP($J3679,mapping!$D$2:$D$56,mapping!$E$2:$E$56,,0)</f>
        <v>United States</v>
      </c>
      <c r="P3679" s="29" t="str">
        <f>_xlfn.XLOOKUP($K3679,mapping!$P$2:$P$4,mapping!$Q$2:$Q$4,,0)</f>
        <v>Large</v>
      </c>
      <c r="Q3679" s="29" t="str">
        <f>_xlfn.XLOOKUP($I3679,mapping!$M$2:$M$4,mapping!$N$2:$N$4,,0)</f>
        <v>Remote</v>
      </c>
    </row>
    <row r="3680" spans="1:17" x14ac:dyDescent="0.25">
      <c r="A3680" s="28">
        <v>2023</v>
      </c>
      <c r="B3680" s="29" t="s">
        <v>21</v>
      </c>
      <c r="C3680" s="29" t="s">
        <v>12</v>
      </c>
      <c r="D3680" s="29" t="s">
        <v>39</v>
      </c>
      <c r="E3680" s="28">
        <v>226000</v>
      </c>
      <c r="F3680" s="29" t="s">
        <v>14</v>
      </c>
      <c r="G3680" s="28">
        <v>226000</v>
      </c>
      <c r="H3680" s="29" t="s">
        <v>17</v>
      </c>
      <c r="I3680" s="28">
        <v>100</v>
      </c>
      <c r="J3680" s="29" t="s">
        <v>17</v>
      </c>
      <c r="K3680" s="29" t="s">
        <v>16</v>
      </c>
      <c r="L3680" s="29" t="str">
        <f>_xlfn.XLOOKUP($D3680,mapping!$B$2:$B$124,mapping!$A$2:$A$124,,0)</f>
        <v>Machine Learning Engineer</v>
      </c>
      <c r="M3680" s="29" t="str">
        <f>_xlfn.XLOOKUP($C3680,mapping!$J$2:$J$5,mapping!$K$2:$K$5,,0)</f>
        <v>Full-Time</v>
      </c>
      <c r="N3680" s="29" t="str">
        <f>_xlfn.XLOOKUP($B3680,mapping!$G$2:$G$5,mapping!$H$2:$H$5,,0)</f>
        <v>Senior</v>
      </c>
      <c r="O3680" s="29" t="str">
        <f>_xlfn.XLOOKUP($J3680,mapping!$D$2:$D$56,mapping!$E$2:$E$56,,0)</f>
        <v>United States</v>
      </c>
      <c r="P3680" s="29" t="str">
        <f>_xlfn.XLOOKUP($K3680,mapping!$P$2:$P$4,mapping!$Q$2:$Q$4,,0)</f>
        <v>Medium</v>
      </c>
      <c r="Q3680" s="29" t="str">
        <f>_xlfn.XLOOKUP($I3680,mapping!$M$2:$M$4,mapping!$N$2:$N$4,,0)</f>
        <v>Remote</v>
      </c>
    </row>
    <row r="3681" spans="1:17" x14ac:dyDescent="0.25">
      <c r="A3681" s="28">
        <v>2023</v>
      </c>
      <c r="B3681" s="29" t="s">
        <v>21</v>
      </c>
      <c r="C3681" s="29" t="s">
        <v>12</v>
      </c>
      <c r="D3681" s="29" t="s">
        <v>107</v>
      </c>
      <c r="E3681" s="28">
        <v>94000</v>
      </c>
      <c r="F3681" s="29" t="s">
        <v>14</v>
      </c>
      <c r="G3681" s="28">
        <v>94000</v>
      </c>
      <c r="H3681" s="29" t="s">
        <v>17</v>
      </c>
      <c r="I3681" s="28">
        <v>0</v>
      </c>
      <c r="J3681" s="29" t="s">
        <v>17</v>
      </c>
      <c r="K3681" s="29" t="s">
        <v>16</v>
      </c>
      <c r="L3681" s="29" t="str">
        <f>_xlfn.XLOOKUP($D3681,mapping!$B$2:$B$124,mapping!$A$2:$A$124,,0)</f>
        <v>Data Scientist</v>
      </c>
      <c r="M3681" s="29" t="str">
        <f>_xlfn.XLOOKUP($C3681,mapping!$J$2:$J$5,mapping!$K$2:$K$5,,0)</f>
        <v>Full-Time</v>
      </c>
      <c r="N3681" s="29" t="str">
        <f>_xlfn.XLOOKUP($B3681,mapping!$G$2:$G$5,mapping!$H$2:$H$5,,0)</f>
        <v>Senior</v>
      </c>
      <c r="O3681" s="29" t="str">
        <f>_xlfn.XLOOKUP($J3681,mapping!$D$2:$D$56,mapping!$E$2:$E$56,,0)</f>
        <v>United States</v>
      </c>
      <c r="P3681" s="29" t="str">
        <f>_xlfn.XLOOKUP($K3681,mapping!$P$2:$P$4,mapping!$Q$2:$Q$4,,0)</f>
        <v>Medium</v>
      </c>
      <c r="Q3681" s="29" t="str">
        <f>_xlfn.XLOOKUP($I3681,mapping!$M$2:$M$4,mapping!$N$2:$N$4,,0)</f>
        <v>On-site</v>
      </c>
    </row>
    <row r="3682" spans="1:17" x14ac:dyDescent="0.25">
      <c r="A3682" s="28">
        <v>2023</v>
      </c>
      <c r="B3682" s="29" t="s">
        <v>25</v>
      </c>
      <c r="C3682" s="29" t="s">
        <v>12</v>
      </c>
      <c r="D3682" s="29" t="s">
        <v>132</v>
      </c>
      <c r="E3682" s="28">
        <v>249300</v>
      </c>
      <c r="F3682" s="29" t="s">
        <v>14</v>
      </c>
      <c r="G3682" s="28">
        <v>249300</v>
      </c>
      <c r="H3682" s="29" t="s">
        <v>17</v>
      </c>
      <c r="I3682" s="28">
        <v>0</v>
      </c>
      <c r="J3682" s="29" t="s">
        <v>17</v>
      </c>
      <c r="K3682" s="29" t="s">
        <v>16</v>
      </c>
      <c r="L3682" s="29" t="str">
        <f>_xlfn.XLOOKUP($D3682,mapping!$B$2:$B$124,mapping!$A$2:$A$124,,0)</f>
        <v>Data Manager</v>
      </c>
      <c r="M3682" s="29" t="str">
        <f>_xlfn.XLOOKUP($C3682,mapping!$J$2:$J$5,mapping!$K$2:$K$5,,0)</f>
        <v>Full-Time</v>
      </c>
      <c r="N3682" s="29" t="str">
        <f>_xlfn.XLOOKUP($B3682,mapping!$G$2:$G$5,mapping!$H$2:$H$5,,0)</f>
        <v>Executive</v>
      </c>
      <c r="O3682" s="29" t="str">
        <f>_xlfn.XLOOKUP($J3682,mapping!$D$2:$D$56,mapping!$E$2:$E$56,,0)</f>
        <v>United States</v>
      </c>
      <c r="P3682" s="29" t="str">
        <f>_xlfn.XLOOKUP($K3682,mapping!$P$2:$P$4,mapping!$Q$2:$Q$4,,0)</f>
        <v>Medium</v>
      </c>
      <c r="Q3682" s="29" t="str">
        <f>_xlfn.XLOOKUP($I3682,mapping!$M$2:$M$4,mapping!$N$2:$N$4,,0)</f>
        <v>On-site</v>
      </c>
    </row>
    <row r="3683" spans="1:17" x14ac:dyDescent="0.25">
      <c r="A3683" s="28">
        <v>2024</v>
      </c>
      <c r="B3683" s="29" t="s">
        <v>21</v>
      </c>
      <c r="C3683" s="29" t="s">
        <v>12</v>
      </c>
      <c r="D3683" s="29" t="s">
        <v>22</v>
      </c>
      <c r="E3683" s="28">
        <v>138000</v>
      </c>
      <c r="F3683" s="29" t="s">
        <v>14</v>
      </c>
      <c r="G3683" s="28">
        <v>138000</v>
      </c>
      <c r="H3683" s="29" t="s">
        <v>17</v>
      </c>
      <c r="I3683" s="28">
        <v>0</v>
      </c>
      <c r="J3683" s="29" t="s">
        <v>17</v>
      </c>
      <c r="K3683" s="29" t="s">
        <v>16</v>
      </c>
      <c r="L3683" s="29" t="str">
        <f>_xlfn.XLOOKUP($D3683,mapping!$B$2:$B$124,mapping!$A$2:$A$124,,0)</f>
        <v>Data Scientist</v>
      </c>
      <c r="M3683" s="29" t="str">
        <f>_xlfn.XLOOKUP($C3683,mapping!$J$2:$J$5,mapping!$K$2:$K$5,,0)</f>
        <v>Full-Time</v>
      </c>
      <c r="N3683" s="29" t="str">
        <f>_xlfn.XLOOKUP($B3683,mapping!$G$2:$G$5,mapping!$H$2:$H$5,,0)</f>
        <v>Senior</v>
      </c>
      <c r="O3683" s="29" t="str">
        <f>_xlfn.XLOOKUP($J3683,mapping!$D$2:$D$56,mapping!$E$2:$E$56,,0)</f>
        <v>United States</v>
      </c>
      <c r="P3683" s="29" t="str">
        <f>_xlfn.XLOOKUP($K3683,mapping!$P$2:$P$4,mapping!$Q$2:$Q$4,,0)</f>
        <v>Medium</v>
      </c>
      <c r="Q3683" s="29" t="str">
        <f>_xlfn.XLOOKUP($I3683,mapping!$M$2:$M$4,mapping!$N$2:$N$4,,0)</f>
        <v>On-site</v>
      </c>
    </row>
    <row r="3684" spans="1:17" x14ac:dyDescent="0.25">
      <c r="A3684" s="28">
        <v>2023</v>
      </c>
      <c r="B3684" s="29" t="s">
        <v>21</v>
      </c>
      <c r="C3684" s="29" t="s">
        <v>12</v>
      </c>
      <c r="D3684" s="29" t="s">
        <v>23</v>
      </c>
      <c r="E3684" s="28">
        <v>190000</v>
      </c>
      <c r="F3684" s="29" t="s">
        <v>14</v>
      </c>
      <c r="G3684" s="28">
        <v>190000</v>
      </c>
      <c r="H3684" s="29" t="s">
        <v>17</v>
      </c>
      <c r="I3684" s="28">
        <v>0</v>
      </c>
      <c r="J3684" s="29" t="s">
        <v>17</v>
      </c>
      <c r="K3684" s="29" t="s">
        <v>16</v>
      </c>
      <c r="L3684" s="29" t="str">
        <f>_xlfn.XLOOKUP($D3684,mapping!$B$2:$B$124,mapping!$A$2:$A$124,,0)</f>
        <v>Researcher</v>
      </c>
      <c r="M3684" s="29" t="str">
        <f>_xlfn.XLOOKUP($C3684,mapping!$J$2:$J$5,mapping!$K$2:$K$5,,0)</f>
        <v>Full-Time</v>
      </c>
      <c r="N3684" s="29" t="str">
        <f>_xlfn.XLOOKUP($B3684,mapping!$G$2:$G$5,mapping!$H$2:$H$5,,0)</f>
        <v>Senior</v>
      </c>
      <c r="O3684" s="29" t="str">
        <f>_xlfn.XLOOKUP($J3684,mapping!$D$2:$D$56,mapping!$E$2:$E$56,,0)</f>
        <v>United States</v>
      </c>
      <c r="P3684" s="29" t="str">
        <f>_xlfn.XLOOKUP($K3684,mapping!$P$2:$P$4,mapping!$Q$2:$Q$4,,0)</f>
        <v>Medium</v>
      </c>
      <c r="Q3684" s="29" t="str">
        <f>_xlfn.XLOOKUP($I3684,mapping!$M$2:$M$4,mapping!$N$2:$N$4,,0)</f>
        <v>On-site</v>
      </c>
    </row>
    <row r="3685" spans="1:17" x14ac:dyDescent="0.25">
      <c r="A3685" s="28">
        <v>2023</v>
      </c>
      <c r="B3685" s="29" t="s">
        <v>21</v>
      </c>
      <c r="C3685" s="29" t="s">
        <v>12</v>
      </c>
      <c r="D3685" s="29" t="s">
        <v>18</v>
      </c>
      <c r="E3685" s="28">
        <v>95000</v>
      </c>
      <c r="F3685" s="29" t="s">
        <v>14</v>
      </c>
      <c r="G3685" s="28">
        <v>95000</v>
      </c>
      <c r="H3685" s="29" t="s">
        <v>45</v>
      </c>
      <c r="I3685" s="28">
        <v>100</v>
      </c>
      <c r="J3685" s="29" t="s">
        <v>45</v>
      </c>
      <c r="K3685" s="29" t="s">
        <v>16</v>
      </c>
      <c r="L3685" s="29" t="str">
        <f>_xlfn.XLOOKUP($D3685,mapping!$B$2:$B$124,mapping!$A$2:$A$124,,0)</f>
        <v>Machine Learning Engineer</v>
      </c>
      <c r="M3685" s="29" t="str">
        <f>_xlfn.XLOOKUP($C3685,mapping!$J$2:$J$5,mapping!$K$2:$K$5,,0)</f>
        <v>Full-Time</v>
      </c>
      <c r="N3685" s="29" t="str">
        <f>_xlfn.XLOOKUP($B3685,mapping!$G$2:$G$5,mapping!$H$2:$H$5,,0)</f>
        <v>Senior</v>
      </c>
      <c r="O3685" s="29" t="str">
        <f>_xlfn.XLOOKUP($J3685,mapping!$D$2:$D$56,mapping!$E$2:$E$56,,0)</f>
        <v>Canada</v>
      </c>
      <c r="P3685" s="29" t="str">
        <f>_xlfn.XLOOKUP($K3685,mapping!$P$2:$P$4,mapping!$Q$2:$Q$4,,0)</f>
        <v>Medium</v>
      </c>
      <c r="Q3685" s="29" t="str">
        <f>_xlfn.XLOOKUP($I3685,mapping!$M$2:$M$4,mapping!$N$2:$N$4,,0)</f>
        <v>Remote</v>
      </c>
    </row>
    <row r="3686" spans="1:17" x14ac:dyDescent="0.25">
      <c r="A3686" s="28">
        <v>2023</v>
      </c>
      <c r="B3686" s="29" t="s">
        <v>21</v>
      </c>
      <c r="C3686" s="29" t="s">
        <v>12</v>
      </c>
      <c r="D3686" s="29" t="s">
        <v>154</v>
      </c>
      <c r="E3686" s="28">
        <v>170000</v>
      </c>
      <c r="F3686" s="29" t="s">
        <v>14</v>
      </c>
      <c r="G3686" s="28">
        <v>170000</v>
      </c>
      <c r="H3686" s="29" t="s">
        <v>17</v>
      </c>
      <c r="I3686" s="28">
        <v>100</v>
      </c>
      <c r="J3686" s="29" t="s">
        <v>17</v>
      </c>
      <c r="K3686" s="29" t="s">
        <v>33</v>
      </c>
      <c r="L3686" s="29" t="str">
        <f>_xlfn.XLOOKUP($D3686,mapping!$B$2:$B$124,mapping!$A$2:$A$124,,0)</f>
        <v>Cloud Engineer</v>
      </c>
      <c r="M3686" s="29" t="str">
        <f>_xlfn.XLOOKUP($C3686,mapping!$J$2:$J$5,mapping!$K$2:$K$5,,0)</f>
        <v>Full-Time</v>
      </c>
      <c r="N3686" s="29" t="str">
        <f>_xlfn.XLOOKUP($B3686,mapping!$G$2:$G$5,mapping!$H$2:$H$5,,0)</f>
        <v>Senior</v>
      </c>
      <c r="O3686" s="29" t="str">
        <f>_xlfn.XLOOKUP($J3686,mapping!$D$2:$D$56,mapping!$E$2:$E$56,,0)</f>
        <v>United States</v>
      </c>
      <c r="P3686" s="29" t="str">
        <f>_xlfn.XLOOKUP($K3686,mapping!$P$2:$P$4,mapping!$Q$2:$Q$4,,0)</f>
        <v>Large</v>
      </c>
      <c r="Q3686" s="29" t="str">
        <f>_xlfn.XLOOKUP($I3686,mapping!$M$2:$M$4,mapping!$N$2:$N$4,,0)</f>
        <v>Remote</v>
      </c>
    </row>
    <row r="3687" spans="1:17" x14ac:dyDescent="0.25">
      <c r="A3687" s="28">
        <v>2023</v>
      </c>
      <c r="B3687" s="29" t="s">
        <v>11</v>
      </c>
      <c r="C3687" s="29" t="s">
        <v>12</v>
      </c>
      <c r="D3687" s="29" t="s">
        <v>34</v>
      </c>
      <c r="E3687" s="28">
        <v>275000</v>
      </c>
      <c r="F3687" s="29" t="s">
        <v>14</v>
      </c>
      <c r="G3687" s="28">
        <v>275000</v>
      </c>
      <c r="H3687" s="29" t="s">
        <v>17</v>
      </c>
      <c r="I3687" s="28">
        <v>0</v>
      </c>
      <c r="J3687" s="29" t="s">
        <v>17</v>
      </c>
      <c r="K3687" s="29" t="s">
        <v>16</v>
      </c>
      <c r="L3687" s="29" t="str">
        <f>_xlfn.XLOOKUP($D3687,mapping!$B$2:$B$124,mapping!$A$2:$A$124,,0)</f>
        <v>Researcher</v>
      </c>
      <c r="M3687" s="29" t="str">
        <f>_xlfn.XLOOKUP($C3687,mapping!$J$2:$J$5,mapping!$K$2:$K$5,,0)</f>
        <v>Full-Time</v>
      </c>
      <c r="N3687" s="29" t="str">
        <f>_xlfn.XLOOKUP($B3687,mapping!$G$2:$G$5,mapping!$H$2:$H$5,,0)</f>
        <v>Mid-Level</v>
      </c>
      <c r="O3687" s="29" t="str">
        <f>_xlfn.XLOOKUP($J3687,mapping!$D$2:$D$56,mapping!$E$2:$E$56,,0)</f>
        <v>United States</v>
      </c>
      <c r="P3687" s="29" t="str">
        <f>_xlfn.XLOOKUP($K3687,mapping!$P$2:$P$4,mapping!$Q$2:$Q$4,,0)</f>
        <v>Medium</v>
      </c>
      <c r="Q3687" s="29" t="str">
        <f>_xlfn.XLOOKUP($I3687,mapping!$M$2:$M$4,mapping!$N$2:$N$4,,0)</f>
        <v>On-site</v>
      </c>
    </row>
    <row r="3688" spans="1:17" x14ac:dyDescent="0.25">
      <c r="A3688" s="28">
        <v>2023</v>
      </c>
      <c r="B3688" s="29" t="s">
        <v>21</v>
      </c>
      <c r="C3688" s="29" t="s">
        <v>12</v>
      </c>
      <c r="D3688" s="29" t="s">
        <v>63</v>
      </c>
      <c r="E3688" s="28">
        <v>140000</v>
      </c>
      <c r="F3688" s="29" t="s">
        <v>14</v>
      </c>
      <c r="G3688" s="28">
        <v>140000</v>
      </c>
      <c r="H3688" s="29" t="s">
        <v>17</v>
      </c>
      <c r="I3688" s="28">
        <v>100</v>
      </c>
      <c r="J3688" s="29" t="s">
        <v>17</v>
      </c>
      <c r="K3688" s="29" t="s">
        <v>16</v>
      </c>
      <c r="L3688" s="29" t="str">
        <f>_xlfn.XLOOKUP($D3688,mapping!$B$2:$B$124,mapping!$A$2:$A$124,,0)</f>
        <v>Data Architect</v>
      </c>
      <c r="M3688" s="29" t="str">
        <f>_xlfn.XLOOKUP($C3688,mapping!$J$2:$J$5,mapping!$K$2:$K$5,,0)</f>
        <v>Full-Time</v>
      </c>
      <c r="N3688" s="29" t="str">
        <f>_xlfn.XLOOKUP($B3688,mapping!$G$2:$G$5,mapping!$H$2:$H$5,,0)</f>
        <v>Senior</v>
      </c>
      <c r="O3688" s="29" t="str">
        <f>_xlfn.XLOOKUP($J3688,mapping!$D$2:$D$56,mapping!$E$2:$E$56,,0)</f>
        <v>United States</v>
      </c>
      <c r="P3688" s="29" t="str">
        <f>_xlfn.XLOOKUP($K3688,mapping!$P$2:$P$4,mapping!$Q$2:$Q$4,,0)</f>
        <v>Medium</v>
      </c>
      <c r="Q3688" s="29" t="str">
        <f>_xlfn.XLOOKUP($I3688,mapping!$M$2:$M$4,mapping!$N$2:$N$4,,0)</f>
        <v>Remote</v>
      </c>
    </row>
    <row r="3689" spans="1:17" x14ac:dyDescent="0.25">
      <c r="A3689" s="28">
        <v>2023</v>
      </c>
      <c r="B3689" s="29" t="s">
        <v>29</v>
      </c>
      <c r="C3689" s="29" t="s">
        <v>12</v>
      </c>
      <c r="D3689" s="29" t="s">
        <v>203</v>
      </c>
      <c r="E3689" s="28">
        <v>100000</v>
      </c>
      <c r="F3689" s="29" t="s">
        <v>14</v>
      </c>
      <c r="G3689" s="28">
        <v>100000</v>
      </c>
      <c r="H3689" s="29" t="s">
        <v>36</v>
      </c>
      <c r="I3689" s="28">
        <v>50</v>
      </c>
      <c r="J3689" s="29" t="s">
        <v>17</v>
      </c>
      <c r="K3689" s="29" t="s">
        <v>33</v>
      </c>
      <c r="L3689" s="29" t="str">
        <f>_xlfn.XLOOKUP($D3689,mapping!$B$2:$B$124,mapping!$A$2:$A$124,,0)</f>
        <v>Cloud Engineer</v>
      </c>
      <c r="M3689" s="29" t="str">
        <f>_xlfn.XLOOKUP($C3689,mapping!$J$2:$J$5,mapping!$K$2:$K$5,,0)</f>
        <v>Full-Time</v>
      </c>
      <c r="N3689" s="29" t="str">
        <f>_xlfn.XLOOKUP($B3689,mapping!$G$2:$G$5,mapping!$H$2:$H$5,,0)</f>
        <v>Junior</v>
      </c>
      <c r="O3689" s="29" t="str">
        <f>_xlfn.XLOOKUP($J3689,mapping!$D$2:$D$56,mapping!$E$2:$E$56,,0)</f>
        <v>United States</v>
      </c>
      <c r="P3689" s="29" t="str">
        <f>_xlfn.XLOOKUP($K3689,mapping!$P$2:$P$4,mapping!$Q$2:$Q$4,,0)</f>
        <v>Large</v>
      </c>
      <c r="Q3689" s="29" t="str">
        <f>_xlfn.XLOOKUP($I3689,mapping!$M$2:$M$4,mapping!$N$2:$N$4,,0)</f>
        <v>Hybrid</v>
      </c>
    </row>
    <row r="3690" spans="1:17" x14ac:dyDescent="0.25">
      <c r="A3690" s="28">
        <v>2023</v>
      </c>
      <c r="B3690" s="29" t="s">
        <v>21</v>
      </c>
      <c r="C3690" s="29" t="s">
        <v>12</v>
      </c>
      <c r="D3690" s="29" t="s">
        <v>18</v>
      </c>
      <c r="E3690" s="28">
        <v>269000</v>
      </c>
      <c r="F3690" s="29" t="s">
        <v>14</v>
      </c>
      <c r="G3690" s="28">
        <v>269000</v>
      </c>
      <c r="H3690" s="29" t="s">
        <v>45</v>
      </c>
      <c r="I3690" s="28">
        <v>100</v>
      </c>
      <c r="J3690" s="29" t="s">
        <v>45</v>
      </c>
      <c r="K3690" s="29" t="s">
        <v>16</v>
      </c>
      <c r="L3690" s="29" t="str">
        <f>_xlfn.XLOOKUP($D3690,mapping!$B$2:$B$124,mapping!$A$2:$A$124,,0)</f>
        <v>Machine Learning Engineer</v>
      </c>
      <c r="M3690" s="29" t="str">
        <f>_xlfn.XLOOKUP($C3690,mapping!$J$2:$J$5,mapping!$K$2:$K$5,,0)</f>
        <v>Full-Time</v>
      </c>
      <c r="N3690" s="29" t="str">
        <f>_xlfn.XLOOKUP($B3690,mapping!$G$2:$G$5,mapping!$H$2:$H$5,,0)</f>
        <v>Senior</v>
      </c>
      <c r="O3690" s="29" t="str">
        <f>_xlfn.XLOOKUP($J3690,mapping!$D$2:$D$56,mapping!$E$2:$E$56,,0)</f>
        <v>Canada</v>
      </c>
      <c r="P3690" s="29" t="str">
        <f>_xlfn.XLOOKUP($K3690,mapping!$P$2:$P$4,mapping!$Q$2:$Q$4,,0)</f>
        <v>Medium</v>
      </c>
      <c r="Q3690" s="29" t="str">
        <f>_xlfn.XLOOKUP($I3690,mapping!$M$2:$M$4,mapping!$N$2:$N$4,,0)</f>
        <v>Remote</v>
      </c>
    </row>
    <row r="3691" spans="1:17" x14ac:dyDescent="0.25">
      <c r="A3691" s="28">
        <v>2023</v>
      </c>
      <c r="B3691" s="29" t="s">
        <v>11</v>
      </c>
      <c r="C3691" s="29" t="s">
        <v>12</v>
      </c>
      <c r="D3691" s="29" t="s">
        <v>22</v>
      </c>
      <c r="E3691" s="28">
        <v>160000</v>
      </c>
      <c r="F3691" s="29" t="s">
        <v>14</v>
      </c>
      <c r="G3691" s="28">
        <v>160000</v>
      </c>
      <c r="H3691" s="29" t="s">
        <v>17</v>
      </c>
      <c r="I3691" s="28">
        <v>0</v>
      </c>
      <c r="J3691" s="29" t="s">
        <v>17</v>
      </c>
      <c r="K3691" s="29" t="s">
        <v>16</v>
      </c>
      <c r="L3691" s="29" t="str">
        <f>_xlfn.XLOOKUP($D3691,mapping!$B$2:$B$124,mapping!$A$2:$A$124,,0)</f>
        <v>Data Scientist</v>
      </c>
      <c r="M3691" s="29" t="str">
        <f>_xlfn.XLOOKUP($C3691,mapping!$J$2:$J$5,mapping!$K$2:$K$5,,0)</f>
        <v>Full-Time</v>
      </c>
      <c r="N3691" s="29" t="str">
        <f>_xlfn.XLOOKUP($B3691,mapping!$G$2:$G$5,mapping!$H$2:$H$5,,0)</f>
        <v>Mid-Level</v>
      </c>
      <c r="O3691" s="29" t="str">
        <f>_xlfn.XLOOKUP($J3691,mapping!$D$2:$D$56,mapping!$E$2:$E$56,,0)</f>
        <v>United States</v>
      </c>
      <c r="P3691" s="29" t="str">
        <f>_xlfn.XLOOKUP($K3691,mapping!$P$2:$P$4,mapping!$Q$2:$Q$4,,0)</f>
        <v>Medium</v>
      </c>
      <c r="Q3691" s="29" t="str">
        <f>_xlfn.XLOOKUP($I3691,mapping!$M$2:$M$4,mapping!$N$2:$N$4,,0)</f>
        <v>On-site</v>
      </c>
    </row>
    <row r="3692" spans="1:17" x14ac:dyDescent="0.25">
      <c r="A3692" s="28">
        <v>2024</v>
      </c>
      <c r="B3692" s="29" t="s">
        <v>21</v>
      </c>
      <c r="C3692" s="29" t="s">
        <v>12</v>
      </c>
      <c r="D3692" s="29" t="s">
        <v>22</v>
      </c>
      <c r="E3692" s="28">
        <v>115000</v>
      </c>
      <c r="F3692" s="29" t="s">
        <v>14</v>
      </c>
      <c r="G3692" s="28">
        <v>115000</v>
      </c>
      <c r="H3692" s="29" t="s">
        <v>17</v>
      </c>
      <c r="I3692" s="28">
        <v>100</v>
      </c>
      <c r="J3692" s="29" t="s">
        <v>17</v>
      </c>
      <c r="K3692" s="29" t="s">
        <v>16</v>
      </c>
      <c r="L3692" s="29" t="str">
        <f>_xlfn.XLOOKUP($D3692,mapping!$B$2:$B$124,mapping!$A$2:$A$124,,0)</f>
        <v>Data Scientist</v>
      </c>
      <c r="M3692" s="29" t="str">
        <f>_xlfn.XLOOKUP($C3692,mapping!$J$2:$J$5,mapping!$K$2:$K$5,,0)</f>
        <v>Full-Time</v>
      </c>
      <c r="N3692" s="29" t="str">
        <f>_xlfn.XLOOKUP($B3692,mapping!$G$2:$G$5,mapping!$H$2:$H$5,,0)</f>
        <v>Senior</v>
      </c>
      <c r="O3692" s="29" t="str">
        <f>_xlfn.XLOOKUP($J3692,mapping!$D$2:$D$56,mapping!$E$2:$E$56,,0)</f>
        <v>United States</v>
      </c>
      <c r="P3692" s="29" t="str">
        <f>_xlfn.XLOOKUP($K3692,mapping!$P$2:$P$4,mapping!$Q$2:$Q$4,,0)</f>
        <v>Medium</v>
      </c>
      <c r="Q3692" s="29" t="str">
        <f>_xlfn.XLOOKUP($I3692,mapping!$M$2:$M$4,mapping!$N$2:$N$4,,0)</f>
        <v>Remote</v>
      </c>
    </row>
    <row r="3693" spans="1:17" x14ac:dyDescent="0.25">
      <c r="A3693" s="28">
        <v>2022</v>
      </c>
      <c r="B3693" s="29" t="s">
        <v>11</v>
      </c>
      <c r="C3693" s="29" t="s">
        <v>12</v>
      </c>
      <c r="D3693" s="29" t="s">
        <v>81</v>
      </c>
      <c r="E3693" s="28">
        <v>140000</v>
      </c>
      <c r="F3693" s="29" t="s">
        <v>14</v>
      </c>
      <c r="G3693" s="28">
        <v>140000</v>
      </c>
      <c r="H3693" s="29" t="s">
        <v>17</v>
      </c>
      <c r="I3693" s="28">
        <v>0</v>
      </c>
      <c r="J3693" s="29" t="s">
        <v>17</v>
      </c>
      <c r="K3693" s="29" t="s">
        <v>16</v>
      </c>
      <c r="L3693" s="29" t="str">
        <f>_xlfn.XLOOKUP($D3693,mapping!$B$2:$B$124,mapping!$A$2:$A$124,,0)</f>
        <v>Data Manager</v>
      </c>
      <c r="M3693" s="29" t="str">
        <f>_xlfn.XLOOKUP($C3693,mapping!$J$2:$J$5,mapping!$K$2:$K$5,,0)</f>
        <v>Full-Time</v>
      </c>
      <c r="N3693" s="29" t="str">
        <f>_xlfn.XLOOKUP($B3693,mapping!$G$2:$G$5,mapping!$H$2:$H$5,,0)</f>
        <v>Mid-Level</v>
      </c>
      <c r="O3693" s="29" t="str">
        <f>_xlfn.XLOOKUP($J3693,mapping!$D$2:$D$56,mapping!$E$2:$E$56,,0)</f>
        <v>United States</v>
      </c>
      <c r="P3693" s="29" t="str">
        <f>_xlfn.XLOOKUP($K3693,mapping!$P$2:$P$4,mapping!$Q$2:$Q$4,,0)</f>
        <v>Medium</v>
      </c>
      <c r="Q3693" s="29" t="str">
        <f>_xlfn.XLOOKUP($I3693,mapping!$M$2:$M$4,mapping!$N$2:$N$4,,0)</f>
        <v>On-site</v>
      </c>
    </row>
    <row r="3694" spans="1:17" x14ac:dyDescent="0.25">
      <c r="A3694" s="28">
        <v>2023</v>
      </c>
      <c r="B3694" s="29" t="s">
        <v>21</v>
      </c>
      <c r="C3694" s="29" t="s">
        <v>12</v>
      </c>
      <c r="D3694" s="29" t="s">
        <v>18</v>
      </c>
      <c r="E3694" s="28">
        <v>150000</v>
      </c>
      <c r="F3694" s="29" t="s">
        <v>14</v>
      </c>
      <c r="G3694" s="28">
        <v>150000</v>
      </c>
      <c r="H3694" s="29" t="s">
        <v>17</v>
      </c>
      <c r="I3694" s="28">
        <v>100</v>
      </c>
      <c r="J3694" s="29" t="s">
        <v>17</v>
      </c>
      <c r="K3694" s="29" t="s">
        <v>16</v>
      </c>
      <c r="L3694" s="29" t="str">
        <f>_xlfn.XLOOKUP($D3694,mapping!$B$2:$B$124,mapping!$A$2:$A$124,,0)</f>
        <v>Machine Learning Engineer</v>
      </c>
      <c r="M3694" s="29" t="str">
        <f>_xlfn.XLOOKUP($C3694,mapping!$J$2:$J$5,mapping!$K$2:$K$5,,0)</f>
        <v>Full-Time</v>
      </c>
      <c r="N3694" s="29" t="str">
        <f>_xlfn.XLOOKUP($B3694,mapping!$G$2:$G$5,mapping!$H$2:$H$5,,0)</f>
        <v>Senior</v>
      </c>
      <c r="O3694" s="29" t="str">
        <f>_xlfn.XLOOKUP($J3694,mapping!$D$2:$D$56,mapping!$E$2:$E$56,,0)</f>
        <v>United States</v>
      </c>
      <c r="P3694" s="29" t="str">
        <f>_xlfn.XLOOKUP($K3694,mapping!$P$2:$P$4,mapping!$Q$2:$Q$4,,0)</f>
        <v>Medium</v>
      </c>
      <c r="Q3694" s="29" t="str">
        <f>_xlfn.XLOOKUP($I3694,mapping!$M$2:$M$4,mapping!$N$2:$N$4,,0)</f>
        <v>Remote</v>
      </c>
    </row>
    <row r="3695" spans="1:17" x14ac:dyDescent="0.25">
      <c r="A3695" s="28">
        <v>2022</v>
      </c>
      <c r="B3695" s="29" t="s">
        <v>21</v>
      </c>
      <c r="C3695" s="29" t="s">
        <v>12</v>
      </c>
      <c r="D3695" s="29" t="s">
        <v>13</v>
      </c>
      <c r="E3695" s="28">
        <v>177000</v>
      </c>
      <c r="F3695" s="29" t="s">
        <v>14</v>
      </c>
      <c r="G3695" s="28">
        <v>177000</v>
      </c>
      <c r="H3695" s="29" t="s">
        <v>17</v>
      </c>
      <c r="I3695" s="28">
        <v>0</v>
      </c>
      <c r="J3695" s="29" t="s">
        <v>17</v>
      </c>
      <c r="K3695" s="29" t="s">
        <v>16</v>
      </c>
      <c r="L3695" s="29" t="str">
        <f>_xlfn.XLOOKUP($D3695,mapping!$B$2:$B$124,mapping!$A$2:$A$124,,0)</f>
        <v>Data Analyst</v>
      </c>
      <c r="M3695" s="29" t="str">
        <f>_xlfn.XLOOKUP($C3695,mapping!$J$2:$J$5,mapping!$K$2:$K$5,,0)</f>
        <v>Full-Time</v>
      </c>
      <c r="N3695" s="29" t="str">
        <f>_xlfn.XLOOKUP($B3695,mapping!$G$2:$G$5,mapping!$H$2:$H$5,,0)</f>
        <v>Senior</v>
      </c>
      <c r="O3695" s="29" t="str">
        <f>_xlfn.XLOOKUP($J3695,mapping!$D$2:$D$56,mapping!$E$2:$E$56,,0)</f>
        <v>United States</v>
      </c>
      <c r="P3695" s="29" t="str">
        <f>_xlfn.XLOOKUP($K3695,mapping!$P$2:$P$4,mapping!$Q$2:$Q$4,,0)</f>
        <v>Medium</v>
      </c>
      <c r="Q3695" s="29" t="str">
        <f>_xlfn.XLOOKUP($I3695,mapping!$M$2:$M$4,mapping!$N$2:$N$4,,0)</f>
        <v>On-site</v>
      </c>
    </row>
    <row r="3696" spans="1:17" x14ac:dyDescent="0.25">
      <c r="A3696" s="28">
        <v>2024</v>
      </c>
      <c r="B3696" s="29" t="s">
        <v>21</v>
      </c>
      <c r="C3696" s="29" t="s">
        <v>12</v>
      </c>
      <c r="D3696" s="29" t="s">
        <v>204</v>
      </c>
      <c r="E3696" s="28">
        <v>175000</v>
      </c>
      <c r="F3696" s="29" t="s">
        <v>14</v>
      </c>
      <c r="G3696" s="28">
        <v>175000</v>
      </c>
      <c r="H3696" s="29" t="s">
        <v>17</v>
      </c>
      <c r="I3696" s="28">
        <v>0</v>
      </c>
      <c r="J3696" s="29" t="s">
        <v>17</v>
      </c>
      <c r="K3696" s="29" t="s">
        <v>16</v>
      </c>
      <c r="L3696" s="29" t="str">
        <f>_xlfn.XLOOKUP($D3696,mapping!$B$2:$B$124,mapping!$A$2:$A$124,,0)</f>
        <v>Data Engineer</v>
      </c>
      <c r="M3696" s="29" t="str">
        <f>_xlfn.XLOOKUP($C3696,mapping!$J$2:$J$5,mapping!$K$2:$K$5,,0)</f>
        <v>Full-Time</v>
      </c>
      <c r="N3696" s="29" t="str">
        <f>_xlfn.XLOOKUP($B3696,mapping!$G$2:$G$5,mapping!$H$2:$H$5,,0)</f>
        <v>Senior</v>
      </c>
      <c r="O3696" s="29" t="str">
        <f>_xlfn.XLOOKUP($J3696,mapping!$D$2:$D$56,mapping!$E$2:$E$56,,0)</f>
        <v>United States</v>
      </c>
      <c r="P3696" s="29" t="str">
        <f>_xlfn.XLOOKUP($K3696,mapping!$P$2:$P$4,mapping!$Q$2:$Q$4,,0)</f>
        <v>Medium</v>
      </c>
      <c r="Q3696" s="29" t="str">
        <f>_xlfn.XLOOKUP($I3696,mapping!$M$2:$M$4,mapping!$N$2:$N$4,,0)</f>
        <v>On-site</v>
      </c>
    </row>
    <row r="3697" spans="1:17" x14ac:dyDescent="0.25">
      <c r="A3697" s="28">
        <v>2023</v>
      </c>
      <c r="B3697" s="29" t="s">
        <v>21</v>
      </c>
      <c r="C3697" s="29" t="s">
        <v>12</v>
      </c>
      <c r="D3697" s="29" t="s">
        <v>31</v>
      </c>
      <c r="E3697" s="28">
        <v>120000</v>
      </c>
      <c r="F3697" s="29" t="s">
        <v>14</v>
      </c>
      <c r="G3697" s="28">
        <v>120000</v>
      </c>
      <c r="H3697" s="29" t="s">
        <v>17</v>
      </c>
      <c r="I3697" s="28">
        <v>100</v>
      </c>
      <c r="J3697" s="29" t="s">
        <v>17</v>
      </c>
      <c r="K3697" s="29" t="s">
        <v>16</v>
      </c>
      <c r="L3697" s="29" t="str">
        <f>_xlfn.XLOOKUP($D3697,mapping!$B$2:$B$124,mapping!$A$2:$A$124,,0)</f>
        <v>Analytics Engineer</v>
      </c>
      <c r="M3697" s="29" t="str">
        <f>_xlfn.XLOOKUP($C3697,mapping!$J$2:$J$5,mapping!$K$2:$K$5,,0)</f>
        <v>Full-Time</v>
      </c>
      <c r="N3697" s="29" t="str">
        <f>_xlfn.XLOOKUP($B3697,mapping!$G$2:$G$5,mapping!$H$2:$H$5,,0)</f>
        <v>Senior</v>
      </c>
      <c r="O3697" s="29" t="str">
        <f>_xlfn.XLOOKUP($J3697,mapping!$D$2:$D$56,mapping!$E$2:$E$56,,0)</f>
        <v>United States</v>
      </c>
      <c r="P3697" s="29" t="str">
        <f>_xlfn.XLOOKUP($K3697,mapping!$P$2:$P$4,mapping!$Q$2:$Q$4,,0)</f>
        <v>Medium</v>
      </c>
      <c r="Q3697" s="29" t="str">
        <f>_xlfn.XLOOKUP($I3697,mapping!$M$2:$M$4,mapping!$N$2:$N$4,,0)</f>
        <v>Remote</v>
      </c>
    </row>
    <row r="3698" spans="1:17" x14ac:dyDescent="0.25">
      <c r="A3698" s="28">
        <v>2022</v>
      </c>
      <c r="B3698" s="29" t="s">
        <v>21</v>
      </c>
      <c r="C3698" s="29" t="s">
        <v>12</v>
      </c>
      <c r="D3698" s="29" t="s">
        <v>22</v>
      </c>
      <c r="E3698" s="28">
        <v>120000</v>
      </c>
      <c r="F3698" s="29" t="s">
        <v>14</v>
      </c>
      <c r="G3698" s="28">
        <v>120000</v>
      </c>
      <c r="H3698" s="29" t="s">
        <v>17</v>
      </c>
      <c r="I3698" s="28">
        <v>100</v>
      </c>
      <c r="J3698" s="29" t="s">
        <v>17</v>
      </c>
      <c r="K3698" s="29" t="s">
        <v>16</v>
      </c>
      <c r="L3698" s="29" t="str">
        <f>_xlfn.XLOOKUP($D3698,mapping!$B$2:$B$124,mapping!$A$2:$A$124,,0)</f>
        <v>Data Scientist</v>
      </c>
      <c r="M3698" s="29" t="str">
        <f>_xlfn.XLOOKUP($C3698,mapping!$J$2:$J$5,mapping!$K$2:$K$5,,0)</f>
        <v>Full-Time</v>
      </c>
      <c r="N3698" s="29" t="str">
        <f>_xlfn.XLOOKUP($B3698,mapping!$G$2:$G$5,mapping!$H$2:$H$5,,0)</f>
        <v>Senior</v>
      </c>
      <c r="O3698" s="29" t="str">
        <f>_xlfn.XLOOKUP($J3698,mapping!$D$2:$D$56,mapping!$E$2:$E$56,,0)</f>
        <v>United States</v>
      </c>
      <c r="P3698" s="29" t="str">
        <f>_xlfn.XLOOKUP($K3698,mapping!$P$2:$P$4,mapping!$Q$2:$Q$4,,0)</f>
        <v>Medium</v>
      </c>
      <c r="Q3698" s="29" t="str">
        <f>_xlfn.XLOOKUP($I3698,mapping!$M$2:$M$4,mapping!$N$2:$N$4,,0)</f>
        <v>Remote</v>
      </c>
    </row>
    <row r="3699" spans="1:17" x14ac:dyDescent="0.25">
      <c r="A3699" s="28">
        <v>2023</v>
      </c>
      <c r="B3699" s="29" t="s">
        <v>29</v>
      </c>
      <c r="C3699" s="29" t="s">
        <v>12</v>
      </c>
      <c r="D3699" s="29" t="s">
        <v>22</v>
      </c>
      <c r="E3699" s="28">
        <v>26800</v>
      </c>
      <c r="F3699" s="29" t="s">
        <v>27</v>
      </c>
      <c r="G3699" s="28">
        <v>32974</v>
      </c>
      <c r="H3699" s="29" t="s">
        <v>28</v>
      </c>
      <c r="I3699" s="28">
        <v>0</v>
      </c>
      <c r="J3699" s="29" t="s">
        <v>28</v>
      </c>
      <c r="K3699" s="29" t="s">
        <v>16</v>
      </c>
      <c r="L3699" s="29" t="str">
        <f>_xlfn.XLOOKUP($D3699,mapping!$B$2:$B$124,mapping!$A$2:$A$124,,0)</f>
        <v>Data Scientist</v>
      </c>
      <c r="M3699" s="29" t="str">
        <f>_xlfn.XLOOKUP($C3699,mapping!$J$2:$J$5,mapping!$K$2:$K$5,,0)</f>
        <v>Full-Time</v>
      </c>
      <c r="N3699" s="29" t="str">
        <f>_xlfn.XLOOKUP($B3699,mapping!$G$2:$G$5,mapping!$H$2:$H$5,,0)</f>
        <v>Junior</v>
      </c>
      <c r="O3699" s="29" t="str">
        <f>_xlfn.XLOOKUP($J3699,mapping!$D$2:$D$56,mapping!$E$2:$E$56,,0)</f>
        <v>United Kingdom</v>
      </c>
      <c r="P3699" s="29" t="str">
        <f>_xlfn.XLOOKUP($K3699,mapping!$P$2:$P$4,mapping!$Q$2:$Q$4,,0)</f>
        <v>Medium</v>
      </c>
      <c r="Q3699" s="29" t="str">
        <f>_xlfn.XLOOKUP($I3699,mapping!$M$2:$M$4,mapping!$N$2:$N$4,,0)</f>
        <v>On-site</v>
      </c>
    </row>
    <row r="3700" spans="1:17" x14ac:dyDescent="0.25">
      <c r="A3700" s="28">
        <v>2023</v>
      </c>
      <c r="B3700" s="29" t="s">
        <v>21</v>
      </c>
      <c r="C3700" s="29" t="s">
        <v>12</v>
      </c>
      <c r="D3700" s="29" t="s">
        <v>13</v>
      </c>
      <c r="E3700" s="28">
        <v>120000</v>
      </c>
      <c r="F3700" s="29" t="s">
        <v>14</v>
      </c>
      <c r="G3700" s="28">
        <v>120000</v>
      </c>
      <c r="H3700" s="29" t="s">
        <v>17</v>
      </c>
      <c r="I3700" s="28">
        <v>100</v>
      </c>
      <c r="J3700" s="29" t="s">
        <v>17</v>
      </c>
      <c r="K3700" s="29" t="s">
        <v>16</v>
      </c>
      <c r="L3700" s="29" t="str">
        <f>_xlfn.XLOOKUP($D3700,mapping!$B$2:$B$124,mapping!$A$2:$A$124,,0)</f>
        <v>Data Analyst</v>
      </c>
      <c r="M3700" s="29" t="str">
        <f>_xlfn.XLOOKUP($C3700,mapping!$J$2:$J$5,mapping!$K$2:$K$5,,0)</f>
        <v>Full-Time</v>
      </c>
      <c r="N3700" s="29" t="str">
        <f>_xlfn.XLOOKUP($B3700,mapping!$G$2:$G$5,mapping!$H$2:$H$5,,0)</f>
        <v>Senior</v>
      </c>
      <c r="O3700" s="29" t="str">
        <f>_xlfn.XLOOKUP($J3700,mapping!$D$2:$D$56,mapping!$E$2:$E$56,,0)</f>
        <v>United States</v>
      </c>
      <c r="P3700" s="29" t="str">
        <f>_xlfn.XLOOKUP($K3700,mapping!$P$2:$P$4,mapping!$Q$2:$Q$4,,0)</f>
        <v>Medium</v>
      </c>
      <c r="Q3700" s="29" t="str">
        <f>_xlfn.XLOOKUP($I3700,mapping!$M$2:$M$4,mapping!$N$2:$N$4,,0)</f>
        <v>Remote</v>
      </c>
    </row>
    <row r="3701" spans="1:17" x14ac:dyDescent="0.25">
      <c r="A3701" s="28">
        <v>2023</v>
      </c>
      <c r="B3701" s="29" t="s">
        <v>21</v>
      </c>
      <c r="C3701" s="29" t="s">
        <v>12</v>
      </c>
      <c r="D3701" s="29" t="s">
        <v>22</v>
      </c>
      <c r="E3701" s="28">
        <v>153000</v>
      </c>
      <c r="F3701" s="29" t="s">
        <v>14</v>
      </c>
      <c r="G3701" s="28">
        <v>153000</v>
      </c>
      <c r="H3701" s="29" t="s">
        <v>17</v>
      </c>
      <c r="I3701" s="28">
        <v>100</v>
      </c>
      <c r="J3701" s="29" t="s">
        <v>17</v>
      </c>
      <c r="K3701" s="29" t="s">
        <v>16</v>
      </c>
      <c r="L3701" s="29" t="str">
        <f>_xlfn.XLOOKUP($D3701,mapping!$B$2:$B$124,mapping!$A$2:$A$124,,0)</f>
        <v>Data Scientist</v>
      </c>
      <c r="M3701" s="29" t="str">
        <f>_xlfn.XLOOKUP($C3701,mapping!$J$2:$J$5,mapping!$K$2:$K$5,,0)</f>
        <v>Full-Time</v>
      </c>
      <c r="N3701" s="29" t="str">
        <f>_xlfn.XLOOKUP($B3701,mapping!$G$2:$G$5,mapping!$H$2:$H$5,,0)</f>
        <v>Senior</v>
      </c>
      <c r="O3701" s="29" t="str">
        <f>_xlfn.XLOOKUP($J3701,mapping!$D$2:$D$56,mapping!$E$2:$E$56,,0)</f>
        <v>United States</v>
      </c>
      <c r="P3701" s="29" t="str">
        <f>_xlfn.XLOOKUP($K3701,mapping!$P$2:$P$4,mapping!$Q$2:$Q$4,,0)</f>
        <v>Medium</v>
      </c>
      <c r="Q3701" s="29" t="str">
        <f>_xlfn.XLOOKUP($I3701,mapping!$M$2:$M$4,mapping!$N$2:$N$4,,0)</f>
        <v>Remote</v>
      </c>
    </row>
    <row r="3702" spans="1:17" x14ac:dyDescent="0.25">
      <c r="A3702" s="28">
        <v>2023</v>
      </c>
      <c r="B3702" s="29" t="s">
        <v>11</v>
      </c>
      <c r="C3702" s="29" t="s">
        <v>12</v>
      </c>
      <c r="D3702" s="29" t="s">
        <v>22</v>
      </c>
      <c r="E3702" s="28">
        <v>131000</v>
      </c>
      <c r="F3702" s="29" t="s">
        <v>14</v>
      </c>
      <c r="G3702" s="28">
        <v>131000</v>
      </c>
      <c r="H3702" s="29" t="s">
        <v>17</v>
      </c>
      <c r="I3702" s="28">
        <v>100</v>
      </c>
      <c r="J3702" s="29" t="s">
        <v>17</v>
      </c>
      <c r="K3702" s="29" t="s">
        <v>16</v>
      </c>
      <c r="L3702" s="29" t="str">
        <f>_xlfn.XLOOKUP($D3702,mapping!$B$2:$B$124,mapping!$A$2:$A$124,,0)</f>
        <v>Data Scientist</v>
      </c>
      <c r="M3702" s="29" t="str">
        <f>_xlfn.XLOOKUP($C3702,mapping!$J$2:$J$5,mapping!$K$2:$K$5,,0)</f>
        <v>Full-Time</v>
      </c>
      <c r="N3702" s="29" t="str">
        <f>_xlfn.XLOOKUP($B3702,mapping!$G$2:$G$5,mapping!$H$2:$H$5,,0)</f>
        <v>Mid-Level</v>
      </c>
      <c r="O3702" s="29" t="str">
        <f>_xlfn.XLOOKUP($J3702,mapping!$D$2:$D$56,mapping!$E$2:$E$56,,0)</f>
        <v>United States</v>
      </c>
      <c r="P3702" s="29" t="str">
        <f>_xlfn.XLOOKUP($K3702,mapping!$P$2:$P$4,mapping!$Q$2:$Q$4,,0)</f>
        <v>Medium</v>
      </c>
      <c r="Q3702" s="29" t="str">
        <f>_xlfn.XLOOKUP($I3702,mapping!$M$2:$M$4,mapping!$N$2:$N$4,,0)</f>
        <v>Remote</v>
      </c>
    </row>
    <row r="3703" spans="1:17" x14ac:dyDescent="0.25">
      <c r="A3703" s="28">
        <v>2023</v>
      </c>
      <c r="B3703" s="29" t="s">
        <v>21</v>
      </c>
      <c r="C3703" s="29" t="s">
        <v>12</v>
      </c>
      <c r="D3703" s="29" t="s">
        <v>31</v>
      </c>
      <c r="E3703" s="28">
        <v>289800</v>
      </c>
      <c r="F3703" s="29" t="s">
        <v>14</v>
      </c>
      <c r="G3703" s="28">
        <v>289800</v>
      </c>
      <c r="H3703" s="29" t="s">
        <v>17</v>
      </c>
      <c r="I3703" s="28">
        <v>0</v>
      </c>
      <c r="J3703" s="29" t="s">
        <v>17</v>
      </c>
      <c r="K3703" s="29" t="s">
        <v>16</v>
      </c>
      <c r="L3703" s="29" t="str">
        <f>_xlfn.XLOOKUP($D3703,mapping!$B$2:$B$124,mapping!$A$2:$A$124,,0)</f>
        <v>Analytics Engineer</v>
      </c>
      <c r="M3703" s="29" t="str">
        <f>_xlfn.XLOOKUP($C3703,mapping!$J$2:$J$5,mapping!$K$2:$K$5,,0)</f>
        <v>Full-Time</v>
      </c>
      <c r="N3703" s="29" t="str">
        <f>_xlfn.XLOOKUP($B3703,mapping!$G$2:$G$5,mapping!$H$2:$H$5,,0)</f>
        <v>Senior</v>
      </c>
      <c r="O3703" s="29" t="str">
        <f>_xlfn.XLOOKUP($J3703,mapping!$D$2:$D$56,mapping!$E$2:$E$56,,0)</f>
        <v>United States</v>
      </c>
      <c r="P3703" s="29" t="str">
        <f>_xlfn.XLOOKUP($K3703,mapping!$P$2:$P$4,mapping!$Q$2:$Q$4,,0)</f>
        <v>Medium</v>
      </c>
      <c r="Q3703" s="29" t="str">
        <f>_xlfn.XLOOKUP($I3703,mapping!$M$2:$M$4,mapping!$N$2:$N$4,,0)</f>
        <v>On-site</v>
      </c>
    </row>
    <row r="3704" spans="1:17" x14ac:dyDescent="0.25">
      <c r="A3704" s="28">
        <v>2023</v>
      </c>
      <c r="B3704" s="29" t="s">
        <v>21</v>
      </c>
      <c r="C3704" s="29" t="s">
        <v>12</v>
      </c>
      <c r="D3704" s="29" t="s">
        <v>107</v>
      </c>
      <c r="E3704" s="28">
        <v>189750</v>
      </c>
      <c r="F3704" s="29" t="s">
        <v>14</v>
      </c>
      <c r="G3704" s="28">
        <v>189750</v>
      </c>
      <c r="H3704" s="29" t="s">
        <v>17</v>
      </c>
      <c r="I3704" s="28">
        <v>0</v>
      </c>
      <c r="J3704" s="29" t="s">
        <v>17</v>
      </c>
      <c r="K3704" s="29" t="s">
        <v>16</v>
      </c>
      <c r="L3704" s="29" t="str">
        <f>_xlfn.XLOOKUP($D3704,mapping!$B$2:$B$124,mapping!$A$2:$A$124,,0)</f>
        <v>Data Scientist</v>
      </c>
      <c r="M3704" s="29" t="str">
        <f>_xlfn.XLOOKUP($C3704,mapping!$J$2:$J$5,mapping!$K$2:$K$5,,0)</f>
        <v>Full-Time</v>
      </c>
      <c r="N3704" s="29" t="str">
        <f>_xlfn.XLOOKUP($B3704,mapping!$G$2:$G$5,mapping!$H$2:$H$5,,0)</f>
        <v>Senior</v>
      </c>
      <c r="O3704" s="29" t="str">
        <f>_xlfn.XLOOKUP($J3704,mapping!$D$2:$D$56,mapping!$E$2:$E$56,,0)</f>
        <v>United States</v>
      </c>
      <c r="P3704" s="29" t="str">
        <f>_xlfn.XLOOKUP($K3704,mapping!$P$2:$P$4,mapping!$Q$2:$Q$4,,0)</f>
        <v>Medium</v>
      </c>
      <c r="Q3704" s="29" t="str">
        <f>_xlfn.XLOOKUP($I3704,mapping!$M$2:$M$4,mapping!$N$2:$N$4,,0)</f>
        <v>On-site</v>
      </c>
    </row>
    <row r="3705" spans="1:17" x14ac:dyDescent="0.25">
      <c r="A3705" s="28">
        <v>2024</v>
      </c>
      <c r="B3705" s="29" t="s">
        <v>21</v>
      </c>
      <c r="C3705" s="29" t="s">
        <v>12</v>
      </c>
      <c r="D3705" s="29" t="s">
        <v>62</v>
      </c>
      <c r="E3705" s="28">
        <v>31200</v>
      </c>
      <c r="F3705" s="29" t="s">
        <v>19</v>
      </c>
      <c r="G3705" s="28">
        <v>34666</v>
      </c>
      <c r="H3705" s="29" t="s">
        <v>195</v>
      </c>
      <c r="I3705" s="28">
        <v>0</v>
      </c>
      <c r="J3705" s="29" t="s">
        <v>195</v>
      </c>
      <c r="K3705" s="29" t="s">
        <v>16</v>
      </c>
      <c r="L3705" s="29" t="str">
        <f>_xlfn.XLOOKUP($D3705,mapping!$B$2:$B$124,mapping!$A$2:$A$124,,0)</f>
        <v>Business Intelligence</v>
      </c>
      <c r="M3705" s="29" t="str">
        <f>_xlfn.XLOOKUP($C3705,mapping!$J$2:$J$5,mapping!$K$2:$K$5,,0)</f>
        <v>Full-Time</v>
      </c>
      <c r="N3705" s="29" t="str">
        <f>_xlfn.XLOOKUP($B3705,mapping!$G$2:$G$5,mapping!$H$2:$H$5,,0)</f>
        <v>Senior</v>
      </c>
      <c r="O3705" s="29" t="str">
        <f>_xlfn.XLOOKUP($J3705,mapping!$D$2:$D$56,mapping!$E$2:$E$56,,0)</f>
        <v>Latvia</v>
      </c>
      <c r="P3705" s="29" t="str">
        <f>_xlfn.XLOOKUP($K3705,mapping!$P$2:$P$4,mapping!$Q$2:$Q$4,,0)</f>
        <v>Medium</v>
      </c>
      <c r="Q3705" s="29" t="str">
        <f>_xlfn.XLOOKUP($I3705,mapping!$M$2:$M$4,mapping!$N$2:$N$4,,0)</f>
        <v>On-site</v>
      </c>
    </row>
    <row r="3706" spans="1:17" x14ac:dyDescent="0.25">
      <c r="A3706" s="28">
        <v>2024</v>
      </c>
      <c r="B3706" s="29" t="s">
        <v>11</v>
      </c>
      <c r="C3706" s="29" t="s">
        <v>12</v>
      </c>
      <c r="D3706" s="29" t="s">
        <v>86</v>
      </c>
      <c r="E3706" s="28">
        <v>67060</v>
      </c>
      <c r="F3706" s="29" t="s">
        <v>14</v>
      </c>
      <c r="G3706" s="28">
        <v>67060</v>
      </c>
      <c r="H3706" s="29" t="s">
        <v>17</v>
      </c>
      <c r="I3706" s="28">
        <v>0</v>
      </c>
      <c r="J3706" s="29" t="s">
        <v>17</v>
      </c>
      <c r="K3706" s="29" t="s">
        <v>16</v>
      </c>
      <c r="L3706" s="29" t="str">
        <f>_xlfn.XLOOKUP($D3706,mapping!$B$2:$B$124,mapping!$A$2:$A$124,,0)</f>
        <v>Business Intelligence</v>
      </c>
      <c r="M3706" s="29" t="str">
        <f>_xlfn.XLOOKUP($C3706,mapping!$J$2:$J$5,mapping!$K$2:$K$5,,0)</f>
        <v>Full-Time</v>
      </c>
      <c r="N3706" s="29" t="str">
        <f>_xlfn.XLOOKUP($B3706,mapping!$G$2:$G$5,mapping!$H$2:$H$5,,0)</f>
        <v>Mid-Level</v>
      </c>
      <c r="O3706" s="29" t="str">
        <f>_xlfn.XLOOKUP($J3706,mapping!$D$2:$D$56,mapping!$E$2:$E$56,,0)</f>
        <v>United States</v>
      </c>
      <c r="P3706" s="29" t="str">
        <f>_xlfn.XLOOKUP($K3706,mapping!$P$2:$P$4,mapping!$Q$2:$Q$4,,0)</f>
        <v>Medium</v>
      </c>
      <c r="Q3706" s="29" t="str">
        <f>_xlfn.XLOOKUP($I3706,mapping!$M$2:$M$4,mapping!$N$2:$N$4,,0)</f>
        <v>On-site</v>
      </c>
    </row>
    <row r="3707" spans="1:17" x14ac:dyDescent="0.25">
      <c r="A3707" s="28">
        <v>2022</v>
      </c>
      <c r="B3707" s="29" t="s">
        <v>29</v>
      </c>
      <c r="C3707" s="29" t="s">
        <v>12</v>
      </c>
      <c r="D3707" s="29" t="s">
        <v>167</v>
      </c>
      <c r="E3707" s="28">
        <v>40000</v>
      </c>
      <c r="F3707" s="29" t="s">
        <v>14</v>
      </c>
      <c r="G3707" s="28">
        <v>40000</v>
      </c>
      <c r="H3707" s="29" t="s">
        <v>15</v>
      </c>
      <c r="I3707" s="28">
        <v>100</v>
      </c>
      <c r="J3707" s="29" t="s">
        <v>165</v>
      </c>
      <c r="K3707" s="29" t="s">
        <v>16</v>
      </c>
      <c r="L3707" s="29" t="str">
        <f>_xlfn.XLOOKUP($D3707,mapping!$B$2:$B$124,mapping!$A$2:$A$124,,0)</f>
        <v>Data Scientist</v>
      </c>
      <c r="M3707" s="29" t="str">
        <f>_xlfn.XLOOKUP($C3707,mapping!$J$2:$J$5,mapping!$K$2:$K$5,,0)</f>
        <v>Full-Time</v>
      </c>
      <c r="N3707" s="29" t="str">
        <f>_xlfn.XLOOKUP($B3707,mapping!$G$2:$G$5,mapping!$H$2:$H$5,,0)</f>
        <v>Junior</v>
      </c>
      <c r="O3707" s="29" t="str">
        <f>_xlfn.XLOOKUP($J3707,mapping!$D$2:$D$56,mapping!$E$2:$E$56,,0)</f>
        <v>Pakistan</v>
      </c>
      <c r="P3707" s="29" t="str">
        <f>_xlfn.XLOOKUP($K3707,mapping!$P$2:$P$4,mapping!$Q$2:$Q$4,,0)</f>
        <v>Medium</v>
      </c>
      <c r="Q3707" s="29" t="str">
        <f>_xlfn.XLOOKUP($I3707,mapping!$M$2:$M$4,mapping!$N$2:$N$4,,0)</f>
        <v>Remote</v>
      </c>
    </row>
    <row r="3708" spans="1:17" x14ac:dyDescent="0.25">
      <c r="A3708" s="28">
        <v>2023</v>
      </c>
      <c r="B3708" s="29" t="s">
        <v>21</v>
      </c>
      <c r="C3708" s="29" t="s">
        <v>12</v>
      </c>
      <c r="D3708" s="29" t="s">
        <v>22</v>
      </c>
      <c r="E3708" s="28">
        <v>140000</v>
      </c>
      <c r="F3708" s="29" t="s">
        <v>14</v>
      </c>
      <c r="G3708" s="28">
        <v>140000</v>
      </c>
      <c r="H3708" s="29" t="s">
        <v>17</v>
      </c>
      <c r="I3708" s="28">
        <v>100</v>
      </c>
      <c r="J3708" s="29" t="s">
        <v>17</v>
      </c>
      <c r="K3708" s="29" t="s">
        <v>16</v>
      </c>
      <c r="L3708" s="29" t="str">
        <f>_xlfn.XLOOKUP($D3708,mapping!$B$2:$B$124,mapping!$A$2:$A$124,,0)</f>
        <v>Data Scientist</v>
      </c>
      <c r="M3708" s="29" t="str">
        <f>_xlfn.XLOOKUP($C3708,mapping!$J$2:$J$5,mapping!$K$2:$K$5,,0)</f>
        <v>Full-Time</v>
      </c>
      <c r="N3708" s="29" t="str">
        <f>_xlfn.XLOOKUP($B3708,mapping!$G$2:$G$5,mapping!$H$2:$H$5,,0)</f>
        <v>Senior</v>
      </c>
      <c r="O3708" s="29" t="str">
        <f>_xlfn.XLOOKUP($J3708,mapping!$D$2:$D$56,mapping!$E$2:$E$56,,0)</f>
        <v>United States</v>
      </c>
      <c r="P3708" s="29" t="str">
        <f>_xlfn.XLOOKUP($K3708,mapping!$P$2:$P$4,mapping!$Q$2:$Q$4,,0)</f>
        <v>Medium</v>
      </c>
      <c r="Q3708" s="29" t="str">
        <f>_xlfn.XLOOKUP($I3708,mapping!$M$2:$M$4,mapping!$N$2:$N$4,,0)</f>
        <v>Remote</v>
      </c>
    </row>
    <row r="3709" spans="1:17" x14ac:dyDescent="0.25">
      <c r="A3709" s="28">
        <v>2024</v>
      </c>
      <c r="B3709" s="29" t="s">
        <v>21</v>
      </c>
      <c r="C3709" s="29" t="s">
        <v>12</v>
      </c>
      <c r="D3709" s="29" t="s">
        <v>18</v>
      </c>
      <c r="E3709" s="28">
        <v>163000</v>
      </c>
      <c r="F3709" s="29" t="s">
        <v>14</v>
      </c>
      <c r="G3709" s="28">
        <v>163000</v>
      </c>
      <c r="H3709" s="29" t="s">
        <v>17</v>
      </c>
      <c r="I3709" s="28">
        <v>100</v>
      </c>
      <c r="J3709" s="29" t="s">
        <v>17</v>
      </c>
      <c r="K3709" s="29" t="s">
        <v>16</v>
      </c>
      <c r="L3709" s="29" t="str">
        <f>_xlfn.XLOOKUP($D3709,mapping!$B$2:$B$124,mapping!$A$2:$A$124,,0)</f>
        <v>Machine Learning Engineer</v>
      </c>
      <c r="M3709" s="29" t="str">
        <f>_xlfn.XLOOKUP($C3709,mapping!$J$2:$J$5,mapping!$K$2:$K$5,,0)</f>
        <v>Full-Time</v>
      </c>
      <c r="N3709" s="29" t="str">
        <f>_xlfn.XLOOKUP($B3709,mapping!$G$2:$G$5,mapping!$H$2:$H$5,,0)</f>
        <v>Senior</v>
      </c>
      <c r="O3709" s="29" t="str">
        <f>_xlfn.XLOOKUP($J3709,mapping!$D$2:$D$56,mapping!$E$2:$E$56,,0)</f>
        <v>United States</v>
      </c>
      <c r="P3709" s="29" t="str">
        <f>_xlfn.XLOOKUP($K3709,mapping!$P$2:$P$4,mapping!$Q$2:$Q$4,,0)</f>
        <v>Medium</v>
      </c>
      <c r="Q3709" s="29" t="str">
        <f>_xlfn.XLOOKUP($I3709,mapping!$M$2:$M$4,mapping!$N$2:$N$4,,0)</f>
        <v>Remote</v>
      </c>
    </row>
    <row r="3710" spans="1:17" x14ac:dyDescent="0.25">
      <c r="A3710" s="28">
        <v>2022</v>
      </c>
      <c r="B3710" s="29" t="s">
        <v>21</v>
      </c>
      <c r="C3710" s="29" t="s">
        <v>12</v>
      </c>
      <c r="D3710" s="29" t="s">
        <v>26</v>
      </c>
      <c r="E3710" s="28">
        <v>185000</v>
      </c>
      <c r="F3710" s="29" t="s">
        <v>14</v>
      </c>
      <c r="G3710" s="28">
        <v>185000</v>
      </c>
      <c r="H3710" s="29" t="s">
        <v>17</v>
      </c>
      <c r="I3710" s="28">
        <v>100</v>
      </c>
      <c r="J3710" s="29" t="s">
        <v>17</v>
      </c>
      <c r="K3710" s="29" t="s">
        <v>16</v>
      </c>
      <c r="L3710" s="29" t="str">
        <f>_xlfn.XLOOKUP($D3710,mapping!$B$2:$B$124,mapping!$A$2:$A$124,,0)</f>
        <v>Data Engineer</v>
      </c>
      <c r="M3710" s="29" t="str">
        <f>_xlfn.XLOOKUP($C3710,mapping!$J$2:$J$5,mapping!$K$2:$K$5,,0)</f>
        <v>Full-Time</v>
      </c>
      <c r="N3710" s="29" t="str">
        <f>_xlfn.XLOOKUP($B3710,mapping!$G$2:$G$5,mapping!$H$2:$H$5,,0)</f>
        <v>Senior</v>
      </c>
      <c r="O3710" s="29" t="str">
        <f>_xlfn.XLOOKUP($J3710,mapping!$D$2:$D$56,mapping!$E$2:$E$56,,0)</f>
        <v>United States</v>
      </c>
      <c r="P3710" s="29" t="str">
        <f>_xlfn.XLOOKUP($K3710,mapping!$P$2:$P$4,mapping!$Q$2:$Q$4,,0)</f>
        <v>Medium</v>
      </c>
      <c r="Q3710" s="29" t="str">
        <f>_xlfn.XLOOKUP($I3710,mapping!$M$2:$M$4,mapping!$N$2:$N$4,,0)</f>
        <v>Remote</v>
      </c>
    </row>
    <row r="3711" spans="1:17" x14ac:dyDescent="0.25">
      <c r="A3711" s="28">
        <v>2024</v>
      </c>
      <c r="B3711" s="29" t="s">
        <v>11</v>
      </c>
      <c r="C3711" s="29" t="s">
        <v>12</v>
      </c>
      <c r="D3711" s="29" t="s">
        <v>52</v>
      </c>
      <c r="E3711" s="28">
        <v>62100</v>
      </c>
      <c r="F3711" s="29" t="s">
        <v>14</v>
      </c>
      <c r="G3711" s="28">
        <v>62100</v>
      </c>
      <c r="H3711" s="29" t="s">
        <v>17</v>
      </c>
      <c r="I3711" s="28">
        <v>0</v>
      </c>
      <c r="J3711" s="29" t="s">
        <v>17</v>
      </c>
      <c r="K3711" s="29" t="s">
        <v>16</v>
      </c>
      <c r="L3711" s="29" t="str">
        <f>_xlfn.XLOOKUP($D3711,mapping!$B$2:$B$124,mapping!$A$2:$A$124,,0)</f>
        <v>Business Intelligence</v>
      </c>
      <c r="M3711" s="29" t="str">
        <f>_xlfn.XLOOKUP($C3711,mapping!$J$2:$J$5,mapping!$K$2:$K$5,,0)</f>
        <v>Full-Time</v>
      </c>
      <c r="N3711" s="29" t="str">
        <f>_xlfn.XLOOKUP($B3711,mapping!$G$2:$G$5,mapping!$H$2:$H$5,,0)</f>
        <v>Mid-Level</v>
      </c>
      <c r="O3711" s="29" t="str">
        <f>_xlfn.XLOOKUP($J3711,mapping!$D$2:$D$56,mapping!$E$2:$E$56,,0)</f>
        <v>United States</v>
      </c>
      <c r="P3711" s="29" t="str">
        <f>_xlfn.XLOOKUP($K3711,mapping!$P$2:$P$4,mapping!$Q$2:$Q$4,,0)</f>
        <v>Medium</v>
      </c>
      <c r="Q3711" s="29" t="str">
        <f>_xlfn.XLOOKUP($I3711,mapping!$M$2:$M$4,mapping!$N$2:$N$4,,0)</f>
        <v>On-site</v>
      </c>
    </row>
    <row r="3712" spans="1:17" x14ac:dyDescent="0.25">
      <c r="A3712" s="28">
        <v>2022</v>
      </c>
      <c r="B3712" s="29" t="s">
        <v>21</v>
      </c>
      <c r="C3712" s="29" t="s">
        <v>12</v>
      </c>
      <c r="D3712" s="29" t="s">
        <v>22</v>
      </c>
      <c r="E3712" s="28">
        <v>138600</v>
      </c>
      <c r="F3712" s="29" t="s">
        <v>14</v>
      </c>
      <c r="G3712" s="28">
        <v>138600</v>
      </c>
      <c r="H3712" s="29" t="s">
        <v>17</v>
      </c>
      <c r="I3712" s="28">
        <v>100</v>
      </c>
      <c r="J3712" s="29" t="s">
        <v>17</v>
      </c>
      <c r="K3712" s="29" t="s">
        <v>16</v>
      </c>
      <c r="L3712" s="29" t="str">
        <f>_xlfn.XLOOKUP($D3712,mapping!$B$2:$B$124,mapping!$A$2:$A$124,,0)</f>
        <v>Data Scientist</v>
      </c>
      <c r="M3712" s="29" t="str">
        <f>_xlfn.XLOOKUP($C3712,mapping!$J$2:$J$5,mapping!$K$2:$K$5,,0)</f>
        <v>Full-Time</v>
      </c>
      <c r="N3712" s="29" t="str">
        <f>_xlfn.XLOOKUP($B3712,mapping!$G$2:$G$5,mapping!$H$2:$H$5,,0)</f>
        <v>Senior</v>
      </c>
      <c r="O3712" s="29" t="str">
        <f>_xlfn.XLOOKUP($J3712,mapping!$D$2:$D$56,mapping!$E$2:$E$56,,0)</f>
        <v>United States</v>
      </c>
      <c r="P3712" s="29" t="str">
        <f>_xlfn.XLOOKUP($K3712,mapping!$P$2:$P$4,mapping!$Q$2:$Q$4,,0)</f>
        <v>Medium</v>
      </c>
      <c r="Q3712" s="29" t="str">
        <f>_xlfn.XLOOKUP($I3712,mapping!$M$2:$M$4,mapping!$N$2:$N$4,,0)</f>
        <v>Remote</v>
      </c>
    </row>
    <row r="3713" spans="1:17" x14ac:dyDescent="0.25">
      <c r="A3713" s="28">
        <v>2023</v>
      </c>
      <c r="B3713" s="29" t="s">
        <v>21</v>
      </c>
      <c r="C3713" s="29" t="s">
        <v>12</v>
      </c>
      <c r="D3713" s="29" t="s">
        <v>59</v>
      </c>
      <c r="E3713" s="28">
        <v>111600</v>
      </c>
      <c r="F3713" s="29" t="s">
        <v>14</v>
      </c>
      <c r="G3713" s="28">
        <v>111600</v>
      </c>
      <c r="H3713" s="29" t="s">
        <v>17</v>
      </c>
      <c r="I3713" s="28">
        <v>0</v>
      </c>
      <c r="J3713" s="29" t="s">
        <v>17</v>
      </c>
      <c r="K3713" s="29" t="s">
        <v>16</v>
      </c>
      <c r="L3713" s="29" t="str">
        <f>_xlfn.XLOOKUP($D3713,mapping!$B$2:$B$124,mapping!$A$2:$A$124,,0)</f>
        <v>Data Specialist</v>
      </c>
      <c r="M3713" s="29" t="str">
        <f>_xlfn.XLOOKUP($C3713,mapping!$J$2:$J$5,mapping!$K$2:$K$5,,0)</f>
        <v>Full-Time</v>
      </c>
      <c r="N3713" s="29" t="str">
        <f>_xlfn.XLOOKUP($B3713,mapping!$G$2:$G$5,mapping!$H$2:$H$5,,0)</f>
        <v>Senior</v>
      </c>
      <c r="O3713" s="29" t="str">
        <f>_xlfn.XLOOKUP($J3713,mapping!$D$2:$D$56,mapping!$E$2:$E$56,,0)</f>
        <v>United States</v>
      </c>
      <c r="P3713" s="29" t="str">
        <f>_xlfn.XLOOKUP($K3713,mapping!$P$2:$P$4,mapping!$Q$2:$Q$4,,0)</f>
        <v>Medium</v>
      </c>
      <c r="Q3713" s="29" t="str">
        <f>_xlfn.XLOOKUP($I3713,mapping!$M$2:$M$4,mapping!$N$2:$N$4,,0)</f>
        <v>On-site</v>
      </c>
    </row>
    <row r="3714" spans="1:17" x14ac:dyDescent="0.25">
      <c r="A3714" s="28">
        <v>2023</v>
      </c>
      <c r="B3714" s="29" t="s">
        <v>21</v>
      </c>
      <c r="C3714" s="29" t="s">
        <v>12</v>
      </c>
      <c r="D3714" s="29" t="s">
        <v>22</v>
      </c>
      <c r="E3714" s="28">
        <v>195000</v>
      </c>
      <c r="F3714" s="29" t="s">
        <v>14</v>
      </c>
      <c r="G3714" s="28">
        <v>195000</v>
      </c>
      <c r="H3714" s="29" t="s">
        <v>17</v>
      </c>
      <c r="I3714" s="28">
        <v>100</v>
      </c>
      <c r="J3714" s="29" t="s">
        <v>17</v>
      </c>
      <c r="K3714" s="29" t="s">
        <v>16</v>
      </c>
      <c r="L3714" s="29" t="str">
        <f>_xlfn.XLOOKUP($D3714,mapping!$B$2:$B$124,mapping!$A$2:$A$124,,0)</f>
        <v>Data Scientist</v>
      </c>
      <c r="M3714" s="29" t="str">
        <f>_xlfn.XLOOKUP($C3714,mapping!$J$2:$J$5,mapping!$K$2:$K$5,,0)</f>
        <v>Full-Time</v>
      </c>
      <c r="N3714" s="29" t="str">
        <f>_xlfn.XLOOKUP($B3714,mapping!$G$2:$G$5,mapping!$H$2:$H$5,,0)</f>
        <v>Senior</v>
      </c>
      <c r="O3714" s="29" t="str">
        <f>_xlfn.XLOOKUP($J3714,mapping!$D$2:$D$56,mapping!$E$2:$E$56,,0)</f>
        <v>United States</v>
      </c>
      <c r="P3714" s="29" t="str">
        <f>_xlfn.XLOOKUP($K3714,mapping!$P$2:$P$4,mapping!$Q$2:$Q$4,,0)</f>
        <v>Medium</v>
      </c>
      <c r="Q3714" s="29" t="str">
        <f>_xlfn.XLOOKUP($I3714,mapping!$M$2:$M$4,mapping!$N$2:$N$4,,0)</f>
        <v>Remote</v>
      </c>
    </row>
    <row r="3715" spans="1:17" x14ac:dyDescent="0.25">
      <c r="A3715" s="28">
        <v>2022</v>
      </c>
      <c r="B3715" s="29" t="s">
        <v>11</v>
      </c>
      <c r="C3715" s="29" t="s">
        <v>12</v>
      </c>
      <c r="D3715" s="29" t="s">
        <v>22</v>
      </c>
      <c r="E3715" s="28">
        <v>50000</v>
      </c>
      <c r="F3715" s="29" t="s">
        <v>27</v>
      </c>
      <c r="G3715" s="28">
        <v>61566</v>
      </c>
      <c r="H3715" s="29" t="s">
        <v>28</v>
      </c>
      <c r="I3715" s="28">
        <v>0</v>
      </c>
      <c r="J3715" s="29" t="s">
        <v>28</v>
      </c>
      <c r="K3715" s="29" t="s">
        <v>16</v>
      </c>
      <c r="L3715" s="29" t="str">
        <f>_xlfn.XLOOKUP($D3715,mapping!$B$2:$B$124,mapping!$A$2:$A$124,,0)</f>
        <v>Data Scientist</v>
      </c>
      <c r="M3715" s="29" t="str">
        <f>_xlfn.XLOOKUP($C3715,mapping!$J$2:$J$5,mapping!$K$2:$K$5,,0)</f>
        <v>Full-Time</v>
      </c>
      <c r="N3715" s="29" t="str">
        <f>_xlfn.XLOOKUP($B3715,mapping!$G$2:$G$5,mapping!$H$2:$H$5,,0)</f>
        <v>Mid-Level</v>
      </c>
      <c r="O3715" s="29" t="str">
        <f>_xlfn.XLOOKUP($J3715,mapping!$D$2:$D$56,mapping!$E$2:$E$56,,0)</f>
        <v>United Kingdom</v>
      </c>
      <c r="P3715" s="29" t="str">
        <f>_xlfn.XLOOKUP($K3715,mapping!$P$2:$P$4,mapping!$Q$2:$Q$4,,0)</f>
        <v>Medium</v>
      </c>
      <c r="Q3715" s="29" t="str">
        <f>_xlfn.XLOOKUP($I3715,mapping!$M$2:$M$4,mapping!$N$2:$N$4,,0)</f>
        <v>On-site</v>
      </c>
    </row>
    <row r="3716" spans="1:17" x14ac:dyDescent="0.25">
      <c r="A3716" s="28">
        <v>2023</v>
      </c>
      <c r="B3716" s="29" t="s">
        <v>11</v>
      </c>
      <c r="C3716" s="29" t="s">
        <v>12</v>
      </c>
      <c r="D3716" s="29" t="s">
        <v>26</v>
      </c>
      <c r="E3716" s="28">
        <v>145000</v>
      </c>
      <c r="F3716" s="29" t="s">
        <v>14</v>
      </c>
      <c r="G3716" s="28">
        <v>145000</v>
      </c>
      <c r="H3716" s="29" t="s">
        <v>17</v>
      </c>
      <c r="I3716" s="28">
        <v>0</v>
      </c>
      <c r="J3716" s="29" t="s">
        <v>17</v>
      </c>
      <c r="K3716" s="29" t="s">
        <v>16</v>
      </c>
      <c r="L3716" s="29" t="str">
        <f>_xlfn.XLOOKUP($D3716,mapping!$B$2:$B$124,mapping!$A$2:$A$124,,0)</f>
        <v>Data Engineer</v>
      </c>
      <c r="M3716" s="29" t="str">
        <f>_xlfn.XLOOKUP($C3716,mapping!$J$2:$J$5,mapping!$K$2:$K$5,,0)</f>
        <v>Full-Time</v>
      </c>
      <c r="N3716" s="29" t="str">
        <f>_xlfn.XLOOKUP($B3716,mapping!$G$2:$G$5,mapping!$H$2:$H$5,,0)</f>
        <v>Mid-Level</v>
      </c>
      <c r="O3716" s="29" t="str">
        <f>_xlfn.XLOOKUP($J3716,mapping!$D$2:$D$56,mapping!$E$2:$E$56,,0)</f>
        <v>United States</v>
      </c>
      <c r="P3716" s="29" t="str">
        <f>_xlfn.XLOOKUP($K3716,mapping!$P$2:$P$4,mapping!$Q$2:$Q$4,,0)</f>
        <v>Medium</v>
      </c>
      <c r="Q3716" s="29" t="str">
        <f>_xlfn.XLOOKUP($I3716,mapping!$M$2:$M$4,mapping!$N$2:$N$4,,0)</f>
        <v>On-site</v>
      </c>
    </row>
    <row r="3717" spans="1:17" x14ac:dyDescent="0.25">
      <c r="A3717" s="28">
        <v>2023</v>
      </c>
      <c r="B3717" s="29" t="s">
        <v>21</v>
      </c>
      <c r="C3717" s="29" t="s">
        <v>12</v>
      </c>
      <c r="D3717" s="29" t="s">
        <v>26</v>
      </c>
      <c r="E3717" s="28">
        <v>180000</v>
      </c>
      <c r="F3717" s="29" t="s">
        <v>14</v>
      </c>
      <c r="G3717" s="28">
        <v>180000</v>
      </c>
      <c r="H3717" s="29" t="s">
        <v>17</v>
      </c>
      <c r="I3717" s="28">
        <v>100</v>
      </c>
      <c r="J3717" s="29" t="s">
        <v>17</v>
      </c>
      <c r="K3717" s="29" t="s">
        <v>16</v>
      </c>
      <c r="L3717" s="29" t="str">
        <f>_xlfn.XLOOKUP($D3717,mapping!$B$2:$B$124,mapping!$A$2:$A$124,,0)</f>
        <v>Data Engineer</v>
      </c>
      <c r="M3717" s="29" t="str">
        <f>_xlfn.XLOOKUP($C3717,mapping!$J$2:$J$5,mapping!$K$2:$K$5,,0)</f>
        <v>Full-Time</v>
      </c>
      <c r="N3717" s="29" t="str">
        <f>_xlfn.XLOOKUP($B3717,mapping!$G$2:$G$5,mapping!$H$2:$H$5,,0)</f>
        <v>Senior</v>
      </c>
      <c r="O3717" s="29" t="str">
        <f>_xlfn.XLOOKUP($J3717,mapping!$D$2:$D$56,mapping!$E$2:$E$56,,0)</f>
        <v>United States</v>
      </c>
      <c r="P3717" s="29" t="str">
        <f>_xlfn.XLOOKUP($K3717,mapping!$P$2:$P$4,mapping!$Q$2:$Q$4,,0)</f>
        <v>Medium</v>
      </c>
      <c r="Q3717" s="29" t="str">
        <f>_xlfn.XLOOKUP($I3717,mapping!$M$2:$M$4,mapping!$N$2:$N$4,,0)</f>
        <v>Remote</v>
      </c>
    </row>
    <row r="3718" spans="1:17" x14ac:dyDescent="0.25">
      <c r="A3718" s="28">
        <v>2021</v>
      </c>
      <c r="B3718" s="29" t="s">
        <v>21</v>
      </c>
      <c r="C3718" s="29" t="s">
        <v>12</v>
      </c>
      <c r="D3718" s="29" t="s">
        <v>66</v>
      </c>
      <c r="E3718" s="28">
        <v>24000</v>
      </c>
      <c r="F3718" s="29" t="s">
        <v>14</v>
      </c>
      <c r="G3718" s="28">
        <v>24000</v>
      </c>
      <c r="H3718" s="29" t="s">
        <v>137</v>
      </c>
      <c r="I3718" s="28">
        <v>100</v>
      </c>
      <c r="J3718" s="29" t="s">
        <v>137</v>
      </c>
      <c r="K3718" s="29" t="s">
        <v>16</v>
      </c>
      <c r="L3718" s="29" t="str">
        <f>_xlfn.XLOOKUP($D3718,mapping!$B$2:$B$124,mapping!$A$2:$A$124,,0)</f>
        <v>Computer Vision Engineer</v>
      </c>
      <c r="M3718" s="29" t="str">
        <f>_xlfn.XLOOKUP($C3718,mapping!$J$2:$J$5,mapping!$K$2:$K$5,,0)</f>
        <v>Full-Time</v>
      </c>
      <c r="N3718" s="29" t="str">
        <f>_xlfn.XLOOKUP($B3718,mapping!$G$2:$G$5,mapping!$H$2:$H$5,,0)</f>
        <v>Senior</v>
      </c>
      <c r="O3718" s="29" t="str">
        <f>_xlfn.XLOOKUP($J3718,mapping!$D$2:$D$56,mapping!$E$2:$E$56,,0)</f>
        <v>Brazil</v>
      </c>
      <c r="P3718" s="29" t="str">
        <f>_xlfn.XLOOKUP($K3718,mapping!$P$2:$P$4,mapping!$Q$2:$Q$4,,0)</f>
        <v>Medium</v>
      </c>
      <c r="Q3718" s="29" t="str">
        <f>_xlfn.XLOOKUP($I3718,mapping!$M$2:$M$4,mapping!$N$2:$N$4,,0)</f>
        <v>Remote</v>
      </c>
    </row>
    <row r="3719" spans="1:17" x14ac:dyDescent="0.25">
      <c r="A3719" s="28">
        <v>2023</v>
      </c>
      <c r="B3719" s="29" t="s">
        <v>21</v>
      </c>
      <c r="C3719" s="29" t="s">
        <v>12</v>
      </c>
      <c r="D3719" s="29" t="s">
        <v>22</v>
      </c>
      <c r="E3719" s="28">
        <v>157750</v>
      </c>
      <c r="F3719" s="29" t="s">
        <v>14</v>
      </c>
      <c r="G3719" s="28">
        <v>157750</v>
      </c>
      <c r="H3719" s="29" t="s">
        <v>17</v>
      </c>
      <c r="I3719" s="28">
        <v>0</v>
      </c>
      <c r="J3719" s="29" t="s">
        <v>17</v>
      </c>
      <c r="K3719" s="29" t="s">
        <v>16</v>
      </c>
      <c r="L3719" s="29" t="str">
        <f>_xlfn.XLOOKUP($D3719,mapping!$B$2:$B$124,mapping!$A$2:$A$124,,0)</f>
        <v>Data Scientist</v>
      </c>
      <c r="M3719" s="29" t="str">
        <f>_xlfn.XLOOKUP($C3719,mapping!$J$2:$J$5,mapping!$K$2:$K$5,,0)</f>
        <v>Full-Time</v>
      </c>
      <c r="N3719" s="29" t="str">
        <f>_xlfn.XLOOKUP($B3719,mapping!$G$2:$G$5,mapping!$H$2:$H$5,,0)</f>
        <v>Senior</v>
      </c>
      <c r="O3719" s="29" t="str">
        <f>_xlfn.XLOOKUP($J3719,mapping!$D$2:$D$56,mapping!$E$2:$E$56,,0)</f>
        <v>United States</v>
      </c>
      <c r="P3719" s="29" t="str">
        <f>_xlfn.XLOOKUP($K3719,mapping!$P$2:$P$4,mapping!$Q$2:$Q$4,,0)</f>
        <v>Medium</v>
      </c>
      <c r="Q3719" s="29" t="str">
        <f>_xlfn.XLOOKUP($I3719,mapping!$M$2:$M$4,mapping!$N$2:$N$4,,0)</f>
        <v>On-site</v>
      </c>
    </row>
    <row r="3720" spans="1:17" x14ac:dyDescent="0.25">
      <c r="A3720" s="28">
        <v>2024</v>
      </c>
      <c r="B3720" s="29" t="s">
        <v>25</v>
      </c>
      <c r="C3720" s="29" t="s">
        <v>12</v>
      </c>
      <c r="D3720" s="29" t="s">
        <v>57</v>
      </c>
      <c r="E3720" s="28">
        <v>221000</v>
      </c>
      <c r="F3720" s="29" t="s">
        <v>14</v>
      </c>
      <c r="G3720" s="28">
        <v>221000</v>
      </c>
      <c r="H3720" s="29" t="s">
        <v>17</v>
      </c>
      <c r="I3720" s="28">
        <v>0</v>
      </c>
      <c r="J3720" s="29" t="s">
        <v>17</v>
      </c>
      <c r="K3720" s="29" t="s">
        <v>16</v>
      </c>
      <c r="L3720" s="29" t="str">
        <f>_xlfn.XLOOKUP($D3720,mapping!$B$2:$B$124,mapping!$A$2:$A$124,,0)</f>
        <v>Data Scientist</v>
      </c>
      <c r="M3720" s="29" t="str">
        <f>_xlfn.XLOOKUP($C3720,mapping!$J$2:$J$5,mapping!$K$2:$K$5,,0)</f>
        <v>Full-Time</v>
      </c>
      <c r="N3720" s="29" t="str">
        <f>_xlfn.XLOOKUP($B3720,mapping!$G$2:$G$5,mapping!$H$2:$H$5,,0)</f>
        <v>Executive</v>
      </c>
      <c r="O3720" s="29" t="str">
        <f>_xlfn.XLOOKUP($J3720,mapping!$D$2:$D$56,mapping!$E$2:$E$56,,0)</f>
        <v>United States</v>
      </c>
      <c r="P3720" s="29" t="str">
        <f>_xlfn.XLOOKUP($K3720,mapping!$P$2:$P$4,mapping!$Q$2:$Q$4,,0)</f>
        <v>Medium</v>
      </c>
      <c r="Q3720" s="29" t="str">
        <f>_xlfn.XLOOKUP($I3720,mapping!$M$2:$M$4,mapping!$N$2:$N$4,,0)</f>
        <v>On-site</v>
      </c>
    </row>
    <row r="3721" spans="1:17" x14ac:dyDescent="0.25">
      <c r="A3721" s="28">
        <v>2023</v>
      </c>
      <c r="B3721" s="29" t="s">
        <v>21</v>
      </c>
      <c r="C3721" s="29" t="s">
        <v>12</v>
      </c>
      <c r="D3721" s="29" t="s">
        <v>26</v>
      </c>
      <c r="E3721" s="28">
        <v>160000</v>
      </c>
      <c r="F3721" s="29" t="s">
        <v>14</v>
      </c>
      <c r="G3721" s="28">
        <v>160000</v>
      </c>
      <c r="H3721" s="29" t="s">
        <v>17</v>
      </c>
      <c r="I3721" s="28">
        <v>100</v>
      </c>
      <c r="J3721" s="29" t="s">
        <v>17</v>
      </c>
      <c r="K3721" s="29" t="s">
        <v>16</v>
      </c>
      <c r="L3721" s="29" t="str">
        <f>_xlfn.XLOOKUP($D3721,mapping!$B$2:$B$124,mapping!$A$2:$A$124,,0)</f>
        <v>Data Engineer</v>
      </c>
      <c r="M3721" s="29" t="str">
        <f>_xlfn.XLOOKUP($C3721,mapping!$J$2:$J$5,mapping!$K$2:$K$5,,0)</f>
        <v>Full-Time</v>
      </c>
      <c r="N3721" s="29" t="str">
        <f>_xlfn.XLOOKUP($B3721,mapping!$G$2:$G$5,mapping!$H$2:$H$5,,0)</f>
        <v>Senior</v>
      </c>
      <c r="O3721" s="29" t="str">
        <f>_xlfn.XLOOKUP($J3721,mapping!$D$2:$D$56,mapping!$E$2:$E$56,,0)</f>
        <v>United States</v>
      </c>
      <c r="P3721" s="29" t="str">
        <f>_xlfn.XLOOKUP($K3721,mapping!$P$2:$P$4,mapping!$Q$2:$Q$4,,0)</f>
        <v>Medium</v>
      </c>
      <c r="Q3721" s="29" t="str">
        <f>_xlfn.XLOOKUP($I3721,mapping!$M$2:$M$4,mapping!$N$2:$N$4,,0)</f>
        <v>Remote</v>
      </c>
    </row>
    <row r="3722" spans="1:17" x14ac:dyDescent="0.25">
      <c r="A3722" s="28">
        <v>2024</v>
      </c>
      <c r="B3722" s="29" t="s">
        <v>29</v>
      </c>
      <c r="C3722" s="29" t="s">
        <v>12</v>
      </c>
      <c r="D3722" s="29" t="s">
        <v>13</v>
      </c>
      <c r="E3722" s="28">
        <v>159870</v>
      </c>
      <c r="F3722" s="29" t="s">
        <v>14</v>
      </c>
      <c r="G3722" s="28">
        <v>159870</v>
      </c>
      <c r="H3722" s="29" t="s">
        <v>17</v>
      </c>
      <c r="I3722" s="28">
        <v>0</v>
      </c>
      <c r="J3722" s="29" t="s">
        <v>17</v>
      </c>
      <c r="K3722" s="29" t="s">
        <v>16</v>
      </c>
      <c r="L3722" s="29" t="str">
        <f>_xlfn.XLOOKUP($D3722,mapping!$B$2:$B$124,mapping!$A$2:$A$124,,0)</f>
        <v>Data Analyst</v>
      </c>
      <c r="M3722" s="29" t="str">
        <f>_xlfn.XLOOKUP($C3722,mapping!$J$2:$J$5,mapping!$K$2:$K$5,,0)</f>
        <v>Full-Time</v>
      </c>
      <c r="N3722" s="29" t="str">
        <f>_xlfn.XLOOKUP($B3722,mapping!$G$2:$G$5,mapping!$H$2:$H$5,,0)</f>
        <v>Junior</v>
      </c>
      <c r="O3722" s="29" t="str">
        <f>_xlfn.XLOOKUP($J3722,mapping!$D$2:$D$56,mapping!$E$2:$E$56,,0)</f>
        <v>United States</v>
      </c>
      <c r="P3722" s="29" t="str">
        <f>_xlfn.XLOOKUP($K3722,mapping!$P$2:$P$4,mapping!$Q$2:$Q$4,,0)</f>
        <v>Medium</v>
      </c>
      <c r="Q3722" s="29" t="str">
        <f>_xlfn.XLOOKUP($I3722,mapping!$M$2:$M$4,mapping!$N$2:$N$4,,0)</f>
        <v>On-site</v>
      </c>
    </row>
    <row r="3723" spans="1:17" x14ac:dyDescent="0.25">
      <c r="A3723" s="28">
        <v>2022</v>
      </c>
      <c r="B3723" s="29" t="s">
        <v>21</v>
      </c>
      <c r="C3723" s="29" t="s">
        <v>12</v>
      </c>
      <c r="D3723" s="29" t="s">
        <v>26</v>
      </c>
      <c r="E3723" s="28">
        <v>140000</v>
      </c>
      <c r="F3723" s="29" t="s">
        <v>14</v>
      </c>
      <c r="G3723" s="28">
        <v>140000</v>
      </c>
      <c r="H3723" s="29" t="s">
        <v>17</v>
      </c>
      <c r="I3723" s="28">
        <v>100</v>
      </c>
      <c r="J3723" s="29" t="s">
        <v>17</v>
      </c>
      <c r="K3723" s="29" t="s">
        <v>16</v>
      </c>
      <c r="L3723" s="29" t="str">
        <f>_xlfn.XLOOKUP($D3723,mapping!$B$2:$B$124,mapping!$A$2:$A$124,,0)</f>
        <v>Data Engineer</v>
      </c>
      <c r="M3723" s="29" t="str">
        <f>_xlfn.XLOOKUP($C3723,mapping!$J$2:$J$5,mapping!$K$2:$K$5,,0)</f>
        <v>Full-Time</v>
      </c>
      <c r="N3723" s="29" t="str">
        <f>_xlfn.XLOOKUP($B3723,mapping!$G$2:$G$5,mapping!$H$2:$H$5,,0)</f>
        <v>Senior</v>
      </c>
      <c r="O3723" s="29" t="str">
        <f>_xlfn.XLOOKUP($J3723,mapping!$D$2:$D$56,mapping!$E$2:$E$56,,0)</f>
        <v>United States</v>
      </c>
      <c r="P3723" s="29" t="str">
        <f>_xlfn.XLOOKUP($K3723,mapping!$P$2:$P$4,mapping!$Q$2:$Q$4,,0)</f>
        <v>Medium</v>
      </c>
      <c r="Q3723" s="29" t="str">
        <f>_xlfn.XLOOKUP($I3723,mapping!$M$2:$M$4,mapping!$N$2:$N$4,,0)</f>
        <v>Remote</v>
      </c>
    </row>
    <row r="3724" spans="1:17" x14ac:dyDescent="0.25">
      <c r="A3724" s="28">
        <v>2024</v>
      </c>
      <c r="B3724" s="29" t="s">
        <v>21</v>
      </c>
      <c r="C3724" s="29" t="s">
        <v>12</v>
      </c>
      <c r="D3724" s="29" t="s">
        <v>18</v>
      </c>
      <c r="E3724" s="28">
        <v>73200</v>
      </c>
      <c r="F3724" s="29" t="s">
        <v>19</v>
      </c>
      <c r="G3724" s="28">
        <v>81333</v>
      </c>
      <c r="H3724" s="29" t="s">
        <v>111</v>
      </c>
      <c r="I3724" s="28">
        <v>0</v>
      </c>
      <c r="J3724" s="29" t="s">
        <v>111</v>
      </c>
      <c r="K3724" s="29" t="s">
        <v>16</v>
      </c>
      <c r="L3724" s="29" t="str">
        <f>_xlfn.XLOOKUP($D3724,mapping!$B$2:$B$124,mapping!$A$2:$A$124,,0)</f>
        <v>Machine Learning Engineer</v>
      </c>
      <c r="M3724" s="29" t="str">
        <f>_xlfn.XLOOKUP($C3724,mapping!$J$2:$J$5,mapping!$K$2:$K$5,,0)</f>
        <v>Full-Time</v>
      </c>
      <c r="N3724" s="29" t="str">
        <f>_xlfn.XLOOKUP($B3724,mapping!$G$2:$G$5,mapping!$H$2:$H$5,,0)</f>
        <v>Senior</v>
      </c>
      <c r="O3724" s="29" t="str">
        <f>_xlfn.XLOOKUP($J3724,mapping!$D$2:$D$56,mapping!$E$2:$E$56,,0)</f>
        <v>Lithuania</v>
      </c>
      <c r="P3724" s="29" t="str">
        <f>_xlfn.XLOOKUP($K3724,mapping!$P$2:$P$4,mapping!$Q$2:$Q$4,,0)</f>
        <v>Medium</v>
      </c>
      <c r="Q3724" s="29" t="str">
        <f>_xlfn.XLOOKUP($I3724,mapping!$M$2:$M$4,mapping!$N$2:$N$4,,0)</f>
        <v>On-site</v>
      </c>
    </row>
    <row r="3725" spans="1:17" x14ac:dyDescent="0.25">
      <c r="A3725" s="28">
        <v>2024</v>
      </c>
      <c r="B3725" s="29" t="s">
        <v>29</v>
      </c>
      <c r="C3725" s="29" t="s">
        <v>12</v>
      </c>
      <c r="D3725" s="29" t="s">
        <v>100</v>
      </c>
      <c r="E3725" s="28">
        <v>120000</v>
      </c>
      <c r="F3725" s="29" t="s">
        <v>14</v>
      </c>
      <c r="G3725" s="28">
        <v>120000</v>
      </c>
      <c r="H3725" s="29" t="s">
        <v>17</v>
      </c>
      <c r="I3725" s="28">
        <v>0</v>
      </c>
      <c r="J3725" s="29" t="s">
        <v>17</v>
      </c>
      <c r="K3725" s="29" t="s">
        <v>16</v>
      </c>
      <c r="L3725" s="29" t="str">
        <f>_xlfn.XLOOKUP($D3725,mapping!$B$2:$B$124,mapping!$A$2:$A$124,,0)</f>
        <v>Data Manager</v>
      </c>
      <c r="M3725" s="29" t="str">
        <f>_xlfn.XLOOKUP($C3725,mapping!$J$2:$J$5,mapping!$K$2:$K$5,,0)</f>
        <v>Full-Time</v>
      </c>
      <c r="N3725" s="29" t="str">
        <f>_xlfn.XLOOKUP($B3725,mapping!$G$2:$G$5,mapping!$H$2:$H$5,,0)</f>
        <v>Junior</v>
      </c>
      <c r="O3725" s="29" t="str">
        <f>_xlfn.XLOOKUP($J3725,mapping!$D$2:$D$56,mapping!$E$2:$E$56,,0)</f>
        <v>United States</v>
      </c>
      <c r="P3725" s="29" t="str">
        <f>_xlfn.XLOOKUP($K3725,mapping!$P$2:$P$4,mapping!$Q$2:$Q$4,,0)</f>
        <v>Medium</v>
      </c>
      <c r="Q3725" s="29" t="str">
        <f>_xlfn.XLOOKUP($I3725,mapping!$M$2:$M$4,mapping!$N$2:$N$4,,0)</f>
        <v>On-site</v>
      </c>
    </row>
    <row r="3726" spans="1:17" x14ac:dyDescent="0.25">
      <c r="A3726" s="28">
        <v>2023</v>
      </c>
      <c r="B3726" s="29" t="s">
        <v>21</v>
      </c>
      <c r="C3726" s="29" t="s">
        <v>12</v>
      </c>
      <c r="D3726" s="29" t="s">
        <v>13</v>
      </c>
      <c r="E3726" s="28">
        <v>142000</v>
      </c>
      <c r="F3726" s="29" t="s">
        <v>14</v>
      </c>
      <c r="G3726" s="28">
        <v>142000</v>
      </c>
      <c r="H3726" s="29" t="s">
        <v>17</v>
      </c>
      <c r="I3726" s="28">
        <v>0</v>
      </c>
      <c r="J3726" s="29" t="s">
        <v>17</v>
      </c>
      <c r="K3726" s="29" t="s">
        <v>16</v>
      </c>
      <c r="L3726" s="29" t="str">
        <f>_xlfn.XLOOKUP($D3726,mapping!$B$2:$B$124,mapping!$A$2:$A$124,,0)</f>
        <v>Data Analyst</v>
      </c>
      <c r="M3726" s="29" t="str">
        <f>_xlfn.XLOOKUP($C3726,mapping!$J$2:$J$5,mapping!$K$2:$K$5,,0)</f>
        <v>Full-Time</v>
      </c>
      <c r="N3726" s="29" t="str">
        <f>_xlfn.XLOOKUP($B3726,mapping!$G$2:$G$5,mapping!$H$2:$H$5,,0)</f>
        <v>Senior</v>
      </c>
      <c r="O3726" s="29" t="str">
        <f>_xlfn.XLOOKUP($J3726,mapping!$D$2:$D$56,mapping!$E$2:$E$56,,0)</f>
        <v>United States</v>
      </c>
      <c r="P3726" s="29" t="str">
        <f>_xlfn.XLOOKUP($K3726,mapping!$P$2:$P$4,mapping!$Q$2:$Q$4,,0)</f>
        <v>Medium</v>
      </c>
      <c r="Q3726" s="29" t="str">
        <f>_xlfn.XLOOKUP($I3726,mapping!$M$2:$M$4,mapping!$N$2:$N$4,,0)</f>
        <v>On-site</v>
      </c>
    </row>
    <row r="3727" spans="1:17" x14ac:dyDescent="0.25">
      <c r="A3727" s="28">
        <v>2023</v>
      </c>
      <c r="B3727" s="29" t="s">
        <v>21</v>
      </c>
      <c r="C3727" s="29" t="s">
        <v>12</v>
      </c>
      <c r="D3727" s="29" t="s">
        <v>128</v>
      </c>
      <c r="E3727" s="28">
        <v>266450</v>
      </c>
      <c r="F3727" s="29" t="s">
        <v>14</v>
      </c>
      <c r="G3727" s="28">
        <v>266450</v>
      </c>
      <c r="H3727" s="29" t="s">
        <v>17</v>
      </c>
      <c r="I3727" s="28">
        <v>0</v>
      </c>
      <c r="J3727" s="29" t="s">
        <v>17</v>
      </c>
      <c r="K3727" s="29" t="s">
        <v>16</v>
      </c>
      <c r="L3727" s="29" t="str">
        <f>_xlfn.XLOOKUP($D3727,mapping!$B$2:$B$124,mapping!$A$2:$A$124,,0)</f>
        <v>Data Engineer</v>
      </c>
      <c r="M3727" s="29" t="str">
        <f>_xlfn.XLOOKUP($C3727,mapping!$J$2:$J$5,mapping!$K$2:$K$5,,0)</f>
        <v>Full-Time</v>
      </c>
      <c r="N3727" s="29" t="str">
        <f>_xlfn.XLOOKUP($B3727,mapping!$G$2:$G$5,mapping!$H$2:$H$5,,0)</f>
        <v>Senior</v>
      </c>
      <c r="O3727" s="29" t="str">
        <f>_xlfn.XLOOKUP($J3727,mapping!$D$2:$D$56,mapping!$E$2:$E$56,,0)</f>
        <v>United States</v>
      </c>
      <c r="P3727" s="29" t="str">
        <f>_xlfn.XLOOKUP($K3727,mapping!$P$2:$P$4,mapping!$Q$2:$Q$4,,0)</f>
        <v>Medium</v>
      </c>
      <c r="Q3727" s="29" t="str">
        <f>_xlfn.XLOOKUP($I3727,mapping!$M$2:$M$4,mapping!$N$2:$N$4,,0)</f>
        <v>On-site</v>
      </c>
    </row>
    <row r="3728" spans="1:17" x14ac:dyDescent="0.25">
      <c r="A3728" s="28">
        <v>2023</v>
      </c>
      <c r="B3728" s="29" t="s">
        <v>25</v>
      </c>
      <c r="C3728" s="29" t="s">
        <v>12</v>
      </c>
      <c r="D3728" s="29" t="s">
        <v>13</v>
      </c>
      <c r="E3728" s="28">
        <v>145000</v>
      </c>
      <c r="F3728" s="29" t="s">
        <v>14</v>
      </c>
      <c r="G3728" s="28">
        <v>145000</v>
      </c>
      <c r="H3728" s="29" t="s">
        <v>17</v>
      </c>
      <c r="I3728" s="28">
        <v>0</v>
      </c>
      <c r="J3728" s="29" t="s">
        <v>17</v>
      </c>
      <c r="K3728" s="29" t="s">
        <v>16</v>
      </c>
      <c r="L3728" s="29" t="str">
        <f>_xlfn.XLOOKUP($D3728,mapping!$B$2:$B$124,mapping!$A$2:$A$124,,0)</f>
        <v>Data Analyst</v>
      </c>
      <c r="M3728" s="29" t="str">
        <f>_xlfn.XLOOKUP($C3728,mapping!$J$2:$J$5,mapping!$K$2:$K$5,,0)</f>
        <v>Full-Time</v>
      </c>
      <c r="N3728" s="29" t="str">
        <f>_xlfn.XLOOKUP($B3728,mapping!$G$2:$G$5,mapping!$H$2:$H$5,,0)</f>
        <v>Executive</v>
      </c>
      <c r="O3728" s="29" t="str">
        <f>_xlfn.XLOOKUP($J3728,mapping!$D$2:$D$56,mapping!$E$2:$E$56,,0)</f>
        <v>United States</v>
      </c>
      <c r="P3728" s="29" t="str">
        <f>_xlfn.XLOOKUP($K3728,mapping!$P$2:$P$4,mapping!$Q$2:$Q$4,,0)</f>
        <v>Medium</v>
      </c>
      <c r="Q3728" s="29" t="str">
        <f>_xlfn.XLOOKUP($I3728,mapping!$M$2:$M$4,mapping!$N$2:$N$4,,0)</f>
        <v>On-site</v>
      </c>
    </row>
    <row r="3729" spans="1:17" x14ac:dyDescent="0.25">
      <c r="A3729" s="28">
        <v>2023</v>
      </c>
      <c r="B3729" s="29" t="s">
        <v>11</v>
      </c>
      <c r="C3729" s="29" t="s">
        <v>12</v>
      </c>
      <c r="D3729" s="29" t="s">
        <v>13</v>
      </c>
      <c r="E3729" s="28">
        <v>93000</v>
      </c>
      <c r="F3729" s="29" t="s">
        <v>14</v>
      </c>
      <c r="G3729" s="28">
        <v>93000</v>
      </c>
      <c r="H3729" s="29" t="s">
        <v>17</v>
      </c>
      <c r="I3729" s="28">
        <v>100</v>
      </c>
      <c r="J3729" s="29" t="s">
        <v>17</v>
      </c>
      <c r="K3729" s="29" t="s">
        <v>33</v>
      </c>
      <c r="L3729" s="29" t="str">
        <f>_xlfn.XLOOKUP($D3729,mapping!$B$2:$B$124,mapping!$A$2:$A$124,,0)</f>
        <v>Data Analyst</v>
      </c>
      <c r="M3729" s="29" t="str">
        <f>_xlfn.XLOOKUP($C3729,mapping!$J$2:$J$5,mapping!$K$2:$K$5,,0)</f>
        <v>Full-Time</v>
      </c>
      <c r="N3729" s="29" t="str">
        <f>_xlfn.XLOOKUP($B3729,mapping!$G$2:$G$5,mapping!$H$2:$H$5,,0)</f>
        <v>Mid-Level</v>
      </c>
      <c r="O3729" s="29" t="str">
        <f>_xlfn.XLOOKUP($J3729,mapping!$D$2:$D$56,mapping!$E$2:$E$56,,0)</f>
        <v>United States</v>
      </c>
      <c r="P3729" s="29" t="str">
        <f>_xlfn.XLOOKUP($K3729,mapping!$P$2:$P$4,mapping!$Q$2:$Q$4,,0)</f>
        <v>Large</v>
      </c>
      <c r="Q3729" s="29" t="str">
        <f>_xlfn.XLOOKUP($I3729,mapping!$M$2:$M$4,mapping!$N$2:$N$4,,0)</f>
        <v>Remote</v>
      </c>
    </row>
    <row r="3730" spans="1:17" x14ac:dyDescent="0.25">
      <c r="A3730" s="28">
        <v>2022</v>
      </c>
      <c r="B3730" s="29" t="s">
        <v>11</v>
      </c>
      <c r="C3730" s="29" t="s">
        <v>12</v>
      </c>
      <c r="D3730" s="29" t="s">
        <v>26</v>
      </c>
      <c r="E3730" s="28">
        <v>145000</v>
      </c>
      <c r="F3730" s="29" t="s">
        <v>14</v>
      </c>
      <c r="G3730" s="28">
        <v>145000</v>
      </c>
      <c r="H3730" s="29" t="s">
        <v>17</v>
      </c>
      <c r="I3730" s="28">
        <v>0</v>
      </c>
      <c r="J3730" s="29" t="s">
        <v>17</v>
      </c>
      <c r="K3730" s="29" t="s">
        <v>16</v>
      </c>
      <c r="L3730" s="29" t="str">
        <f>_xlfn.XLOOKUP($D3730,mapping!$B$2:$B$124,mapping!$A$2:$A$124,,0)</f>
        <v>Data Engineer</v>
      </c>
      <c r="M3730" s="29" t="str">
        <f>_xlfn.XLOOKUP($C3730,mapping!$J$2:$J$5,mapping!$K$2:$K$5,,0)</f>
        <v>Full-Time</v>
      </c>
      <c r="N3730" s="29" t="str">
        <f>_xlfn.XLOOKUP($B3730,mapping!$G$2:$G$5,mapping!$H$2:$H$5,,0)</f>
        <v>Mid-Level</v>
      </c>
      <c r="O3730" s="29" t="str">
        <f>_xlfn.XLOOKUP($J3730,mapping!$D$2:$D$56,mapping!$E$2:$E$56,,0)</f>
        <v>United States</v>
      </c>
      <c r="P3730" s="29" t="str">
        <f>_xlfn.XLOOKUP($K3730,mapping!$P$2:$P$4,mapping!$Q$2:$Q$4,,0)</f>
        <v>Medium</v>
      </c>
      <c r="Q3730" s="29" t="str">
        <f>_xlfn.XLOOKUP($I3730,mapping!$M$2:$M$4,mapping!$N$2:$N$4,,0)</f>
        <v>On-site</v>
      </c>
    </row>
    <row r="3731" spans="1:17" x14ac:dyDescent="0.25">
      <c r="A3731" s="28">
        <v>2023</v>
      </c>
      <c r="B3731" s="29" t="s">
        <v>11</v>
      </c>
      <c r="C3731" s="29" t="s">
        <v>12</v>
      </c>
      <c r="D3731" s="29" t="s">
        <v>26</v>
      </c>
      <c r="E3731" s="28">
        <v>187000</v>
      </c>
      <c r="F3731" s="29" t="s">
        <v>14</v>
      </c>
      <c r="G3731" s="28">
        <v>187000</v>
      </c>
      <c r="H3731" s="29" t="s">
        <v>17</v>
      </c>
      <c r="I3731" s="28">
        <v>100</v>
      </c>
      <c r="J3731" s="29" t="s">
        <v>17</v>
      </c>
      <c r="K3731" s="29" t="s">
        <v>16</v>
      </c>
      <c r="L3731" s="29" t="str">
        <f>_xlfn.XLOOKUP($D3731,mapping!$B$2:$B$124,mapping!$A$2:$A$124,,0)</f>
        <v>Data Engineer</v>
      </c>
      <c r="M3731" s="29" t="str">
        <f>_xlfn.XLOOKUP($C3731,mapping!$J$2:$J$5,mapping!$K$2:$K$5,,0)</f>
        <v>Full-Time</v>
      </c>
      <c r="N3731" s="29" t="str">
        <f>_xlfn.XLOOKUP($B3731,mapping!$G$2:$G$5,mapping!$H$2:$H$5,,0)</f>
        <v>Mid-Level</v>
      </c>
      <c r="O3731" s="29" t="str">
        <f>_xlfn.XLOOKUP($J3731,mapping!$D$2:$D$56,mapping!$E$2:$E$56,,0)</f>
        <v>United States</v>
      </c>
      <c r="P3731" s="29" t="str">
        <f>_xlfn.XLOOKUP($K3731,mapping!$P$2:$P$4,mapping!$Q$2:$Q$4,,0)</f>
        <v>Medium</v>
      </c>
      <c r="Q3731" s="29" t="str">
        <f>_xlfn.XLOOKUP($I3731,mapping!$M$2:$M$4,mapping!$N$2:$N$4,,0)</f>
        <v>Remote</v>
      </c>
    </row>
    <row r="3732" spans="1:17" x14ac:dyDescent="0.25">
      <c r="A3732" s="28">
        <v>2023</v>
      </c>
      <c r="B3732" s="29" t="s">
        <v>21</v>
      </c>
      <c r="C3732" s="29" t="s">
        <v>12</v>
      </c>
      <c r="D3732" s="29" t="s">
        <v>51</v>
      </c>
      <c r="E3732" s="28">
        <v>222200</v>
      </c>
      <c r="F3732" s="29" t="s">
        <v>14</v>
      </c>
      <c r="G3732" s="28">
        <v>222200</v>
      </c>
      <c r="H3732" s="29" t="s">
        <v>17</v>
      </c>
      <c r="I3732" s="28">
        <v>0</v>
      </c>
      <c r="J3732" s="29" t="s">
        <v>17</v>
      </c>
      <c r="K3732" s="29" t="s">
        <v>33</v>
      </c>
      <c r="L3732" s="29" t="str">
        <f>_xlfn.XLOOKUP($D3732,mapping!$B$2:$B$124,mapping!$A$2:$A$124,,0)</f>
        <v>Applied Scientist</v>
      </c>
      <c r="M3732" s="29" t="str">
        <f>_xlfn.XLOOKUP($C3732,mapping!$J$2:$J$5,mapping!$K$2:$K$5,,0)</f>
        <v>Full-Time</v>
      </c>
      <c r="N3732" s="29" t="str">
        <f>_xlfn.XLOOKUP($B3732,mapping!$G$2:$G$5,mapping!$H$2:$H$5,,0)</f>
        <v>Senior</v>
      </c>
      <c r="O3732" s="29" t="str">
        <f>_xlfn.XLOOKUP($J3732,mapping!$D$2:$D$56,mapping!$E$2:$E$56,,0)</f>
        <v>United States</v>
      </c>
      <c r="P3732" s="29" t="str">
        <f>_xlfn.XLOOKUP($K3732,mapping!$P$2:$P$4,mapping!$Q$2:$Q$4,,0)</f>
        <v>Large</v>
      </c>
      <c r="Q3732" s="29" t="str">
        <f>_xlfn.XLOOKUP($I3732,mapping!$M$2:$M$4,mapping!$N$2:$N$4,,0)</f>
        <v>On-site</v>
      </c>
    </row>
    <row r="3733" spans="1:17" x14ac:dyDescent="0.25">
      <c r="A3733" s="28">
        <v>2024</v>
      </c>
      <c r="B3733" s="29" t="s">
        <v>21</v>
      </c>
      <c r="C3733" s="29" t="s">
        <v>12</v>
      </c>
      <c r="D3733" s="29" t="s">
        <v>13</v>
      </c>
      <c r="E3733" s="28">
        <v>174000</v>
      </c>
      <c r="F3733" s="29" t="s">
        <v>14</v>
      </c>
      <c r="G3733" s="28">
        <v>174000</v>
      </c>
      <c r="H3733" s="29" t="s">
        <v>17</v>
      </c>
      <c r="I3733" s="28">
        <v>100</v>
      </c>
      <c r="J3733" s="29" t="s">
        <v>17</v>
      </c>
      <c r="K3733" s="29" t="s">
        <v>16</v>
      </c>
      <c r="L3733" s="29" t="str">
        <f>_xlfn.XLOOKUP($D3733,mapping!$B$2:$B$124,mapping!$A$2:$A$124,,0)</f>
        <v>Data Analyst</v>
      </c>
      <c r="M3733" s="29" t="str">
        <f>_xlfn.XLOOKUP($C3733,mapping!$J$2:$J$5,mapping!$K$2:$K$5,,0)</f>
        <v>Full-Time</v>
      </c>
      <c r="N3733" s="29" t="str">
        <f>_xlfn.XLOOKUP($B3733,mapping!$G$2:$G$5,mapping!$H$2:$H$5,,0)</f>
        <v>Senior</v>
      </c>
      <c r="O3733" s="29" t="str">
        <f>_xlfn.XLOOKUP($J3733,mapping!$D$2:$D$56,mapping!$E$2:$E$56,,0)</f>
        <v>United States</v>
      </c>
      <c r="P3733" s="29" t="str">
        <f>_xlfn.XLOOKUP($K3733,mapping!$P$2:$P$4,mapping!$Q$2:$Q$4,,0)</f>
        <v>Medium</v>
      </c>
      <c r="Q3733" s="29" t="str">
        <f>_xlfn.XLOOKUP($I3733,mapping!$M$2:$M$4,mapping!$N$2:$N$4,,0)</f>
        <v>Remote</v>
      </c>
    </row>
    <row r="3734" spans="1:17" x14ac:dyDescent="0.25">
      <c r="A3734" s="28">
        <v>2022</v>
      </c>
      <c r="B3734" s="29" t="s">
        <v>21</v>
      </c>
      <c r="C3734" s="29" t="s">
        <v>12</v>
      </c>
      <c r="D3734" s="29" t="s">
        <v>22</v>
      </c>
      <c r="E3734" s="28">
        <v>129300</v>
      </c>
      <c r="F3734" s="29" t="s">
        <v>14</v>
      </c>
      <c r="G3734" s="28">
        <v>129300</v>
      </c>
      <c r="H3734" s="29" t="s">
        <v>17</v>
      </c>
      <c r="I3734" s="28">
        <v>0</v>
      </c>
      <c r="J3734" s="29" t="s">
        <v>17</v>
      </c>
      <c r="K3734" s="29" t="s">
        <v>16</v>
      </c>
      <c r="L3734" s="29" t="str">
        <f>_xlfn.XLOOKUP($D3734,mapping!$B$2:$B$124,mapping!$A$2:$A$124,,0)</f>
        <v>Data Scientist</v>
      </c>
      <c r="M3734" s="29" t="str">
        <f>_xlfn.XLOOKUP($C3734,mapping!$J$2:$J$5,mapping!$K$2:$K$5,,0)</f>
        <v>Full-Time</v>
      </c>
      <c r="N3734" s="29" t="str">
        <f>_xlfn.XLOOKUP($B3734,mapping!$G$2:$G$5,mapping!$H$2:$H$5,,0)</f>
        <v>Senior</v>
      </c>
      <c r="O3734" s="29" t="str">
        <f>_xlfn.XLOOKUP($J3734,mapping!$D$2:$D$56,mapping!$E$2:$E$56,,0)</f>
        <v>United States</v>
      </c>
      <c r="P3734" s="29" t="str">
        <f>_xlfn.XLOOKUP($K3734,mapping!$P$2:$P$4,mapping!$Q$2:$Q$4,,0)</f>
        <v>Medium</v>
      </c>
      <c r="Q3734" s="29" t="str">
        <f>_xlfn.XLOOKUP($I3734,mapping!$M$2:$M$4,mapping!$N$2:$N$4,,0)</f>
        <v>On-site</v>
      </c>
    </row>
    <row r="3735" spans="1:17" x14ac:dyDescent="0.25">
      <c r="A3735" s="28">
        <v>2023</v>
      </c>
      <c r="B3735" s="29" t="s">
        <v>21</v>
      </c>
      <c r="C3735" s="29" t="s">
        <v>12</v>
      </c>
      <c r="D3735" s="29" t="s">
        <v>108</v>
      </c>
      <c r="E3735" s="28">
        <v>53300</v>
      </c>
      <c r="F3735" s="29" t="s">
        <v>14</v>
      </c>
      <c r="G3735" s="28">
        <v>53300</v>
      </c>
      <c r="H3735" s="29" t="s">
        <v>17</v>
      </c>
      <c r="I3735" s="28">
        <v>0</v>
      </c>
      <c r="J3735" s="29" t="s">
        <v>17</v>
      </c>
      <c r="K3735" s="29" t="s">
        <v>16</v>
      </c>
      <c r="L3735" s="29" t="str">
        <f>_xlfn.XLOOKUP($D3735,mapping!$B$2:$B$124,mapping!$A$2:$A$124,,0)</f>
        <v>Data Engineer</v>
      </c>
      <c r="M3735" s="29" t="str">
        <f>_xlfn.XLOOKUP($C3735,mapping!$J$2:$J$5,mapping!$K$2:$K$5,,0)</f>
        <v>Full-Time</v>
      </c>
      <c r="N3735" s="29" t="str">
        <f>_xlfn.XLOOKUP($B3735,mapping!$G$2:$G$5,mapping!$H$2:$H$5,,0)</f>
        <v>Senior</v>
      </c>
      <c r="O3735" s="29" t="str">
        <f>_xlfn.XLOOKUP($J3735,mapping!$D$2:$D$56,mapping!$E$2:$E$56,,0)</f>
        <v>United States</v>
      </c>
      <c r="P3735" s="29" t="str">
        <f>_xlfn.XLOOKUP($K3735,mapping!$P$2:$P$4,mapping!$Q$2:$Q$4,,0)</f>
        <v>Medium</v>
      </c>
      <c r="Q3735" s="29" t="str">
        <f>_xlfn.XLOOKUP($I3735,mapping!$M$2:$M$4,mapping!$N$2:$N$4,,0)</f>
        <v>On-site</v>
      </c>
    </row>
    <row r="3736" spans="1:17" x14ac:dyDescent="0.25">
      <c r="A3736" s="28">
        <v>2023</v>
      </c>
      <c r="B3736" s="29" t="s">
        <v>21</v>
      </c>
      <c r="C3736" s="29" t="s">
        <v>12</v>
      </c>
      <c r="D3736" s="29" t="s">
        <v>13</v>
      </c>
      <c r="E3736" s="28">
        <v>70000</v>
      </c>
      <c r="F3736" s="29" t="s">
        <v>14</v>
      </c>
      <c r="G3736" s="28">
        <v>70000</v>
      </c>
      <c r="H3736" s="29" t="s">
        <v>17</v>
      </c>
      <c r="I3736" s="28">
        <v>0</v>
      </c>
      <c r="J3736" s="29" t="s">
        <v>17</v>
      </c>
      <c r="K3736" s="29" t="s">
        <v>16</v>
      </c>
      <c r="L3736" s="29" t="str">
        <f>_xlfn.XLOOKUP($D3736,mapping!$B$2:$B$124,mapping!$A$2:$A$124,,0)</f>
        <v>Data Analyst</v>
      </c>
      <c r="M3736" s="29" t="str">
        <f>_xlfn.XLOOKUP($C3736,mapping!$J$2:$J$5,mapping!$K$2:$K$5,,0)</f>
        <v>Full-Time</v>
      </c>
      <c r="N3736" s="29" t="str">
        <f>_xlfn.XLOOKUP($B3736,mapping!$G$2:$G$5,mapping!$H$2:$H$5,,0)</f>
        <v>Senior</v>
      </c>
      <c r="O3736" s="29" t="str">
        <f>_xlfn.XLOOKUP($J3736,mapping!$D$2:$D$56,mapping!$E$2:$E$56,,0)</f>
        <v>United States</v>
      </c>
      <c r="P3736" s="29" t="str">
        <f>_xlfn.XLOOKUP($K3736,mapping!$P$2:$P$4,mapping!$Q$2:$Q$4,,0)</f>
        <v>Medium</v>
      </c>
      <c r="Q3736" s="29" t="str">
        <f>_xlfn.XLOOKUP($I3736,mapping!$M$2:$M$4,mapping!$N$2:$N$4,,0)</f>
        <v>On-site</v>
      </c>
    </row>
    <row r="3737" spans="1:17" x14ac:dyDescent="0.25">
      <c r="A3737" s="28">
        <v>2023</v>
      </c>
      <c r="B3737" s="29" t="s">
        <v>21</v>
      </c>
      <c r="C3737" s="29" t="s">
        <v>12</v>
      </c>
      <c r="D3737" s="29" t="s">
        <v>22</v>
      </c>
      <c r="E3737" s="28">
        <v>145000</v>
      </c>
      <c r="F3737" s="29" t="s">
        <v>14</v>
      </c>
      <c r="G3737" s="28">
        <v>145000</v>
      </c>
      <c r="H3737" s="29" t="s">
        <v>17</v>
      </c>
      <c r="I3737" s="28">
        <v>0</v>
      </c>
      <c r="J3737" s="29" t="s">
        <v>17</v>
      </c>
      <c r="K3737" s="29" t="s">
        <v>16</v>
      </c>
      <c r="L3737" s="29" t="str">
        <f>_xlfn.XLOOKUP($D3737,mapping!$B$2:$B$124,mapping!$A$2:$A$124,,0)</f>
        <v>Data Scientist</v>
      </c>
      <c r="M3737" s="29" t="str">
        <f>_xlfn.XLOOKUP($C3737,mapping!$J$2:$J$5,mapping!$K$2:$K$5,,0)</f>
        <v>Full-Time</v>
      </c>
      <c r="N3737" s="29" t="str">
        <f>_xlfn.XLOOKUP($B3737,mapping!$G$2:$G$5,mapping!$H$2:$H$5,,0)</f>
        <v>Senior</v>
      </c>
      <c r="O3737" s="29" t="str">
        <f>_xlfn.XLOOKUP($J3737,mapping!$D$2:$D$56,mapping!$E$2:$E$56,,0)</f>
        <v>United States</v>
      </c>
      <c r="P3737" s="29" t="str">
        <f>_xlfn.XLOOKUP($K3737,mapping!$P$2:$P$4,mapping!$Q$2:$Q$4,,0)</f>
        <v>Medium</v>
      </c>
      <c r="Q3737" s="29" t="str">
        <f>_xlfn.XLOOKUP($I3737,mapping!$M$2:$M$4,mapping!$N$2:$N$4,,0)</f>
        <v>On-site</v>
      </c>
    </row>
    <row r="3738" spans="1:17" x14ac:dyDescent="0.25">
      <c r="A3738" s="28">
        <v>2024</v>
      </c>
      <c r="B3738" s="29" t="s">
        <v>21</v>
      </c>
      <c r="C3738" s="29" t="s">
        <v>12</v>
      </c>
      <c r="D3738" s="29" t="s">
        <v>18</v>
      </c>
      <c r="E3738" s="28">
        <v>159000</v>
      </c>
      <c r="F3738" s="29" t="s">
        <v>14</v>
      </c>
      <c r="G3738" s="28">
        <v>159000</v>
      </c>
      <c r="H3738" s="29" t="s">
        <v>17</v>
      </c>
      <c r="I3738" s="28">
        <v>0</v>
      </c>
      <c r="J3738" s="29" t="s">
        <v>17</v>
      </c>
      <c r="K3738" s="29" t="s">
        <v>16</v>
      </c>
      <c r="L3738" s="29" t="str">
        <f>_xlfn.XLOOKUP($D3738,mapping!$B$2:$B$124,mapping!$A$2:$A$124,,0)</f>
        <v>Machine Learning Engineer</v>
      </c>
      <c r="M3738" s="29" t="str">
        <f>_xlfn.XLOOKUP($C3738,mapping!$J$2:$J$5,mapping!$K$2:$K$5,,0)</f>
        <v>Full-Time</v>
      </c>
      <c r="N3738" s="29" t="str">
        <f>_xlfn.XLOOKUP($B3738,mapping!$G$2:$G$5,mapping!$H$2:$H$5,,0)</f>
        <v>Senior</v>
      </c>
      <c r="O3738" s="29" t="str">
        <f>_xlfn.XLOOKUP($J3738,mapping!$D$2:$D$56,mapping!$E$2:$E$56,,0)</f>
        <v>United States</v>
      </c>
      <c r="P3738" s="29" t="str">
        <f>_xlfn.XLOOKUP($K3738,mapping!$P$2:$P$4,mapping!$Q$2:$Q$4,,0)</f>
        <v>Medium</v>
      </c>
      <c r="Q3738" s="29" t="str">
        <f>_xlfn.XLOOKUP($I3738,mapping!$M$2:$M$4,mapping!$N$2:$N$4,,0)</f>
        <v>On-site</v>
      </c>
    </row>
    <row r="3739" spans="1:17" x14ac:dyDescent="0.25">
      <c r="A3739" s="28">
        <v>2023</v>
      </c>
      <c r="B3739" s="29" t="s">
        <v>21</v>
      </c>
      <c r="C3739" s="29" t="s">
        <v>12</v>
      </c>
      <c r="D3739" s="29" t="s">
        <v>18</v>
      </c>
      <c r="E3739" s="28">
        <v>140000</v>
      </c>
      <c r="F3739" s="29" t="s">
        <v>14</v>
      </c>
      <c r="G3739" s="28">
        <v>140000</v>
      </c>
      <c r="H3739" s="29" t="s">
        <v>17</v>
      </c>
      <c r="I3739" s="28">
        <v>100</v>
      </c>
      <c r="J3739" s="29" t="s">
        <v>17</v>
      </c>
      <c r="K3739" s="29" t="s">
        <v>16</v>
      </c>
      <c r="L3739" s="29" t="str">
        <f>_xlfn.XLOOKUP($D3739,mapping!$B$2:$B$124,mapping!$A$2:$A$124,,0)</f>
        <v>Machine Learning Engineer</v>
      </c>
      <c r="M3739" s="29" t="str">
        <f>_xlfn.XLOOKUP($C3739,mapping!$J$2:$J$5,mapping!$K$2:$K$5,,0)</f>
        <v>Full-Time</v>
      </c>
      <c r="N3739" s="29" t="str">
        <f>_xlfn.XLOOKUP($B3739,mapping!$G$2:$G$5,mapping!$H$2:$H$5,,0)</f>
        <v>Senior</v>
      </c>
      <c r="O3739" s="29" t="str">
        <f>_xlfn.XLOOKUP($J3739,mapping!$D$2:$D$56,mapping!$E$2:$E$56,,0)</f>
        <v>United States</v>
      </c>
      <c r="P3739" s="29" t="str">
        <f>_xlfn.XLOOKUP($K3739,mapping!$P$2:$P$4,mapping!$Q$2:$Q$4,,0)</f>
        <v>Medium</v>
      </c>
      <c r="Q3739" s="29" t="str">
        <f>_xlfn.XLOOKUP($I3739,mapping!$M$2:$M$4,mapping!$N$2:$N$4,,0)</f>
        <v>Remote</v>
      </c>
    </row>
    <row r="3740" spans="1:17" x14ac:dyDescent="0.25">
      <c r="A3740" s="28">
        <v>2023</v>
      </c>
      <c r="B3740" s="29" t="s">
        <v>21</v>
      </c>
      <c r="C3740" s="29" t="s">
        <v>12</v>
      </c>
      <c r="D3740" s="29" t="s">
        <v>31</v>
      </c>
      <c r="E3740" s="28">
        <v>160000</v>
      </c>
      <c r="F3740" s="29" t="s">
        <v>14</v>
      </c>
      <c r="G3740" s="28">
        <v>160000</v>
      </c>
      <c r="H3740" s="29" t="s">
        <v>17</v>
      </c>
      <c r="I3740" s="28">
        <v>0</v>
      </c>
      <c r="J3740" s="29" t="s">
        <v>17</v>
      </c>
      <c r="K3740" s="29" t="s">
        <v>16</v>
      </c>
      <c r="L3740" s="29" t="str">
        <f>_xlfn.XLOOKUP($D3740,mapping!$B$2:$B$124,mapping!$A$2:$A$124,,0)</f>
        <v>Analytics Engineer</v>
      </c>
      <c r="M3740" s="29" t="str">
        <f>_xlfn.XLOOKUP($C3740,mapping!$J$2:$J$5,mapping!$K$2:$K$5,,0)</f>
        <v>Full-Time</v>
      </c>
      <c r="N3740" s="29" t="str">
        <f>_xlfn.XLOOKUP($B3740,mapping!$G$2:$G$5,mapping!$H$2:$H$5,,0)</f>
        <v>Senior</v>
      </c>
      <c r="O3740" s="29" t="str">
        <f>_xlfn.XLOOKUP($J3740,mapping!$D$2:$D$56,mapping!$E$2:$E$56,,0)</f>
        <v>United States</v>
      </c>
      <c r="P3740" s="29" t="str">
        <f>_xlfn.XLOOKUP($K3740,mapping!$P$2:$P$4,mapping!$Q$2:$Q$4,,0)</f>
        <v>Medium</v>
      </c>
      <c r="Q3740" s="29" t="str">
        <f>_xlfn.XLOOKUP($I3740,mapping!$M$2:$M$4,mapping!$N$2:$N$4,,0)</f>
        <v>On-site</v>
      </c>
    </row>
    <row r="3741" spans="1:17" x14ac:dyDescent="0.25">
      <c r="A3741" s="28">
        <v>2022</v>
      </c>
      <c r="B3741" s="29" t="s">
        <v>21</v>
      </c>
      <c r="C3741" s="29" t="s">
        <v>12</v>
      </c>
      <c r="D3741" s="29" t="s">
        <v>22</v>
      </c>
      <c r="E3741" s="28">
        <v>141525</v>
      </c>
      <c r="F3741" s="29" t="s">
        <v>14</v>
      </c>
      <c r="G3741" s="28">
        <v>141525</v>
      </c>
      <c r="H3741" s="29" t="s">
        <v>17</v>
      </c>
      <c r="I3741" s="28">
        <v>100</v>
      </c>
      <c r="J3741" s="29" t="s">
        <v>17</v>
      </c>
      <c r="K3741" s="29" t="s">
        <v>16</v>
      </c>
      <c r="L3741" s="29" t="str">
        <f>_xlfn.XLOOKUP($D3741,mapping!$B$2:$B$124,mapping!$A$2:$A$124,,0)</f>
        <v>Data Scientist</v>
      </c>
      <c r="M3741" s="29" t="str">
        <f>_xlfn.XLOOKUP($C3741,mapping!$J$2:$J$5,mapping!$K$2:$K$5,,0)</f>
        <v>Full-Time</v>
      </c>
      <c r="N3741" s="29" t="str">
        <f>_xlfn.XLOOKUP($B3741,mapping!$G$2:$G$5,mapping!$H$2:$H$5,,0)</f>
        <v>Senior</v>
      </c>
      <c r="O3741" s="29" t="str">
        <f>_xlfn.XLOOKUP($J3741,mapping!$D$2:$D$56,mapping!$E$2:$E$56,,0)</f>
        <v>United States</v>
      </c>
      <c r="P3741" s="29" t="str">
        <f>_xlfn.XLOOKUP($K3741,mapping!$P$2:$P$4,mapping!$Q$2:$Q$4,,0)</f>
        <v>Medium</v>
      </c>
      <c r="Q3741" s="29" t="str">
        <f>_xlfn.XLOOKUP($I3741,mapping!$M$2:$M$4,mapping!$N$2:$N$4,,0)</f>
        <v>Remote</v>
      </c>
    </row>
    <row r="3742" spans="1:17" x14ac:dyDescent="0.25">
      <c r="A3742" s="28">
        <v>2024</v>
      </c>
      <c r="B3742" s="29" t="s">
        <v>21</v>
      </c>
      <c r="C3742" s="29" t="s">
        <v>12</v>
      </c>
      <c r="D3742" s="29" t="s">
        <v>51</v>
      </c>
      <c r="E3742" s="28">
        <v>250000</v>
      </c>
      <c r="F3742" s="29" t="s">
        <v>14</v>
      </c>
      <c r="G3742" s="28">
        <v>250000</v>
      </c>
      <c r="H3742" s="29" t="s">
        <v>17</v>
      </c>
      <c r="I3742" s="28">
        <v>100</v>
      </c>
      <c r="J3742" s="29" t="s">
        <v>17</v>
      </c>
      <c r="K3742" s="29" t="s">
        <v>16</v>
      </c>
      <c r="L3742" s="29" t="str">
        <f>_xlfn.XLOOKUP($D3742,mapping!$B$2:$B$124,mapping!$A$2:$A$124,,0)</f>
        <v>Applied Scientist</v>
      </c>
      <c r="M3742" s="29" t="str">
        <f>_xlfn.XLOOKUP($C3742,mapping!$J$2:$J$5,mapping!$K$2:$K$5,,0)</f>
        <v>Full-Time</v>
      </c>
      <c r="N3742" s="29" t="str">
        <f>_xlfn.XLOOKUP($B3742,mapping!$G$2:$G$5,mapping!$H$2:$H$5,,0)</f>
        <v>Senior</v>
      </c>
      <c r="O3742" s="29" t="str">
        <f>_xlfn.XLOOKUP($J3742,mapping!$D$2:$D$56,mapping!$E$2:$E$56,,0)</f>
        <v>United States</v>
      </c>
      <c r="P3742" s="29" t="str">
        <f>_xlfn.XLOOKUP($K3742,mapping!$P$2:$P$4,mapping!$Q$2:$Q$4,,0)</f>
        <v>Medium</v>
      </c>
      <c r="Q3742" s="29" t="str">
        <f>_xlfn.XLOOKUP($I3742,mapping!$M$2:$M$4,mapping!$N$2:$N$4,,0)</f>
        <v>Remote</v>
      </c>
    </row>
    <row r="3743" spans="1:17" x14ac:dyDescent="0.25">
      <c r="A3743" s="28">
        <v>2023</v>
      </c>
      <c r="B3743" s="29" t="s">
        <v>21</v>
      </c>
      <c r="C3743" s="29" t="s">
        <v>12</v>
      </c>
      <c r="D3743" s="29" t="s">
        <v>51</v>
      </c>
      <c r="E3743" s="28">
        <v>115100</v>
      </c>
      <c r="F3743" s="29" t="s">
        <v>14</v>
      </c>
      <c r="G3743" s="28">
        <v>115100</v>
      </c>
      <c r="H3743" s="29" t="s">
        <v>17</v>
      </c>
      <c r="I3743" s="28">
        <v>0</v>
      </c>
      <c r="J3743" s="29" t="s">
        <v>17</v>
      </c>
      <c r="K3743" s="29" t="s">
        <v>33</v>
      </c>
      <c r="L3743" s="29" t="str">
        <f>_xlfn.XLOOKUP($D3743,mapping!$B$2:$B$124,mapping!$A$2:$A$124,,0)</f>
        <v>Applied Scientist</v>
      </c>
      <c r="M3743" s="29" t="str">
        <f>_xlfn.XLOOKUP($C3743,mapping!$J$2:$J$5,mapping!$K$2:$K$5,,0)</f>
        <v>Full-Time</v>
      </c>
      <c r="N3743" s="29" t="str">
        <f>_xlfn.XLOOKUP($B3743,mapping!$G$2:$G$5,mapping!$H$2:$H$5,,0)</f>
        <v>Senior</v>
      </c>
      <c r="O3743" s="29" t="str">
        <f>_xlfn.XLOOKUP($J3743,mapping!$D$2:$D$56,mapping!$E$2:$E$56,,0)</f>
        <v>United States</v>
      </c>
      <c r="P3743" s="29" t="str">
        <f>_xlfn.XLOOKUP($K3743,mapping!$P$2:$P$4,mapping!$Q$2:$Q$4,,0)</f>
        <v>Large</v>
      </c>
      <c r="Q3743" s="29" t="str">
        <f>_xlfn.XLOOKUP($I3743,mapping!$M$2:$M$4,mapping!$N$2:$N$4,,0)</f>
        <v>On-site</v>
      </c>
    </row>
    <row r="3744" spans="1:17" x14ac:dyDescent="0.25">
      <c r="A3744" s="28">
        <v>2022</v>
      </c>
      <c r="B3744" s="29" t="s">
        <v>11</v>
      </c>
      <c r="C3744" s="29" t="s">
        <v>12</v>
      </c>
      <c r="D3744" s="29" t="s">
        <v>22</v>
      </c>
      <c r="E3744" s="28">
        <v>135000</v>
      </c>
      <c r="F3744" s="29" t="s">
        <v>14</v>
      </c>
      <c r="G3744" s="28">
        <v>135000</v>
      </c>
      <c r="H3744" s="29" t="s">
        <v>17</v>
      </c>
      <c r="I3744" s="28">
        <v>100</v>
      </c>
      <c r="J3744" s="29" t="s">
        <v>17</v>
      </c>
      <c r="K3744" s="29" t="s">
        <v>33</v>
      </c>
      <c r="L3744" s="29" t="str">
        <f>_xlfn.XLOOKUP($D3744,mapping!$B$2:$B$124,mapping!$A$2:$A$124,,0)</f>
        <v>Data Scientist</v>
      </c>
      <c r="M3744" s="29" t="str">
        <f>_xlfn.XLOOKUP($C3744,mapping!$J$2:$J$5,mapping!$K$2:$K$5,,0)</f>
        <v>Full-Time</v>
      </c>
      <c r="N3744" s="29" t="str">
        <f>_xlfn.XLOOKUP($B3744,mapping!$G$2:$G$5,mapping!$H$2:$H$5,,0)</f>
        <v>Mid-Level</v>
      </c>
      <c r="O3744" s="29" t="str">
        <f>_xlfn.XLOOKUP($J3744,mapping!$D$2:$D$56,mapping!$E$2:$E$56,,0)</f>
        <v>United States</v>
      </c>
      <c r="P3744" s="29" t="str">
        <f>_xlfn.XLOOKUP($K3744,mapping!$P$2:$P$4,mapping!$Q$2:$Q$4,,0)</f>
        <v>Large</v>
      </c>
      <c r="Q3744" s="29" t="str">
        <f>_xlfn.XLOOKUP($I3744,mapping!$M$2:$M$4,mapping!$N$2:$N$4,,0)</f>
        <v>Remote</v>
      </c>
    </row>
    <row r="3745" spans="1:17" x14ac:dyDescent="0.25">
      <c r="A3745" s="28">
        <v>2023</v>
      </c>
      <c r="B3745" s="29" t="s">
        <v>11</v>
      </c>
      <c r="C3745" s="29" t="s">
        <v>12</v>
      </c>
      <c r="D3745" s="29" t="s">
        <v>26</v>
      </c>
      <c r="E3745" s="28">
        <v>123000</v>
      </c>
      <c r="F3745" s="29" t="s">
        <v>14</v>
      </c>
      <c r="G3745" s="28">
        <v>123000</v>
      </c>
      <c r="H3745" s="29" t="s">
        <v>17</v>
      </c>
      <c r="I3745" s="28">
        <v>0</v>
      </c>
      <c r="J3745" s="29" t="s">
        <v>17</v>
      </c>
      <c r="K3745" s="29" t="s">
        <v>16</v>
      </c>
      <c r="L3745" s="29" t="str">
        <f>_xlfn.XLOOKUP($D3745,mapping!$B$2:$B$124,mapping!$A$2:$A$124,,0)</f>
        <v>Data Engineer</v>
      </c>
      <c r="M3745" s="29" t="str">
        <f>_xlfn.XLOOKUP($C3745,mapping!$J$2:$J$5,mapping!$K$2:$K$5,,0)</f>
        <v>Full-Time</v>
      </c>
      <c r="N3745" s="29" t="str">
        <f>_xlfn.XLOOKUP($B3745,mapping!$G$2:$G$5,mapping!$H$2:$H$5,,0)</f>
        <v>Mid-Level</v>
      </c>
      <c r="O3745" s="29" t="str">
        <f>_xlfn.XLOOKUP($J3745,mapping!$D$2:$D$56,mapping!$E$2:$E$56,,0)</f>
        <v>United States</v>
      </c>
      <c r="P3745" s="29" t="str">
        <f>_xlfn.XLOOKUP($K3745,mapping!$P$2:$P$4,mapping!$Q$2:$Q$4,,0)</f>
        <v>Medium</v>
      </c>
      <c r="Q3745" s="29" t="str">
        <f>_xlfn.XLOOKUP($I3745,mapping!$M$2:$M$4,mapping!$N$2:$N$4,,0)</f>
        <v>On-site</v>
      </c>
    </row>
    <row r="3746" spans="1:17" x14ac:dyDescent="0.25">
      <c r="A3746" s="28">
        <v>2024</v>
      </c>
      <c r="B3746" s="29" t="s">
        <v>21</v>
      </c>
      <c r="C3746" s="29" t="s">
        <v>12</v>
      </c>
      <c r="D3746" s="29" t="s">
        <v>23</v>
      </c>
      <c r="E3746" s="28">
        <v>200800</v>
      </c>
      <c r="F3746" s="29" t="s">
        <v>14</v>
      </c>
      <c r="G3746" s="28">
        <v>200800</v>
      </c>
      <c r="H3746" s="29" t="s">
        <v>17</v>
      </c>
      <c r="I3746" s="28">
        <v>0</v>
      </c>
      <c r="J3746" s="29" t="s">
        <v>17</v>
      </c>
      <c r="K3746" s="29" t="s">
        <v>16</v>
      </c>
      <c r="L3746" s="29" t="str">
        <f>_xlfn.XLOOKUP($D3746,mapping!$B$2:$B$124,mapping!$A$2:$A$124,,0)</f>
        <v>Researcher</v>
      </c>
      <c r="M3746" s="29" t="str">
        <f>_xlfn.XLOOKUP($C3746,mapping!$J$2:$J$5,mapping!$K$2:$K$5,,0)</f>
        <v>Full-Time</v>
      </c>
      <c r="N3746" s="29" t="str">
        <f>_xlfn.XLOOKUP($B3746,mapping!$G$2:$G$5,mapping!$H$2:$H$5,,0)</f>
        <v>Senior</v>
      </c>
      <c r="O3746" s="29" t="str">
        <f>_xlfn.XLOOKUP($J3746,mapping!$D$2:$D$56,mapping!$E$2:$E$56,,0)</f>
        <v>United States</v>
      </c>
      <c r="P3746" s="29" t="str">
        <f>_xlfn.XLOOKUP($K3746,mapping!$P$2:$P$4,mapping!$Q$2:$Q$4,,0)</f>
        <v>Medium</v>
      </c>
      <c r="Q3746" s="29" t="str">
        <f>_xlfn.XLOOKUP($I3746,mapping!$M$2:$M$4,mapping!$N$2:$N$4,,0)</f>
        <v>On-site</v>
      </c>
    </row>
    <row r="3747" spans="1:17" x14ac:dyDescent="0.25">
      <c r="A3747" s="28">
        <v>2022</v>
      </c>
      <c r="B3747" s="29" t="s">
        <v>21</v>
      </c>
      <c r="C3747" s="29" t="s">
        <v>12</v>
      </c>
      <c r="D3747" s="29" t="s">
        <v>34</v>
      </c>
      <c r="E3747" s="28">
        <v>144000</v>
      </c>
      <c r="F3747" s="29" t="s">
        <v>14</v>
      </c>
      <c r="G3747" s="28">
        <v>144000</v>
      </c>
      <c r="H3747" s="29" t="s">
        <v>17</v>
      </c>
      <c r="I3747" s="28">
        <v>50</v>
      </c>
      <c r="J3747" s="29" t="s">
        <v>17</v>
      </c>
      <c r="K3747" s="29" t="s">
        <v>33</v>
      </c>
      <c r="L3747" s="29" t="str">
        <f>_xlfn.XLOOKUP($D3747,mapping!$B$2:$B$124,mapping!$A$2:$A$124,,0)</f>
        <v>Researcher</v>
      </c>
      <c r="M3747" s="29" t="str">
        <f>_xlfn.XLOOKUP($C3747,mapping!$J$2:$J$5,mapping!$K$2:$K$5,,0)</f>
        <v>Full-Time</v>
      </c>
      <c r="N3747" s="29" t="str">
        <f>_xlfn.XLOOKUP($B3747,mapping!$G$2:$G$5,mapping!$H$2:$H$5,,0)</f>
        <v>Senior</v>
      </c>
      <c r="O3747" s="29" t="str">
        <f>_xlfn.XLOOKUP($J3747,mapping!$D$2:$D$56,mapping!$E$2:$E$56,,0)</f>
        <v>United States</v>
      </c>
      <c r="P3747" s="29" t="str">
        <f>_xlfn.XLOOKUP($K3747,mapping!$P$2:$P$4,mapping!$Q$2:$Q$4,,0)</f>
        <v>Large</v>
      </c>
      <c r="Q3747" s="29" t="str">
        <f>_xlfn.XLOOKUP($I3747,mapping!$M$2:$M$4,mapping!$N$2:$N$4,,0)</f>
        <v>Hybrid</v>
      </c>
    </row>
    <row r="3748" spans="1:17" x14ac:dyDescent="0.25">
      <c r="A3748" s="28">
        <v>2022</v>
      </c>
      <c r="B3748" s="29" t="s">
        <v>11</v>
      </c>
      <c r="C3748" s="29" t="s">
        <v>12</v>
      </c>
      <c r="D3748" s="29" t="s">
        <v>22</v>
      </c>
      <c r="E3748" s="28">
        <v>58000</v>
      </c>
      <c r="F3748" s="29" t="s">
        <v>19</v>
      </c>
      <c r="G3748" s="28">
        <v>60938</v>
      </c>
      <c r="H3748" s="29" t="s">
        <v>36</v>
      </c>
      <c r="I3748" s="28">
        <v>0</v>
      </c>
      <c r="J3748" s="29" t="s">
        <v>36</v>
      </c>
      <c r="K3748" s="29" t="s">
        <v>16</v>
      </c>
      <c r="L3748" s="29" t="str">
        <f>_xlfn.XLOOKUP($D3748,mapping!$B$2:$B$124,mapping!$A$2:$A$124,,0)</f>
        <v>Data Scientist</v>
      </c>
      <c r="M3748" s="29" t="str">
        <f>_xlfn.XLOOKUP($C3748,mapping!$J$2:$J$5,mapping!$K$2:$K$5,,0)</f>
        <v>Full-Time</v>
      </c>
      <c r="N3748" s="29" t="str">
        <f>_xlfn.XLOOKUP($B3748,mapping!$G$2:$G$5,mapping!$H$2:$H$5,,0)</f>
        <v>Mid-Level</v>
      </c>
      <c r="O3748" s="29" t="str">
        <f>_xlfn.XLOOKUP($J3748,mapping!$D$2:$D$56,mapping!$E$2:$E$56,,0)</f>
        <v>Germany</v>
      </c>
      <c r="P3748" s="29" t="str">
        <f>_xlfn.XLOOKUP($K3748,mapping!$P$2:$P$4,mapping!$Q$2:$Q$4,,0)</f>
        <v>Medium</v>
      </c>
      <c r="Q3748" s="29" t="str">
        <f>_xlfn.XLOOKUP($I3748,mapping!$M$2:$M$4,mapping!$N$2:$N$4,,0)</f>
        <v>On-site</v>
      </c>
    </row>
    <row r="3749" spans="1:17" x14ac:dyDescent="0.25">
      <c r="A3749" s="28">
        <v>2023</v>
      </c>
      <c r="B3749" s="29" t="s">
        <v>21</v>
      </c>
      <c r="C3749" s="29" t="s">
        <v>12</v>
      </c>
      <c r="D3749" s="29" t="s">
        <v>22</v>
      </c>
      <c r="E3749" s="28">
        <v>258000</v>
      </c>
      <c r="F3749" s="29" t="s">
        <v>14</v>
      </c>
      <c r="G3749" s="28">
        <v>258000</v>
      </c>
      <c r="H3749" s="29" t="s">
        <v>17</v>
      </c>
      <c r="I3749" s="28">
        <v>0</v>
      </c>
      <c r="J3749" s="29" t="s">
        <v>17</v>
      </c>
      <c r="K3749" s="29" t="s">
        <v>16</v>
      </c>
      <c r="L3749" s="29" t="str">
        <f>_xlfn.XLOOKUP($D3749,mapping!$B$2:$B$124,mapping!$A$2:$A$124,,0)</f>
        <v>Data Scientist</v>
      </c>
      <c r="M3749" s="29" t="str">
        <f>_xlfn.XLOOKUP($C3749,mapping!$J$2:$J$5,mapping!$K$2:$K$5,,0)</f>
        <v>Full-Time</v>
      </c>
      <c r="N3749" s="29" t="str">
        <f>_xlfn.XLOOKUP($B3749,mapping!$G$2:$G$5,mapping!$H$2:$H$5,,0)</f>
        <v>Senior</v>
      </c>
      <c r="O3749" s="29" t="str">
        <f>_xlfn.XLOOKUP($J3749,mapping!$D$2:$D$56,mapping!$E$2:$E$56,,0)</f>
        <v>United States</v>
      </c>
      <c r="P3749" s="29" t="str">
        <f>_xlfn.XLOOKUP($K3749,mapping!$P$2:$P$4,mapping!$Q$2:$Q$4,,0)</f>
        <v>Medium</v>
      </c>
      <c r="Q3749" s="29" t="str">
        <f>_xlfn.XLOOKUP($I3749,mapping!$M$2:$M$4,mapping!$N$2:$N$4,,0)</f>
        <v>On-site</v>
      </c>
    </row>
    <row r="3750" spans="1:17" x14ac:dyDescent="0.25">
      <c r="A3750" s="28">
        <v>2023</v>
      </c>
      <c r="B3750" s="29" t="s">
        <v>11</v>
      </c>
      <c r="C3750" s="29" t="s">
        <v>12</v>
      </c>
      <c r="D3750" s="29" t="s">
        <v>26</v>
      </c>
      <c r="E3750" s="28">
        <v>130000</v>
      </c>
      <c r="F3750" s="29" t="s">
        <v>14</v>
      </c>
      <c r="G3750" s="28">
        <v>130000</v>
      </c>
      <c r="H3750" s="29" t="s">
        <v>17</v>
      </c>
      <c r="I3750" s="28">
        <v>0</v>
      </c>
      <c r="J3750" s="29" t="s">
        <v>17</v>
      </c>
      <c r="K3750" s="29" t="s">
        <v>16</v>
      </c>
      <c r="L3750" s="29" t="str">
        <f>_xlfn.XLOOKUP($D3750,mapping!$B$2:$B$124,mapping!$A$2:$A$124,,0)</f>
        <v>Data Engineer</v>
      </c>
      <c r="M3750" s="29" t="str">
        <f>_xlfn.XLOOKUP($C3750,mapping!$J$2:$J$5,mapping!$K$2:$K$5,,0)</f>
        <v>Full-Time</v>
      </c>
      <c r="N3750" s="29" t="str">
        <f>_xlfn.XLOOKUP($B3750,mapping!$G$2:$G$5,mapping!$H$2:$H$5,,0)</f>
        <v>Mid-Level</v>
      </c>
      <c r="O3750" s="29" t="str">
        <f>_xlfn.XLOOKUP($J3750,mapping!$D$2:$D$56,mapping!$E$2:$E$56,,0)</f>
        <v>United States</v>
      </c>
      <c r="P3750" s="29" t="str">
        <f>_xlfn.XLOOKUP($K3750,mapping!$P$2:$P$4,mapping!$Q$2:$Q$4,,0)</f>
        <v>Medium</v>
      </c>
      <c r="Q3750" s="29" t="str">
        <f>_xlfn.XLOOKUP($I3750,mapping!$M$2:$M$4,mapping!$N$2:$N$4,,0)</f>
        <v>On-site</v>
      </c>
    </row>
    <row r="3751" spans="1:17" x14ac:dyDescent="0.25">
      <c r="A3751" s="28">
        <v>2023</v>
      </c>
      <c r="B3751" s="29" t="s">
        <v>21</v>
      </c>
      <c r="C3751" s="29" t="s">
        <v>12</v>
      </c>
      <c r="D3751" s="29" t="s">
        <v>80</v>
      </c>
      <c r="E3751" s="28">
        <v>302000</v>
      </c>
      <c r="F3751" s="29" t="s">
        <v>14</v>
      </c>
      <c r="G3751" s="28">
        <v>302000</v>
      </c>
      <c r="H3751" s="29" t="s">
        <v>17</v>
      </c>
      <c r="I3751" s="28">
        <v>0</v>
      </c>
      <c r="J3751" s="29" t="s">
        <v>17</v>
      </c>
      <c r="K3751" s="29" t="s">
        <v>16</v>
      </c>
      <c r="L3751" s="29" t="str">
        <f>_xlfn.XLOOKUP($D3751,mapping!$B$2:$B$124,mapping!$A$2:$A$124,,0)</f>
        <v>Software Engineer</v>
      </c>
      <c r="M3751" s="29" t="str">
        <f>_xlfn.XLOOKUP($C3751,mapping!$J$2:$J$5,mapping!$K$2:$K$5,,0)</f>
        <v>Full-Time</v>
      </c>
      <c r="N3751" s="29" t="str">
        <f>_xlfn.XLOOKUP($B3751,mapping!$G$2:$G$5,mapping!$H$2:$H$5,,0)</f>
        <v>Senior</v>
      </c>
      <c r="O3751" s="29" t="str">
        <f>_xlfn.XLOOKUP($J3751,mapping!$D$2:$D$56,mapping!$E$2:$E$56,,0)</f>
        <v>United States</v>
      </c>
      <c r="P3751" s="29" t="str">
        <f>_xlfn.XLOOKUP($K3751,mapping!$P$2:$P$4,mapping!$Q$2:$Q$4,,0)</f>
        <v>Medium</v>
      </c>
      <c r="Q3751" s="29" t="str">
        <f>_xlfn.XLOOKUP($I3751,mapping!$M$2:$M$4,mapping!$N$2:$N$4,,0)</f>
        <v>On-site</v>
      </c>
    </row>
    <row r="3752" spans="1:17" x14ac:dyDescent="0.25">
      <c r="A3752" s="28">
        <v>2023</v>
      </c>
      <c r="B3752" s="29" t="s">
        <v>21</v>
      </c>
      <c r="C3752" s="29" t="s">
        <v>12</v>
      </c>
      <c r="D3752" s="29" t="s">
        <v>26</v>
      </c>
      <c r="E3752" s="28">
        <v>133832</v>
      </c>
      <c r="F3752" s="29" t="s">
        <v>14</v>
      </c>
      <c r="G3752" s="28">
        <v>133832</v>
      </c>
      <c r="H3752" s="29" t="s">
        <v>17</v>
      </c>
      <c r="I3752" s="28">
        <v>0</v>
      </c>
      <c r="J3752" s="29" t="s">
        <v>17</v>
      </c>
      <c r="K3752" s="29" t="s">
        <v>16</v>
      </c>
      <c r="L3752" s="29" t="str">
        <f>_xlfn.XLOOKUP($D3752,mapping!$B$2:$B$124,mapping!$A$2:$A$124,,0)</f>
        <v>Data Engineer</v>
      </c>
      <c r="M3752" s="29" t="str">
        <f>_xlfn.XLOOKUP($C3752,mapping!$J$2:$J$5,mapping!$K$2:$K$5,,0)</f>
        <v>Full-Time</v>
      </c>
      <c r="N3752" s="29" t="str">
        <f>_xlfn.XLOOKUP($B3752,mapping!$G$2:$G$5,mapping!$H$2:$H$5,,0)</f>
        <v>Senior</v>
      </c>
      <c r="O3752" s="29" t="str">
        <f>_xlfn.XLOOKUP($J3752,mapping!$D$2:$D$56,mapping!$E$2:$E$56,,0)</f>
        <v>United States</v>
      </c>
      <c r="P3752" s="29" t="str">
        <f>_xlfn.XLOOKUP($K3752,mapping!$P$2:$P$4,mapping!$Q$2:$Q$4,,0)</f>
        <v>Medium</v>
      </c>
      <c r="Q3752" s="29" t="str">
        <f>_xlfn.XLOOKUP($I3752,mapping!$M$2:$M$4,mapping!$N$2:$N$4,,0)</f>
        <v>On-site</v>
      </c>
    </row>
    <row r="3753" spans="1:17" x14ac:dyDescent="0.25">
      <c r="A3753" s="28">
        <v>2023</v>
      </c>
      <c r="B3753" s="29" t="s">
        <v>21</v>
      </c>
      <c r="C3753" s="29" t="s">
        <v>12</v>
      </c>
      <c r="D3753" s="29" t="s">
        <v>22</v>
      </c>
      <c r="E3753" s="28">
        <v>127000</v>
      </c>
      <c r="F3753" s="29" t="s">
        <v>14</v>
      </c>
      <c r="G3753" s="28">
        <v>127000</v>
      </c>
      <c r="H3753" s="29" t="s">
        <v>17</v>
      </c>
      <c r="I3753" s="28">
        <v>100</v>
      </c>
      <c r="J3753" s="29" t="s">
        <v>17</v>
      </c>
      <c r="K3753" s="29" t="s">
        <v>16</v>
      </c>
      <c r="L3753" s="29" t="str">
        <f>_xlfn.XLOOKUP($D3753,mapping!$B$2:$B$124,mapping!$A$2:$A$124,,0)</f>
        <v>Data Scientist</v>
      </c>
      <c r="M3753" s="29" t="str">
        <f>_xlfn.XLOOKUP($C3753,mapping!$J$2:$J$5,mapping!$K$2:$K$5,,0)</f>
        <v>Full-Time</v>
      </c>
      <c r="N3753" s="29" t="str">
        <f>_xlfn.XLOOKUP($B3753,mapping!$G$2:$G$5,mapping!$H$2:$H$5,,0)</f>
        <v>Senior</v>
      </c>
      <c r="O3753" s="29" t="str">
        <f>_xlfn.XLOOKUP($J3753,mapping!$D$2:$D$56,mapping!$E$2:$E$56,,0)</f>
        <v>United States</v>
      </c>
      <c r="P3753" s="29" t="str">
        <f>_xlfn.XLOOKUP($K3753,mapping!$P$2:$P$4,mapping!$Q$2:$Q$4,,0)</f>
        <v>Medium</v>
      </c>
      <c r="Q3753" s="29" t="str">
        <f>_xlfn.XLOOKUP($I3753,mapping!$M$2:$M$4,mapping!$N$2:$N$4,,0)</f>
        <v>Remote</v>
      </c>
    </row>
    <row r="3754" spans="1:17" x14ac:dyDescent="0.25">
      <c r="A3754" s="28">
        <v>2023</v>
      </c>
      <c r="B3754" s="29" t="s">
        <v>29</v>
      </c>
      <c r="C3754" s="29" t="s">
        <v>12</v>
      </c>
      <c r="D3754" s="29" t="s">
        <v>13</v>
      </c>
      <c r="E3754" s="28">
        <v>27000</v>
      </c>
      <c r="F3754" s="29" t="s">
        <v>27</v>
      </c>
      <c r="G3754" s="28">
        <v>33220</v>
      </c>
      <c r="H3754" s="29" t="s">
        <v>28</v>
      </c>
      <c r="I3754" s="28">
        <v>0</v>
      </c>
      <c r="J3754" s="29" t="s">
        <v>28</v>
      </c>
      <c r="K3754" s="29" t="s">
        <v>16</v>
      </c>
      <c r="L3754" s="29" t="str">
        <f>_xlfn.XLOOKUP($D3754,mapping!$B$2:$B$124,mapping!$A$2:$A$124,,0)</f>
        <v>Data Analyst</v>
      </c>
      <c r="M3754" s="29" t="str">
        <f>_xlfn.XLOOKUP($C3754,mapping!$J$2:$J$5,mapping!$K$2:$K$5,,0)</f>
        <v>Full-Time</v>
      </c>
      <c r="N3754" s="29" t="str">
        <f>_xlfn.XLOOKUP($B3754,mapping!$G$2:$G$5,mapping!$H$2:$H$5,,0)</f>
        <v>Junior</v>
      </c>
      <c r="O3754" s="29" t="str">
        <f>_xlfn.XLOOKUP($J3754,mapping!$D$2:$D$56,mapping!$E$2:$E$56,,0)</f>
        <v>United Kingdom</v>
      </c>
      <c r="P3754" s="29" t="str">
        <f>_xlfn.XLOOKUP($K3754,mapping!$P$2:$P$4,mapping!$Q$2:$Q$4,,0)</f>
        <v>Medium</v>
      </c>
      <c r="Q3754" s="29" t="str">
        <f>_xlfn.XLOOKUP($I3754,mapping!$M$2:$M$4,mapping!$N$2:$N$4,,0)</f>
        <v>On-site</v>
      </c>
    </row>
    <row r="3755" spans="1:17" x14ac:dyDescent="0.25">
      <c r="A3755" s="28">
        <v>2023</v>
      </c>
      <c r="B3755" s="29" t="s">
        <v>21</v>
      </c>
      <c r="C3755" s="29" t="s">
        <v>12</v>
      </c>
      <c r="D3755" s="29" t="s">
        <v>26</v>
      </c>
      <c r="E3755" s="28">
        <v>200000</v>
      </c>
      <c r="F3755" s="29" t="s">
        <v>14</v>
      </c>
      <c r="G3755" s="28">
        <v>200000</v>
      </c>
      <c r="H3755" s="29" t="s">
        <v>17</v>
      </c>
      <c r="I3755" s="28">
        <v>100</v>
      </c>
      <c r="J3755" s="29" t="s">
        <v>17</v>
      </c>
      <c r="K3755" s="29" t="s">
        <v>16</v>
      </c>
      <c r="L3755" s="29" t="str">
        <f>_xlfn.XLOOKUP($D3755,mapping!$B$2:$B$124,mapping!$A$2:$A$124,,0)</f>
        <v>Data Engineer</v>
      </c>
      <c r="M3755" s="29" t="str">
        <f>_xlfn.XLOOKUP($C3755,mapping!$J$2:$J$5,mapping!$K$2:$K$5,,0)</f>
        <v>Full-Time</v>
      </c>
      <c r="N3755" s="29" t="str">
        <f>_xlfn.XLOOKUP($B3755,mapping!$G$2:$G$5,mapping!$H$2:$H$5,,0)</f>
        <v>Senior</v>
      </c>
      <c r="O3755" s="29" t="str">
        <f>_xlfn.XLOOKUP($J3755,mapping!$D$2:$D$56,mapping!$E$2:$E$56,,0)</f>
        <v>United States</v>
      </c>
      <c r="P3755" s="29" t="str">
        <f>_xlfn.XLOOKUP($K3755,mapping!$P$2:$P$4,mapping!$Q$2:$Q$4,,0)</f>
        <v>Medium</v>
      </c>
      <c r="Q3755" s="29" t="str">
        <f>_xlfn.XLOOKUP($I3755,mapping!$M$2:$M$4,mapping!$N$2:$N$4,,0)</f>
        <v>Remote</v>
      </c>
    </row>
    <row r="3756" spans="1:17" x14ac:dyDescent="0.25">
      <c r="A3756" s="28">
        <v>2022</v>
      </c>
      <c r="B3756" s="29" t="s">
        <v>21</v>
      </c>
      <c r="C3756" s="29" t="s">
        <v>12</v>
      </c>
      <c r="D3756" s="29" t="s">
        <v>13</v>
      </c>
      <c r="E3756" s="28">
        <v>171000</v>
      </c>
      <c r="F3756" s="29" t="s">
        <v>14</v>
      </c>
      <c r="G3756" s="28">
        <v>171000</v>
      </c>
      <c r="H3756" s="29" t="s">
        <v>17</v>
      </c>
      <c r="I3756" s="28">
        <v>100</v>
      </c>
      <c r="J3756" s="29" t="s">
        <v>15</v>
      </c>
      <c r="K3756" s="29" t="s">
        <v>33</v>
      </c>
      <c r="L3756" s="29" t="str">
        <f>_xlfn.XLOOKUP($D3756,mapping!$B$2:$B$124,mapping!$A$2:$A$124,,0)</f>
        <v>Data Analyst</v>
      </c>
      <c r="M3756" s="29" t="str">
        <f>_xlfn.XLOOKUP($C3756,mapping!$J$2:$J$5,mapping!$K$2:$K$5,,0)</f>
        <v>Full-Time</v>
      </c>
      <c r="N3756" s="29" t="str">
        <f>_xlfn.XLOOKUP($B3756,mapping!$G$2:$G$5,mapping!$H$2:$H$5,,0)</f>
        <v>Senior</v>
      </c>
      <c r="O3756" s="29" t="str">
        <f>_xlfn.XLOOKUP($J3756,mapping!$D$2:$D$56,mapping!$E$2:$E$56,,0)</f>
        <v>Australia</v>
      </c>
      <c r="P3756" s="29" t="str">
        <f>_xlfn.XLOOKUP($K3756,mapping!$P$2:$P$4,mapping!$Q$2:$Q$4,,0)</f>
        <v>Large</v>
      </c>
      <c r="Q3756" s="29" t="str">
        <f>_xlfn.XLOOKUP($I3756,mapping!$M$2:$M$4,mapping!$N$2:$N$4,,0)</f>
        <v>Remote</v>
      </c>
    </row>
    <row r="3757" spans="1:17" x14ac:dyDescent="0.25">
      <c r="A3757" s="28">
        <v>2023</v>
      </c>
      <c r="B3757" s="29" t="s">
        <v>21</v>
      </c>
      <c r="C3757" s="29" t="s">
        <v>12</v>
      </c>
      <c r="D3757" s="29" t="s">
        <v>31</v>
      </c>
      <c r="E3757" s="28">
        <v>142400</v>
      </c>
      <c r="F3757" s="29" t="s">
        <v>14</v>
      </c>
      <c r="G3757" s="28">
        <v>142400</v>
      </c>
      <c r="H3757" s="29" t="s">
        <v>17</v>
      </c>
      <c r="I3757" s="28">
        <v>0</v>
      </c>
      <c r="J3757" s="29" t="s">
        <v>17</v>
      </c>
      <c r="K3757" s="29" t="s">
        <v>16</v>
      </c>
      <c r="L3757" s="29" t="str">
        <f>_xlfn.XLOOKUP($D3757,mapping!$B$2:$B$124,mapping!$A$2:$A$124,,0)</f>
        <v>Analytics Engineer</v>
      </c>
      <c r="M3757" s="29" t="str">
        <f>_xlfn.XLOOKUP($C3757,mapping!$J$2:$J$5,mapping!$K$2:$K$5,,0)</f>
        <v>Full-Time</v>
      </c>
      <c r="N3757" s="29" t="str">
        <f>_xlfn.XLOOKUP($B3757,mapping!$G$2:$G$5,mapping!$H$2:$H$5,,0)</f>
        <v>Senior</v>
      </c>
      <c r="O3757" s="29" t="str">
        <f>_xlfn.XLOOKUP($J3757,mapping!$D$2:$D$56,mapping!$E$2:$E$56,,0)</f>
        <v>United States</v>
      </c>
      <c r="P3757" s="29" t="str">
        <f>_xlfn.XLOOKUP($K3757,mapping!$P$2:$P$4,mapping!$Q$2:$Q$4,,0)</f>
        <v>Medium</v>
      </c>
      <c r="Q3757" s="29" t="str">
        <f>_xlfn.XLOOKUP($I3757,mapping!$M$2:$M$4,mapping!$N$2:$N$4,,0)</f>
        <v>On-site</v>
      </c>
    </row>
    <row r="3758" spans="1:17" x14ac:dyDescent="0.25">
      <c r="A3758" s="28">
        <v>2023</v>
      </c>
      <c r="B3758" s="29" t="s">
        <v>11</v>
      </c>
      <c r="C3758" s="29" t="s">
        <v>12</v>
      </c>
      <c r="D3758" s="29" t="s">
        <v>69</v>
      </c>
      <c r="E3758" s="28">
        <v>115500</v>
      </c>
      <c r="F3758" s="29" t="s">
        <v>14</v>
      </c>
      <c r="G3758" s="28">
        <v>115500</v>
      </c>
      <c r="H3758" s="29" t="s">
        <v>17</v>
      </c>
      <c r="I3758" s="28">
        <v>0</v>
      </c>
      <c r="J3758" s="29" t="s">
        <v>17</v>
      </c>
      <c r="K3758" s="29" t="s">
        <v>16</v>
      </c>
      <c r="L3758" s="29" t="str">
        <f>_xlfn.XLOOKUP($D3758,mapping!$B$2:$B$124,mapping!$A$2:$A$124,,0)</f>
        <v>Data Manager</v>
      </c>
      <c r="M3758" s="29" t="str">
        <f>_xlfn.XLOOKUP($C3758,mapping!$J$2:$J$5,mapping!$K$2:$K$5,,0)</f>
        <v>Full-Time</v>
      </c>
      <c r="N3758" s="29" t="str">
        <f>_xlfn.XLOOKUP($B3758,mapping!$G$2:$G$5,mapping!$H$2:$H$5,,0)</f>
        <v>Mid-Level</v>
      </c>
      <c r="O3758" s="29" t="str">
        <f>_xlfn.XLOOKUP($J3758,mapping!$D$2:$D$56,mapping!$E$2:$E$56,,0)</f>
        <v>United States</v>
      </c>
      <c r="P3758" s="29" t="str">
        <f>_xlfn.XLOOKUP($K3758,mapping!$P$2:$P$4,mapping!$Q$2:$Q$4,,0)</f>
        <v>Medium</v>
      </c>
      <c r="Q3758" s="29" t="str">
        <f>_xlfn.XLOOKUP($I3758,mapping!$M$2:$M$4,mapping!$N$2:$N$4,,0)</f>
        <v>On-site</v>
      </c>
    </row>
    <row r="3759" spans="1:17" x14ac:dyDescent="0.25">
      <c r="A3759" s="28">
        <v>2023</v>
      </c>
      <c r="B3759" s="29" t="s">
        <v>21</v>
      </c>
      <c r="C3759" s="29" t="s">
        <v>12</v>
      </c>
      <c r="D3759" s="29" t="s">
        <v>26</v>
      </c>
      <c r="E3759" s="28">
        <v>150000</v>
      </c>
      <c r="F3759" s="29" t="s">
        <v>14</v>
      </c>
      <c r="G3759" s="28">
        <v>150000</v>
      </c>
      <c r="H3759" s="29" t="s">
        <v>17</v>
      </c>
      <c r="I3759" s="28">
        <v>0</v>
      </c>
      <c r="J3759" s="29" t="s">
        <v>17</v>
      </c>
      <c r="K3759" s="29" t="s">
        <v>16</v>
      </c>
      <c r="L3759" s="29" t="str">
        <f>_xlfn.XLOOKUP($D3759,mapping!$B$2:$B$124,mapping!$A$2:$A$124,,0)</f>
        <v>Data Engineer</v>
      </c>
      <c r="M3759" s="29" t="str">
        <f>_xlfn.XLOOKUP($C3759,mapping!$J$2:$J$5,mapping!$K$2:$K$5,,0)</f>
        <v>Full-Time</v>
      </c>
      <c r="N3759" s="29" t="str">
        <f>_xlfn.XLOOKUP($B3759,mapping!$G$2:$G$5,mapping!$H$2:$H$5,,0)</f>
        <v>Senior</v>
      </c>
      <c r="O3759" s="29" t="str">
        <f>_xlfn.XLOOKUP($J3759,mapping!$D$2:$D$56,mapping!$E$2:$E$56,,0)</f>
        <v>United States</v>
      </c>
      <c r="P3759" s="29" t="str">
        <f>_xlfn.XLOOKUP($K3759,mapping!$P$2:$P$4,mapping!$Q$2:$Q$4,,0)</f>
        <v>Medium</v>
      </c>
      <c r="Q3759" s="29" t="str">
        <f>_xlfn.XLOOKUP($I3759,mapping!$M$2:$M$4,mapping!$N$2:$N$4,,0)</f>
        <v>On-site</v>
      </c>
    </row>
    <row r="3760" spans="1:17" x14ac:dyDescent="0.25">
      <c r="A3760" s="28">
        <v>2024</v>
      </c>
      <c r="B3760" s="29" t="s">
        <v>21</v>
      </c>
      <c r="C3760" s="29" t="s">
        <v>12</v>
      </c>
      <c r="D3760" s="29" t="s">
        <v>107</v>
      </c>
      <c r="E3760" s="28">
        <v>90000</v>
      </c>
      <c r="F3760" s="29" t="s">
        <v>14</v>
      </c>
      <c r="G3760" s="28">
        <v>90000</v>
      </c>
      <c r="H3760" s="29" t="s">
        <v>17</v>
      </c>
      <c r="I3760" s="28">
        <v>0</v>
      </c>
      <c r="J3760" s="29" t="s">
        <v>17</v>
      </c>
      <c r="K3760" s="29" t="s">
        <v>16</v>
      </c>
      <c r="L3760" s="29" t="str">
        <f>_xlfn.XLOOKUP($D3760,mapping!$B$2:$B$124,mapping!$A$2:$A$124,,0)</f>
        <v>Data Scientist</v>
      </c>
      <c r="M3760" s="29" t="str">
        <f>_xlfn.XLOOKUP($C3760,mapping!$J$2:$J$5,mapping!$K$2:$K$5,,0)</f>
        <v>Full-Time</v>
      </c>
      <c r="N3760" s="29" t="str">
        <f>_xlfn.XLOOKUP($B3760,mapping!$G$2:$G$5,mapping!$H$2:$H$5,,0)</f>
        <v>Senior</v>
      </c>
      <c r="O3760" s="29" t="str">
        <f>_xlfn.XLOOKUP($J3760,mapping!$D$2:$D$56,mapping!$E$2:$E$56,,0)</f>
        <v>United States</v>
      </c>
      <c r="P3760" s="29" t="str">
        <f>_xlfn.XLOOKUP($K3760,mapping!$P$2:$P$4,mapping!$Q$2:$Q$4,,0)</f>
        <v>Medium</v>
      </c>
      <c r="Q3760" s="29" t="str">
        <f>_xlfn.XLOOKUP($I3760,mapping!$M$2:$M$4,mapping!$N$2:$N$4,,0)</f>
        <v>On-site</v>
      </c>
    </row>
    <row r="3761" spans="1:17" x14ac:dyDescent="0.25">
      <c r="A3761" s="28">
        <v>2024</v>
      </c>
      <c r="B3761" s="29" t="s">
        <v>11</v>
      </c>
      <c r="C3761" s="29" t="s">
        <v>12</v>
      </c>
      <c r="D3761" s="29" t="s">
        <v>22</v>
      </c>
      <c r="E3761" s="28">
        <v>198000</v>
      </c>
      <c r="F3761" s="29" t="s">
        <v>14</v>
      </c>
      <c r="G3761" s="28">
        <v>198000</v>
      </c>
      <c r="H3761" s="29" t="s">
        <v>17</v>
      </c>
      <c r="I3761" s="28">
        <v>0</v>
      </c>
      <c r="J3761" s="29" t="s">
        <v>17</v>
      </c>
      <c r="K3761" s="29" t="s">
        <v>16</v>
      </c>
      <c r="L3761" s="29" t="str">
        <f>_xlfn.XLOOKUP($D3761,mapping!$B$2:$B$124,mapping!$A$2:$A$124,,0)</f>
        <v>Data Scientist</v>
      </c>
      <c r="M3761" s="29" t="str">
        <f>_xlfn.XLOOKUP($C3761,mapping!$J$2:$J$5,mapping!$K$2:$K$5,,0)</f>
        <v>Full-Time</v>
      </c>
      <c r="N3761" s="29" t="str">
        <f>_xlfn.XLOOKUP($B3761,mapping!$G$2:$G$5,mapping!$H$2:$H$5,,0)</f>
        <v>Mid-Level</v>
      </c>
      <c r="O3761" s="29" t="str">
        <f>_xlfn.XLOOKUP($J3761,mapping!$D$2:$D$56,mapping!$E$2:$E$56,,0)</f>
        <v>United States</v>
      </c>
      <c r="P3761" s="29" t="str">
        <f>_xlfn.XLOOKUP($K3761,mapping!$P$2:$P$4,mapping!$Q$2:$Q$4,,0)</f>
        <v>Medium</v>
      </c>
      <c r="Q3761" s="29" t="str">
        <f>_xlfn.XLOOKUP($I3761,mapping!$M$2:$M$4,mapping!$N$2:$N$4,,0)</f>
        <v>On-site</v>
      </c>
    </row>
    <row r="3762" spans="1:17" x14ac:dyDescent="0.25">
      <c r="A3762" s="28">
        <v>2022</v>
      </c>
      <c r="B3762" s="29" t="s">
        <v>29</v>
      </c>
      <c r="C3762" s="29" t="s">
        <v>12</v>
      </c>
      <c r="D3762" s="29" t="s">
        <v>69</v>
      </c>
      <c r="E3762" s="28">
        <v>45600</v>
      </c>
      <c r="F3762" s="29" t="s">
        <v>14</v>
      </c>
      <c r="G3762" s="28">
        <v>45600</v>
      </c>
      <c r="H3762" s="29" t="s">
        <v>17</v>
      </c>
      <c r="I3762" s="28">
        <v>100</v>
      </c>
      <c r="J3762" s="29" t="s">
        <v>17</v>
      </c>
      <c r="K3762" s="29" t="s">
        <v>16</v>
      </c>
      <c r="L3762" s="29" t="str">
        <f>_xlfn.XLOOKUP($D3762,mapping!$B$2:$B$124,mapping!$A$2:$A$124,,0)</f>
        <v>Data Manager</v>
      </c>
      <c r="M3762" s="29" t="str">
        <f>_xlfn.XLOOKUP($C3762,mapping!$J$2:$J$5,mapping!$K$2:$K$5,,0)</f>
        <v>Full-Time</v>
      </c>
      <c r="N3762" s="29" t="str">
        <f>_xlfn.XLOOKUP($B3762,mapping!$G$2:$G$5,mapping!$H$2:$H$5,,0)</f>
        <v>Junior</v>
      </c>
      <c r="O3762" s="29" t="str">
        <f>_xlfn.XLOOKUP($J3762,mapping!$D$2:$D$56,mapping!$E$2:$E$56,,0)</f>
        <v>United States</v>
      </c>
      <c r="P3762" s="29" t="str">
        <f>_xlfn.XLOOKUP($K3762,mapping!$P$2:$P$4,mapping!$Q$2:$Q$4,,0)</f>
        <v>Medium</v>
      </c>
      <c r="Q3762" s="29" t="str">
        <f>_xlfn.XLOOKUP($I3762,mapping!$M$2:$M$4,mapping!$N$2:$N$4,,0)</f>
        <v>Remote</v>
      </c>
    </row>
    <row r="3763" spans="1:17" x14ac:dyDescent="0.25">
      <c r="A3763" s="28">
        <v>2021</v>
      </c>
      <c r="B3763" s="29" t="s">
        <v>21</v>
      </c>
      <c r="C3763" s="29" t="s">
        <v>12</v>
      </c>
      <c r="D3763" s="29" t="s">
        <v>22</v>
      </c>
      <c r="E3763" s="28">
        <v>135000</v>
      </c>
      <c r="F3763" s="29" t="s">
        <v>14</v>
      </c>
      <c r="G3763" s="28">
        <v>135000</v>
      </c>
      <c r="H3763" s="29" t="s">
        <v>17</v>
      </c>
      <c r="I3763" s="28">
        <v>0</v>
      </c>
      <c r="J3763" s="29" t="s">
        <v>17</v>
      </c>
      <c r="K3763" s="29" t="s">
        <v>33</v>
      </c>
      <c r="L3763" s="29" t="str">
        <f>_xlfn.XLOOKUP($D3763,mapping!$B$2:$B$124,mapping!$A$2:$A$124,,0)</f>
        <v>Data Scientist</v>
      </c>
      <c r="M3763" s="29" t="str">
        <f>_xlfn.XLOOKUP($C3763,mapping!$J$2:$J$5,mapping!$K$2:$K$5,,0)</f>
        <v>Full-Time</v>
      </c>
      <c r="N3763" s="29" t="str">
        <f>_xlfn.XLOOKUP($B3763,mapping!$G$2:$G$5,mapping!$H$2:$H$5,,0)</f>
        <v>Senior</v>
      </c>
      <c r="O3763" s="29" t="str">
        <f>_xlfn.XLOOKUP($J3763,mapping!$D$2:$D$56,mapping!$E$2:$E$56,,0)</f>
        <v>United States</v>
      </c>
      <c r="P3763" s="29" t="str">
        <f>_xlfn.XLOOKUP($K3763,mapping!$P$2:$P$4,mapping!$Q$2:$Q$4,,0)</f>
        <v>Large</v>
      </c>
      <c r="Q3763" s="29" t="str">
        <f>_xlfn.XLOOKUP($I3763,mapping!$M$2:$M$4,mapping!$N$2:$N$4,,0)</f>
        <v>On-site</v>
      </c>
    </row>
    <row r="3764" spans="1:17" x14ac:dyDescent="0.25">
      <c r="A3764" s="28">
        <v>2024</v>
      </c>
      <c r="B3764" s="29" t="s">
        <v>21</v>
      </c>
      <c r="C3764" s="29" t="s">
        <v>12</v>
      </c>
      <c r="D3764" s="29" t="s">
        <v>26</v>
      </c>
      <c r="E3764" s="28">
        <v>146000</v>
      </c>
      <c r="F3764" s="29" t="s">
        <v>14</v>
      </c>
      <c r="G3764" s="28">
        <v>146000</v>
      </c>
      <c r="H3764" s="29" t="s">
        <v>17</v>
      </c>
      <c r="I3764" s="28">
        <v>0</v>
      </c>
      <c r="J3764" s="29" t="s">
        <v>17</v>
      </c>
      <c r="K3764" s="29" t="s">
        <v>16</v>
      </c>
      <c r="L3764" s="29" t="str">
        <f>_xlfn.XLOOKUP($D3764,mapping!$B$2:$B$124,mapping!$A$2:$A$124,,0)</f>
        <v>Data Engineer</v>
      </c>
      <c r="M3764" s="29" t="str">
        <f>_xlfn.XLOOKUP($C3764,mapping!$J$2:$J$5,mapping!$K$2:$K$5,,0)</f>
        <v>Full-Time</v>
      </c>
      <c r="N3764" s="29" t="str">
        <f>_xlfn.XLOOKUP($B3764,mapping!$G$2:$G$5,mapping!$H$2:$H$5,,0)</f>
        <v>Senior</v>
      </c>
      <c r="O3764" s="29" t="str">
        <f>_xlfn.XLOOKUP($J3764,mapping!$D$2:$D$56,mapping!$E$2:$E$56,,0)</f>
        <v>United States</v>
      </c>
      <c r="P3764" s="29" t="str">
        <f>_xlfn.XLOOKUP($K3764,mapping!$P$2:$P$4,mapping!$Q$2:$Q$4,,0)</f>
        <v>Medium</v>
      </c>
      <c r="Q3764" s="29" t="str">
        <f>_xlfn.XLOOKUP($I3764,mapping!$M$2:$M$4,mapping!$N$2:$N$4,,0)</f>
        <v>On-site</v>
      </c>
    </row>
    <row r="3765" spans="1:17" x14ac:dyDescent="0.25">
      <c r="A3765" s="28">
        <v>2022</v>
      </c>
      <c r="B3765" s="29" t="s">
        <v>21</v>
      </c>
      <c r="C3765" s="29" t="s">
        <v>12</v>
      </c>
      <c r="D3765" s="29" t="s">
        <v>26</v>
      </c>
      <c r="E3765" s="28">
        <v>231250</v>
      </c>
      <c r="F3765" s="29" t="s">
        <v>14</v>
      </c>
      <c r="G3765" s="28">
        <v>231250</v>
      </c>
      <c r="H3765" s="29" t="s">
        <v>17</v>
      </c>
      <c r="I3765" s="28">
        <v>100</v>
      </c>
      <c r="J3765" s="29" t="s">
        <v>17</v>
      </c>
      <c r="K3765" s="29" t="s">
        <v>16</v>
      </c>
      <c r="L3765" s="29" t="str">
        <f>_xlfn.XLOOKUP($D3765,mapping!$B$2:$B$124,mapping!$A$2:$A$124,,0)</f>
        <v>Data Engineer</v>
      </c>
      <c r="M3765" s="29" t="str">
        <f>_xlfn.XLOOKUP($C3765,mapping!$J$2:$J$5,mapping!$K$2:$K$5,,0)</f>
        <v>Full-Time</v>
      </c>
      <c r="N3765" s="29" t="str">
        <f>_xlfn.XLOOKUP($B3765,mapping!$G$2:$G$5,mapping!$H$2:$H$5,,0)</f>
        <v>Senior</v>
      </c>
      <c r="O3765" s="29" t="str">
        <f>_xlfn.XLOOKUP($J3765,mapping!$D$2:$D$56,mapping!$E$2:$E$56,,0)</f>
        <v>United States</v>
      </c>
      <c r="P3765" s="29" t="str">
        <f>_xlfn.XLOOKUP($K3765,mapping!$P$2:$P$4,mapping!$Q$2:$Q$4,,0)</f>
        <v>Medium</v>
      </c>
      <c r="Q3765" s="29" t="str">
        <f>_xlfn.XLOOKUP($I3765,mapping!$M$2:$M$4,mapping!$N$2:$N$4,,0)</f>
        <v>Remote</v>
      </c>
    </row>
    <row r="3766" spans="1:17" x14ac:dyDescent="0.25">
      <c r="A3766" s="28">
        <v>2023</v>
      </c>
      <c r="B3766" s="29" t="s">
        <v>21</v>
      </c>
      <c r="C3766" s="29" t="s">
        <v>12</v>
      </c>
      <c r="D3766" s="29" t="s">
        <v>13</v>
      </c>
      <c r="E3766" s="28">
        <v>132000</v>
      </c>
      <c r="F3766" s="29" t="s">
        <v>14</v>
      </c>
      <c r="G3766" s="28">
        <v>132000</v>
      </c>
      <c r="H3766" s="29" t="s">
        <v>17</v>
      </c>
      <c r="I3766" s="28">
        <v>100</v>
      </c>
      <c r="J3766" s="29" t="s">
        <v>17</v>
      </c>
      <c r="K3766" s="29" t="s">
        <v>16</v>
      </c>
      <c r="L3766" s="29" t="str">
        <f>_xlfn.XLOOKUP($D3766,mapping!$B$2:$B$124,mapping!$A$2:$A$124,,0)</f>
        <v>Data Analyst</v>
      </c>
      <c r="M3766" s="29" t="str">
        <f>_xlfn.XLOOKUP($C3766,mapping!$J$2:$J$5,mapping!$K$2:$K$5,,0)</f>
        <v>Full-Time</v>
      </c>
      <c r="N3766" s="29" t="str">
        <f>_xlfn.XLOOKUP($B3766,mapping!$G$2:$G$5,mapping!$H$2:$H$5,,0)</f>
        <v>Senior</v>
      </c>
      <c r="O3766" s="29" t="str">
        <f>_xlfn.XLOOKUP($J3766,mapping!$D$2:$D$56,mapping!$E$2:$E$56,,0)</f>
        <v>United States</v>
      </c>
      <c r="P3766" s="29" t="str">
        <f>_xlfn.XLOOKUP($K3766,mapping!$P$2:$P$4,mapping!$Q$2:$Q$4,,0)</f>
        <v>Medium</v>
      </c>
      <c r="Q3766" s="29" t="str">
        <f>_xlfn.XLOOKUP($I3766,mapping!$M$2:$M$4,mapping!$N$2:$N$4,,0)</f>
        <v>Remote</v>
      </c>
    </row>
    <row r="3767" spans="1:17" x14ac:dyDescent="0.25">
      <c r="A3767" s="28">
        <v>2022</v>
      </c>
      <c r="B3767" s="29" t="s">
        <v>11</v>
      </c>
      <c r="C3767" s="29" t="s">
        <v>12</v>
      </c>
      <c r="D3767" s="29" t="s">
        <v>39</v>
      </c>
      <c r="E3767" s="28">
        <v>148500</v>
      </c>
      <c r="F3767" s="29" t="s">
        <v>14</v>
      </c>
      <c r="G3767" s="28">
        <v>148500</v>
      </c>
      <c r="H3767" s="29" t="s">
        <v>17</v>
      </c>
      <c r="I3767" s="28">
        <v>100</v>
      </c>
      <c r="J3767" s="29" t="s">
        <v>17</v>
      </c>
      <c r="K3767" s="29" t="s">
        <v>33</v>
      </c>
      <c r="L3767" s="29" t="str">
        <f>_xlfn.XLOOKUP($D3767,mapping!$B$2:$B$124,mapping!$A$2:$A$124,,0)</f>
        <v>Machine Learning Engineer</v>
      </c>
      <c r="M3767" s="29" t="str">
        <f>_xlfn.XLOOKUP($C3767,mapping!$J$2:$J$5,mapping!$K$2:$K$5,,0)</f>
        <v>Full-Time</v>
      </c>
      <c r="N3767" s="29" t="str">
        <f>_xlfn.XLOOKUP($B3767,mapping!$G$2:$G$5,mapping!$H$2:$H$5,,0)</f>
        <v>Mid-Level</v>
      </c>
      <c r="O3767" s="29" t="str">
        <f>_xlfn.XLOOKUP($J3767,mapping!$D$2:$D$56,mapping!$E$2:$E$56,,0)</f>
        <v>United States</v>
      </c>
      <c r="P3767" s="29" t="str">
        <f>_xlfn.XLOOKUP($K3767,mapping!$P$2:$P$4,mapping!$Q$2:$Q$4,,0)</f>
        <v>Large</v>
      </c>
      <c r="Q3767" s="29" t="str">
        <f>_xlfn.XLOOKUP($I3767,mapping!$M$2:$M$4,mapping!$N$2:$N$4,,0)</f>
        <v>Remote</v>
      </c>
    </row>
    <row r="3768" spans="1:17" x14ac:dyDescent="0.25">
      <c r="A3768" s="28">
        <v>2023</v>
      </c>
      <c r="B3768" s="29" t="s">
        <v>11</v>
      </c>
      <c r="C3768" s="29" t="s">
        <v>12</v>
      </c>
      <c r="D3768" s="29" t="s">
        <v>41</v>
      </c>
      <c r="E3768" s="28">
        <v>180000</v>
      </c>
      <c r="F3768" s="29" t="s">
        <v>14</v>
      </c>
      <c r="G3768" s="28">
        <v>180000</v>
      </c>
      <c r="H3768" s="29" t="s">
        <v>17</v>
      </c>
      <c r="I3768" s="28">
        <v>0</v>
      </c>
      <c r="J3768" s="29" t="s">
        <v>17</v>
      </c>
      <c r="K3768" s="29" t="s">
        <v>16</v>
      </c>
      <c r="L3768" s="29" t="str">
        <f>_xlfn.XLOOKUP($D3768,mapping!$B$2:$B$124,mapping!$A$2:$A$124,,0)</f>
        <v>Machine Learning Engineer</v>
      </c>
      <c r="M3768" s="29" t="str">
        <f>_xlfn.XLOOKUP($C3768,mapping!$J$2:$J$5,mapping!$K$2:$K$5,,0)</f>
        <v>Full-Time</v>
      </c>
      <c r="N3768" s="29" t="str">
        <f>_xlfn.XLOOKUP($B3768,mapping!$G$2:$G$5,mapping!$H$2:$H$5,,0)</f>
        <v>Mid-Level</v>
      </c>
      <c r="O3768" s="29" t="str">
        <f>_xlfn.XLOOKUP($J3768,mapping!$D$2:$D$56,mapping!$E$2:$E$56,,0)</f>
        <v>United States</v>
      </c>
      <c r="P3768" s="29" t="str">
        <f>_xlfn.XLOOKUP($K3768,mapping!$P$2:$P$4,mapping!$Q$2:$Q$4,,0)</f>
        <v>Medium</v>
      </c>
      <c r="Q3768" s="29" t="str">
        <f>_xlfn.XLOOKUP($I3768,mapping!$M$2:$M$4,mapping!$N$2:$N$4,,0)</f>
        <v>On-site</v>
      </c>
    </row>
    <row r="3769" spans="1:17" x14ac:dyDescent="0.25">
      <c r="A3769" s="28">
        <v>2024</v>
      </c>
      <c r="B3769" s="29" t="s">
        <v>21</v>
      </c>
      <c r="C3769" s="29" t="s">
        <v>12</v>
      </c>
      <c r="D3769" s="29" t="s">
        <v>57</v>
      </c>
      <c r="E3769" s="28">
        <v>150000</v>
      </c>
      <c r="F3769" s="29" t="s">
        <v>14</v>
      </c>
      <c r="G3769" s="28">
        <v>150000</v>
      </c>
      <c r="H3769" s="29" t="s">
        <v>17</v>
      </c>
      <c r="I3769" s="28">
        <v>100</v>
      </c>
      <c r="J3769" s="29" t="s">
        <v>17</v>
      </c>
      <c r="K3769" s="29" t="s">
        <v>16</v>
      </c>
      <c r="L3769" s="29" t="str">
        <f>_xlfn.XLOOKUP($D3769,mapping!$B$2:$B$124,mapping!$A$2:$A$124,,0)</f>
        <v>Data Scientist</v>
      </c>
      <c r="M3769" s="29" t="str">
        <f>_xlfn.XLOOKUP($C3769,mapping!$J$2:$J$5,mapping!$K$2:$K$5,,0)</f>
        <v>Full-Time</v>
      </c>
      <c r="N3769" s="29" t="str">
        <f>_xlfn.XLOOKUP($B3769,mapping!$G$2:$G$5,mapping!$H$2:$H$5,,0)</f>
        <v>Senior</v>
      </c>
      <c r="O3769" s="29" t="str">
        <f>_xlfn.XLOOKUP($J3769,mapping!$D$2:$D$56,mapping!$E$2:$E$56,,0)</f>
        <v>United States</v>
      </c>
      <c r="P3769" s="29" t="str">
        <f>_xlfn.XLOOKUP($K3769,mapping!$P$2:$P$4,mapping!$Q$2:$Q$4,,0)</f>
        <v>Medium</v>
      </c>
      <c r="Q3769" s="29" t="str">
        <f>_xlfn.XLOOKUP($I3769,mapping!$M$2:$M$4,mapping!$N$2:$N$4,,0)</f>
        <v>Remote</v>
      </c>
    </row>
    <row r="3770" spans="1:17" x14ac:dyDescent="0.25">
      <c r="A3770" s="28">
        <v>2023</v>
      </c>
      <c r="B3770" s="29" t="s">
        <v>21</v>
      </c>
      <c r="C3770" s="29" t="s">
        <v>12</v>
      </c>
      <c r="D3770" s="29" t="s">
        <v>26</v>
      </c>
      <c r="E3770" s="28">
        <v>232000</v>
      </c>
      <c r="F3770" s="29" t="s">
        <v>14</v>
      </c>
      <c r="G3770" s="28">
        <v>232000</v>
      </c>
      <c r="H3770" s="29" t="s">
        <v>17</v>
      </c>
      <c r="I3770" s="28">
        <v>0</v>
      </c>
      <c r="J3770" s="29" t="s">
        <v>17</v>
      </c>
      <c r="K3770" s="29" t="s">
        <v>16</v>
      </c>
      <c r="L3770" s="29" t="str">
        <f>_xlfn.XLOOKUP($D3770,mapping!$B$2:$B$124,mapping!$A$2:$A$124,,0)</f>
        <v>Data Engineer</v>
      </c>
      <c r="M3770" s="29" t="str">
        <f>_xlfn.XLOOKUP($C3770,mapping!$J$2:$J$5,mapping!$K$2:$K$5,,0)</f>
        <v>Full-Time</v>
      </c>
      <c r="N3770" s="29" t="str">
        <f>_xlfn.XLOOKUP($B3770,mapping!$G$2:$G$5,mapping!$H$2:$H$5,,0)</f>
        <v>Senior</v>
      </c>
      <c r="O3770" s="29" t="str">
        <f>_xlfn.XLOOKUP($J3770,mapping!$D$2:$D$56,mapping!$E$2:$E$56,,0)</f>
        <v>United States</v>
      </c>
      <c r="P3770" s="29" t="str">
        <f>_xlfn.XLOOKUP($K3770,mapping!$P$2:$P$4,mapping!$Q$2:$Q$4,,0)</f>
        <v>Medium</v>
      </c>
      <c r="Q3770" s="29" t="str">
        <f>_xlfn.XLOOKUP($I3770,mapping!$M$2:$M$4,mapping!$N$2:$N$4,,0)</f>
        <v>On-site</v>
      </c>
    </row>
    <row r="3771" spans="1:17" x14ac:dyDescent="0.25">
      <c r="A3771" s="28">
        <v>2024</v>
      </c>
      <c r="B3771" s="29" t="s">
        <v>21</v>
      </c>
      <c r="C3771" s="29" t="s">
        <v>12</v>
      </c>
      <c r="D3771" s="29" t="s">
        <v>26</v>
      </c>
      <c r="E3771" s="28">
        <v>154000</v>
      </c>
      <c r="F3771" s="29" t="s">
        <v>14</v>
      </c>
      <c r="G3771" s="28">
        <v>154000</v>
      </c>
      <c r="H3771" s="29" t="s">
        <v>17</v>
      </c>
      <c r="I3771" s="28">
        <v>0</v>
      </c>
      <c r="J3771" s="29" t="s">
        <v>17</v>
      </c>
      <c r="K3771" s="29" t="s">
        <v>16</v>
      </c>
      <c r="L3771" s="29" t="str">
        <f>_xlfn.XLOOKUP($D3771,mapping!$B$2:$B$124,mapping!$A$2:$A$124,,0)</f>
        <v>Data Engineer</v>
      </c>
      <c r="M3771" s="29" t="str">
        <f>_xlfn.XLOOKUP($C3771,mapping!$J$2:$J$5,mapping!$K$2:$K$5,,0)</f>
        <v>Full-Time</v>
      </c>
      <c r="N3771" s="29" t="str">
        <f>_xlfn.XLOOKUP($B3771,mapping!$G$2:$G$5,mapping!$H$2:$H$5,,0)</f>
        <v>Senior</v>
      </c>
      <c r="O3771" s="29" t="str">
        <f>_xlfn.XLOOKUP($J3771,mapping!$D$2:$D$56,mapping!$E$2:$E$56,,0)</f>
        <v>United States</v>
      </c>
      <c r="P3771" s="29" t="str">
        <f>_xlfn.XLOOKUP($K3771,mapping!$P$2:$P$4,mapping!$Q$2:$Q$4,,0)</f>
        <v>Medium</v>
      </c>
      <c r="Q3771" s="29" t="str">
        <f>_xlfn.XLOOKUP($I3771,mapping!$M$2:$M$4,mapping!$N$2:$N$4,,0)</f>
        <v>On-site</v>
      </c>
    </row>
    <row r="3772" spans="1:17" x14ac:dyDescent="0.25">
      <c r="A3772" s="28">
        <v>2023</v>
      </c>
      <c r="B3772" s="29" t="s">
        <v>21</v>
      </c>
      <c r="C3772" s="29" t="s">
        <v>12</v>
      </c>
      <c r="D3772" s="29" t="s">
        <v>76</v>
      </c>
      <c r="E3772" s="28">
        <v>258500</v>
      </c>
      <c r="F3772" s="29" t="s">
        <v>14</v>
      </c>
      <c r="G3772" s="28">
        <v>258500</v>
      </c>
      <c r="H3772" s="29" t="s">
        <v>17</v>
      </c>
      <c r="I3772" s="28">
        <v>100</v>
      </c>
      <c r="J3772" s="29" t="s">
        <v>17</v>
      </c>
      <c r="K3772" s="29" t="s">
        <v>16</v>
      </c>
      <c r="L3772" s="29" t="str">
        <f>_xlfn.XLOOKUP($D3772,mapping!$B$2:$B$124,mapping!$A$2:$A$124,,0)</f>
        <v>Data Manager</v>
      </c>
      <c r="M3772" s="29" t="str">
        <f>_xlfn.XLOOKUP($C3772,mapping!$J$2:$J$5,mapping!$K$2:$K$5,,0)</f>
        <v>Full-Time</v>
      </c>
      <c r="N3772" s="29" t="str">
        <f>_xlfn.XLOOKUP($B3772,mapping!$G$2:$G$5,mapping!$H$2:$H$5,,0)</f>
        <v>Senior</v>
      </c>
      <c r="O3772" s="29" t="str">
        <f>_xlfn.XLOOKUP($J3772,mapping!$D$2:$D$56,mapping!$E$2:$E$56,,0)</f>
        <v>United States</v>
      </c>
      <c r="P3772" s="29" t="str">
        <f>_xlfn.XLOOKUP($K3772,mapping!$P$2:$P$4,mapping!$Q$2:$Q$4,,0)</f>
        <v>Medium</v>
      </c>
      <c r="Q3772" s="29" t="str">
        <f>_xlfn.XLOOKUP($I3772,mapping!$M$2:$M$4,mapping!$N$2:$N$4,,0)</f>
        <v>Remote</v>
      </c>
    </row>
    <row r="3773" spans="1:17" x14ac:dyDescent="0.25">
      <c r="A3773" s="28">
        <v>2023</v>
      </c>
      <c r="B3773" s="29" t="s">
        <v>21</v>
      </c>
      <c r="C3773" s="29" t="s">
        <v>12</v>
      </c>
      <c r="D3773" s="29" t="s">
        <v>18</v>
      </c>
      <c r="E3773" s="28">
        <v>140000</v>
      </c>
      <c r="F3773" s="29" t="s">
        <v>14</v>
      </c>
      <c r="G3773" s="28">
        <v>140000</v>
      </c>
      <c r="H3773" s="29" t="s">
        <v>17</v>
      </c>
      <c r="I3773" s="28">
        <v>0</v>
      </c>
      <c r="J3773" s="29" t="s">
        <v>17</v>
      </c>
      <c r="K3773" s="29" t="s">
        <v>16</v>
      </c>
      <c r="L3773" s="29" t="str">
        <f>_xlfn.XLOOKUP($D3773,mapping!$B$2:$B$124,mapping!$A$2:$A$124,,0)</f>
        <v>Machine Learning Engineer</v>
      </c>
      <c r="M3773" s="29" t="str">
        <f>_xlfn.XLOOKUP($C3773,mapping!$J$2:$J$5,mapping!$K$2:$K$5,,0)</f>
        <v>Full-Time</v>
      </c>
      <c r="N3773" s="29" t="str">
        <f>_xlfn.XLOOKUP($B3773,mapping!$G$2:$G$5,mapping!$H$2:$H$5,,0)</f>
        <v>Senior</v>
      </c>
      <c r="O3773" s="29" t="str">
        <f>_xlfn.XLOOKUP($J3773,mapping!$D$2:$D$56,mapping!$E$2:$E$56,,0)</f>
        <v>United States</v>
      </c>
      <c r="P3773" s="29" t="str">
        <f>_xlfn.XLOOKUP($K3773,mapping!$P$2:$P$4,mapping!$Q$2:$Q$4,,0)</f>
        <v>Medium</v>
      </c>
      <c r="Q3773" s="29" t="str">
        <f>_xlfn.XLOOKUP($I3773,mapping!$M$2:$M$4,mapping!$N$2:$N$4,,0)</f>
        <v>On-site</v>
      </c>
    </row>
    <row r="3774" spans="1:17" x14ac:dyDescent="0.25">
      <c r="A3774" s="28">
        <v>2023</v>
      </c>
      <c r="B3774" s="29" t="s">
        <v>21</v>
      </c>
      <c r="C3774" s="29" t="s">
        <v>12</v>
      </c>
      <c r="D3774" s="29" t="s">
        <v>22</v>
      </c>
      <c r="E3774" s="28">
        <v>120000</v>
      </c>
      <c r="F3774" s="29" t="s">
        <v>14</v>
      </c>
      <c r="G3774" s="28">
        <v>120000</v>
      </c>
      <c r="H3774" s="29" t="s">
        <v>17</v>
      </c>
      <c r="I3774" s="28">
        <v>0</v>
      </c>
      <c r="J3774" s="29" t="s">
        <v>17</v>
      </c>
      <c r="K3774" s="29" t="s">
        <v>16</v>
      </c>
      <c r="L3774" s="29" t="str">
        <f>_xlfn.XLOOKUP($D3774,mapping!$B$2:$B$124,mapping!$A$2:$A$124,,0)</f>
        <v>Data Scientist</v>
      </c>
      <c r="M3774" s="29" t="str">
        <f>_xlfn.XLOOKUP($C3774,mapping!$J$2:$J$5,mapping!$K$2:$K$5,,0)</f>
        <v>Full-Time</v>
      </c>
      <c r="N3774" s="29" t="str">
        <f>_xlfn.XLOOKUP($B3774,mapping!$G$2:$G$5,mapping!$H$2:$H$5,,0)</f>
        <v>Senior</v>
      </c>
      <c r="O3774" s="29" t="str">
        <f>_xlfn.XLOOKUP($J3774,mapping!$D$2:$D$56,mapping!$E$2:$E$56,,0)</f>
        <v>United States</v>
      </c>
      <c r="P3774" s="29" t="str">
        <f>_xlfn.XLOOKUP($K3774,mapping!$P$2:$P$4,mapping!$Q$2:$Q$4,,0)</f>
        <v>Medium</v>
      </c>
      <c r="Q3774" s="29" t="str">
        <f>_xlfn.XLOOKUP($I3774,mapping!$M$2:$M$4,mapping!$N$2:$N$4,,0)</f>
        <v>On-site</v>
      </c>
    </row>
    <row r="3775" spans="1:17" x14ac:dyDescent="0.25">
      <c r="A3775" s="28">
        <v>2023</v>
      </c>
      <c r="B3775" s="29" t="s">
        <v>11</v>
      </c>
      <c r="C3775" s="29" t="s">
        <v>12</v>
      </c>
      <c r="D3775" s="29" t="s">
        <v>18</v>
      </c>
      <c r="E3775" s="28">
        <v>158200</v>
      </c>
      <c r="F3775" s="29" t="s">
        <v>14</v>
      </c>
      <c r="G3775" s="28">
        <v>158200</v>
      </c>
      <c r="H3775" s="29" t="s">
        <v>17</v>
      </c>
      <c r="I3775" s="28">
        <v>0</v>
      </c>
      <c r="J3775" s="29" t="s">
        <v>17</v>
      </c>
      <c r="K3775" s="29" t="s">
        <v>16</v>
      </c>
      <c r="L3775" s="29" t="str">
        <f>_xlfn.XLOOKUP($D3775,mapping!$B$2:$B$124,mapping!$A$2:$A$124,,0)</f>
        <v>Machine Learning Engineer</v>
      </c>
      <c r="M3775" s="29" t="str">
        <f>_xlfn.XLOOKUP($C3775,mapping!$J$2:$J$5,mapping!$K$2:$K$5,,0)</f>
        <v>Full-Time</v>
      </c>
      <c r="N3775" s="29" t="str">
        <f>_xlfn.XLOOKUP($B3775,mapping!$G$2:$G$5,mapping!$H$2:$H$5,,0)</f>
        <v>Mid-Level</v>
      </c>
      <c r="O3775" s="29" t="str">
        <f>_xlfn.XLOOKUP($J3775,mapping!$D$2:$D$56,mapping!$E$2:$E$56,,0)</f>
        <v>United States</v>
      </c>
      <c r="P3775" s="29" t="str">
        <f>_xlfn.XLOOKUP($K3775,mapping!$P$2:$P$4,mapping!$Q$2:$Q$4,,0)</f>
        <v>Medium</v>
      </c>
      <c r="Q3775" s="29" t="str">
        <f>_xlfn.XLOOKUP($I3775,mapping!$M$2:$M$4,mapping!$N$2:$N$4,,0)</f>
        <v>On-site</v>
      </c>
    </row>
    <row r="3776" spans="1:17" x14ac:dyDescent="0.25">
      <c r="A3776" s="28">
        <v>2024</v>
      </c>
      <c r="B3776" s="29" t="s">
        <v>11</v>
      </c>
      <c r="C3776" s="29" t="s">
        <v>12</v>
      </c>
      <c r="D3776" s="29" t="s">
        <v>26</v>
      </c>
      <c r="E3776" s="28">
        <v>126600</v>
      </c>
      <c r="F3776" s="29" t="s">
        <v>14</v>
      </c>
      <c r="G3776" s="28">
        <v>126600</v>
      </c>
      <c r="H3776" s="29" t="s">
        <v>17</v>
      </c>
      <c r="I3776" s="28">
        <v>0</v>
      </c>
      <c r="J3776" s="29" t="s">
        <v>17</v>
      </c>
      <c r="K3776" s="29" t="s">
        <v>16</v>
      </c>
      <c r="L3776" s="29" t="str">
        <f>_xlfn.XLOOKUP($D3776,mapping!$B$2:$B$124,mapping!$A$2:$A$124,,0)</f>
        <v>Data Engineer</v>
      </c>
      <c r="M3776" s="29" t="str">
        <f>_xlfn.XLOOKUP($C3776,mapping!$J$2:$J$5,mapping!$K$2:$K$5,,0)</f>
        <v>Full-Time</v>
      </c>
      <c r="N3776" s="29" t="str">
        <f>_xlfn.XLOOKUP($B3776,mapping!$G$2:$G$5,mapping!$H$2:$H$5,,0)</f>
        <v>Mid-Level</v>
      </c>
      <c r="O3776" s="29" t="str">
        <f>_xlfn.XLOOKUP($J3776,mapping!$D$2:$D$56,mapping!$E$2:$E$56,,0)</f>
        <v>United States</v>
      </c>
      <c r="P3776" s="29" t="str">
        <f>_xlfn.XLOOKUP($K3776,mapping!$P$2:$P$4,mapping!$Q$2:$Q$4,,0)</f>
        <v>Medium</v>
      </c>
      <c r="Q3776" s="29" t="str">
        <f>_xlfn.XLOOKUP($I3776,mapping!$M$2:$M$4,mapping!$N$2:$N$4,,0)</f>
        <v>On-site</v>
      </c>
    </row>
    <row r="3777" spans="1:17" x14ac:dyDescent="0.25">
      <c r="A3777" s="28">
        <v>2023</v>
      </c>
      <c r="B3777" s="29" t="s">
        <v>21</v>
      </c>
      <c r="C3777" s="29" t="s">
        <v>12</v>
      </c>
      <c r="D3777" s="29" t="s">
        <v>22</v>
      </c>
      <c r="E3777" s="28">
        <v>148750</v>
      </c>
      <c r="F3777" s="29" t="s">
        <v>14</v>
      </c>
      <c r="G3777" s="28">
        <v>148750</v>
      </c>
      <c r="H3777" s="29" t="s">
        <v>17</v>
      </c>
      <c r="I3777" s="28">
        <v>0</v>
      </c>
      <c r="J3777" s="29" t="s">
        <v>17</v>
      </c>
      <c r="K3777" s="29" t="s">
        <v>16</v>
      </c>
      <c r="L3777" s="29" t="str">
        <f>_xlfn.XLOOKUP($D3777,mapping!$B$2:$B$124,mapping!$A$2:$A$124,,0)</f>
        <v>Data Scientist</v>
      </c>
      <c r="M3777" s="29" t="str">
        <f>_xlfn.XLOOKUP($C3777,mapping!$J$2:$J$5,mapping!$K$2:$K$5,,0)</f>
        <v>Full-Time</v>
      </c>
      <c r="N3777" s="29" t="str">
        <f>_xlfn.XLOOKUP($B3777,mapping!$G$2:$G$5,mapping!$H$2:$H$5,,0)</f>
        <v>Senior</v>
      </c>
      <c r="O3777" s="29" t="str">
        <f>_xlfn.XLOOKUP($J3777,mapping!$D$2:$D$56,mapping!$E$2:$E$56,,0)</f>
        <v>United States</v>
      </c>
      <c r="P3777" s="29" t="str">
        <f>_xlfn.XLOOKUP($K3777,mapping!$P$2:$P$4,mapping!$Q$2:$Q$4,,0)</f>
        <v>Medium</v>
      </c>
      <c r="Q3777" s="29" t="str">
        <f>_xlfn.XLOOKUP($I3777,mapping!$M$2:$M$4,mapping!$N$2:$N$4,,0)</f>
        <v>On-site</v>
      </c>
    </row>
    <row r="3778" spans="1:17" x14ac:dyDescent="0.25">
      <c r="A3778" s="28">
        <v>2023</v>
      </c>
      <c r="B3778" s="29" t="s">
        <v>21</v>
      </c>
      <c r="C3778" s="29" t="s">
        <v>12</v>
      </c>
      <c r="D3778" s="29" t="s">
        <v>26</v>
      </c>
      <c r="E3778" s="28">
        <v>72000</v>
      </c>
      <c r="F3778" s="29" t="s">
        <v>19</v>
      </c>
      <c r="G3778" s="28">
        <v>77737</v>
      </c>
      <c r="H3778" s="29" t="s">
        <v>42</v>
      </c>
      <c r="I3778" s="28">
        <v>100</v>
      </c>
      <c r="J3778" s="29" t="s">
        <v>42</v>
      </c>
      <c r="K3778" s="29" t="s">
        <v>16</v>
      </c>
      <c r="L3778" s="29" t="str">
        <f>_xlfn.XLOOKUP($D3778,mapping!$B$2:$B$124,mapping!$A$2:$A$124,,0)</f>
        <v>Data Engineer</v>
      </c>
      <c r="M3778" s="29" t="str">
        <f>_xlfn.XLOOKUP($C3778,mapping!$J$2:$J$5,mapping!$K$2:$K$5,,0)</f>
        <v>Full-Time</v>
      </c>
      <c r="N3778" s="29" t="str">
        <f>_xlfn.XLOOKUP($B3778,mapping!$G$2:$G$5,mapping!$H$2:$H$5,,0)</f>
        <v>Senior</v>
      </c>
      <c r="O3778" s="29" t="str">
        <f>_xlfn.XLOOKUP($J3778,mapping!$D$2:$D$56,mapping!$E$2:$E$56,,0)</f>
        <v>Spain</v>
      </c>
      <c r="P3778" s="29" t="str">
        <f>_xlfn.XLOOKUP($K3778,mapping!$P$2:$P$4,mapping!$Q$2:$Q$4,,0)</f>
        <v>Medium</v>
      </c>
      <c r="Q3778" s="29" t="str">
        <f>_xlfn.XLOOKUP($I3778,mapping!$M$2:$M$4,mapping!$N$2:$N$4,,0)</f>
        <v>Remote</v>
      </c>
    </row>
    <row r="3779" spans="1:17" x14ac:dyDescent="0.25">
      <c r="A3779" s="28">
        <v>2024</v>
      </c>
      <c r="B3779" s="29" t="s">
        <v>11</v>
      </c>
      <c r="C3779" s="29" t="s">
        <v>12</v>
      </c>
      <c r="D3779" s="29" t="s">
        <v>26</v>
      </c>
      <c r="E3779" s="28">
        <v>80000</v>
      </c>
      <c r="F3779" s="29" t="s">
        <v>14</v>
      </c>
      <c r="G3779" s="28">
        <v>80000</v>
      </c>
      <c r="H3779" s="29" t="s">
        <v>17</v>
      </c>
      <c r="I3779" s="28">
        <v>0</v>
      </c>
      <c r="J3779" s="29" t="s">
        <v>17</v>
      </c>
      <c r="K3779" s="29" t="s">
        <v>16</v>
      </c>
      <c r="L3779" s="29" t="str">
        <f>_xlfn.XLOOKUP($D3779,mapping!$B$2:$B$124,mapping!$A$2:$A$124,,0)</f>
        <v>Data Engineer</v>
      </c>
      <c r="M3779" s="29" t="str">
        <f>_xlfn.XLOOKUP($C3779,mapping!$J$2:$J$5,mapping!$K$2:$K$5,,0)</f>
        <v>Full-Time</v>
      </c>
      <c r="N3779" s="29" t="str">
        <f>_xlfn.XLOOKUP($B3779,mapping!$G$2:$G$5,mapping!$H$2:$H$5,,0)</f>
        <v>Mid-Level</v>
      </c>
      <c r="O3779" s="29" t="str">
        <f>_xlfn.XLOOKUP($J3779,mapping!$D$2:$D$56,mapping!$E$2:$E$56,,0)</f>
        <v>United States</v>
      </c>
      <c r="P3779" s="29" t="str">
        <f>_xlfn.XLOOKUP($K3779,mapping!$P$2:$P$4,mapping!$Q$2:$Q$4,,0)</f>
        <v>Medium</v>
      </c>
      <c r="Q3779" s="29" t="str">
        <f>_xlfn.XLOOKUP($I3779,mapping!$M$2:$M$4,mapping!$N$2:$N$4,,0)</f>
        <v>On-site</v>
      </c>
    </row>
    <row r="3780" spans="1:17" x14ac:dyDescent="0.25">
      <c r="A3780" s="28">
        <v>2024</v>
      </c>
      <c r="B3780" s="29" t="s">
        <v>21</v>
      </c>
      <c r="C3780" s="29" t="s">
        <v>12</v>
      </c>
      <c r="D3780" s="29" t="s">
        <v>50</v>
      </c>
      <c r="E3780" s="28">
        <v>250000</v>
      </c>
      <c r="F3780" s="29" t="s">
        <v>14</v>
      </c>
      <c r="G3780" s="28">
        <v>250000</v>
      </c>
      <c r="H3780" s="29" t="s">
        <v>17</v>
      </c>
      <c r="I3780" s="28">
        <v>100</v>
      </c>
      <c r="J3780" s="29" t="s">
        <v>17</v>
      </c>
      <c r="K3780" s="29" t="s">
        <v>16</v>
      </c>
      <c r="L3780" s="29" t="str">
        <f>_xlfn.XLOOKUP($D3780,mapping!$B$2:$B$124,mapping!$A$2:$A$124,,0)</f>
        <v>Machine Learning Engineer</v>
      </c>
      <c r="M3780" s="29" t="str">
        <f>_xlfn.XLOOKUP($C3780,mapping!$J$2:$J$5,mapping!$K$2:$K$5,,0)</f>
        <v>Full-Time</v>
      </c>
      <c r="N3780" s="29" t="str">
        <f>_xlfn.XLOOKUP($B3780,mapping!$G$2:$G$5,mapping!$H$2:$H$5,,0)</f>
        <v>Senior</v>
      </c>
      <c r="O3780" s="29" t="str">
        <f>_xlfn.XLOOKUP($J3780,mapping!$D$2:$D$56,mapping!$E$2:$E$56,,0)</f>
        <v>United States</v>
      </c>
      <c r="P3780" s="29" t="str">
        <f>_xlfn.XLOOKUP($K3780,mapping!$P$2:$P$4,mapping!$Q$2:$Q$4,,0)</f>
        <v>Medium</v>
      </c>
      <c r="Q3780" s="29" t="str">
        <f>_xlfn.XLOOKUP($I3780,mapping!$M$2:$M$4,mapping!$N$2:$N$4,,0)</f>
        <v>Remote</v>
      </c>
    </row>
    <row r="3781" spans="1:17" x14ac:dyDescent="0.25">
      <c r="A3781" s="28">
        <v>2022</v>
      </c>
      <c r="B3781" s="29" t="s">
        <v>21</v>
      </c>
      <c r="C3781" s="29" t="s">
        <v>12</v>
      </c>
      <c r="D3781" s="29" t="s">
        <v>51</v>
      </c>
      <c r="E3781" s="28">
        <v>196000</v>
      </c>
      <c r="F3781" s="29" t="s">
        <v>14</v>
      </c>
      <c r="G3781" s="28">
        <v>196000</v>
      </c>
      <c r="H3781" s="29" t="s">
        <v>17</v>
      </c>
      <c r="I3781" s="28">
        <v>100</v>
      </c>
      <c r="J3781" s="29" t="s">
        <v>17</v>
      </c>
      <c r="K3781" s="29" t="s">
        <v>16</v>
      </c>
      <c r="L3781" s="29" t="str">
        <f>_xlfn.XLOOKUP($D3781,mapping!$B$2:$B$124,mapping!$A$2:$A$124,,0)</f>
        <v>Applied Scientist</v>
      </c>
      <c r="M3781" s="29" t="str">
        <f>_xlfn.XLOOKUP($C3781,mapping!$J$2:$J$5,mapping!$K$2:$K$5,,0)</f>
        <v>Full-Time</v>
      </c>
      <c r="N3781" s="29" t="str">
        <f>_xlfn.XLOOKUP($B3781,mapping!$G$2:$G$5,mapping!$H$2:$H$5,,0)</f>
        <v>Senior</v>
      </c>
      <c r="O3781" s="29" t="str">
        <f>_xlfn.XLOOKUP($J3781,mapping!$D$2:$D$56,mapping!$E$2:$E$56,,0)</f>
        <v>United States</v>
      </c>
      <c r="P3781" s="29" t="str">
        <f>_xlfn.XLOOKUP($K3781,mapping!$P$2:$P$4,mapping!$Q$2:$Q$4,,0)</f>
        <v>Medium</v>
      </c>
      <c r="Q3781" s="29" t="str">
        <f>_xlfn.XLOOKUP($I3781,mapping!$M$2:$M$4,mapping!$N$2:$N$4,,0)</f>
        <v>Remote</v>
      </c>
    </row>
    <row r="3782" spans="1:17" x14ac:dyDescent="0.25">
      <c r="A3782" s="28">
        <v>2024</v>
      </c>
      <c r="B3782" s="29" t="s">
        <v>21</v>
      </c>
      <c r="C3782" s="29" t="s">
        <v>12</v>
      </c>
      <c r="D3782" s="29" t="s">
        <v>107</v>
      </c>
      <c r="E3782" s="28">
        <v>112000</v>
      </c>
      <c r="F3782" s="29" t="s">
        <v>14</v>
      </c>
      <c r="G3782" s="28">
        <v>112000</v>
      </c>
      <c r="H3782" s="29" t="s">
        <v>17</v>
      </c>
      <c r="I3782" s="28">
        <v>0</v>
      </c>
      <c r="J3782" s="29" t="s">
        <v>17</v>
      </c>
      <c r="K3782" s="29" t="s">
        <v>16</v>
      </c>
      <c r="L3782" s="29" t="str">
        <f>_xlfn.XLOOKUP($D3782,mapping!$B$2:$B$124,mapping!$A$2:$A$124,,0)</f>
        <v>Data Scientist</v>
      </c>
      <c r="M3782" s="29" t="str">
        <f>_xlfn.XLOOKUP($C3782,mapping!$J$2:$J$5,mapping!$K$2:$K$5,,0)</f>
        <v>Full-Time</v>
      </c>
      <c r="N3782" s="29" t="str">
        <f>_xlfn.XLOOKUP($B3782,mapping!$G$2:$G$5,mapping!$H$2:$H$5,,0)</f>
        <v>Senior</v>
      </c>
      <c r="O3782" s="29" t="str">
        <f>_xlfn.XLOOKUP($J3782,mapping!$D$2:$D$56,mapping!$E$2:$E$56,,0)</f>
        <v>United States</v>
      </c>
      <c r="P3782" s="29" t="str">
        <f>_xlfn.XLOOKUP($K3782,mapping!$P$2:$P$4,mapping!$Q$2:$Q$4,,0)</f>
        <v>Medium</v>
      </c>
      <c r="Q3782" s="29" t="str">
        <f>_xlfn.XLOOKUP($I3782,mapping!$M$2:$M$4,mapping!$N$2:$N$4,,0)</f>
        <v>On-site</v>
      </c>
    </row>
    <row r="3783" spans="1:17" x14ac:dyDescent="0.25">
      <c r="A3783" s="28">
        <v>2023</v>
      </c>
      <c r="B3783" s="29" t="s">
        <v>21</v>
      </c>
      <c r="C3783" s="29" t="s">
        <v>12</v>
      </c>
      <c r="D3783" s="29" t="s">
        <v>22</v>
      </c>
      <c r="E3783" s="28">
        <v>80000</v>
      </c>
      <c r="F3783" s="29" t="s">
        <v>14</v>
      </c>
      <c r="G3783" s="28">
        <v>80000</v>
      </c>
      <c r="H3783" s="29" t="s">
        <v>17</v>
      </c>
      <c r="I3783" s="28">
        <v>100</v>
      </c>
      <c r="J3783" s="29" t="s">
        <v>17</v>
      </c>
      <c r="K3783" s="29" t="s">
        <v>16</v>
      </c>
      <c r="L3783" s="29" t="str">
        <f>_xlfn.XLOOKUP($D3783,mapping!$B$2:$B$124,mapping!$A$2:$A$124,,0)</f>
        <v>Data Scientist</v>
      </c>
      <c r="M3783" s="29" t="str">
        <f>_xlfn.XLOOKUP($C3783,mapping!$J$2:$J$5,mapping!$K$2:$K$5,,0)</f>
        <v>Full-Time</v>
      </c>
      <c r="N3783" s="29" t="str">
        <f>_xlfn.XLOOKUP($B3783,mapping!$G$2:$G$5,mapping!$H$2:$H$5,,0)</f>
        <v>Senior</v>
      </c>
      <c r="O3783" s="29" t="str">
        <f>_xlfn.XLOOKUP($J3783,mapping!$D$2:$D$56,mapping!$E$2:$E$56,,0)</f>
        <v>United States</v>
      </c>
      <c r="P3783" s="29" t="str">
        <f>_xlfn.XLOOKUP($K3783,mapping!$P$2:$P$4,mapping!$Q$2:$Q$4,,0)</f>
        <v>Medium</v>
      </c>
      <c r="Q3783" s="29" t="str">
        <f>_xlfn.XLOOKUP($I3783,mapping!$M$2:$M$4,mapping!$N$2:$N$4,,0)</f>
        <v>Remote</v>
      </c>
    </row>
    <row r="3784" spans="1:17" x14ac:dyDescent="0.25">
      <c r="A3784" s="28">
        <v>2023</v>
      </c>
      <c r="B3784" s="29" t="s">
        <v>21</v>
      </c>
      <c r="C3784" s="29" t="s">
        <v>12</v>
      </c>
      <c r="D3784" s="29" t="s">
        <v>26</v>
      </c>
      <c r="E3784" s="28">
        <v>230000</v>
      </c>
      <c r="F3784" s="29" t="s">
        <v>14</v>
      </c>
      <c r="G3784" s="28">
        <v>230000</v>
      </c>
      <c r="H3784" s="29" t="s">
        <v>17</v>
      </c>
      <c r="I3784" s="28">
        <v>0</v>
      </c>
      <c r="J3784" s="29" t="s">
        <v>17</v>
      </c>
      <c r="K3784" s="29" t="s">
        <v>16</v>
      </c>
      <c r="L3784" s="29" t="str">
        <f>_xlfn.XLOOKUP($D3784,mapping!$B$2:$B$124,mapping!$A$2:$A$124,,0)</f>
        <v>Data Engineer</v>
      </c>
      <c r="M3784" s="29" t="str">
        <f>_xlfn.XLOOKUP($C3784,mapping!$J$2:$J$5,mapping!$K$2:$K$5,,0)</f>
        <v>Full-Time</v>
      </c>
      <c r="N3784" s="29" t="str">
        <f>_xlfn.XLOOKUP($B3784,mapping!$G$2:$G$5,mapping!$H$2:$H$5,,0)</f>
        <v>Senior</v>
      </c>
      <c r="O3784" s="29" t="str">
        <f>_xlfn.XLOOKUP($J3784,mapping!$D$2:$D$56,mapping!$E$2:$E$56,,0)</f>
        <v>United States</v>
      </c>
      <c r="P3784" s="29" t="str">
        <f>_xlfn.XLOOKUP($K3784,mapping!$P$2:$P$4,mapping!$Q$2:$Q$4,,0)</f>
        <v>Medium</v>
      </c>
      <c r="Q3784" s="29" t="str">
        <f>_xlfn.XLOOKUP($I3784,mapping!$M$2:$M$4,mapping!$N$2:$N$4,,0)</f>
        <v>On-site</v>
      </c>
    </row>
    <row r="3785" spans="1:17" x14ac:dyDescent="0.25">
      <c r="A3785" s="28">
        <v>2024</v>
      </c>
      <c r="B3785" s="29" t="s">
        <v>11</v>
      </c>
      <c r="C3785" s="29" t="s">
        <v>12</v>
      </c>
      <c r="D3785" s="29" t="s">
        <v>74</v>
      </c>
      <c r="E3785" s="28">
        <v>54000</v>
      </c>
      <c r="F3785" s="29" t="s">
        <v>14</v>
      </c>
      <c r="G3785" s="28">
        <v>54000</v>
      </c>
      <c r="H3785" s="29" t="s">
        <v>17</v>
      </c>
      <c r="I3785" s="28">
        <v>0</v>
      </c>
      <c r="J3785" s="29" t="s">
        <v>17</v>
      </c>
      <c r="K3785" s="29" t="s">
        <v>16</v>
      </c>
      <c r="L3785" s="29" t="str">
        <f>_xlfn.XLOOKUP($D3785,mapping!$B$2:$B$124,mapping!$A$2:$A$124,,0)</f>
        <v>Data Engineer</v>
      </c>
      <c r="M3785" s="29" t="str">
        <f>_xlfn.XLOOKUP($C3785,mapping!$J$2:$J$5,mapping!$K$2:$K$5,,0)</f>
        <v>Full-Time</v>
      </c>
      <c r="N3785" s="29" t="str">
        <f>_xlfn.XLOOKUP($B3785,mapping!$G$2:$G$5,mapping!$H$2:$H$5,,0)</f>
        <v>Mid-Level</v>
      </c>
      <c r="O3785" s="29" t="str">
        <f>_xlfn.XLOOKUP($J3785,mapping!$D$2:$D$56,mapping!$E$2:$E$56,,0)</f>
        <v>United States</v>
      </c>
      <c r="P3785" s="29" t="str">
        <f>_xlfn.XLOOKUP($K3785,mapping!$P$2:$P$4,mapping!$Q$2:$Q$4,,0)</f>
        <v>Medium</v>
      </c>
      <c r="Q3785" s="29" t="str">
        <f>_xlfn.XLOOKUP($I3785,mapping!$M$2:$M$4,mapping!$N$2:$N$4,,0)</f>
        <v>On-site</v>
      </c>
    </row>
    <row r="3786" spans="1:17" x14ac:dyDescent="0.25">
      <c r="A3786" s="28">
        <v>2024</v>
      </c>
      <c r="B3786" s="29" t="s">
        <v>21</v>
      </c>
      <c r="C3786" s="29" t="s">
        <v>12</v>
      </c>
      <c r="D3786" s="29" t="s">
        <v>22</v>
      </c>
      <c r="E3786" s="28">
        <v>248600</v>
      </c>
      <c r="F3786" s="29" t="s">
        <v>14</v>
      </c>
      <c r="G3786" s="28">
        <v>248600</v>
      </c>
      <c r="H3786" s="29" t="s">
        <v>17</v>
      </c>
      <c r="I3786" s="28">
        <v>0</v>
      </c>
      <c r="J3786" s="29" t="s">
        <v>17</v>
      </c>
      <c r="K3786" s="29" t="s">
        <v>16</v>
      </c>
      <c r="L3786" s="29" t="str">
        <f>_xlfn.XLOOKUP($D3786,mapping!$B$2:$B$124,mapping!$A$2:$A$124,,0)</f>
        <v>Data Scientist</v>
      </c>
      <c r="M3786" s="29" t="str">
        <f>_xlfn.XLOOKUP($C3786,mapping!$J$2:$J$5,mapping!$K$2:$K$5,,0)</f>
        <v>Full-Time</v>
      </c>
      <c r="N3786" s="29" t="str">
        <f>_xlfn.XLOOKUP($B3786,mapping!$G$2:$G$5,mapping!$H$2:$H$5,,0)</f>
        <v>Senior</v>
      </c>
      <c r="O3786" s="29" t="str">
        <f>_xlfn.XLOOKUP($J3786,mapping!$D$2:$D$56,mapping!$E$2:$E$56,,0)</f>
        <v>United States</v>
      </c>
      <c r="P3786" s="29" t="str">
        <f>_xlfn.XLOOKUP($K3786,mapping!$P$2:$P$4,mapping!$Q$2:$Q$4,,0)</f>
        <v>Medium</v>
      </c>
      <c r="Q3786" s="29" t="str">
        <f>_xlfn.XLOOKUP($I3786,mapping!$M$2:$M$4,mapping!$N$2:$N$4,,0)</f>
        <v>On-site</v>
      </c>
    </row>
    <row r="3787" spans="1:17" x14ac:dyDescent="0.25">
      <c r="A3787" s="28">
        <v>2023</v>
      </c>
      <c r="B3787" s="29" t="s">
        <v>29</v>
      </c>
      <c r="C3787" s="29" t="s">
        <v>12</v>
      </c>
      <c r="D3787" s="29" t="s">
        <v>13</v>
      </c>
      <c r="E3787" s="28">
        <v>55000</v>
      </c>
      <c r="F3787" s="29" t="s">
        <v>27</v>
      </c>
      <c r="G3787" s="28">
        <v>67672</v>
      </c>
      <c r="H3787" s="29" t="s">
        <v>28</v>
      </c>
      <c r="I3787" s="28">
        <v>0</v>
      </c>
      <c r="J3787" s="29" t="s">
        <v>28</v>
      </c>
      <c r="K3787" s="29" t="s">
        <v>16</v>
      </c>
      <c r="L3787" s="29" t="str">
        <f>_xlfn.XLOOKUP($D3787,mapping!$B$2:$B$124,mapping!$A$2:$A$124,,0)</f>
        <v>Data Analyst</v>
      </c>
      <c r="M3787" s="29" t="str">
        <f>_xlfn.XLOOKUP($C3787,mapping!$J$2:$J$5,mapping!$K$2:$K$5,,0)</f>
        <v>Full-Time</v>
      </c>
      <c r="N3787" s="29" t="str">
        <f>_xlfn.XLOOKUP($B3787,mapping!$G$2:$G$5,mapping!$H$2:$H$5,,0)</f>
        <v>Junior</v>
      </c>
      <c r="O3787" s="29" t="str">
        <f>_xlfn.XLOOKUP($J3787,mapping!$D$2:$D$56,mapping!$E$2:$E$56,,0)</f>
        <v>United Kingdom</v>
      </c>
      <c r="P3787" s="29" t="str">
        <f>_xlfn.XLOOKUP($K3787,mapping!$P$2:$P$4,mapping!$Q$2:$Q$4,,0)</f>
        <v>Medium</v>
      </c>
      <c r="Q3787" s="29" t="str">
        <f>_xlfn.XLOOKUP($I3787,mapping!$M$2:$M$4,mapping!$N$2:$N$4,,0)</f>
        <v>On-site</v>
      </c>
    </row>
    <row r="3788" spans="1:17" x14ac:dyDescent="0.25">
      <c r="A3788" s="28">
        <v>2023</v>
      </c>
      <c r="B3788" s="29" t="s">
        <v>11</v>
      </c>
      <c r="C3788" s="29" t="s">
        <v>12</v>
      </c>
      <c r="D3788" s="29" t="s">
        <v>18</v>
      </c>
      <c r="E3788" s="28">
        <v>250000</v>
      </c>
      <c r="F3788" s="29" t="s">
        <v>14</v>
      </c>
      <c r="G3788" s="28">
        <v>250000</v>
      </c>
      <c r="H3788" s="29" t="s">
        <v>17</v>
      </c>
      <c r="I3788" s="28">
        <v>0</v>
      </c>
      <c r="J3788" s="29" t="s">
        <v>17</v>
      </c>
      <c r="K3788" s="29" t="s">
        <v>16</v>
      </c>
      <c r="L3788" s="29" t="str">
        <f>_xlfn.XLOOKUP($D3788,mapping!$B$2:$B$124,mapping!$A$2:$A$124,,0)</f>
        <v>Machine Learning Engineer</v>
      </c>
      <c r="M3788" s="29" t="str">
        <f>_xlfn.XLOOKUP($C3788,mapping!$J$2:$J$5,mapping!$K$2:$K$5,,0)</f>
        <v>Full-Time</v>
      </c>
      <c r="N3788" s="29" t="str">
        <f>_xlfn.XLOOKUP($B3788,mapping!$G$2:$G$5,mapping!$H$2:$H$5,,0)</f>
        <v>Mid-Level</v>
      </c>
      <c r="O3788" s="29" t="str">
        <f>_xlfn.XLOOKUP($J3788,mapping!$D$2:$D$56,mapping!$E$2:$E$56,,0)</f>
        <v>United States</v>
      </c>
      <c r="P3788" s="29" t="str">
        <f>_xlfn.XLOOKUP($K3788,mapping!$P$2:$P$4,mapping!$Q$2:$Q$4,,0)</f>
        <v>Medium</v>
      </c>
      <c r="Q3788" s="29" t="str">
        <f>_xlfn.XLOOKUP($I3788,mapping!$M$2:$M$4,mapping!$N$2:$N$4,,0)</f>
        <v>On-site</v>
      </c>
    </row>
    <row r="3789" spans="1:17" x14ac:dyDescent="0.25">
      <c r="A3789" s="28">
        <v>2023</v>
      </c>
      <c r="B3789" s="29" t="s">
        <v>21</v>
      </c>
      <c r="C3789" s="29" t="s">
        <v>12</v>
      </c>
      <c r="D3789" s="29" t="s">
        <v>26</v>
      </c>
      <c r="E3789" s="28">
        <v>162000</v>
      </c>
      <c r="F3789" s="29" t="s">
        <v>14</v>
      </c>
      <c r="G3789" s="28">
        <v>162000</v>
      </c>
      <c r="H3789" s="29" t="s">
        <v>17</v>
      </c>
      <c r="I3789" s="28">
        <v>100</v>
      </c>
      <c r="J3789" s="29" t="s">
        <v>17</v>
      </c>
      <c r="K3789" s="29" t="s">
        <v>16</v>
      </c>
      <c r="L3789" s="29" t="str">
        <f>_xlfn.XLOOKUP($D3789,mapping!$B$2:$B$124,mapping!$A$2:$A$124,,0)</f>
        <v>Data Engineer</v>
      </c>
      <c r="M3789" s="29" t="str">
        <f>_xlfn.XLOOKUP($C3789,mapping!$J$2:$J$5,mapping!$K$2:$K$5,,0)</f>
        <v>Full-Time</v>
      </c>
      <c r="N3789" s="29" t="str">
        <f>_xlfn.XLOOKUP($B3789,mapping!$G$2:$G$5,mapping!$H$2:$H$5,,0)</f>
        <v>Senior</v>
      </c>
      <c r="O3789" s="29" t="str">
        <f>_xlfn.XLOOKUP($J3789,mapping!$D$2:$D$56,mapping!$E$2:$E$56,,0)</f>
        <v>United States</v>
      </c>
      <c r="P3789" s="29" t="str">
        <f>_xlfn.XLOOKUP($K3789,mapping!$P$2:$P$4,mapping!$Q$2:$Q$4,,0)</f>
        <v>Medium</v>
      </c>
      <c r="Q3789" s="29" t="str">
        <f>_xlfn.XLOOKUP($I3789,mapping!$M$2:$M$4,mapping!$N$2:$N$4,,0)</f>
        <v>Remote</v>
      </c>
    </row>
    <row r="3790" spans="1:17" x14ac:dyDescent="0.25">
      <c r="A3790" s="28">
        <v>2023</v>
      </c>
      <c r="B3790" s="29" t="s">
        <v>21</v>
      </c>
      <c r="C3790" s="29" t="s">
        <v>12</v>
      </c>
      <c r="D3790" s="29" t="s">
        <v>18</v>
      </c>
      <c r="E3790" s="28">
        <v>158000</v>
      </c>
      <c r="F3790" s="29" t="s">
        <v>14</v>
      </c>
      <c r="G3790" s="28">
        <v>158000</v>
      </c>
      <c r="H3790" s="29" t="s">
        <v>17</v>
      </c>
      <c r="I3790" s="28">
        <v>100</v>
      </c>
      <c r="J3790" s="29" t="s">
        <v>17</v>
      </c>
      <c r="K3790" s="29" t="s">
        <v>16</v>
      </c>
      <c r="L3790" s="29" t="str">
        <f>_xlfn.XLOOKUP($D3790,mapping!$B$2:$B$124,mapping!$A$2:$A$124,,0)</f>
        <v>Machine Learning Engineer</v>
      </c>
      <c r="M3790" s="29" t="str">
        <f>_xlfn.XLOOKUP($C3790,mapping!$J$2:$J$5,mapping!$K$2:$K$5,,0)</f>
        <v>Full-Time</v>
      </c>
      <c r="N3790" s="29" t="str">
        <f>_xlfn.XLOOKUP($B3790,mapping!$G$2:$G$5,mapping!$H$2:$H$5,,0)</f>
        <v>Senior</v>
      </c>
      <c r="O3790" s="29" t="str">
        <f>_xlfn.XLOOKUP($J3790,mapping!$D$2:$D$56,mapping!$E$2:$E$56,,0)</f>
        <v>United States</v>
      </c>
      <c r="P3790" s="29" t="str">
        <f>_xlfn.XLOOKUP($K3790,mapping!$P$2:$P$4,mapping!$Q$2:$Q$4,,0)</f>
        <v>Medium</v>
      </c>
      <c r="Q3790" s="29" t="str">
        <f>_xlfn.XLOOKUP($I3790,mapping!$M$2:$M$4,mapping!$N$2:$N$4,,0)</f>
        <v>Remote</v>
      </c>
    </row>
    <row r="3791" spans="1:17" x14ac:dyDescent="0.25">
      <c r="A3791" s="28">
        <v>2024</v>
      </c>
      <c r="B3791" s="29" t="s">
        <v>21</v>
      </c>
      <c r="C3791" s="29" t="s">
        <v>12</v>
      </c>
      <c r="D3791" s="29" t="s">
        <v>62</v>
      </c>
      <c r="E3791" s="28">
        <v>147600</v>
      </c>
      <c r="F3791" s="29" t="s">
        <v>14</v>
      </c>
      <c r="G3791" s="28">
        <v>147600</v>
      </c>
      <c r="H3791" s="29" t="s">
        <v>17</v>
      </c>
      <c r="I3791" s="28">
        <v>0</v>
      </c>
      <c r="J3791" s="29" t="s">
        <v>17</v>
      </c>
      <c r="K3791" s="29" t="s">
        <v>16</v>
      </c>
      <c r="L3791" s="29" t="str">
        <f>_xlfn.XLOOKUP($D3791,mapping!$B$2:$B$124,mapping!$A$2:$A$124,,0)</f>
        <v>Business Intelligence</v>
      </c>
      <c r="M3791" s="29" t="str">
        <f>_xlfn.XLOOKUP($C3791,mapping!$J$2:$J$5,mapping!$K$2:$K$5,,0)</f>
        <v>Full-Time</v>
      </c>
      <c r="N3791" s="29" t="str">
        <f>_xlfn.XLOOKUP($B3791,mapping!$G$2:$G$5,mapping!$H$2:$H$5,,0)</f>
        <v>Senior</v>
      </c>
      <c r="O3791" s="29" t="str">
        <f>_xlfn.XLOOKUP($J3791,mapping!$D$2:$D$56,mapping!$E$2:$E$56,,0)</f>
        <v>United States</v>
      </c>
      <c r="P3791" s="29" t="str">
        <f>_xlfn.XLOOKUP($K3791,mapping!$P$2:$P$4,mapping!$Q$2:$Q$4,,0)</f>
        <v>Medium</v>
      </c>
      <c r="Q3791" s="29" t="str">
        <f>_xlfn.XLOOKUP($I3791,mapping!$M$2:$M$4,mapping!$N$2:$N$4,,0)</f>
        <v>On-site</v>
      </c>
    </row>
    <row r="3792" spans="1:17" x14ac:dyDescent="0.25">
      <c r="A3792" s="28">
        <v>2023</v>
      </c>
      <c r="B3792" s="29" t="s">
        <v>29</v>
      </c>
      <c r="C3792" s="29" t="s">
        <v>12</v>
      </c>
      <c r="D3792" s="29" t="s">
        <v>13</v>
      </c>
      <c r="E3792" s="28">
        <v>23000</v>
      </c>
      <c r="F3792" s="29" t="s">
        <v>27</v>
      </c>
      <c r="G3792" s="28">
        <v>28299</v>
      </c>
      <c r="H3792" s="29" t="s">
        <v>28</v>
      </c>
      <c r="I3792" s="28">
        <v>0</v>
      </c>
      <c r="J3792" s="29" t="s">
        <v>28</v>
      </c>
      <c r="K3792" s="29" t="s">
        <v>16</v>
      </c>
      <c r="L3792" s="29" t="str">
        <f>_xlfn.XLOOKUP($D3792,mapping!$B$2:$B$124,mapping!$A$2:$A$124,,0)</f>
        <v>Data Analyst</v>
      </c>
      <c r="M3792" s="29" t="str">
        <f>_xlfn.XLOOKUP($C3792,mapping!$J$2:$J$5,mapping!$K$2:$K$5,,0)</f>
        <v>Full-Time</v>
      </c>
      <c r="N3792" s="29" t="str">
        <f>_xlfn.XLOOKUP($B3792,mapping!$G$2:$G$5,mapping!$H$2:$H$5,,0)</f>
        <v>Junior</v>
      </c>
      <c r="O3792" s="29" t="str">
        <f>_xlfn.XLOOKUP($J3792,mapping!$D$2:$D$56,mapping!$E$2:$E$56,,0)</f>
        <v>United Kingdom</v>
      </c>
      <c r="P3792" s="29" t="str">
        <f>_xlfn.XLOOKUP($K3792,mapping!$P$2:$P$4,mapping!$Q$2:$Q$4,,0)</f>
        <v>Medium</v>
      </c>
      <c r="Q3792" s="29" t="str">
        <f>_xlfn.XLOOKUP($I3792,mapping!$M$2:$M$4,mapping!$N$2:$N$4,,0)</f>
        <v>On-site</v>
      </c>
    </row>
    <row r="3793" spans="1:17" x14ac:dyDescent="0.25">
      <c r="A3793" s="28">
        <v>2023</v>
      </c>
      <c r="B3793" s="29" t="s">
        <v>21</v>
      </c>
      <c r="C3793" s="29" t="s">
        <v>12</v>
      </c>
      <c r="D3793" s="29" t="s">
        <v>22</v>
      </c>
      <c r="E3793" s="28">
        <v>93300</v>
      </c>
      <c r="F3793" s="29" t="s">
        <v>14</v>
      </c>
      <c r="G3793" s="28">
        <v>93300</v>
      </c>
      <c r="H3793" s="29" t="s">
        <v>17</v>
      </c>
      <c r="I3793" s="28">
        <v>0</v>
      </c>
      <c r="J3793" s="29" t="s">
        <v>17</v>
      </c>
      <c r="K3793" s="29" t="s">
        <v>16</v>
      </c>
      <c r="L3793" s="29" t="str">
        <f>_xlfn.XLOOKUP($D3793,mapping!$B$2:$B$124,mapping!$A$2:$A$124,,0)</f>
        <v>Data Scientist</v>
      </c>
      <c r="M3793" s="29" t="str">
        <f>_xlfn.XLOOKUP($C3793,mapping!$J$2:$J$5,mapping!$K$2:$K$5,,0)</f>
        <v>Full-Time</v>
      </c>
      <c r="N3793" s="29" t="str">
        <f>_xlfn.XLOOKUP($B3793,mapping!$G$2:$G$5,mapping!$H$2:$H$5,,0)</f>
        <v>Senior</v>
      </c>
      <c r="O3793" s="29" t="str">
        <f>_xlfn.XLOOKUP($J3793,mapping!$D$2:$D$56,mapping!$E$2:$E$56,,0)</f>
        <v>United States</v>
      </c>
      <c r="P3793" s="29" t="str">
        <f>_xlfn.XLOOKUP($K3793,mapping!$P$2:$P$4,mapping!$Q$2:$Q$4,,0)</f>
        <v>Medium</v>
      </c>
      <c r="Q3793" s="29" t="str">
        <f>_xlfn.XLOOKUP($I3793,mapping!$M$2:$M$4,mapping!$N$2:$N$4,,0)</f>
        <v>On-site</v>
      </c>
    </row>
    <row r="3794" spans="1:17" x14ac:dyDescent="0.25">
      <c r="A3794" s="28">
        <v>2023</v>
      </c>
      <c r="B3794" s="29" t="s">
        <v>21</v>
      </c>
      <c r="C3794" s="29" t="s">
        <v>12</v>
      </c>
      <c r="D3794" s="29" t="s">
        <v>23</v>
      </c>
      <c r="E3794" s="28">
        <v>240000</v>
      </c>
      <c r="F3794" s="29" t="s">
        <v>14</v>
      </c>
      <c r="G3794" s="28">
        <v>240000</v>
      </c>
      <c r="H3794" s="29" t="s">
        <v>17</v>
      </c>
      <c r="I3794" s="28">
        <v>0</v>
      </c>
      <c r="J3794" s="29" t="s">
        <v>17</v>
      </c>
      <c r="K3794" s="29" t="s">
        <v>16</v>
      </c>
      <c r="L3794" s="29" t="str">
        <f>_xlfn.XLOOKUP($D3794,mapping!$B$2:$B$124,mapping!$A$2:$A$124,,0)</f>
        <v>Researcher</v>
      </c>
      <c r="M3794" s="29" t="str">
        <f>_xlfn.XLOOKUP($C3794,mapping!$J$2:$J$5,mapping!$K$2:$K$5,,0)</f>
        <v>Full-Time</v>
      </c>
      <c r="N3794" s="29" t="str">
        <f>_xlfn.XLOOKUP($B3794,mapping!$G$2:$G$5,mapping!$H$2:$H$5,,0)</f>
        <v>Senior</v>
      </c>
      <c r="O3794" s="29" t="str">
        <f>_xlfn.XLOOKUP($J3794,mapping!$D$2:$D$56,mapping!$E$2:$E$56,,0)</f>
        <v>United States</v>
      </c>
      <c r="P3794" s="29" t="str">
        <f>_xlfn.XLOOKUP($K3794,mapping!$P$2:$P$4,mapping!$Q$2:$Q$4,,0)</f>
        <v>Medium</v>
      </c>
      <c r="Q3794" s="29" t="str">
        <f>_xlfn.XLOOKUP($I3794,mapping!$M$2:$M$4,mapping!$N$2:$N$4,,0)</f>
        <v>On-site</v>
      </c>
    </row>
    <row r="3795" spans="1:17" x14ac:dyDescent="0.25">
      <c r="A3795" s="28">
        <v>2023</v>
      </c>
      <c r="B3795" s="29" t="s">
        <v>11</v>
      </c>
      <c r="C3795" s="29" t="s">
        <v>12</v>
      </c>
      <c r="D3795" s="29" t="s">
        <v>26</v>
      </c>
      <c r="E3795" s="28">
        <v>250000</v>
      </c>
      <c r="F3795" s="29" t="s">
        <v>14</v>
      </c>
      <c r="G3795" s="28">
        <v>250000</v>
      </c>
      <c r="H3795" s="29" t="s">
        <v>17</v>
      </c>
      <c r="I3795" s="28">
        <v>0</v>
      </c>
      <c r="J3795" s="29" t="s">
        <v>17</v>
      </c>
      <c r="K3795" s="29" t="s">
        <v>16</v>
      </c>
      <c r="L3795" s="29" t="str">
        <f>_xlfn.XLOOKUP($D3795,mapping!$B$2:$B$124,mapping!$A$2:$A$124,,0)</f>
        <v>Data Engineer</v>
      </c>
      <c r="M3795" s="29" t="str">
        <f>_xlfn.XLOOKUP($C3795,mapping!$J$2:$J$5,mapping!$K$2:$K$5,,0)</f>
        <v>Full-Time</v>
      </c>
      <c r="N3795" s="29" t="str">
        <f>_xlfn.XLOOKUP($B3795,mapping!$G$2:$G$5,mapping!$H$2:$H$5,,0)</f>
        <v>Mid-Level</v>
      </c>
      <c r="O3795" s="29" t="str">
        <f>_xlfn.XLOOKUP($J3795,mapping!$D$2:$D$56,mapping!$E$2:$E$56,,0)</f>
        <v>United States</v>
      </c>
      <c r="P3795" s="29" t="str">
        <f>_xlfn.XLOOKUP($K3795,mapping!$P$2:$P$4,mapping!$Q$2:$Q$4,,0)</f>
        <v>Medium</v>
      </c>
      <c r="Q3795" s="29" t="str">
        <f>_xlfn.XLOOKUP($I3795,mapping!$M$2:$M$4,mapping!$N$2:$N$4,,0)</f>
        <v>On-site</v>
      </c>
    </row>
    <row r="3796" spans="1:17" x14ac:dyDescent="0.25">
      <c r="A3796" s="28">
        <v>2023</v>
      </c>
      <c r="B3796" s="29" t="s">
        <v>21</v>
      </c>
      <c r="C3796" s="29" t="s">
        <v>12</v>
      </c>
      <c r="D3796" s="29" t="s">
        <v>22</v>
      </c>
      <c r="E3796" s="28">
        <v>156400</v>
      </c>
      <c r="F3796" s="29" t="s">
        <v>14</v>
      </c>
      <c r="G3796" s="28">
        <v>156400</v>
      </c>
      <c r="H3796" s="29" t="s">
        <v>17</v>
      </c>
      <c r="I3796" s="28">
        <v>0</v>
      </c>
      <c r="J3796" s="29" t="s">
        <v>17</v>
      </c>
      <c r="K3796" s="29" t="s">
        <v>16</v>
      </c>
      <c r="L3796" s="29" t="str">
        <f>_xlfn.XLOOKUP($D3796,mapping!$B$2:$B$124,mapping!$A$2:$A$124,,0)</f>
        <v>Data Scientist</v>
      </c>
      <c r="M3796" s="29" t="str">
        <f>_xlfn.XLOOKUP($C3796,mapping!$J$2:$J$5,mapping!$K$2:$K$5,,0)</f>
        <v>Full-Time</v>
      </c>
      <c r="N3796" s="29" t="str">
        <f>_xlfn.XLOOKUP($B3796,mapping!$G$2:$G$5,mapping!$H$2:$H$5,,0)</f>
        <v>Senior</v>
      </c>
      <c r="O3796" s="29" t="str">
        <f>_xlfn.XLOOKUP($J3796,mapping!$D$2:$D$56,mapping!$E$2:$E$56,,0)</f>
        <v>United States</v>
      </c>
      <c r="P3796" s="29" t="str">
        <f>_xlfn.XLOOKUP($K3796,mapping!$P$2:$P$4,mapping!$Q$2:$Q$4,,0)</f>
        <v>Medium</v>
      </c>
      <c r="Q3796" s="29" t="str">
        <f>_xlfn.XLOOKUP($I3796,mapping!$M$2:$M$4,mapping!$N$2:$N$4,,0)</f>
        <v>On-site</v>
      </c>
    </row>
    <row r="3797" spans="1:17" x14ac:dyDescent="0.25">
      <c r="A3797" s="28">
        <v>2023</v>
      </c>
      <c r="B3797" s="29" t="s">
        <v>21</v>
      </c>
      <c r="C3797" s="29" t="s">
        <v>12</v>
      </c>
      <c r="D3797" s="29" t="s">
        <v>74</v>
      </c>
      <c r="E3797" s="28">
        <v>3000000</v>
      </c>
      <c r="F3797" s="29" t="s">
        <v>37</v>
      </c>
      <c r="G3797" s="28">
        <v>36483</v>
      </c>
      <c r="H3797" s="29" t="s">
        <v>38</v>
      </c>
      <c r="I3797" s="28">
        <v>50</v>
      </c>
      <c r="J3797" s="29" t="s">
        <v>38</v>
      </c>
      <c r="K3797" s="29" t="s">
        <v>33</v>
      </c>
      <c r="L3797" s="29" t="str">
        <f>_xlfn.XLOOKUP($D3797,mapping!$B$2:$B$124,mapping!$A$2:$A$124,,0)</f>
        <v>Data Engineer</v>
      </c>
      <c r="M3797" s="29" t="str">
        <f>_xlfn.XLOOKUP($C3797,mapping!$J$2:$J$5,mapping!$K$2:$K$5,,0)</f>
        <v>Full-Time</v>
      </c>
      <c r="N3797" s="29" t="str">
        <f>_xlfn.XLOOKUP($B3797,mapping!$G$2:$G$5,mapping!$H$2:$H$5,,0)</f>
        <v>Senior</v>
      </c>
      <c r="O3797" s="29" t="str">
        <f>_xlfn.XLOOKUP($J3797,mapping!$D$2:$D$56,mapping!$E$2:$E$56,,0)</f>
        <v>India</v>
      </c>
      <c r="P3797" s="29" t="str">
        <f>_xlfn.XLOOKUP($K3797,mapping!$P$2:$P$4,mapping!$Q$2:$Q$4,,0)</f>
        <v>Large</v>
      </c>
      <c r="Q3797" s="29" t="str">
        <f>_xlfn.XLOOKUP($I3797,mapping!$M$2:$M$4,mapping!$N$2:$N$4,,0)</f>
        <v>Hybrid</v>
      </c>
    </row>
    <row r="3798" spans="1:17" x14ac:dyDescent="0.25">
      <c r="A3798" s="28">
        <v>2022</v>
      </c>
      <c r="B3798" s="29" t="s">
        <v>21</v>
      </c>
      <c r="C3798" s="29" t="s">
        <v>12</v>
      </c>
      <c r="D3798" s="29" t="s">
        <v>22</v>
      </c>
      <c r="E3798" s="28">
        <v>190000</v>
      </c>
      <c r="F3798" s="29" t="s">
        <v>14</v>
      </c>
      <c r="G3798" s="28">
        <v>190000</v>
      </c>
      <c r="H3798" s="29" t="s">
        <v>17</v>
      </c>
      <c r="I3798" s="28">
        <v>0</v>
      </c>
      <c r="J3798" s="29" t="s">
        <v>17</v>
      </c>
      <c r="K3798" s="29" t="s">
        <v>16</v>
      </c>
      <c r="L3798" s="29" t="str">
        <f>_xlfn.XLOOKUP($D3798,mapping!$B$2:$B$124,mapping!$A$2:$A$124,,0)</f>
        <v>Data Scientist</v>
      </c>
      <c r="M3798" s="29" t="str">
        <f>_xlfn.XLOOKUP($C3798,mapping!$J$2:$J$5,mapping!$K$2:$K$5,,0)</f>
        <v>Full-Time</v>
      </c>
      <c r="N3798" s="29" t="str">
        <f>_xlfn.XLOOKUP($B3798,mapping!$G$2:$G$5,mapping!$H$2:$H$5,,0)</f>
        <v>Senior</v>
      </c>
      <c r="O3798" s="29" t="str">
        <f>_xlfn.XLOOKUP($J3798,mapping!$D$2:$D$56,mapping!$E$2:$E$56,,0)</f>
        <v>United States</v>
      </c>
      <c r="P3798" s="29" t="str">
        <f>_xlfn.XLOOKUP($K3798,mapping!$P$2:$P$4,mapping!$Q$2:$Q$4,,0)</f>
        <v>Medium</v>
      </c>
      <c r="Q3798" s="29" t="str">
        <f>_xlfn.XLOOKUP($I3798,mapping!$M$2:$M$4,mapping!$N$2:$N$4,,0)</f>
        <v>On-site</v>
      </c>
    </row>
    <row r="3799" spans="1:17" x14ac:dyDescent="0.25">
      <c r="A3799" s="28">
        <v>2024</v>
      </c>
      <c r="B3799" s="29" t="s">
        <v>21</v>
      </c>
      <c r="C3799" s="29" t="s">
        <v>12</v>
      </c>
      <c r="D3799" s="29" t="s">
        <v>34</v>
      </c>
      <c r="E3799" s="28">
        <v>192700</v>
      </c>
      <c r="F3799" s="29" t="s">
        <v>14</v>
      </c>
      <c r="G3799" s="28">
        <v>192700</v>
      </c>
      <c r="H3799" s="29" t="s">
        <v>17</v>
      </c>
      <c r="I3799" s="28">
        <v>0</v>
      </c>
      <c r="J3799" s="29" t="s">
        <v>17</v>
      </c>
      <c r="K3799" s="29" t="s">
        <v>16</v>
      </c>
      <c r="L3799" s="29" t="str">
        <f>_xlfn.XLOOKUP($D3799,mapping!$B$2:$B$124,mapping!$A$2:$A$124,,0)</f>
        <v>Researcher</v>
      </c>
      <c r="M3799" s="29" t="str">
        <f>_xlfn.XLOOKUP($C3799,mapping!$J$2:$J$5,mapping!$K$2:$K$5,,0)</f>
        <v>Full-Time</v>
      </c>
      <c r="N3799" s="29" t="str">
        <f>_xlfn.XLOOKUP($B3799,mapping!$G$2:$G$5,mapping!$H$2:$H$5,,0)</f>
        <v>Senior</v>
      </c>
      <c r="O3799" s="29" t="str">
        <f>_xlfn.XLOOKUP($J3799,mapping!$D$2:$D$56,mapping!$E$2:$E$56,,0)</f>
        <v>United States</v>
      </c>
      <c r="P3799" s="29" t="str">
        <f>_xlfn.XLOOKUP($K3799,mapping!$P$2:$P$4,mapping!$Q$2:$Q$4,,0)</f>
        <v>Medium</v>
      </c>
      <c r="Q3799" s="29" t="str">
        <f>_xlfn.XLOOKUP($I3799,mapping!$M$2:$M$4,mapping!$N$2:$N$4,,0)</f>
        <v>On-site</v>
      </c>
    </row>
    <row r="3800" spans="1:17" x14ac:dyDescent="0.25">
      <c r="A3800" s="28">
        <v>2023</v>
      </c>
      <c r="B3800" s="29" t="s">
        <v>21</v>
      </c>
      <c r="C3800" s="29" t="s">
        <v>12</v>
      </c>
      <c r="D3800" s="29" t="s">
        <v>13</v>
      </c>
      <c r="E3800" s="28">
        <v>171000</v>
      </c>
      <c r="F3800" s="29" t="s">
        <v>14</v>
      </c>
      <c r="G3800" s="28">
        <v>171000</v>
      </c>
      <c r="H3800" s="29" t="s">
        <v>17</v>
      </c>
      <c r="I3800" s="28">
        <v>0</v>
      </c>
      <c r="J3800" s="29" t="s">
        <v>17</v>
      </c>
      <c r="K3800" s="29" t="s">
        <v>16</v>
      </c>
      <c r="L3800" s="29" t="str">
        <f>_xlfn.XLOOKUP($D3800,mapping!$B$2:$B$124,mapping!$A$2:$A$124,,0)</f>
        <v>Data Analyst</v>
      </c>
      <c r="M3800" s="29" t="str">
        <f>_xlfn.XLOOKUP($C3800,mapping!$J$2:$J$5,mapping!$K$2:$K$5,,0)</f>
        <v>Full-Time</v>
      </c>
      <c r="N3800" s="29" t="str">
        <f>_xlfn.XLOOKUP($B3800,mapping!$G$2:$G$5,mapping!$H$2:$H$5,,0)</f>
        <v>Senior</v>
      </c>
      <c r="O3800" s="29" t="str">
        <f>_xlfn.XLOOKUP($J3800,mapping!$D$2:$D$56,mapping!$E$2:$E$56,,0)</f>
        <v>United States</v>
      </c>
      <c r="P3800" s="29" t="str">
        <f>_xlfn.XLOOKUP($K3800,mapping!$P$2:$P$4,mapping!$Q$2:$Q$4,,0)</f>
        <v>Medium</v>
      </c>
      <c r="Q3800" s="29" t="str">
        <f>_xlfn.XLOOKUP($I3800,mapping!$M$2:$M$4,mapping!$N$2:$N$4,,0)</f>
        <v>On-site</v>
      </c>
    </row>
    <row r="3801" spans="1:17" x14ac:dyDescent="0.25">
      <c r="A3801" s="28">
        <v>2024</v>
      </c>
      <c r="B3801" s="29" t="s">
        <v>11</v>
      </c>
      <c r="C3801" s="29" t="s">
        <v>12</v>
      </c>
      <c r="D3801" s="29" t="s">
        <v>86</v>
      </c>
      <c r="E3801" s="28">
        <v>87800</v>
      </c>
      <c r="F3801" s="29" t="s">
        <v>14</v>
      </c>
      <c r="G3801" s="28">
        <v>87800</v>
      </c>
      <c r="H3801" s="29" t="s">
        <v>17</v>
      </c>
      <c r="I3801" s="28">
        <v>0</v>
      </c>
      <c r="J3801" s="29" t="s">
        <v>17</v>
      </c>
      <c r="K3801" s="29" t="s">
        <v>16</v>
      </c>
      <c r="L3801" s="29" t="str">
        <f>_xlfn.XLOOKUP($D3801,mapping!$B$2:$B$124,mapping!$A$2:$A$124,,0)</f>
        <v>Business Intelligence</v>
      </c>
      <c r="M3801" s="29" t="str">
        <f>_xlfn.XLOOKUP($C3801,mapping!$J$2:$J$5,mapping!$K$2:$K$5,,0)</f>
        <v>Full-Time</v>
      </c>
      <c r="N3801" s="29" t="str">
        <f>_xlfn.XLOOKUP($B3801,mapping!$G$2:$G$5,mapping!$H$2:$H$5,,0)</f>
        <v>Mid-Level</v>
      </c>
      <c r="O3801" s="29" t="str">
        <f>_xlfn.XLOOKUP($J3801,mapping!$D$2:$D$56,mapping!$E$2:$E$56,,0)</f>
        <v>United States</v>
      </c>
      <c r="P3801" s="29" t="str">
        <f>_xlfn.XLOOKUP($K3801,mapping!$P$2:$P$4,mapping!$Q$2:$Q$4,,0)</f>
        <v>Medium</v>
      </c>
      <c r="Q3801" s="29" t="str">
        <f>_xlfn.XLOOKUP($I3801,mapping!$M$2:$M$4,mapping!$N$2:$N$4,,0)</f>
        <v>On-site</v>
      </c>
    </row>
    <row r="3802" spans="1:17" x14ac:dyDescent="0.25">
      <c r="A3802" s="28">
        <v>2023</v>
      </c>
      <c r="B3802" s="29" t="s">
        <v>21</v>
      </c>
      <c r="C3802" s="29" t="s">
        <v>12</v>
      </c>
      <c r="D3802" s="29" t="s">
        <v>26</v>
      </c>
      <c r="E3802" s="28">
        <v>108308</v>
      </c>
      <c r="F3802" s="29" t="s">
        <v>14</v>
      </c>
      <c r="G3802" s="28">
        <v>108308</v>
      </c>
      <c r="H3802" s="29" t="s">
        <v>28</v>
      </c>
      <c r="I3802" s="28">
        <v>100</v>
      </c>
      <c r="J3802" s="29" t="s">
        <v>28</v>
      </c>
      <c r="K3802" s="29" t="s">
        <v>16</v>
      </c>
      <c r="L3802" s="29" t="str">
        <f>_xlfn.XLOOKUP($D3802,mapping!$B$2:$B$124,mapping!$A$2:$A$124,,0)</f>
        <v>Data Engineer</v>
      </c>
      <c r="M3802" s="29" t="str">
        <f>_xlfn.XLOOKUP($C3802,mapping!$J$2:$J$5,mapping!$K$2:$K$5,,0)</f>
        <v>Full-Time</v>
      </c>
      <c r="N3802" s="29" t="str">
        <f>_xlfn.XLOOKUP($B3802,mapping!$G$2:$G$5,mapping!$H$2:$H$5,,0)</f>
        <v>Senior</v>
      </c>
      <c r="O3802" s="29" t="str">
        <f>_xlfn.XLOOKUP($J3802,mapping!$D$2:$D$56,mapping!$E$2:$E$56,,0)</f>
        <v>United Kingdom</v>
      </c>
      <c r="P3802" s="29" t="str">
        <f>_xlfn.XLOOKUP($K3802,mapping!$P$2:$P$4,mapping!$Q$2:$Q$4,,0)</f>
        <v>Medium</v>
      </c>
      <c r="Q3802" s="29" t="str">
        <f>_xlfn.XLOOKUP($I3802,mapping!$M$2:$M$4,mapping!$N$2:$N$4,,0)</f>
        <v>Remote</v>
      </c>
    </row>
    <row r="3803" spans="1:17" x14ac:dyDescent="0.25">
      <c r="A3803" s="28">
        <v>2024</v>
      </c>
      <c r="B3803" s="29" t="s">
        <v>11</v>
      </c>
      <c r="C3803" s="29" t="s">
        <v>12</v>
      </c>
      <c r="D3803" s="29" t="s">
        <v>26</v>
      </c>
      <c r="E3803" s="28">
        <v>112000</v>
      </c>
      <c r="F3803" s="29" t="s">
        <v>14</v>
      </c>
      <c r="G3803" s="28">
        <v>112000</v>
      </c>
      <c r="H3803" s="29" t="s">
        <v>17</v>
      </c>
      <c r="I3803" s="28">
        <v>0</v>
      </c>
      <c r="J3803" s="29" t="s">
        <v>17</v>
      </c>
      <c r="K3803" s="29" t="s">
        <v>16</v>
      </c>
      <c r="L3803" s="29" t="str">
        <f>_xlfn.XLOOKUP($D3803,mapping!$B$2:$B$124,mapping!$A$2:$A$124,,0)</f>
        <v>Data Engineer</v>
      </c>
      <c r="M3803" s="29" t="str">
        <f>_xlfn.XLOOKUP($C3803,mapping!$J$2:$J$5,mapping!$K$2:$K$5,,0)</f>
        <v>Full-Time</v>
      </c>
      <c r="N3803" s="29" t="str">
        <f>_xlfn.XLOOKUP($B3803,mapping!$G$2:$G$5,mapping!$H$2:$H$5,,0)</f>
        <v>Mid-Level</v>
      </c>
      <c r="O3803" s="29" t="str">
        <f>_xlfn.XLOOKUP($J3803,mapping!$D$2:$D$56,mapping!$E$2:$E$56,,0)</f>
        <v>United States</v>
      </c>
      <c r="P3803" s="29" t="str">
        <f>_xlfn.XLOOKUP($K3803,mapping!$P$2:$P$4,mapping!$Q$2:$Q$4,,0)</f>
        <v>Medium</v>
      </c>
      <c r="Q3803" s="29" t="str">
        <f>_xlfn.XLOOKUP($I3803,mapping!$M$2:$M$4,mapping!$N$2:$N$4,,0)</f>
        <v>On-site</v>
      </c>
    </row>
    <row r="3804" spans="1:17" x14ac:dyDescent="0.25">
      <c r="A3804" s="28">
        <v>2021</v>
      </c>
      <c r="B3804" s="29" t="s">
        <v>11</v>
      </c>
      <c r="C3804" s="29" t="s">
        <v>12</v>
      </c>
      <c r="D3804" s="29" t="s">
        <v>22</v>
      </c>
      <c r="E3804" s="28">
        <v>50000</v>
      </c>
      <c r="F3804" s="29" t="s">
        <v>14</v>
      </c>
      <c r="G3804" s="28">
        <v>50000</v>
      </c>
      <c r="H3804" s="29" t="s">
        <v>47</v>
      </c>
      <c r="I3804" s="28">
        <v>100</v>
      </c>
      <c r="J3804" s="29" t="s">
        <v>47</v>
      </c>
      <c r="K3804" s="29" t="s">
        <v>33</v>
      </c>
      <c r="L3804" s="29" t="str">
        <f>_xlfn.XLOOKUP($D3804,mapping!$B$2:$B$124,mapping!$A$2:$A$124,,0)</f>
        <v>Data Scientist</v>
      </c>
      <c r="M3804" s="29" t="str">
        <f>_xlfn.XLOOKUP($C3804,mapping!$J$2:$J$5,mapping!$K$2:$K$5,,0)</f>
        <v>Full-Time</v>
      </c>
      <c r="N3804" s="29" t="str">
        <f>_xlfn.XLOOKUP($B3804,mapping!$G$2:$G$5,mapping!$H$2:$H$5,,0)</f>
        <v>Mid-Level</v>
      </c>
      <c r="O3804" s="29" t="str">
        <f>_xlfn.XLOOKUP($J3804,mapping!$D$2:$D$56,mapping!$E$2:$E$56,,0)</f>
        <v>Nigeria</v>
      </c>
      <c r="P3804" s="29" t="str">
        <f>_xlfn.XLOOKUP($K3804,mapping!$P$2:$P$4,mapping!$Q$2:$Q$4,,0)</f>
        <v>Large</v>
      </c>
      <c r="Q3804" s="29" t="str">
        <f>_xlfn.XLOOKUP($I3804,mapping!$M$2:$M$4,mapping!$N$2:$N$4,,0)</f>
        <v>Remote</v>
      </c>
    </row>
    <row r="3805" spans="1:17" x14ac:dyDescent="0.25">
      <c r="A3805" s="28">
        <v>2023</v>
      </c>
      <c r="B3805" s="29" t="s">
        <v>21</v>
      </c>
      <c r="C3805" s="29" t="s">
        <v>12</v>
      </c>
      <c r="D3805" s="29" t="s">
        <v>22</v>
      </c>
      <c r="E3805" s="28">
        <v>180000</v>
      </c>
      <c r="F3805" s="29" t="s">
        <v>14</v>
      </c>
      <c r="G3805" s="28">
        <v>180000</v>
      </c>
      <c r="H3805" s="29" t="s">
        <v>17</v>
      </c>
      <c r="I3805" s="28">
        <v>100</v>
      </c>
      <c r="J3805" s="29" t="s">
        <v>17</v>
      </c>
      <c r="K3805" s="29" t="s">
        <v>16</v>
      </c>
      <c r="L3805" s="29" t="str">
        <f>_xlfn.XLOOKUP($D3805,mapping!$B$2:$B$124,mapping!$A$2:$A$124,,0)</f>
        <v>Data Scientist</v>
      </c>
      <c r="M3805" s="29" t="str">
        <f>_xlfn.XLOOKUP($C3805,mapping!$J$2:$J$5,mapping!$K$2:$K$5,,0)</f>
        <v>Full-Time</v>
      </c>
      <c r="N3805" s="29" t="str">
        <f>_xlfn.XLOOKUP($B3805,mapping!$G$2:$G$5,mapping!$H$2:$H$5,,0)</f>
        <v>Senior</v>
      </c>
      <c r="O3805" s="29" t="str">
        <f>_xlfn.XLOOKUP($J3805,mapping!$D$2:$D$56,mapping!$E$2:$E$56,,0)</f>
        <v>United States</v>
      </c>
      <c r="P3805" s="29" t="str">
        <f>_xlfn.XLOOKUP($K3805,mapping!$P$2:$P$4,mapping!$Q$2:$Q$4,,0)</f>
        <v>Medium</v>
      </c>
      <c r="Q3805" s="29" t="str">
        <f>_xlfn.XLOOKUP($I3805,mapping!$M$2:$M$4,mapping!$N$2:$N$4,,0)</f>
        <v>Remote</v>
      </c>
    </row>
    <row r="3806" spans="1:17" x14ac:dyDescent="0.25">
      <c r="A3806" s="28">
        <v>2023</v>
      </c>
      <c r="B3806" s="29" t="s">
        <v>21</v>
      </c>
      <c r="C3806" s="29" t="s">
        <v>12</v>
      </c>
      <c r="D3806" s="29" t="s">
        <v>18</v>
      </c>
      <c r="E3806" s="28">
        <v>151600</v>
      </c>
      <c r="F3806" s="29" t="s">
        <v>14</v>
      </c>
      <c r="G3806" s="28">
        <v>151600</v>
      </c>
      <c r="H3806" s="29" t="s">
        <v>17</v>
      </c>
      <c r="I3806" s="28">
        <v>0</v>
      </c>
      <c r="J3806" s="29" t="s">
        <v>17</v>
      </c>
      <c r="K3806" s="29" t="s">
        <v>16</v>
      </c>
      <c r="L3806" s="29" t="str">
        <f>_xlfn.XLOOKUP($D3806,mapping!$B$2:$B$124,mapping!$A$2:$A$124,,0)</f>
        <v>Machine Learning Engineer</v>
      </c>
      <c r="M3806" s="29" t="str">
        <f>_xlfn.XLOOKUP($C3806,mapping!$J$2:$J$5,mapping!$K$2:$K$5,,0)</f>
        <v>Full-Time</v>
      </c>
      <c r="N3806" s="29" t="str">
        <f>_xlfn.XLOOKUP($B3806,mapping!$G$2:$G$5,mapping!$H$2:$H$5,,0)</f>
        <v>Senior</v>
      </c>
      <c r="O3806" s="29" t="str">
        <f>_xlfn.XLOOKUP($J3806,mapping!$D$2:$D$56,mapping!$E$2:$E$56,,0)</f>
        <v>United States</v>
      </c>
      <c r="P3806" s="29" t="str">
        <f>_xlfn.XLOOKUP($K3806,mapping!$P$2:$P$4,mapping!$Q$2:$Q$4,,0)</f>
        <v>Medium</v>
      </c>
      <c r="Q3806" s="29" t="str">
        <f>_xlfn.XLOOKUP($I3806,mapping!$M$2:$M$4,mapping!$N$2:$N$4,,0)</f>
        <v>On-site</v>
      </c>
    </row>
    <row r="3807" spans="1:17" x14ac:dyDescent="0.25">
      <c r="A3807" s="28">
        <v>2023</v>
      </c>
      <c r="B3807" s="29" t="s">
        <v>21</v>
      </c>
      <c r="C3807" s="29" t="s">
        <v>12</v>
      </c>
      <c r="D3807" s="29" t="s">
        <v>41</v>
      </c>
      <c r="E3807" s="28">
        <v>220000</v>
      </c>
      <c r="F3807" s="29" t="s">
        <v>14</v>
      </c>
      <c r="G3807" s="28">
        <v>220000</v>
      </c>
      <c r="H3807" s="29" t="s">
        <v>17</v>
      </c>
      <c r="I3807" s="28">
        <v>0</v>
      </c>
      <c r="J3807" s="29" t="s">
        <v>17</v>
      </c>
      <c r="K3807" s="29" t="s">
        <v>16</v>
      </c>
      <c r="L3807" s="29" t="str">
        <f>_xlfn.XLOOKUP($D3807,mapping!$B$2:$B$124,mapping!$A$2:$A$124,,0)</f>
        <v>Machine Learning Engineer</v>
      </c>
      <c r="M3807" s="29" t="str">
        <f>_xlfn.XLOOKUP($C3807,mapping!$J$2:$J$5,mapping!$K$2:$K$5,,0)</f>
        <v>Full-Time</v>
      </c>
      <c r="N3807" s="29" t="str">
        <f>_xlfn.XLOOKUP($B3807,mapping!$G$2:$G$5,mapping!$H$2:$H$5,,0)</f>
        <v>Senior</v>
      </c>
      <c r="O3807" s="29" t="str">
        <f>_xlfn.XLOOKUP($J3807,mapping!$D$2:$D$56,mapping!$E$2:$E$56,,0)</f>
        <v>United States</v>
      </c>
      <c r="P3807" s="29" t="str">
        <f>_xlfn.XLOOKUP($K3807,mapping!$P$2:$P$4,mapping!$Q$2:$Q$4,,0)</f>
        <v>Medium</v>
      </c>
      <c r="Q3807" s="29" t="str">
        <f>_xlfn.XLOOKUP($I3807,mapping!$M$2:$M$4,mapping!$N$2:$N$4,,0)</f>
        <v>On-site</v>
      </c>
    </row>
    <row r="3808" spans="1:17" x14ac:dyDescent="0.25">
      <c r="A3808" s="28">
        <v>2022</v>
      </c>
      <c r="B3808" s="29" t="s">
        <v>11</v>
      </c>
      <c r="C3808" s="29" t="s">
        <v>12</v>
      </c>
      <c r="D3808" s="29" t="s">
        <v>23</v>
      </c>
      <c r="E3808" s="28">
        <v>100000</v>
      </c>
      <c r="F3808" s="29" t="s">
        <v>19</v>
      </c>
      <c r="G3808" s="28">
        <v>105066</v>
      </c>
      <c r="H3808" s="29" t="s">
        <v>28</v>
      </c>
      <c r="I3808" s="28">
        <v>50</v>
      </c>
      <c r="J3808" s="29" t="s">
        <v>28</v>
      </c>
      <c r="K3808" s="29" t="s">
        <v>56</v>
      </c>
      <c r="L3808" s="29" t="str">
        <f>_xlfn.XLOOKUP($D3808,mapping!$B$2:$B$124,mapping!$A$2:$A$124,,0)</f>
        <v>Researcher</v>
      </c>
      <c r="M3808" s="29" t="str">
        <f>_xlfn.XLOOKUP($C3808,mapping!$J$2:$J$5,mapping!$K$2:$K$5,,0)</f>
        <v>Full-Time</v>
      </c>
      <c r="N3808" s="29" t="str">
        <f>_xlfn.XLOOKUP($B3808,mapping!$G$2:$G$5,mapping!$H$2:$H$5,,0)</f>
        <v>Mid-Level</v>
      </c>
      <c r="O3808" s="29" t="str">
        <f>_xlfn.XLOOKUP($J3808,mapping!$D$2:$D$56,mapping!$E$2:$E$56,,0)</f>
        <v>United Kingdom</v>
      </c>
      <c r="P3808" s="29" t="str">
        <f>_xlfn.XLOOKUP($K3808,mapping!$P$2:$P$4,mapping!$Q$2:$Q$4,,0)</f>
        <v>Small</v>
      </c>
      <c r="Q3808" s="29" t="str">
        <f>_xlfn.XLOOKUP($I3808,mapping!$M$2:$M$4,mapping!$N$2:$N$4,,0)</f>
        <v>Hybrid</v>
      </c>
    </row>
    <row r="3809" spans="1:17" x14ac:dyDescent="0.25">
      <c r="A3809" s="28">
        <v>2023</v>
      </c>
      <c r="B3809" s="29" t="s">
        <v>11</v>
      </c>
      <c r="C3809" s="29" t="s">
        <v>12</v>
      </c>
      <c r="D3809" s="29" t="s">
        <v>22</v>
      </c>
      <c r="E3809" s="28">
        <v>85000</v>
      </c>
      <c r="F3809" s="29" t="s">
        <v>14</v>
      </c>
      <c r="G3809" s="28">
        <v>85000</v>
      </c>
      <c r="H3809" s="29" t="s">
        <v>17</v>
      </c>
      <c r="I3809" s="28">
        <v>0</v>
      </c>
      <c r="J3809" s="29" t="s">
        <v>17</v>
      </c>
      <c r="K3809" s="29" t="s">
        <v>16</v>
      </c>
      <c r="L3809" s="29" t="str">
        <f>_xlfn.XLOOKUP($D3809,mapping!$B$2:$B$124,mapping!$A$2:$A$124,,0)</f>
        <v>Data Scientist</v>
      </c>
      <c r="M3809" s="29" t="str">
        <f>_xlfn.XLOOKUP($C3809,mapping!$J$2:$J$5,mapping!$K$2:$K$5,,0)</f>
        <v>Full-Time</v>
      </c>
      <c r="N3809" s="29" t="str">
        <f>_xlfn.XLOOKUP($B3809,mapping!$G$2:$G$5,mapping!$H$2:$H$5,,0)</f>
        <v>Mid-Level</v>
      </c>
      <c r="O3809" s="29" t="str">
        <f>_xlfn.XLOOKUP($J3809,mapping!$D$2:$D$56,mapping!$E$2:$E$56,,0)</f>
        <v>United States</v>
      </c>
      <c r="P3809" s="29" t="str">
        <f>_xlfn.XLOOKUP($K3809,mapping!$P$2:$P$4,mapping!$Q$2:$Q$4,,0)</f>
        <v>Medium</v>
      </c>
      <c r="Q3809" s="29" t="str">
        <f>_xlfn.XLOOKUP($I3809,mapping!$M$2:$M$4,mapping!$N$2:$N$4,,0)</f>
        <v>On-site</v>
      </c>
    </row>
    <row r="3810" spans="1:17" x14ac:dyDescent="0.25">
      <c r="A3810" s="28">
        <v>2023</v>
      </c>
      <c r="B3810" s="29" t="s">
        <v>21</v>
      </c>
      <c r="C3810" s="29" t="s">
        <v>12</v>
      </c>
      <c r="D3810" s="29" t="s">
        <v>106</v>
      </c>
      <c r="E3810" s="28">
        <v>146900</v>
      </c>
      <c r="F3810" s="29" t="s">
        <v>14</v>
      </c>
      <c r="G3810" s="28">
        <v>146900</v>
      </c>
      <c r="H3810" s="29" t="s">
        <v>17</v>
      </c>
      <c r="I3810" s="28">
        <v>100</v>
      </c>
      <c r="J3810" s="29" t="s">
        <v>17</v>
      </c>
      <c r="K3810" s="29" t="s">
        <v>16</v>
      </c>
      <c r="L3810" s="29" t="str">
        <f>_xlfn.XLOOKUP($D3810,mapping!$B$2:$B$124,mapping!$A$2:$A$124,,0)</f>
        <v>Machine Learning Engineer</v>
      </c>
      <c r="M3810" s="29" t="str">
        <f>_xlfn.XLOOKUP($C3810,mapping!$J$2:$J$5,mapping!$K$2:$K$5,,0)</f>
        <v>Full-Time</v>
      </c>
      <c r="N3810" s="29" t="str">
        <f>_xlfn.XLOOKUP($B3810,mapping!$G$2:$G$5,mapping!$H$2:$H$5,,0)</f>
        <v>Senior</v>
      </c>
      <c r="O3810" s="29" t="str">
        <f>_xlfn.XLOOKUP($J3810,mapping!$D$2:$D$56,mapping!$E$2:$E$56,,0)</f>
        <v>United States</v>
      </c>
      <c r="P3810" s="29" t="str">
        <f>_xlfn.XLOOKUP($K3810,mapping!$P$2:$P$4,mapping!$Q$2:$Q$4,,0)</f>
        <v>Medium</v>
      </c>
      <c r="Q3810" s="29" t="str">
        <f>_xlfn.XLOOKUP($I3810,mapping!$M$2:$M$4,mapping!$N$2:$N$4,,0)</f>
        <v>Remote</v>
      </c>
    </row>
    <row r="3811" spans="1:17" x14ac:dyDescent="0.25">
      <c r="A3811" s="28">
        <v>2024</v>
      </c>
      <c r="B3811" s="29" t="s">
        <v>11</v>
      </c>
      <c r="C3811" s="29" t="s">
        <v>12</v>
      </c>
      <c r="D3811" s="29" t="s">
        <v>22</v>
      </c>
      <c r="E3811" s="28">
        <v>112000</v>
      </c>
      <c r="F3811" s="29" t="s">
        <v>14</v>
      </c>
      <c r="G3811" s="28">
        <v>112000</v>
      </c>
      <c r="H3811" s="29" t="s">
        <v>17</v>
      </c>
      <c r="I3811" s="28">
        <v>0</v>
      </c>
      <c r="J3811" s="29" t="s">
        <v>17</v>
      </c>
      <c r="K3811" s="29" t="s">
        <v>16</v>
      </c>
      <c r="L3811" s="29" t="str">
        <f>_xlfn.XLOOKUP($D3811,mapping!$B$2:$B$124,mapping!$A$2:$A$124,,0)</f>
        <v>Data Scientist</v>
      </c>
      <c r="M3811" s="29" t="str">
        <f>_xlfn.XLOOKUP($C3811,mapping!$J$2:$J$5,mapping!$K$2:$K$5,,0)</f>
        <v>Full-Time</v>
      </c>
      <c r="N3811" s="29" t="str">
        <f>_xlfn.XLOOKUP($B3811,mapping!$G$2:$G$5,mapping!$H$2:$H$5,,0)</f>
        <v>Mid-Level</v>
      </c>
      <c r="O3811" s="29" t="str">
        <f>_xlfn.XLOOKUP($J3811,mapping!$D$2:$D$56,mapping!$E$2:$E$56,,0)</f>
        <v>United States</v>
      </c>
      <c r="P3811" s="29" t="str">
        <f>_xlfn.XLOOKUP($K3811,mapping!$P$2:$P$4,mapping!$Q$2:$Q$4,,0)</f>
        <v>Medium</v>
      </c>
      <c r="Q3811" s="29" t="str">
        <f>_xlfn.XLOOKUP($I3811,mapping!$M$2:$M$4,mapping!$N$2:$N$4,,0)</f>
        <v>On-site</v>
      </c>
    </row>
    <row r="3812" spans="1:17" x14ac:dyDescent="0.25">
      <c r="A3812" s="28">
        <v>2023</v>
      </c>
      <c r="B3812" s="29" t="s">
        <v>21</v>
      </c>
      <c r="C3812" s="29" t="s">
        <v>12</v>
      </c>
      <c r="D3812" s="29" t="s">
        <v>51</v>
      </c>
      <c r="E3812" s="28">
        <v>159100</v>
      </c>
      <c r="F3812" s="29" t="s">
        <v>14</v>
      </c>
      <c r="G3812" s="28">
        <v>159100</v>
      </c>
      <c r="H3812" s="29" t="s">
        <v>17</v>
      </c>
      <c r="I3812" s="28">
        <v>0</v>
      </c>
      <c r="J3812" s="29" t="s">
        <v>17</v>
      </c>
      <c r="K3812" s="29" t="s">
        <v>33</v>
      </c>
      <c r="L3812" s="29" t="str">
        <f>_xlfn.XLOOKUP($D3812,mapping!$B$2:$B$124,mapping!$A$2:$A$124,,0)</f>
        <v>Applied Scientist</v>
      </c>
      <c r="M3812" s="29" t="str">
        <f>_xlfn.XLOOKUP($C3812,mapping!$J$2:$J$5,mapping!$K$2:$K$5,,0)</f>
        <v>Full-Time</v>
      </c>
      <c r="N3812" s="29" t="str">
        <f>_xlfn.XLOOKUP($B3812,mapping!$G$2:$G$5,mapping!$H$2:$H$5,,0)</f>
        <v>Senior</v>
      </c>
      <c r="O3812" s="29" t="str">
        <f>_xlfn.XLOOKUP($J3812,mapping!$D$2:$D$56,mapping!$E$2:$E$56,,0)</f>
        <v>United States</v>
      </c>
      <c r="P3812" s="29" t="str">
        <f>_xlfn.XLOOKUP($K3812,mapping!$P$2:$P$4,mapping!$Q$2:$Q$4,,0)</f>
        <v>Large</v>
      </c>
      <c r="Q3812" s="29" t="str">
        <f>_xlfn.XLOOKUP($I3812,mapping!$M$2:$M$4,mapping!$N$2:$N$4,,0)</f>
        <v>On-site</v>
      </c>
    </row>
    <row r="3813" spans="1:17" x14ac:dyDescent="0.25">
      <c r="A3813" s="28">
        <v>2022</v>
      </c>
      <c r="B3813" s="29" t="s">
        <v>11</v>
      </c>
      <c r="C3813" s="29" t="s">
        <v>12</v>
      </c>
      <c r="D3813" s="29" t="s">
        <v>22</v>
      </c>
      <c r="E3813" s="28">
        <v>50000</v>
      </c>
      <c r="F3813" s="29" t="s">
        <v>19</v>
      </c>
      <c r="G3813" s="28">
        <v>52533</v>
      </c>
      <c r="H3813" s="29" t="s">
        <v>121</v>
      </c>
      <c r="I3813" s="28">
        <v>100</v>
      </c>
      <c r="J3813" s="29" t="s">
        <v>121</v>
      </c>
      <c r="K3813" s="29" t="s">
        <v>16</v>
      </c>
      <c r="L3813" s="29" t="str">
        <f>_xlfn.XLOOKUP($D3813,mapping!$B$2:$B$124,mapping!$A$2:$A$124,,0)</f>
        <v>Data Scientist</v>
      </c>
      <c r="M3813" s="29" t="str">
        <f>_xlfn.XLOOKUP($C3813,mapping!$J$2:$J$5,mapping!$K$2:$K$5,,0)</f>
        <v>Full-Time</v>
      </c>
      <c r="N3813" s="29" t="str">
        <f>_xlfn.XLOOKUP($B3813,mapping!$G$2:$G$5,mapping!$H$2:$H$5,,0)</f>
        <v>Mid-Level</v>
      </c>
      <c r="O3813" s="29" t="str">
        <f>_xlfn.XLOOKUP($J3813,mapping!$D$2:$D$56,mapping!$E$2:$E$56,,0)</f>
        <v>France</v>
      </c>
      <c r="P3813" s="29" t="str">
        <f>_xlfn.XLOOKUP($K3813,mapping!$P$2:$P$4,mapping!$Q$2:$Q$4,,0)</f>
        <v>Medium</v>
      </c>
      <c r="Q3813" s="29" t="str">
        <f>_xlfn.XLOOKUP($I3813,mapping!$M$2:$M$4,mapping!$N$2:$N$4,,0)</f>
        <v>Remote</v>
      </c>
    </row>
    <row r="3814" spans="1:17" x14ac:dyDescent="0.25">
      <c r="A3814" s="28">
        <v>2023</v>
      </c>
      <c r="B3814" s="29" t="s">
        <v>11</v>
      </c>
      <c r="C3814" s="29" t="s">
        <v>12</v>
      </c>
      <c r="D3814" s="29" t="s">
        <v>23</v>
      </c>
      <c r="E3814" s="28">
        <v>120000</v>
      </c>
      <c r="F3814" s="29" t="s">
        <v>14</v>
      </c>
      <c r="G3814" s="28">
        <v>120000</v>
      </c>
      <c r="H3814" s="29" t="s">
        <v>17</v>
      </c>
      <c r="I3814" s="28">
        <v>100</v>
      </c>
      <c r="J3814" s="29" t="s">
        <v>17</v>
      </c>
      <c r="K3814" s="29" t="s">
        <v>16</v>
      </c>
      <c r="L3814" s="29" t="str">
        <f>_xlfn.XLOOKUP($D3814,mapping!$B$2:$B$124,mapping!$A$2:$A$124,,0)</f>
        <v>Researcher</v>
      </c>
      <c r="M3814" s="29" t="str">
        <f>_xlfn.XLOOKUP($C3814,mapping!$J$2:$J$5,mapping!$K$2:$K$5,,0)</f>
        <v>Full-Time</v>
      </c>
      <c r="N3814" s="29" t="str">
        <f>_xlfn.XLOOKUP($B3814,mapping!$G$2:$G$5,mapping!$H$2:$H$5,,0)</f>
        <v>Mid-Level</v>
      </c>
      <c r="O3814" s="29" t="str">
        <f>_xlfn.XLOOKUP($J3814,mapping!$D$2:$D$56,mapping!$E$2:$E$56,,0)</f>
        <v>United States</v>
      </c>
      <c r="P3814" s="29" t="str">
        <f>_xlfn.XLOOKUP($K3814,mapping!$P$2:$P$4,mapping!$Q$2:$Q$4,,0)</f>
        <v>Medium</v>
      </c>
      <c r="Q3814" s="29" t="str">
        <f>_xlfn.XLOOKUP($I3814,mapping!$M$2:$M$4,mapping!$N$2:$N$4,,0)</f>
        <v>Remote</v>
      </c>
    </row>
    <row r="3815" spans="1:17" x14ac:dyDescent="0.25">
      <c r="A3815" s="28">
        <v>2023</v>
      </c>
      <c r="B3815" s="29" t="s">
        <v>21</v>
      </c>
      <c r="C3815" s="29" t="s">
        <v>12</v>
      </c>
      <c r="D3815" s="29" t="s">
        <v>58</v>
      </c>
      <c r="E3815" s="28">
        <v>328000</v>
      </c>
      <c r="F3815" s="29" t="s">
        <v>14</v>
      </c>
      <c r="G3815" s="28">
        <v>328000</v>
      </c>
      <c r="H3815" s="29" t="s">
        <v>17</v>
      </c>
      <c r="I3815" s="28">
        <v>0</v>
      </c>
      <c r="J3815" s="29" t="s">
        <v>17</v>
      </c>
      <c r="K3815" s="29" t="s">
        <v>16</v>
      </c>
      <c r="L3815" s="29" t="str">
        <f>_xlfn.XLOOKUP($D3815,mapping!$B$2:$B$124,mapping!$A$2:$A$124,,0)</f>
        <v>Data Manager</v>
      </c>
      <c r="M3815" s="29" t="str">
        <f>_xlfn.XLOOKUP($C3815,mapping!$J$2:$J$5,mapping!$K$2:$K$5,,0)</f>
        <v>Full-Time</v>
      </c>
      <c r="N3815" s="29" t="str">
        <f>_xlfn.XLOOKUP($B3815,mapping!$G$2:$G$5,mapping!$H$2:$H$5,,0)</f>
        <v>Senior</v>
      </c>
      <c r="O3815" s="29" t="str">
        <f>_xlfn.XLOOKUP($J3815,mapping!$D$2:$D$56,mapping!$E$2:$E$56,,0)</f>
        <v>United States</v>
      </c>
      <c r="P3815" s="29" t="str">
        <f>_xlfn.XLOOKUP($K3815,mapping!$P$2:$P$4,mapping!$Q$2:$Q$4,,0)</f>
        <v>Medium</v>
      </c>
      <c r="Q3815" s="29" t="str">
        <f>_xlfn.XLOOKUP($I3815,mapping!$M$2:$M$4,mapping!$N$2:$N$4,,0)</f>
        <v>On-site</v>
      </c>
    </row>
    <row r="3816" spans="1:17" x14ac:dyDescent="0.25">
      <c r="A3816" s="28">
        <v>2024</v>
      </c>
      <c r="B3816" s="29" t="s">
        <v>21</v>
      </c>
      <c r="C3816" s="29" t="s">
        <v>12</v>
      </c>
      <c r="D3816" s="29" t="s">
        <v>22</v>
      </c>
      <c r="E3816" s="28">
        <v>157500</v>
      </c>
      <c r="F3816" s="29" t="s">
        <v>14</v>
      </c>
      <c r="G3816" s="28">
        <v>157500</v>
      </c>
      <c r="H3816" s="29" t="s">
        <v>17</v>
      </c>
      <c r="I3816" s="28">
        <v>0</v>
      </c>
      <c r="J3816" s="29" t="s">
        <v>17</v>
      </c>
      <c r="K3816" s="29" t="s">
        <v>16</v>
      </c>
      <c r="L3816" s="29" t="str">
        <f>_xlfn.XLOOKUP($D3816,mapping!$B$2:$B$124,mapping!$A$2:$A$124,,0)</f>
        <v>Data Scientist</v>
      </c>
      <c r="M3816" s="29" t="str">
        <f>_xlfn.XLOOKUP($C3816,mapping!$J$2:$J$5,mapping!$K$2:$K$5,,0)</f>
        <v>Full-Time</v>
      </c>
      <c r="N3816" s="29" t="str">
        <f>_xlfn.XLOOKUP($B3816,mapping!$G$2:$G$5,mapping!$H$2:$H$5,,0)</f>
        <v>Senior</v>
      </c>
      <c r="O3816" s="29" t="str">
        <f>_xlfn.XLOOKUP($J3816,mapping!$D$2:$D$56,mapping!$E$2:$E$56,,0)</f>
        <v>United States</v>
      </c>
      <c r="P3816" s="29" t="str">
        <f>_xlfn.XLOOKUP($K3816,mapping!$P$2:$P$4,mapping!$Q$2:$Q$4,,0)</f>
        <v>Medium</v>
      </c>
      <c r="Q3816" s="29" t="str">
        <f>_xlfn.XLOOKUP($I3816,mapping!$M$2:$M$4,mapping!$N$2:$N$4,,0)</f>
        <v>On-site</v>
      </c>
    </row>
    <row r="3817" spans="1:17" x14ac:dyDescent="0.25">
      <c r="A3817" s="28">
        <v>2022</v>
      </c>
      <c r="B3817" s="29" t="s">
        <v>21</v>
      </c>
      <c r="C3817" s="29" t="s">
        <v>12</v>
      </c>
      <c r="D3817" s="29" t="s">
        <v>18</v>
      </c>
      <c r="E3817" s="28">
        <v>202900</v>
      </c>
      <c r="F3817" s="29" t="s">
        <v>14</v>
      </c>
      <c r="G3817" s="28">
        <v>202900</v>
      </c>
      <c r="H3817" s="29" t="s">
        <v>17</v>
      </c>
      <c r="I3817" s="28">
        <v>100</v>
      </c>
      <c r="J3817" s="29" t="s">
        <v>17</v>
      </c>
      <c r="K3817" s="29" t="s">
        <v>33</v>
      </c>
      <c r="L3817" s="29" t="str">
        <f>_xlfn.XLOOKUP($D3817,mapping!$B$2:$B$124,mapping!$A$2:$A$124,,0)</f>
        <v>Machine Learning Engineer</v>
      </c>
      <c r="M3817" s="29" t="str">
        <f>_xlfn.XLOOKUP($C3817,mapping!$J$2:$J$5,mapping!$K$2:$K$5,,0)</f>
        <v>Full-Time</v>
      </c>
      <c r="N3817" s="29" t="str">
        <f>_xlfn.XLOOKUP($B3817,mapping!$G$2:$G$5,mapping!$H$2:$H$5,,0)</f>
        <v>Senior</v>
      </c>
      <c r="O3817" s="29" t="str">
        <f>_xlfn.XLOOKUP($J3817,mapping!$D$2:$D$56,mapping!$E$2:$E$56,,0)</f>
        <v>United States</v>
      </c>
      <c r="P3817" s="29" t="str">
        <f>_xlfn.XLOOKUP($K3817,mapping!$P$2:$P$4,mapping!$Q$2:$Q$4,,0)</f>
        <v>Large</v>
      </c>
      <c r="Q3817" s="29" t="str">
        <f>_xlfn.XLOOKUP($I3817,mapping!$M$2:$M$4,mapping!$N$2:$N$4,,0)</f>
        <v>Remote</v>
      </c>
    </row>
    <row r="3818" spans="1:17" x14ac:dyDescent="0.25">
      <c r="A3818" s="28">
        <v>2024</v>
      </c>
      <c r="B3818" s="29" t="s">
        <v>29</v>
      </c>
      <c r="C3818" s="29" t="s">
        <v>12</v>
      </c>
      <c r="D3818" s="29" t="s">
        <v>13</v>
      </c>
      <c r="E3818" s="28">
        <v>80000</v>
      </c>
      <c r="F3818" s="29" t="s">
        <v>14</v>
      </c>
      <c r="G3818" s="28">
        <v>80000</v>
      </c>
      <c r="H3818" s="29" t="s">
        <v>17</v>
      </c>
      <c r="I3818" s="28">
        <v>100</v>
      </c>
      <c r="J3818" s="29" t="s">
        <v>17</v>
      </c>
      <c r="K3818" s="29" t="s">
        <v>16</v>
      </c>
      <c r="L3818" s="29" t="str">
        <f>_xlfn.XLOOKUP($D3818,mapping!$B$2:$B$124,mapping!$A$2:$A$124,,0)</f>
        <v>Data Analyst</v>
      </c>
      <c r="M3818" s="29" t="str">
        <f>_xlfn.XLOOKUP($C3818,mapping!$J$2:$J$5,mapping!$K$2:$K$5,,0)</f>
        <v>Full-Time</v>
      </c>
      <c r="N3818" s="29" t="str">
        <f>_xlfn.XLOOKUP($B3818,mapping!$G$2:$G$5,mapping!$H$2:$H$5,,0)</f>
        <v>Junior</v>
      </c>
      <c r="O3818" s="29" t="str">
        <f>_xlfn.XLOOKUP($J3818,mapping!$D$2:$D$56,mapping!$E$2:$E$56,,0)</f>
        <v>United States</v>
      </c>
      <c r="P3818" s="29" t="str">
        <f>_xlfn.XLOOKUP($K3818,mapping!$P$2:$P$4,mapping!$Q$2:$Q$4,,0)</f>
        <v>Medium</v>
      </c>
      <c r="Q3818" s="29" t="str">
        <f>_xlfn.XLOOKUP($I3818,mapping!$M$2:$M$4,mapping!$N$2:$N$4,,0)</f>
        <v>Remote</v>
      </c>
    </row>
    <row r="3819" spans="1:17" x14ac:dyDescent="0.25">
      <c r="A3819" s="28">
        <v>2023</v>
      </c>
      <c r="B3819" s="29" t="s">
        <v>21</v>
      </c>
      <c r="C3819" s="29" t="s">
        <v>12</v>
      </c>
      <c r="D3819" s="29" t="s">
        <v>18</v>
      </c>
      <c r="E3819" s="28">
        <v>151600</v>
      </c>
      <c r="F3819" s="29" t="s">
        <v>14</v>
      </c>
      <c r="G3819" s="28">
        <v>151600</v>
      </c>
      <c r="H3819" s="29" t="s">
        <v>17</v>
      </c>
      <c r="I3819" s="28">
        <v>0</v>
      </c>
      <c r="J3819" s="29" t="s">
        <v>17</v>
      </c>
      <c r="K3819" s="29" t="s">
        <v>16</v>
      </c>
      <c r="L3819" s="29" t="str">
        <f>_xlfn.XLOOKUP($D3819,mapping!$B$2:$B$124,mapping!$A$2:$A$124,,0)</f>
        <v>Machine Learning Engineer</v>
      </c>
      <c r="M3819" s="29" t="str">
        <f>_xlfn.XLOOKUP($C3819,mapping!$J$2:$J$5,mapping!$K$2:$K$5,,0)</f>
        <v>Full-Time</v>
      </c>
      <c r="N3819" s="29" t="str">
        <f>_xlfn.XLOOKUP($B3819,mapping!$G$2:$G$5,mapping!$H$2:$H$5,,0)</f>
        <v>Senior</v>
      </c>
      <c r="O3819" s="29" t="str">
        <f>_xlfn.XLOOKUP($J3819,mapping!$D$2:$D$56,mapping!$E$2:$E$56,,0)</f>
        <v>United States</v>
      </c>
      <c r="P3819" s="29" t="str">
        <f>_xlfn.XLOOKUP($K3819,mapping!$P$2:$P$4,mapping!$Q$2:$Q$4,,0)</f>
        <v>Medium</v>
      </c>
      <c r="Q3819" s="29" t="str">
        <f>_xlfn.XLOOKUP($I3819,mapping!$M$2:$M$4,mapping!$N$2:$N$4,,0)</f>
        <v>On-site</v>
      </c>
    </row>
    <row r="3820" spans="1:17" x14ac:dyDescent="0.25">
      <c r="A3820" s="28">
        <v>2024</v>
      </c>
      <c r="B3820" s="29" t="s">
        <v>21</v>
      </c>
      <c r="C3820" s="29" t="s">
        <v>12</v>
      </c>
      <c r="D3820" s="29" t="s">
        <v>22</v>
      </c>
      <c r="E3820" s="28">
        <v>146900</v>
      </c>
      <c r="F3820" s="29" t="s">
        <v>14</v>
      </c>
      <c r="G3820" s="28">
        <v>146900</v>
      </c>
      <c r="H3820" s="29" t="s">
        <v>17</v>
      </c>
      <c r="I3820" s="28">
        <v>0</v>
      </c>
      <c r="J3820" s="29" t="s">
        <v>17</v>
      </c>
      <c r="K3820" s="29" t="s">
        <v>16</v>
      </c>
      <c r="L3820" s="29" t="str">
        <f>_xlfn.XLOOKUP($D3820,mapping!$B$2:$B$124,mapping!$A$2:$A$124,,0)</f>
        <v>Data Scientist</v>
      </c>
      <c r="M3820" s="29" t="str">
        <f>_xlfn.XLOOKUP($C3820,mapping!$J$2:$J$5,mapping!$K$2:$K$5,,0)</f>
        <v>Full-Time</v>
      </c>
      <c r="N3820" s="29" t="str">
        <f>_xlfn.XLOOKUP($B3820,mapping!$G$2:$G$5,mapping!$H$2:$H$5,,0)</f>
        <v>Senior</v>
      </c>
      <c r="O3820" s="29" t="str">
        <f>_xlfn.XLOOKUP($J3820,mapping!$D$2:$D$56,mapping!$E$2:$E$56,,0)</f>
        <v>United States</v>
      </c>
      <c r="P3820" s="29" t="str">
        <f>_xlfn.XLOOKUP($K3820,mapping!$P$2:$P$4,mapping!$Q$2:$Q$4,,0)</f>
        <v>Medium</v>
      </c>
      <c r="Q3820" s="29" t="str">
        <f>_xlfn.XLOOKUP($I3820,mapping!$M$2:$M$4,mapping!$N$2:$N$4,,0)</f>
        <v>On-site</v>
      </c>
    </row>
    <row r="3821" spans="1:17" x14ac:dyDescent="0.25">
      <c r="A3821" s="28">
        <v>2024</v>
      </c>
      <c r="B3821" s="29" t="s">
        <v>11</v>
      </c>
      <c r="C3821" s="29" t="s">
        <v>12</v>
      </c>
      <c r="D3821" s="29" t="s">
        <v>22</v>
      </c>
      <c r="E3821" s="28">
        <v>119200</v>
      </c>
      <c r="F3821" s="29" t="s">
        <v>14</v>
      </c>
      <c r="G3821" s="28">
        <v>119200</v>
      </c>
      <c r="H3821" s="29" t="s">
        <v>17</v>
      </c>
      <c r="I3821" s="28">
        <v>100</v>
      </c>
      <c r="J3821" s="29" t="s">
        <v>17</v>
      </c>
      <c r="K3821" s="29" t="s">
        <v>16</v>
      </c>
      <c r="L3821" s="29" t="str">
        <f>_xlfn.XLOOKUP($D3821,mapping!$B$2:$B$124,mapping!$A$2:$A$124,,0)</f>
        <v>Data Scientist</v>
      </c>
      <c r="M3821" s="29" t="str">
        <f>_xlfn.XLOOKUP($C3821,mapping!$J$2:$J$5,mapping!$K$2:$K$5,,0)</f>
        <v>Full-Time</v>
      </c>
      <c r="N3821" s="29" t="str">
        <f>_xlfn.XLOOKUP($B3821,mapping!$G$2:$G$5,mapping!$H$2:$H$5,,0)</f>
        <v>Mid-Level</v>
      </c>
      <c r="O3821" s="29" t="str">
        <f>_xlfn.XLOOKUP($J3821,mapping!$D$2:$D$56,mapping!$E$2:$E$56,,0)</f>
        <v>United States</v>
      </c>
      <c r="P3821" s="29" t="str">
        <f>_xlfn.XLOOKUP($K3821,mapping!$P$2:$P$4,mapping!$Q$2:$Q$4,,0)</f>
        <v>Medium</v>
      </c>
      <c r="Q3821" s="29" t="str">
        <f>_xlfn.XLOOKUP($I3821,mapping!$M$2:$M$4,mapping!$N$2:$N$4,,0)</f>
        <v>Remote</v>
      </c>
    </row>
    <row r="3822" spans="1:17" x14ac:dyDescent="0.25">
      <c r="A3822" s="28">
        <v>2023</v>
      </c>
      <c r="B3822" s="29" t="s">
        <v>21</v>
      </c>
      <c r="C3822" s="29" t="s">
        <v>12</v>
      </c>
      <c r="D3822" s="29" t="s">
        <v>52</v>
      </c>
      <c r="E3822" s="28">
        <v>106500</v>
      </c>
      <c r="F3822" s="29" t="s">
        <v>14</v>
      </c>
      <c r="G3822" s="28">
        <v>106500</v>
      </c>
      <c r="H3822" s="29" t="s">
        <v>17</v>
      </c>
      <c r="I3822" s="28">
        <v>0</v>
      </c>
      <c r="J3822" s="29" t="s">
        <v>17</v>
      </c>
      <c r="K3822" s="29" t="s">
        <v>16</v>
      </c>
      <c r="L3822" s="29" t="str">
        <f>_xlfn.XLOOKUP($D3822,mapping!$B$2:$B$124,mapping!$A$2:$A$124,,0)</f>
        <v>Business Intelligence</v>
      </c>
      <c r="M3822" s="29" t="str">
        <f>_xlfn.XLOOKUP($C3822,mapping!$J$2:$J$5,mapping!$K$2:$K$5,,0)</f>
        <v>Full-Time</v>
      </c>
      <c r="N3822" s="29" t="str">
        <f>_xlfn.XLOOKUP($B3822,mapping!$G$2:$G$5,mapping!$H$2:$H$5,,0)</f>
        <v>Senior</v>
      </c>
      <c r="O3822" s="29" t="str">
        <f>_xlfn.XLOOKUP($J3822,mapping!$D$2:$D$56,mapping!$E$2:$E$56,,0)</f>
        <v>United States</v>
      </c>
      <c r="P3822" s="29" t="str">
        <f>_xlfn.XLOOKUP($K3822,mapping!$P$2:$P$4,mapping!$Q$2:$Q$4,,0)</f>
        <v>Medium</v>
      </c>
      <c r="Q3822" s="29" t="str">
        <f>_xlfn.XLOOKUP($I3822,mapping!$M$2:$M$4,mapping!$N$2:$N$4,,0)</f>
        <v>On-site</v>
      </c>
    </row>
    <row r="3823" spans="1:17" x14ac:dyDescent="0.25">
      <c r="A3823" s="28">
        <v>2023</v>
      </c>
      <c r="B3823" s="29" t="s">
        <v>21</v>
      </c>
      <c r="C3823" s="29" t="s">
        <v>12</v>
      </c>
      <c r="D3823" s="29" t="s">
        <v>22</v>
      </c>
      <c r="E3823" s="28">
        <v>168000</v>
      </c>
      <c r="F3823" s="29" t="s">
        <v>14</v>
      </c>
      <c r="G3823" s="28">
        <v>168000</v>
      </c>
      <c r="H3823" s="29" t="s">
        <v>17</v>
      </c>
      <c r="I3823" s="28">
        <v>100</v>
      </c>
      <c r="J3823" s="29" t="s">
        <v>17</v>
      </c>
      <c r="K3823" s="29" t="s">
        <v>16</v>
      </c>
      <c r="L3823" s="29" t="str">
        <f>_xlfn.XLOOKUP($D3823,mapping!$B$2:$B$124,mapping!$A$2:$A$124,,0)</f>
        <v>Data Scientist</v>
      </c>
      <c r="M3823" s="29" t="str">
        <f>_xlfn.XLOOKUP($C3823,mapping!$J$2:$J$5,mapping!$K$2:$K$5,,0)</f>
        <v>Full-Time</v>
      </c>
      <c r="N3823" s="29" t="str">
        <f>_xlfn.XLOOKUP($B3823,mapping!$G$2:$G$5,mapping!$H$2:$H$5,,0)</f>
        <v>Senior</v>
      </c>
      <c r="O3823" s="29" t="str">
        <f>_xlfn.XLOOKUP($J3823,mapping!$D$2:$D$56,mapping!$E$2:$E$56,,0)</f>
        <v>United States</v>
      </c>
      <c r="P3823" s="29" t="str">
        <f>_xlfn.XLOOKUP($K3823,mapping!$P$2:$P$4,mapping!$Q$2:$Q$4,,0)</f>
        <v>Medium</v>
      </c>
      <c r="Q3823" s="29" t="str">
        <f>_xlfn.XLOOKUP($I3823,mapping!$M$2:$M$4,mapping!$N$2:$N$4,,0)</f>
        <v>Remote</v>
      </c>
    </row>
    <row r="3824" spans="1:17" x14ac:dyDescent="0.25">
      <c r="A3824" s="28">
        <v>2024</v>
      </c>
      <c r="B3824" s="29" t="s">
        <v>11</v>
      </c>
      <c r="C3824" s="29" t="s">
        <v>12</v>
      </c>
      <c r="D3824" s="29" t="s">
        <v>22</v>
      </c>
      <c r="E3824" s="28">
        <v>212000</v>
      </c>
      <c r="F3824" s="29" t="s">
        <v>14</v>
      </c>
      <c r="G3824" s="28">
        <v>212000</v>
      </c>
      <c r="H3824" s="29" t="s">
        <v>17</v>
      </c>
      <c r="I3824" s="28">
        <v>0</v>
      </c>
      <c r="J3824" s="29" t="s">
        <v>17</v>
      </c>
      <c r="K3824" s="29" t="s">
        <v>16</v>
      </c>
      <c r="L3824" s="29" t="str">
        <f>_xlfn.XLOOKUP($D3824,mapping!$B$2:$B$124,mapping!$A$2:$A$124,,0)</f>
        <v>Data Scientist</v>
      </c>
      <c r="M3824" s="29" t="str">
        <f>_xlfn.XLOOKUP($C3824,mapping!$J$2:$J$5,mapping!$K$2:$K$5,,0)</f>
        <v>Full-Time</v>
      </c>
      <c r="N3824" s="29" t="str">
        <f>_xlfn.XLOOKUP($B3824,mapping!$G$2:$G$5,mapping!$H$2:$H$5,,0)</f>
        <v>Mid-Level</v>
      </c>
      <c r="O3824" s="29" t="str">
        <f>_xlfn.XLOOKUP($J3824,mapping!$D$2:$D$56,mapping!$E$2:$E$56,,0)</f>
        <v>United States</v>
      </c>
      <c r="P3824" s="29" t="str">
        <f>_xlfn.XLOOKUP($K3824,mapping!$P$2:$P$4,mapping!$Q$2:$Q$4,,0)</f>
        <v>Medium</v>
      </c>
      <c r="Q3824" s="29" t="str">
        <f>_xlfn.XLOOKUP($I3824,mapping!$M$2:$M$4,mapping!$N$2:$N$4,,0)</f>
        <v>On-site</v>
      </c>
    </row>
    <row r="3825" spans="1:17" x14ac:dyDescent="0.25">
      <c r="A3825" s="28">
        <v>2021</v>
      </c>
      <c r="B3825" s="29" t="s">
        <v>21</v>
      </c>
      <c r="C3825" s="29" t="s">
        <v>12</v>
      </c>
      <c r="D3825" s="29" t="s">
        <v>22</v>
      </c>
      <c r="E3825" s="28">
        <v>65720</v>
      </c>
      <c r="F3825" s="29" t="s">
        <v>19</v>
      </c>
      <c r="G3825" s="28">
        <v>77684</v>
      </c>
      <c r="H3825" s="29" t="s">
        <v>121</v>
      </c>
      <c r="I3825" s="28">
        <v>50</v>
      </c>
      <c r="J3825" s="29" t="s">
        <v>121</v>
      </c>
      <c r="K3825" s="29" t="s">
        <v>16</v>
      </c>
      <c r="L3825" s="29" t="str">
        <f>_xlfn.XLOOKUP($D3825,mapping!$B$2:$B$124,mapping!$A$2:$A$124,,0)</f>
        <v>Data Scientist</v>
      </c>
      <c r="M3825" s="29" t="str">
        <f>_xlfn.XLOOKUP($C3825,mapping!$J$2:$J$5,mapping!$K$2:$K$5,,0)</f>
        <v>Full-Time</v>
      </c>
      <c r="N3825" s="29" t="str">
        <f>_xlfn.XLOOKUP($B3825,mapping!$G$2:$G$5,mapping!$H$2:$H$5,,0)</f>
        <v>Senior</v>
      </c>
      <c r="O3825" s="29" t="str">
        <f>_xlfn.XLOOKUP($J3825,mapping!$D$2:$D$56,mapping!$E$2:$E$56,,0)</f>
        <v>France</v>
      </c>
      <c r="P3825" s="29" t="str">
        <f>_xlfn.XLOOKUP($K3825,mapping!$P$2:$P$4,mapping!$Q$2:$Q$4,,0)</f>
        <v>Medium</v>
      </c>
      <c r="Q3825" s="29" t="str">
        <f>_xlfn.XLOOKUP($I3825,mapping!$M$2:$M$4,mapping!$N$2:$N$4,,0)</f>
        <v>Hybrid</v>
      </c>
    </row>
    <row r="3826" spans="1:17" x14ac:dyDescent="0.25">
      <c r="A3826" s="28">
        <v>2024</v>
      </c>
      <c r="B3826" s="29" t="s">
        <v>11</v>
      </c>
      <c r="C3826" s="29" t="s">
        <v>12</v>
      </c>
      <c r="D3826" s="29" t="s">
        <v>41</v>
      </c>
      <c r="E3826" s="28">
        <v>73100</v>
      </c>
      <c r="F3826" s="29" t="s">
        <v>14</v>
      </c>
      <c r="G3826" s="28">
        <v>73100</v>
      </c>
      <c r="H3826" s="29" t="s">
        <v>17</v>
      </c>
      <c r="I3826" s="28">
        <v>0</v>
      </c>
      <c r="J3826" s="29" t="s">
        <v>17</v>
      </c>
      <c r="K3826" s="29" t="s">
        <v>16</v>
      </c>
      <c r="L3826" s="29" t="str">
        <f>_xlfn.XLOOKUP($D3826,mapping!$B$2:$B$124,mapping!$A$2:$A$124,,0)</f>
        <v>Machine Learning Engineer</v>
      </c>
      <c r="M3826" s="29" t="str">
        <f>_xlfn.XLOOKUP($C3826,mapping!$J$2:$J$5,mapping!$K$2:$K$5,,0)</f>
        <v>Full-Time</v>
      </c>
      <c r="N3826" s="29" t="str">
        <f>_xlfn.XLOOKUP($B3826,mapping!$G$2:$G$5,mapping!$H$2:$H$5,,0)</f>
        <v>Mid-Level</v>
      </c>
      <c r="O3826" s="29" t="str">
        <f>_xlfn.XLOOKUP($J3826,mapping!$D$2:$D$56,mapping!$E$2:$E$56,,0)</f>
        <v>United States</v>
      </c>
      <c r="P3826" s="29" t="str">
        <f>_xlfn.XLOOKUP($K3826,mapping!$P$2:$P$4,mapping!$Q$2:$Q$4,,0)</f>
        <v>Medium</v>
      </c>
      <c r="Q3826" s="29" t="str">
        <f>_xlfn.XLOOKUP($I3826,mapping!$M$2:$M$4,mapping!$N$2:$N$4,,0)</f>
        <v>On-site</v>
      </c>
    </row>
    <row r="3827" spans="1:17" x14ac:dyDescent="0.25">
      <c r="A3827" s="28">
        <v>2022</v>
      </c>
      <c r="B3827" s="29" t="s">
        <v>11</v>
      </c>
      <c r="C3827" s="29" t="s">
        <v>12</v>
      </c>
      <c r="D3827" s="29" t="s">
        <v>26</v>
      </c>
      <c r="E3827" s="28">
        <v>99100</v>
      </c>
      <c r="F3827" s="29" t="s">
        <v>14</v>
      </c>
      <c r="G3827" s="28">
        <v>99100</v>
      </c>
      <c r="H3827" s="29" t="s">
        <v>17</v>
      </c>
      <c r="I3827" s="28">
        <v>0</v>
      </c>
      <c r="J3827" s="29" t="s">
        <v>17</v>
      </c>
      <c r="K3827" s="29" t="s">
        <v>16</v>
      </c>
      <c r="L3827" s="29" t="str">
        <f>_xlfn.XLOOKUP($D3827,mapping!$B$2:$B$124,mapping!$A$2:$A$124,,0)</f>
        <v>Data Engineer</v>
      </c>
      <c r="M3827" s="29" t="str">
        <f>_xlfn.XLOOKUP($C3827,mapping!$J$2:$J$5,mapping!$K$2:$K$5,,0)</f>
        <v>Full-Time</v>
      </c>
      <c r="N3827" s="29" t="str">
        <f>_xlfn.XLOOKUP($B3827,mapping!$G$2:$G$5,mapping!$H$2:$H$5,,0)</f>
        <v>Mid-Level</v>
      </c>
      <c r="O3827" s="29" t="str">
        <f>_xlfn.XLOOKUP($J3827,mapping!$D$2:$D$56,mapping!$E$2:$E$56,,0)</f>
        <v>United States</v>
      </c>
      <c r="P3827" s="29" t="str">
        <f>_xlfn.XLOOKUP($K3827,mapping!$P$2:$P$4,mapping!$Q$2:$Q$4,,0)</f>
        <v>Medium</v>
      </c>
      <c r="Q3827" s="29" t="str">
        <f>_xlfn.XLOOKUP($I3827,mapping!$M$2:$M$4,mapping!$N$2:$N$4,,0)</f>
        <v>On-site</v>
      </c>
    </row>
    <row r="3828" spans="1:17" x14ac:dyDescent="0.25">
      <c r="A3828" s="28">
        <v>2023</v>
      </c>
      <c r="B3828" s="29" t="s">
        <v>21</v>
      </c>
      <c r="C3828" s="29" t="s">
        <v>12</v>
      </c>
      <c r="D3828" s="29" t="s">
        <v>63</v>
      </c>
      <c r="E3828" s="28">
        <v>221800</v>
      </c>
      <c r="F3828" s="29" t="s">
        <v>14</v>
      </c>
      <c r="G3828" s="28">
        <v>221800</v>
      </c>
      <c r="H3828" s="29" t="s">
        <v>17</v>
      </c>
      <c r="I3828" s="28">
        <v>100</v>
      </c>
      <c r="J3828" s="29" t="s">
        <v>17</v>
      </c>
      <c r="K3828" s="29" t="s">
        <v>16</v>
      </c>
      <c r="L3828" s="29" t="str">
        <f>_xlfn.XLOOKUP($D3828,mapping!$B$2:$B$124,mapping!$A$2:$A$124,,0)</f>
        <v>Data Architect</v>
      </c>
      <c r="M3828" s="29" t="str">
        <f>_xlfn.XLOOKUP($C3828,mapping!$J$2:$J$5,mapping!$K$2:$K$5,,0)</f>
        <v>Full-Time</v>
      </c>
      <c r="N3828" s="29" t="str">
        <f>_xlfn.XLOOKUP($B3828,mapping!$G$2:$G$5,mapping!$H$2:$H$5,,0)</f>
        <v>Senior</v>
      </c>
      <c r="O3828" s="29" t="str">
        <f>_xlfn.XLOOKUP($J3828,mapping!$D$2:$D$56,mapping!$E$2:$E$56,,0)</f>
        <v>United States</v>
      </c>
      <c r="P3828" s="29" t="str">
        <f>_xlfn.XLOOKUP($K3828,mapping!$P$2:$P$4,mapping!$Q$2:$Q$4,,0)</f>
        <v>Medium</v>
      </c>
      <c r="Q3828" s="29" t="str">
        <f>_xlfn.XLOOKUP($I3828,mapping!$M$2:$M$4,mapping!$N$2:$N$4,,0)</f>
        <v>Remote</v>
      </c>
    </row>
    <row r="3829" spans="1:17" x14ac:dyDescent="0.25">
      <c r="A3829" s="28">
        <v>2023</v>
      </c>
      <c r="B3829" s="29" t="s">
        <v>21</v>
      </c>
      <c r="C3829" s="29" t="s">
        <v>12</v>
      </c>
      <c r="D3829" s="29" t="s">
        <v>31</v>
      </c>
      <c r="E3829" s="28">
        <v>97750</v>
      </c>
      <c r="F3829" s="29" t="s">
        <v>14</v>
      </c>
      <c r="G3829" s="28">
        <v>97750</v>
      </c>
      <c r="H3829" s="29" t="s">
        <v>17</v>
      </c>
      <c r="I3829" s="28">
        <v>0</v>
      </c>
      <c r="J3829" s="29" t="s">
        <v>17</v>
      </c>
      <c r="K3829" s="29" t="s">
        <v>16</v>
      </c>
      <c r="L3829" s="29" t="str">
        <f>_xlfn.XLOOKUP($D3829,mapping!$B$2:$B$124,mapping!$A$2:$A$124,,0)</f>
        <v>Analytics Engineer</v>
      </c>
      <c r="M3829" s="29" t="str">
        <f>_xlfn.XLOOKUP($C3829,mapping!$J$2:$J$5,mapping!$K$2:$K$5,,0)</f>
        <v>Full-Time</v>
      </c>
      <c r="N3829" s="29" t="str">
        <f>_xlfn.XLOOKUP($B3829,mapping!$G$2:$G$5,mapping!$H$2:$H$5,,0)</f>
        <v>Senior</v>
      </c>
      <c r="O3829" s="29" t="str">
        <f>_xlfn.XLOOKUP($J3829,mapping!$D$2:$D$56,mapping!$E$2:$E$56,,0)</f>
        <v>United States</v>
      </c>
      <c r="P3829" s="29" t="str">
        <f>_xlfn.XLOOKUP($K3829,mapping!$P$2:$P$4,mapping!$Q$2:$Q$4,,0)</f>
        <v>Medium</v>
      </c>
      <c r="Q3829" s="29" t="str">
        <f>_xlfn.XLOOKUP($I3829,mapping!$M$2:$M$4,mapping!$N$2:$N$4,,0)</f>
        <v>On-site</v>
      </c>
    </row>
    <row r="3830" spans="1:17" x14ac:dyDescent="0.25">
      <c r="A3830" s="28">
        <v>2024</v>
      </c>
      <c r="B3830" s="29" t="s">
        <v>21</v>
      </c>
      <c r="C3830" s="29" t="s">
        <v>12</v>
      </c>
      <c r="D3830" s="29" t="s">
        <v>22</v>
      </c>
      <c r="E3830" s="28">
        <v>314100</v>
      </c>
      <c r="F3830" s="29" t="s">
        <v>14</v>
      </c>
      <c r="G3830" s="28">
        <v>314100</v>
      </c>
      <c r="H3830" s="29" t="s">
        <v>17</v>
      </c>
      <c r="I3830" s="28">
        <v>0</v>
      </c>
      <c r="J3830" s="29" t="s">
        <v>17</v>
      </c>
      <c r="K3830" s="29" t="s">
        <v>16</v>
      </c>
      <c r="L3830" s="29" t="str">
        <f>_xlfn.XLOOKUP($D3830,mapping!$B$2:$B$124,mapping!$A$2:$A$124,,0)</f>
        <v>Data Scientist</v>
      </c>
      <c r="M3830" s="29" t="str">
        <f>_xlfn.XLOOKUP($C3830,mapping!$J$2:$J$5,mapping!$K$2:$K$5,,0)</f>
        <v>Full-Time</v>
      </c>
      <c r="N3830" s="29" t="str">
        <f>_xlfn.XLOOKUP($B3830,mapping!$G$2:$G$5,mapping!$H$2:$H$5,,0)</f>
        <v>Senior</v>
      </c>
      <c r="O3830" s="29" t="str">
        <f>_xlfn.XLOOKUP($J3830,mapping!$D$2:$D$56,mapping!$E$2:$E$56,,0)</f>
        <v>United States</v>
      </c>
      <c r="P3830" s="29" t="str">
        <f>_xlfn.XLOOKUP($K3830,mapping!$P$2:$P$4,mapping!$Q$2:$Q$4,,0)</f>
        <v>Medium</v>
      </c>
      <c r="Q3830" s="29" t="str">
        <f>_xlfn.XLOOKUP($I3830,mapping!$M$2:$M$4,mapping!$N$2:$N$4,,0)</f>
        <v>On-site</v>
      </c>
    </row>
    <row r="3831" spans="1:17" x14ac:dyDescent="0.25">
      <c r="A3831" s="28">
        <v>2023</v>
      </c>
      <c r="B3831" s="29" t="s">
        <v>21</v>
      </c>
      <c r="C3831" s="29" t="s">
        <v>12</v>
      </c>
      <c r="D3831" s="29" t="s">
        <v>26</v>
      </c>
      <c r="E3831" s="28">
        <v>112700</v>
      </c>
      <c r="F3831" s="29" t="s">
        <v>27</v>
      </c>
      <c r="G3831" s="28">
        <v>138666</v>
      </c>
      <c r="H3831" s="29" t="s">
        <v>28</v>
      </c>
      <c r="I3831" s="28">
        <v>0</v>
      </c>
      <c r="J3831" s="29" t="s">
        <v>28</v>
      </c>
      <c r="K3831" s="29" t="s">
        <v>16</v>
      </c>
      <c r="L3831" s="29" t="str">
        <f>_xlfn.XLOOKUP($D3831,mapping!$B$2:$B$124,mapping!$A$2:$A$124,,0)</f>
        <v>Data Engineer</v>
      </c>
      <c r="M3831" s="29" t="str">
        <f>_xlfn.XLOOKUP($C3831,mapping!$J$2:$J$5,mapping!$K$2:$K$5,,0)</f>
        <v>Full-Time</v>
      </c>
      <c r="N3831" s="29" t="str">
        <f>_xlfn.XLOOKUP($B3831,mapping!$G$2:$G$5,mapping!$H$2:$H$5,,0)</f>
        <v>Senior</v>
      </c>
      <c r="O3831" s="29" t="str">
        <f>_xlfn.XLOOKUP($J3831,mapping!$D$2:$D$56,mapping!$E$2:$E$56,,0)</f>
        <v>United Kingdom</v>
      </c>
      <c r="P3831" s="29" t="str">
        <f>_xlfn.XLOOKUP($K3831,mapping!$P$2:$P$4,mapping!$Q$2:$Q$4,,0)</f>
        <v>Medium</v>
      </c>
      <c r="Q3831" s="29" t="str">
        <f>_xlfn.XLOOKUP($I3831,mapping!$M$2:$M$4,mapping!$N$2:$N$4,,0)</f>
        <v>On-site</v>
      </c>
    </row>
    <row r="3832" spans="1:17" x14ac:dyDescent="0.25">
      <c r="A3832" s="28">
        <v>2023</v>
      </c>
      <c r="B3832" s="29" t="s">
        <v>21</v>
      </c>
      <c r="C3832" s="29" t="s">
        <v>12</v>
      </c>
      <c r="D3832" s="29" t="s">
        <v>23</v>
      </c>
      <c r="E3832" s="28">
        <v>141100</v>
      </c>
      <c r="F3832" s="29" t="s">
        <v>14</v>
      </c>
      <c r="G3832" s="28">
        <v>141100</v>
      </c>
      <c r="H3832" s="29" t="s">
        <v>17</v>
      </c>
      <c r="I3832" s="28">
        <v>0</v>
      </c>
      <c r="J3832" s="29" t="s">
        <v>17</v>
      </c>
      <c r="K3832" s="29" t="s">
        <v>16</v>
      </c>
      <c r="L3832" s="29" t="str">
        <f>_xlfn.XLOOKUP($D3832,mapping!$B$2:$B$124,mapping!$A$2:$A$124,,0)</f>
        <v>Researcher</v>
      </c>
      <c r="M3832" s="29" t="str">
        <f>_xlfn.XLOOKUP($C3832,mapping!$J$2:$J$5,mapping!$K$2:$K$5,,0)</f>
        <v>Full-Time</v>
      </c>
      <c r="N3832" s="29" t="str">
        <f>_xlfn.XLOOKUP($B3832,mapping!$G$2:$G$5,mapping!$H$2:$H$5,,0)</f>
        <v>Senior</v>
      </c>
      <c r="O3832" s="29" t="str">
        <f>_xlfn.XLOOKUP($J3832,mapping!$D$2:$D$56,mapping!$E$2:$E$56,,0)</f>
        <v>United States</v>
      </c>
      <c r="P3832" s="29" t="str">
        <f>_xlfn.XLOOKUP($K3832,mapping!$P$2:$P$4,mapping!$Q$2:$Q$4,,0)</f>
        <v>Medium</v>
      </c>
      <c r="Q3832" s="29" t="str">
        <f>_xlfn.XLOOKUP($I3832,mapping!$M$2:$M$4,mapping!$N$2:$N$4,,0)</f>
        <v>On-site</v>
      </c>
    </row>
    <row r="3833" spans="1:17" x14ac:dyDescent="0.25">
      <c r="A3833" s="28">
        <v>2023</v>
      </c>
      <c r="B3833" s="29" t="s">
        <v>21</v>
      </c>
      <c r="C3833" s="29" t="s">
        <v>12</v>
      </c>
      <c r="D3833" s="29" t="s">
        <v>26</v>
      </c>
      <c r="E3833" s="28">
        <v>101570</v>
      </c>
      <c r="F3833" s="29" t="s">
        <v>14</v>
      </c>
      <c r="G3833" s="28">
        <v>101570</v>
      </c>
      <c r="H3833" s="29" t="s">
        <v>17</v>
      </c>
      <c r="I3833" s="28">
        <v>100</v>
      </c>
      <c r="J3833" s="29" t="s">
        <v>17</v>
      </c>
      <c r="K3833" s="29" t="s">
        <v>16</v>
      </c>
      <c r="L3833" s="29" t="str">
        <f>_xlfn.XLOOKUP($D3833,mapping!$B$2:$B$124,mapping!$A$2:$A$124,,0)</f>
        <v>Data Engineer</v>
      </c>
      <c r="M3833" s="29" t="str">
        <f>_xlfn.XLOOKUP($C3833,mapping!$J$2:$J$5,mapping!$K$2:$K$5,,0)</f>
        <v>Full-Time</v>
      </c>
      <c r="N3833" s="29" t="str">
        <f>_xlfn.XLOOKUP($B3833,mapping!$G$2:$G$5,mapping!$H$2:$H$5,,0)</f>
        <v>Senior</v>
      </c>
      <c r="O3833" s="29" t="str">
        <f>_xlfn.XLOOKUP($J3833,mapping!$D$2:$D$56,mapping!$E$2:$E$56,,0)</f>
        <v>United States</v>
      </c>
      <c r="P3833" s="29" t="str">
        <f>_xlfn.XLOOKUP($K3833,mapping!$P$2:$P$4,mapping!$Q$2:$Q$4,,0)</f>
        <v>Medium</v>
      </c>
      <c r="Q3833" s="29" t="str">
        <f>_xlfn.XLOOKUP($I3833,mapping!$M$2:$M$4,mapping!$N$2:$N$4,,0)</f>
        <v>Remote</v>
      </c>
    </row>
    <row r="3834" spans="1:17" x14ac:dyDescent="0.25">
      <c r="A3834" s="28">
        <v>2024</v>
      </c>
      <c r="B3834" s="29" t="s">
        <v>11</v>
      </c>
      <c r="C3834" s="29" t="s">
        <v>12</v>
      </c>
      <c r="D3834" s="29" t="s">
        <v>22</v>
      </c>
      <c r="E3834" s="28">
        <v>165000</v>
      </c>
      <c r="F3834" s="29" t="s">
        <v>14</v>
      </c>
      <c r="G3834" s="28">
        <v>165000</v>
      </c>
      <c r="H3834" s="29" t="s">
        <v>17</v>
      </c>
      <c r="I3834" s="28">
        <v>0</v>
      </c>
      <c r="J3834" s="29" t="s">
        <v>17</v>
      </c>
      <c r="K3834" s="29" t="s">
        <v>16</v>
      </c>
      <c r="L3834" s="29" t="str">
        <f>_xlfn.XLOOKUP($D3834,mapping!$B$2:$B$124,mapping!$A$2:$A$124,,0)</f>
        <v>Data Scientist</v>
      </c>
      <c r="M3834" s="29" t="str">
        <f>_xlfn.XLOOKUP($C3834,mapping!$J$2:$J$5,mapping!$K$2:$K$5,,0)</f>
        <v>Full-Time</v>
      </c>
      <c r="N3834" s="29" t="str">
        <f>_xlfn.XLOOKUP($B3834,mapping!$G$2:$G$5,mapping!$H$2:$H$5,,0)</f>
        <v>Mid-Level</v>
      </c>
      <c r="O3834" s="29" t="str">
        <f>_xlfn.XLOOKUP($J3834,mapping!$D$2:$D$56,mapping!$E$2:$E$56,,0)</f>
        <v>United States</v>
      </c>
      <c r="P3834" s="29" t="str">
        <f>_xlfn.XLOOKUP($K3834,mapping!$P$2:$P$4,mapping!$Q$2:$Q$4,,0)</f>
        <v>Medium</v>
      </c>
      <c r="Q3834" s="29" t="str">
        <f>_xlfn.XLOOKUP($I3834,mapping!$M$2:$M$4,mapping!$N$2:$N$4,,0)</f>
        <v>On-site</v>
      </c>
    </row>
    <row r="3835" spans="1:17" x14ac:dyDescent="0.25">
      <c r="A3835" s="28">
        <v>2024</v>
      </c>
      <c r="B3835" s="29" t="s">
        <v>21</v>
      </c>
      <c r="C3835" s="29" t="s">
        <v>12</v>
      </c>
      <c r="D3835" s="29" t="s">
        <v>18</v>
      </c>
      <c r="E3835" s="28">
        <v>120000</v>
      </c>
      <c r="F3835" s="29" t="s">
        <v>14</v>
      </c>
      <c r="G3835" s="28">
        <v>120000</v>
      </c>
      <c r="H3835" s="29" t="s">
        <v>17</v>
      </c>
      <c r="I3835" s="28">
        <v>100</v>
      </c>
      <c r="J3835" s="29" t="s">
        <v>17</v>
      </c>
      <c r="K3835" s="29" t="s">
        <v>16</v>
      </c>
      <c r="L3835" s="29" t="str">
        <f>_xlfn.XLOOKUP($D3835,mapping!$B$2:$B$124,mapping!$A$2:$A$124,,0)</f>
        <v>Machine Learning Engineer</v>
      </c>
      <c r="M3835" s="29" t="str">
        <f>_xlfn.XLOOKUP($C3835,mapping!$J$2:$J$5,mapping!$K$2:$K$5,,0)</f>
        <v>Full-Time</v>
      </c>
      <c r="N3835" s="29" t="str">
        <f>_xlfn.XLOOKUP($B3835,mapping!$G$2:$G$5,mapping!$H$2:$H$5,,0)</f>
        <v>Senior</v>
      </c>
      <c r="O3835" s="29" t="str">
        <f>_xlfn.XLOOKUP($J3835,mapping!$D$2:$D$56,mapping!$E$2:$E$56,,0)</f>
        <v>United States</v>
      </c>
      <c r="P3835" s="29" t="str">
        <f>_xlfn.XLOOKUP($K3835,mapping!$P$2:$P$4,mapping!$Q$2:$Q$4,,0)</f>
        <v>Medium</v>
      </c>
      <c r="Q3835" s="29" t="str">
        <f>_xlfn.XLOOKUP($I3835,mapping!$M$2:$M$4,mapping!$N$2:$N$4,,0)</f>
        <v>Remote</v>
      </c>
    </row>
    <row r="3836" spans="1:17" x14ac:dyDescent="0.25">
      <c r="A3836" s="28">
        <v>2023</v>
      </c>
      <c r="B3836" s="29" t="s">
        <v>21</v>
      </c>
      <c r="C3836" s="29" t="s">
        <v>12</v>
      </c>
      <c r="D3836" s="29" t="s">
        <v>13</v>
      </c>
      <c r="E3836" s="28">
        <v>148700</v>
      </c>
      <c r="F3836" s="29" t="s">
        <v>14</v>
      </c>
      <c r="G3836" s="28">
        <v>148700</v>
      </c>
      <c r="H3836" s="29" t="s">
        <v>17</v>
      </c>
      <c r="I3836" s="28">
        <v>0</v>
      </c>
      <c r="J3836" s="29" t="s">
        <v>17</v>
      </c>
      <c r="K3836" s="29" t="s">
        <v>16</v>
      </c>
      <c r="L3836" s="29" t="str">
        <f>_xlfn.XLOOKUP($D3836,mapping!$B$2:$B$124,mapping!$A$2:$A$124,,0)</f>
        <v>Data Analyst</v>
      </c>
      <c r="M3836" s="29" t="str">
        <f>_xlfn.XLOOKUP($C3836,mapping!$J$2:$J$5,mapping!$K$2:$K$5,,0)</f>
        <v>Full-Time</v>
      </c>
      <c r="N3836" s="29" t="str">
        <f>_xlfn.XLOOKUP($B3836,mapping!$G$2:$G$5,mapping!$H$2:$H$5,,0)</f>
        <v>Senior</v>
      </c>
      <c r="O3836" s="29" t="str">
        <f>_xlfn.XLOOKUP($J3836,mapping!$D$2:$D$56,mapping!$E$2:$E$56,,0)</f>
        <v>United States</v>
      </c>
      <c r="P3836" s="29" t="str">
        <f>_xlfn.XLOOKUP($K3836,mapping!$P$2:$P$4,mapping!$Q$2:$Q$4,,0)</f>
        <v>Medium</v>
      </c>
      <c r="Q3836" s="29" t="str">
        <f>_xlfn.XLOOKUP($I3836,mapping!$M$2:$M$4,mapping!$N$2:$N$4,,0)</f>
        <v>On-site</v>
      </c>
    </row>
    <row r="3837" spans="1:17" x14ac:dyDescent="0.25">
      <c r="A3837" s="28">
        <v>2023</v>
      </c>
      <c r="B3837" s="29" t="s">
        <v>29</v>
      </c>
      <c r="C3837" s="29" t="s">
        <v>12</v>
      </c>
      <c r="D3837" s="29" t="s">
        <v>22</v>
      </c>
      <c r="E3837" s="28">
        <v>150000</v>
      </c>
      <c r="F3837" s="29" t="s">
        <v>14</v>
      </c>
      <c r="G3837" s="28">
        <v>150000</v>
      </c>
      <c r="H3837" s="29" t="s">
        <v>17</v>
      </c>
      <c r="I3837" s="28">
        <v>0</v>
      </c>
      <c r="J3837" s="29" t="s">
        <v>17</v>
      </c>
      <c r="K3837" s="29" t="s">
        <v>16</v>
      </c>
      <c r="L3837" s="29" t="str">
        <f>_xlfn.XLOOKUP($D3837,mapping!$B$2:$B$124,mapping!$A$2:$A$124,,0)</f>
        <v>Data Scientist</v>
      </c>
      <c r="M3837" s="29" t="str">
        <f>_xlfn.XLOOKUP($C3837,mapping!$J$2:$J$5,mapping!$K$2:$K$5,,0)</f>
        <v>Full-Time</v>
      </c>
      <c r="N3837" s="29" t="str">
        <f>_xlfn.XLOOKUP($B3837,mapping!$G$2:$G$5,mapping!$H$2:$H$5,,0)</f>
        <v>Junior</v>
      </c>
      <c r="O3837" s="29" t="str">
        <f>_xlfn.XLOOKUP($J3837,mapping!$D$2:$D$56,mapping!$E$2:$E$56,,0)</f>
        <v>United States</v>
      </c>
      <c r="P3837" s="29" t="str">
        <f>_xlfn.XLOOKUP($K3837,mapping!$P$2:$P$4,mapping!$Q$2:$Q$4,,0)</f>
        <v>Medium</v>
      </c>
      <c r="Q3837" s="29" t="str">
        <f>_xlfn.XLOOKUP($I3837,mapping!$M$2:$M$4,mapping!$N$2:$N$4,,0)</f>
        <v>On-site</v>
      </c>
    </row>
    <row r="3838" spans="1:17" x14ac:dyDescent="0.25">
      <c r="A3838" s="28">
        <v>2024</v>
      </c>
      <c r="B3838" s="29" t="s">
        <v>11</v>
      </c>
      <c r="C3838" s="29" t="s">
        <v>12</v>
      </c>
      <c r="D3838" s="29" t="s">
        <v>26</v>
      </c>
      <c r="E3838" s="28">
        <v>184000</v>
      </c>
      <c r="F3838" s="29" t="s">
        <v>14</v>
      </c>
      <c r="G3838" s="28">
        <v>184000</v>
      </c>
      <c r="H3838" s="29" t="s">
        <v>17</v>
      </c>
      <c r="I3838" s="28">
        <v>0</v>
      </c>
      <c r="J3838" s="29" t="s">
        <v>17</v>
      </c>
      <c r="K3838" s="29" t="s">
        <v>16</v>
      </c>
      <c r="L3838" s="29" t="str">
        <f>_xlfn.XLOOKUP($D3838,mapping!$B$2:$B$124,mapping!$A$2:$A$124,,0)</f>
        <v>Data Engineer</v>
      </c>
      <c r="M3838" s="29" t="str">
        <f>_xlfn.XLOOKUP($C3838,mapping!$J$2:$J$5,mapping!$K$2:$K$5,,0)</f>
        <v>Full-Time</v>
      </c>
      <c r="N3838" s="29" t="str">
        <f>_xlfn.XLOOKUP($B3838,mapping!$G$2:$G$5,mapping!$H$2:$H$5,,0)</f>
        <v>Mid-Level</v>
      </c>
      <c r="O3838" s="29" t="str">
        <f>_xlfn.XLOOKUP($J3838,mapping!$D$2:$D$56,mapping!$E$2:$E$56,,0)</f>
        <v>United States</v>
      </c>
      <c r="P3838" s="29" t="str">
        <f>_xlfn.XLOOKUP($K3838,mapping!$P$2:$P$4,mapping!$Q$2:$Q$4,,0)</f>
        <v>Medium</v>
      </c>
      <c r="Q3838" s="29" t="str">
        <f>_xlfn.XLOOKUP($I3838,mapping!$M$2:$M$4,mapping!$N$2:$N$4,,0)</f>
        <v>On-site</v>
      </c>
    </row>
    <row r="3839" spans="1:17" x14ac:dyDescent="0.25">
      <c r="A3839" s="28">
        <v>2023</v>
      </c>
      <c r="B3839" s="29" t="s">
        <v>29</v>
      </c>
      <c r="C3839" s="29" t="s">
        <v>12</v>
      </c>
      <c r="D3839" s="29" t="s">
        <v>158</v>
      </c>
      <c r="E3839" s="28">
        <v>56500</v>
      </c>
      <c r="F3839" s="29" t="s">
        <v>14</v>
      </c>
      <c r="G3839" s="28">
        <v>56500</v>
      </c>
      <c r="H3839" s="29" t="s">
        <v>17</v>
      </c>
      <c r="I3839" s="28">
        <v>50</v>
      </c>
      <c r="J3839" s="29" t="s">
        <v>17</v>
      </c>
      <c r="K3839" s="29" t="s">
        <v>33</v>
      </c>
      <c r="L3839" s="29" t="str">
        <f>_xlfn.XLOOKUP($D3839,mapping!$B$2:$B$124,mapping!$A$2:$A$124,,0)</f>
        <v>Data Analyst</v>
      </c>
      <c r="M3839" s="29" t="str">
        <f>_xlfn.XLOOKUP($C3839,mapping!$J$2:$J$5,mapping!$K$2:$K$5,,0)</f>
        <v>Full-Time</v>
      </c>
      <c r="N3839" s="29" t="str">
        <f>_xlfn.XLOOKUP($B3839,mapping!$G$2:$G$5,mapping!$H$2:$H$5,,0)</f>
        <v>Junior</v>
      </c>
      <c r="O3839" s="29" t="str">
        <f>_xlfn.XLOOKUP($J3839,mapping!$D$2:$D$56,mapping!$E$2:$E$56,,0)</f>
        <v>United States</v>
      </c>
      <c r="P3839" s="29" t="str">
        <f>_xlfn.XLOOKUP($K3839,mapping!$P$2:$P$4,mapping!$Q$2:$Q$4,,0)</f>
        <v>Large</v>
      </c>
      <c r="Q3839" s="29" t="str">
        <f>_xlfn.XLOOKUP($I3839,mapping!$M$2:$M$4,mapping!$N$2:$N$4,,0)</f>
        <v>Hybrid</v>
      </c>
    </row>
    <row r="3840" spans="1:17" x14ac:dyDescent="0.25">
      <c r="A3840" s="28">
        <v>2023</v>
      </c>
      <c r="B3840" s="29" t="s">
        <v>21</v>
      </c>
      <c r="C3840" s="29" t="s">
        <v>12</v>
      </c>
      <c r="D3840" s="29" t="s">
        <v>18</v>
      </c>
      <c r="E3840" s="28">
        <v>238000</v>
      </c>
      <c r="F3840" s="29" t="s">
        <v>14</v>
      </c>
      <c r="G3840" s="28">
        <v>238000</v>
      </c>
      <c r="H3840" s="29" t="s">
        <v>17</v>
      </c>
      <c r="I3840" s="28">
        <v>0</v>
      </c>
      <c r="J3840" s="29" t="s">
        <v>17</v>
      </c>
      <c r="K3840" s="29" t="s">
        <v>16</v>
      </c>
      <c r="L3840" s="29" t="str">
        <f>_xlfn.XLOOKUP($D3840,mapping!$B$2:$B$124,mapping!$A$2:$A$124,,0)</f>
        <v>Machine Learning Engineer</v>
      </c>
      <c r="M3840" s="29" t="str">
        <f>_xlfn.XLOOKUP($C3840,mapping!$J$2:$J$5,mapping!$K$2:$K$5,,0)</f>
        <v>Full-Time</v>
      </c>
      <c r="N3840" s="29" t="str">
        <f>_xlfn.XLOOKUP($B3840,mapping!$G$2:$G$5,mapping!$H$2:$H$5,,0)</f>
        <v>Senior</v>
      </c>
      <c r="O3840" s="29" t="str">
        <f>_xlfn.XLOOKUP($J3840,mapping!$D$2:$D$56,mapping!$E$2:$E$56,,0)</f>
        <v>United States</v>
      </c>
      <c r="P3840" s="29" t="str">
        <f>_xlfn.XLOOKUP($K3840,mapping!$P$2:$P$4,mapping!$Q$2:$Q$4,,0)</f>
        <v>Medium</v>
      </c>
      <c r="Q3840" s="29" t="str">
        <f>_xlfn.XLOOKUP($I3840,mapping!$M$2:$M$4,mapping!$N$2:$N$4,,0)</f>
        <v>On-site</v>
      </c>
    </row>
    <row r="3841" spans="1:17" x14ac:dyDescent="0.25">
      <c r="A3841" s="28">
        <v>2024</v>
      </c>
      <c r="B3841" s="29" t="s">
        <v>21</v>
      </c>
      <c r="C3841" s="29" t="s">
        <v>12</v>
      </c>
      <c r="D3841" s="29" t="s">
        <v>18</v>
      </c>
      <c r="E3841" s="28">
        <v>255800</v>
      </c>
      <c r="F3841" s="29" t="s">
        <v>14</v>
      </c>
      <c r="G3841" s="28">
        <v>255800</v>
      </c>
      <c r="H3841" s="29" t="s">
        <v>17</v>
      </c>
      <c r="I3841" s="28">
        <v>0</v>
      </c>
      <c r="J3841" s="29" t="s">
        <v>17</v>
      </c>
      <c r="K3841" s="29" t="s">
        <v>16</v>
      </c>
      <c r="L3841" s="29" t="str">
        <f>_xlfn.XLOOKUP($D3841,mapping!$B$2:$B$124,mapping!$A$2:$A$124,,0)</f>
        <v>Machine Learning Engineer</v>
      </c>
      <c r="M3841" s="29" t="str">
        <f>_xlfn.XLOOKUP($C3841,mapping!$J$2:$J$5,mapping!$K$2:$K$5,,0)</f>
        <v>Full-Time</v>
      </c>
      <c r="N3841" s="29" t="str">
        <f>_xlfn.XLOOKUP($B3841,mapping!$G$2:$G$5,mapping!$H$2:$H$5,,0)</f>
        <v>Senior</v>
      </c>
      <c r="O3841" s="29" t="str">
        <f>_xlfn.XLOOKUP($J3841,mapping!$D$2:$D$56,mapping!$E$2:$E$56,,0)</f>
        <v>United States</v>
      </c>
      <c r="P3841" s="29" t="str">
        <f>_xlfn.XLOOKUP($K3841,mapping!$P$2:$P$4,mapping!$Q$2:$Q$4,,0)</f>
        <v>Medium</v>
      </c>
      <c r="Q3841" s="29" t="str">
        <f>_xlfn.XLOOKUP($I3841,mapping!$M$2:$M$4,mapping!$N$2:$N$4,,0)</f>
        <v>On-site</v>
      </c>
    </row>
    <row r="3842" spans="1:17" x14ac:dyDescent="0.25">
      <c r="A3842" s="28">
        <v>2024</v>
      </c>
      <c r="B3842" s="29" t="s">
        <v>21</v>
      </c>
      <c r="C3842" s="29" t="s">
        <v>12</v>
      </c>
      <c r="D3842" s="29" t="s">
        <v>26</v>
      </c>
      <c r="E3842" s="28">
        <v>108500</v>
      </c>
      <c r="F3842" s="29" t="s">
        <v>14</v>
      </c>
      <c r="G3842" s="28">
        <v>108500</v>
      </c>
      <c r="H3842" s="29" t="s">
        <v>17</v>
      </c>
      <c r="I3842" s="28">
        <v>0</v>
      </c>
      <c r="J3842" s="29" t="s">
        <v>17</v>
      </c>
      <c r="K3842" s="29" t="s">
        <v>16</v>
      </c>
      <c r="L3842" s="29" t="str">
        <f>_xlfn.XLOOKUP($D3842,mapping!$B$2:$B$124,mapping!$A$2:$A$124,,0)</f>
        <v>Data Engineer</v>
      </c>
      <c r="M3842" s="29" t="str">
        <f>_xlfn.XLOOKUP($C3842,mapping!$J$2:$J$5,mapping!$K$2:$K$5,,0)</f>
        <v>Full-Time</v>
      </c>
      <c r="N3842" s="29" t="str">
        <f>_xlfn.XLOOKUP($B3842,mapping!$G$2:$G$5,mapping!$H$2:$H$5,,0)</f>
        <v>Senior</v>
      </c>
      <c r="O3842" s="29" t="str">
        <f>_xlfn.XLOOKUP($J3842,mapping!$D$2:$D$56,mapping!$E$2:$E$56,,0)</f>
        <v>United States</v>
      </c>
      <c r="P3842" s="29" t="str">
        <f>_xlfn.XLOOKUP($K3842,mapping!$P$2:$P$4,mapping!$Q$2:$Q$4,,0)</f>
        <v>Medium</v>
      </c>
      <c r="Q3842" s="29" t="str">
        <f>_xlfn.XLOOKUP($I3842,mapping!$M$2:$M$4,mapping!$N$2:$N$4,,0)</f>
        <v>On-site</v>
      </c>
    </row>
    <row r="3843" spans="1:17" x14ac:dyDescent="0.25">
      <c r="A3843" s="28">
        <v>2022</v>
      </c>
      <c r="B3843" s="29" t="s">
        <v>21</v>
      </c>
      <c r="C3843" s="29" t="s">
        <v>12</v>
      </c>
      <c r="D3843" s="29" t="s">
        <v>22</v>
      </c>
      <c r="E3843" s="28">
        <v>205300</v>
      </c>
      <c r="F3843" s="29" t="s">
        <v>14</v>
      </c>
      <c r="G3843" s="28">
        <v>205300</v>
      </c>
      <c r="H3843" s="29" t="s">
        <v>17</v>
      </c>
      <c r="I3843" s="28">
        <v>0</v>
      </c>
      <c r="J3843" s="29" t="s">
        <v>17</v>
      </c>
      <c r="K3843" s="29" t="s">
        <v>16</v>
      </c>
      <c r="L3843" s="29" t="str">
        <f>_xlfn.XLOOKUP($D3843,mapping!$B$2:$B$124,mapping!$A$2:$A$124,,0)</f>
        <v>Data Scientist</v>
      </c>
      <c r="M3843" s="29" t="str">
        <f>_xlfn.XLOOKUP($C3843,mapping!$J$2:$J$5,mapping!$K$2:$K$5,,0)</f>
        <v>Full-Time</v>
      </c>
      <c r="N3843" s="29" t="str">
        <f>_xlfn.XLOOKUP($B3843,mapping!$G$2:$G$5,mapping!$H$2:$H$5,,0)</f>
        <v>Senior</v>
      </c>
      <c r="O3843" s="29" t="str">
        <f>_xlfn.XLOOKUP($J3843,mapping!$D$2:$D$56,mapping!$E$2:$E$56,,0)</f>
        <v>United States</v>
      </c>
      <c r="P3843" s="29" t="str">
        <f>_xlfn.XLOOKUP($K3843,mapping!$P$2:$P$4,mapping!$Q$2:$Q$4,,0)</f>
        <v>Medium</v>
      </c>
      <c r="Q3843" s="29" t="str">
        <f>_xlfn.XLOOKUP($I3843,mapping!$M$2:$M$4,mapping!$N$2:$N$4,,0)</f>
        <v>On-site</v>
      </c>
    </row>
    <row r="3844" spans="1:17" x14ac:dyDescent="0.25">
      <c r="A3844" s="28">
        <v>2021</v>
      </c>
      <c r="B3844" s="29" t="s">
        <v>21</v>
      </c>
      <c r="C3844" s="29" t="s">
        <v>53</v>
      </c>
      <c r="D3844" s="29" t="s">
        <v>156</v>
      </c>
      <c r="E3844" s="28">
        <v>60000</v>
      </c>
      <c r="F3844" s="29" t="s">
        <v>14</v>
      </c>
      <c r="G3844" s="28">
        <v>60000</v>
      </c>
      <c r="H3844" s="29" t="s">
        <v>47</v>
      </c>
      <c r="I3844" s="28">
        <v>100</v>
      </c>
      <c r="J3844" s="29" t="s">
        <v>47</v>
      </c>
      <c r="K3844" s="29" t="s">
        <v>16</v>
      </c>
      <c r="L3844" s="29" t="str">
        <f>_xlfn.XLOOKUP($D3844,mapping!$B$2:$B$124,mapping!$A$2:$A$124,,0)</f>
        <v>Machine Learning Engineer</v>
      </c>
      <c r="M3844" s="29" t="str">
        <f>_xlfn.XLOOKUP($C3844,mapping!$J$2:$J$5,mapping!$K$2:$K$5,,0)</f>
        <v>Full-Time</v>
      </c>
      <c r="N3844" s="29" t="str">
        <f>_xlfn.XLOOKUP($B3844,mapping!$G$2:$G$5,mapping!$H$2:$H$5,,0)</f>
        <v>Senior</v>
      </c>
      <c r="O3844" s="29" t="str">
        <f>_xlfn.XLOOKUP($J3844,mapping!$D$2:$D$56,mapping!$E$2:$E$56,,0)</f>
        <v>Nigeria</v>
      </c>
      <c r="P3844" s="29" t="str">
        <f>_xlfn.XLOOKUP($K3844,mapping!$P$2:$P$4,mapping!$Q$2:$Q$4,,0)</f>
        <v>Medium</v>
      </c>
      <c r="Q3844" s="29" t="str">
        <f>_xlfn.XLOOKUP($I3844,mapping!$M$2:$M$4,mapping!$N$2:$N$4,,0)</f>
        <v>Remote</v>
      </c>
    </row>
    <row r="3845" spans="1:17" x14ac:dyDescent="0.25">
      <c r="A3845" s="28">
        <v>2023</v>
      </c>
      <c r="B3845" s="29" t="s">
        <v>21</v>
      </c>
      <c r="C3845" s="29" t="s">
        <v>12</v>
      </c>
      <c r="D3845" s="29" t="s">
        <v>51</v>
      </c>
      <c r="E3845" s="28">
        <v>222200</v>
      </c>
      <c r="F3845" s="29" t="s">
        <v>14</v>
      </c>
      <c r="G3845" s="28">
        <v>222200</v>
      </c>
      <c r="H3845" s="29" t="s">
        <v>17</v>
      </c>
      <c r="I3845" s="28">
        <v>0</v>
      </c>
      <c r="J3845" s="29" t="s">
        <v>17</v>
      </c>
      <c r="K3845" s="29" t="s">
        <v>33</v>
      </c>
      <c r="L3845" s="29" t="str">
        <f>_xlfn.XLOOKUP($D3845,mapping!$B$2:$B$124,mapping!$A$2:$A$124,,0)</f>
        <v>Applied Scientist</v>
      </c>
      <c r="M3845" s="29" t="str">
        <f>_xlfn.XLOOKUP($C3845,mapping!$J$2:$J$5,mapping!$K$2:$K$5,,0)</f>
        <v>Full-Time</v>
      </c>
      <c r="N3845" s="29" t="str">
        <f>_xlfn.XLOOKUP($B3845,mapping!$G$2:$G$5,mapping!$H$2:$H$5,,0)</f>
        <v>Senior</v>
      </c>
      <c r="O3845" s="29" t="str">
        <f>_xlfn.XLOOKUP($J3845,mapping!$D$2:$D$56,mapping!$E$2:$E$56,,0)</f>
        <v>United States</v>
      </c>
      <c r="P3845" s="29" t="str">
        <f>_xlfn.XLOOKUP($K3845,mapping!$P$2:$P$4,mapping!$Q$2:$Q$4,,0)</f>
        <v>Large</v>
      </c>
      <c r="Q3845" s="29" t="str">
        <f>_xlfn.XLOOKUP($I3845,mapping!$M$2:$M$4,mapping!$N$2:$N$4,,0)</f>
        <v>On-site</v>
      </c>
    </row>
    <row r="3846" spans="1:17" x14ac:dyDescent="0.25">
      <c r="A3846" s="28">
        <v>2024</v>
      </c>
      <c r="B3846" s="29" t="s">
        <v>21</v>
      </c>
      <c r="C3846" s="29" t="s">
        <v>12</v>
      </c>
      <c r="D3846" s="29" t="s">
        <v>18</v>
      </c>
      <c r="E3846" s="28">
        <v>189360</v>
      </c>
      <c r="F3846" s="29" t="s">
        <v>14</v>
      </c>
      <c r="G3846" s="28">
        <v>189360</v>
      </c>
      <c r="H3846" s="29" t="s">
        <v>17</v>
      </c>
      <c r="I3846" s="28">
        <v>100</v>
      </c>
      <c r="J3846" s="29" t="s">
        <v>17</v>
      </c>
      <c r="K3846" s="29" t="s">
        <v>16</v>
      </c>
      <c r="L3846" s="29" t="str">
        <f>_xlfn.XLOOKUP($D3846,mapping!$B$2:$B$124,mapping!$A$2:$A$124,,0)</f>
        <v>Machine Learning Engineer</v>
      </c>
      <c r="M3846" s="29" t="str">
        <f>_xlfn.XLOOKUP($C3846,mapping!$J$2:$J$5,mapping!$K$2:$K$5,,0)</f>
        <v>Full-Time</v>
      </c>
      <c r="N3846" s="29" t="str">
        <f>_xlfn.XLOOKUP($B3846,mapping!$G$2:$G$5,mapping!$H$2:$H$5,,0)</f>
        <v>Senior</v>
      </c>
      <c r="O3846" s="29" t="str">
        <f>_xlfn.XLOOKUP($J3846,mapping!$D$2:$D$56,mapping!$E$2:$E$56,,0)</f>
        <v>United States</v>
      </c>
      <c r="P3846" s="29" t="str">
        <f>_xlfn.XLOOKUP($K3846,mapping!$P$2:$P$4,mapping!$Q$2:$Q$4,,0)</f>
        <v>Medium</v>
      </c>
      <c r="Q3846" s="29" t="str">
        <f>_xlfn.XLOOKUP($I3846,mapping!$M$2:$M$4,mapping!$N$2:$N$4,,0)</f>
        <v>Remote</v>
      </c>
    </row>
    <row r="3847" spans="1:17" x14ac:dyDescent="0.25">
      <c r="A3847" s="28">
        <v>2023</v>
      </c>
      <c r="B3847" s="29" t="s">
        <v>21</v>
      </c>
      <c r="C3847" s="29" t="s">
        <v>12</v>
      </c>
      <c r="D3847" s="29" t="s">
        <v>69</v>
      </c>
      <c r="E3847" s="28">
        <v>68000</v>
      </c>
      <c r="F3847" s="29" t="s">
        <v>14</v>
      </c>
      <c r="G3847" s="28">
        <v>68000</v>
      </c>
      <c r="H3847" s="29" t="s">
        <v>17</v>
      </c>
      <c r="I3847" s="28">
        <v>0</v>
      </c>
      <c r="J3847" s="29" t="s">
        <v>17</v>
      </c>
      <c r="K3847" s="29" t="s">
        <v>16</v>
      </c>
      <c r="L3847" s="29" t="str">
        <f>_xlfn.XLOOKUP($D3847,mapping!$B$2:$B$124,mapping!$A$2:$A$124,,0)</f>
        <v>Data Manager</v>
      </c>
      <c r="M3847" s="29" t="str">
        <f>_xlfn.XLOOKUP($C3847,mapping!$J$2:$J$5,mapping!$K$2:$K$5,,0)</f>
        <v>Full-Time</v>
      </c>
      <c r="N3847" s="29" t="str">
        <f>_xlfn.XLOOKUP($B3847,mapping!$G$2:$G$5,mapping!$H$2:$H$5,,0)</f>
        <v>Senior</v>
      </c>
      <c r="O3847" s="29" t="str">
        <f>_xlfn.XLOOKUP($J3847,mapping!$D$2:$D$56,mapping!$E$2:$E$56,,0)</f>
        <v>United States</v>
      </c>
      <c r="P3847" s="29" t="str">
        <f>_xlfn.XLOOKUP($K3847,mapping!$P$2:$P$4,mapping!$Q$2:$Q$4,,0)</f>
        <v>Medium</v>
      </c>
      <c r="Q3847" s="29" t="str">
        <f>_xlfn.XLOOKUP($I3847,mapping!$M$2:$M$4,mapping!$N$2:$N$4,,0)</f>
        <v>On-site</v>
      </c>
    </row>
    <row r="3848" spans="1:17" x14ac:dyDescent="0.25">
      <c r="A3848" s="28">
        <v>2023</v>
      </c>
      <c r="B3848" s="29" t="s">
        <v>21</v>
      </c>
      <c r="C3848" s="29" t="s">
        <v>12</v>
      </c>
      <c r="D3848" s="29" t="s">
        <v>22</v>
      </c>
      <c r="E3848" s="28">
        <v>125000</v>
      </c>
      <c r="F3848" s="29" t="s">
        <v>14</v>
      </c>
      <c r="G3848" s="28">
        <v>125000</v>
      </c>
      <c r="H3848" s="29" t="s">
        <v>17</v>
      </c>
      <c r="I3848" s="28">
        <v>100</v>
      </c>
      <c r="J3848" s="29" t="s">
        <v>17</v>
      </c>
      <c r="K3848" s="29" t="s">
        <v>16</v>
      </c>
      <c r="L3848" s="29" t="str">
        <f>_xlfn.XLOOKUP($D3848,mapping!$B$2:$B$124,mapping!$A$2:$A$124,,0)</f>
        <v>Data Scientist</v>
      </c>
      <c r="M3848" s="29" t="str">
        <f>_xlfn.XLOOKUP($C3848,mapping!$J$2:$J$5,mapping!$K$2:$K$5,,0)</f>
        <v>Full-Time</v>
      </c>
      <c r="N3848" s="29" t="str">
        <f>_xlfn.XLOOKUP($B3848,mapping!$G$2:$G$5,mapping!$H$2:$H$5,,0)</f>
        <v>Senior</v>
      </c>
      <c r="O3848" s="29" t="str">
        <f>_xlfn.XLOOKUP($J3848,mapping!$D$2:$D$56,mapping!$E$2:$E$56,,0)</f>
        <v>United States</v>
      </c>
      <c r="P3848" s="29" t="str">
        <f>_xlfn.XLOOKUP($K3848,mapping!$P$2:$P$4,mapping!$Q$2:$Q$4,,0)</f>
        <v>Medium</v>
      </c>
      <c r="Q3848" s="29" t="str">
        <f>_xlfn.XLOOKUP($I3848,mapping!$M$2:$M$4,mapping!$N$2:$N$4,,0)</f>
        <v>Remote</v>
      </c>
    </row>
    <row r="3849" spans="1:17" x14ac:dyDescent="0.25">
      <c r="A3849" s="28">
        <v>2023</v>
      </c>
      <c r="B3849" s="29" t="s">
        <v>21</v>
      </c>
      <c r="C3849" s="29" t="s">
        <v>12</v>
      </c>
      <c r="D3849" s="29" t="s">
        <v>13</v>
      </c>
      <c r="E3849" s="28">
        <v>144100</v>
      </c>
      <c r="F3849" s="29" t="s">
        <v>14</v>
      </c>
      <c r="G3849" s="28">
        <v>144100</v>
      </c>
      <c r="H3849" s="29" t="s">
        <v>17</v>
      </c>
      <c r="I3849" s="28">
        <v>100</v>
      </c>
      <c r="J3849" s="29" t="s">
        <v>17</v>
      </c>
      <c r="K3849" s="29" t="s">
        <v>16</v>
      </c>
      <c r="L3849" s="29" t="str">
        <f>_xlfn.XLOOKUP($D3849,mapping!$B$2:$B$124,mapping!$A$2:$A$124,,0)</f>
        <v>Data Analyst</v>
      </c>
      <c r="M3849" s="29" t="str">
        <f>_xlfn.XLOOKUP($C3849,mapping!$J$2:$J$5,mapping!$K$2:$K$5,,0)</f>
        <v>Full-Time</v>
      </c>
      <c r="N3849" s="29" t="str">
        <f>_xlfn.XLOOKUP($B3849,mapping!$G$2:$G$5,mapping!$H$2:$H$5,,0)</f>
        <v>Senior</v>
      </c>
      <c r="O3849" s="29" t="str">
        <f>_xlfn.XLOOKUP($J3849,mapping!$D$2:$D$56,mapping!$E$2:$E$56,,0)</f>
        <v>United States</v>
      </c>
      <c r="P3849" s="29" t="str">
        <f>_xlfn.XLOOKUP($K3849,mapping!$P$2:$P$4,mapping!$Q$2:$Q$4,,0)</f>
        <v>Medium</v>
      </c>
      <c r="Q3849" s="29" t="str">
        <f>_xlfn.XLOOKUP($I3849,mapping!$M$2:$M$4,mapping!$N$2:$N$4,,0)</f>
        <v>Remote</v>
      </c>
    </row>
    <row r="3850" spans="1:17" x14ac:dyDescent="0.25">
      <c r="A3850" s="28">
        <v>2024</v>
      </c>
      <c r="B3850" s="29" t="s">
        <v>11</v>
      </c>
      <c r="C3850" s="29" t="s">
        <v>12</v>
      </c>
      <c r="D3850" s="29" t="s">
        <v>40</v>
      </c>
      <c r="E3850" s="28">
        <v>100000</v>
      </c>
      <c r="F3850" s="29" t="s">
        <v>14</v>
      </c>
      <c r="G3850" s="28">
        <v>100000</v>
      </c>
      <c r="H3850" s="29" t="s">
        <v>17</v>
      </c>
      <c r="I3850" s="28">
        <v>0</v>
      </c>
      <c r="J3850" s="29" t="s">
        <v>17</v>
      </c>
      <c r="K3850" s="29" t="s">
        <v>16</v>
      </c>
      <c r="L3850" s="29" t="str">
        <f>_xlfn.XLOOKUP($D3850,mapping!$B$2:$B$124,mapping!$A$2:$A$124,,0)</f>
        <v>Business Intelligence</v>
      </c>
      <c r="M3850" s="29" t="str">
        <f>_xlfn.XLOOKUP($C3850,mapping!$J$2:$J$5,mapping!$K$2:$K$5,,0)</f>
        <v>Full-Time</v>
      </c>
      <c r="N3850" s="29" t="str">
        <f>_xlfn.XLOOKUP($B3850,mapping!$G$2:$G$5,mapping!$H$2:$H$5,,0)</f>
        <v>Mid-Level</v>
      </c>
      <c r="O3850" s="29" t="str">
        <f>_xlfn.XLOOKUP($J3850,mapping!$D$2:$D$56,mapping!$E$2:$E$56,,0)</f>
        <v>United States</v>
      </c>
      <c r="P3850" s="29" t="str">
        <f>_xlfn.XLOOKUP($K3850,mapping!$P$2:$P$4,mapping!$Q$2:$Q$4,,0)</f>
        <v>Medium</v>
      </c>
      <c r="Q3850" s="29" t="str">
        <f>_xlfn.XLOOKUP($I3850,mapping!$M$2:$M$4,mapping!$N$2:$N$4,,0)</f>
        <v>On-site</v>
      </c>
    </row>
    <row r="3851" spans="1:17" x14ac:dyDescent="0.25">
      <c r="A3851" s="28">
        <v>2023</v>
      </c>
      <c r="B3851" s="29" t="s">
        <v>29</v>
      </c>
      <c r="C3851" s="29" t="s">
        <v>12</v>
      </c>
      <c r="D3851" s="29" t="s">
        <v>13</v>
      </c>
      <c r="E3851" s="28">
        <v>60000</v>
      </c>
      <c r="F3851" s="29" t="s">
        <v>14</v>
      </c>
      <c r="G3851" s="28">
        <v>60000</v>
      </c>
      <c r="H3851" s="29" t="s">
        <v>17</v>
      </c>
      <c r="I3851" s="28">
        <v>100</v>
      </c>
      <c r="J3851" s="29" t="s">
        <v>17</v>
      </c>
      <c r="K3851" s="29" t="s">
        <v>16</v>
      </c>
      <c r="L3851" s="29" t="str">
        <f>_xlfn.XLOOKUP($D3851,mapping!$B$2:$B$124,mapping!$A$2:$A$124,,0)</f>
        <v>Data Analyst</v>
      </c>
      <c r="M3851" s="29" t="str">
        <f>_xlfn.XLOOKUP($C3851,mapping!$J$2:$J$5,mapping!$K$2:$K$5,,0)</f>
        <v>Full-Time</v>
      </c>
      <c r="N3851" s="29" t="str">
        <f>_xlfn.XLOOKUP($B3851,mapping!$G$2:$G$5,mapping!$H$2:$H$5,,0)</f>
        <v>Junior</v>
      </c>
      <c r="O3851" s="29" t="str">
        <f>_xlfn.XLOOKUP($J3851,mapping!$D$2:$D$56,mapping!$E$2:$E$56,,0)</f>
        <v>United States</v>
      </c>
      <c r="P3851" s="29" t="str">
        <f>_xlfn.XLOOKUP($K3851,mapping!$P$2:$P$4,mapping!$Q$2:$Q$4,,0)</f>
        <v>Medium</v>
      </c>
      <c r="Q3851" s="29" t="str">
        <f>_xlfn.XLOOKUP($I3851,mapping!$M$2:$M$4,mapping!$N$2:$N$4,,0)</f>
        <v>Remote</v>
      </c>
    </row>
    <row r="3852" spans="1:17" x14ac:dyDescent="0.25">
      <c r="A3852" s="28">
        <v>2022</v>
      </c>
      <c r="B3852" s="29" t="s">
        <v>21</v>
      </c>
      <c r="C3852" s="29" t="s">
        <v>12</v>
      </c>
      <c r="D3852" s="29" t="s">
        <v>13</v>
      </c>
      <c r="E3852" s="28">
        <v>61300</v>
      </c>
      <c r="F3852" s="29" t="s">
        <v>14</v>
      </c>
      <c r="G3852" s="28">
        <v>61300</v>
      </c>
      <c r="H3852" s="29" t="s">
        <v>45</v>
      </c>
      <c r="I3852" s="28">
        <v>100</v>
      </c>
      <c r="J3852" s="29" t="s">
        <v>45</v>
      </c>
      <c r="K3852" s="29" t="s">
        <v>16</v>
      </c>
      <c r="L3852" s="29" t="str">
        <f>_xlfn.XLOOKUP($D3852,mapping!$B$2:$B$124,mapping!$A$2:$A$124,,0)</f>
        <v>Data Analyst</v>
      </c>
      <c r="M3852" s="29" t="str">
        <f>_xlfn.XLOOKUP($C3852,mapping!$J$2:$J$5,mapping!$K$2:$K$5,,0)</f>
        <v>Full-Time</v>
      </c>
      <c r="N3852" s="29" t="str">
        <f>_xlfn.XLOOKUP($B3852,mapping!$G$2:$G$5,mapping!$H$2:$H$5,,0)</f>
        <v>Senior</v>
      </c>
      <c r="O3852" s="29" t="str">
        <f>_xlfn.XLOOKUP($J3852,mapping!$D$2:$D$56,mapping!$E$2:$E$56,,0)</f>
        <v>Canada</v>
      </c>
      <c r="P3852" s="29" t="str">
        <f>_xlfn.XLOOKUP($K3852,mapping!$P$2:$P$4,mapping!$Q$2:$Q$4,,0)</f>
        <v>Medium</v>
      </c>
      <c r="Q3852" s="29" t="str">
        <f>_xlfn.XLOOKUP($I3852,mapping!$M$2:$M$4,mapping!$N$2:$N$4,,0)</f>
        <v>Remote</v>
      </c>
    </row>
    <row r="3853" spans="1:17" x14ac:dyDescent="0.25">
      <c r="A3853" s="28">
        <v>2023</v>
      </c>
      <c r="B3853" s="29" t="s">
        <v>11</v>
      </c>
      <c r="C3853" s="29" t="s">
        <v>12</v>
      </c>
      <c r="D3853" s="29" t="s">
        <v>68</v>
      </c>
      <c r="E3853" s="28">
        <v>35000</v>
      </c>
      <c r="F3853" s="29" t="s">
        <v>27</v>
      </c>
      <c r="G3853" s="28">
        <v>43064</v>
      </c>
      <c r="H3853" s="29" t="s">
        <v>28</v>
      </c>
      <c r="I3853" s="28">
        <v>0</v>
      </c>
      <c r="J3853" s="29" t="s">
        <v>28</v>
      </c>
      <c r="K3853" s="29" t="s">
        <v>16</v>
      </c>
      <c r="L3853" s="29" t="str">
        <f>_xlfn.XLOOKUP($D3853,mapping!$B$2:$B$124,mapping!$A$2:$A$124,,0)</f>
        <v>Data Analyst</v>
      </c>
      <c r="M3853" s="29" t="str">
        <f>_xlfn.XLOOKUP($C3853,mapping!$J$2:$J$5,mapping!$K$2:$K$5,,0)</f>
        <v>Full-Time</v>
      </c>
      <c r="N3853" s="29" t="str">
        <f>_xlfn.XLOOKUP($B3853,mapping!$G$2:$G$5,mapping!$H$2:$H$5,,0)</f>
        <v>Mid-Level</v>
      </c>
      <c r="O3853" s="29" t="str">
        <f>_xlfn.XLOOKUP($J3853,mapping!$D$2:$D$56,mapping!$E$2:$E$56,,0)</f>
        <v>United Kingdom</v>
      </c>
      <c r="P3853" s="29" t="str">
        <f>_xlfn.XLOOKUP($K3853,mapping!$P$2:$P$4,mapping!$Q$2:$Q$4,,0)</f>
        <v>Medium</v>
      </c>
      <c r="Q3853" s="29" t="str">
        <f>_xlfn.XLOOKUP($I3853,mapping!$M$2:$M$4,mapping!$N$2:$N$4,,0)</f>
        <v>On-site</v>
      </c>
    </row>
    <row r="3854" spans="1:17" x14ac:dyDescent="0.25">
      <c r="A3854" s="28">
        <v>2023</v>
      </c>
      <c r="B3854" s="29" t="s">
        <v>21</v>
      </c>
      <c r="C3854" s="29" t="s">
        <v>12</v>
      </c>
      <c r="D3854" s="29" t="s">
        <v>18</v>
      </c>
      <c r="E3854" s="28">
        <v>266500</v>
      </c>
      <c r="F3854" s="29" t="s">
        <v>14</v>
      </c>
      <c r="G3854" s="28">
        <v>266500</v>
      </c>
      <c r="H3854" s="29" t="s">
        <v>17</v>
      </c>
      <c r="I3854" s="28">
        <v>0</v>
      </c>
      <c r="J3854" s="29" t="s">
        <v>17</v>
      </c>
      <c r="K3854" s="29" t="s">
        <v>16</v>
      </c>
      <c r="L3854" s="29" t="str">
        <f>_xlfn.XLOOKUP($D3854,mapping!$B$2:$B$124,mapping!$A$2:$A$124,,0)</f>
        <v>Machine Learning Engineer</v>
      </c>
      <c r="M3854" s="29" t="str">
        <f>_xlfn.XLOOKUP($C3854,mapping!$J$2:$J$5,mapping!$K$2:$K$5,,0)</f>
        <v>Full-Time</v>
      </c>
      <c r="N3854" s="29" t="str">
        <f>_xlfn.XLOOKUP($B3854,mapping!$G$2:$G$5,mapping!$H$2:$H$5,,0)</f>
        <v>Senior</v>
      </c>
      <c r="O3854" s="29" t="str">
        <f>_xlfn.XLOOKUP($J3854,mapping!$D$2:$D$56,mapping!$E$2:$E$56,,0)</f>
        <v>United States</v>
      </c>
      <c r="P3854" s="29" t="str">
        <f>_xlfn.XLOOKUP($K3854,mapping!$P$2:$P$4,mapping!$Q$2:$Q$4,,0)</f>
        <v>Medium</v>
      </c>
      <c r="Q3854" s="29" t="str">
        <f>_xlfn.XLOOKUP($I3854,mapping!$M$2:$M$4,mapping!$N$2:$N$4,,0)</f>
        <v>On-site</v>
      </c>
    </row>
    <row r="3855" spans="1:17" x14ac:dyDescent="0.25">
      <c r="A3855" s="28">
        <v>2024</v>
      </c>
      <c r="B3855" s="29" t="s">
        <v>11</v>
      </c>
      <c r="C3855" s="29" t="s">
        <v>12</v>
      </c>
      <c r="D3855" s="29" t="s">
        <v>22</v>
      </c>
      <c r="E3855" s="28">
        <v>120000</v>
      </c>
      <c r="F3855" s="29" t="s">
        <v>14</v>
      </c>
      <c r="G3855" s="28">
        <v>120000</v>
      </c>
      <c r="H3855" s="29" t="s">
        <v>17</v>
      </c>
      <c r="I3855" s="28">
        <v>100</v>
      </c>
      <c r="J3855" s="29" t="s">
        <v>17</v>
      </c>
      <c r="K3855" s="29" t="s">
        <v>16</v>
      </c>
      <c r="L3855" s="29" t="str">
        <f>_xlfn.XLOOKUP($D3855,mapping!$B$2:$B$124,mapping!$A$2:$A$124,,0)</f>
        <v>Data Scientist</v>
      </c>
      <c r="M3855" s="29" t="str">
        <f>_xlfn.XLOOKUP($C3855,mapping!$J$2:$J$5,mapping!$K$2:$K$5,,0)</f>
        <v>Full-Time</v>
      </c>
      <c r="N3855" s="29" t="str">
        <f>_xlfn.XLOOKUP($B3855,mapping!$G$2:$G$5,mapping!$H$2:$H$5,,0)</f>
        <v>Mid-Level</v>
      </c>
      <c r="O3855" s="29" t="str">
        <f>_xlfn.XLOOKUP($J3855,mapping!$D$2:$D$56,mapping!$E$2:$E$56,,0)</f>
        <v>United States</v>
      </c>
      <c r="P3855" s="29" t="str">
        <f>_xlfn.XLOOKUP($K3855,mapping!$P$2:$P$4,mapping!$Q$2:$Q$4,,0)</f>
        <v>Medium</v>
      </c>
      <c r="Q3855" s="29" t="str">
        <f>_xlfn.XLOOKUP($I3855,mapping!$M$2:$M$4,mapping!$N$2:$N$4,,0)</f>
        <v>Remote</v>
      </c>
    </row>
    <row r="3856" spans="1:17" x14ac:dyDescent="0.25">
      <c r="A3856" s="28">
        <v>2022</v>
      </c>
      <c r="B3856" s="29" t="s">
        <v>21</v>
      </c>
      <c r="C3856" s="29" t="s">
        <v>12</v>
      </c>
      <c r="D3856" s="29" t="s">
        <v>22</v>
      </c>
      <c r="E3856" s="28">
        <v>141525</v>
      </c>
      <c r="F3856" s="29" t="s">
        <v>14</v>
      </c>
      <c r="G3856" s="28">
        <v>141525</v>
      </c>
      <c r="H3856" s="29" t="s">
        <v>17</v>
      </c>
      <c r="I3856" s="28">
        <v>100</v>
      </c>
      <c r="J3856" s="29" t="s">
        <v>17</v>
      </c>
      <c r="K3856" s="29" t="s">
        <v>16</v>
      </c>
      <c r="L3856" s="29" t="str">
        <f>_xlfn.XLOOKUP($D3856,mapping!$B$2:$B$124,mapping!$A$2:$A$124,,0)</f>
        <v>Data Scientist</v>
      </c>
      <c r="M3856" s="29" t="str">
        <f>_xlfn.XLOOKUP($C3856,mapping!$J$2:$J$5,mapping!$K$2:$K$5,,0)</f>
        <v>Full-Time</v>
      </c>
      <c r="N3856" s="29" t="str">
        <f>_xlfn.XLOOKUP($B3856,mapping!$G$2:$G$5,mapping!$H$2:$H$5,,0)</f>
        <v>Senior</v>
      </c>
      <c r="O3856" s="29" t="str">
        <f>_xlfn.XLOOKUP($J3856,mapping!$D$2:$D$56,mapping!$E$2:$E$56,,0)</f>
        <v>United States</v>
      </c>
      <c r="P3856" s="29" t="str">
        <f>_xlfn.XLOOKUP($K3856,mapping!$P$2:$P$4,mapping!$Q$2:$Q$4,,0)</f>
        <v>Medium</v>
      </c>
      <c r="Q3856" s="29" t="str">
        <f>_xlfn.XLOOKUP($I3856,mapping!$M$2:$M$4,mapping!$N$2:$N$4,,0)</f>
        <v>Remote</v>
      </c>
    </row>
    <row r="3857" spans="1:17" x14ac:dyDescent="0.25">
      <c r="A3857" s="28">
        <v>2023</v>
      </c>
      <c r="B3857" s="29" t="s">
        <v>11</v>
      </c>
      <c r="C3857" s="29" t="s">
        <v>12</v>
      </c>
      <c r="D3857" s="29" t="s">
        <v>18</v>
      </c>
      <c r="E3857" s="28">
        <v>237400</v>
      </c>
      <c r="F3857" s="29" t="s">
        <v>14</v>
      </c>
      <c r="G3857" s="28">
        <v>237400</v>
      </c>
      <c r="H3857" s="29" t="s">
        <v>17</v>
      </c>
      <c r="I3857" s="28">
        <v>0</v>
      </c>
      <c r="J3857" s="29" t="s">
        <v>17</v>
      </c>
      <c r="K3857" s="29" t="s">
        <v>16</v>
      </c>
      <c r="L3857" s="29" t="str">
        <f>_xlfn.XLOOKUP($D3857,mapping!$B$2:$B$124,mapping!$A$2:$A$124,,0)</f>
        <v>Machine Learning Engineer</v>
      </c>
      <c r="M3857" s="29" t="str">
        <f>_xlfn.XLOOKUP($C3857,mapping!$J$2:$J$5,mapping!$K$2:$K$5,,0)</f>
        <v>Full-Time</v>
      </c>
      <c r="N3857" s="29" t="str">
        <f>_xlfn.XLOOKUP($B3857,mapping!$G$2:$G$5,mapping!$H$2:$H$5,,0)</f>
        <v>Mid-Level</v>
      </c>
      <c r="O3857" s="29" t="str">
        <f>_xlfn.XLOOKUP($J3857,mapping!$D$2:$D$56,mapping!$E$2:$E$56,,0)</f>
        <v>United States</v>
      </c>
      <c r="P3857" s="29" t="str">
        <f>_xlfn.XLOOKUP($K3857,mapping!$P$2:$P$4,mapping!$Q$2:$Q$4,,0)</f>
        <v>Medium</v>
      </c>
      <c r="Q3857" s="29" t="str">
        <f>_xlfn.XLOOKUP($I3857,mapping!$M$2:$M$4,mapping!$N$2:$N$4,,0)</f>
        <v>On-site</v>
      </c>
    </row>
    <row r="3858" spans="1:17" x14ac:dyDescent="0.25">
      <c r="A3858" s="28">
        <v>2023</v>
      </c>
      <c r="B3858" s="29" t="s">
        <v>29</v>
      </c>
      <c r="C3858" s="29" t="s">
        <v>12</v>
      </c>
      <c r="D3858" s="29" t="s">
        <v>40</v>
      </c>
      <c r="E3858" s="28">
        <v>100000</v>
      </c>
      <c r="F3858" s="29" t="s">
        <v>14</v>
      </c>
      <c r="G3858" s="28">
        <v>100000</v>
      </c>
      <c r="H3858" s="29" t="s">
        <v>17</v>
      </c>
      <c r="I3858" s="28">
        <v>0</v>
      </c>
      <c r="J3858" s="29" t="s">
        <v>17</v>
      </c>
      <c r="K3858" s="29" t="s">
        <v>16</v>
      </c>
      <c r="L3858" s="29" t="str">
        <f>_xlfn.XLOOKUP($D3858,mapping!$B$2:$B$124,mapping!$A$2:$A$124,,0)</f>
        <v>Business Intelligence</v>
      </c>
      <c r="M3858" s="29" t="str">
        <f>_xlfn.XLOOKUP($C3858,mapping!$J$2:$J$5,mapping!$K$2:$K$5,,0)</f>
        <v>Full-Time</v>
      </c>
      <c r="N3858" s="29" t="str">
        <f>_xlfn.XLOOKUP($B3858,mapping!$G$2:$G$5,mapping!$H$2:$H$5,,0)</f>
        <v>Junior</v>
      </c>
      <c r="O3858" s="29" t="str">
        <f>_xlfn.XLOOKUP($J3858,mapping!$D$2:$D$56,mapping!$E$2:$E$56,,0)</f>
        <v>United States</v>
      </c>
      <c r="P3858" s="29" t="str">
        <f>_xlfn.XLOOKUP($K3858,mapping!$P$2:$P$4,mapping!$Q$2:$Q$4,,0)</f>
        <v>Medium</v>
      </c>
      <c r="Q3858" s="29" t="str">
        <f>_xlfn.XLOOKUP($I3858,mapping!$M$2:$M$4,mapping!$N$2:$N$4,,0)</f>
        <v>On-site</v>
      </c>
    </row>
    <row r="3859" spans="1:17" x14ac:dyDescent="0.25">
      <c r="A3859" s="28">
        <v>2023</v>
      </c>
      <c r="B3859" s="29" t="s">
        <v>21</v>
      </c>
      <c r="C3859" s="29" t="s">
        <v>12</v>
      </c>
      <c r="D3859" s="29" t="s">
        <v>60</v>
      </c>
      <c r="E3859" s="28">
        <v>235000</v>
      </c>
      <c r="F3859" s="29" t="s">
        <v>14</v>
      </c>
      <c r="G3859" s="28">
        <v>235000</v>
      </c>
      <c r="H3859" s="29" t="s">
        <v>17</v>
      </c>
      <c r="I3859" s="28">
        <v>0</v>
      </c>
      <c r="J3859" s="29" t="s">
        <v>17</v>
      </c>
      <c r="K3859" s="29" t="s">
        <v>16</v>
      </c>
      <c r="L3859" s="29" t="str">
        <f>_xlfn.XLOOKUP($D3859,mapping!$B$2:$B$124,mapping!$A$2:$A$124,,0)</f>
        <v>Machine Learning Engineer</v>
      </c>
      <c r="M3859" s="29" t="str">
        <f>_xlfn.XLOOKUP($C3859,mapping!$J$2:$J$5,mapping!$K$2:$K$5,,0)</f>
        <v>Full-Time</v>
      </c>
      <c r="N3859" s="29" t="str">
        <f>_xlfn.XLOOKUP($B3859,mapping!$G$2:$G$5,mapping!$H$2:$H$5,,0)</f>
        <v>Senior</v>
      </c>
      <c r="O3859" s="29" t="str">
        <f>_xlfn.XLOOKUP($J3859,mapping!$D$2:$D$56,mapping!$E$2:$E$56,,0)</f>
        <v>United States</v>
      </c>
      <c r="P3859" s="29" t="str">
        <f>_xlfn.XLOOKUP($K3859,mapping!$P$2:$P$4,mapping!$Q$2:$Q$4,,0)</f>
        <v>Medium</v>
      </c>
      <c r="Q3859" s="29" t="str">
        <f>_xlfn.XLOOKUP($I3859,mapping!$M$2:$M$4,mapping!$N$2:$N$4,,0)</f>
        <v>On-site</v>
      </c>
    </row>
    <row r="3860" spans="1:17" x14ac:dyDescent="0.25">
      <c r="A3860" s="28">
        <v>2023</v>
      </c>
      <c r="B3860" s="29" t="s">
        <v>21</v>
      </c>
      <c r="C3860" s="29" t="s">
        <v>12</v>
      </c>
      <c r="D3860" s="29" t="s">
        <v>69</v>
      </c>
      <c r="E3860" s="28">
        <v>105200</v>
      </c>
      <c r="F3860" s="29" t="s">
        <v>14</v>
      </c>
      <c r="G3860" s="28">
        <v>105200</v>
      </c>
      <c r="H3860" s="29" t="s">
        <v>17</v>
      </c>
      <c r="I3860" s="28">
        <v>0</v>
      </c>
      <c r="J3860" s="29" t="s">
        <v>17</v>
      </c>
      <c r="K3860" s="29" t="s">
        <v>16</v>
      </c>
      <c r="L3860" s="29" t="str">
        <f>_xlfn.XLOOKUP($D3860,mapping!$B$2:$B$124,mapping!$A$2:$A$124,,0)</f>
        <v>Data Manager</v>
      </c>
      <c r="M3860" s="29" t="str">
        <f>_xlfn.XLOOKUP($C3860,mapping!$J$2:$J$5,mapping!$K$2:$K$5,,0)</f>
        <v>Full-Time</v>
      </c>
      <c r="N3860" s="29" t="str">
        <f>_xlfn.XLOOKUP($B3860,mapping!$G$2:$G$5,mapping!$H$2:$H$5,,0)</f>
        <v>Senior</v>
      </c>
      <c r="O3860" s="29" t="str">
        <f>_xlfn.XLOOKUP($J3860,mapping!$D$2:$D$56,mapping!$E$2:$E$56,,0)</f>
        <v>United States</v>
      </c>
      <c r="P3860" s="29" t="str">
        <f>_xlfn.XLOOKUP($K3860,mapping!$P$2:$P$4,mapping!$Q$2:$Q$4,,0)</f>
        <v>Medium</v>
      </c>
      <c r="Q3860" s="29" t="str">
        <f>_xlfn.XLOOKUP($I3860,mapping!$M$2:$M$4,mapping!$N$2:$N$4,,0)</f>
        <v>On-site</v>
      </c>
    </row>
    <row r="3861" spans="1:17" x14ac:dyDescent="0.25">
      <c r="A3861" s="28">
        <v>2024</v>
      </c>
      <c r="B3861" s="29" t="s">
        <v>11</v>
      </c>
      <c r="C3861" s="29" t="s">
        <v>12</v>
      </c>
      <c r="D3861" s="29" t="s">
        <v>22</v>
      </c>
      <c r="E3861" s="28">
        <v>105000</v>
      </c>
      <c r="F3861" s="29" t="s">
        <v>14</v>
      </c>
      <c r="G3861" s="28">
        <v>105000</v>
      </c>
      <c r="H3861" s="29" t="s">
        <v>17</v>
      </c>
      <c r="I3861" s="28">
        <v>0</v>
      </c>
      <c r="J3861" s="29" t="s">
        <v>17</v>
      </c>
      <c r="K3861" s="29" t="s">
        <v>16</v>
      </c>
      <c r="L3861" s="29" t="str">
        <f>_xlfn.XLOOKUP($D3861,mapping!$B$2:$B$124,mapping!$A$2:$A$124,,0)</f>
        <v>Data Scientist</v>
      </c>
      <c r="M3861" s="29" t="str">
        <f>_xlfn.XLOOKUP($C3861,mapping!$J$2:$J$5,mapping!$K$2:$K$5,,0)</f>
        <v>Full-Time</v>
      </c>
      <c r="N3861" s="29" t="str">
        <f>_xlfn.XLOOKUP($B3861,mapping!$G$2:$G$5,mapping!$H$2:$H$5,,0)</f>
        <v>Mid-Level</v>
      </c>
      <c r="O3861" s="29" t="str">
        <f>_xlfn.XLOOKUP($J3861,mapping!$D$2:$D$56,mapping!$E$2:$E$56,,0)</f>
        <v>United States</v>
      </c>
      <c r="P3861" s="29" t="str">
        <f>_xlfn.XLOOKUP($K3861,mapping!$P$2:$P$4,mapping!$Q$2:$Q$4,,0)</f>
        <v>Medium</v>
      </c>
      <c r="Q3861" s="29" t="str">
        <f>_xlfn.XLOOKUP($I3861,mapping!$M$2:$M$4,mapping!$N$2:$N$4,,0)</f>
        <v>On-site</v>
      </c>
    </row>
    <row r="3862" spans="1:17" x14ac:dyDescent="0.25">
      <c r="A3862" s="28">
        <v>2024</v>
      </c>
      <c r="B3862" s="29" t="s">
        <v>21</v>
      </c>
      <c r="C3862" s="29" t="s">
        <v>12</v>
      </c>
      <c r="D3862" s="29" t="s">
        <v>34</v>
      </c>
      <c r="E3862" s="28">
        <v>337300</v>
      </c>
      <c r="F3862" s="29" t="s">
        <v>14</v>
      </c>
      <c r="G3862" s="28">
        <v>337300</v>
      </c>
      <c r="H3862" s="29" t="s">
        <v>17</v>
      </c>
      <c r="I3862" s="28">
        <v>0</v>
      </c>
      <c r="J3862" s="29" t="s">
        <v>17</v>
      </c>
      <c r="K3862" s="29" t="s">
        <v>16</v>
      </c>
      <c r="L3862" s="29" t="str">
        <f>_xlfn.XLOOKUP($D3862,mapping!$B$2:$B$124,mapping!$A$2:$A$124,,0)</f>
        <v>Researcher</v>
      </c>
      <c r="M3862" s="29" t="str">
        <f>_xlfn.XLOOKUP($C3862,mapping!$J$2:$J$5,mapping!$K$2:$K$5,,0)</f>
        <v>Full-Time</v>
      </c>
      <c r="N3862" s="29" t="str">
        <f>_xlfn.XLOOKUP($B3862,mapping!$G$2:$G$5,mapping!$H$2:$H$5,,0)</f>
        <v>Senior</v>
      </c>
      <c r="O3862" s="29" t="str">
        <f>_xlfn.XLOOKUP($J3862,mapping!$D$2:$D$56,mapping!$E$2:$E$56,,0)</f>
        <v>United States</v>
      </c>
      <c r="P3862" s="29" t="str">
        <f>_xlfn.XLOOKUP($K3862,mapping!$P$2:$P$4,mapping!$Q$2:$Q$4,,0)</f>
        <v>Medium</v>
      </c>
      <c r="Q3862" s="29" t="str">
        <f>_xlfn.XLOOKUP($I3862,mapping!$M$2:$M$4,mapping!$N$2:$N$4,,0)</f>
        <v>On-site</v>
      </c>
    </row>
    <row r="3863" spans="1:17" x14ac:dyDescent="0.25">
      <c r="A3863" s="28">
        <v>2024</v>
      </c>
      <c r="B3863" s="29" t="s">
        <v>11</v>
      </c>
      <c r="C3863" s="29" t="s">
        <v>12</v>
      </c>
      <c r="D3863" s="29" t="s">
        <v>26</v>
      </c>
      <c r="E3863" s="28">
        <v>37200</v>
      </c>
      <c r="F3863" s="29" t="s">
        <v>27</v>
      </c>
      <c r="G3863" s="28">
        <v>46500</v>
      </c>
      <c r="H3863" s="29" t="s">
        <v>28</v>
      </c>
      <c r="I3863" s="28">
        <v>0</v>
      </c>
      <c r="J3863" s="29" t="s">
        <v>28</v>
      </c>
      <c r="K3863" s="29" t="s">
        <v>16</v>
      </c>
      <c r="L3863" s="29" t="str">
        <f>_xlfn.XLOOKUP($D3863,mapping!$B$2:$B$124,mapping!$A$2:$A$124,,0)</f>
        <v>Data Engineer</v>
      </c>
      <c r="M3863" s="29" t="str">
        <f>_xlfn.XLOOKUP($C3863,mapping!$J$2:$J$5,mapping!$K$2:$K$5,,0)</f>
        <v>Full-Time</v>
      </c>
      <c r="N3863" s="29" t="str">
        <f>_xlfn.XLOOKUP($B3863,mapping!$G$2:$G$5,mapping!$H$2:$H$5,,0)</f>
        <v>Mid-Level</v>
      </c>
      <c r="O3863" s="29" t="str">
        <f>_xlfn.XLOOKUP($J3863,mapping!$D$2:$D$56,mapping!$E$2:$E$56,,0)</f>
        <v>United Kingdom</v>
      </c>
      <c r="P3863" s="29" t="str">
        <f>_xlfn.XLOOKUP($K3863,mapping!$P$2:$P$4,mapping!$Q$2:$Q$4,,0)</f>
        <v>Medium</v>
      </c>
      <c r="Q3863" s="29" t="str">
        <f>_xlfn.XLOOKUP($I3863,mapping!$M$2:$M$4,mapping!$N$2:$N$4,,0)</f>
        <v>On-site</v>
      </c>
    </row>
    <row r="3864" spans="1:17" x14ac:dyDescent="0.25">
      <c r="A3864" s="28">
        <v>2024</v>
      </c>
      <c r="B3864" s="29" t="s">
        <v>11</v>
      </c>
      <c r="C3864" s="29" t="s">
        <v>12</v>
      </c>
      <c r="D3864" s="29" t="s">
        <v>13</v>
      </c>
      <c r="E3864" s="28">
        <v>160000</v>
      </c>
      <c r="F3864" s="29" t="s">
        <v>14</v>
      </c>
      <c r="G3864" s="28">
        <v>160000</v>
      </c>
      <c r="H3864" s="29" t="s">
        <v>17</v>
      </c>
      <c r="I3864" s="28">
        <v>100</v>
      </c>
      <c r="J3864" s="29" t="s">
        <v>17</v>
      </c>
      <c r="K3864" s="29" t="s">
        <v>16</v>
      </c>
      <c r="L3864" s="29" t="str">
        <f>_xlfn.XLOOKUP($D3864,mapping!$B$2:$B$124,mapping!$A$2:$A$124,,0)</f>
        <v>Data Analyst</v>
      </c>
      <c r="M3864" s="29" t="str">
        <f>_xlfn.XLOOKUP($C3864,mapping!$J$2:$J$5,mapping!$K$2:$K$5,,0)</f>
        <v>Full-Time</v>
      </c>
      <c r="N3864" s="29" t="str">
        <f>_xlfn.XLOOKUP($B3864,mapping!$G$2:$G$5,mapping!$H$2:$H$5,,0)</f>
        <v>Mid-Level</v>
      </c>
      <c r="O3864" s="29" t="str">
        <f>_xlfn.XLOOKUP($J3864,mapping!$D$2:$D$56,mapping!$E$2:$E$56,,0)</f>
        <v>United States</v>
      </c>
      <c r="P3864" s="29" t="str">
        <f>_xlfn.XLOOKUP($K3864,mapping!$P$2:$P$4,mapping!$Q$2:$Q$4,,0)</f>
        <v>Medium</v>
      </c>
      <c r="Q3864" s="29" t="str">
        <f>_xlfn.XLOOKUP($I3864,mapping!$M$2:$M$4,mapping!$N$2:$N$4,,0)</f>
        <v>Remote</v>
      </c>
    </row>
    <row r="3865" spans="1:17" x14ac:dyDescent="0.25">
      <c r="A3865" s="28">
        <v>2023</v>
      </c>
      <c r="B3865" s="29" t="s">
        <v>11</v>
      </c>
      <c r="C3865" s="29" t="s">
        <v>12</v>
      </c>
      <c r="D3865" s="29" t="s">
        <v>22</v>
      </c>
      <c r="E3865" s="28">
        <v>162000</v>
      </c>
      <c r="F3865" s="29" t="s">
        <v>14</v>
      </c>
      <c r="G3865" s="28">
        <v>162000</v>
      </c>
      <c r="H3865" s="29" t="s">
        <v>17</v>
      </c>
      <c r="I3865" s="28">
        <v>0</v>
      </c>
      <c r="J3865" s="29" t="s">
        <v>17</v>
      </c>
      <c r="K3865" s="29" t="s">
        <v>16</v>
      </c>
      <c r="L3865" s="29" t="str">
        <f>_xlfn.XLOOKUP($D3865,mapping!$B$2:$B$124,mapping!$A$2:$A$124,,0)</f>
        <v>Data Scientist</v>
      </c>
      <c r="M3865" s="29" t="str">
        <f>_xlfn.XLOOKUP($C3865,mapping!$J$2:$J$5,mapping!$K$2:$K$5,,0)</f>
        <v>Full-Time</v>
      </c>
      <c r="N3865" s="29" t="str">
        <f>_xlfn.XLOOKUP($B3865,mapping!$G$2:$G$5,mapping!$H$2:$H$5,,0)</f>
        <v>Mid-Level</v>
      </c>
      <c r="O3865" s="29" t="str">
        <f>_xlfn.XLOOKUP($J3865,mapping!$D$2:$D$56,mapping!$E$2:$E$56,,0)</f>
        <v>United States</v>
      </c>
      <c r="P3865" s="29" t="str">
        <f>_xlfn.XLOOKUP($K3865,mapping!$P$2:$P$4,mapping!$Q$2:$Q$4,,0)</f>
        <v>Medium</v>
      </c>
      <c r="Q3865" s="29" t="str">
        <f>_xlfn.XLOOKUP($I3865,mapping!$M$2:$M$4,mapping!$N$2:$N$4,,0)</f>
        <v>On-site</v>
      </c>
    </row>
    <row r="3866" spans="1:17" x14ac:dyDescent="0.25">
      <c r="A3866" s="28">
        <v>2024</v>
      </c>
      <c r="B3866" s="29" t="s">
        <v>21</v>
      </c>
      <c r="C3866" s="29" t="s">
        <v>12</v>
      </c>
      <c r="D3866" s="29" t="s">
        <v>18</v>
      </c>
      <c r="E3866" s="28">
        <v>309000</v>
      </c>
      <c r="F3866" s="29" t="s">
        <v>14</v>
      </c>
      <c r="G3866" s="28">
        <v>309000</v>
      </c>
      <c r="H3866" s="29" t="s">
        <v>17</v>
      </c>
      <c r="I3866" s="28">
        <v>0</v>
      </c>
      <c r="J3866" s="29" t="s">
        <v>17</v>
      </c>
      <c r="K3866" s="29" t="s">
        <v>16</v>
      </c>
      <c r="L3866" s="29" t="str">
        <f>_xlfn.XLOOKUP($D3866,mapping!$B$2:$B$124,mapping!$A$2:$A$124,,0)</f>
        <v>Machine Learning Engineer</v>
      </c>
      <c r="M3866" s="29" t="str">
        <f>_xlfn.XLOOKUP($C3866,mapping!$J$2:$J$5,mapping!$K$2:$K$5,,0)</f>
        <v>Full-Time</v>
      </c>
      <c r="N3866" s="29" t="str">
        <f>_xlfn.XLOOKUP($B3866,mapping!$G$2:$G$5,mapping!$H$2:$H$5,,0)</f>
        <v>Senior</v>
      </c>
      <c r="O3866" s="29" t="str">
        <f>_xlfn.XLOOKUP($J3866,mapping!$D$2:$D$56,mapping!$E$2:$E$56,,0)</f>
        <v>United States</v>
      </c>
      <c r="P3866" s="29" t="str">
        <f>_xlfn.XLOOKUP($K3866,mapping!$P$2:$P$4,mapping!$Q$2:$Q$4,,0)</f>
        <v>Medium</v>
      </c>
      <c r="Q3866" s="29" t="str">
        <f>_xlfn.XLOOKUP($I3866,mapping!$M$2:$M$4,mapping!$N$2:$N$4,,0)</f>
        <v>On-site</v>
      </c>
    </row>
    <row r="3867" spans="1:17" x14ac:dyDescent="0.25">
      <c r="A3867" s="28">
        <v>2023</v>
      </c>
      <c r="B3867" s="29" t="s">
        <v>21</v>
      </c>
      <c r="C3867" s="29" t="s">
        <v>12</v>
      </c>
      <c r="D3867" s="29" t="s">
        <v>41</v>
      </c>
      <c r="E3867" s="28">
        <v>60000</v>
      </c>
      <c r="F3867" s="29" t="s">
        <v>19</v>
      </c>
      <c r="G3867" s="28">
        <v>64781</v>
      </c>
      <c r="H3867" s="29" t="s">
        <v>42</v>
      </c>
      <c r="I3867" s="28">
        <v>100</v>
      </c>
      <c r="J3867" s="29" t="s">
        <v>42</v>
      </c>
      <c r="K3867" s="29" t="s">
        <v>16</v>
      </c>
      <c r="L3867" s="29" t="str">
        <f>_xlfn.XLOOKUP($D3867,mapping!$B$2:$B$124,mapping!$A$2:$A$124,,0)</f>
        <v>Machine Learning Engineer</v>
      </c>
      <c r="M3867" s="29" t="str">
        <f>_xlfn.XLOOKUP($C3867,mapping!$J$2:$J$5,mapping!$K$2:$K$5,,0)</f>
        <v>Full-Time</v>
      </c>
      <c r="N3867" s="29" t="str">
        <f>_xlfn.XLOOKUP($B3867,mapping!$G$2:$G$5,mapping!$H$2:$H$5,,0)</f>
        <v>Senior</v>
      </c>
      <c r="O3867" s="29" t="str">
        <f>_xlfn.XLOOKUP($J3867,mapping!$D$2:$D$56,mapping!$E$2:$E$56,,0)</f>
        <v>Spain</v>
      </c>
      <c r="P3867" s="29" t="str">
        <f>_xlfn.XLOOKUP($K3867,mapping!$P$2:$P$4,mapping!$Q$2:$Q$4,,0)</f>
        <v>Medium</v>
      </c>
      <c r="Q3867" s="29" t="str">
        <f>_xlfn.XLOOKUP($I3867,mapping!$M$2:$M$4,mapping!$N$2:$N$4,,0)</f>
        <v>Remote</v>
      </c>
    </row>
    <row r="3868" spans="1:17" x14ac:dyDescent="0.25">
      <c r="A3868" s="28">
        <v>2023</v>
      </c>
      <c r="B3868" s="29" t="s">
        <v>21</v>
      </c>
      <c r="C3868" s="29" t="s">
        <v>12</v>
      </c>
      <c r="D3868" s="29" t="s">
        <v>26</v>
      </c>
      <c r="E3868" s="28">
        <v>132300</v>
      </c>
      <c r="F3868" s="29" t="s">
        <v>14</v>
      </c>
      <c r="G3868" s="28">
        <v>132300</v>
      </c>
      <c r="H3868" s="29" t="s">
        <v>17</v>
      </c>
      <c r="I3868" s="28">
        <v>0</v>
      </c>
      <c r="J3868" s="29" t="s">
        <v>17</v>
      </c>
      <c r="K3868" s="29" t="s">
        <v>16</v>
      </c>
      <c r="L3868" s="29" t="str">
        <f>_xlfn.XLOOKUP($D3868,mapping!$B$2:$B$124,mapping!$A$2:$A$124,,0)</f>
        <v>Data Engineer</v>
      </c>
      <c r="M3868" s="29" t="str">
        <f>_xlfn.XLOOKUP($C3868,mapping!$J$2:$J$5,mapping!$K$2:$K$5,,0)</f>
        <v>Full-Time</v>
      </c>
      <c r="N3868" s="29" t="str">
        <f>_xlfn.XLOOKUP($B3868,mapping!$G$2:$G$5,mapping!$H$2:$H$5,,0)</f>
        <v>Senior</v>
      </c>
      <c r="O3868" s="29" t="str">
        <f>_xlfn.XLOOKUP($J3868,mapping!$D$2:$D$56,mapping!$E$2:$E$56,,0)</f>
        <v>United States</v>
      </c>
      <c r="P3868" s="29" t="str">
        <f>_xlfn.XLOOKUP($K3868,mapping!$P$2:$P$4,mapping!$Q$2:$Q$4,,0)</f>
        <v>Medium</v>
      </c>
      <c r="Q3868" s="29" t="str">
        <f>_xlfn.XLOOKUP($I3868,mapping!$M$2:$M$4,mapping!$N$2:$N$4,,0)</f>
        <v>On-site</v>
      </c>
    </row>
    <row r="3869" spans="1:17" x14ac:dyDescent="0.25">
      <c r="A3869" s="28">
        <v>2023</v>
      </c>
      <c r="B3869" s="29" t="s">
        <v>21</v>
      </c>
      <c r="C3869" s="29" t="s">
        <v>12</v>
      </c>
      <c r="D3869" s="29" t="s">
        <v>22</v>
      </c>
      <c r="E3869" s="28">
        <v>231000</v>
      </c>
      <c r="F3869" s="29" t="s">
        <v>14</v>
      </c>
      <c r="G3869" s="28">
        <v>231000</v>
      </c>
      <c r="H3869" s="29" t="s">
        <v>17</v>
      </c>
      <c r="I3869" s="28">
        <v>100</v>
      </c>
      <c r="J3869" s="29" t="s">
        <v>17</v>
      </c>
      <c r="K3869" s="29" t="s">
        <v>16</v>
      </c>
      <c r="L3869" s="29" t="str">
        <f>_xlfn.XLOOKUP($D3869,mapping!$B$2:$B$124,mapping!$A$2:$A$124,,0)</f>
        <v>Data Scientist</v>
      </c>
      <c r="M3869" s="29" t="str">
        <f>_xlfn.XLOOKUP($C3869,mapping!$J$2:$J$5,mapping!$K$2:$K$5,,0)</f>
        <v>Full-Time</v>
      </c>
      <c r="N3869" s="29" t="str">
        <f>_xlfn.XLOOKUP($B3869,mapping!$G$2:$G$5,mapping!$H$2:$H$5,,0)</f>
        <v>Senior</v>
      </c>
      <c r="O3869" s="29" t="str">
        <f>_xlfn.XLOOKUP($J3869,mapping!$D$2:$D$56,mapping!$E$2:$E$56,,0)</f>
        <v>United States</v>
      </c>
      <c r="P3869" s="29" t="str">
        <f>_xlfn.XLOOKUP($K3869,mapping!$P$2:$P$4,mapping!$Q$2:$Q$4,,0)</f>
        <v>Medium</v>
      </c>
      <c r="Q3869" s="29" t="str">
        <f>_xlfn.XLOOKUP($I3869,mapping!$M$2:$M$4,mapping!$N$2:$N$4,,0)</f>
        <v>Remote</v>
      </c>
    </row>
    <row r="3870" spans="1:17" x14ac:dyDescent="0.25">
      <c r="A3870" s="28">
        <v>2023</v>
      </c>
      <c r="B3870" s="29" t="s">
        <v>21</v>
      </c>
      <c r="C3870" s="29" t="s">
        <v>12</v>
      </c>
      <c r="D3870" s="29" t="s">
        <v>63</v>
      </c>
      <c r="E3870" s="28">
        <v>126300</v>
      </c>
      <c r="F3870" s="29" t="s">
        <v>14</v>
      </c>
      <c r="G3870" s="28">
        <v>126300</v>
      </c>
      <c r="H3870" s="29" t="s">
        <v>17</v>
      </c>
      <c r="I3870" s="28">
        <v>0</v>
      </c>
      <c r="J3870" s="29" t="s">
        <v>17</v>
      </c>
      <c r="K3870" s="29" t="s">
        <v>16</v>
      </c>
      <c r="L3870" s="29" t="str">
        <f>_xlfn.XLOOKUP($D3870,mapping!$B$2:$B$124,mapping!$A$2:$A$124,,0)</f>
        <v>Data Architect</v>
      </c>
      <c r="M3870" s="29" t="str">
        <f>_xlfn.XLOOKUP($C3870,mapping!$J$2:$J$5,mapping!$K$2:$K$5,,0)</f>
        <v>Full-Time</v>
      </c>
      <c r="N3870" s="29" t="str">
        <f>_xlfn.XLOOKUP($B3870,mapping!$G$2:$G$5,mapping!$H$2:$H$5,,0)</f>
        <v>Senior</v>
      </c>
      <c r="O3870" s="29" t="str">
        <f>_xlfn.XLOOKUP($J3870,mapping!$D$2:$D$56,mapping!$E$2:$E$56,,0)</f>
        <v>United States</v>
      </c>
      <c r="P3870" s="29" t="str">
        <f>_xlfn.XLOOKUP($K3870,mapping!$P$2:$P$4,mapping!$Q$2:$Q$4,,0)</f>
        <v>Medium</v>
      </c>
      <c r="Q3870" s="29" t="str">
        <f>_xlfn.XLOOKUP($I3870,mapping!$M$2:$M$4,mapping!$N$2:$N$4,,0)</f>
        <v>On-site</v>
      </c>
    </row>
    <row r="3871" spans="1:17" x14ac:dyDescent="0.25">
      <c r="A3871" s="28">
        <v>2023</v>
      </c>
      <c r="B3871" s="29" t="s">
        <v>11</v>
      </c>
      <c r="C3871" s="29" t="s">
        <v>12</v>
      </c>
      <c r="D3871" s="29" t="s">
        <v>26</v>
      </c>
      <c r="E3871" s="28">
        <v>50000</v>
      </c>
      <c r="F3871" s="29" t="s">
        <v>27</v>
      </c>
      <c r="G3871" s="28">
        <v>61520</v>
      </c>
      <c r="H3871" s="29" t="s">
        <v>28</v>
      </c>
      <c r="I3871" s="28">
        <v>100</v>
      </c>
      <c r="J3871" s="29" t="s">
        <v>28</v>
      </c>
      <c r="K3871" s="29" t="s">
        <v>16</v>
      </c>
      <c r="L3871" s="29" t="str">
        <f>_xlfn.XLOOKUP($D3871,mapping!$B$2:$B$124,mapping!$A$2:$A$124,,0)</f>
        <v>Data Engineer</v>
      </c>
      <c r="M3871" s="29" t="str">
        <f>_xlfn.XLOOKUP($C3871,mapping!$J$2:$J$5,mapping!$K$2:$K$5,,0)</f>
        <v>Full-Time</v>
      </c>
      <c r="N3871" s="29" t="str">
        <f>_xlfn.XLOOKUP($B3871,mapping!$G$2:$G$5,mapping!$H$2:$H$5,,0)</f>
        <v>Mid-Level</v>
      </c>
      <c r="O3871" s="29" t="str">
        <f>_xlfn.XLOOKUP($J3871,mapping!$D$2:$D$56,mapping!$E$2:$E$56,,0)</f>
        <v>United Kingdom</v>
      </c>
      <c r="P3871" s="29" t="str">
        <f>_xlfn.XLOOKUP($K3871,mapping!$P$2:$P$4,mapping!$Q$2:$Q$4,,0)</f>
        <v>Medium</v>
      </c>
      <c r="Q3871" s="29" t="str">
        <f>_xlfn.XLOOKUP($I3871,mapping!$M$2:$M$4,mapping!$N$2:$N$4,,0)</f>
        <v>Remote</v>
      </c>
    </row>
    <row r="3872" spans="1:17" x14ac:dyDescent="0.25">
      <c r="A3872" s="28">
        <v>2023</v>
      </c>
      <c r="B3872" s="29" t="s">
        <v>11</v>
      </c>
      <c r="C3872" s="29" t="s">
        <v>12</v>
      </c>
      <c r="D3872" s="29" t="s">
        <v>69</v>
      </c>
      <c r="E3872" s="28">
        <v>127000</v>
      </c>
      <c r="F3872" s="29" t="s">
        <v>14</v>
      </c>
      <c r="G3872" s="28">
        <v>127000</v>
      </c>
      <c r="H3872" s="29" t="s">
        <v>17</v>
      </c>
      <c r="I3872" s="28">
        <v>100</v>
      </c>
      <c r="J3872" s="29" t="s">
        <v>17</v>
      </c>
      <c r="K3872" s="29" t="s">
        <v>16</v>
      </c>
      <c r="L3872" s="29" t="str">
        <f>_xlfn.XLOOKUP($D3872,mapping!$B$2:$B$124,mapping!$A$2:$A$124,,0)</f>
        <v>Data Manager</v>
      </c>
      <c r="M3872" s="29" t="str">
        <f>_xlfn.XLOOKUP($C3872,mapping!$J$2:$J$5,mapping!$K$2:$K$5,,0)</f>
        <v>Full-Time</v>
      </c>
      <c r="N3872" s="29" t="str">
        <f>_xlfn.XLOOKUP($B3872,mapping!$G$2:$G$5,mapping!$H$2:$H$5,,0)</f>
        <v>Mid-Level</v>
      </c>
      <c r="O3872" s="29" t="str">
        <f>_xlfn.XLOOKUP($J3872,mapping!$D$2:$D$56,mapping!$E$2:$E$56,,0)</f>
        <v>United States</v>
      </c>
      <c r="P3872" s="29" t="str">
        <f>_xlfn.XLOOKUP($K3872,mapping!$P$2:$P$4,mapping!$Q$2:$Q$4,,0)</f>
        <v>Medium</v>
      </c>
      <c r="Q3872" s="29" t="str">
        <f>_xlfn.XLOOKUP($I3872,mapping!$M$2:$M$4,mapping!$N$2:$N$4,,0)</f>
        <v>Remote</v>
      </c>
    </row>
    <row r="3873" spans="1:17" x14ac:dyDescent="0.25">
      <c r="A3873" s="28">
        <v>2024</v>
      </c>
      <c r="B3873" s="29" t="s">
        <v>11</v>
      </c>
      <c r="C3873" s="29" t="s">
        <v>12</v>
      </c>
      <c r="D3873" s="29" t="s">
        <v>22</v>
      </c>
      <c r="E3873" s="28">
        <v>203500</v>
      </c>
      <c r="F3873" s="29" t="s">
        <v>14</v>
      </c>
      <c r="G3873" s="28">
        <v>203500</v>
      </c>
      <c r="H3873" s="29" t="s">
        <v>17</v>
      </c>
      <c r="I3873" s="28">
        <v>100</v>
      </c>
      <c r="J3873" s="29" t="s">
        <v>17</v>
      </c>
      <c r="K3873" s="29" t="s">
        <v>16</v>
      </c>
      <c r="L3873" s="29" t="str">
        <f>_xlfn.XLOOKUP($D3873,mapping!$B$2:$B$124,mapping!$A$2:$A$124,,0)</f>
        <v>Data Scientist</v>
      </c>
      <c r="M3873" s="29" t="str">
        <f>_xlfn.XLOOKUP($C3873,mapping!$J$2:$J$5,mapping!$K$2:$K$5,,0)</f>
        <v>Full-Time</v>
      </c>
      <c r="N3873" s="29" t="str">
        <f>_xlfn.XLOOKUP($B3873,mapping!$G$2:$G$5,mapping!$H$2:$H$5,,0)</f>
        <v>Mid-Level</v>
      </c>
      <c r="O3873" s="29" t="str">
        <f>_xlfn.XLOOKUP($J3873,mapping!$D$2:$D$56,mapping!$E$2:$E$56,,0)</f>
        <v>United States</v>
      </c>
      <c r="P3873" s="29" t="str">
        <f>_xlfn.XLOOKUP($K3873,mapping!$P$2:$P$4,mapping!$Q$2:$Q$4,,0)</f>
        <v>Medium</v>
      </c>
      <c r="Q3873" s="29" t="str">
        <f>_xlfn.XLOOKUP($I3873,mapping!$M$2:$M$4,mapping!$N$2:$N$4,,0)</f>
        <v>Remote</v>
      </c>
    </row>
    <row r="3874" spans="1:17" x14ac:dyDescent="0.25">
      <c r="A3874" s="28">
        <v>2023</v>
      </c>
      <c r="B3874" s="29" t="s">
        <v>21</v>
      </c>
      <c r="C3874" s="29" t="s">
        <v>12</v>
      </c>
      <c r="D3874" s="29" t="s">
        <v>13</v>
      </c>
      <c r="E3874" s="28">
        <v>204500</v>
      </c>
      <c r="F3874" s="29" t="s">
        <v>14</v>
      </c>
      <c r="G3874" s="28">
        <v>204500</v>
      </c>
      <c r="H3874" s="29" t="s">
        <v>17</v>
      </c>
      <c r="I3874" s="28">
        <v>0</v>
      </c>
      <c r="J3874" s="29" t="s">
        <v>17</v>
      </c>
      <c r="K3874" s="29" t="s">
        <v>16</v>
      </c>
      <c r="L3874" s="29" t="str">
        <f>_xlfn.XLOOKUP($D3874,mapping!$B$2:$B$124,mapping!$A$2:$A$124,,0)</f>
        <v>Data Analyst</v>
      </c>
      <c r="M3874" s="29" t="str">
        <f>_xlfn.XLOOKUP($C3874,mapping!$J$2:$J$5,mapping!$K$2:$K$5,,0)</f>
        <v>Full-Time</v>
      </c>
      <c r="N3874" s="29" t="str">
        <f>_xlfn.XLOOKUP($B3874,mapping!$G$2:$G$5,mapping!$H$2:$H$5,,0)</f>
        <v>Senior</v>
      </c>
      <c r="O3874" s="29" t="str">
        <f>_xlfn.XLOOKUP($J3874,mapping!$D$2:$D$56,mapping!$E$2:$E$56,,0)</f>
        <v>United States</v>
      </c>
      <c r="P3874" s="29" t="str">
        <f>_xlfn.XLOOKUP($K3874,mapping!$P$2:$P$4,mapping!$Q$2:$Q$4,,0)</f>
        <v>Medium</v>
      </c>
      <c r="Q3874" s="29" t="str">
        <f>_xlfn.XLOOKUP($I3874,mapping!$M$2:$M$4,mapping!$N$2:$N$4,,0)</f>
        <v>On-site</v>
      </c>
    </row>
    <row r="3875" spans="1:17" x14ac:dyDescent="0.25">
      <c r="A3875" s="28">
        <v>2024</v>
      </c>
      <c r="B3875" s="29" t="s">
        <v>21</v>
      </c>
      <c r="C3875" s="29" t="s">
        <v>12</v>
      </c>
      <c r="D3875" s="29" t="s">
        <v>22</v>
      </c>
      <c r="E3875" s="28">
        <v>138500</v>
      </c>
      <c r="F3875" s="29" t="s">
        <v>14</v>
      </c>
      <c r="G3875" s="28">
        <v>138500</v>
      </c>
      <c r="H3875" s="29" t="s">
        <v>45</v>
      </c>
      <c r="I3875" s="28">
        <v>100</v>
      </c>
      <c r="J3875" s="29" t="s">
        <v>45</v>
      </c>
      <c r="K3875" s="29" t="s">
        <v>16</v>
      </c>
      <c r="L3875" s="29" t="str">
        <f>_xlfn.XLOOKUP($D3875,mapping!$B$2:$B$124,mapping!$A$2:$A$124,,0)</f>
        <v>Data Scientist</v>
      </c>
      <c r="M3875" s="29" t="str">
        <f>_xlfn.XLOOKUP($C3875,mapping!$J$2:$J$5,mapping!$K$2:$K$5,,0)</f>
        <v>Full-Time</v>
      </c>
      <c r="N3875" s="29" t="str">
        <f>_xlfn.XLOOKUP($B3875,mapping!$G$2:$G$5,mapping!$H$2:$H$5,,0)</f>
        <v>Senior</v>
      </c>
      <c r="O3875" s="29" t="str">
        <f>_xlfn.XLOOKUP($J3875,mapping!$D$2:$D$56,mapping!$E$2:$E$56,,0)</f>
        <v>Canada</v>
      </c>
      <c r="P3875" s="29" t="str">
        <f>_xlfn.XLOOKUP($K3875,mapping!$P$2:$P$4,mapping!$Q$2:$Q$4,,0)</f>
        <v>Medium</v>
      </c>
      <c r="Q3875" s="29" t="str">
        <f>_xlfn.XLOOKUP($I3875,mapping!$M$2:$M$4,mapping!$N$2:$N$4,,0)</f>
        <v>Remote</v>
      </c>
    </row>
    <row r="3876" spans="1:17" x14ac:dyDescent="0.25">
      <c r="A3876" s="28">
        <v>2024</v>
      </c>
      <c r="B3876" s="29" t="s">
        <v>11</v>
      </c>
      <c r="C3876" s="29" t="s">
        <v>12</v>
      </c>
      <c r="D3876" s="29" t="s">
        <v>51</v>
      </c>
      <c r="E3876" s="28">
        <v>222200</v>
      </c>
      <c r="F3876" s="29" t="s">
        <v>14</v>
      </c>
      <c r="G3876" s="28">
        <v>222200</v>
      </c>
      <c r="H3876" s="29" t="s">
        <v>17</v>
      </c>
      <c r="I3876" s="28">
        <v>0</v>
      </c>
      <c r="J3876" s="29" t="s">
        <v>17</v>
      </c>
      <c r="K3876" s="29" t="s">
        <v>33</v>
      </c>
      <c r="L3876" s="29" t="str">
        <f>_xlfn.XLOOKUP($D3876,mapping!$B$2:$B$124,mapping!$A$2:$A$124,,0)</f>
        <v>Applied Scientist</v>
      </c>
      <c r="M3876" s="29" t="str">
        <f>_xlfn.XLOOKUP($C3876,mapping!$J$2:$J$5,mapping!$K$2:$K$5,,0)</f>
        <v>Full-Time</v>
      </c>
      <c r="N3876" s="29" t="str">
        <f>_xlfn.XLOOKUP($B3876,mapping!$G$2:$G$5,mapping!$H$2:$H$5,,0)</f>
        <v>Mid-Level</v>
      </c>
      <c r="O3876" s="29" t="str">
        <f>_xlfn.XLOOKUP($J3876,mapping!$D$2:$D$56,mapping!$E$2:$E$56,,0)</f>
        <v>United States</v>
      </c>
      <c r="P3876" s="29" t="str">
        <f>_xlfn.XLOOKUP($K3876,mapping!$P$2:$P$4,mapping!$Q$2:$Q$4,,0)</f>
        <v>Large</v>
      </c>
      <c r="Q3876" s="29" t="str">
        <f>_xlfn.XLOOKUP($I3876,mapping!$M$2:$M$4,mapping!$N$2:$N$4,,0)</f>
        <v>On-site</v>
      </c>
    </row>
    <row r="3877" spans="1:17" x14ac:dyDescent="0.25">
      <c r="A3877" s="28">
        <v>2023</v>
      </c>
      <c r="B3877" s="29" t="s">
        <v>11</v>
      </c>
      <c r="C3877" s="29" t="s">
        <v>12</v>
      </c>
      <c r="D3877" s="29" t="s">
        <v>22</v>
      </c>
      <c r="E3877" s="28">
        <v>130000</v>
      </c>
      <c r="F3877" s="29" t="s">
        <v>94</v>
      </c>
      <c r="G3877" s="28">
        <v>96313</v>
      </c>
      <c r="H3877" s="29" t="s">
        <v>45</v>
      </c>
      <c r="I3877" s="28">
        <v>100</v>
      </c>
      <c r="J3877" s="29" t="s">
        <v>45</v>
      </c>
      <c r="K3877" s="29" t="s">
        <v>56</v>
      </c>
      <c r="L3877" s="29" t="str">
        <f>_xlfn.XLOOKUP($D3877,mapping!$B$2:$B$124,mapping!$A$2:$A$124,,0)</f>
        <v>Data Scientist</v>
      </c>
      <c r="M3877" s="29" t="str">
        <f>_xlfn.XLOOKUP($C3877,mapping!$J$2:$J$5,mapping!$K$2:$K$5,,0)</f>
        <v>Full-Time</v>
      </c>
      <c r="N3877" s="29" t="str">
        <f>_xlfn.XLOOKUP($B3877,mapping!$G$2:$G$5,mapping!$H$2:$H$5,,0)</f>
        <v>Mid-Level</v>
      </c>
      <c r="O3877" s="29" t="str">
        <f>_xlfn.XLOOKUP($J3877,mapping!$D$2:$D$56,mapping!$E$2:$E$56,,0)</f>
        <v>Canada</v>
      </c>
      <c r="P3877" s="29" t="str">
        <f>_xlfn.XLOOKUP($K3877,mapping!$P$2:$P$4,mapping!$Q$2:$Q$4,,0)</f>
        <v>Small</v>
      </c>
      <c r="Q3877" s="29" t="str">
        <f>_xlfn.XLOOKUP($I3877,mapping!$M$2:$M$4,mapping!$N$2:$N$4,,0)</f>
        <v>Remote</v>
      </c>
    </row>
    <row r="3878" spans="1:17" x14ac:dyDescent="0.25">
      <c r="A3878" s="28">
        <v>2023</v>
      </c>
      <c r="B3878" s="29" t="s">
        <v>21</v>
      </c>
      <c r="C3878" s="29" t="s">
        <v>12</v>
      </c>
      <c r="D3878" s="29" t="s">
        <v>172</v>
      </c>
      <c r="E3878" s="28">
        <v>110000</v>
      </c>
      <c r="F3878" s="29" t="s">
        <v>14</v>
      </c>
      <c r="G3878" s="28">
        <v>110000</v>
      </c>
      <c r="H3878" s="29" t="s">
        <v>17</v>
      </c>
      <c r="I3878" s="28">
        <v>0</v>
      </c>
      <c r="J3878" s="29" t="s">
        <v>17</v>
      </c>
      <c r="K3878" s="29" t="s">
        <v>16</v>
      </c>
      <c r="L3878" s="29" t="str">
        <f>_xlfn.XLOOKUP($D3878,mapping!$B$2:$B$124,mapping!$A$2:$A$124,,0)</f>
        <v>Data Manager</v>
      </c>
      <c r="M3878" s="29" t="str">
        <f>_xlfn.XLOOKUP($C3878,mapping!$J$2:$J$5,mapping!$K$2:$K$5,,0)</f>
        <v>Full-Time</v>
      </c>
      <c r="N3878" s="29" t="str">
        <f>_xlfn.XLOOKUP($B3878,mapping!$G$2:$G$5,mapping!$H$2:$H$5,,0)</f>
        <v>Senior</v>
      </c>
      <c r="O3878" s="29" t="str">
        <f>_xlfn.XLOOKUP($J3878,mapping!$D$2:$D$56,mapping!$E$2:$E$56,,0)</f>
        <v>United States</v>
      </c>
      <c r="P3878" s="29" t="str">
        <f>_xlfn.XLOOKUP($K3878,mapping!$P$2:$P$4,mapping!$Q$2:$Q$4,,0)</f>
        <v>Medium</v>
      </c>
      <c r="Q3878" s="29" t="str">
        <f>_xlfn.XLOOKUP($I3878,mapping!$M$2:$M$4,mapping!$N$2:$N$4,,0)</f>
        <v>On-site</v>
      </c>
    </row>
    <row r="3879" spans="1:17" x14ac:dyDescent="0.25">
      <c r="A3879" s="28">
        <v>2024</v>
      </c>
      <c r="B3879" s="29" t="s">
        <v>21</v>
      </c>
      <c r="C3879" s="29" t="s">
        <v>12</v>
      </c>
      <c r="D3879" s="29" t="s">
        <v>22</v>
      </c>
      <c r="E3879" s="28">
        <v>144000</v>
      </c>
      <c r="F3879" s="29" t="s">
        <v>14</v>
      </c>
      <c r="G3879" s="28">
        <v>144000</v>
      </c>
      <c r="H3879" s="29" t="s">
        <v>17</v>
      </c>
      <c r="I3879" s="28">
        <v>0</v>
      </c>
      <c r="J3879" s="29" t="s">
        <v>17</v>
      </c>
      <c r="K3879" s="29" t="s">
        <v>16</v>
      </c>
      <c r="L3879" s="29" t="str">
        <f>_xlfn.XLOOKUP($D3879,mapping!$B$2:$B$124,mapping!$A$2:$A$124,,0)</f>
        <v>Data Scientist</v>
      </c>
      <c r="M3879" s="29" t="str">
        <f>_xlfn.XLOOKUP($C3879,mapping!$J$2:$J$5,mapping!$K$2:$K$5,,0)</f>
        <v>Full-Time</v>
      </c>
      <c r="N3879" s="29" t="str">
        <f>_xlfn.XLOOKUP($B3879,mapping!$G$2:$G$5,mapping!$H$2:$H$5,,0)</f>
        <v>Senior</v>
      </c>
      <c r="O3879" s="29" t="str">
        <f>_xlfn.XLOOKUP($J3879,mapping!$D$2:$D$56,mapping!$E$2:$E$56,,0)</f>
        <v>United States</v>
      </c>
      <c r="P3879" s="29" t="str">
        <f>_xlfn.XLOOKUP($K3879,mapping!$P$2:$P$4,mapping!$Q$2:$Q$4,,0)</f>
        <v>Medium</v>
      </c>
      <c r="Q3879" s="29" t="str">
        <f>_xlfn.XLOOKUP($I3879,mapping!$M$2:$M$4,mapping!$N$2:$N$4,,0)</f>
        <v>On-site</v>
      </c>
    </row>
    <row r="3880" spans="1:17" x14ac:dyDescent="0.25">
      <c r="A3880" s="28">
        <v>2023</v>
      </c>
      <c r="B3880" s="29" t="s">
        <v>25</v>
      </c>
      <c r="C3880" s="29" t="s">
        <v>12</v>
      </c>
      <c r="D3880" s="29" t="s">
        <v>26</v>
      </c>
      <c r="E3880" s="28">
        <v>113000</v>
      </c>
      <c r="F3880" s="29" t="s">
        <v>14</v>
      </c>
      <c r="G3880" s="28">
        <v>113000</v>
      </c>
      <c r="H3880" s="29" t="s">
        <v>17</v>
      </c>
      <c r="I3880" s="28">
        <v>0</v>
      </c>
      <c r="J3880" s="29" t="s">
        <v>17</v>
      </c>
      <c r="K3880" s="29" t="s">
        <v>16</v>
      </c>
      <c r="L3880" s="29" t="str">
        <f>_xlfn.XLOOKUP($D3880,mapping!$B$2:$B$124,mapping!$A$2:$A$124,,0)</f>
        <v>Data Engineer</v>
      </c>
      <c r="M3880" s="29" t="str">
        <f>_xlfn.XLOOKUP($C3880,mapping!$J$2:$J$5,mapping!$K$2:$K$5,,0)</f>
        <v>Full-Time</v>
      </c>
      <c r="N3880" s="29" t="str">
        <f>_xlfn.XLOOKUP($B3880,mapping!$G$2:$G$5,mapping!$H$2:$H$5,,0)</f>
        <v>Executive</v>
      </c>
      <c r="O3880" s="29" t="str">
        <f>_xlfn.XLOOKUP($J3880,mapping!$D$2:$D$56,mapping!$E$2:$E$56,,0)</f>
        <v>United States</v>
      </c>
      <c r="P3880" s="29" t="str">
        <f>_xlfn.XLOOKUP($K3880,mapping!$P$2:$P$4,mapping!$Q$2:$Q$4,,0)</f>
        <v>Medium</v>
      </c>
      <c r="Q3880" s="29" t="str">
        <f>_xlfn.XLOOKUP($I3880,mapping!$M$2:$M$4,mapping!$N$2:$N$4,,0)</f>
        <v>On-site</v>
      </c>
    </row>
    <row r="3881" spans="1:17" x14ac:dyDescent="0.25">
      <c r="A3881" s="28">
        <v>2023</v>
      </c>
      <c r="B3881" s="29" t="s">
        <v>21</v>
      </c>
      <c r="C3881" s="29" t="s">
        <v>12</v>
      </c>
      <c r="D3881" s="29" t="s">
        <v>26</v>
      </c>
      <c r="E3881" s="28">
        <v>190000</v>
      </c>
      <c r="F3881" s="29" t="s">
        <v>14</v>
      </c>
      <c r="G3881" s="28">
        <v>190000</v>
      </c>
      <c r="H3881" s="29" t="s">
        <v>17</v>
      </c>
      <c r="I3881" s="28">
        <v>0</v>
      </c>
      <c r="J3881" s="29" t="s">
        <v>17</v>
      </c>
      <c r="K3881" s="29" t="s">
        <v>16</v>
      </c>
      <c r="L3881" s="29" t="str">
        <f>_xlfn.XLOOKUP($D3881,mapping!$B$2:$B$124,mapping!$A$2:$A$124,,0)</f>
        <v>Data Engineer</v>
      </c>
      <c r="M3881" s="29" t="str">
        <f>_xlfn.XLOOKUP($C3881,mapping!$J$2:$J$5,mapping!$K$2:$K$5,,0)</f>
        <v>Full-Time</v>
      </c>
      <c r="N3881" s="29" t="str">
        <f>_xlfn.XLOOKUP($B3881,mapping!$G$2:$G$5,mapping!$H$2:$H$5,,0)</f>
        <v>Senior</v>
      </c>
      <c r="O3881" s="29" t="str">
        <f>_xlfn.XLOOKUP($J3881,mapping!$D$2:$D$56,mapping!$E$2:$E$56,,0)</f>
        <v>United States</v>
      </c>
      <c r="P3881" s="29" t="str">
        <f>_xlfn.XLOOKUP($K3881,mapping!$P$2:$P$4,mapping!$Q$2:$Q$4,,0)</f>
        <v>Medium</v>
      </c>
      <c r="Q3881" s="29" t="str">
        <f>_xlfn.XLOOKUP($I3881,mapping!$M$2:$M$4,mapping!$N$2:$N$4,,0)</f>
        <v>On-site</v>
      </c>
    </row>
    <row r="3882" spans="1:17" x14ac:dyDescent="0.25">
      <c r="A3882" s="28">
        <v>2023</v>
      </c>
      <c r="B3882" s="29" t="s">
        <v>21</v>
      </c>
      <c r="C3882" s="29" t="s">
        <v>12</v>
      </c>
      <c r="D3882" s="29" t="s">
        <v>43</v>
      </c>
      <c r="E3882" s="28">
        <v>87400</v>
      </c>
      <c r="F3882" s="29" t="s">
        <v>14</v>
      </c>
      <c r="G3882" s="28">
        <v>87400</v>
      </c>
      <c r="H3882" s="29" t="s">
        <v>17</v>
      </c>
      <c r="I3882" s="28">
        <v>0</v>
      </c>
      <c r="J3882" s="29" t="s">
        <v>17</v>
      </c>
      <c r="K3882" s="29" t="s">
        <v>16</v>
      </c>
      <c r="L3882" s="29" t="str">
        <f>_xlfn.XLOOKUP($D3882,mapping!$B$2:$B$124,mapping!$A$2:$A$124,,0)</f>
        <v>Researcher</v>
      </c>
      <c r="M3882" s="29" t="str">
        <f>_xlfn.XLOOKUP($C3882,mapping!$J$2:$J$5,mapping!$K$2:$K$5,,0)</f>
        <v>Full-Time</v>
      </c>
      <c r="N3882" s="29" t="str">
        <f>_xlfn.XLOOKUP($B3882,mapping!$G$2:$G$5,mapping!$H$2:$H$5,,0)</f>
        <v>Senior</v>
      </c>
      <c r="O3882" s="29" t="str">
        <f>_xlfn.XLOOKUP($J3882,mapping!$D$2:$D$56,mapping!$E$2:$E$56,,0)</f>
        <v>United States</v>
      </c>
      <c r="P3882" s="29" t="str">
        <f>_xlfn.XLOOKUP($K3882,mapping!$P$2:$P$4,mapping!$Q$2:$Q$4,,0)</f>
        <v>Medium</v>
      </c>
      <c r="Q3882" s="29" t="str">
        <f>_xlfn.XLOOKUP($I3882,mapping!$M$2:$M$4,mapping!$N$2:$N$4,,0)</f>
        <v>On-site</v>
      </c>
    </row>
    <row r="3883" spans="1:17" x14ac:dyDescent="0.25">
      <c r="A3883" s="28">
        <v>2024</v>
      </c>
      <c r="B3883" s="29" t="s">
        <v>21</v>
      </c>
      <c r="C3883" s="29" t="s">
        <v>12</v>
      </c>
      <c r="D3883" s="29" t="s">
        <v>18</v>
      </c>
      <c r="E3883" s="28">
        <v>290000</v>
      </c>
      <c r="F3883" s="29" t="s">
        <v>14</v>
      </c>
      <c r="G3883" s="28">
        <v>290000</v>
      </c>
      <c r="H3883" s="29" t="s">
        <v>17</v>
      </c>
      <c r="I3883" s="28">
        <v>0</v>
      </c>
      <c r="J3883" s="29" t="s">
        <v>17</v>
      </c>
      <c r="K3883" s="29" t="s">
        <v>16</v>
      </c>
      <c r="L3883" s="29" t="str">
        <f>_xlfn.XLOOKUP($D3883,mapping!$B$2:$B$124,mapping!$A$2:$A$124,,0)</f>
        <v>Machine Learning Engineer</v>
      </c>
      <c r="M3883" s="29" t="str">
        <f>_xlfn.XLOOKUP($C3883,mapping!$J$2:$J$5,mapping!$K$2:$K$5,,0)</f>
        <v>Full-Time</v>
      </c>
      <c r="N3883" s="29" t="str">
        <f>_xlfn.XLOOKUP($B3883,mapping!$G$2:$G$5,mapping!$H$2:$H$5,,0)</f>
        <v>Senior</v>
      </c>
      <c r="O3883" s="29" t="str">
        <f>_xlfn.XLOOKUP($J3883,mapping!$D$2:$D$56,mapping!$E$2:$E$56,,0)</f>
        <v>United States</v>
      </c>
      <c r="P3883" s="29" t="str">
        <f>_xlfn.XLOOKUP($K3883,mapping!$P$2:$P$4,mapping!$Q$2:$Q$4,,0)</f>
        <v>Medium</v>
      </c>
      <c r="Q3883" s="29" t="str">
        <f>_xlfn.XLOOKUP($I3883,mapping!$M$2:$M$4,mapping!$N$2:$N$4,,0)</f>
        <v>On-site</v>
      </c>
    </row>
    <row r="3884" spans="1:17" x14ac:dyDescent="0.25">
      <c r="A3884" s="28">
        <v>2023</v>
      </c>
      <c r="B3884" s="29" t="s">
        <v>21</v>
      </c>
      <c r="C3884" s="29" t="s">
        <v>12</v>
      </c>
      <c r="D3884" s="29" t="s">
        <v>22</v>
      </c>
      <c r="E3884" s="28">
        <v>225000</v>
      </c>
      <c r="F3884" s="29" t="s">
        <v>14</v>
      </c>
      <c r="G3884" s="28">
        <v>225000</v>
      </c>
      <c r="H3884" s="29" t="s">
        <v>17</v>
      </c>
      <c r="I3884" s="28">
        <v>100</v>
      </c>
      <c r="J3884" s="29" t="s">
        <v>17</v>
      </c>
      <c r="K3884" s="29" t="s">
        <v>16</v>
      </c>
      <c r="L3884" s="29" t="str">
        <f>_xlfn.XLOOKUP($D3884,mapping!$B$2:$B$124,mapping!$A$2:$A$124,,0)</f>
        <v>Data Scientist</v>
      </c>
      <c r="M3884" s="29" t="str">
        <f>_xlfn.XLOOKUP($C3884,mapping!$J$2:$J$5,mapping!$K$2:$K$5,,0)</f>
        <v>Full-Time</v>
      </c>
      <c r="N3884" s="29" t="str">
        <f>_xlfn.XLOOKUP($B3884,mapping!$G$2:$G$5,mapping!$H$2:$H$5,,0)</f>
        <v>Senior</v>
      </c>
      <c r="O3884" s="29" t="str">
        <f>_xlfn.XLOOKUP($J3884,mapping!$D$2:$D$56,mapping!$E$2:$E$56,,0)</f>
        <v>United States</v>
      </c>
      <c r="P3884" s="29" t="str">
        <f>_xlfn.XLOOKUP($K3884,mapping!$P$2:$P$4,mapping!$Q$2:$Q$4,,0)</f>
        <v>Medium</v>
      </c>
      <c r="Q3884" s="29" t="str">
        <f>_xlfn.XLOOKUP($I3884,mapping!$M$2:$M$4,mapping!$N$2:$N$4,,0)</f>
        <v>Remote</v>
      </c>
    </row>
    <row r="3885" spans="1:17" x14ac:dyDescent="0.25">
      <c r="A3885" s="28">
        <v>2023</v>
      </c>
      <c r="B3885" s="29" t="s">
        <v>21</v>
      </c>
      <c r="C3885" s="29" t="s">
        <v>12</v>
      </c>
      <c r="D3885" s="29" t="s">
        <v>51</v>
      </c>
      <c r="E3885" s="28">
        <v>159100</v>
      </c>
      <c r="F3885" s="29" t="s">
        <v>14</v>
      </c>
      <c r="G3885" s="28">
        <v>159100</v>
      </c>
      <c r="H3885" s="29" t="s">
        <v>17</v>
      </c>
      <c r="I3885" s="28">
        <v>0</v>
      </c>
      <c r="J3885" s="29" t="s">
        <v>17</v>
      </c>
      <c r="K3885" s="29" t="s">
        <v>33</v>
      </c>
      <c r="L3885" s="29" t="str">
        <f>_xlfn.XLOOKUP($D3885,mapping!$B$2:$B$124,mapping!$A$2:$A$124,,0)</f>
        <v>Applied Scientist</v>
      </c>
      <c r="M3885" s="29" t="str">
        <f>_xlfn.XLOOKUP($C3885,mapping!$J$2:$J$5,mapping!$K$2:$K$5,,0)</f>
        <v>Full-Time</v>
      </c>
      <c r="N3885" s="29" t="str">
        <f>_xlfn.XLOOKUP($B3885,mapping!$G$2:$G$5,mapping!$H$2:$H$5,,0)</f>
        <v>Senior</v>
      </c>
      <c r="O3885" s="29" t="str">
        <f>_xlfn.XLOOKUP($J3885,mapping!$D$2:$D$56,mapping!$E$2:$E$56,,0)</f>
        <v>United States</v>
      </c>
      <c r="P3885" s="29" t="str">
        <f>_xlfn.XLOOKUP($K3885,mapping!$P$2:$P$4,mapping!$Q$2:$Q$4,,0)</f>
        <v>Large</v>
      </c>
      <c r="Q3885" s="29" t="str">
        <f>_xlfn.XLOOKUP($I3885,mapping!$M$2:$M$4,mapping!$N$2:$N$4,,0)</f>
        <v>On-site</v>
      </c>
    </row>
    <row r="3886" spans="1:17" x14ac:dyDescent="0.25">
      <c r="A3886" s="28">
        <v>2023</v>
      </c>
      <c r="B3886" s="29" t="s">
        <v>21</v>
      </c>
      <c r="C3886" s="29" t="s">
        <v>12</v>
      </c>
      <c r="D3886" s="29" t="s">
        <v>26</v>
      </c>
      <c r="E3886" s="28">
        <v>152375</v>
      </c>
      <c r="F3886" s="29" t="s">
        <v>14</v>
      </c>
      <c r="G3886" s="28">
        <v>152375</v>
      </c>
      <c r="H3886" s="29" t="s">
        <v>17</v>
      </c>
      <c r="I3886" s="28">
        <v>0</v>
      </c>
      <c r="J3886" s="29" t="s">
        <v>17</v>
      </c>
      <c r="K3886" s="29" t="s">
        <v>16</v>
      </c>
      <c r="L3886" s="29" t="str">
        <f>_xlfn.XLOOKUP($D3886,mapping!$B$2:$B$124,mapping!$A$2:$A$124,,0)</f>
        <v>Data Engineer</v>
      </c>
      <c r="M3886" s="29" t="str">
        <f>_xlfn.XLOOKUP($C3886,mapping!$J$2:$J$5,mapping!$K$2:$K$5,,0)</f>
        <v>Full-Time</v>
      </c>
      <c r="N3886" s="29" t="str">
        <f>_xlfn.XLOOKUP($B3886,mapping!$G$2:$G$5,mapping!$H$2:$H$5,,0)</f>
        <v>Senior</v>
      </c>
      <c r="O3886" s="29" t="str">
        <f>_xlfn.XLOOKUP($J3886,mapping!$D$2:$D$56,mapping!$E$2:$E$56,,0)</f>
        <v>United States</v>
      </c>
      <c r="P3886" s="29" t="str">
        <f>_xlfn.XLOOKUP($K3886,mapping!$P$2:$P$4,mapping!$Q$2:$Q$4,,0)</f>
        <v>Medium</v>
      </c>
      <c r="Q3886" s="29" t="str">
        <f>_xlfn.XLOOKUP($I3886,mapping!$M$2:$M$4,mapping!$N$2:$N$4,,0)</f>
        <v>On-site</v>
      </c>
    </row>
    <row r="3887" spans="1:17" x14ac:dyDescent="0.25">
      <c r="A3887" s="28">
        <v>2023</v>
      </c>
      <c r="B3887" s="29" t="s">
        <v>21</v>
      </c>
      <c r="C3887" s="29" t="s">
        <v>12</v>
      </c>
      <c r="D3887" s="29" t="s">
        <v>18</v>
      </c>
      <c r="E3887" s="28">
        <v>200000</v>
      </c>
      <c r="F3887" s="29" t="s">
        <v>14</v>
      </c>
      <c r="G3887" s="28">
        <v>200000</v>
      </c>
      <c r="H3887" s="29" t="s">
        <v>17</v>
      </c>
      <c r="I3887" s="28">
        <v>0</v>
      </c>
      <c r="J3887" s="29" t="s">
        <v>17</v>
      </c>
      <c r="K3887" s="29" t="s">
        <v>16</v>
      </c>
      <c r="L3887" s="29" t="str">
        <f>_xlfn.XLOOKUP($D3887,mapping!$B$2:$B$124,mapping!$A$2:$A$124,,0)</f>
        <v>Machine Learning Engineer</v>
      </c>
      <c r="M3887" s="29" t="str">
        <f>_xlfn.XLOOKUP($C3887,mapping!$J$2:$J$5,mapping!$K$2:$K$5,,0)</f>
        <v>Full-Time</v>
      </c>
      <c r="N3887" s="29" t="str">
        <f>_xlfn.XLOOKUP($B3887,mapping!$G$2:$G$5,mapping!$H$2:$H$5,,0)</f>
        <v>Senior</v>
      </c>
      <c r="O3887" s="29" t="str">
        <f>_xlfn.XLOOKUP($J3887,mapping!$D$2:$D$56,mapping!$E$2:$E$56,,0)</f>
        <v>United States</v>
      </c>
      <c r="P3887" s="29" t="str">
        <f>_xlfn.XLOOKUP($K3887,mapping!$P$2:$P$4,mapping!$Q$2:$Q$4,,0)</f>
        <v>Medium</v>
      </c>
      <c r="Q3887" s="29" t="str">
        <f>_xlfn.XLOOKUP($I3887,mapping!$M$2:$M$4,mapping!$N$2:$N$4,,0)</f>
        <v>On-site</v>
      </c>
    </row>
    <row r="3888" spans="1:17" x14ac:dyDescent="0.25">
      <c r="A3888" s="28">
        <v>2023</v>
      </c>
      <c r="B3888" s="29" t="s">
        <v>21</v>
      </c>
      <c r="C3888" s="29" t="s">
        <v>12</v>
      </c>
      <c r="D3888" s="29" t="s">
        <v>13</v>
      </c>
      <c r="E3888" s="28">
        <v>48000</v>
      </c>
      <c r="F3888" s="29" t="s">
        <v>19</v>
      </c>
      <c r="G3888" s="28">
        <v>51824</v>
      </c>
      <c r="H3888" s="29" t="s">
        <v>42</v>
      </c>
      <c r="I3888" s="28">
        <v>0</v>
      </c>
      <c r="J3888" s="29" t="s">
        <v>42</v>
      </c>
      <c r="K3888" s="29" t="s">
        <v>16</v>
      </c>
      <c r="L3888" s="29" t="str">
        <f>_xlfn.XLOOKUP($D3888,mapping!$B$2:$B$124,mapping!$A$2:$A$124,,0)</f>
        <v>Data Analyst</v>
      </c>
      <c r="M3888" s="29" t="str">
        <f>_xlfn.XLOOKUP($C3888,mapping!$J$2:$J$5,mapping!$K$2:$K$5,,0)</f>
        <v>Full-Time</v>
      </c>
      <c r="N3888" s="29" t="str">
        <f>_xlfn.XLOOKUP($B3888,mapping!$G$2:$G$5,mapping!$H$2:$H$5,,0)</f>
        <v>Senior</v>
      </c>
      <c r="O3888" s="29" t="str">
        <f>_xlfn.XLOOKUP($J3888,mapping!$D$2:$D$56,mapping!$E$2:$E$56,,0)</f>
        <v>Spain</v>
      </c>
      <c r="P3888" s="29" t="str">
        <f>_xlfn.XLOOKUP($K3888,mapping!$P$2:$P$4,mapping!$Q$2:$Q$4,,0)</f>
        <v>Medium</v>
      </c>
      <c r="Q3888" s="29" t="str">
        <f>_xlfn.XLOOKUP($I3888,mapping!$M$2:$M$4,mapping!$N$2:$N$4,,0)</f>
        <v>On-site</v>
      </c>
    </row>
    <row r="3889" spans="1:17" x14ac:dyDescent="0.25">
      <c r="A3889" s="28">
        <v>2023</v>
      </c>
      <c r="B3889" s="29" t="s">
        <v>29</v>
      </c>
      <c r="C3889" s="29" t="s">
        <v>12</v>
      </c>
      <c r="D3889" s="29" t="s">
        <v>22</v>
      </c>
      <c r="E3889" s="28">
        <v>70000</v>
      </c>
      <c r="F3889" s="29" t="s">
        <v>14</v>
      </c>
      <c r="G3889" s="28">
        <v>70000</v>
      </c>
      <c r="H3889" s="29" t="s">
        <v>17</v>
      </c>
      <c r="I3889" s="28">
        <v>0</v>
      </c>
      <c r="J3889" s="29" t="s">
        <v>17</v>
      </c>
      <c r="K3889" s="29" t="s">
        <v>16</v>
      </c>
      <c r="L3889" s="29" t="str">
        <f>_xlfn.XLOOKUP($D3889,mapping!$B$2:$B$124,mapping!$A$2:$A$124,,0)</f>
        <v>Data Scientist</v>
      </c>
      <c r="M3889" s="29" t="str">
        <f>_xlfn.XLOOKUP($C3889,mapping!$J$2:$J$5,mapping!$K$2:$K$5,,0)</f>
        <v>Full-Time</v>
      </c>
      <c r="N3889" s="29" t="str">
        <f>_xlfn.XLOOKUP($B3889,mapping!$G$2:$G$5,mapping!$H$2:$H$5,,0)</f>
        <v>Junior</v>
      </c>
      <c r="O3889" s="29" t="str">
        <f>_xlfn.XLOOKUP($J3889,mapping!$D$2:$D$56,mapping!$E$2:$E$56,,0)</f>
        <v>United States</v>
      </c>
      <c r="P3889" s="29" t="str">
        <f>_xlfn.XLOOKUP($K3889,mapping!$P$2:$P$4,mapping!$Q$2:$Q$4,,0)</f>
        <v>Medium</v>
      </c>
      <c r="Q3889" s="29" t="str">
        <f>_xlfn.XLOOKUP($I3889,mapping!$M$2:$M$4,mapping!$N$2:$N$4,,0)</f>
        <v>On-site</v>
      </c>
    </row>
    <row r="3890" spans="1:17" x14ac:dyDescent="0.25">
      <c r="A3890" s="28">
        <v>2022</v>
      </c>
      <c r="B3890" s="29" t="s">
        <v>21</v>
      </c>
      <c r="C3890" s="29" t="s">
        <v>12</v>
      </c>
      <c r="D3890" s="29" t="s">
        <v>39</v>
      </c>
      <c r="E3890" s="28">
        <v>195400</v>
      </c>
      <c r="F3890" s="29" t="s">
        <v>14</v>
      </c>
      <c r="G3890" s="28">
        <v>195400</v>
      </c>
      <c r="H3890" s="29" t="s">
        <v>17</v>
      </c>
      <c r="I3890" s="28">
        <v>100</v>
      </c>
      <c r="J3890" s="29" t="s">
        <v>17</v>
      </c>
      <c r="K3890" s="29" t="s">
        <v>33</v>
      </c>
      <c r="L3890" s="29" t="str">
        <f>_xlfn.XLOOKUP($D3890,mapping!$B$2:$B$124,mapping!$A$2:$A$124,,0)</f>
        <v>Machine Learning Engineer</v>
      </c>
      <c r="M3890" s="29" t="str">
        <f>_xlfn.XLOOKUP($C3890,mapping!$J$2:$J$5,mapping!$K$2:$K$5,,0)</f>
        <v>Full-Time</v>
      </c>
      <c r="N3890" s="29" t="str">
        <f>_xlfn.XLOOKUP($B3890,mapping!$G$2:$G$5,mapping!$H$2:$H$5,,0)</f>
        <v>Senior</v>
      </c>
      <c r="O3890" s="29" t="str">
        <f>_xlfn.XLOOKUP($J3890,mapping!$D$2:$D$56,mapping!$E$2:$E$56,,0)</f>
        <v>United States</v>
      </c>
      <c r="P3890" s="29" t="str">
        <f>_xlfn.XLOOKUP($K3890,mapping!$P$2:$P$4,mapping!$Q$2:$Q$4,,0)</f>
        <v>Large</v>
      </c>
      <c r="Q3890" s="29" t="str">
        <f>_xlfn.XLOOKUP($I3890,mapping!$M$2:$M$4,mapping!$N$2:$N$4,,0)</f>
        <v>Remote</v>
      </c>
    </row>
    <row r="3891" spans="1:17" x14ac:dyDescent="0.25">
      <c r="A3891" s="28">
        <v>2023</v>
      </c>
      <c r="B3891" s="29" t="s">
        <v>21</v>
      </c>
      <c r="C3891" s="29" t="s">
        <v>12</v>
      </c>
      <c r="D3891" s="29" t="s">
        <v>18</v>
      </c>
      <c r="E3891" s="28">
        <v>184700</v>
      </c>
      <c r="F3891" s="29" t="s">
        <v>14</v>
      </c>
      <c r="G3891" s="28">
        <v>184700</v>
      </c>
      <c r="H3891" s="29" t="s">
        <v>17</v>
      </c>
      <c r="I3891" s="28">
        <v>0</v>
      </c>
      <c r="J3891" s="29" t="s">
        <v>17</v>
      </c>
      <c r="K3891" s="29" t="s">
        <v>16</v>
      </c>
      <c r="L3891" s="29" t="str">
        <f>_xlfn.XLOOKUP($D3891,mapping!$B$2:$B$124,mapping!$A$2:$A$124,,0)</f>
        <v>Machine Learning Engineer</v>
      </c>
      <c r="M3891" s="29" t="str">
        <f>_xlfn.XLOOKUP($C3891,mapping!$J$2:$J$5,mapping!$K$2:$K$5,,0)</f>
        <v>Full-Time</v>
      </c>
      <c r="N3891" s="29" t="str">
        <f>_xlfn.XLOOKUP($B3891,mapping!$G$2:$G$5,mapping!$H$2:$H$5,,0)</f>
        <v>Senior</v>
      </c>
      <c r="O3891" s="29" t="str">
        <f>_xlfn.XLOOKUP($J3891,mapping!$D$2:$D$56,mapping!$E$2:$E$56,,0)</f>
        <v>United States</v>
      </c>
      <c r="P3891" s="29" t="str">
        <f>_xlfn.XLOOKUP($K3891,mapping!$P$2:$P$4,mapping!$Q$2:$Q$4,,0)</f>
        <v>Medium</v>
      </c>
      <c r="Q3891" s="29" t="str">
        <f>_xlfn.XLOOKUP($I3891,mapping!$M$2:$M$4,mapping!$N$2:$N$4,,0)</f>
        <v>On-site</v>
      </c>
    </row>
    <row r="3892" spans="1:17" x14ac:dyDescent="0.25">
      <c r="A3892" s="28">
        <v>2024</v>
      </c>
      <c r="B3892" s="29" t="s">
        <v>21</v>
      </c>
      <c r="C3892" s="29" t="s">
        <v>12</v>
      </c>
      <c r="D3892" s="29" t="s">
        <v>22</v>
      </c>
      <c r="E3892" s="28">
        <v>139500</v>
      </c>
      <c r="F3892" s="29" t="s">
        <v>14</v>
      </c>
      <c r="G3892" s="28">
        <v>139500</v>
      </c>
      <c r="H3892" s="29" t="s">
        <v>17</v>
      </c>
      <c r="I3892" s="28">
        <v>0</v>
      </c>
      <c r="J3892" s="29" t="s">
        <v>17</v>
      </c>
      <c r="K3892" s="29" t="s">
        <v>16</v>
      </c>
      <c r="L3892" s="29" t="str">
        <f>_xlfn.XLOOKUP($D3892,mapping!$B$2:$B$124,mapping!$A$2:$A$124,,0)</f>
        <v>Data Scientist</v>
      </c>
      <c r="M3892" s="29" t="str">
        <f>_xlfn.XLOOKUP($C3892,mapping!$J$2:$J$5,mapping!$K$2:$K$5,,0)</f>
        <v>Full-Time</v>
      </c>
      <c r="N3892" s="29" t="str">
        <f>_xlfn.XLOOKUP($B3892,mapping!$G$2:$G$5,mapping!$H$2:$H$5,,0)</f>
        <v>Senior</v>
      </c>
      <c r="O3892" s="29" t="str">
        <f>_xlfn.XLOOKUP($J3892,mapping!$D$2:$D$56,mapping!$E$2:$E$56,,0)</f>
        <v>United States</v>
      </c>
      <c r="P3892" s="29" t="str">
        <f>_xlfn.XLOOKUP($K3892,mapping!$P$2:$P$4,mapping!$Q$2:$Q$4,,0)</f>
        <v>Medium</v>
      </c>
      <c r="Q3892" s="29" t="str">
        <f>_xlfn.XLOOKUP($I3892,mapping!$M$2:$M$4,mapping!$N$2:$N$4,,0)</f>
        <v>On-site</v>
      </c>
    </row>
    <row r="3893" spans="1:17" x14ac:dyDescent="0.25">
      <c r="A3893" s="28">
        <v>2024</v>
      </c>
      <c r="B3893" s="29" t="s">
        <v>11</v>
      </c>
      <c r="C3893" s="29" t="s">
        <v>12</v>
      </c>
      <c r="D3893" s="29" t="s">
        <v>13</v>
      </c>
      <c r="E3893" s="28">
        <v>72500</v>
      </c>
      <c r="F3893" s="29" t="s">
        <v>14</v>
      </c>
      <c r="G3893" s="28">
        <v>72500</v>
      </c>
      <c r="H3893" s="29" t="s">
        <v>17</v>
      </c>
      <c r="I3893" s="28">
        <v>0</v>
      </c>
      <c r="J3893" s="29" t="s">
        <v>17</v>
      </c>
      <c r="K3893" s="29" t="s">
        <v>16</v>
      </c>
      <c r="L3893" s="29" t="str">
        <f>_xlfn.XLOOKUP($D3893,mapping!$B$2:$B$124,mapping!$A$2:$A$124,,0)</f>
        <v>Data Analyst</v>
      </c>
      <c r="M3893" s="29" t="str">
        <f>_xlfn.XLOOKUP($C3893,mapping!$J$2:$J$5,mapping!$K$2:$K$5,,0)</f>
        <v>Full-Time</v>
      </c>
      <c r="N3893" s="29" t="str">
        <f>_xlfn.XLOOKUP($B3893,mapping!$G$2:$G$5,mapping!$H$2:$H$5,,0)</f>
        <v>Mid-Level</v>
      </c>
      <c r="O3893" s="29" t="str">
        <f>_xlfn.XLOOKUP($J3893,mapping!$D$2:$D$56,mapping!$E$2:$E$56,,0)</f>
        <v>United States</v>
      </c>
      <c r="P3893" s="29" t="str">
        <f>_xlfn.XLOOKUP($K3893,mapping!$P$2:$P$4,mapping!$Q$2:$Q$4,,0)</f>
        <v>Medium</v>
      </c>
      <c r="Q3893" s="29" t="str">
        <f>_xlfn.XLOOKUP($I3893,mapping!$M$2:$M$4,mapping!$N$2:$N$4,,0)</f>
        <v>On-site</v>
      </c>
    </row>
    <row r="3894" spans="1:17" x14ac:dyDescent="0.25">
      <c r="A3894" s="28">
        <v>2023</v>
      </c>
      <c r="B3894" s="29" t="s">
        <v>21</v>
      </c>
      <c r="C3894" s="29" t="s">
        <v>12</v>
      </c>
      <c r="D3894" s="29" t="s">
        <v>13</v>
      </c>
      <c r="E3894" s="28">
        <v>140130</v>
      </c>
      <c r="F3894" s="29" t="s">
        <v>14</v>
      </c>
      <c r="G3894" s="28">
        <v>140130</v>
      </c>
      <c r="H3894" s="29" t="s">
        <v>17</v>
      </c>
      <c r="I3894" s="28">
        <v>0</v>
      </c>
      <c r="J3894" s="29" t="s">
        <v>17</v>
      </c>
      <c r="K3894" s="29" t="s">
        <v>16</v>
      </c>
      <c r="L3894" s="29" t="str">
        <f>_xlfn.XLOOKUP($D3894,mapping!$B$2:$B$124,mapping!$A$2:$A$124,,0)</f>
        <v>Data Analyst</v>
      </c>
      <c r="M3894" s="29" t="str">
        <f>_xlfn.XLOOKUP($C3894,mapping!$J$2:$J$5,mapping!$K$2:$K$5,,0)</f>
        <v>Full-Time</v>
      </c>
      <c r="N3894" s="29" t="str">
        <f>_xlfn.XLOOKUP($B3894,mapping!$G$2:$G$5,mapping!$H$2:$H$5,,0)</f>
        <v>Senior</v>
      </c>
      <c r="O3894" s="29" t="str">
        <f>_xlfn.XLOOKUP($J3894,mapping!$D$2:$D$56,mapping!$E$2:$E$56,,0)</f>
        <v>United States</v>
      </c>
      <c r="P3894" s="29" t="str">
        <f>_xlfn.XLOOKUP($K3894,mapping!$P$2:$P$4,mapping!$Q$2:$Q$4,,0)</f>
        <v>Medium</v>
      </c>
      <c r="Q3894" s="29" t="str">
        <f>_xlfn.XLOOKUP($I3894,mapping!$M$2:$M$4,mapping!$N$2:$N$4,,0)</f>
        <v>On-site</v>
      </c>
    </row>
    <row r="3895" spans="1:17" x14ac:dyDescent="0.25">
      <c r="A3895" s="28">
        <v>2022</v>
      </c>
      <c r="B3895" s="29" t="s">
        <v>29</v>
      </c>
      <c r="C3895" s="29" t="s">
        <v>12</v>
      </c>
      <c r="D3895" s="29" t="s">
        <v>22</v>
      </c>
      <c r="E3895" s="28">
        <v>50000</v>
      </c>
      <c r="F3895" s="29" t="s">
        <v>14</v>
      </c>
      <c r="G3895" s="28">
        <v>50000</v>
      </c>
      <c r="H3895" s="29" t="s">
        <v>17</v>
      </c>
      <c r="I3895" s="28">
        <v>50</v>
      </c>
      <c r="J3895" s="29" t="s">
        <v>36</v>
      </c>
      <c r="K3895" s="29" t="s">
        <v>16</v>
      </c>
      <c r="L3895" s="29" t="str">
        <f>_xlfn.XLOOKUP($D3895,mapping!$B$2:$B$124,mapping!$A$2:$A$124,,0)</f>
        <v>Data Scientist</v>
      </c>
      <c r="M3895" s="29" t="str">
        <f>_xlfn.XLOOKUP($C3895,mapping!$J$2:$J$5,mapping!$K$2:$K$5,,0)</f>
        <v>Full-Time</v>
      </c>
      <c r="N3895" s="29" t="str">
        <f>_xlfn.XLOOKUP($B3895,mapping!$G$2:$G$5,mapping!$H$2:$H$5,,0)</f>
        <v>Junior</v>
      </c>
      <c r="O3895" s="29" t="str">
        <f>_xlfn.XLOOKUP($J3895,mapping!$D$2:$D$56,mapping!$E$2:$E$56,,0)</f>
        <v>Germany</v>
      </c>
      <c r="P3895" s="29" t="str">
        <f>_xlfn.XLOOKUP($K3895,mapping!$P$2:$P$4,mapping!$Q$2:$Q$4,,0)</f>
        <v>Medium</v>
      </c>
      <c r="Q3895" s="29" t="str">
        <f>_xlfn.XLOOKUP($I3895,mapping!$M$2:$M$4,mapping!$N$2:$N$4,,0)</f>
        <v>Hybrid</v>
      </c>
    </row>
    <row r="3896" spans="1:17" x14ac:dyDescent="0.25">
      <c r="A3896" s="28">
        <v>2023</v>
      </c>
      <c r="B3896" s="29" t="s">
        <v>21</v>
      </c>
      <c r="C3896" s="29" t="s">
        <v>12</v>
      </c>
      <c r="D3896" s="29" t="s">
        <v>22</v>
      </c>
      <c r="E3896" s="28">
        <v>239748</v>
      </c>
      <c r="F3896" s="29" t="s">
        <v>14</v>
      </c>
      <c r="G3896" s="28">
        <v>239748</v>
      </c>
      <c r="H3896" s="29" t="s">
        <v>17</v>
      </c>
      <c r="I3896" s="28">
        <v>0</v>
      </c>
      <c r="J3896" s="29" t="s">
        <v>17</v>
      </c>
      <c r="K3896" s="29" t="s">
        <v>16</v>
      </c>
      <c r="L3896" s="29" t="str">
        <f>_xlfn.XLOOKUP($D3896,mapping!$B$2:$B$124,mapping!$A$2:$A$124,,0)</f>
        <v>Data Scientist</v>
      </c>
      <c r="M3896" s="29" t="str">
        <f>_xlfn.XLOOKUP($C3896,mapping!$J$2:$J$5,mapping!$K$2:$K$5,,0)</f>
        <v>Full-Time</v>
      </c>
      <c r="N3896" s="29" t="str">
        <f>_xlfn.XLOOKUP($B3896,mapping!$G$2:$G$5,mapping!$H$2:$H$5,,0)</f>
        <v>Senior</v>
      </c>
      <c r="O3896" s="29" t="str">
        <f>_xlfn.XLOOKUP($J3896,mapping!$D$2:$D$56,mapping!$E$2:$E$56,,0)</f>
        <v>United States</v>
      </c>
      <c r="P3896" s="29" t="str">
        <f>_xlfn.XLOOKUP($K3896,mapping!$P$2:$P$4,mapping!$Q$2:$Q$4,,0)</f>
        <v>Medium</v>
      </c>
      <c r="Q3896" s="29" t="str">
        <f>_xlfn.XLOOKUP($I3896,mapping!$M$2:$M$4,mapping!$N$2:$N$4,,0)</f>
        <v>On-site</v>
      </c>
    </row>
    <row r="3897" spans="1:17" x14ac:dyDescent="0.25">
      <c r="A3897" s="28">
        <v>2023</v>
      </c>
      <c r="B3897" s="29" t="s">
        <v>21</v>
      </c>
      <c r="C3897" s="29" t="s">
        <v>12</v>
      </c>
      <c r="D3897" s="29" t="s">
        <v>26</v>
      </c>
      <c r="E3897" s="28">
        <v>145000</v>
      </c>
      <c r="F3897" s="29" t="s">
        <v>14</v>
      </c>
      <c r="G3897" s="28">
        <v>145000</v>
      </c>
      <c r="H3897" s="29" t="s">
        <v>17</v>
      </c>
      <c r="I3897" s="28">
        <v>0</v>
      </c>
      <c r="J3897" s="29" t="s">
        <v>17</v>
      </c>
      <c r="K3897" s="29" t="s">
        <v>16</v>
      </c>
      <c r="L3897" s="29" t="str">
        <f>_xlfn.XLOOKUP($D3897,mapping!$B$2:$B$124,mapping!$A$2:$A$124,,0)</f>
        <v>Data Engineer</v>
      </c>
      <c r="M3897" s="29" t="str">
        <f>_xlfn.XLOOKUP($C3897,mapping!$J$2:$J$5,mapping!$K$2:$K$5,,0)</f>
        <v>Full-Time</v>
      </c>
      <c r="N3897" s="29" t="str">
        <f>_xlfn.XLOOKUP($B3897,mapping!$G$2:$G$5,mapping!$H$2:$H$5,,0)</f>
        <v>Senior</v>
      </c>
      <c r="O3897" s="29" t="str">
        <f>_xlfn.XLOOKUP($J3897,mapping!$D$2:$D$56,mapping!$E$2:$E$56,,0)</f>
        <v>United States</v>
      </c>
      <c r="P3897" s="29" t="str">
        <f>_xlfn.XLOOKUP($K3897,mapping!$P$2:$P$4,mapping!$Q$2:$Q$4,,0)</f>
        <v>Medium</v>
      </c>
      <c r="Q3897" s="29" t="str">
        <f>_xlfn.XLOOKUP($I3897,mapping!$M$2:$M$4,mapping!$N$2:$N$4,,0)</f>
        <v>On-site</v>
      </c>
    </row>
    <row r="3898" spans="1:17" x14ac:dyDescent="0.25">
      <c r="A3898" s="28">
        <v>2023</v>
      </c>
      <c r="B3898" s="29" t="s">
        <v>21</v>
      </c>
      <c r="C3898" s="29" t="s">
        <v>12</v>
      </c>
      <c r="D3898" s="29" t="s">
        <v>41</v>
      </c>
      <c r="E3898" s="28">
        <v>83900</v>
      </c>
      <c r="F3898" s="29" t="s">
        <v>14</v>
      </c>
      <c r="G3898" s="28">
        <v>83900</v>
      </c>
      <c r="H3898" s="29" t="s">
        <v>17</v>
      </c>
      <c r="I3898" s="28">
        <v>0</v>
      </c>
      <c r="J3898" s="29" t="s">
        <v>17</v>
      </c>
      <c r="K3898" s="29" t="s">
        <v>16</v>
      </c>
      <c r="L3898" s="29" t="str">
        <f>_xlfn.XLOOKUP($D3898,mapping!$B$2:$B$124,mapping!$A$2:$A$124,,0)</f>
        <v>Machine Learning Engineer</v>
      </c>
      <c r="M3898" s="29" t="str">
        <f>_xlfn.XLOOKUP($C3898,mapping!$J$2:$J$5,mapping!$K$2:$K$5,,0)</f>
        <v>Full-Time</v>
      </c>
      <c r="N3898" s="29" t="str">
        <f>_xlfn.XLOOKUP($B3898,mapping!$G$2:$G$5,mapping!$H$2:$H$5,,0)</f>
        <v>Senior</v>
      </c>
      <c r="O3898" s="29" t="str">
        <f>_xlfn.XLOOKUP($J3898,mapping!$D$2:$D$56,mapping!$E$2:$E$56,,0)</f>
        <v>United States</v>
      </c>
      <c r="P3898" s="29" t="str">
        <f>_xlfn.XLOOKUP($K3898,mapping!$P$2:$P$4,mapping!$Q$2:$Q$4,,0)</f>
        <v>Medium</v>
      </c>
      <c r="Q3898" s="29" t="str">
        <f>_xlfn.XLOOKUP($I3898,mapping!$M$2:$M$4,mapping!$N$2:$N$4,,0)</f>
        <v>On-site</v>
      </c>
    </row>
    <row r="3899" spans="1:17" x14ac:dyDescent="0.25">
      <c r="A3899" s="28">
        <v>2023</v>
      </c>
      <c r="B3899" s="29" t="s">
        <v>21</v>
      </c>
      <c r="C3899" s="29" t="s">
        <v>12</v>
      </c>
      <c r="D3899" s="29" t="s">
        <v>22</v>
      </c>
      <c r="E3899" s="28">
        <v>185900</v>
      </c>
      <c r="F3899" s="29" t="s">
        <v>14</v>
      </c>
      <c r="G3899" s="28">
        <v>185900</v>
      </c>
      <c r="H3899" s="29" t="s">
        <v>17</v>
      </c>
      <c r="I3899" s="28">
        <v>0</v>
      </c>
      <c r="J3899" s="29" t="s">
        <v>17</v>
      </c>
      <c r="K3899" s="29" t="s">
        <v>16</v>
      </c>
      <c r="L3899" s="29" t="str">
        <f>_xlfn.XLOOKUP($D3899,mapping!$B$2:$B$124,mapping!$A$2:$A$124,,0)</f>
        <v>Data Scientist</v>
      </c>
      <c r="M3899" s="29" t="str">
        <f>_xlfn.XLOOKUP($C3899,mapping!$J$2:$J$5,mapping!$K$2:$K$5,,0)</f>
        <v>Full-Time</v>
      </c>
      <c r="N3899" s="29" t="str">
        <f>_xlfn.XLOOKUP($B3899,mapping!$G$2:$G$5,mapping!$H$2:$H$5,,0)</f>
        <v>Senior</v>
      </c>
      <c r="O3899" s="29" t="str">
        <f>_xlfn.XLOOKUP($J3899,mapping!$D$2:$D$56,mapping!$E$2:$E$56,,0)</f>
        <v>United States</v>
      </c>
      <c r="P3899" s="29" t="str">
        <f>_xlfn.XLOOKUP($K3899,mapping!$P$2:$P$4,mapping!$Q$2:$Q$4,,0)</f>
        <v>Medium</v>
      </c>
      <c r="Q3899" s="29" t="str">
        <f>_xlfn.XLOOKUP($I3899,mapping!$M$2:$M$4,mapping!$N$2:$N$4,,0)</f>
        <v>On-site</v>
      </c>
    </row>
    <row r="3900" spans="1:17" x14ac:dyDescent="0.25">
      <c r="A3900" s="28">
        <v>2024</v>
      </c>
      <c r="B3900" s="29" t="s">
        <v>21</v>
      </c>
      <c r="C3900" s="29" t="s">
        <v>12</v>
      </c>
      <c r="D3900" s="29" t="s">
        <v>62</v>
      </c>
      <c r="E3900" s="28">
        <v>79600</v>
      </c>
      <c r="F3900" s="29" t="s">
        <v>14</v>
      </c>
      <c r="G3900" s="28">
        <v>79600</v>
      </c>
      <c r="H3900" s="29" t="s">
        <v>17</v>
      </c>
      <c r="I3900" s="28">
        <v>0</v>
      </c>
      <c r="J3900" s="29" t="s">
        <v>17</v>
      </c>
      <c r="K3900" s="29" t="s">
        <v>33</v>
      </c>
      <c r="L3900" s="29" t="str">
        <f>_xlfn.XLOOKUP($D3900,mapping!$B$2:$B$124,mapping!$A$2:$A$124,,0)</f>
        <v>Business Intelligence</v>
      </c>
      <c r="M3900" s="29" t="str">
        <f>_xlfn.XLOOKUP($C3900,mapping!$J$2:$J$5,mapping!$K$2:$K$5,,0)</f>
        <v>Full-Time</v>
      </c>
      <c r="N3900" s="29" t="str">
        <f>_xlfn.XLOOKUP($B3900,mapping!$G$2:$G$5,mapping!$H$2:$H$5,,0)</f>
        <v>Senior</v>
      </c>
      <c r="O3900" s="29" t="str">
        <f>_xlfn.XLOOKUP($J3900,mapping!$D$2:$D$56,mapping!$E$2:$E$56,,0)</f>
        <v>United States</v>
      </c>
      <c r="P3900" s="29" t="str">
        <f>_xlfn.XLOOKUP($K3900,mapping!$P$2:$P$4,mapping!$Q$2:$Q$4,,0)</f>
        <v>Large</v>
      </c>
      <c r="Q3900" s="29" t="str">
        <f>_xlfn.XLOOKUP($I3900,mapping!$M$2:$M$4,mapping!$N$2:$N$4,,0)</f>
        <v>On-site</v>
      </c>
    </row>
    <row r="3901" spans="1:17" x14ac:dyDescent="0.25">
      <c r="A3901" s="28">
        <v>2023</v>
      </c>
      <c r="B3901" s="29" t="s">
        <v>21</v>
      </c>
      <c r="C3901" s="29" t="s">
        <v>12</v>
      </c>
      <c r="D3901" s="29" t="s">
        <v>22</v>
      </c>
      <c r="E3901" s="28">
        <v>201000</v>
      </c>
      <c r="F3901" s="29" t="s">
        <v>14</v>
      </c>
      <c r="G3901" s="28">
        <v>201000</v>
      </c>
      <c r="H3901" s="29" t="s">
        <v>17</v>
      </c>
      <c r="I3901" s="28">
        <v>0</v>
      </c>
      <c r="J3901" s="29" t="s">
        <v>17</v>
      </c>
      <c r="K3901" s="29" t="s">
        <v>16</v>
      </c>
      <c r="L3901" s="29" t="str">
        <f>_xlfn.XLOOKUP($D3901,mapping!$B$2:$B$124,mapping!$A$2:$A$124,,0)</f>
        <v>Data Scientist</v>
      </c>
      <c r="M3901" s="29" t="str">
        <f>_xlfn.XLOOKUP($C3901,mapping!$J$2:$J$5,mapping!$K$2:$K$5,,0)</f>
        <v>Full-Time</v>
      </c>
      <c r="N3901" s="29" t="str">
        <f>_xlfn.XLOOKUP($B3901,mapping!$G$2:$G$5,mapping!$H$2:$H$5,,0)</f>
        <v>Senior</v>
      </c>
      <c r="O3901" s="29" t="str">
        <f>_xlfn.XLOOKUP($J3901,mapping!$D$2:$D$56,mapping!$E$2:$E$56,,0)</f>
        <v>United States</v>
      </c>
      <c r="P3901" s="29" t="str">
        <f>_xlfn.XLOOKUP($K3901,mapping!$P$2:$P$4,mapping!$Q$2:$Q$4,,0)</f>
        <v>Medium</v>
      </c>
      <c r="Q3901" s="29" t="str">
        <f>_xlfn.XLOOKUP($I3901,mapping!$M$2:$M$4,mapping!$N$2:$N$4,,0)</f>
        <v>On-site</v>
      </c>
    </row>
    <row r="3902" spans="1:17" x14ac:dyDescent="0.25">
      <c r="A3902" s="28">
        <v>2023</v>
      </c>
      <c r="B3902" s="29" t="s">
        <v>29</v>
      </c>
      <c r="C3902" s="29" t="s">
        <v>12</v>
      </c>
      <c r="D3902" s="29" t="s">
        <v>26</v>
      </c>
      <c r="E3902" s="28">
        <v>125000</v>
      </c>
      <c r="F3902" s="29" t="s">
        <v>14</v>
      </c>
      <c r="G3902" s="28">
        <v>125000</v>
      </c>
      <c r="H3902" s="29" t="s">
        <v>17</v>
      </c>
      <c r="I3902" s="28">
        <v>0</v>
      </c>
      <c r="J3902" s="29" t="s">
        <v>17</v>
      </c>
      <c r="K3902" s="29" t="s">
        <v>16</v>
      </c>
      <c r="L3902" s="29" t="str">
        <f>_xlfn.XLOOKUP($D3902,mapping!$B$2:$B$124,mapping!$A$2:$A$124,,0)</f>
        <v>Data Engineer</v>
      </c>
      <c r="M3902" s="29" t="str">
        <f>_xlfn.XLOOKUP($C3902,mapping!$J$2:$J$5,mapping!$K$2:$K$5,,0)</f>
        <v>Full-Time</v>
      </c>
      <c r="N3902" s="29" t="str">
        <f>_xlfn.XLOOKUP($B3902,mapping!$G$2:$G$5,mapping!$H$2:$H$5,,0)</f>
        <v>Junior</v>
      </c>
      <c r="O3902" s="29" t="str">
        <f>_xlfn.XLOOKUP($J3902,mapping!$D$2:$D$56,mapping!$E$2:$E$56,,0)</f>
        <v>United States</v>
      </c>
      <c r="P3902" s="29" t="str">
        <f>_xlfn.XLOOKUP($K3902,mapping!$P$2:$P$4,mapping!$Q$2:$Q$4,,0)</f>
        <v>Medium</v>
      </c>
      <c r="Q3902" s="29" t="str">
        <f>_xlfn.XLOOKUP($I3902,mapping!$M$2:$M$4,mapping!$N$2:$N$4,,0)</f>
        <v>On-site</v>
      </c>
    </row>
    <row r="3903" spans="1:17" x14ac:dyDescent="0.25">
      <c r="A3903" s="28">
        <v>2022</v>
      </c>
      <c r="B3903" s="29" t="s">
        <v>21</v>
      </c>
      <c r="C3903" s="29" t="s">
        <v>12</v>
      </c>
      <c r="D3903" s="29" t="s">
        <v>13</v>
      </c>
      <c r="E3903" s="28">
        <v>128875</v>
      </c>
      <c r="F3903" s="29" t="s">
        <v>14</v>
      </c>
      <c r="G3903" s="28">
        <v>128875</v>
      </c>
      <c r="H3903" s="29" t="s">
        <v>17</v>
      </c>
      <c r="I3903" s="28">
        <v>100</v>
      </c>
      <c r="J3903" s="29" t="s">
        <v>17</v>
      </c>
      <c r="K3903" s="29" t="s">
        <v>16</v>
      </c>
      <c r="L3903" s="29" t="str">
        <f>_xlfn.XLOOKUP($D3903,mapping!$B$2:$B$124,mapping!$A$2:$A$124,,0)</f>
        <v>Data Analyst</v>
      </c>
      <c r="M3903" s="29" t="str">
        <f>_xlfn.XLOOKUP($C3903,mapping!$J$2:$J$5,mapping!$K$2:$K$5,,0)</f>
        <v>Full-Time</v>
      </c>
      <c r="N3903" s="29" t="str">
        <f>_xlfn.XLOOKUP($B3903,mapping!$G$2:$G$5,mapping!$H$2:$H$5,,0)</f>
        <v>Senior</v>
      </c>
      <c r="O3903" s="29" t="str">
        <f>_xlfn.XLOOKUP($J3903,mapping!$D$2:$D$56,mapping!$E$2:$E$56,,0)</f>
        <v>United States</v>
      </c>
      <c r="P3903" s="29" t="str">
        <f>_xlfn.XLOOKUP($K3903,mapping!$P$2:$P$4,mapping!$Q$2:$Q$4,,0)</f>
        <v>Medium</v>
      </c>
      <c r="Q3903" s="29" t="str">
        <f>_xlfn.XLOOKUP($I3903,mapping!$M$2:$M$4,mapping!$N$2:$N$4,,0)</f>
        <v>Remote</v>
      </c>
    </row>
    <row r="3904" spans="1:17" x14ac:dyDescent="0.25">
      <c r="A3904" s="28">
        <v>2024</v>
      </c>
      <c r="B3904" s="29" t="s">
        <v>21</v>
      </c>
      <c r="C3904" s="29" t="s">
        <v>12</v>
      </c>
      <c r="D3904" s="29" t="s">
        <v>39</v>
      </c>
      <c r="E3904" s="28">
        <v>93300</v>
      </c>
      <c r="F3904" s="29" t="s">
        <v>14</v>
      </c>
      <c r="G3904" s="28">
        <v>93300</v>
      </c>
      <c r="H3904" s="29" t="s">
        <v>17</v>
      </c>
      <c r="I3904" s="28">
        <v>0</v>
      </c>
      <c r="J3904" s="29" t="s">
        <v>17</v>
      </c>
      <c r="K3904" s="29" t="s">
        <v>16</v>
      </c>
      <c r="L3904" s="29" t="str">
        <f>_xlfn.XLOOKUP($D3904,mapping!$B$2:$B$124,mapping!$A$2:$A$124,,0)</f>
        <v>Machine Learning Engineer</v>
      </c>
      <c r="M3904" s="29" t="str">
        <f>_xlfn.XLOOKUP($C3904,mapping!$J$2:$J$5,mapping!$K$2:$K$5,,0)</f>
        <v>Full-Time</v>
      </c>
      <c r="N3904" s="29" t="str">
        <f>_xlfn.XLOOKUP($B3904,mapping!$G$2:$G$5,mapping!$H$2:$H$5,,0)</f>
        <v>Senior</v>
      </c>
      <c r="O3904" s="29" t="str">
        <f>_xlfn.XLOOKUP($J3904,mapping!$D$2:$D$56,mapping!$E$2:$E$56,,0)</f>
        <v>United States</v>
      </c>
      <c r="P3904" s="29" t="str">
        <f>_xlfn.XLOOKUP($K3904,mapping!$P$2:$P$4,mapping!$Q$2:$Q$4,,0)</f>
        <v>Medium</v>
      </c>
      <c r="Q3904" s="29" t="str">
        <f>_xlfn.XLOOKUP($I3904,mapping!$M$2:$M$4,mapping!$N$2:$N$4,,0)</f>
        <v>On-site</v>
      </c>
    </row>
    <row r="3905" spans="1:17" x14ac:dyDescent="0.25">
      <c r="A3905" s="28">
        <v>2023</v>
      </c>
      <c r="B3905" s="29" t="s">
        <v>21</v>
      </c>
      <c r="C3905" s="29" t="s">
        <v>12</v>
      </c>
      <c r="D3905" s="29" t="s">
        <v>31</v>
      </c>
      <c r="E3905" s="28">
        <v>115000</v>
      </c>
      <c r="F3905" s="29" t="s">
        <v>14</v>
      </c>
      <c r="G3905" s="28">
        <v>115000</v>
      </c>
      <c r="H3905" s="29" t="s">
        <v>17</v>
      </c>
      <c r="I3905" s="28">
        <v>0</v>
      </c>
      <c r="J3905" s="29" t="s">
        <v>17</v>
      </c>
      <c r="K3905" s="29" t="s">
        <v>16</v>
      </c>
      <c r="L3905" s="29" t="str">
        <f>_xlfn.XLOOKUP($D3905,mapping!$B$2:$B$124,mapping!$A$2:$A$124,,0)</f>
        <v>Analytics Engineer</v>
      </c>
      <c r="M3905" s="29" t="str">
        <f>_xlfn.XLOOKUP($C3905,mapping!$J$2:$J$5,mapping!$K$2:$K$5,,0)</f>
        <v>Full-Time</v>
      </c>
      <c r="N3905" s="29" t="str">
        <f>_xlfn.XLOOKUP($B3905,mapping!$G$2:$G$5,mapping!$H$2:$H$5,,0)</f>
        <v>Senior</v>
      </c>
      <c r="O3905" s="29" t="str">
        <f>_xlfn.XLOOKUP($J3905,mapping!$D$2:$D$56,mapping!$E$2:$E$56,,0)</f>
        <v>United States</v>
      </c>
      <c r="P3905" s="29" t="str">
        <f>_xlfn.XLOOKUP($K3905,mapping!$P$2:$P$4,mapping!$Q$2:$Q$4,,0)</f>
        <v>Medium</v>
      </c>
      <c r="Q3905" s="29" t="str">
        <f>_xlfn.XLOOKUP($I3905,mapping!$M$2:$M$4,mapping!$N$2:$N$4,,0)</f>
        <v>On-site</v>
      </c>
    </row>
    <row r="3906" spans="1:17" x14ac:dyDescent="0.25">
      <c r="A3906" s="28">
        <v>2023</v>
      </c>
      <c r="B3906" s="29" t="s">
        <v>21</v>
      </c>
      <c r="C3906" s="29" t="s">
        <v>12</v>
      </c>
      <c r="D3906" s="29" t="s">
        <v>62</v>
      </c>
      <c r="E3906" s="28">
        <v>118200</v>
      </c>
      <c r="F3906" s="29" t="s">
        <v>14</v>
      </c>
      <c r="G3906" s="28">
        <v>118200</v>
      </c>
      <c r="H3906" s="29" t="s">
        <v>17</v>
      </c>
      <c r="I3906" s="28">
        <v>100</v>
      </c>
      <c r="J3906" s="29" t="s">
        <v>17</v>
      </c>
      <c r="K3906" s="29" t="s">
        <v>16</v>
      </c>
      <c r="L3906" s="29" t="str">
        <f>_xlfn.XLOOKUP($D3906,mapping!$B$2:$B$124,mapping!$A$2:$A$124,,0)</f>
        <v>Business Intelligence</v>
      </c>
      <c r="M3906" s="29" t="str">
        <f>_xlfn.XLOOKUP($C3906,mapping!$J$2:$J$5,mapping!$K$2:$K$5,,0)</f>
        <v>Full-Time</v>
      </c>
      <c r="N3906" s="29" t="str">
        <f>_xlfn.XLOOKUP($B3906,mapping!$G$2:$G$5,mapping!$H$2:$H$5,,0)</f>
        <v>Senior</v>
      </c>
      <c r="O3906" s="29" t="str">
        <f>_xlfn.XLOOKUP($J3906,mapping!$D$2:$D$56,mapping!$E$2:$E$56,,0)</f>
        <v>United States</v>
      </c>
      <c r="P3906" s="29" t="str">
        <f>_xlfn.XLOOKUP($K3906,mapping!$P$2:$P$4,mapping!$Q$2:$Q$4,,0)</f>
        <v>Medium</v>
      </c>
      <c r="Q3906" s="29" t="str">
        <f>_xlfn.XLOOKUP($I3906,mapping!$M$2:$M$4,mapping!$N$2:$N$4,,0)</f>
        <v>Remote</v>
      </c>
    </row>
    <row r="3907" spans="1:17" x14ac:dyDescent="0.25">
      <c r="A3907" s="28">
        <v>2024</v>
      </c>
      <c r="B3907" s="29" t="s">
        <v>21</v>
      </c>
      <c r="C3907" s="29" t="s">
        <v>12</v>
      </c>
      <c r="D3907" s="29" t="s">
        <v>22</v>
      </c>
      <c r="E3907" s="28">
        <v>115000</v>
      </c>
      <c r="F3907" s="29" t="s">
        <v>14</v>
      </c>
      <c r="G3907" s="28">
        <v>115000</v>
      </c>
      <c r="H3907" s="29" t="s">
        <v>17</v>
      </c>
      <c r="I3907" s="28">
        <v>0</v>
      </c>
      <c r="J3907" s="29" t="s">
        <v>17</v>
      </c>
      <c r="K3907" s="29" t="s">
        <v>16</v>
      </c>
      <c r="L3907" s="29" t="str">
        <f>_xlfn.XLOOKUP($D3907,mapping!$B$2:$B$124,mapping!$A$2:$A$124,,0)</f>
        <v>Data Scientist</v>
      </c>
      <c r="M3907" s="29" t="str">
        <f>_xlfn.XLOOKUP($C3907,mapping!$J$2:$J$5,mapping!$K$2:$K$5,,0)</f>
        <v>Full-Time</v>
      </c>
      <c r="N3907" s="29" t="str">
        <f>_xlfn.XLOOKUP($B3907,mapping!$G$2:$G$5,mapping!$H$2:$H$5,,0)</f>
        <v>Senior</v>
      </c>
      <c r="O3907" s="29" t="str">
        <f>_xlfn.XLOOKUP($J3907,mapping!$D$2:$D$56,mapping!$E$2:$E$56,,0)</f>
        <v>United States</v>
      </c>
      <c r="P3907" s="29" t="str">
        <f>_xlfn.XLOOKUP($K3907,mapping!$P$2:$P$4,mapping!$Q$2:$Q$4,,0)</f>
        <v>Medium</v>
      </c>
      <c r="Q3907" s="29" t="str">
        <f>_xlfn.XLOOKUP($I3907,mapping!$M$2:$M$4,mapping!$N$2:$N$4,,0)</f>
        <v>On-site</v>
      </c>
    </row>
    <row r="3908" spans="1:17" x14ac:dyDescent="0.25">
      <c r="A3908" s="28">
        <v>2024</v>
      </c>
      <c r="B3908" s="29" t="s">
        <v>11</v>
      </c>
      <c r="C3908" s="29" t="s">
        <v>12</v>
      </c>
      <c r="D3908" s="29" t="s">
        <v>26</v>
      </c>
      <c r="E3908" s="28">
        <v>148000</v>
      </c>
      <c r="F3908" s="29" t="s">
        <v>14</v>
      </c>
      <c r="G3908" s="28">
        <v>148000</v>
      </c>
      <c r="H3908" s="29" t="s">
        <v>17</v>
      </c>
      <c r="I3908" s="28">
        <v>0</v>
      </c>
      <c r="J3908" s="29" t="s">
        <v>17</v>
      </c>
      <c r="K3908" s="29" t="s">
        <v>16</v>
      </c>
      <c r="L3908" s="29" t="str">
        <f>_xlfn.XLOOKUP($D3908,mapping!$B$2:$B$124,mapping!$A$2:$A$124,,0)</f>
        <v>Data Engineer</v>
      </c>
      <c r="M3908" s="29" t="str">
        <f>_xlfn.XLOOKUP($C3908,mapping!$J$2:$J$5,mapping!$K$2:$K$5,,0)</f>
        <v>Full-Time</v>
      </c>
      <c r="N3908" s="29" t="str">
        <f>_xlfn.XLOOKUP($B3908,mapping!$G$2:$G$5,mapping!$H$2:$H$5,,0)</f>
        <v>Mid-Level</v>
      </c>
      <c r="O3908" s="29" t="str">
        <f>_xlfn.XLOOKUP($J3908,mapping!$D$2:$D$56,mapping!$E$2:$E$56,,0)</f>
        <v>United States</v>
      </c>
      <c r="P3908" s="29" t="str">
        <f>_xlfn.XLOOKUP($K3908,mapping!$P$2:$P$4,mapping!$Q$2:$Q$4,,0)</f>
        <v>Medium</v>
      </c>
      <c r="Q3908" s="29" t="str">
        <f>_xlfn.XLOOKUP($I3908,mapping!$M$2:$M$4,mapping!$N$2:$N$4,,0)</f>
        <v>On-site</v>
      </c>
    </row>
    <row r="3909" spans="1:17" x14ac:dyDescent="0.25">
      <c r="A3909" s="28">
        <v>2023</v>
      </c>
      <c r="B3909" s="29" t="s">
        <v>21</v>
      </c>
      <c r="C3909" s="29" t="s">
        <v>12</v>
      </c>
      <c r="D3909" s="29" t="s">
        <v>18</v>
      </c>
      <c r="E3909" s="28">
        <v>184700</v>
      </c>
      <c r="F3909" s="29" t="s">
        <v>14</v>
      </c>
      <c r="G3909" s="28">
        <v>184700</v>
      </c>
      <c r="H3909" s="29" t="s">
        <v>17</v>
      </c>
      <c r="I3909" s="28">
        <v>0</v>
      </c>
      <c r="J3909" s="29" t="s">
        <v>17</v>
      </c>
      <c r="K3909" s="29" t="s">
        <v>16</v>
      </c>
      <c r="L3909" s="29" t="str">
        <f>_xlfn.XLOOKUP($D3909,mapping!$B$2:$B$124,mapping!$A$2:$A$124,,0)</f>
        <v>Machine Learning Engineer</v>
      </c>
      <c r="M3909" s="29" t="str">
        <f>_xlfn.XLOOKUP($C3909,mapping!$J$2:$J$5,mapping!$K$2:$K$5,,0)</f>
        <v>Full-Time</v>
      </c>
      <c r="N3909" s="29" t="str">
        <f>_xlfn.XLOOKUP($B3909,mapping!$G$2:$G$5,mapping!$H$2:$H$5,,0)</f>
        <v>Senior</v>
      </c>
      <c r="O3909" s="29" t="str">
        <f>_xlfn.XLOOKUP($J3909,mapping!$D$2:$D$56,mapping!$E$2:$E$56,,0)</f>
        <v>United States</v>
      </c>
      <c r="P3909" s="29" t="str">
        <f>_xlfn.XLOOKUP($K3909,mapping!$P$2:$P$4,mapping!$Q$2:$Q$4,,0)</f>
        <v>Medium</v>
      </c>
      <c r="Q3909" s="29" t="str">
        <f>_xlfn.XLOOKUP($I3909,mapping!$M$2:$M$4,mapping!$N$2:$N$4,,0)</f>
        <v>On-site</v>
      </c>
    </row>
    <row r="3910" spans="1:17" x14ac:dyDescent="0.25">
      <c r="A3910" s="28">
        <v>2023</v>
      </c>
      <c r="B3910" s="29" t="s">
        <v>21</v>
      </c>
      <c r="C3910" s="29" t="s">
        <v>12</v>
      </c>
      <c r="D3910" s="29" t="s">
        <v>26</v>
      </c>
      <c r="E3910" s="28">
        <v>129000</v>
      </c>
      <c r="F3910" s="29" t="s">
        <v>14</v>
      </c>
      <c r="G3910" s="28">
        <v>129000</v>
      </c>
      <c r="H3910" s="29" t="s">
        <v>17</v>
      </c>
      <c r="I3910" s="28">
        <v>0</v>
      </c>
      <c r="J3910" s="29" t="s">
        <v>17</v>
      </c>
      <c r="K3910" s="29" t="s">
        <v>16</v>
      </c>
      <c r="L3910" s="29" t="str">
        <f>_xlfn.XLOOKUP($D3910,mapping!$B$2:$B$124,mapping!$A$2:$A$124,,0)</f>
        <v>Data Engineer</v>
      </c>
      <c r="M3910" s="29" t="str">
        <f>_xlfn.XLOOKUP($C3910,mapping!$J$2:$J$5,mapping!$K$2:$K$5,,0)</f>
        <v>Full-Time</v>
      </c>
      <c r="N3910" s="29" t="str">
        <f>_xlfn.XLOOKUP($B3910,mapping!$G$2:$G$5,mapping!$H$2:$H$5,,0)</f>
        <v>Senior</v>
      </c>
      <c r="O3910" s="29" t="str">
        <f>_xlfn.XLOOKUP($J3910,mapping!$D$2:$D$56,mapping!$E$2:$E$56,,0)</f>
        <v>United States</v>
      </c>
      <c r="P3910" s="29" t="str">
        <f>_xlfn.XLOOKUP($K3910,mapping!$P$2:$P$4,mapping!$Q$2:$Q$4,,0)</f>
        <v>Medium</v>
      </c>
      <c r="Q3910" s="29" t="str">
        <f>_xlfn.XLOOKUP($I3910,mapping!$M$2:$M$4,mapping!$N$2:$N$4,,0)</f>
        <v>On-site</v>
      </c>
    </row>
    <row r="3911" spans="1:17" x14ac:dyDescent="0.25">
      <c r="A3911" s="28">
        <v>2023</v>
      </c>
      <c r="B3911" s="29" t="s">
        <v>11</v>
      </c>
      <c r="C3911" s="29" t="s">
        <v>12</v>
      </c>
      <c r="D3911" s="29" t="s">
        <v>26</v>
      </c>
      <c r="E3911" s="28">
        <v>148000</v>
      </c>
      <c r="F3911" s="29" t="s">
        <v>14</v>
      </c>
      <c r="G3911" s="28">
        <v>148000</v>
      </c>
      <c r="H3911" s="29" t="s">
        <v>17</v>
      </c>
      <c r="I3911" s="28">
        <v>0</v>
      </c>
      <c r="J3911" s="29" t="s">
        <v>17</v>
      </c>
      <c r="K3911" s="29" t="s">
        <v>16</v>
      </c>
      <c r="L3911" s="29" t="str">
        <f>_xlfn.XLOOKUP($D3911,mapping!$B$2:$B$124,mapping!$A$2:$A$124,,0)</f>
        <v>Data Engineer</v>
      </c>
      <c r="M3911" s="29" t="str">
        <f>_xlfn.XLOOKUP($C3911,mapping!$J$2:$J$5,mapping!$K$2:$K$5,,0)</f>
        <v>Full-Time</v>
      </c>
      <c r="N3911" s="29" t="str">
        <f>_xlfn.XLOOKUP($B3911,mapping!$G$2:$G$5,mapping!$H$2:$H$5,,0)</f>
        <v>Mid-Level</v>
      </c>
      <c r="O3911" s="29" t="str">
        <f>_xlfn.XLOOKUP($J3911,mapping!$D$2:$D$56,mapping!$E$2:$E$56,,0)</f>
        <v>United States</v>
      </c>
      <c r="P3911" s="29" t="str">
        <f>_xlfn.XLOOKUP($K3911,mapping!$P$2:$P$4,mapping!$Q$2:$Q$4,,0)</f>
        <v>Medium</v>
      </c>
      <c r="Q3911" s="29" t="str">
        <f>_xlfn.XLOOKUP($I3911,mapping!$M$2:$M$4,mapping!$N$2:$N$4,,0)</f>
        <v>On-site</v>
      </c>
    </row>
    <row r="3912" spans="1:17" x14ac:dyDescent="0.25">
      <c r="A3912" s="28">
        <v>2023</v>
      </c>
      <c r="B3912" s="29" t="s">
        <v>21</v>
      </c>
      <c r="C3912" s="29" t="s">
        <v>12</v>
      </c>
      <c r="D3912" s="29" t="s">
        <v>106</v>
      </c>
      <c r="E3912" s="28">
        <v>330000</v>
      </c>
      <c r="F3912" s="29" t="s">
        <v>14</v>
      </c>
      <c r="G3912" s="28">
        <v>330000</v>
      </c>
      <c r="H3912" s="29" t="s">
        <v>17</v>
      </c>
      <c r="I3912" s="28">
        <v>0</v>
      </c>
      <c r="J3912" s="29" t="s">
        <v>17</v>
      </c>
      <c r="K3912" s="29" t="s">
        <v>16</v>
      </c>
      <c r="L3912" s="29" t="str">
        <f>_xlfn.XLOOKUP($D3912,mapping!$B$2:$B$124,mapping!$A$2:$A$124,,0)</f>
        <v>Machine Learning Engineer</v>
      </c>
      <c r="M3912" s="29" t="str">
        <f>_xlfn.XLOOKUP($C3912,mapping!$J$2:$J$5,mapping!$K$2:$K$5,,0)</f>
        <v>Full-Time</v>
      </c>
      <c r="N3912" s="29" t="str">
        <f>_xlfn.XLOOKUP($B3912,mapping!$G$2:$G$5,mapping!$H$2:$H$5,,0)</f>
        <v>Senior</v>
      </c>
      <c r="O3912" s="29" t="str">
        <f>_xlfn.XLOOKUP($J3912,mapping!$D$2:$D$56,mapping!$E$2:$E$56,,0)</f>
        <v>United States</v>
      </c>
      <c r="P3912" s="29" t="str">
        <f>_xlfn.XLOOKUP($K3912,mapping!$P$2:$P$4,mapping!$Q$2:$Q$4,,0)</f>
        <v>Medium</v>
      </c>
      <c r="Q3912" s="29" t="str">
        <f>_xlfn.XLOOKUP($I3912,mapping!$M$2:$M$4,mapping!$N$2:$N$4,,0)</f>
        <v>On-site</v>
      </c>
    </row>
    <row r="3913" spans="1:17" x14ac:dyDescent="0.25">
      <c r="A3913" s="28">
        <v>2023</v>
      </c>
      <c r="B3913" s="29" t="s">
        <v>21</v>
      </c>
      <c r="C3913" s="29" t="s">
        <v>12</v>
      </c>
      <c r="D3913" s="29" t="s">
        <v>13</v>
      </c>
      <c r="E3913" s="28">
        <v>168000</v>
      </c>
      <c r="F3913" s="29" t="s">
        <v>14</v>
      </c>
      <c r="G3913" s="28">
        <v>168000</v>
      </c>
      <c r="H3913" s="29" t="s">
        <v>45</v>
      </c>
      <c r="I3913" s="28">
        <v>0</v>
      </c>
      <c r="J3913" s="29" t="s">
        <v>45</v>
      </c>
      <c r="K3913" s="29" t="s">
        <v>16</v>
      </c>
      <c r="L3913" s="29" t="str">
        <f>_xlfn.XLOOKUP($D3913,mapping!$B$2:$B$124,mapping!$A$2:$A$124,,0)</f>
        <v>Data Analyst</v>
      </c>
      <c r="M3913" s="29" t="str">
        <f>_xlfn.XLOOKUP($C3913,mapping!$J$2:$J$5,mapping!$K$2:$K$5,,0)</f>
        <v>Full-Time</v>
      </c>
      <c r="N3913" s="29" t="str">
        <f>_xlfn.XLOOKUP($B3913,mapping!$G$2:$G$5,mapping!$H$2:$H$5,,0)</f>
        <v>Senior</v>
      </c>
      <c r="O3913" s="29" t="str">
        <f>_xlfn.XLOOKUP($J3913,mapping!$D$2:$D$56,mapping!$E$2:$E$56,,0)</f>
        <v>Canada</v>
      </c>
      <c r="P3913" s="29" t="str">
        <f>_xlfn.XLOOKUP($K3913,mapping!$P$2:$P$4,mapping!$Q$2:$Q$4,,0)</f>
        <v>Medium</v>
      </c>
      <c r="Q3913" s="29" t="str">
        <f>_xlfn.XLOOKUP($I3913,mapping!$M$2:$M$4,mapping!$N$2:$N$4,,0)</f>
        <v>On-site</v>
      </c>
    </row>
    <row r="3914" spans="1:17" x14ac:dyDescent="0.25">
      <c r="A3914" s="28">
        <v>2023</v>
      </c>
      <c r="B3914" s="29" t="s">
        <v>11</v>
      </c>
      <c r="C3914" s="29" t="s">
        <v>12</v>
      </c>
      <c r="D3914" s="29" t="s">
        <v>69</v>
      </c>
      <c r="E3914" s="28">
        <v>130000</v>
      </c>
      <c r="F3914" s="29" t="s">
        <v>14</v>
      </c>
      <c r="G3914" s="28">
        <v>130000</v>
      </c>
      <c r="H3914" s="29" t="s">
        <v>17</v>
      </c>
      <c r="I3914" s="28">
        <v>0</v>
      </c>
      <c r="J3914" s="29" t="s">
        <v>17</v>
      </c>
      <c r="K3914" s="29" t="s">
        <v>16</v>
      </c>
      <c r="L3914" s="29" t="str">
        <f>_xlfn.XLOOKUP($D3914,mapping!$B$2:$B$124,mapping!$A$2:$A$124,,0)</f>
        <v>Data Manager</v>
      </c>
      <c r="M3914" s="29" t="str">
        <f>_xlfn.XLOOKUP($C3914,mapping!$J$2:$J$5,mapping!$K$2:$K$5,,0)</f>
        <v>Full-Time</v>
      </c>
      <c r="N3914" s="29" t="str">
        <f>_xlfn.XLOOKUP($B3914,mapping!$G$2:$G$5,mapping!$H$2:$H$5,,0)</f>
        <v>Mid-Level</v>
      </c>
      <c r="O3914" s="29" t="str">
        <f>_xlfn.XLOOKUP($J3914,mapping!$D$2:$D$56,mapping!$E$2:$E$56,,0)</f>
        <v>United States</v>
      </c>
      <c r="P3914" s="29" t="str">
        <f>_xlfn.XLOOKUP($K3914,mapping!$P$2:$P$4,mapping!$Q$2:$Q$4,,0)</f>
        <v>Medium</v>
      </c>
      <c r="Q3914" s="29" t="str">
        <f>_xlfn.XLOOKUP($I3914,mapping!$M$2:$M$4,mapping!$N$2:$N$4,,0)</f>
        <v>On-site</v>
      </c>
    </row>
    <row r="3915" spans="1:17" x14ac:dyDescent="0.25">
      <c r="A3915" s="28">
        <v>2022</v>
      </c>
      <c r="B3915" s="29" t="s">
        <v>21</v>
      </c>
      <c r="C3915" s="29" t="s">
        <v>12</v>
      </c>
      <c r="D3915" s="29" t="s">
        <v>26</v>
      </c>
      <c r="E3915" s="28">
        <v>100000</v>
      </c>
      <c r="F3915" s="29" t="s">
        <v>14</v>
      </c>
      <c r="G3915" s="28">
        <v>100000</v>
      </c>
      <c r="H3915" s="29" t="s">
        <v>17</v>
      </c>
      <c r="I3915" s="28">
        <v>0</v>
      </c>
      <c r="J3915" s="29" t="s">
        <v>17</v>
      </c>
      <c r="K3915" s="29" t="s">
        <v>16</v>
      </c>
      <c r="L3915" s="29" t="str">
        <f>_xlfn.XLOOKUP($D3915,mapping!$B$2:$B$124,mapping!$A$2:$A$124,,0)</f>
        <v>Data Engineer</v>
      </c>
      <c r="M3915" s="29" t="str">
        <f>_xlfn.XLOOKUP($C3915,mapping!$J$2:$J$5,mapping!$K$2:$K$5,,0)</f>
        <v>Full-Time</v>
      </c>
      <c r="N3915" s="29" t="str">
        <f>_xlfn.XLOOKUP($B3915,mapping!$G$2:$G$5,mapping!$H$2:$H$5,,0)</f>
        <v>Senior</v>
      </c>
      <c r="O3915" s="29" t="str">
        <f>_xlfn.XLOOKUP($J3915,mapping!$D$2:$D$56,mapping!$E$2:$E$56,,0)</f>
        <v>United States</v>
      </c>
      <c r="P3915" s="29" t="str">
        <f>_xlfn.XLOOKUP($K3915,mapping!$P$2:$P$4,mapping!$Q$2:$Q$4,,0)</f>
        <v>Medium</v>
      </c>
      <c r="Q3915" s="29" t="str">
        <f>_xlfn.XLOOKUP($I3915,mapping!$M$2:$M$4,mapping!$N$2:$N$4,,0)</f>
        <v>On-site</v>
      </c>
    </row>
    <row r="3916" spans="1:17" x14ac:dyDescent="0.25">
      <c r="A3916" s="28">
        <v>2023</v>
      </c>
      <c r="B3916" s="29" t="s">
        <v>21</v>
      </c>
      <c r="C3916" s="29" t="s">
        <v>12</v>
      </c>
      <c r="D3916" s="29" t="s">
        <v>51</v>
      </c>
      <c r="E3916" s="28">
        <v>136000</v>
      </c>
      <c r="F3916" s="29" t="s">
        <v>14</v>
      </c>
      <c r="G3916" s="28">
        <v>136000</v>
      </c>
      <c r="H3916" s="29" t="s">
        <v>17</v>
      </c>
      <c r="I3916" s="28">
        <v>0</v>
      </c>
      <c r="J3916" s="29" t="s">
        <v>17</v>
      </c>
      <c r="K3916" s="29" t="s">
        <v>33</v>
      </c>
      <c r="L3916" s="29" t="str">
        <f>_xlfn.XLOOKUP($D3916,mapping!$B$2:$B$124,mapping!$A$2:$A$124,,0)</f>
        <v>Applied Scientist</v>
      </c>
      <c r="M3916" s="29" t="str">
        <f>_xlfn.XLOOKUP($C3916,mapping!$J$2:$J$5,mapping!$K$2:$K$5,,0)</f>
        <v>Full-Time</v>
      </c>
      <c r="N3916" s="29" t="str">
        <f>_xlfn.XLOOKUP($B3916,mapping!$G$2:$G$5,mapping!$H$2:$H$5,,0)</f>
        <v>Senior</v>
      </c>
      <c r="O3916" s="29" t="str">
        <f>_xlfn.XLOOKUP($J3916,mapping!$D$2:$D$56,mapping!$E$2:$E$56,,0)</f>
        <v>United States</v>
      </c>
      <c r="P3916" s="29" t="str">
        <f>_xlfn.XLOOKUP($K3916,mapping!$P$2:$P$4,mapping!$Q$2:$Q$4,,0)</f>
        <v>Large</v>
      </c>
      <c r="Q3916" s="29" t="str">
        <f>_xlfn.XLOOKUP($I3916,mapping!$M$2:$M$4,mapping!$N$2:$N$4,,0)</f>
        <v>On-site</v>
      </c>
    </row>
    <row r="3917" spans="1:17" x14ac:dyDescent="0.25">
      <c r="A3917" s="28">
        <v>2024</v>
      </c>
      <c r="B3917" s="29" t="s">
        <v>21</v>
      </c>
      <c r="C3917" s="29" t="s">
        <v>12</v>
      </c>
      <c r="D3917" s="29" t="s">
        <v>26</v>
      </c>
      <c r="E3917" s="28">
        <v>198000</v>
      </c>
      <c r="F3917" s="29" t="s">
        <v>14</v>
      </c>
      <c r="G3917" s="28">
        <v>198000</v>
      </c>
      <c r="H3917" s="29" t="s">
        <v>17</v>
      </c>
      <c r="I3917" s="28">
        <v>0</v>
      </c>
      <c r="J3917" s="29" t="s">
        <v>17</v>
      </c>
      <c r="K3917" s="29" t="s">
        <v>16</v>
      </c>
      <c r="L3917" s="29" t="str">
        <f>_xlfn.XLOOKUP($D3917,mapping!$B$2:$B$124,mapping!$A$2:$A$124,,0)</f>
        <v>Data Engineer</v>
      </c>
      <c r="M3917" s="29" t="str">
        <f>_xlfn.XLOOKUP($C3917,mapping!$J$2:$J$5,mapping!$K$2:$K$5,,0)</f>
        <v>Full-Time</v>
      </c>
      <c r="N3917" s="29" t="str">
        <f>_xlfn.XLOOKUP($B3917,mapping!$G$2:$G$5,mapping!$H$2:$H$5,,0)</f>
        <v>Senior</v>
      </c>
      <c r="O3917" s="29" t="str">
        <f>_xlfn.XLOOKUP($J3917,mapping!$D$2:$D$56,mapping!$E$2:$E$56,,0)</f>
        <v>United States</v>
      </c>
      <c r="P3917" s="29" t="str">
        <f>_xlfn.XLOOKUP($K3917,mapping!$P$2:$P$4,mapping!$Q$2:$Q$4,,0)</f>
        <v>Medium</v>
      </c>
      <c r="Q3917" s="29" t="str">
        <f>_xlfn.XLOOKUP($I3917,mapping!$M$2:$M$4,mapping!$N$2:$N$4,,0)</f>
        <v>On-site</v>
      </c>
    </row>
    <row r="3918" spans="1:17" x14ac:dyDescent="0.25">
      <c r="A3918" s="28">
        <v>2023</v>
      </c>
      <c r="B3918" s="29" t="s">
        <v>21</v>
      </c>
      <c r="C3918" s="29" t="s">
        <v>12</v>
      </c>
      <c r="D3918" s="29" t="s">
        <v>51</v>
      </c>
      <c r="E3918" s="28">
        <v>215000</v>
      </c>
      <c r="F3918" s="29" t="s">
        <v>14</v>
      </c>
      <c r="G3918" s="28">
        <v>215000</v>
      </c>
      <c r="H3918" s="29" t="s">
        <v>17</v>
      </c>
      <c r="I3918" s="28">
        <v>0</v>
      </c>
      <c r="J3918" s="29" t="s">
        <v>17</v>
      </c>
      <c r="K3918" s="29" t="s">
        <v>16</v>
      </c>
      <c r="L3918" s="29" t="str">
        <f>_xlfn.XLOOKUP($D3918,mapping!$B$2:$B$124,mapping!$A$2:$A$124,,0)</f>
        <v>Applied Scientist</v>
      </c>
      <c r="M3918" s="29" t="str">
        <f>_xlfn.XLOOKUP($C3918,mapping!$J$2:$J$5,mapping!$K$2:$K$5,,0)</f>
        <v>Full-Time</v>
      </c>
      <c r="N3918" s="29" t="str">
        <f>_xlfn.XLOOKUP($B3918,mapping!$G$2:$G$5,mapping!$H$2:$H$5,,0)</f>
        <v>Senior</v>
      </c>
      <c r="O3918" s="29" t="str">
        <f>_xlfn.XLOOKUP($J3918,mapping!$D$2:$D$56,mapping!$E$2:$E$56,,0)</f>
        <v>United States</v>
      </c>
      <c r="P3918" s="29" t="str">
        <f>_xlfn.XLOOKUP($K3918,mapping!$P$2:$P$4,mapping!$Q$2:$Q$4,,0)</f>
        <v>Medium</v>
      </c>
      <c r="Q3918" s="29" t="str">
        <f>_xlfn.XLOOKUP($I3918,mapping!$M$2:$M$4,mapping!$N$2:$N$4,,0)</f>
        <v>On-site</v>
      </c>
    </row>
    <row r="3919" spans="1:17" x14ac:dyDescent="0.25">
      <c r="A3919" s="28">
        <v>2024</v>
      </c>
      <c r="B3919" s="29" t="s">
        <v>25</v>
      </c>
      <c r="C3919" s="29" t="s">
        <v>12</v>
      </c>
      <c r="D3919" s="29" t="s">
        <v>26</v>
      </c>
      <c r="E3919" s="28">
        <v>191857</v>
      </c>
      <c r="F3919" s="29" t="s">
        <v>14</v>
      </c>
      <c r="G3919" s="28">
        <v>191857</v>
      </c>
      <c r="H3919" s="29" t="s">
        <v>17</v>
      </c>
      <c r="I3919" s="28">
        <v>0</v>
      </c>
      <c r="J3919" s="29" t="s">
        <v>17</v>
      </c>
      <c r="K3919" s="29" t="s">
        <v>16</v>
      </c>
      <c r="L3919" s="29" t="str">
        <f>_xlfn.XLOOKUP($D3919,mapping!$B$2:$B$124,mapping!$A$2:$A$124,,0)</f>
        <v>Data Engineer</v>
      </c>
      <c r="M3919" s="29" t="str">
        <f>_xlfn.XLOOKUP($C3919,mapping!$J$2:$J$5,mapping!$K$2:$K$5,,0)</f>
        <v>Full-Time</v>
      </c>
      <c r="N3919" s="29" t="str">
        <f>_xlfn.XLOOKUP($B3919,mapping!$G$2:$G$5,mapping!$H$2:$H$5,,0)</f>
        <v>Executive</v>
      </c>
      <c r="O3919" s="29" t="str">
        <f>_xlfn.XLOOKUP($J3919,mapping!$D$2:$D$56,mapping!$E$2:$E$56,,0)</f>
        <v>United States</v>
      </c>
      <c r="P3919" s="29" t="str">
        <f>_xlfn.XLOOKUP($K3919,mapping!$P$2:$P$4,mapping!$Q$2:$Q$4,,0)</f>
        <v>Medium</v>
      </c>
      <c r="Q3919" s="29" t="str">
        <f>_xlfn.XLOOKUP($I3919,mapping!$M$2:$M$4,mapping!$N$2:$N$4,,0)</f>
        <v>On-site</v>
      </c>
    </row>
    <row r="3920" spans="1:17" x14ac:dyDescent="0.25">
      <c r="A3920" s="28">
        <v>2023</v>
      </c>
      <c r="B3920" s="29" t="s">
        <v>21</v>
      </c>
      <c r="C3920" s="29" t="s">
        <v>12</v>
      </c>
      <c r="D3920" s="29" t="s">
        <v>85</v>
      </c>
      <c r="E3920" s="28">
        <v>84000</v>
      </c>
      <c r="F3920" s="29" t="s">
        <v>14</v>
      </c>
      <c r="G3920" s="28">
        <v>84000</v>
      </c>
      <c r="H3920" s="29" t="s">
        <v>17</v>
      </c>
      <c r="I3920" s="28">
        <v>0</v>
      </c>
      <c r="J3920" s="29" t="s">
        <v>17</v>
      </c>
      <c r="K3920" s="29" t="s">
        <v>16</v>
      </c>
      <c r="L3920" s="29" t="str">
        <f>_xlfn.XLOOKUP($D3920,mapping!$B$2:$B$124,mapping!$A$2:$A$124,,0)</f>
        <v>Data Analyst</v>
      </c>
      <c r="M3920" s="29" t="str">
        <f>_xlfn.XLOOKUP($C3920,mapping!$J$2:$J$5,mapping!$K$2:$K$5,,0)</f>
        <v>Full-Time</v>
      </c>
      <c r="N3920" s="29" t="str">
        <f>_xlfn.XLOOKUP($B3920,mapping!$G$2:$G$5,mapping!$H$2:$H$5,,0)</f>
        <v>Senior</v>
      </c>
      <c r="O3920" s="29" t="str">
        <f>_xlfn.XLOOKUP($J3920,mapping!$D$2:$D$56,mapping!$E$2:$E$56,,0)</f>
        <v>United States</v>
      </c>
      <c r="P3920" s="29" t="str">
        <f>_xlfn.XLOOKUP($K3920,mapping!$P$2:$P$4,mapping!$Q$2:$Q$4,,0)</f>
        <v>Medium</v>
      </c>
      <c r="Q3920" s="29" t="str">
        <f>_xlfn.XLOOKUP($I3920,mapping!$M$2:$M$4,mapping!$N$2:$N$4,,0)</f>
        <v>On-site</v>
      </c>
    </row>
    <row r="3921" spans="1:17" x14ac:dyDescent="0.25">
      <c r="A3921" s="28">
        <v>2023</v>
      </c>
      <c r="B3921" s="29" t="s">
        <v>21</v>
      </c>
      <c r="C3921" s="29" t="s">
        <v>12</v>
      </c>
      <c r="D3921" s="29" t="s">
        <v>30</v>
      </c>
      <c r="E3921" s="28">
        <v>65000</v>
      </c>
      <c r="F3921" s="29" t="s">
        <v>27</v>
      </c>
      <c r="G3921" s="28">
        <v>79976</v>
      </c>
      <c r="H3921" s="29" t="s">
        <v>28</v>
      </c>
      <c r="I3921" s="28">
        <v>100</v>
      </c>
      <c r="J3921" s="29" t="s">
        <v>28</v>
      </c>
      <c r="K3921" s="29" t="s">
        <v>16</v>
      </c>
      <c r="L3921" s="29" t="str">
        <f>_xlfn.XLOOKUP($D3921,mapping!$B$2:$B$124,mapping!$A$2:$A$124,,0)</f>
        <v>Machine Learning Engineer</v>
      </c>
      <c r="M3921" s="29" t="str">
        <f>_xlfn.XLOOKUP($C3921,mapping!$J$2:$J$5,mapping!$K$2:$K$5,,0)</f>
        <v>Full-Time</v>
      </c>
      <c r="N3921" s="29" t="str">
        <f>_xlfn.XLOOKUP($B3921,mapping!$G$2:$G$5,mapping!$H$2:$H$5,,0)</f>
        <v>Senior</v>
      </c>
      <c r="O3921" s="29" t="str">
        <f>_xlfn.XLOOKUP($J3921,mapping!$D$2:$D$56,mapping!$E$2:$E$56,,0)</f>
        <v>United Kingdom</v>
      </c>
      <c r="P3921" s="29" t="str">
        <f>_xlfn.XLOOKUP($K3921,mapping!$P$2:$P$4,mapping!$Q$2:$Q$4,,0)</f>
        <v>Medium</v>
      </c>
      <c r="Q3921" s="29" t="str">
        <f>_xlfn.XLOOKUP($I3921,mapping!$M$2:$M$4,mapping!$N$2:$N$4,,0)</f>
        <v>Remote</v>
      </c>
    </row>
    <row r="3922" spans="1:17" x14ac:dyDescent="0.25">
      <c r="A3922" s="28">
        <v>2023</v>
      </c>
      <c r="B3922" s="29" t="s">
        <v>21</v>
      </c>
      <c r="C3922" s="29" t="s">
        <v>12</v>
      </c>
      <c r="D3922" s="29" t="s">
        <v>22</v>
      </c>
      <c r="E3922" s="28">
        <v>104000</v>
      </c>
      <c r="F3922" s="29" t="s">
        <v>14</v>
      </c>
      <c r="G3922" s="28">
        <v>104000</v>
      </c>
      <c r="H3922" s="29" t="s">
        <v>17</v>
      </c>
      <c r="I3922" s="28">
        <v>0</v>
      </c>
      <c r="J3922" s="29" t="s">
        <v>17</v>
      </c>
      <c r="K3922" s="29" t="s">
        <v>16</v>
      </c>
      <c r="L3922" s="29" t="str">
        <f>_xlfn.XLOOKUP($D3922,mapping!$B$2:$B$124,mapping!$A$2:$A$124,,0)</f>
        <v>Data Scientist</v>
      </c>
      <c r="M3922" s="29" t="str">
        <f>_xlfn.XLOOKUP($C3922,mapping!$J$2:$J$5,mapping!$K$2:$K$5,,0)</f>
        <v>Full-Time</v>
      </c>
      <c r="N3922" s="29" t="str">
        <f>_xlfn.XLOOKUP($B3922,mapping!$G$2:$G$5,mapping!$H$2:$H$5,,0)</f>
        <v>Senior</v>
      </c>
      <c r="O3922" s="29" t="str">
        <f>_xlfn.XLOOKUP($J3922,mapping!$D$2:$D$56,mapping!$E$2:$E$56,,0)</f>
        <v>United States</v>
      </c>
      <c r="P3922" s="29" t="str">
        <f>_xlfn.XLOOKUP($K3922,mapping!$P$2:$P$4,mapping!$Q$2:$Q$4,,0)</f>
        <v>Medium</v>
      </c>
      <c r="Q3922" s="29" t="str">
        <f>_xlfn.XLOOKUP($I3922,mapping!$M$2:$M$4,mapping!$N$2:$N$4,,0)</f>
        <v>On-site</v>
      </c>
    </row>
    <row r="3923" spans="1:17" x14ac:dyDescent="0.25">
      <c r="A3923" s="28">
        <v>2024</v>
      </c>
      <c r="B3923" s="29" t="s">
        <v>29</v>
      </c>
      <c r="C3923" s="29" t="s">
        <v>12</v>
      </c>
      <c r="D3923" s="29" t="s">
        <v>13</v>
      </c>
      <c r="E3923" s="28">
        <v>75000</v>
      </c>
      <c r="F3923" s="29" t="s">
        <v>14</v>
      </c>
      <c r="G3923" s="28">
        <v>75000</v>
      </c>
      <c r="H3923" s="29" t="s">
        <v>17</v>
      </c>
      <c r="I3923" s="28">
        <v>0</v>
      </c>
      <c r="J3923" s="29" t="s">
        <v>17</v>
      </c>
      <c r="K3923" s="29" t="s">
        <v>16</v>
      </c>
      <c r="L3923" s="29" t="str">
        <f>_xlfn.XLOOKUP($D3923,mapping!$B$2:$B$124,mapping!$A$2:$A$124,,0)</f>
        <v>Data Analyst</v>
      </c>
      <c r="M3923" s="29" t="str">
        <f>_xlfn.XLOOKUP($C3923,mapping!$J$2:$J$5,mapping!$K$2:$K$5,,0)</f>
        <v>Full-Time</v>
      </c>
      <c r="N3923" s="29" t="str">
        <f>_xlfn.XLOOKUP($B3923,mapping!$G$2:$G$5,mapping!$H$2:$H$5,,0)</f>
        <v>Junior</v>
      </c>
      <c r="O3923" s="29" t="str">
        <f>_xlfn.XLOOKUP($J3923,mapping!$D$2:$D$56,mapping!$E$2:$E$56,,0)</f>
        <v>United States</v>
      </c>
      <c r="P3923" s="29" t="str">
        <f>_xlfn.XLOOKUP($K3923,mapping!$P$2:$P$4,mapping!$Q$2:$Q$4,,0)</f>
        <v>Medium</v>
      </c>
      <c r="Q3923" s="29" t="str">
        <f>_xlfn.XLOOKUP($I3923,mapping!$M$2:$M$4,mapping!$N$2:$N$4,,0)</f>
        <v>On-site</v>
      </c>
    </row>
    <row r="3924" spans="1:17" x14ac:dyDescent="0.25">
      <c r="A3924" s="28">
        <v>2023</v>
      </c>
      <c r="B3924" s="29" t="s">
        <v>21</v>
      </c>
      <c r="C3924" s="29" t="s">
        <v>12</v>
      </c>
      <c r="D3924" s="29" t="s">
        <v>22</v>
      </c>
      <c r="E3924" s="28">
        <v>160000</v>
      </c>
      <c r="F3924" s="29" t="s">
        <v>14</v>
      </c>
      <c r="G3924" s="28">
        <v>160000</v>
      </c>
      <c r="H3924" s="29" t="s">
        <v>17</v>
      </c>
      <c r="I3924" s="28">
        <v>0</v>
      </c>
      <c r="J3924" s="29" t="s">
        <v>17</v>
      </c>
      <c r="K3924" s="29" t="s">
        <v>16</v>
      </c>
      <c r="L3924" s="29" t="str">
        <f>_xlfn.XLOOKUP($D3924,mapping!$B$2:$B$124,mapping!$A$2:$A$124,,0)</f>
        <v>Data Scientist</v>
      </c>
      <c r="M3924" s="29" t="str">
        <f>_xlfn.XLOOKUP($C3924,mapping!$J$2:$J$5,mapping!$K$2:$K$5,,0)</f>
        <v>Full-Time</v>
      </c>
      <c r="N3924" s="29" t="str">
        <f>_xlfn.XLOOKUP($B3924,mapping!$G$2:$G$5,mapping!$H$2:$H$5,,0)</f>
        <v>Senior</v>
      </c>
      <c r="O3924" s="29" t="str">
        <f>_xlfn.XLOOKUP($J3924,mapping!$D$2:$D$56,mapping!$E$2:$E$56,,0)</f>
        <v>United States</v>
      </c>
      <c r="P3924" s="29" t="str">
        <f>_xlfn.XLOOKUP($K3924,mapping!$P$2:$P$4,mapping!$Q$2:$Q$4,,0)</f>
        <v>Medium</v>
      </c>
      <c r="Q3924" s="29" t="str">
        <f>_xlfn.XLOOKUP($I3924,mapping!$M$2:$M$4,mapping!$N$2:$N$4,,0)</f>
        <v>On-site</v>
      </c>
    </row>
    <row r="3925" spans="1:17" x14ac:dyDescent="0.25">
      <c r="A3925" s="28">
        <v>2023</v>
      </c>
      <c r="B3925" s="29" t="s">
        <v>21</v>
      </c>
      <c r="C3925" s="29" t="s">
        <v>12</v>
      </c>
      <c r="D3925" s="29" t="s">
        <v>18</v>
      </c>
      <c r="E3925" s="28">
        <v>275000</v>
      </c>
      <c r="F3925" s="29" t="s">
        <v>14</v>
      </c>
      <c r="G3925" s="28">
        <v>275000</v>
      </c>
      <c r="H3925" s="29" t="s">
        <v>17</v>
      </c>
      <c r="I3925" s="28">
        <v>0</v>
      </c>
      <c r="J3925" s="29" t="s">
        <v>17</v>
      </c>
      <c r="K3925" s="29" t="s">
        <v>16</v>
      </c>
      <c r="L3925" s="29" t="str">
        <f>_xlfn.XLOOKUP($D3925,mapping!$B$2:$B$124,mapping!$A$2:$A$124,,0)</f>
        <v>Machine Learning Engineer</v>
      </c>
      <c r="M3925" s="29" t="str">
        <f>_xlfn.XLOOKUP($C3925,mapping!$J$2:$J$5,mapping!$K$2:$K$5,,0)</f>
        <v>Full-Time</v>
      </c>
      <c r="N3925" s="29" t="str">
        <f>_xlfn.XLOOKUP($B3925,mapping!$G$2:$G$5,mapping!$H$2:$H$5,,0)</f>
        <v>Senior</v>
      </c>
      <c r="O3925" s="29" t="str">
        <f>_xlfn.XLOOKUP($J3925,mapping!$D$2:$D$56,mapping!$E$2:$E$56,,0)</f>
        <v>United States</v>
      </c>
      <c r="P3925" s="29" t="str">
        <f>_xlfn.XLOOKUP($K3925,mapping!$P$2:$P$4,mapping!$Q$2:$Q$4,,0)</f>
        <v>Medium</v>
      </c>
      <c r="Q3925" s="29" t="str">
        <f>_xlfn.XLOOKUP($I3925,mapping!$M$2:$M$4,mapping!$N$2:$N$4,,0)</f>
        <v>On-site</v>
      </c>
    </row>
    <row r="3926" spans="1:17" x14ac:dyDescent="0.25">
      <c r="A3926" s="28">
        <v>2023</v>
      </c>
      <c r="B3926" s="29" t="s">
        <v>21</v>
      </c>
      <c r="C3926" s="29" t="s">
        <v>12</v>
      </c>
      <c r="D3926" s="29" t="s">
        <v>22</v>
      </c>
      <c r="E3926" s="28">
        <v>111967</v>
      </c>
      <c r="F3926" s="29" t="s">
        <v>14</v>
      </c>
      <c r="G3926" s="28">
        <v>111967</v>
      </c>
      <c r="H3926" s="29" t="s">
        <v>17</v>
      </c>
      <c r="I3926" s="28">
        <v>100</v>
      </c>
      <c r="J3926" s="29" t="s">
        <v>17</v>
      </c>
      <c r="K3926" s="29" t="s">
        <v>16</v>
      </c>
      <c r="L3926" s="29" t="str">
        <f>_xlfn.XLOOKUP($D3926,mapping!$B$2:$B$124,mapping!$A$2:$A$124,,0)</f>
        <v>Data Scientist</v>
      </c>
      <c r="M3926" s="29" t="str">
        <f>_xlfn.XLOOKUP($C3926,mapping!$J$2:$J$5,mapping!$K$2:$K$5,,0)</f>
        <v>Full-Time</v>
      </c>
      <c r="N3926" s="29" t="str">
        <f>_xlfn.XLOOKUP($B3926,mapping!$G$2:$G$5,mapping!$H$2:$H$5,,0)</f>
        <v>Senior</v>
      </c>
      <c r="O3926" s="29" t="str">
        <f>_xlfn.XLOOKUP($J3926,mapping!$D$2:$D$56,mapping!$E$2:$E$56,,0)</f>
        <v>United States</v>
      </c>
      <c r="P3926" s="29" t="str">
        <f>_xlfn.XLOOKUP($K3926,mapping!$P$2:$P$4,mapping!$Q$2:$Q$4,,0)</f>
        <v>Medium</v>
      </c>
      <c r="Q3926" s="29" t="str">
        <f>_xlfn.XLOOKUP($I3926,mapping!$M$2:$M$4,mapping!$N$2:$N$4,,0)</f>
        <v>Remote</v>
      </c>
    </row>
    <row r="3927" spans="1:17" x14ac:dyDescent="0.25">
      <c r="A3927" s="28">
        <v>2022</v>
      </c>
      <c r="B3927" s="29" t="s">
        <v>21</v>
      </c>
      <c r="C3927" s="29" t="s">
        <v>12</v>
      </c>
      <c r="D3927" s="29" t="s">
        <v>18</v>
      </c>
      <c r="E3927" s="28">
        <v>200000</v>
      </c>
      <c r="F3927" s="29" t="s">
        <v>14</v>
      </c>
      <c r="G3927" s="28">
        <v>200000</v>
      </c>
      <c r="H3927" s="29" t="s">
        <v>17</v>
      </c>
      <c r="I3927" s="28">
        <v>100</v>
      </c>
      <c r="J3927" s="29" t="s">
        <v>17</v>
      </c>
      <c r="K3927" s="29" t="s">
        <v>33</v>
      </c>
      <c r="L3927" s="29" t="str">
        <f>_xlfn.XLOOKUP($D3927,mapping!$B$2:$B$124,mapping!$A$2:$A$124,,0)</f>
        <v>Machine Learning Engineer</v>
      </c>
      <c r="M3927" s="29" t="str">
        <f>_xlfn.XLOOKUP($C3927,mapping!$J$2:$J$5,mapping!$K$2:$K$5,,0)</f>
        <v>Full-Time</v>
      </c>
      <c r="N3927" s="29" t="str">
        <f>_xlfn.XLOOKUP($B3927,mapping!$G$2:$G$5,mapping!$H$2:$H$5,,0)</f>
        <v>Senior</v>
      </c>
      <c r="O3927" s="29" t="str">
        <f>_xlfn.XLOOKUP($J3927,mapping!$D$2:$D$56,mapping!$E$2:$E$56,,0)</f>
        <v>United States</v>
      </c>
      <c r="P3927" s="29" t="str">
        <f>_xlfn.XLOOKUP($K3927,mapping!$P$2:$P$4,mapping!$Q$2:$Q$4,,0)</f>
        <v>Large</v>
      </c>
      <c r="Q3927" s="29" t="str">
        <f>_xlfn.XLOOKUP($I3927,mapping!$M$2:$M$4,mapping!$N$2:$N$4,,0)</f>
        <v>Remote</v>
      </c>
    </row>
    <row r="3928" spans="1:17" x14ac:dyDescent="0.25">
      <c r="A3928" s="28">
        <v>2022</v>
      </c>
      <c r="B3928" s="29" t="s">
        <v>11</v>
      </c>
      <c r="C3928" s="29" t="s">
        <v>12</v>
      </c>
      <c r="D3928" s="29" t="s">
        <v>31</v>
      </c>
      <c r="E3928" s="28">
        <v>85000</v>
      </c>
      <c r="F3928" s="29" t="s">
        <v>14</v>
      </c>
      <c r="G3928" s="28">
        <v>85000</v>
      </c>
      <c r="H3928" s="29" t="s">
        <v>17</v>
      </c>
      <c r="I3928" s="28">
        <v>100</v>
      </c>
      <c r="J3928" s="29" t="s">
        <v>17</v>
      </c>
      <c r="K3928" s="29" t="s">
        <v>16</v>
      </c>
      <c r="L3928" s="29" t="str">
        <f>_xlfn.XLOOKUP($D3928,mapping!$B$2:$B$124,mapping!$A$2:$A$124,,0)</f>
        <v>Analytics Engineer</v>
      </c>
      <c r="M3928" s="29" t="str">
        <f>_xlfn.XLOOKUP($C3928,mapping!$J$2:$J$5,mapping!$K$2:$K$5,,0)</f>
        <v>Full-Time</v>
      </c>
      <c r="N3928" s="29" t="str">
        <f>_xlfn.XLOOKUP($B3928,mapping!$G$2:$G$5,mapping!$H$2:$H$5,,0)</f>
        <v>Mid-Level</v>
      </c>
      <c r="O3928" s="29" t="str">
        <f>_xlfn.XLOOKUP($J3928,mapping!$D$2:$D$56,mapping!$E$2:$E$56,,0)</f>
        <v>United States</v>
      </c>
      <c r="P3928" s="29" t="str">
        <f>_xlfn.XLOOKUP($K3928,mapping!$P$2:$P$4,mapping!$Q$2:$Q$4,,0)</f>
        <v>Medium</v>
      </c>
      <c r="Q3928" s="29" t="str">
        <f>_xlfn.XLOOKUP($I3928,mapping!$M$2:$M$4,mapping!$N$2:$N$4,,0)</f>
        <v>Remote</v>
      </c>
    </row>
    <row r="3929" spans="1:17" x14ac:dyDescent="0.25">
      <c r="A3929" s="28">
        <v>2022</v>
      </c>
      <c r="B3929" s="29" t="s">
        <v>21</v>
      </c>
      <c r="C3929" s="29" t="s">
        <v>12</v>
      </c>
      <c r="D3929" s="29" t="s">
        <v>58</v>
      </c>
      <c r="E3929" s="28">
        <v>120000</v>
      </c>
      <c r="F3929" s="29" t="s">
        <v>14</v>
      </c>
      <c r="G3929" s="28">
        <v>120000</v>
      </c>
      <c r="H3929" s="29" t="s">
        <v>17</v>
      </c>
      <c r="I3929" s="28">
        <v>0</v>
      </c>
      <c r="J3929" s="29" t="s">
        <v>17</v>
      </c>
      <c r="K3929" s="29" t="s">
        <v>16</v>
      </c>
      <c r="L3929" s="29" t="str">
        <f>_xlfn.XLOOKUP($D3929,mapping!$B$2:$B$124,mapping!$A$2:$A$124,,0)</f>
        <v>Data Manager</v>
      </c>
      <c r="M3929" s="29" t="str">
        <f>_xlfn.XLOOKUP($C3929,mapping!$J$2:$J$5,mapping!$K$2:$K$5,,0)</f>
        <v>Full-Time</v>
      </c>
      <c r="N3929" s="29" t="str">
        <f>_xlfn.XLOOKUP($B3929,mapping!$G$2:$G$5,mapping!$H$2:$H$5,,0)</f>
        <v>Senior</v>
      </c>
      <c r="O3929" s="29" t="str">
        <f>_xlfn.XLOOKUP($J3929,mapping!$D$2:$D$56,mapping!$E$2:$E$56,,0)</f>
        <v>United States</v>
      </c>
      <c r="P3929" s="29" t="str">
        <f>_xlfn.XLOOKUP($K3929,mapping!$P$2:$P$4,mapping!$Q$2:$Q$4,,0)</f>
        <v>Medium</v>
      </c>
      <c r="Q3929" s="29" t="str">
        <f>_xlfn.XLOOKUP($I3929,mapping!$M$2:$M$4,mapping!$N$2:$N$4,,0)</f>
        <v>On-site</v>
      </c>
    </row>
    <row r="3930" spans="1:17" x14ac:dyDescent="0.25">
      <c r="A3930" s="28">
        <v>2023</v>
      </c>
      <c r="B3930" s="29" t="s">
        <v>11</v>
      </c>
      <c r="C3930" s="29" t="s">
        <v>12</v>
      </c>
      <c r="D3930" s="29" t="s">
        <v>26</v>
      </c>
      <c r="E3930" s="28">
        <v>100000</v>
      </c>
      <c r="F3930" s="29" t="s">
        <v>14</v>
      </c>
      <c r="G3930" s="28">
        <v>100000</v>
      </c>
      <c r="H3930" s="29" t="s">
        <v>17</v>
      </c>
      <c r="I3930" s="28">
        <v>100</v>
      </c>
      <c r="J3930" s="29" t="s">
        <v>17</v>
      </c>
      <c r="K3930" s="29" t="s">
        <v>16</v>
      </c>
      <c r="L3930" s="29" t="str">
        <f>_xlfn.XLOOKUP($D3930,mapping!$B$2:$B$124,mapping!$A$2:$A$124,,0)</f>
        <v>Data Engineer</v>
      </c>
      <c r="M3930" s="29" t="str">
        <f>_xlfn.XLOOKUP($C3930,mapping!$J$2:$J$5,mapping!$K$2:$K$5,,0)</f>
        <v>Full-Time</v>
      </c>
      <c r="N3930" s="29" t="str">
        <f>_xlfn.XLOOKUP($B3930,mapping!$G$2:$G$5,mapping!$H$2:$H$5,,0)</f>
        <v>Mid-Level</v>
      </c>
      <c r="O3930" s="29" t="str">
        <f>_xlfn.XLOOKUP($J3930,mapping!$D$2:$D$56,mapping!$E$2:$E$56,,0)</f>
        <v>United States</v>
      </c>
      <c r="P3930" s="29" t="str">
        <f>_xlfn.XLOOKUP($K3930,mapping!$P$2:$P$4,mapping!$Q$2:$Q$4,,0)</f>
        <v>Medium</v>
      </c>
      <c r="Q3930" s="29" t="str">
        <f>_xlfn.XLOOKUP($I3930,mapping!$M$2:$M$4,mapping!$N$2:$N$4,,0)</f>
        <v>Remote</v>
      </c>
    </row>
    <row r="3931" spans="1:17" x14ac:dyDescent="0.25">
      <c r="A3931" s="28">
        <v>2022</v>
      </c>
      <c r="B3931" s="29" t="s">
        <v>21</v>
      </c>
      <c r="C3931" s="29" t="s">
        <v>12</v>
      </c>
      <c r="D3931" s="29" t="s">
        <v>13</v>
      </c>
      <c r="E3931" s="28">
        <v>110600</v>
      </c>
      <c r="F3931" s="29" t="s">
        <v>14</v>
      </c>
      <c r="G3931" s="28">
        <v>110600</v>
      </c>
      <c r="H3931" s="29" t="s">
        <v>17</v>
      </c>
      <c r="I3931" s="28">
        <v>0</v>
      </c>
      <c r="J3931" s="29" t="s">
        <v>17</v>
      </c>
      <c r="K3931" s="29" t="s">
        <v>16</v>
      </c>
      <c r="L3931" s="29" t="str">
        <f>_xlfn.XLOOKUP($D3931,mapping!$B$2:$B$124,mapping!$A$2:$A$124,,0)</f>
        <v>Data Analyst</v>
      </c>
      <c r="M3931" s="29" t="str">
        <f>_xlfn.XLOOKUP($C3931,mapping!$J$2:$J$5,mapping!$K$2:$K$5,,0)</f>
        <v>Full-Time</v>
      </c>
      <c r="N3931" s="29" t="str">
        <f>_xlfn.XLOOKUP($B3931,mapping!$G$2:$G$5,mapping!$H$2:$H$5,,0)</f>
        <v>Senior</v>
      </c>
      <c r="O3931" s="29" t="str">
        <f>_xlfn.XLOOKUP($J3931,mapping!$D$2:$D$56,mapping!$E$2:$E$56,,0)</f>
        <v>United States</v>
      </c>
      <c r="P3931" s="29" t="str">
        <f>_xlfn.XLOOKUP($K3931,mapping!$P$2:$P$4,mapping!$Q$2:$Q$4,,0)</f>
        <v>Medium</v>
      </c>
      <c r="Q3931" s="29" t="str">
        <f>_xlfn.XLOOKUP($I3931,mapping!$M$2:$M$4,mapping!$N$2:$N$4,,0)</f>
        <v>On-site</v>
      </c>
    </row>
    <row r="3932" spans="1:17" x14ac:dyDescent="0.25">
      <c r="A3932" s="28">
        <v>2024</v>
      </c>
      <c r="B3932" s="29" t="s">
        <v>11</v>
      </c>
      <c r="C3932" s="29" t="s">
        <v>12</v>
      </c>
      <c r="D3932" s="29" t="s">
        <v>18</v>
      </c>
      <c r="E3932" s="28">
        <v>120000</v>
      </c>
      <c r="F3932" s="29" t="s">
        <v>19</v>
      </c>
      <c r="G3932" s="28">
        <v>133333</v>
      </c>
      <c r="H3932" s="29" t="s">
        <v>36</v>
      </c>
      <c r="I3932" s="28">
        <v>0</v>
      </c>
      <c r="J3932" s="29" t="s">
        <v>36</v>
      </c>
      <c r="K3932" s="29" t="s">
        <v>16</v>
      </c>
      <c r="L3932" s="29" t="str">
        <f>_xlfn.XLOOKUP($D3932,mapping!$B$2:$B$124,mapping!$A$2:$A$124,,0)</f>
        <v>Machine Learning Engineer</v>
      </c>
      <c r="M3932" s="29" t="str">
        <f>_xlfn.XLOOKUP($C3932,mapping!$J$2:$J$5,mapping!$K$2:$K$5,,0)</f>
        <v>Full-Time</v>
      </c>
      <c r="N3932" s="29" t="str">
        <f>_xlfn.XLOOKUP($B3932,mapping!$G$2:$G$5,mapping!$H$2:$H$5,,0)</f>
        <v>Mid-Level</v>
      </c>
      <c r="O3932" s="29" t="str">
        <f>_xlfn.XLOOKUP($J3932,mapping!$D$2:$D$56,mapping!$E$2:$E$56,,0)</f>
        <v>Germany</v>
      </c>
      <c r="P3932" s="29" t="str">
        <f>_xlfn.XLOOKUP($K3932,mapping!$P$2:$P$4,mapping!$Q$2:$Q$4,,0)</f>
        <v>Medium</v>
      </c>
      <c r="Q3932" s="29" t="str">
        <f>_xlfn.XLOOKUP($I3932,mapping!$M$2:$M$4,mapping!$N$2:$N$4,,0)</f>
        <v>On-site</v>
      </c>
    </row>
    <row r="3933" spans="1:17" x14ac:dyDescent="0.25">
      <c r="A3933" s="28">
        <v>2024</v>
      </c>
      <c r="B3933" s="29" t="s">
        <v>21</v>
      </c>
      <c r="C3933" s="29" t="s">
        <v>12</v>
      </c>
      <c r="D3933" s="29" t="s">
        <v>23</v>
      </c>
      <c r="E3933" s="28">
        <v>440000</v>
      </c>
      <c r="F3933" s="29" t="s">
        <v>14</v>
      </c>
      <c r="G3933" s="28">
        <v>440000</v>
      </c>
      <c r="H3933" s="29" t="s">
        <v>17</v>
      </c>
      <c r="I3933" s="28">
        <v>0</v>
      </c>
      <c r="J3933" s="29" t="s">
        <v>17</v>
      </c>
      <c r="K3933" s="29" t="s">
        <v>16</v>
      </c>
      <c r="L3933" s="29" t="str">
        <f>_xlfn.XLOOKUP($D3933,mapping!$B$2:$B$124,mapping!$A$2:$A$124,,0)</f>
        <v>Researcher</v>
      </c>
      <c r="M3933" s="29" t="str">
        <f>_xlfn.XLOOKUP($C3933,mapping!$J$2:$J$5,mapping!$K$2:$K$5,,0)</f>
        <v>Full-Time</v>
      </c>
      <c r="N3933" s="29" t="str">
        <f>_xlfn.XLOOKUP($B3933,mapping!$G$2:$G$5,mapping!$H$2:$H$5,,0)</f>
        <v>Senior</v>
      </c>
      <c r="O3933" s="29" t="str">
        <f>_xlfn.XLOOKUP($J3933,mapping!$D$2:$D$56,mapping!$E$2:$E$56,,0)</f>
        <v>United States</v>
      </c>
      <c r="P3933" s="29" t="str">
        <f>_xlfn.XLOOKUP($K3933,mapping!$P$2:$P$4,mapping!$Q$2:$Q$4,,0)</f>
        <v>Medium</v>
      </c>
      <c r="Q3933" s="29" t="str">
        <f>_xlfn.XLOOKUP($I3933,mapping!$M$2:$M$4,mapping!$N$2:$N$4,,0)</f>
        <v>On-site</v>
      </c>
    </row>
    <row r="3934" spans="1:17" x14ac:dyDescent="0.25">
      <c r="A3934" s="28">
        <v>2023</v>
      </c>
      <c r="B3934" s="29" t="s">
        <v>29</v>
      </c>
      <c r="C3934" s="29" t="s">
        <v>12</v>
      </c>
      <c r="D3934" s="29" t="s">
        <v>26</v>
      </c>
      <c r="E3934" s="28">
        <v>80000</v>
      </c>
      <c r="F3934" s="29" t="s">
        <v>14</v>
      </c>
      <c r="G3934" s="28">
        <v>80000</v>
      </c>
      <c r="H3934" s="29" t="s">
        <v>17</v>
      </c>
      <c r="I3934" s="28">
        <v>0</v>
      </c>
      <c r="J3934" s="29" t="s">
        <v>17</v>
      </c>
      <c r="K3934" s="29" t="s">
        <v>16</v>
      </c>
      <c r="L3934" s="29" t="str">
        <f>_xlfn.XLOOKUP($D3934,mapping!$B$2:$B$124,mapping!$A$2:$A$124,,0)</f>
        <v>Data Engineer</v>
      </c>
      <c r="M3934" s="29" t="str">
        <f>_xlfn.XLOOKUP($C3934,mapping!$J$2:$J$5,mapping!$K$2:$K$5,,0)</f>
        <v>Full-Time</v>
      </c>
      <c r="N3934" s="29" t="str">
        <f>_xlfn.XLOOKUP($B3934,mapping!$G$2:$G$5,mapping!$H$2:$H$5,,0)</f>
        <v>Junior</v>
      </c>
      <c r="O3934" s="29" t="str">
        <f>_xlfn.XLOOKUP($J3934,mapping!$D$2:$D$56,mapping!$E$2:$E$56,,0)</f>
        <v>United States</v>
      </c>
      <c r="P3934" s="29" t="str">
        <f>_xlfn.XLOOKUP($K3934,mapping!$P$2:$P$4,mapping!$Q$2:$Q$4,,0)</f>
        <v>Medium</v>
      </c>
      <c r="Q3934" s="29" t="str">
        <f>_xlfn.XLOOKUP($I3934,mapping!$M$2:$M$4,mapping!$N$2:$N$4,,0)</f>
        <v>On-site</v>
      </c>
    </row>
    <row r="3935" spans="1:17" x14ac:dyDescent="0.25">
      <c r="A3935" s="28">
        <v>2022</v>
      </c>
      <c r="B3935" s="29" t="s">
        <v>21</v>
      </c>
      <c r="C3935" s="29" t="s">
        <v>12</v>
      </c>
      <c r="D3935" s="29" t="s">
        <v>26</v>
      </c>
      <c r="E3935" s="28">
        <v>150000</v>
      </c>
      <c r="F3935" s="29" t="s">
        <v>14</v>
      </c>
      <c r="G3935" s="28">
        <v>150000</v>
      </c>
      <c r="H3935" s="29" t="s">
        <v>17</v>
      </c>
      <c r="I3935" s="28">
        <v>0</v>
      </c>
      <c r="J3935" s="29" t="s">
        <v>17</v>
      </c>
      <c r="K3935" s="29" t="s">
        <v>16</v>
      </c>
      <c r="L3935" s="29" t="str">
        <f>_xlfn.XLOOKUP($D3935,mapping!$B$2:$B$124,mapping!$A$2:$A$124,,0)</f>
        <v>Data Engineer</v>
      </c>
      <c r="M3935" s="29" t="str">
        <f>_xlfn.XLOOKUP($C3935,mapping!$J$2:$J$5,mapping!$K$2:$K$5,,0)</f>
        <v>Full-Time</v>
      </c>
      <c r="N3935" s="29" t="str">
        <f>_xlfn.XLOOKUP($B3935,mapping!$G$2:$G$5,mapping!$H$2:$H$5,,0)</f>
        <v>Senior</v>
      </c>
      <c r="O3935" s="29" t="str">
        <f>_xlfn.XLOOKUP($J3935,mapping!$D$2:$D$56,mapping!$E$2:$E$56,,0)</f>
        <v>United States</v>
      </c>
      <c r="P3935" s="29" t="str">
        <f>_xlfn.XLOOKUP($K3935,mapping!$P$2:$P$4,mapping!$Q$2:$Q$4,,0)</f>
        <v>Medium</v>
      </c>
      <c r="Q3935" s="29" t="str">
        <f>_xlfn.XLOOKUP($I3935,mapping!$M$2:$M$4,mapping!$N$2:$N$4,,0)</f>
        <v>On-site</v>
      </c>
    </row>
    <row r="3936" spans="1:17" x14ac:dyDescent="0.25">
      <c r="A3936" s="28">
        <v>2023</v>
      </c>
      <c r="B3936" s="29" t="s">
        <v>21</v>
      </c>
      <c r="C3936" s="29" t="s">
        <v>12</v>
      </c>
      <c r="D3936" s="29" t="s">
        <v>62</v>
      </c>
      <c r="E3936" s="28">
        <v>84600</v>
      </c>
      <c r="F3936" s="29" t="s">
        <v>14</v>
      </c>
      <c r="G3936" s="28">
        <v>84600</v>
      </c>
      <c r="H3936" s="29" t="s">
        <v>17</v>
      </c>
      <c r="I3936" s="28">
        <v>100</v>
      </c>
      <c r="J3936" s="29" t="s">
        <v>17</v>
      </c>
      <c r="K3936" s="29" t="s">
        <v>16</v>
      </c>
      <c r="L3936" s="29" t="str">
        <f>_xlfn.XLOOKUP($D3936,mapping!$B$2:$B$124,mapping!$A$2:$A$124,,0)</f>
        <v>Business Intelligence</v>
      </c>
      <c r="M3936" s="29" t="str">
        <f>_xlfn.XLOOKUP($C3936,mapping!$J$2:$J$5,mapping!$K$2:$K$5,,0)</f>
        <v>Full-Time</v>
      </c>
      <c r="N3936" s="29" t="str">
        <f>_xlfn.XLOOKUP($B3936,mapping!$G$2:$G$5,mapping!$H$2:$H$5,,0)</f>
        <v>Senior</v>
      </c>
      <c r="O3936" s="29" t="str">
        <f>_xlfn.XLOOKUP($J3936,mapping!$D$2:$D$56,mapping!$E$2:$E$56,,0)</f>
        <v>United States</v>
      </c>
      <c r="P3936" s="29" t="str">
        <f>_xlfn.XLOOKUP($K3936,mapping!$P$2:$P$4,mapping!$Q$2:$Q$4,,0)</f>
        <v>Medium</v>
      </c>
      <c r="Q3936" s="29" t="str">
        <f>_xlfn.XLOOKUP($I3936,mapping!$M$2:$M$4,mapping!$N$2:$N$4,,0)</f>
        <v>Remote</v>
      </c>
    </row>
    <row r="3937" spans="1:17" x14ac:dyDescent="0.25">
      <c r="A3937" s="28">
        <v>2024</v>
      </c>
      <c r="B3937" s="29" t="s">
        <v>29</v>
      </c>
      <c r="C3937" s="29" t="s">
        <v>12</v>
      </c>
      <c r="D3937" s="29" t="s">
        <v>13</v>
      </c>
      <c r="E3937" s="28">
        <v>64900</v>
      </c>
      <c r="F3937" s="29" t="s">
        <v>14</v>
      </c>
      <c r="G3937" s="28">
        <v>64900</v>
      </c>
      <c r="H3937" s="29" t="s">
        <v>17</v>
      </c>
      <c r="I3937" s="28">
        <v>100</v>
      </c>
      <c r="J3937" s="29" t="s">
        <v>17</v>
      </c>
      <c r="K3937" s="29" t="s">
        <v>16</v>
      </c>
      <c r="L3937" s="29" t="str">
        <f>_xlfn.XLOOKUP($D3937,mapping!$B$2:$B$124,mapping!$A$2:$A$124,,0)</f>
        <v>Data Analyst</v>
      </c>
      <c r="M3937" s="29" t="str">
        <f>_xlfn.XLOOKUP($C3937,mapping!$J$2:$J$5,mapping!$K$2:$K$5,,0)</f>
        <v>Full-Time</v>
      </c>
      <c r="N3937" s="29" t="str">
        <f>_xlfn.XLOOKUP($B3937,mapping!$G$2:$G$5,mapping!$H$2:$H$5,,0)</f>
        <v>Junior</v>
      </c>
      <c r="O3937" s="29" t="str">
        <f>_xlfn.XLOOKUP($J3937,mapping!$D$2:$D$56,mapping!$E$2:$E$56,,0)</f>
        <v>United States</v>
      </c>
      <c r="P3937" s="29" t="str">
        <f>_xlfn.XLOOKUP($K3937,mapping!$P$2:$P$4,mapping!$Q$2:$Q$4,,0)</f>
        <v>Medium</v>
      </c>
      <c r="Q3937" s="29" t="str">
        <f>_xlfn.XLOOKUP($I3937,mapping!$M$2:$M$4,mapping!$N$2:$N$4,,0)</f>
        <v>Remote</v>
      </c>
    </row>
    <row r="3938" spans="1:17" x14ac:dyDescent="0.25">
      <c r="A3938" s="28">
        <v>2024</v>
      </c>
      <c r="B3938" s="29" t="s">
        <v>11</v>
      </c>
      <c r="C3938" s="29" t="s">
        <v>12</v>
      </c>
      <c r="D3938" s="29" t="s">
        <v>31</v>
      </c>
      <c r="E3938" s="28">
        <v>78000</v>
      </c>
      <c r="F3938" s="29" t="s">
        <v>14</v>
      </c>
      <c r="G3938" s="28">
        <v>78000</v>
      </c>
      <c r="H3938" s="29" t="s">
        <v>17</v>
      </c>
      <c r="I3938" s="28">
        <v>0</v>
      </c>
      <c r="J3938" s="29" t="s">
        <v>17</v>
      </c>
      <c r="K3938" s="29" t="s">
        <v>16</v>
      </c>
      <c r="L3938" s="29" t="str">
        <f>_xlfn.XLOOKUP($D3938,mapping!$B$2:$B$124,mapping!$A$2:$A$124,,0)</f>
        <v>Analytics Engineer</v>
      </c>
      <c r="M3938" s="29" t="str">
        <f>_xlfn.XLOOKUP($C3938,mapping!$J$2:$J$5,mapping!$K$2:$K$5,,0)</f>
        <v>Full-Time</v>
      </c>
      <c r="N3938" s="29" t="str">
        <f>_xlfn.XLOOKUP($B3938,mapping!$G$2:$G$5,mapping!$H$2:$H$5,,0)</f>
        <v>Mid-Level</v>
      </c>
      <c r="O3938" s="29" t="str">
        <f>_xlfn.XLOOKUP($J3938,mapping!$D$2:$D$56,mapping!$E$2:$E$56,,0)</f>
        <v>United States</v>
      </c>
      <c r="P3938" s="29" t="str">
        <f>_xlfn.XLOOKUP($K3938,mapping!$P$2:$P$4,mapping!$Q$2:$Q$4,,0)</f>
        <v>Medium</v>
      </c>
      <c r="Q3938" s="29" t="str">
        <f>_xlfn.XLOOKUP($I3938,mapping!$M$2:$M$4,mapping!$N$2:$N$4,,0)</f>
        <v>On-site</v>
      </c>
    </row>
    <row r="3939" spans="1:17" x14ac:dyDescent="0.25">
      <c r="A3939" s="28">
        <v>2023</v>
      </c>
      <c r="B3939" s="29" t="s">
        <v>11</v>
      </c>
      <c r="C3939" s="29" t="s">
        <v>12</v>
      </c>
      <c r="D3939" s="29" t="s">
        <v>13</v>
      </c>
      <c r="E3939" s="28">
        <v>54000</v>
      </c>
      <c r="F3939" s="29" t="s">
        <v>14</v>
      </c>
      <c r="G3939" s="28">
        <v>54000</v>
      </c>
      <c r="H3939" s="29" t="s">
        <v>17</v>
      </c>
      <c r="I3939" s="28">
        <v>100</v>
      </c>
      <c r="J3939" s="29" t="s">
        <v>17</v>
      </c>
      <c r="K3939" s="29" t="s">
        <v>16</v>
      </c>
      <c r="L3939" s="29" t="str">
        <f>_xlfn.XLOOKUP($D3939,mapping!$B$2:$B$124,mapping!$A$2:$A$124,,0)</f>
        <v>Data Analyst</v>
      </c>
      <c r="M3939" s="29" t="str">
        <f>_xlfn.XLOOKUP($C3939,mapping!$J$2:$J$5,mapping!$K$2:$K$5,,0)</f>
        <v>Full-Time</v>
      </c>
      <c r="N3939" s="29" t="str">
        <f>_xlfn.XLOOKUP($B3939,mapping!$G$2:$G$5,mapping!$H$2:$H$5,,0)</f>
        <v>Mid-Level</v>
      </c>
      <c r="O3939" s="29" t="str">
        <f>_xlfn.XLOOKUP($J3939,mapping!$D$2:$D$56,mapping!$E$2:$E$56,,0)</f>
        <v>United States</v>
      </c>
      <c r="P3939" s="29" t="str">
        <f>_xlfn.XLOOKUP($K3939,mapping!$P$2:$P$4,mapping!$Q$2:$Q$4,,0)</f>
        <v>Medium</v>
      </c>
      <c r="Q3939" s="29" t="str">
        <f>_xlfn.XLOOKUP($I3939,mapping!$M$2:$M$4,mapping!$N$2:$N$4,,0)</f>
        <v>Remote</v>
      </c>
    </row>
    <row r="3940" spans="1:17" x14ac:dyDescent="0.25">
      <c r="A3940" s="28">
        <v>2023</v>
      </c>
      <c r="B3940" s="29" t="s">
        <v>11</v>
      </c>
      <c r="C3940" s="29" t="s">
        <v>12</v>
      </c>
      <c r="D3940" s="29" t="s">
        <v>22</v>
      </c>
      <c r="E3940" s="28">
        <v>35000</v>
      </c>
      <c r="F3940" s="29" t="s">
        <v>14</v>
      </c>
      <c r="G3940" s="28">
        <v>35000</v>
      </c>
      <c r="H3940" s="29" t="s">
        <v>38</v>
      </c>
      <c r="I3940" s="28">
        <v>0</v>
      </c>
      <c r="J3940" s="29" t="s">
        <v>38</v>
      </c>
      <c r="K3940" s="29" t="s">
        <v>33</v>
      </c>
      <c r="L3940" s="29" t="str">
        <f>_xlfn.XLOOKUP($D3940,mapping!$B$2:$B$124,mapping!$A$2:$A$124,,0)</f>
        <v>Data Scientist</v>
      </c>
      <c r="M3940" s="29" t="str">
        <f>_xlfn.XLOOKUP($C3940,mapping!$J$2:$J$5,mapping!$K$2:$K$5,,0)</f>
        <v>Full-Time</v>
      </c>
      <c r="N3940" s="29" t="str">
        <f>_xlfn.XLOOKUP($B3940,mapping!$G$2:$G$5,mapping!$H$2:$H$5,,0)</f>
        <v>Mid-Level</v>
      </c>
      <c r="O3940" s="29" t="str">
        <f>_xlfn.XLOOKUP($J3940,mapping!$D$2:$D$56,mapping!$E$2:$E$56,,0)</f>
        <v>India</v>
      </c>
      <c r="P3940" s="29" t="str">
        <f>_xlfn.XLOOKUP($K3940,mapping!$P$2:$P$4,mapping!$Q$2:$Q$4,,0)</f>
        <v>Large</v>
      </c>
      <c r="Q3940" s="29" t="str">
        <f>_xlfn.XLOOKUP($I3940,mapping!$M$2:$M$4,mapping!$N$2:$N$4,,0)</f>
        <v>On-site</v>
      </c>
    </row>
    <row r="3941" spans="1:17" x14ac:dyDescent="0.25">
      <c r="A3941" s="28">
        <v>2024</v>
      </c>
      <c r="B3941" s="29" t="s">
        <v>11</v>
      </c>
      <c r="C3941" s="29" t="s">
        <v>12</v>
      </c>
      <c r="D3941" s="29" t="s">
        <v>26</v>
      </c>
      <c r="E3941" s="28">
        <v>68000</v>
      </c>
      <c r="F3941" s="29" t="s">
        <v>14</v>
      </c>
      <c r="G3941" s="28">
        <v>68000</v>
      </c>
      <c r="H3941" s="29" t="s">
        <v>17</v>
      </c>
      <c r="I3941" s="28">
        <v>100</v>
      </c>
      <c r="J3941" s="29" t="s">
        <v>17</v>
      </c>
      <c r="K3941" s="29" t="s">
        <v>16</v>
      </c>
      <c r="L3941" s="29" t="str">
        <f>_xlfn.XLOOKUP($D3941,mapping!$B$2:$B$124,mapping!$A$2:$A$124,,0)</f>
        <v>Data Engineer</v>
      </c>
      <c r="M3941" s="29" t="str">
        <f>_xlfn.XLOOKUP($C3941,mapping!$J$2:$J$5,mapping!$K$2:$K$5,,0)</f>
        <v>Full-Time</v>
      </c>
      <c r="N3941" s="29" t="str">
        <f>_xlfn.XLOOKUP($B3941,mapping!$G$2:$G$5,mapping!$H$2:$H$5,,0)</f>
        <v>Mid-Level</v>
      </c>
      <c r="O3941" s="29" t="str">
        <f>_xlfn.XLOOKUP($J3941,mapping!$D$2:$D$56,mapping!$E$2:$E$56,,0)</f>
        <v>United States</v>
      </c>
      <c r="P3941" s="29" t="str">
        <f>_xlfn.XLOOKUP($K3941,mapping!$P$2:$P$4,mapping!$Q$2:$Q$4,,0)</f>
        <v>Medium</v>
      </c>
      <c r="Q3941" s="29" t="str">
        <f>_xlfn.XLOOKUP($I3941,mapping!$M$2:$M$4,mapping!$N$2:$N$4,,0)</f>
        <v>Remote</v>
      </c>
    </row>
    <row r="3942" spans="1:17" x14ac:dyDescent="0.25">
      <c r="A3942" s="28">
        <v>2023</v>
      </c>
      <c r="B3942" s="29" t="s">
        <v>21</v>
      </c>
      <c r="C3942" s="29" t="s">
        <v>12</v>
      </c>
      <c r="D3942" s="29" t="s">
        <v>22</v>
      </c>
      <c r="E3942" s="28">
        <v>189100</v>
      </c>
      <c r="F3942" s="29" t="s">
        <v>14</v>
      </c>
      <c r="G3942" s="28">
        <v>189100</v>
      </c>
      <c r="H3942" s="29" t="s">
        <v>17</v>
      </c>
      <c r="I3942" s="28">
        <v>0</v>
      </c>
      <c r="J3942" s="29" t="s">
        <v>17</v>
      </c>
      <c r="K3942" s="29" t="s">
        <v>16</v>
      </c>
      <c r="L3942" s="29" t="str">
        <f>_xlfn.XLOOKUP($D3942,mapping!$B$2:$B$124,mapping!$A$2:$A$124,,0)</f>
        <v>Data Scientist</v>
      </c>
      <c r="M3942" s="29" t="str">
        <f>_xlfn.XLOOKUP($C3942,mapping!$J$2:$J$5,mapping!$K$2:$K$5,,0)</f>
        <v>Full-Time</v>
      </c>
      <c r="N3942" s="29" t="str">
        <f>_xlfn.XLOOKUP($B3942,mapping!$G$2:$G$5,mapping!$H$2:$H$5,,0)</f>
        <v>Senior</v>
      </c>
      <c r="O3942" s="29" t="str">
        <f>_xlfn.XLOOKUP($J3942,mapping!$D$2:$D$56,mapping!$E$2:$E$56,,0)</f>
        <v>United States</v>
      </c>
      <c r="P3942" s="29" t="str">
        <f>_xlfn.XLOOKUP($K3942,mapping!$P$2:$P$4,mapping!$Q$2:$Q$4,,0)</f>
        <v>Medium</v>
      </c>
      <c r="Q3942" s="29" t="str">
        <f>_xlfn.XLOOKUP($I3942,mapping!$M$2:$M$4,mapping!$N$2:$N$4,,0)</f>
        <v>On-site</v>
      </c>
    </row>
    <row r="3943" spans="1:17" x14ac:dyDescent="0.25">
      <c r="A3943" s="28">
        <v>2023</v>
      </c>
      <c r="B3943" s="29" t="s">
        <v>21</v>
      </c>
      <c r="C3943" s="29" t="s">
        <v>12</v>
      </c>
      <c r="D3943" s="29" t="s">
        <v>13</v>
      </c>
      <c r="E3943" s="28">
        <v>55000</v>
      </c>
      <c r="F3943" s="29" t="s">
        <v>14</v>
      </c>
      <c r="G3943" s="28">
        <v>55000</v>
      </c>
      <c r="H3943" s="29" t="s">
        <v>17</v>
      </c>
      <c r="I3943" s="28">
        <v>0</v>
      </c>
      <c r="J3943" s="29" t="s">
        <v>17</v>
      </c>
      <c r="K3943" s="29" t="s">
        <v>16</v>
      </c>
      <c r="L3943" s="29" t="str">
        <f>_xlfn.XLOOKUP($D3943,mapping!$B$2:$B$124,mapping!$A$2:$A$124,,0)</f>
        <v>Data Analyst</v>
      </c>
      <c r="M3943" s="29" t="str">
        <f>_xlfn.XLOOKUP($C3943,mapping!$J$2:$J$5,mapping!$K$2:$K$5,,0)</f>
        <v>Full-Time</v>
      </c>
      <c r="N3943" s="29" t="str">
        <f>_xlfn.XLOOKUP($B3943,mapping!$G$2:$G$5,mapping!$H$2:$H$5,,0)</f>
        <v>Senior</v>
      </c>
      <c r="O3943" s="29" t="str">
        <f>_xlfn.XLOOKUP($J3943,mapping!$D$2:$D$56,mapping!$E$2:$E$56,,0)</f>
        <v>United States</v>
      </c>
      <c r="P3943" s="29" t="str">
        <f>_xlfn.XLOOKUP($K3943,mapping!$P$2:$P$4,mapping!$Q$2:$Q$4,,0)</f>
        <v>Medium</v>
      </c>
      <c r="Q3943" s="29" t="str">
        <f>_xlfn.XLOOKUP($I3943,mapping!$M$2:$M$4,mapping!$N$2:$N$4,,0)</f>
        <v>On-site</v>
      </c>
    </row>
    <row r="3944" spans="1:17" x14ac:dyDescent="0.25">
      <c r="A3944" s="28">
        <v>2023</v>
      </c>
      <c r="B3944" s="29" t="s">
        <v>11</v>
      </c>
      <c r="C3944" s="29" t="s">
        <v>12</v>
      </c>
      <c r="D3944" s="29" t="s">
        <v>22</v>
      </c>
      <c r="E3944" s="28">
        <v>75000</v>
      </c>
      <c r="F3944" s="29" t="s">
        <v>14</v>
      </c>
      <c r="G3944" s="28">
        <v>75000</v>
      </c>
      <c r="H3944" s="29" t="s">
        <v>17</v>
      </c>
      <c r="I3944" s="28">
        <v>0</v>
      </c>
      <c r="J3944" s="29" t="s">
        <v>17</v>
      </c>
      <c r="K3944" s="29" t="s">
        <v>16</v>
      </c>
      <c r="L3944" s="29" t="str">
        <f>_xlfn.XLOOKUP($D3944,mapping!$B$2:$B$124,mapping!$A$2:$A$124,,0)</f>
        <v>Data Scientist</v>
      </c>
      <c r="M3944" s="29" t="str">
        <f>_xlfn.XLOOKUP($C3944,mapping!$J$2:$J$5,mapping!$K$2:$K$5,,0)</f>
        <v>Full-Time</v>
      </c>
      <c r="N3944" s="29" t="str">
        <f>_xlfn.XLOOKUP($B3944,mapping!$G$2:$G$5,mapping!$H$2:$H$5,,0)</f>
        <v>Mid-Level</v>
      </c>
      <c r="O3944" s="29" t="str">
        <f>_xlfn.XLOOKUP($J3944,mapping!$D$2:$D$56,mapping!$E$2:$E$56,,0)</f>
        <v>United States</v>
      </c>
      <c r="P3944" s="29" t="str">
        <f>_xlfn.XLOOKUP($K3944,mapping!$P$2:$P$4,mapping!$Q$2:$Q$4,,0)</f>
        <v>Medium</v>
      </c>
      <c r="Q3944" s="29" t="str">
        <f>_xlfn.XLOOKUP($I3944,mapping!$M$2:$M$4,mapping!$N$2:$N$4,,0)</f>
        <v>On-site</v>
      </c>
    </row>
    <row r="3945" spans="1:17" x14ac:dyDescent="0.25">
      <c r="A3945" s="28">
        <v>2023</v>
      </c>
      <c r="B3945" s="29" t="s">
        <v>21</v>
      </c>
      <c r="C3945" s="29" t="s">
        <v>12</v>
      </c>
      <c r="D3945" s="29" t="s">
        <v>22</v>
      </c>
      <c r="E3945" s="28">
        <v>220000</v>
      </c>
      <c r="F3945" s="29" t="s">
        <v>14</v>
      </c>
      <c r="G3945" s="28">
        <v>220000</v>
      </c>
      <c r="H3945" s="29" t="s">
        <v>17</v>
      </c>
      <c r="I3945" s="28">
        <v>0</v>
      </c>
      <c r="J3945" s="29" t="s">
        <v>17</v>
      </c>
      <c r="K3945" s="29" t="s">
        <v>16</v>
      </c>
      <c r="L3945" s="29" t="str">
        <f>_xlfn.XLOOKUP($D3945,mapping!$B$2:$B$124,mapping!$A$2:$A$124,,0)</f>
        <v>Data Scientist</v>
      </c>
      <c r="M3945" s="29" t="str">
        <f>_xlfn.XLOOKUP($C3945,mapping!$J$2:$J$5,mapping!$K$2:$K$5,,0)</f>
        <v>Full-Time</v>
      </c>
      <c r="N3945" s="29" t="str">
        <f>_xlfn.XLOOKUP($B3945,mapping!$G$2:$G$5,mapping!$H$2:$H$5,,0)</f>
        <v>Senior</v>
      </c>
      <c r="O3945" s="29" t="str">
        <f>_xlfn.XLOOKUP($J3945,mapping!$D$2:$D$56,mapping!$E$2:$E$56,,0)</f>
        <v>United States</v>
      </c>
      <c r="P3945" s="29" t="str">
        <f>_xlfn.XLOOKUP($K3945,mapping!$P$2:$P$4,mapping!$Q$2:$Q$4,,0)</f>
        <v>Medium</v>
      </c>
      <c r="Q3945" s="29" t="str">
        <f>_xlfn.XLOOKUP($I3945,mapping!$M$2:$M$4,mapping!$N$2:$N$4,,0)</f>
        <v>On-site</v>
      </c>
    </row>
    <row r="3946" spans="1:17" x14ac:dyDescent="0.25">
      <c r="A3946" s="28">
        <v>2024</v>
      </c>
      <c r="B3946" s="29" t="s">
        <v>29</v>
      </c>
      <c r="C3946" s="29" t="s">
        <v>12</v>
      </c>
      <c r="D3946" s="29" t="s">
        <v>13</v>
      </c>
      <c r="E3946" s="28">
        <v>90000</v>
      </c>
      <c r="F3946" s="29" t="s">
        <v>14</v>
      </c>
      <c r="G3946" s="28">
        <v>90000</v>
      </c>
      <c r="H3946" s="29" t="s">
        <v>17</v>
      </c>
      <c r="I3946" s="28">
        <v>0</v>
      </c>
      <c r="J3946" s="29" t="s">
        <v>17</v>
      </c>
      <c r="K3946" s="29" t="s">
        <v>16</v>
      </c>
      <c r="L3946" s="29" t="str">
        <f>_xlfn.XLOOKUP($D3946,mapping!$B$2:$B$124,mapping!$A$2:$A$124,,0)</f>
        <v>Data Analyst</v>
      </c>
      <c r="M3946" s="29" t="str">
        <f>_xlfn.XLOOKUP($C3946,mapping!$J$2:$J$5,mapping!$K$2:$K$5,,0)</f>
        <v>Full-Time</v>
      </c>
      <c r="N3946" s="29" t="str">
        <f>_xlfn.XLOOKUP($B3946,mapping!$G$2:$G$5,mapping!$H$2:$H$5,,0)</f>
        <v>Junior</v>
      </c>
      <c r="O3946" s="29" t="str">
        <f>_xlfn.XLOOKUP($J3946,mapping!$D$2:$D$56,mapping!$E$2:$E$56,,0)</f>
        <v>United States</v>
      </c>
      <c r="P3946" s="29" t="str">
        <f>_xlfn.XLOOKUP($K3946,mapping!$P$2:$P$4,mapping!$Q$2:$Q$4,,0)</f>
        <v>Medium</v>
      </c>
      <c r="Q3946" s="29" t="str">
        <f>_xlfn.XLOOKUP($I3946,mapping!$M$2:$M$4,mapping!$N$2:$N$4,,0)</f>
        <v>On-site</v>
      </c>
    </row>
    <row r="3947" spans="1:17" x14ac:dyDescent="0.25">
      <c r="A3947" s="28">
        <v>2023</v>
      </c>
      <c r="B3947" s="29" t="s">
        <v>29</v>
      </c>
      <c r="C3947" s="29" t="s">
        <v>12</v>
      </c>
      <c r="D3947" s="29" t="s">
        <v>22</v>
      </c>
      <c r="E3947" s="28">
        <v>149800</v>
      </c>
      <c r="F3947" s="29" t="s">
        <v>14</v>
      </c>
      <c r="G3947" s="28">
        <v>149800</v>
      </c>
      <c r="H3947" s="29" t="s">
        <v>17</v>
      </c>
      <c r="I3947" s="28">
        <v>0</v>
      </c>
      <c r="J3947" s="29" t="s">
        <v>17</v>
      </c>
      <c r="K3947" s="29" t="s">
        <v>16</v>
      </c>
      <c r="L3947" s="29" t="str">
        <f>_xlfn.XLOOKUP($D3947,mapping!$B$2:$B$124,mapping!$A$2:$A$124,,0)</f>
        <v>Data Scientist</v>
      </c>
      <c r="M3947" s="29" t="str">
        <f>_xlfn.XLOOKUP($C3947,mapping!$J$2:$J$5,mapping!$K$2:$K$5,,0)</f>
        <v>Full-Time</v>
      </c>
      <c r="N3947" s="29" t="str">
        <f>_xlfn.XLOOKUP($B3947,mapping!$G$2:$G$5,mapping!$H$2:$H$5,,0)</f>
        <v>Junior</v>
      </c>
      <c r="O3947" s="29" t="str">
        <f>_xlfn.XLOOKUP($J3947,mapping!$D$2:$D$56,mapping!$E$2:$E$56,,0)</f>
        <v>United States</v>
      </c>
      <c r="P3947" s="29" t="str">
        <f>_xlfn.XLOOKUP($K3947,mapping!$P$2:$P$4,mapping!$Q$2:$Q$4,,0)</f>
        <v>Medium</v>
      </c>
      <c r="Q3947" s="29" t="str">
        <f>_xlfn.XLOOKUP($I3947,mapping!$M$2:$M$4,mapping!$N$2:$N$4,,0)</f>
        <v>On-site</v>
      </c>
    </row>
    <row r="3948" spans="1:17" x14ac:dyDescent="0.25">
      <c r="A3948" s="28">
        <v>2023</v>
      </c>
      <c r="B3948" s="29" t="s">
        <v>21</v>
      </c>
      <c r="C3948" s="29" t="s">
        <v>12</v>
      </c>
      <c r="D3948" s="29" t="s">
        <v>13</v>
      </c>
      <c r="E3948" s="28">
        <v>106800</v>
      </c>
      <c r="F3948" s="29" t="s">
        <v>14</v>
      </c>
      <c r="G3948" s="28">
        <v>106800</v>
      </c>
      <c r="H3948" s="29" t="s">
        <v>17</v>
      </c>
      <c r="I3948" s="28">
        <v>0</v>
      </c>
      <c r="J3948" s="29" t="s">
        <v>17</v>
      </c>
      <c r="K3948" s="29" t="s">
        <v>16</v>
      </c>
      <c r="L3948" s="29" t="str">
        <f>_xlfn.XLOOKUP($D3948,mapping!$B$2:$B$124,mapping!$A$2:$A$124,,0)</f>
        <v>Data Analyst</v>
      </c>
      <c r="M3948" s="29" t="str">
        <f>_xlfn.XLOOKUP($C3948,mapping!$J$2:$J$5,mapping!$K$2:$K$5,,0)</f>
        <v>Full-Time</v>
      </c>
      <c r="N3948" s="29" t="str">
        <f>_xlfn.XLOOKUP($B3948,mapping!$G$2:$G$5,mapping!$H$2:$H$5,,0)</f>
        <v>Senior</v>
      </c>
      <c r="O3948" s="29" t="str">
        <f>_xlfn.XLOOKUP($J3948,mapping!$D$2:$D$56,mapping!$E$2:$E$56,,0)</f>
        <v>United States</v>
      </c>
      <c r="P3948" s="29" t="str">
        <f>_xlfn.XLOOKUP($K3948,mapping!$P$2:$P$4,mapping!$Q$2:$Q$4,,0)</f>
        <v>Medium</v>
      </c>
      <c r="Q3948" s="29" t="str">
        <f>_xlfn.XLOOKUP($I3948,mapping!$M$2:$M$4,mapping!$N$2:$N$4,,0)</f>
        <v>On-site</v>
      </c>
    </row>
    <row r="3949" spans="1:17" x14ac:dyDescent="0.25">
      <c r="A3949" s="28">
        <v>2023</v>
      </c>
      <c r="B3949" s="29" t="s">
        <v>11</v>
      </c>
      <c r="C3949" s="29" t="s">
        <v>12</v>
      </c>
      <c r="D3949" s="29" t="s">
        <v>13</v>
      </c>
      <c r="E3949" s="28">
        <v>73100</v>
      </c>
      <c r="F3949" s="29" t="s">
        <v>14</v>
      </c>
      <c r="G3949" s="28">
        <v>73100</v>
      </c>
      <c r="H3949" s="29" t="s">
        <v>17</v>
      </c>
      <c r="I3949" s="28">
        <v>0</v>
      </c>
      <c r="J3949" s="29" t="s">
        <v>17</v>
      </c>
      <c r="K3949" s="29" t="s">
        <v>16</v>
      </c>
      <c r="L3949" s="29" t="str">
        <f>_xlfn.XLOOKUP($D3949,mapping!$B$2:$B$124,mapping!$A$2:$A$124,,0)</f>
        <v>Data Analyst</v>
      </c>
      <c r="M3949" s="29" t="str">
        <f>_xlfn.XLOOKUP($C3949,mapping!$J$2:$J$5,mapping!$K$2:$K$5,,0)</f>
        <v>Full-Time</v>
      </c>
      <c r="N3949" s="29" t="str">
        <f>_xlfn.XLOOKUP($B3949,mapping!$G$2:$G$5,mapping!$H$2:$H$5,,0)</f>
        <v>Mid-Level</v>
      </c>
      <c r="O3949" s="29" t="str">
        <f>_xlfn.XLOOKUP($J3949,mapping!$D$2:$D$56,mapping!$E$2:$E$56,,0)</f>
        <v>United States</v>
      </c>
      <c r="P3949" s="29" t="str">
        <f>_xlfn.XLOOKUP($K3949,mapping!$P$2:$P$4,mapping!$Q$2:$Q$4,,0)</f>
        <v>Medium</v>
      </c>
      <c r="Q3949" s="29" t="str">
        <f>_xlfn.XLOOKUP($I3949,mapping!$M$2:$M$4,mapping!$N$2:$N$4,,0)</f>
        <v>On-site</v>
      </c>
    </row>
    <row r="3950" spans="1:17" x14ac:dyDescent="0.25">
      <c r="A3950" s="28">
        <v>2024</v>
      </c>
      <c r="B3950" s="29" t="s">
        <v>25</v>
      </c>
      <c r="C3950" s="29" t="s">
        <v>12</v>
      </c>
      <c r="D3950" s="29" t="s">
        <v>26</v>
      </c>
      <c r="E3950" s="28">
        <v>225000</v>
      </c>
      <c r="F3950" s="29" t="s">
        <v>14</v>
      </c>
      <c r="G3950" s="28">
        <v>225000</v>
      </c>
      <c r="H3950" s="29" t="s">
        <v>17</v>
      </c>
      <c r="I3950" s="28">
        <v>0</v>
      </c>
      <c r="J3950" s="29" t="s">
        <v>17</v>
      </c>
      <c r="K3950" s="29" t="s">
        <v>16</v>
      </c>
      <c r="L3950" s="29" t="str">
        <f>_xlfn.XLOOKUP($D3950,mapping!$B$2:$B$124,mapping!$A$2:$A$124,,0)</f>
        <v>Data Engineer</v>
      </c>
      <c r="M3950" s="29" t="str">
        <f>_xlfn.XLOOKUP($C3950,mapping!$J$2:$J$5,mapping!$K$2:$K$5,,0)</f>
        <v>Full-Time</v>
      </c>
      <c r="N3950" s="29" t="str">
        <f>_xlfn.XLOOKUP($B3950,mapping!$G$2:$G$5,mapping!$H$2:$H$5,,0)</f>
        <v>Executive</v>
      </c>
      <c r="O3950" s="29" t="str">
        <f>_xlfn.XLOOKUP($J3950,mapping!$D$2:$D$56,mapping!$E$2:$E$56,,0)</f>
        <v>United States</v>
      </c>
      <c r="P3950" s="29" t="str">
        <f>_xlfn.XLOOKUP($K3950,mapping!$P$2:$P$4,mapping!$Q$2:$Q$4,,0)</f>
        <v>Medium</v>
      </c>
      <c r="Q3950" s="29" t="str">
        <f>_xlfn.XLOOKUP($I3950,mapping!$M$2:$M$4,mapping!$N$2:$N$4,,0)</f>
        <v>On-site</v>
      </c>
    </row>
    <row r="3951" spans="1:17" x14ac:dyDescent="0.25">
      <c r="A3951" s="28">
        <v>2024</v>
      </c>
      <c r="B3951" s="29" t="s">
        <v>21</v>
      </c>
      <c r="C3951" s="29" t="s">
        <v>12</v>
      </c>
      <c r="D3951" s="29" t="s">
        <v>49</v>
      </c>
      <c r="E3951" s="28">
        <v>121500</v>
      </c>
      <c r="F3951" s="29" t="s">
        <v>14</v>
      </c>
      <c r="G3951" s="28">
        <v>121500</v>
      </c>
      <c r="H3951" s="29" t="s">
        <v>17</v>
      </c>
      <c r="I3951" s="28">
        <v>0</v>
      </c>
      <c r="J3951" s="29" t="s">
        <v>17</v>
      </c>
      <c r="K3951" s="29" t="s">
        <v>16</v>
      </c>
      <c r="L3951" s="29" t="str">
        <f>_xlfn.XLOOKUP($D3951,mapping!$B$2:$B$124,mapping!$A$2:$A$124,,0)</f>
        <v>Data Engineer</v>
      </c>
      <c r="M3951" s="29" t="str">
        <f>_xlfn.XLOOKUP($C3951,mapping!$J$2:$J$5,mapping!$K$2:$K$5,,0)</f>
        <v>Full-Time</v>
      </c>
      <c r="N3951" s="29" t="str">
        <f>_xlfn.XLOOKUP($B3951,mapping!$G$2:$G$5,mapping!$H$2:$H$5,,0)</f>
        <v>Senior</v>
      </c>
      <c r="O3951" s="29" t="str">
        <f>_xlfn.XLOOKUP($J3951,mapping!$D$2:$D$56,mapping!$E$2:$E$56,,0)</f>
        <v>United States</v>
      </c>
      <c r="P3951" s="29" t="str">
        <f>_xlfn.XLOOKUP($K3951,mapping!$P$2:$P$4,mapping!$Q$2:$Q$4,,0)</f>
        <v>Medium</v>
      </c>
      <c r="Q3951" s="29" t="str">
        <f>_xlfn.XLOOKUP($I3951,mapping!$M$2:$M$4,mapping!$N$2:$N$4,,0)</f>
        <v>On-site</v>
      </c>
    </row>
    <row r="3952" spans="1:17" x14ac:dyDescent="0.25">
      <c r="A3952" s="28">
        <v>2023</v>
      </c>
      <c r="B3952" s="29" t="s">
        <v>21</v>
      </c>
      <c r="C3952" s="29" t="s">
        <v>12</v>
      </c>
      <c r="D3952" s="29" t="s">
        <v>22</v>
      </c>
      <c r="E3952" s="28">
        <v>183500</v>
      </c>
      <c r="F3952" s="29" t="s">
        <v>14</v>
      </c>
      <c r="G3952" s="28">
        <v>183500</v>
      </c>
      <c r="H3952" s="29" t="s">
        <v>17</v>
      </c>
      <c r="I3952" s="28">
        <v>100</v>
      </c>
      <c r="J3952" s="29" t="s">
        <v>17</v>
      </c>
      <c r="K3952" s="29" t="s">
        <v>16</v>
      </c>
      <c r="L3952" s="29" t="str">
        <f>_xlfn.XLOOKUP($D3952,mapping!$B$2:$B$124,mapping!$A$2:$A$124,,0)</f>
        <v>Data Scientist</v>
      </c>
      <c r="M3952" s="29" t="str">
        <f>_xlfn.XLOOKUP($C3952,mapping!$J$2:$J$5,mapping!$K$2:$K$5,,0)</f>
        <v>Full-Time</v>
      </c>
      <c r="N3952" s="29" t="str">
        <f>_xlfn.XLOOKUP($B3952,mapping!$G$2:$G$5,mapping!$H$2:$H$5,,0)</f>
        <v>Senior</v>
      </c>
      <c r="O3952" s="29" t="str">
        <f>_xlfn.XLOOKUP($J3952,mapping!$D$2:$D$56,mapping!$E$2:$E$56,,0)</f>
        <v>United States</v>
      </c>
      <c r="P3952" s="29" t="str">
        <f>_xlfn.XLOOKUP($K3952,mapping!$P$2:$P$4,mapping!$Q$2:$Q$4,,0)</f>
        <v>Medium</v>
      </c>
      <c r="Q3952" s="29" t="str">
        <f>_xlfn.XLOOKUP($I3952,mapping!$M$2:$M$4,mapping!$N$2:$N$4,,0)</f>
        <v>Remote</v>
      </c>
    </row>
    <row r="3953" spans="1:17" x14ac:dyDescent="0.25">
      <c r="A3953" s="28">
        <v>2023</v>
      </c>
      <c r="B3953" s="29" t="s">
        <v>11</v>
      </c>
      <c r="C3953" s="29" t="s">
        <v>12</v>
      </c>
      <c r="D3953" s="29" t="s">
        <v>107</v>
      </c>
      <c r="E3953" s="28">
        <v>100000</v>
      </c>
      <c r="F3953" s="29" t="s">
        <v>14</v>
      </c>
      <c r="G3953" s="28">
        <v>100000</v>
      </c>
      <c r="H3953" s="29" t="s">
        <v>17</v>
      </c>
      <c r="I3953" s="28">
        <v>100</v>
      </c>
      <c r="J3953" s="29" t="s">
        <v>17</v>
      </c>
      <c r="K3953" s="29" t="s">
        <v>16</v>
      </c>
      <c r="L3953" s="29" t="str">
        <f>_xlfn.XLOOKUP($D3953,mapping!$B$2:$B$124,mapping!$A$2:$A$124,,0)</f>
        <v>Data Scientist</v>
      </c>
      <c r="M3953" s="29" t="str">
        <f>_xlfn.XLOOKUP($C3953,mapping!$J$2:$J$5,mapping!$K$2:$K$5,,0)</f>
        <v>Full-Time</v>
      </c>
      <c r="N3953" s="29" t="str">
        <f>_xlfn.XLOOKUP($B3953,mapping!$G$2:$G$5,mapping!$H$2:$H$5,,0)</f>
        <v>Mid-Level</v>
      </c>
      <c r="O3953" s="29" t="str">
        <f>_xlfn.XLOOKUP($J3953,mapping!$D$2:$D$56,mapping!$E$2:$E$56,,0)</f>
        <v>United States</v>
      </c>
      <c r="P3953" s="29" t="str">
        <f>_xlfn.XLOOKUP($K3953,mapping!$P$2:$P$4,mapping!$Q$2:$Q$4,,0)</f>
        <v>Medium</v>
      </c>
      <c r="Q3953" s="29" t="str">
        <f>_xlfn.XLOOKUP($I3953,mapping!$M$2:$M$4,mapping!$N$2:$N$4,,0)</f>
        <v>Remote</v>
      </c>
    </row>
    <row r="3954" spans="1:17" x14ac:dyDescent="0.25">
      <c r="A3954" s="28">
        <v>2024</v>
      </c>
      <c r="B3954" s="29" t="s">
        <v>11</v>
      </c>
      <c r="C3954" s="29" t="s">
        <v>12</v>
      </c>
      <c r="D3954" s="29" t="s">
        <v>26</v>
      </c>
      <c r="E3954" s="28">
        <v>170000</v>
      </c>
      <c r="F3954" s="29" t="s">
        <v>14</v>
      </c>
      <c r="G3954" s="28">
        <v>170000</v>
      </c>
      <c r="H3954" s="29" t="s">
        <v>17</v>
      </c>
      <c r="I3954" s="28">
        <v>0</v>
      </c>
      <c r="J3954" s="29" t="s">
        <v>17</v>
      </c>
      <c r="K3954" s="29" t="s">
        <v>16</v>
      </c>
      <c r="L3954" s="29" t="str">
        <f>_xlfn.XLOOKUP($D3954,mapping!$B$2:$B$124,mapping!$A$2:$A$124,,0)</f>
        <v>Data Engineer</v>
      </c>
      <c r="M3954" s="29" t="str">
        <f>_xlfn.XLOOKUP($C3954,mapping!$J$2:$J$5,mapping!$K$2:$K$5,,0)</f>
        <v>Full-Time</v>
      </c>
      <c r="N3954" s="29" t="str">
        <f>_xlfn.XLOOKUP($B3954,mapping!$G$2:$G$5,mapping!$H$2:$H$5,,0)</f>
        <v>Mid-Level</v>
      </c>
      <c r="O3954" s="29" t="str">
        <f>_xlfn.XLOOKUP($J3954,mapping!$D$2:$D$56,mapping!$E$2:$E$56,,0)</f>
        <v>United States</v>
      </c>
      <c r="P3954" s="29" t="str">
        <f>_xlfn.XLOOKUP($K3954,mapping!$P$2:$P$4,mapping!$Q$2:$Q$4,,0)</f>
        <v>Medium</v>
      </c>
      <c r="Q3954" s="29" t="str">
        <f>_xlfn.XLOOKUP($I3954,mapping!$M$2:$M$4,mapping!$N$2:$N$4,,0)</f>
        <v>On-site</v>
      </c>
    </row>
    <row r="3955" spans="1:17" x14ac:dyDescent="0.25">
      <c r="A3955" s="28">
        <v>2023</v>
      </c>
      <c r="B3955" s="29" t="s">
        <v>21</v>
      </c>
      <c r="C3955" s="29" t="s">
        <v>12</v>
      </c>
      <c r="D3955" s="29" t="s">
        <v>63</v>
      </c>
      <c r="E3955" s="28">
        <v>210000</v>
      </c>
      <c r="F3955" s="29" t="s">
        <v>14</v>
      </c>
      <c r="G3955" s="28">
        <v>210000</v>
      </c>
      <c r="H3955" s="29" t="s">
        <v>17</v>
      </c>
      <c r="I3955" s="28">
        <v>100</v>
      </c>
      <c r="J3955" s="29" t="s">
        <v>17</v>
      </c>
      <c r="K3955" s="29" t="s">
        <v>16</v>
      </c>
      <c r="L3955" s="29" t="str">
        <f>_xlfn.XLOOKUP($D3955,mapping!$B$2:$B$124,mapping!$A$2:$A$124,,0)</f>
        <v>Data Architect</v>
      </c>
      <c r="M3955" s="29" t="str">
        <f>_xlfn.XLOOKUP($C3955,mapping!$J$2:$J$5,mapping!$K$2:$K$5,,0)</f>
        <v>Full-Time</v>
      </c>
      <c r="N3955" s="29" t="str">
        <f>_xlfn.XLOOKUP($B3955,mapping!$G$2:$G$5,mapping!$H$2:$H$5,,0)</f>
        <v>Senior</v>
      </c>
      <c r="O3955" s="29" t="str">
        <f>_xlfn.XLOOKUP($J3955,mapping!$D$2:$D$56,mapping!$E$2:$E$56,,0)</f>
        <v>United States</v>
      </c>
      <c r="P3955" s="29" t="str">
        <f>_xlfn.XLOOKUP($K3955,mapping!$P$2:$P$4,mapping!$Q$2:$Q$4,,0)</f>
        <v>Medium</v>
      </c>
      <c r="Q3955" s="29" t="str">
        <f>_xlfn.XLOOKUP($I3955,mapping!$M$2:$M$4,mapping!$N$2:$N$4,,0)</f>
        <v>Remote</v>
      </c>
    </row>
    <row r="3956" spans="1:17" x14ac:dyDescent="0.25">
      <c r="A3956" s="28">
        <v>2023</v>
      </c>
      <c r="B3956" s="29" t="s">
        <v>21</v>
      </c>
      <c r="C3956" s="29" t="s">
        <v>12</v>
      </c>
      <c r="D3956" s="29" t="s">
        <v>64</v>
      </c>
      <c r="E3956" s="28">
        <v>122600</v>
      </c>
      <c r="F3956" s="29" t="s">
        <v>14</v>
      </c>
      <c r="G3956" s="28">
        <v>122600</v>
      </c>
      <c r="H3956" s="29" t="s">
        <v>17</v>
      </c>
      <c r="I3956" s="28">
        <v>0</v>
      </c>
      <c r="J3956" s="29" t="s">
        <v>17</v>
      </c>
      <c r="K3956" s="29" t="s">
        <v>16</v>
      </c>
      <c r="L3956" s="29" t="str">
        <f>_xlfn.XLOOKUP($D3956,mapping!$B$2:$B$124,mapping!$A$2:$A$124,,0)</f>
        <v>Data Scientist</v>
      </c>
      <c r="M3956" s="29" t="str">
        <f>_xlfn.XLOOKUP($C3956,mapping!$J$2:$J$5,mapping!$K$2:$K$5,,0)</f>
        <v>Full-Time</v>
      </c>
      <c r="N3956" s="29" t="str">
        <f>_xlfn.XLOOKUP($B3956,mapping!$G$2:$G$5,mapping!$H$2:$H$5,,0)</f>
        <v>Senior</v>
      </c>
      <c r="O3956" s="29" t="str">
        <f>_xlfn.XLOOKUP($J3956,mapping!$D$2:$D$56,mapping!$E$2:$E$56,,0)</f>
        <v>United States</v>
      </c>
      <c r="P3956" s="29" t="str">
        <f>_xlfn.XLOOKUP($K3956,mapping!$P$2:$P$4,mapping!$Q$2:$Q$4,,0)</f>
        <v>Medium</v>
      </c>
      <c r="Q3956" s="29" t="str">
        <f>_xlfn.XLOOKUP($I3956,mapping!$M$2:$M$4,mapping!$N$2:$N$4,,0)</f>
        <v>On-site</v>
      </c>
    </row>
    <row r="3957" spans="1:17" x14ac:dyDescent="0.25">
      <c r="A3957" s="28">
        <v>2024</v>
      </c>
      <c r="B3957" s="29" t="s">
        <v>21</v>
      </c>
      <c r="C3957" s="29" t="s">
        <v>12</v>
      </c>
      <c r="D3957" s="29" t="s">
        <v>22</v>
      </c>
      <c r="E3957" s="28">
        <v>244800</v>
      </c>
      <c r="F3957" s="29" t="s">
        <v>14</v>
      </c>
      <c r="G3957" s="28">
        <v>244800</v>
      </c>
      <c r="H3957" s="29" t="s">
        <v>17</v>
      </c>
      <c r="I3957" s="28">
        <v>0</v>
      </c>
      <c r="J3957" s="29" t="s">
        <v>17</v>
      </c>
      <c r="K3957" s="29" t="s">
        <v>16</v>
      </c>
      <c r="L3957" s="29" t="str">
        <f>_xlfn.XLOOKUP($D3957,mapping!$B$2:$B$124,mapping!$A$2:$A$124,,0)</f>
        <v>Data Scientist</v>
      </c>
      <c r="M3957" s="29" t="str">
        <f>_xlfn.XLOOKUP($C3957,mapping!$J$2:$J$5,mapping!$K$2:$K$5,,0)</f>
        <v>Full-Time</v>
      </c>
      <c r="N3957" s="29" t="str">
        <f>_xlfn.XLOOKUP($B3957,mapping!$G$2:$G$5,mapping!$H$2:$H$5,,0)</f>
        <v>Senior</v>
      </c>
      <c r="O3957" s="29" t="str">
        <f>_xlfn.XLOOKUP($J3957,mapping!$D$2:$D$56,mapping!$E$2:$E$56,,0)</f>
        <v>United States</v>
      </c>
      <c r="P3957" s="29" t="str">
        <f>_xlfn.XLOOKUP($K3957,mapping!$P$2:$P$4,mapping!$Q$2:$Q$4,,0)</f>
        <v>Medium</v>
      </c>
      <c r="Q3957" s="29" t="str">
        <f>_xlfn.XLOOKUP($I3957,mapping!$M$2:$M$4,mapping!$N$2:$N$4,,0)</f>
        <v>On-site</v>
      </c>
    </row>
    <row r="3958" spans="1:17" x14ac:dyDescent="0.25">
      <c r="A3958" s="28">
        <v>2023</v>
      </c>
      <c r="B3958" s="29" t="s">
        <v>11</v>
      </c>
      <c r="C3958" s="29" t="s">
        <v>12</v>
      </c>
      <c r="D3958" s="29" t="s">
        <v>22</v>
      </c>
      <c r="E3958" s="28">
        <v>169000</v>
      </c>
      <c r="F3958" s="29" t="s">
        <v>14</v>
      </c>
      <c r="G3958" s="28">
        <v>169000</v>
      </c>
      <c r="H3958" s="29" t="s">
        <v>17</v>
      </c>
      <c r="I3958" s="28">
        <v>0</v>
      </c>
      <c r="J3958" s="29" t="s">
        <v>17</v>
      </c>
      <c r="K3958" s="29" t="s">
        <v>16</v>
      </c>
      <c r="L3958" s="29" t="str">
        <f>_xlfn.XLOOKUP($D3958,mapping!$B$2:$B$124,mapping!$A$2:$A$124,,0)</f>
        <v>Data Scientist</v>
      </c>
      <c r="M3958" s="29" t="str">
        <f>_xlfn.XLOOKUP($C3958,mapping!$J$2:$J$5,mapping!$K$2:$K$5,,0)</f>
        <v>Full-Time</v>
      </c>
      <c r="N3958" s="29" t="str">
        <f>_xlfn.XLOOKUP($B3958,mapping!$G$2:$G$5,mapping!$H$2:$H$5,,0)</f>
        <v>Mid-Level</v>
      </c>
      <c r="O3958" s="29" t="str">
        <f>_xlfn.XLOOKUP($J3958,mapping!$D$2:$D$56,mapping!$E$2:$E$56,,0)</f>
        <v>United States</v>
      </c>
      <c r="P3958" s="29" t="str">
        <f>_xlfn.XLOOKUP($K3958,mapping!$P$2:$P$4,mapping!$Q$2:$Q$4,,0)</f>
        <v>Medium</v>
      </c>
      <c r="Q3958" s="29" t="str">
        <f>_xlfn.XLOOKUP($I3958,mapping!$M$2:$M$4,mapping!$N$2:$N$4,,0)</f>
        <v>On-site</v>
      </c>
    </row>
    <row r="3959" spans="1:17" x14ac:dyDescent="0.25">
      <c r="A3959" s="28">
        <v>2020</v>
      </c>
      <c r="B3959" s="29" t="s">
        <v>29</v>
      </c>
      <c r="C3959" s="29" t="s">
        <v>12</v>
      </c>
      <c r="D3959" s="29" t="s">
        <v>151</v>
      </c>
      <c r="E3959" s="28">
        <v>300000</v>
      </c>
      <c r="F3959" s="29" t="s">
        <v>87</v>
      </c>
      <c r="G3959" s="28">
        <v>45896</v>
      </c>
      <c r="H3959" s="29" t="s">
        <v>88</v>
      </c>
      <c r="I3959" s="28">
        <v>50</v>
      </c>
      <c r="J3959" s="29" t="s">
        <v>88</v>
      </c>
      <c r="K3959" s="29" t="s">
        <v>56</v>
      </c>
      <c r="L3959" s="29" t="str">
        <f>_xlfn.XLOOKUP($D3959,mapping!$B$2:$B$124,mapping!$A$2:$A$124,,0)</f>
        <v>Machine Learning Engineer</v>
      </c>
      <c r="M3959" s="29" t="str">
        <f>_xlfn.XLOOKUP($C3959,mapping!$J$2:$J$5,mapping!$K$2:$K$5,,0)</f>
        <v>Full-Time</v>
      </c>
      <c r="N3959" s="29" t="str">
        <f>_xlfn.XLOOKUP($B3959,mapping!$G$2:$G$5,mapping!$H$2:$H$5,,0)</f>
        <v>Junior</v>
      </c>
      <c r="O3959" s="29" t="str">
        <f>_xlfn.XLOOKUP($J3959,mapping!$D$2:$D$56,mapping!$E$2:$E$56,,0)</f>
        <v>Denmark</v>
      </c>
      <c r="P3959" s="29" t="str">
        <f>_xlfn.XLOOKUP($K3959,mapping!$P$2:$P$4,mapping!$Q$2:$Q$4,,0)</f>
        <v>Small</v>
      </c>
      <c r="Q3959" s="29" t="str">
        <f>_xlfn.XLOOKUP($I3959,mapping!$M$2:$M$4,mapping!$N$2:$N$4,,0)</f>
        <v>Hybrid</v>
      </c>
    </row>
    <row r="3960" spans="1:17" x14ac:dyDescent="0.25">
      <c r="A3960" s="28">
        <v>2024</v>
      </c>
      <c r="B3960" s="29" t="s">
        <v>21</v>
      </c>
      <c r="C3960" s="29" t="s">
        <v>12</v>
      </c>
      <c r="D3960" s="29" t="s">
        <v>43</v>
      </c>
      <c r="E3960" s="28">
        <v>94600</v>
      </c>
      <c r="F3960" s="29" t="s">
        <v>14</v>
      </c>
      <c r="G3960" s="28">
        <v>94600</v>
      </c>
      <c r="H3960" s="29" t="s">
        <v>17</v>
      </c>
      <c r="I3960" s="28">
        <v>0</v>
      </c>
      <c r="J3960" s="29" t="s">
        <v>17</v>
      </c>
      <c r="K3960" s="29" t="s">
        <v>16</v>
      </c>
      <c r="L3960" s="29" t="str">
        <f>_xlfn.XLOOKUP($D3960,mapping!$B$2:$B$124,mapping!$A$2:$A$124,,0)</f>
        <v>Researcher</v>
      </c>
      <c r="M3960" s="29" t="str">
        <f>_xlfn.XLOOKUP($C3960,mapping!$J$2:$J$5,mapping!$K$2:$K$5,,0)</f>
        <v>Full-Time</v>
      </c>
      <c r="N3960" s="29" t="str">
        <f>_xlfn.XLOOKUP($B3960,mapping!$G$2:$G$5,mapping!$H$2:$H$5,,0)</f>
        <v>Senior</v>
      </c>
      <c r="O3960" s="29" t="str">
        <f>_xlfn.XLOOKUP($J3960,mapping!$D$2:$D$56,mapping!$E$2:$E$56,,0)</f>
        <v>United States</v>
      </c>
      <c r="P3960" s="29" t="str">
        <f>_xlfn.XLOOKUP($K3960,mapping!$P$2:$P$4,mapping!$Q$2:$Q$4,,0)</f>
        <v>Medium</v>
      </c>
      <c r="Q3960" s="29" t="str">
        <f>_xlfn.XLOOKUP($I3960,mapping!$M$2:$M$4,mapping!$N$2:$N$4,,0)</f>
        <v>On-site</v>
      </c>
    </row>
    <row r="3961" spans="1:17" x14ac:dyDescent="0.25">
      <c r="A3961" s="28">
        <v>2024</v>
      </c>
      <c r="B3961" s="29" t="s">
        <v>11</v>
      </c>
      <c r="C3961" s="29" t="s">
        <v>12</v>
      </c>
      <c r="D3961" s="29" t="s">
        <v>69</v>
      </c>
      <c r="E3961" s="28">
        <v>130000</v>
      </c>
      <c r="F3961" s="29" t="s">
        <v>14</v>
      </c>
      <c r="G3961" s="28">
        <v>130000</v>
      </c>
      <c r="H3961" s="29" t="s">
        <v>17</v>
      </c>
      <c r="I3961" s="28">
        <v>0</v>
      </c>
      <c r="J3961" s="29" t="s">
        <v>17</v>
      </c>
      <c r="K3961" s="29" t="s">
        <v>16</v>
      </c>
      <c r="L3961" s="29" t="str">
        <f>_xlfn.XLOOKUP($D3961,mapping!$B$2:$B$124,mapping!$A$2:$A$124,,0)</f>
        <v>Data Manager</v>
      </c>
      <c r="M3961" s="29" t="str">
        <f>_xlfn.XLOOKUP($C3961,mapping!$J$2:$J$5,mapping!$K$2:$K$5,,0)</f>
        <v>Full-Time</v>
      </c>
      <c r="N3961" s="29" t="str">
        <f>_xlfn.XLOOKUP($B3961,mapping!$G$2:$G$5,mapping!$H$2:$H$5,,0)</f>
        <v>Mid-Level</v>
      </c>
      <c r="O3961" s="29" t="str">
        <f>_xlfn.XLOOKUP($J3961,mapping!$D$2:$D$56,mapping!$E$2:$E$56,,0)</f>
        <v>United States</v>
      </c>
      <c r="P3961" s="29" t="str">
        <f>_xlfn.XLOOKUP($K3961,mapping!$P$2:$P$4,mapping!$Q$2:$Q$4,,0)</f>
        <v>Medium</v>
      </c>
      <c r="Q3961" s="29" t="str">
        <f>_xlfn.XLOOKUP($I3961,mapping!$M$2:$M$4,mapping!$N$2:$N$4,,0)</f>
        <v>On-site</v>
      </c>
    </row>
    <row r="3962" spans="1:17" x14ac:dyDescent="0.25">
      <c r="A3962" s="28">
        <v>2023</v>
      </c>
      <c r="B3962" s="29" t="s">
        <v>21</v>
      </c>
      <c r="C3962" s="29" t="s">
        <v>12</v>
      </c>
      <c r="D3962" s="29" t="s">
        <v>26</v>
      </c>
      <c r="E3962" s="28">
        <v>121700</v>
      </c>
      <c r="F3962" s="29" t="s">
        <v>14</v>
      </c>
      <c r="G3962" s="28">
        <v>121700</v>
      </c>
      <c r="H3962" s="29" t="s">
        <v>17</v>
      </c>
      <c r="I3962" s="28">
        <v>100</v>
      </c>
      <c r="J3962" s="29" t="s">
        <v>17</v>
      </c>
      <c r="K3962" s="29" t="s">
        <v>16</v>
      </c>
      <c r="L3962" s="29" t="str">
        <f>_xlfn.XLOOKUP($D3962,mapping!$B$2:$B$124,mapping!$A$2:$A$124,,0)</f>
        <v>Data Engineer</v>
      </c>
      <c r="M3962" s="29" t="str">
        <f>_xlfn.XLOOKUP($C3962,mapping!$J$2:$J$5,mapping!$K$2:$K$5,,0)</f>
        <v>Full-Time</v>
      </c>
      <c r="N3962" s="29" t="str">
        <f>_xlfn.XLOOKUP($B3962,mapping!$G$2:$G$5,mapping!$H$2:$H$5,,0)</f>
        <v>Senior</v>
      </c>
      <c r="O3962" s="29" t="str">
        <f>_xlfn.XLOOKUP($J3962,mapping!$D$2:$D$56,mapping!$E$2:$E$56,,0)</f>
        <v>United States</v>
      </c>
      <c r="P3962" s="29" t="str">
        <f>_xlfn.XLOOKUP($K3962,mapping!$P$2:$P$4,mapping!$Q$2:$Q$4,,0)</f>
        <v>Medium</v>
      </c>
      <c r="Q3962" s="29" t="str">
        <f>_xlfn.XLOOKUP($I3962,mapping!$M$2:$M$4,mapping!$N$2:$N$4,,0)</f>
        <v>Remote</v>
      </c>
    </row>
    <row r="3963" spans="1:17" x14ac:dyDescent="0.25">
      <c r="A3963" s="28">
        <v>2023</v>
      </c>
      <c r="B3963" s="29" t="s">
        <v>21</v>
      </c>
      <c r="C3963" s="29" t="s">
        <v>12</v>
      </c>
      <c r="D3963" s="29" t="s">
        <v>34</v>
      </c>
      <c r="E3963" s="28">
        <v>127300</v>
      </c>
      <c r="F3963" s="29" t="s">
        <v>14</v>
      </c>
      <c r="G3963" s="28">
        <v>127300</v>
      </c>
      <c r="H3963" s="29" t="s">
        <v>17</v>
      </c>
      <c r="I3963" s="28">
        <v>0</v>
      </c>
      <c r="J3963" s="29" t="s">
        <v>17</v>
      </c>
      <c r="K3963" s="29" t="s">
        <v>33</v>
      </c>
      <c r="L3963" s="29" t="str">
        <f>_xlfn.XLOOKUP($D3963,mapping!$B$2:$B$124,mapping!$A$2:$A$124,,0)</f>
        <v>Researcher</v>
      </c>
      <c r="M3963" s="29" t="str">
        <f>_xlfn.XLOOKUP($C3963,mapping!$J$2:$J$5,mapping!$K$2:$K$5,,0)</f>
        <v>Full-Time</v>
      </c>
      <c r="N3963" s="29" t="str">
        <f>_xlfn.XLOOKUP($B3963,mapping!$G$2:$G$5,mapping!$H$2:$H$5,,0)</f>
        <v>Senior</v>
      </c>
      <c r="O3963" s="29" t="str">
        <f>_xlfn.XLOOKUP($J3963,mapping!$D$2:$D$56,mapping!$E$2:$E$56,,0)</f>
        <v>United States</v>
      </c>
      <c r="P3963" s="29" t="str">
        <f>_xlfn.XLOOKUP($K3963,mapping!$P$2:$P$4,mapping!$Q$2:$Q$4,,0)</f>
        <v>Large</v>
      </c>
      <c r="Q3963" s="29" t="str">
        <f>_xlfn.XLOOKUP($I3963,mapping!$M$2:$M$4,mapping!$N$2:$N$4,,0)</f>
        <v>On-site</v>
      </c>
    </row>
    <row r="3964" spans="1:17" x14ac:dyDescent="0.25">
      <c r="A3964" s="28">
        <v>2023</v>
      </c>
      <c r="B3964" s="29" t="s">
        <v>21</v>
      </c>
      <c r="C3964" s="29" t="s">
        <v>12</v>
      </c>
      <c r="D3964" s="29" t="s">
        <v>22</v>
      </c>
      <c r="E3964" s="28">
        <v>359170</v>
      </c>
      <c r="F3964" s="29" t="s">
        <v>14</v>
      </c>
      <c r="G3964" s="28">
        <v>359170</v>
      </c>
      <c r="H3964" s="29" t="s">
        <v>17</v>
      </c>
      <c r="I3964" s="28">
        <v>0</v>
      </c>
      <c r="J3964" s="29" t="s">
        <v>17</v>
      </c>
      <c r="K3964" s="29" t="s">
        <v>16</v>
      </c>
      <c r="L3964" s="29" t="str">
        <f>_xlfn.XLOOKUP($D3964,mapping!$B$2:$B$124,mapping!$A$2:$A$124,,0)</f>
        <v>Data Scientist</v>
      </c>
      <c r="M3964" s="29" t="str">
        <f>_xlfn.XLOOKUP($C3964,mapping!$J$2:$J$5,mapping!$K$2:$K$5,,0)</f>
        <v>Full-Time</v>
      </c>
      <c r="N3964" s="29" t="str">
        <f>_xlfn.XLOOKUP($B3964,mapping!$G$2:$G$5,mapping!$H$2:$H$5,,0)</f>
        <v>Senior</v>
      </c>
      <c r="O3964" s="29" t="str">
        <f>_xlfn.XLOOKUP($J3964,mapping!$D$2:$D$56,mapping!$E$2:$E$56,,0)</f>
        <v>United States</v>
      </c>
      <c r="P3964" s="29" t="str">
        <f>_xlfn.XLOOKUP($K3964,mapping!$P$2:$P$4,mapping!$Q$2:$Q$4,,0)</f>
        <v>Medium</v>
      </c>
      <c r="Q3964" s="29" t="str">
        <f>_xlfn.XLOOKUP($I3964,mapping!$M$2:$M$4,mapping!$N$2:$N$4,,0)</f>
        <v>On-site</v>
      </c>
    </row>
    <row r="3965" spans="1:17" x14ac:dyDescent="0.25">
      <c r="A3965" s="28">
        <v>2023</v>
      </c>
      <c r="B3965" s="29" t="s">
        <v>21</v>
      </c>
      <c r="C3965" s="29" t="s">
        <v>12</v>
      </c>
      <c r="D3965" s="29" t="s">
        <v>58</v>
      </c>
      <c r="E3965" s="28">
        <v>255000</v>
      </c>
      <c r="F3965" s="29" t="s">
        <v>14</v>
      </c>
      <c r="G3965" s="28">
        <v>255000</v>
      </c>
      <c r="H3965" s="29" t="s">
        <v>17</v>
      </c>
      <c r="I3965" s="28">
        <v>0</v>
      </c>
      <c r="J3965" s="29" t="s">
        <v>17</v>
      </c>
      <c r="K3965" s="29" t="s">
        <v>16</v>
      </c>
      <c r="L3965" s="29" t="str">
        <f>_xlfn.XLOOKUP($D3965,mapping!$B$2:$B$124,mapping!$A$2:$A$124,,0)</f>
        <v>Data Manager</v>
      </c>
      <c r="M3965" s="29" t="str">
        <f>_xlfn.XLOOKUP($C3965,mapping!$J$2:$J$5,mapping!$K$2:$K$5,,0)</f>
        <v>Full-Time</v>
      </c>
      <c r="N3965" s="29" t="str">
        <f>_xlfn.XLOOKUP($B3965,mapping!$G$2:$G$5,mapping!$H$2:$H$5,,0)</f>
        <v>Senior</v>
      </c>
      <c r="O3965" s="29" t="str">
        <f>_xlfn.XLOOKUP($J3965,mapping!$D$2:$D$56,mapping!$E$2:$E$56,,0)</f>
        <v>United States</v>
      </c>
      <c r="P3965" s="29" t="str">
        <f>_xlfn.XLOOKUP($K3965,mapping!$P$2:$P$4,mapping!$Q$2:$Q$4,,0)</f>
        <v>Medium</v>
      </c>
      <c r="Q3965" s="29" t="str">
        <f>_xlfn.XLOOKUP($I3965,mapping!$M$2:$M$4,mapping!$N$2:$N$4,,0)</f>
        <v>On-site</v>
      </c>
    </row>
    <row r="3966" spans="1:17" x14ac:dyDescent="0.25">
      <c r="A3966" s="28">
        <v>2023</v>
      </c>
      <c r="B3966" s="29" t="s">
        <v>21</v>
      </c>
      <c r="C3966" s="29" t="s">
        <v>12</v>
      </c>
      <c r="D3966" s="29" t="s">
        <v>22</v>
      </c>
      <c r="E3966" s="28">
        <v>146000</v>
      </c>
      <c r="F3966" s="29" t="s">
        <v>14</v>
      </c>
      <c r="G3966" s="28">
        <v>146000</v>
      </c>
      <c r="H3966" s="29" t="s">
        <v>17</v>
      </c>
      <c r="I3966" s="28">
        <v>100</v>
      </c>
      <c r="J3966" s="29" t="s">
        <v>17</v>
      </c>
      <c r="K3966" s="29" t="s">
        <v>16</v>
      </c>
      <c r="L3966" s="29" t="str">
        <f>_xlfn.XLOOKUP($D3966,mapping!$B$2:$B$124,mapping!$A$2:$A$124,,0)</f>
        <v>Data Scientist</v>
      </c>
      <c r="M3966" s="29" t="str">
        <f>_xlfn.XLOOKUP($C3966,mapping!$J$2:$J$5,mapping!$K$2:$K$5,,0)</f>
        <v>Full-Time</v>
      </c>
      <c r="N3966" s="29" t="str">
        <f>_xlfn.XLOOKUP($B3966,mapping!$G$2:$G$5,mapping!$H$2:$H$5,,0)</f>
        <v>Senior</v>
      </c>
      <c r="O3966" s="29" t="str">
        <f>_xlfn.XLOOKUP($J3966,mapping!$D$2:$D$56,mapping!$E$2:$E$56,,0)</f>
        <v>United States</v>
      </c>
      <c r="P3966" s="29" t="str">
        <f>_xlfn.XLOOKUP($K3966,mapping!$P$2:$P$4,mapping!$Q$2:$Q$4,,0)</f>
        <v>Medium</v>
      </c>
      <c r="Q3966" s="29" t="str">
        <f>_xlfn.XLOOKUP($I3966,mapping!$M$2:$M$4,mapping!$N$2:$N$4,,0)</f>
        <v>Remote</v>
      </c>
    </row>
    <row r="3967" spans="1:17" x14ac:dyDescent="0.25">
      <c r="A3967" s="28">
        <v>2023</v>
      </c>
      <c r="B3967" s="29" t="s">
        <v>29</v>
      </c>
      <c r="C3967" s="29" t="s">
        <v>12</v>
      </c>
      <c r="D3967" s="29" t="s">
        <v>13</v>
      </c>
      <c r="E3967" s="28">
        <v>94035</v>
      </c>
      <c r="F3967" s="29" t="s">
        <v>14</v>
      </c>
      <c r="G3967" s="28">
        <v>94035</v>
      </c>
      <c r="H3967" s="29" t="s">
        <v>17</v>
      </c>
      <c r="I3967" s="28">
        <v>100</v>
      </c>
      <c r="J3967" s="29" t="s">
        <v>17</v>
      </c>
      <c r="K3967" s="29" t="s">
        <v>16</v>
      </c>
      <c r="L3967" s="29" t="str">
        <f>_xlfn.XLOOKUP($D3967,mapping!$B$2:$B$124,mapping!$A$2:$A$124,,0)</f>
        <v>Data Analyst</v>
      </c>
      <c r="M3967" s="29" t="str">
        <f>_xlfn.XLOOKUP($C3967,mapping!$J$2:$J$5,mapping!$K$2:$K$5,,0)</f>
        <v>Full-Time</v>
      </c>
      <c r="N3967" s="29" t="str">
        <f>_xlfn.XLOOKUP($B3967,mapping!$G$2:$G$5,mapping!$H$2:$H$5,,0)</f>
        <v>Junior</v>
      </c>
      <c r="O3967" s="29" t="str">
        <f>_xlfn.XLOOKUP($J3967,mapping!$D$2:$D$56,mapping!$E$2:$E$56,,0)</f>
        <v>United States</v>
      </c>
      <c r="P3967" s="29" t="str">
        <f>_xlfn.XLOOKUP($K3967,mapping!$P$2:$P$4,mapping!$Q$2:$Q$4,,0)</f>
        <v>Medium</v>
      </c>
      <c r="Q3967" s="29" t="str">
        <f>_xlfn.XLOOKUP($I3967,mapping!$M$2:$M$4,mapping!$N$2:$N$4,,0)</f>
        <v>Remote</v>
      </c>
    </row>
    <row r="3968" spans="1:17" x14ac:dyDescent="0.25">
      <c r="A3968" s="28">
        <v>2023</v>
      </c>
      <c r="B3968" s="29" t="s">
        <v>21</v>
      </c>
      <c r="C3968" s="29" t="s">
        <v>12</v>
      </c>
      <c r="D3968" s="29" t="s">
        <v>13</v>
      </c>
      <c r="E3968" s="28">
        <v>94000</v>
      </c>
      <c r="F3968" s="29" t="s">
        <v>14</v>
      </c>
      <c r="G3968" s="28">
        <v>94000</v>
      </c>
      <c r="H3968" s="29" t="s">
        <v>17</v>
      </c>
      <c r="I3968" s="28">
        <v>0</v>
      </c>
      <c r="J3968" s="29" t="s">
        <v>17</v>
      </c>
      <c r="K3968" s="29" t="s">
        <v>16</v>
      </c>
      <c r="L3968" s="29" t="str">
        <f>_xlfn.XLOOKUP($D3968,mapping!$B$2:$B$124,mapping!$A$2:$A$124,,0)</f>
        <v>Data Analyst</v>
      </c>
      <c r="M3968" s="29" t="str">
        <f>_xlfn.XLOOKUP($C3968,mapping!$J$2:$J$5,mapping!$K$2:$K$5,,0)</f>
        <v>Full-Time</v>
      </c>
      <c r="N3968" s="29" t="str">
        <f>_xlfn.XLOOKUP($B3968,mapping!$G$2:$G$5,mapping!$H$2:$H$5,,0)</f>
        <v>Senior</v>
      </c>
      <c r="O3968" s="29" t="str">
        <f>_xlfn.XLOOKUP($J3968,mapping!$D$2:$D$56,mapping!$E$2:$E$56,,0)</f>
        <v>United States</v>
      </c>
      <c r="P3968" s="29" t="str">
        <f>_xlfn.XLOOKUP($K3968,mapping!$P$2:$P$4,mapping!$Q$2:$Q$4,,0)</f>
        <v>Medium</v>
      </c>
      <c r="Q3968" s="29" t="str">
        <f>_xlfn.XLOOKUP($I3968,mapping!$M$2:$M$4,mapping!$N$2:$N$4,,0)</f>
        <v>On-site</v>
      </c>
    </row>
    <row r="3969" spans="1:17" x14ac:dyDescent="0.25">
      <c r="A3969" s="28">
        <v>2023</v>
      </c>
      <c r="B3969" s="29" t="s">
        <v>21</v>
      </c>
      <c r="C3969" s="29" t="s">
        <v>12</v>
      </c>
      <c r="D3969" s="29" t="s">
        <v>22</v>
      </c>
      <c r="E3969" s="28">
        <v>82365</v>
      </c>
      <c r="F3969" s="29" t="s">
        <v>14</v>
      </c>
      <c r="G3969" s="28">
        <v>82365</v>
      </c>
      <c r="H3969" s="29" t="s">
        <v>17</v>
      </c>
      <c r="I3969" s="28">
        <v>0</v>
      </c>
      <c r="J3969" s="29" t="s">
        <v>17</v>
      </c>
      <c r="K3969" s="29" t="s">
        <v>16</v>
      </c>
      <c r="L3969" s="29" t="str">
        <f>_xlfn.XLOOKUP($D3969,mapping!$B$2:$B$124,mapping!$A$2:$A$124,,0)</f>
        <v>Data Scientist</v>
      </c>
      <c r="M3969" s="29" t="str">
        <f>_xlfn.XLOOKUP($C3969,mapping!$J$2:$J$5,mapping!$K$2:$K$5,,0)</f>
        <v>Full-Time</v>
      </c>
      <c r="N3969" s="29" t="str">
        <f>_xlfn.XLOOKUP($B3969,mapping!$G$2:$G$5,mapping!$H$2:$H$5,,0)</f>
        <v>Senior</v>
      </c>
      <c r="O3969" s="29" t="str">
        <f>_xlfn.XLOOKUP($J3969,mapping!$D$2:$D$56,mapping!$E$2:$E$56,,0)</f>
        <v>United States</v>
      </c>
      <c r="P3969" s="29" t="str">
        <f>_xlfn.XLOOKUP($K3969,mapping!$P$2:$P$4,mapping!$Q$2:$Q$4,,0)</f>
        <v>Medium</v>
      </c>
      <c r="Q3969" s="29" t="str">
        <f>_xlfn.XLOOKUP($I3969,mapping!$M$2:$M$4,mapping!$N$2:$N$4,,0)</f>
        <v>On-site</v>
      </c>
    </row>
    <row r="3970" spans="1:17" x14ac:dyDescent="0.25">
      <c r="A3970" s="28">
        <v>2023</v>
      </c>
      <c r="B3970" s="29" t="s">
        <v>21</v>
      </c>
      <c r="C3970" s="29" t="s">
        <v>12</v>
      </c>
      <c r="D3970" s="29" t="s">
        <v>26</v>
      </c>
      <c r="E3970" s="28">
        <v>252000</v>
      </c>
      <c r="F3970" s="29" t="s">
        <v>14</v>
      </c>
      <c r="G3970" s="28">
        <v>252000</v>
      </c>
      <c r="H3970" s="29" t="s">
        <v>17</v>
      </c>
      <c r="I3970" s="28">
        <v>0</v>
      </c>
      <c r="J3970" s="29" t="s">
        <v>17</v>
      </c>
      <c r="K3970" s="29" t="s">
        <v>16</v>
      </c>
      <c r="L3970" s="29" t="str">
        <f>_xlfn.XLOOKUP($D3970,mapping!$B$2:$B$124,mapping!$A$2:$A$124,,0)</f>
        <v>Data Engineer</v>
      </c>
      <c r="M3970" s="29" t="str">
        <f>_xlfn.XLOOKUP($C3970,mapping!$J$2:$J$5,mapping!$K$2:$K$5,,0)</f>
        <v>Full-Time</v>
      </c>
      <c r="N3970" s="29" t="str">
        <f>_xlfn.XLOOKUP($B3970,mapping!$G$2:$G$5,mapping!$H$2:$H$5,,0)</f>
        <v>Senior</v>
      </c>
      <c r="O3970" s="29" t="str">
        <f>_xlfn.XLOOKUP($J3970,mapping!$D$2:$D$56,mapping!$E$2:$E$56,,0)</f>
        <v>United States</v>
      </c>
      <c r="P3970" s="29" t="str">
        <f>_xlfn.XLOOKUP($K3970,mapping!$P$2:$P$4,mapping!$Q$2:$Q$4,,0)</f>
        <v>Medium</v>
      </c>
      <c r="Q3970" s="29" t="str">
        <f>_xlfn.XLOOKUP($I3970,mapping!$M$2:$M$4,mapping!$N$2:$N$4,,0)</f>
        <v>On-site</v>
      </c>
    </row>
    <row r="3971" spans="1:17" x14ac:dyDescent="0.25">
      <c r="A3971" s="28">
        <v>2022</v>
      </c>
      <c r="B3971" s="29" t="s">
        <v>21</v>
      </c>
      <c r="C3971" s="29" t="s">
        <v>12</v>
      </c>
      <c r="D3971" s="29" t="s">
        <v>31</v>
      </c>
      <c r="E3971" s="28">
        <v>122500</v>
      </c>
      <c r="F3971" s="29" t="s">
        <v>14</v>
      </c>
      <c r="G3971" s="28">
        <v>122500</v>
      </c>
      <c r="H3971" s="29" t="s">
        <v>17</v>
      </c>
      <c r="I3971" s="28">
        <v>100</v>
      </c>
      <c r="J3971" s="29" t="s">
        <v>17</v>
      </c>
      <c r="K3971" s="29" t="s">
        <v>16</v>
      </c>
      <c r="L3971" s="29" t="str">
        <f>_xlfn.XLOOKUP($D3971,mapping!$B$2:$B$124,mapping!$A$2:$A$124,,0)</f>
        <v>Analytics Engineer</v>
      </c>
      <c r="M3971" s="29" t="str">
        <f>_xlfn.XLOOKUP($C3971,mapping!$J$2:$J$5,mapping!$K$2:$K$5,,0)</f>
        <v>Full-Time</v>
      </c>
      <c r="N3971" s="29" t="str">
        <f>_xlfn.XLOOKUP($B3971,mapping!$G$2:$G$5,mapping!$H$2:$H$5,,0)</f>
        <v>Senior</v>
      </c>
      <c r="O3971" s="29" t="str">
        <f>_xlfn.XLOOKUP($J3971,mapping!$D$2:$D$56,mapping!$E$2:$E$56,,0)</f>
        <v>United States</v>
      </c>
      <c r="P3971" s="29" t="str">
        <f>_xlfn.XLOOKUP($K3971,mapping!$P$2:$P$4,mapping!$Q$2:$Q$4,,0)</f>
        <v>Medium</v>
      </c>
      <c r="Q3971" s="29" t="str">
        <f>_xlfn.XLOOKUP($I3971,mapping!$M$2:$M$4,mapping!$N$2:$N$4,,0)</f>
        <v>Remote</v>
      </c>
    </row>
    <row r="3972" spans="1:17" x14ac:dyDescent="0.25">
      <c r="A3972" s="28">
        <v>2024</v>
      </c>
      <c r="B3972" s="29" t="s">
        <v>21</v>
      </c>
      <c r="C3972" s="29" t="s">
        <v>12</v>
      </c>
      <c r="D3972" s="29" t="s">
        <v>92</v>
      </c>
      <c r="E3972" s="28">
        <v>130000</v>
      </c>
      <c r="F3972" s="29" t="s">
        <v>14</v>
      </c>
      <c r="G3972" s="28">
        <v>130000</v>
      </c>
      <c r="H3972" s="29" t="s">
        <v>17</v>
      </c>
      <c r="I3972" s="28">
        <v>100</v>
      </c>
      <c r="J3972" s="29" t="s">
        <v>17</v>
      </c>
      <c r="K3972" s="29" t="s">
        <v>16</v>
      </c>
      <c r="L3972" s="29" t="str">
        <f>_xlfn.XLOOKUP($D3972,mapping!$B$2:$B$124,mapping!$A$2:$A$124,,0)</f>
        <v>Data Scientist</v>
      </c>
      <c r="M3972" s="29" t="str">
        <f>_xlfn.XLOOKUP($C3972,mapping!$J$2:$J$5,mapping!$K$2:$K$5,,0)</f>
        <v>Full-Time</v>
      </c>
      <c r="N3972" s="29" t="str">
        <f>_xlfn.XLOOKUP($B3972,mapping!$G$2:$G$5,mapping!$H$2:$H$5,,0)</f>
        <v>Senior</v>
      </c>
      <c r="O3972" s="29" t="str">
        <f>_xlfn.XLOOKUP($J3972,mapping!$D$2:$D$56,mapping!$E$2:$E$56,,0)</f>
        <v>United States</v>
      </c>
      <c r="P3972" s="29" t="str">
        <f>_xlfn.XLOOKUP($K3972,mapping!$P$2:$P$4,mapping!$Q$2:$Q$4,,0)</f>
        <v>Medium</v>
      </c>
      <c r="Q3972" s="29" t="str">
        <f>_xlfn.XLOOKUP($I3972,mapping!$M$2:$M$4,mapping!$N$2:$N$4,,0)</f>
        <v>Remote</v>
      </c>
    </row>
    <row r="3973" spans="1:17" x14ac:dyDescent="0.25">
      <c r="A3973" s="28">
        <v>2023</v>
      </c>
      <c r="B3973" s="29" t="s">
        <v>21</v>
      </c>
      <c r="C3973" s="29" t="s">
        <v>12</v>
      </c>
      <c r="D3973" s="29" t="s">
        <v>34</v>
      </c>
      <c r="E3973" s="28">
        <v>142200</v>
      </c>
      <c r="F3973" s="29" t="s">
        <v>14</v>
      </c>
      <c r="G3973" s="28">
        <v>142200</v>
      </c>
      <c r="H3973" s="29" t="s">
        <v>17</v>
      </c>
      <c r="I3973" s="28">
        <v>0</v>
      </c>
      <c r="J3973" s="29" t="s">
        <v>17</v>
      </c>
      <c r="K3973" s="29" t="s">
        <v>16</v>
      </c>
      <c r="L3973" s="29" t="str">
        <f>_xlfn.XLOOKUP($D3973,mapping!$B$2:$B$124,mapping!$A$2:$A$124,,0)</f>
        <v>Researcher</v>
      </c>
      <c r="M3973" s="29" t="str">
        <f>_xlfn.XLOOKUP($C3973,mapping!$J$2:$J$5,mapping!$K$2:$K$5,,0)</f>
        <v>Full-Time</v>
      </c>
      <c r="N3973" s="29" t="str">
        <f>_xlfn.XLOOKUP($B3973,mapping!$G$2:$G$5,mapping!$H$2:$H$5,,0)</f>
        <v>Senior</v>
      </c>
      <c r="O3973" s="29" t="str">
        <f>_xlfn.XLOOKUP($J3973,mapping!$D$2:$D$56,mapping!$E$2:$E$56,,0)</f>
        <v>United States</v>
      </c>
      <c r="P3973" s="29" t="str">
        <f>_xlfn.XLOOKUP($K3973,mapping!$P$2:$P$4,mapping!$Q$2:$Q$4,,0)</f>
        <v>Medium</v>
      </c>
      <c r="Q3973" s="29" t="str">
        <f>_xlfn.XLOOKUP($I3973,mapping!$M$2:$M$4,mapping!$N$2:$N$4,,0)</f>
        <v>On-site</v>
      </c>
    </row>
    <row r="3974" spans="1:17" x14ac:dyDescent="0.25">
      <c r="A3974" s="28">
        <v>2023</v>
      </c>
      <c r="B3974" s="29" t="s">
        <v>21</v>
      </c>
      <c r="C3974" s="29" t="s">
        <v>12</v>
      </c>
      <c r="D3974" s="29" t="s">
        <v>26</v>
      </c>
      <c r="E3974" s="28">
        <v>170000</v>
      </c>
      <c r="F3974" s="29" t="s">
        <v>14</v>
      </c>
      <c r="G3974" s="28">
        <v>170000</v>
      </c>
      <c r="H3974" s="29" t="s">
        <v>17</v>
      </c>
      <c r="I3974" s="28">
        <v>0</v>
      </c>
      <c r="J3974" s="29" t="s">
        <v>17</v>
      </c>
      <c r="K3974" s="29" t="s">
        <v>16</v>
      </c>
      <c r="L3974" s="29" t="str">
        <f>_xlfn.XLOOKUP($D3974,mapping!$B$2:$B$124,mapping!$A$2:$A$124,,0)</f>
        <v>Data Engineer</v>
      </c>
      <c r="M3974" s="29" t="str">
        <f>_xlfn.XLOOKUP($C3974,mapping!$J$2:$J$5,mapping!$K$2:$K$5,,0)</f>
        <v>Full-Time</v>
      </c>
      <c r="N3974" s="29" t="str">
        <f>_xlfn.XLOOKUP($B3974,mapping!$G$2:$G$5,mapping!$H$2:$H$5,,0)</f>
        <v>Senior</v>
      </c>
      <c r="O3974" s="29" t="str">
        <f>_xlfn.XLOOKUP($J3974,mapping!$D$2:$D$56,mapping!$E$2:$E$56,,0)</f>
        <v>United States</v>
      </c>
      <c r="P3974" s="29" t="str">
        <f>_xlfn.XLOOKUP($K3974,mapping!$P$2:$P$4,mapping!$Q$2:$Q$4,,0)</f>
        <v>Medium</v>
      </c>
      <c r="Q3974" s="29" t="str">
        <f>_xlfn.XLOOKUP($I3974,mapping!$M$2:$M$4,mapping!$N$2:$N$4,,0)</f>
        <v>On-site</v>
      </c>
    </row>
    <row r="3975" spans="1:17" x14ac:dyDescent="0.25">
      <c r="A3975" s="28">
        <v>2023</v>
      </c>
      <c r="B3975" s="29" t="s">
        <v>29</v>
      </c>
      <c r="C3975" s="29" t="s">
        <v>12</v>
      </c>
      <c r="D3975" s="29" t="s">
        <v>23</v>
      </c>
      <c r="E3975" s="28">
        <v>98000</v>
      </c>
      <c r="F3975" s="29" t="s">
        <v>14</v>
      </c>
      <c r="G3975" s="28">
        <v>98000</v>
      </c>
      <c r="H3975" s="29" t="s">
        <v>17</v>
      </c>
      <c r="I3975" s="28">
        <v>0</v>
      </c>
      <c r="J3975" s="29" t="s">
        <v>17</v>
      </c>
      <c r="K3975" s="29" t="s">
        <v>16</v>
      </c>
      <c r="L3975" s="29" t="str">
        <f>_xlfn.XLOOKUP($D3975,mapping!$B$2:$B$124,mapping!$A$2:$A$124,,0)</f>
        <v>Researcher</v>
      </c>
      <c r="M3975" s="29" t="str">
        <f>_xlfn.XLOOKUP($C3975,mapping!$J$2:$J$5,mapping!$K$2:$K$5,,0)</f>
        <v>Full-Time</v>
      </c>
      <c r="N3975" s="29" t="str">
        <f>_xlfn.XLOOKUP($B3975,mapping!$G$2:$G$5,mapping!$H$2:$H$5,,0)</f>
        <v>Junior</v>
      </c>
      <c r="O3975" s="29" t="str">
        <f>_xlfn.XLOOKUP($J3975,mapping!$D$2:$D$56,mapping!$E$2:$E$56,,0)</f>
        <v>United States</v>
      </c>
      <c r="P3975" s="29" t="str">
        <f>_xlfn.XLOOKUP($K3975,mapping!$P$2:$P$4,mapping!$Q$2:$Q$4,,0)</f>
        <v>Medium</v>
      </c>
      <c r="Q3975" s="29" t="str">
        <f>_xlfn.XLOOKUP($I3975,mapping!$M$2:$M$4,mapping!$N$2:$N$4,,0)</f>
        <v>On-site</v>
      </c>
    </row>
    <row r="3976" spans="1:17" x14ac:dyDescent="0.25">
      <c r="A3976" s="28">
        <v>2024</v>
      </c>
      <c r="B3976" s="29" t="s">
        <v>11</v>
      </c>
      <c r="C3976" s="29" t="s">
        <v>12</v>
      </c>
      <c r="D3976" s="29" t="s">
        <v>22</v>
      </c>
      <c r="E3976" s="28">
        <v>146000</v>
      </c>
      <c r="F3976" s="29" t="s">
        <v>14</v>
      </c>
      <c r="G3976" s="28">
        <v>146000</v>
      </c>
      <c r="H3976" s="29" t="s">
        <v>45</v>
      </c>
      <c r="I3976" s="28">
        <v>0</v>
      </c>
      <c r="J3976" s="29" t="s">
        <v>45</v>
      </c>
      <c r="K3976" s="29" t="s">
        <v>16</v>
      </c>
      <c r="L3976" s="29" t="str">
        <f>_xlfn.XLOOKUP($D3976,mapping!$B$2:$B$124,mapping!$A$2:$A$124,,0)</f>
        <v>Data Scientist</v>
      </c>
      <c r="M3976" s="29" t="str">
        <f>_xlfn.XLOOKUP($C3976,mapping!$J$2:$J$5,mapping!$K$2:$K$5,,0)</f>
        <v>Full-Time</v>
      </c>
      <c r="N3976" s="29" t="str">
        <f>_xlfn.XLOOKUP($B3976,mapping!$G$2:$G$5,mapping!$H$2:$H$5,,0)</f>
        <v>Mid-Level</v>
      </c>
      <c r="O3976" s="29" t="str">
        <f>_xlfn.XLOOKUP($J3976,mapping!$D$2:$D$56,mapping!$E$2:$E$56,,0)</f>
        <v>Canada</v>
      </c>
      <c r="P3976" s="29" t="str">
        <f>_xlfn.XLOOKUP($K3976,mapping!$P$2:$P$4,mapping!$Q$2:$Q$4,,0)</f>
        <v>Medium</v>
      </c>
      <c r="Q3976" s="29" t="str">
        <f>_xlfn.XLOOKUP($I3976,mapping!$M$2:$M$4,mapping!$N$2:$N$4,,0)</f>
        <v>On-site</v>
      </c>
    </row>
    <row r="3977" spans="1:17" x14ac:dyDescent="0.25">
      <c r="A3977" s="28">
        <v>2024</v>
      </c>
      <c r="B3977" s="29" t="s">
        <v>21</v>
      </c>
      <c r="C3977" s="29" t="s">
        <v>12</v>
      </c>
      <c r="D3977" s="29" t="s">
        <v>69</v>
      </c>
      <c r="E3977" s="28">
        <v>95300</v>
      </c>
      <c r="F3977" s="29" t="s">
        <v>14</v>
      </c>
      <c r="G3977" s="28">
        <v>95300</v>
      </c>
      <c r="H3977" s="29" t="s">
        <v>17</v>
      </c>
      <c r="I3977" s="28">
        <v>100</v>
      </c>
      <c r="J3977" s="29" t="s">
        <v>17</v>
      </c>
      <c r="K3977" s="29" t="s">
        <v>16</v>
      </c>
      <c r="L3977" s="29" t="str">
        <f>_xlfn.XLOOKUP($D3977,mapping!$B$2:$B$124,mapping!$A$2:$A$124,,0)</f>
        <v>Data Manager</v>
      </c>
      <c r="M3977" s="29" t="str">
        <f>_xlfn.XLOOKUP($C3977,mapping!$J$2:$J$5,mapping!$K$2:$K$5,,0)</f>
        <v>Full-Time</v>
      </c>
      <c r="N3977" s="29" t="str">
        <f>_xlfn.XLOOKUP($B3977,mapping!$G$2:$G$5,mapping!$H$2:$H$5,,0)</f>
        <v>Senior</v>
      </c>
      <c r="O3977" s="29" t="str">
        <f>_xlfn.XLOOKUP($J3977,mapping!$D$2:$D$56,mapping!$E$2:$E$56,,0)</f>
        <v>United States</v>
      </c>
      <c r="P3977" s="29" t="str">
        <f>_xlfn.XLOOKUP($K3977,mapping!$P$2:$P$4,mapping!$Q$2:$Q$4,,0)</f>
        <v>Medium</v>
      </c>
      <c r="Q3977" s="29" t="str">
        <f>_xlfn.XLOOKUP($I3977,mapping!$M$2:$M$4,mapping!$N$2:$N$4,,0)</f>
        <v>Remote</v>
      </c>
    </row>
    <row r="3978" spans="1:17" x14ac:dyDescent="0.25">
      <c r="A3978" s="28">
        <v>2024</v>
      </c>
      <c r="B3978" s="29" t="s">
        <v>11</v>
      </c>
      <c r="C3978" s="29" t="s">
        <v>12</v>
      </c>
      <c r="D3978" s="29" t="s">
        <v>57</v>
      </c>
      <c r="E3978" s="28">
        <v>170000</v>
      </c>
      <c r="F3978" s="29" t="s">
        <v>14</v>
      </c>
      <c r="G3978" s="28">
        <v>170000</v>
      </c>
      <c r="H3978" s="29" t="s">
        <v>17</v>
      </c>
      <c r="I3978" s="28">
        <v>0</v>
      </c>
      <c r="J3978" s="29" t="s">
        <v>17</v>
      </c>
      <c r="K3978" s="29" t="s">
        <v>16</v>
      </c>
      <c r="L3978" s="29" t="str">
        <f>_xlfn.XLOOKUP($D3978,mapping!$B$2:$B$124,mapping!$A$2:$A$124,,0)</f>
        <v>Data Scientist</v>
      </c>
      <c r="M3978" s="29" t="str">
        <f>_xlfn.XLOOKUP($C3978,mapping!$J$2:$J$5,mapping!$K$2:$K$5,,0)</f>
        <v>Full-Time</v>
      </c>
      <c r="N3978" s="29" t="str">
        <f>_xlfn.XLOOKUP($B3978,mapping!$G$2:$G$5,mapping!$H$2:$H$5,,0)</f>
        <v>Mid-Level</v>
      </c>
      <c r="O3978" s="29" t="str">
        <f>_xlfn.XLOOKUP($J3978,mapping!$D$2:$D$56,mapping!$E$2:$E$56,,0)</f>
        <v>United States</v>
      </c>
      <c r="P3978" s="29" t="str">
        <f>_xlfn.XLOOKUP($K3978,mapping!$P$2:$P$4,mapping!$Q$2:$Q$4,,0)</f>
        <v>Medium</v>
      </c>
      <c r="Q3978" s="29" t="str">
        <f>_xlfn.XLOOKUP($I3978,mapping!$M$2:$M$4,mapping!$N$2:$N$4,,0)</f>
        <v>On-site</v>
      </c>
    </row>
    <row r="3979" spans="1:17" x14ac:dyDescent="0.25">
      <c r="A3979" s="28">
        <v>2023</v>
      </c>
      <c r="B3979" s="29" t="s">
        <v>21</v>
      </c>
      <c r="C3979" s="29" t="s">
        <v>12</v>
      </c>
      <c r="D3979" s="29" t="s">
        <v>22</v>
      </c>
      <c r="E3979" s="28">
        <v>150000</v>
      </c>
      <c r="F3979" s="29" t="s">
        <v>14</v>
      </c>
      <c r="G3979" s="28">
        <v>150000</v>
      </c>
      <c r="H3979" s="29" t="s">
        <v>17</v>
      </c>
      <c r="I3979" s="28">
        <v>100</v>
      </c>
      <c r="J3979" s="29" t="s">
        <v>17</v>
      </c>
      <c r="K3979" s="29" t="s">
        <v>16</v>
      </c>
      <c r="L3979" s="29" t="str">
        <f>_xlfn.XLOOKUP($D3979,mapping!$B$2:$B$124,mapping!$A$2:$A$124,,0)</f>
        <v>Data Scientist</v>
      </c>
      <c r="M3979" s="29" t="str">
        <f>_xlfn.XLOOKUP($C3979,mapping!$J$2:$J$5,mapping!$K$2:$K$5,,0)</f>
        <v>Full-Time</v>
      </c>
      <c r="N3979" s="29" t="str">
        <f>_xlfn.XLOOKUP($B3979,mapping!$G$2:$G$5,mapping!$H$2:$H$5,,0)</f>
        <v>Senior</v>
      </c>
      <c r="O3979" s="29" t="str">
        <f>_xlfn.XLOOKUP($J3979,mapping!$D$2:$D$56,mapping!$E$2:$E$56,,0)</f>
        <v>United States</v>
      </c>
      <c r="P3979" s="29" t="str">
        <f>_xlfn.XLOOKUP($K3979,mapping!$P$2:$P$4,mapping!$Q$2:$Q$4,,0)</f>
        <v>Medium</v>
      </c>
      <c r="Q3979" s="29" t="str">
        <f>_xlfn.XLOOKUP($I3979,mapping!$M$2:$M$4,mapping!$N$2:$N$4,,0)</f>
        <v>Remote</v>
      </c>
    </row>
    <row r="3980" spans="1:17" x14ac:dyDescent="0.25">
      <c r="A3980" s="28">
        <v>2023</v>
      </c>
      <c r="B3980" s="29" t="s">
        <v>11</v>
      </c>
      <c r="C3980" s="29" t="s">
        <v>12</v>
      </c>
      <c r="D3980" s="29" t="s">
        <v>26</v>
      </c>
      <c r="E3980" s="28">
        <v>130000</v>
      </c>
      <c r="F3980" s="29" t="s">
        <v>14</v>
      </c>
      <c r="G3980" s="28">
        <v>130000</v>
      </c>
      <c r="H3980" s="29" t="s">
        <v>17</v>
      </c>
      <c r="I3980" s="28">
        <v>0</v>
      </c>
      <c r="J3980" s="29" t="s">
        <v>17</v>
      </c>
      <c r="K3980" s="29" t="s">
        <v>16</v>
      </c>
      <c r="L3980" s="29" t="str">
        <f>_xlfn.XLOOKUP($D3980,mapping!$B$2:$B$124,mapping!$A$2:$A$124,,0)</f>
        <v>Data Engineer</v>
      </c>
      <c r="M3980" s="29" t="str">
        <f>_xlfn.XLOOKUP($C3980,mapping!$J$2:$J$5,mapping!$K$2:$K$5,,0)</f>
        <v>Full-Time</v>
      </c>
      <c r="N3980" s="29" t="str">
        <f>_xlfn.XLOOKUP($B3980,mapping!$G$2:$G$5,mapping!$H$2:$H$5,,0)</f>
        <v>Mid-Level</v>
      </c>
      <c r="O3980" s="29" t="str">
        <f>_xlfn.XLOOKUP($J3980,mapping!$D$2:$D$56,mapping!$E$2:$E$56,,0)</f>
        <v>United States</v>
      </c>
      <c r="P3980" s="29" t="str">
        <f>_xlfn.XLOOKUP($K3980,mapping!$P$2:$P$4,mapping!$Q$2:$Q$4,,0)</f>
        <v>Medium</v>
      </c>
      <c r="Q3980" s="29" t="str">
        <f>_xlfn.XLOOKUP($I3980,mapping!$M$2:$M$4,mapping!$N$2:$N$4,,0)</f>
        <v>On-site</v>
      </c>
    </row>
    <row r="3981" spans="1:17" x14ac:dyDescent="0.25">
      <c r="A3981" s="28">
        <v>2024</v>
      </c>
      <c r="B3981" s="29" t="s">
        <v>21</v>
      </c>
      <c r="C3981" s="29" t="s">
        <v>12</v>
      </c>
      <c r="D3981" s="29" t="s">
        <v>23</v>
      </c>
      <c r="E3981" s="28">
        <v>234000</v>
      </c>
      <c r="F3981" s="29" t="s">
        <v>14</v>
      </c>
      <c r="G3981" s="28">
        <v>234000</v>
      </c>
      <c r="H3981" s="29" t="s">
        <v>17</v>
      </c>
      <c r="I3981" s="28">
        <v>0</v>
      </c>
      <c r="J3981" s="29" t="s">
        <v>17</v>
      </c>
      <c r="K3981" s="29" t="s">
        <v>16</v>
      </c>
      <c r="L3981" s="29" t="str">
        <f>_xlfn.XLOOKUP($D3981,mapping!$B$2:$B$124,mapping!$A$2:$A$124,,0)</f>
        <v>Researcher</v>
      </c>
      <c r="M3981" s="29" t="str">
        <f>_xlfn.XLOOKUP($C3981,mapping!$J$2:$J$5,mapping!$K$2:$K$5,,0)</f>
        <v>Full-Time</v>
      </c>
      <c r="N3981" s="29" t="str">
        <f>_xlfn.XLOOKUP($B3981,mapping!$G$2:$G$5,mapping!$H$2:$H$5,,0)</f>
        <v>Senior</v>
      </c>
      <c r="O3981" s="29" t="str">
        <f>_xlfn.XLOOKUP($J3981,mapping!$D$2:$D$56,mapping!$E$2:$E$56,,0)</f>
        <v>United States</v>
      </c>
      <c r="P3981" s="29" t="str">
        <f>_xlfn.XLOOKUP($K3981,mapping!$P$2:$P$4,mapping!$Q$2:$Q$4,,0)</f>
        <v>Medium</v>
      </c>
      <c r="Q3981" s="29" t="str">
        <f>_xlfn.XLOOKUP($I3981,mapping!$M$2:$M$4,mapping!$N$2:$N$4,,0)</f>
        <v>On-site</v>
      </c>
    </row>
    <row r="3982" spans="1:17" x14ac:dyDescent="0.25">
      <c r="A3982" s="28">
        <v>2022</v>
      </c>
      <c r="B3982" s="29" t="s">
        <v>21</v>
      </c>
      <c r="C3982" s="29" t="s">
        <v>12</v>
      </c>
      <c r="D3982" s="29" t="s">
        <v>22</v>
      </c>
      <c r="E3982" s="28">
        <v>130240</v>
      </c>
      <c r="F3982" s="29" t="s">
        <v>14</v>
      </c>
      <c r="G3982" s="28">
        <v>130240</v>
      </c>
      <c r="H3982" s="29" t="s">
        <v>17</v>
      </c>
      <c r="I3982" s="28">
        <v>0</v>
      </c>
      <c r="J3982" s="29" t="s">
        <v>17</v>
      </c>
      <c r="K3982" s="29" t="s">
        <v>16</v>
      </c>
      <c r="L3982" s="29" t="str">
        <f>_xlfn.XLOOKUP($D3982,mapping!$B$2:$B$124,mapping!$A$2:$A$124,,0)</f>
        <v>Data Scientist</v>
      </c>
      <c r="M3982" s="29" t="str">
        <f>_xlfn.XLOOKUP($C3982,mapping!$J$2:$J$5,mapping!$K$2:$K$5,,0)</f>
        <v>Full-Time</v>
      </c>
      <c r="N3982" s="29" t="str">
        <f>_xlfn.XLOOKUP($B3982,mapping!$G$2:$G$5,mapping!$H$2:$H$5,,0)</f>
        <v>Senior</v>
      </c>
      <c r="O3982" s="29" t="str">
        <f>_xlfn.XLOOKUP($J3982,mapping!$D$2:$D$56,mapping!$E$2:$E$56,,0)</f>
        <v>United States</v>
      </c>
      <c r="P3982" s="29" t="str">
        <f>_xlfn.XLOOKUP($K3982,mapping!$P$2:$P$4,mapping!$Q$2:$Q$4,,0)</f>
        <v>Medium</v>
      </c>
      <c r="Q3982" s="29" t="str">
        <f>_xlfn.XLOOKUP($I3982,mapping!$M$2:$M$4,mapping!$N$2:$N$4,,0)</f>
        <v>On-site</v>
      </c>
    </row>
    <row r="3983" spans="1:17" x14ac:dyDescent="0.25">
      <c r="A3983" s="28">
        <v>2023</v>
      </c>
      <c r="B3983" s="29" t="s">
        <v>21</v>
      </c>
      <c r="C3983" s="29" t="s">
        <v>12</v>
      </c>
      <c r="D3983" s="29" t="s">
        <v>23</v>
      </c>
      <c r="E3983" s="28">
        <v>253000</v>
      </c>
      <c r="F3983" s="29" t="s">
        <v>14</v>
      </c>
      <c r="G3983" s="28">
        <v>253000</v>
      </c>
      <c r="H3983" s="29" t="s">
        <v>17</v>
      </c>
      <c r="I3983" s="28">
        <v>100</v>
      </c>
      <c r="J3983" s="29" t="s">
        <v>17</v>
      </c>
      <c r="K3983" s="29" t="s">
        <v>16</v>
      </c>
      <c r="L3983" s="29" t="str">
        <f>_xlfn.XLOOKUP($D3983,mapping!$B$2:$B$124,mapping!$A$2:$A$124,,0)</f>
        <v>Researcher</v>
      </c>
      <c r="M3983" s="29" t="str">
        <f>_xlfn.XLOOKUP($C3983,mapping!$J$2:$J$5,mapping!$K$2:$K$5,,0)</f>
        <v>Full-Time</v>
      </c>
      <c r="N3983" s="29" t="str">
        <f>_xlfn.XLOOKUP($B3983,mapping!$G$2:$G$5,mapping!$H$2:$H$5,,0)</f>
        <v>Senior</v>
      </c>
      <c r="O3983" s="29" t="str">
        <f>_xlfn.XLOOKUP($J3983,mapping!$D$2:$D$56,mapping!$E$2:$E$56,,0)</f>
        <v>United States</v>
      </c>
      <c r="P3983" s="29" t="str">
        <f>_xlfn.XLOOKUP($K3983,mapping!$P$2:$P$4,mapping!$Q$2:$Q$4,,0)</f>
        <v>Medium</v>
      </c>
      <c r="Q3983" s="29" t="str">
        <f>_xlfn.XLOOKUP($I3983,mapping!$M$2:$M$4,mapping!$N$2:$N$4,,0)</f>
        <v>Remote</v>
      </c>
    </row>
    <row r="3984" spans="1:17" x14ac:dyDescent="0.25">
      <c r="A3984" s="28">
        <v>2023</v>
      </c>
      <c r="B3984" s="29" t="s">
        <v>21</v>
      </c>
      <c r="C3984" s="29" t="s">
        <v>12</v>
      </c>
      <c r="D3984" s="29" t="s">
        <v>26</v>
      </c>
      <c r="E3984" s="28">
        <v>160000</v>
      </c>
      <c r="F3984" s="29" t="s">
        <v>14</v>
      </c>
      <c r="G3984" s="28">
        <v>160000</v>
      </c>
      <c r="H3984" s="29" t="s">
        <v>17</v>
      </c>
      <c r="I3984" s="28">
        <v>0</v>
      </c>
      <c r="J3984" s="29" t="s">
        <v>17</v>
      </c>
      <c r="K3984" s="29" t="s">
        <v>16</v>
      </c>
      <c r="L3984" s="29" t="str">
        <f>_xlfn.XLOOKUP($D3984,mapping!$B$2:$B$124,mapping!$A$2:$A$124,,0)</f>
        <v>Data Engineer</v>
      </c>
      <c r="M3984" s="29" t="str">
        <f>_xlfn.XLOOKUP($C3984,mapping!$J$2:$J$5,mapping!$K$2:$K$5,,0)</f>
        <v>Full-Time</v>
      </c>
      <c r="N3984" s="29" t="str">
        <f>_xlfn.XLOOKUP($B3984,mapping!$G$2:$G$5,mapping!$H$2:$H$5,,0)</f>
        <v>Senior</v>
      </c>
      <c r="O3984" s="29" t="str">
        <f>_xlfn.XLOOKUP($J3984,mapping!$D$2:$D$56,mapping!$E$2:$E$56,,0)</f>
        <v>United States</v>
      </c>
      <c r="P3984" s="29" t="str">
        <f>_xlfn.XLOOKUP($K3984,mapping!$P$2:$P$4,mapping!$Q$2:$Q$4,,0)</f>
        <v>Medium</v>
      </c>
      <c r="Q3984" s="29" t="str">
        <f>_xlfn.XLOOKUP($I3984,mapping!$M$2:$M$4,mapping!$N$2:$N$4,,0)</f>
        <v>On-site</v>
      </c>
    </row>
    <row r="3985" spans="1:17" x14ac:dyDescent="0.25">
      <c r="A3985" s="28">
        <v>2023</v>
      </c>
      <c r="B3985" s="29" t="s">
        <v>11</v>
      </c>
      <c r="C3985" s="29" t="s">
        <v>12</v>
      </c>
      <c r="D3985" s="29" t="s">
        <v>13</v>
      </c>
      <c r="E3985" s="28">
        <v>65000</v>
      </c>
      <c r="F3985" s="29" t="s">
        <v>14</v>
      </c>
      <c r="G3985" s="28">
        <v>65000</v>
      </c>
      <c r="H3985" s="29" t="s">
        <v>17</v>
      </c>
      <c r="I3985" s="28">
        <v>0</v>
      </c>
      <c r="J3985" s="29" t="s">
        <v>17</v>
      </c>
      <c r="K3985" s="29" t="s">
        <v>16</v>
      </c>
      <c r="L3985" s="29" t="str">
        <f>_xlfn.XLOOKUP($D3985,mapping!$B$2:$B$124,mapping!$A$2:$A$124,,0)</f>
        <v>Data Analyst</v>
      </c>
      <c r="M3985" s="29" t="str">
        <f>_xlfn.XLOOKUP($C3985,mapping!$J$2:$J$5,mapping!$K$2:$K$5,,0)</f>
        <v>Full-Time</v>
      </c>
      <c r="N3985" s="29" t="str">
        <f>_xlfn.XLOOKUP($B3985,mapping!$G$2:$G$5,mapping!$H$2:$H$5,,0)</f>
        <v>Mid-Level</v>
      </c>
      <c r="O3985" s="29" t="str">
        <f>_xlfn.XLOOKUP($J3985,mapping!$D$2:$D$56,mapping!$E$2:$E$56,,0)</f>
        <v>United States</v>
      </c>
      <c r="P3985" s="29" t="str">
        <f>_xlfn.XLOOKUP($K3985,mapping!$P$2:$P$4,mapping!$Q$2:$Q$4,,0)</f>
        <v>Medium</v>
      </c>
      <c r="Q3985" s="29" t="str">
        <f>_xlfn.XLOOKUP($I3985,mapping!$M$2:$M$4,mapping!$N$2:$N$4,,0)</f>
        <v>On-site</v>
      </c>
    </row>
    <row r="3986" spans="1:17" x14ac:dyDescent="0.25">
      <c r="A3986" s="28">
        <v>2024</v>
      </c>
      <c r="B3986" s="29" t="s">
        <v>21</v>
      </c>
      <c r="C3986" s="29" t="s">
        <v>12</v>
      </c>
      <c r="D3986" s="29" t="s">
        <v>85</v>
      </c>
      <c r="E3986" s="28">
        <v>166000</v>
      </c>
      <c r="F3986" s="29" t="s">
        <v>14</v>
      </c>
      <c r="G3986" s="28">
        <v>166000</v>
      </c>
      <c r="H3986" s="29" t="s">
        <v>17</v>
      </c>
      <c r="I3986" s="28">
        <v>0</v>
      </c>
      <c r="J3986" s="29" t="s">
        <v>17</v>
      </c>
      <c r="K3986" s="29" t="s">
        <v>16</v>
      </c>
      <c r="L3986" s="29" t="str">
        <f>_xlfn.XLOOKUP($D3986,mapping!$B$2:$B$124,mapping!$A$2:$A$124,,0)</f>
        <v>Data Analyst</v>
      </c>
      <c r="M3986" s="29" t="str">
        <f>_xlfn.XLOOKUP($C3986,mapping!$J$2:$J$5,mapping!$K$2:$K$5,,0)</f>
        <v>Full-Time</v>
      </c>
      <c r="N3986" s="29" t="str">
        <f>_xlfn.XLOOKUP($B3986,mapping!$G$2:$G$5,mapping!$H$2:$H$5,,0)</f>
        <v>Senior</v>
      </c>
      <c r="O3986" s="29" t="str">
        <f>_xlfn.XLOOKUP($J3986,mapping!$D$2:$D$56,mapping!$E$2:$E$56,,0)</f>
        <v>United States</v>
      </c>
      <c r="P3986" s="29" t="str">
        <f>_xlfn.XLOOKUP($K3986,mapping!$P$2:$P$4,mapping!$Q$2:$Q$4,,0)</f>
        <v>Medium</v>
      </c>
      <c r="Q3986" s="29" t="str">
        <f>_xlfn.XLOOKUP($I3986,mapping!$M$2:$M$4,mapping!$N$2:$N$4,,0)</f>
        <v>On-site</v>
      </c>
    </row>
    <row r="3987" spans="1:17" x14ac:dyDescent="0.25">
      <c r="A3987" s="28">
        <v>2022</v>
      </c>
      <c r="B3987" s="29" t="s">
        <v>11</v>
      </c>
      <c r="C3987" s="29" t="s">
        <v>12</v>
      </c>
      <c r="D3987" s="29" t="s">
        <v>13</v>
      </c>
      <c r="E3987" s="28">
        <v>100000</v>
      </c>
      <c r="F3987" s="29" t="s">
        <v>14</v>
      </c>
      <c r="G3987" s="28">
        <v>100000</v>
      </c>
      <c r="H3987" s="29" t="s">
        <v>17</v>
      </c>
      <c r="I3987" s="28">
        <v>0</v>
      </c>
      <c r="J3987" s="29" t="s">
        <v>17</v>
      </c>
      <c r="K3987" s="29" t="s">
        <v>16</v>
      </c>
      <c r="L3987" s="29" t="str">
        <f>_xlfn.XLOOKUP($D3987,mapping!$B$2:$B$124,mapping!$A$2:$A$124,,0)</f>
        <v>Data Analyst</v>
      </c>
      <c r="M3987" s="29" t="str">
        <f>_xlfn.XLOOKUP($C3987,mapping!$J$2:$J$5,mapping!$K$2:$K$5,,0)</f>
        <v>Full-Time</v>
      </c>
      <c r="N3987" s="29" t="str">
        <f>_xlfn.XLOOKUP($B3987,mapping!$G$2:$G$5,mapping!$H$2:$H$5,,0)</f>
        <v>Mid-Level</v>
      </c>
      <c r="O3987" s="29" t="str">
        <f>_xlfn.XLOOKUP($J3987,mapping!$D$2:$D$56,mapping!$E$2:$E$56,,0)</f>
        <v>United States</v>
      </c>
      <c r="P3987" s="29" t="str">
        <f>_xlfn.XLOOKUP($K3987,mapping!$P$2:$P$4,mapping!$Q$2:$Q$4,,0)</f>
        <v>Medium</v>
      </c>
      <c r="Q3987" s="29" t="str">
        <f>_xlfn.XLOOKUP($I3987,mapping!$M$2:$M$4,mapping!$N$2:$N$4,,0)</f>
        <v>On-site</v>
      </c>
    </row>
    <row r="3988" spans="1:17" x14ac:dyDescent="0.25">
      <c r="A3988" s="28">
        <v>2024</v>
      </c>
      <c r="B3988" s="29" t="s">
        <v>11</v>
      </c>
      <c r="C3988" s="29" t="s">
        <v>12</v>
      </c>
      <c r="D3988" s="29" t="s">
        <v>22</v>
      </c>
      <c r="E3988" s="28">
        <v>168000</v>
      </c>
      <c r="F3988" s="29" t="s">
        <v>14</v>
      </c>
      <c r="G3988" s="28">
        <v>168000</v>
      </c>
      <c r="H3988" s="29" t="s">
        <v>17</v>
      </c>
      <c r="I3988" s="28">
        <v>0</v>
      </c>
      <c r="J3988" s="29" t="s">
        <v>17</v>
      </c>
      <c r="K3988" s="29" t="s">
        <v>16</v>
      </c>
      <c r="L3988" s="29" t="str">
        <f>_xlfn.XLOOKUP($D3988,mapping!$B$2:$B$124,mapping!$A$2:$A$124,,0)</f>
        <v>Data Scientist</v>
      </c>
      <c r="M3988" s="29" t="str">
        <f>_xlfn.XLOOKUP($C3988,mapping!$J$2:$J$5,mapping!$K$2:$K$5,,0)</f>
        <v>Full-Time</v>
      </c>
      <c r="N3988" s="29" t="str">
        <f>_xlfn.XLOOKUP($B3988,mapping!$G$2:$G$5,mapping!$H$2:$H$5,,0)</f>
        <v>Mid-Level</v>
      </c>
      <c r="O3988" s="29" t="str">
        <f>_xlfn.XLOOKUP($J3988,mapping!$D$2:$D$56,mapping!$E$2:$E$56,,0)</f>
        <v>United States</v>
      </c>
      <c r="P3988" s="29" t="str">
        <f>_xlfn.XLOOKUP($K3988,mapping!$P$2:$P$4,mapping!$Q$2:$Q$4,,0)</f>
        <v>Medium</v>
      </c>
      <c r="Q3988" s="29" t="str">
        <f>_xlfn.XLOOKUP($I3988,mapping!$M$2:$M$4,mapping!$N$2:$N$4,,0)</f>
        <v>On-site</v>
      </c>
    </row>
    <row r="3989" spans="1:17" x14ac:dyDescent="0.25">
      <c r="A3989" s="28">
        <v>2024</v>
      </c>
      <c r="B3989" s="29" t="s">
        <v>21</v>
      </c>
      <c r="C3989" s="29" t="s">
        <v>12</v>
      </c>
      <c r="D3989" s="29" t="s">
        <v>95</v>
      </c>
      <c r="E3989" s="28">
        <v>85000</v>
      </c>
      <c r="F3989" s="29" t="s">
        <v>27</v>
      </c>
      <c r="G3989" s="28">
        <v>106250</v>
      </c>
      <c r="H3989" s="29" t="s">
        <v>28</v>
      </c>
      <c r="I3989" s="28">
        <v>0</v>
      </c>
      <c r="J3989" s="29" t="s">
        <v>28</v>
      </c>
      <c r="K3989" s="29" t="s">
        <v>16</v>
      </c>
      <c r="L3989" s="29" t="str">
        <f>_xlfn.XLOOKUP($D3989,mapping!$B$2:$B$124,mapping!$A$2:$A$124,,0)</f>
        <v>Business Intelligence</v>
      </c>
      <c r="M3989" s="29" t="str">
        <f>_xlfn.XLOOKUP($C3989,mapping!$J$2:$J$5,mapping!$K$2:$K$5,,0)</f>
        <v>Full-Time</v>
      </c>
      <c r="N3989" s="29" t="str">
        <f>_xlfn.XLOOKUP($B3989,mapping!$G$2:$G$5,mapping!$H$2:$H$5,,0)</f>
        <v>Senior</v>
      </c>
      <c r="O3989" s="29" t="str">
        <f>_xlfn.XLOOKUP($J3989,mapping!$D$2:$D$56,mapping!$E$2:$E$56,,0)</f>
        <v>United Kingdom</v>
      </c>
      <c r="P3989" s="29" t="str">
        <f>_xlfn.XLOOKUP($K3989,mapping!$P$2:$P$4,mapping!$Q$2:$Q$4,,0)</f>
        <v>Medium</v>
      </c>
      <c r="Q3989" s="29" t="str">
        <f>_xlfn.XLOOKUP($I3989,mapping!$M$2:$M$4,mapping!$N$2:$N$4,,0)</f>
        <v>On-site</v>
      </c>
    </row>
    <row r="3990" spans="1:17" x14ac:dyDescent="0.25">
      <c r="A3990" s="28">
        <v>2023</v>
      </c>
      <c r="B3990" s="29" t="s">
        <v>21</v>
      </c>
      <c r="C3990" s="29" t="s">
        <v>12</v>
      </c>
      <c r="D3990" s="29" t="s">
        <v>22</v>
      </c>
      <c r="E3990" s="28">
        <v>173175</v>
      </c>
      <c r="F3990" s="29" t="s">
        <v>14</v>
      </c>
      <c r="G3990" s="28">
        <v>173175</v>
      </c>
      <c r="H3990" s="29" t="s">
        <v>45</v>
      </c>
      <c r="I3990" s="28">
        <v>100</v>
      </c>
      <c r="J3990" s="29" t="s">
        <v>45</v>
      </c>
      <c r="K3990" s="29" t="s">
        <v>16</v>
      </c>
      <c r="L3990" s="29" t="str">
        <f>_xlfn.XLOOKUP($D3990,mapping!$B$2:$B$124,mapping!$A$2:$A$124,,0)</f>
        <v>Data Scientist</v>
      </c>
      <c r="M3990" s="29" t="str">
        <f>_xlfn.XLOOKUP($C3990,mapping!$J$2:$J$5,mapping!$K$2:$K$5,,0)</f>
        <v>Full-Time</v>
      </c>
      <c r="N3990" s="29" t="str">
        <f>_xlfn.XLOOKUP($B3990,mapping!$G$2:$G$5,mapping!$H$2:$H$5,,0)</f>
        <v>Senior</v>
      </c>
      <c r="O3990" s="29" t="str">
        <f>_xlfn.XLOOKUP($J3990,mapping!$D$2:$D$56,mapping!$E$2:$E$56,,0)</f>
        <v>Canada</v>
      </c>
      <c r="P3990" s="29" t="str">
        <f>_xlfn.XLOOKUP($K3990,mapping!$P$2:$P$4,mapping!$Q$2:$Q$4,,0)</f>
        <v>Medium</v>
      </c>
      <c r="Q3990" s="29" t="str">
        <f>_xlfn.XLOOKUP($I3990,mapping!$M$2:$M$4,mapping!$N$2:$N$4,,0)</f>
        <v>Remote</v>
      </c>
    </row>
    <row r="3991" spans="1:17" x14ac:dyDescent="0.25">
      <c r="A3991" s="28">
        <v>2023</v>
      </c>
      <c r="B3991" s="29" t="s">
        <v>21</v>
      </c>
      <c r="C3991" s="29" t="s">
        <v>12</v>
      </c>
      <c r="D3991" s="29" t="s">
        <v>13</v>
      </c>
      <c r="E3991" s="28">
        <v>74178</v>
      </c>
      <c r="F3991" s="29" t="s">
        <v>14</v>
      </c>
      <c r="G3991" s="28">
        <v>74178</v>
      </c>
      <c r="H3991" s="29" t="s">
        <v>17</v>
      </c>
      <c r="I3991" s="28">
        <v>0</v>
      </c>
      <c r="J3991" s="29" t="s">
        <v>17</v>
      </c>
      <c r="K3991" s="29" t="s">
        <v>16</v>
      </c>
      <c r="L3991" s="29" t="str">
        <f>_xlfn.XLOOKUP($D3991,mapping!$B$2:$B$124,mapping!$A$2:$A$124,,0)</f>
        <v>Data Analyst</v>
      </c>
      <c r="M3991" s="29" t="str">
        <f>_xlfn.XLOOKUP($C3991,mapping!$J$2:$J$5,mapping!$K$2:$K$5,,0)</f>
        <v>Full-Time</v>
      </c>
      <c r="N3991" s="29" t="str">
        <f>_xlfn.XLOOKUP($B3991,mapping!$G$2:$G$5,mapping!$H$2:$H$5,,0)</f>
        <v>Senior</v>
      </c>
      <c r="O3991" s="29" t="str">
        <f>_xlfn.XLOOKUP($J3991,mapping!$D$2:$D$56,mapping!$E$2:$E$56,,0)</f>
        <v>United States</v>
      </c>
      <c r="P3991" s="29" t="str">
        <f>_xlfn.XLOOKUP($K3991,mapping!$P$2:$P$4,mapping!$Q$2:$Q$4,,0)</f>
        <v>Medium</v>
      </c>
      <c r="Q3991" s="29" t="str">
        <f>_xlfn.XLOOKUP($I3991,mapping!$M$2:$M$4,mapping!$N$2:$N$4,,0)</f>
        <v>On-site</v>
      </c>
    </row>
    <row r="3992" spans="1:17" x14ac:dyDescent="0.25">
      <c r="A3992" s="28">
        <v>2024</v>
      </c>
      <c r="B3992" s="29" t="s">
        <v>21</v>
      </c>
      <c r="C3992" s="29" t="s">
        <v>12</v>
      </c>
      <c r="D3992" s="29" t="s">
        <v>13</v>
      </c>
      <c r="E3992" s="28">
        <v>160000</v>
      </c>
      <c r="F3992" s="29" t="s">
        <v>14</v>
      </c>
      <c r="G3992" s="28">
        <v>160000</v>
      </c>
      <c r="H3992" s="29" t="s">
        <v>17</v>
      </c>
      <c r="I3992" s="28">
        <v>0</v>
      </c>
      <c r="J3992" s="29" t="s">
        <v>17</v>
      </c>
      <c r="K3992" s="29" t="s">
        <v>16</v>
      </c>
      <c r="L3992" s="29" t="str">
        <f>_xlfn.XLOOKUP($D3992,mapping!$B$2:$B$124,mapping!$A$2:$A$124,,0)</f>
        <v>Data Analyst</v>
      </c>
      <c r="M3992" s="29" t="str">
        <f>_xlfn.XLOOKUP($C3992,mapping!$J$2:$J$5,mapping!$K$2:$K$5,,0)</f>
        <v>Full-Time</v>
      </c>
      <c r="N3992" s="29" t="str">
        <f>_xlfn.XLOOKUP($B3992,mapping!$G$2:$G$5,mapping!$H$2:$H$5,,0)</f>
        <v>Senior</v>
      </c>
      <c r="O3992" s="29" t="str">
        <f>_xlfn.XLOOKUP($J3992,mapping!$D$2:$D$56,mapping!$E$2:$E$56,,0)</f>
        <v>United States</v>
      </c>
      <c r="P3992" s="29" t="str">
        <f>_xlfn.XLOOKUP($K3992,mapping!$P$2:$P$4,mapping!$Q$2:$Q$4,,0)</f>
        <v>Medium</v>
      </c>
      <c r="Q3992" s="29" t="str">
        <f>_xlfn.XLOOKUP($I3992,mapping!$M$2:$M$4,mapping!$N$2:$N$4,,0)</f>
        <v>On-site</v>
      </c>
    </row>
    <row r="3993" spans="1:17" x14ac:dyDescent="0.25">
      <c r="A3993" s="28">
        <v>2022</v>
      </c>
      <c r="B3993" s="29" t="s">
        <v>11</v>
      </c>
      <c r="C3993" s="29" t="s">
        <v>12</v>
      </c>
      <c r="D3993" s="29" t="s">
        <v>13</v>
      </c>
      <c r="E3993" s="28">
        <v>65000</v>
      </c>
      <c r="F3993" s="29" t="s">
        <v>14</v>
      </c>
      <c r="G3993" s="28">
        <v>65000</v>
      </c>
      <c r="H3993" s="29" t="s">
        <v>17</v>
      </c>
      <c r="I3993" s="28">
        <v>0</v>
      </c>
      <c r="J3993" s="29" t="s">
        <v>17</v>
      </c>
      <c r="K3993" s="29" t="s">
        <v>16</v>
      </c>
      <c r="L3993" s="29" t="str">
        <f>_xlfn.XLOOKUP($D3993,mapping!$B$2:$B$124,mapping!$A$2:$A$124,,0)</f>
        <v>Data Analyst</v>
      </c>
      <c r="M3993" s="29" t="str">
        <f>_xlfn.XLOOKUP($C3993,mapping!$J$2:$J$5,mapping!$K$2:$K$5,,0)</f>
        <v>Full-Time</v>
      </c>
      <c r="N3993" s="29" t="str">
        <f>_xlfn.XLOOKUP($B3993,mapping!$G$2:$G$5,mapping!$H$2:$H$5,,0)</f>
        <v>Mid-Level</v>
      </c>
      <c r="O3993" s="29" t="str">
        <f>_xlfn.XLOOKUP($J3993,mapping!$D$2:$D$56,mapping!$E$2:$E$56,,0)</f>
        <v>United States</v>
      </c>
      <c r="P3993" s="29" t="str">
        <f>_xlfn.XLOOKUP($K3993,mapping!$P$2:$P$4,mapping!$Q$2:$Q$4,,0)</f>
        <v>Medium</v>
      </c>
      <c r="Q3993" s="29" t="str">
        <f>_xlfn.XLOOKUP($I3993,mapping!$M$2:$M$4,mapping!$N$2:$N$4,,0)</f>
        <v>On-site</v>
      </c>
    </row>
    <row r="3994" spans="1:17" x14ac:dyDescent="0.25">
      <c r="A3994" s="28">
        <v>2022</v>
      </c>
      <c r="B3994" s="29" t="s">
        <v>21</v>
      </c>
      <c r="C3994" s="29" t="s">
        <v>12</v>
      </c>
      <c r="D3994" s="29" t="s">
        <v>18</v>
      </c>
      <c r="E3994" s="28">
        <v>204500</v>
      </c>
      <c r="F3994" s="29" t="s">
        <v>14</v>
      </c>
      <c r="G3994" s="28">
        <v>204500</v>
      </c>
      <c r="H3994" s="29" t="s">
        <v>17</v>
      </c>
      <c r="I3994" s="28">
        <v>0</v>
      </c>
      <c r="J3994" s="29" t="s">
        <v>17</v>
      </c>
      <c r="K3994" s="29" t="s">
        <v>16</v>
      </c>
      <c r="L3994" s="29" t="str">
        <f>_xlfn.XLOOKUP($D3994,mapping!$B$2:$B$124,mapping!$A$2:$A$124,,0)</f>
        <v>Machine Learning Engineer</v>
      </c>
      <c r="M3994" s="29" t="str">
        <f>_xlfn.XLOOKUP($C3994,mapping!$J$2:$J$5,mapping!$K$2:$K$5,,0)</f>
        <v>Full-Time</v>
      </c>
      <c r="N3994" s="29" t="str">
        <f>_xlfn.XLOOKUP($B3994,mapping!$G$2:$G$5,mapping!$H$2:$H$5,,0)</f>
        <v>Senior</v>
      </c>
      <c r="O3994" s="29" t="str">
        <f>_xlfn.XLOOKUP($J3994,mapping!$D$2:$D$56,mapping!$E$2:$E$56,,0)</f>
        <v>United States</v>
      </c>
      <c r="P3994" s="29" t="str">
        <f>_xlfn.XLOOKUP($K3994,mapping!$P$2:$P$4,mapping!$Q$2:$Q$4,,0)</f>
        <v>Medium</v>
      </c>
      <c r="Q3994" s="29" t="str">
        <f>_xlfn.XLOOKUP($I3994,mapping!$M$2:$M$4,mapping!$N$2:$N$4,,0)</f>
        <v>On-site</v>
      </c>
    </row>
    <row r="3995" spans="1:17" x14ac:dyDescent="0.25">
      <c r="A3995" s="28">
        <v>2023</v>
      </c>
      <c r="B3995" s="29" t="s">
        <v>21</v>
      </c>
      <c r="C3995" s="29" t="s">
        <v>12</v>
      </c>
      <c r="D3995" s="29" t="s">
        <v>69</v>
      </c>
      <c r="E3995" s="28">
        <v>110400</v>
      </c>
      <c r="F3995" s="29" t="s">
        <v>14</v>
      </c>
      <c r="G3995" s="28">
        <v>110400</v>
      </c>
      <c r="H3995" s="29" t="s">
        <v>17</v>
      </c>
      <c r="I3995" s="28">
        <v>0</v>
      </c>
      <c r="J3995" s="29" t="s">
        <v>17</v>
      </c>
      <c r="K3995" s="29" t="s">
        <v>16</v>
      </c>
      <c r="L3995" s="29" t="str">
        <f>_xlfn.XLOOKUP($D3995,mapping!$B$2:$B$124,mapping!$A$2:$A$124,,0)</f>
        <v>Data Manager</v>
      </c>
      <c r="M3995" s="29" t="str">
        <f>_xlfn.XLOOKUP($C3995,mapping!$J$2:$J$5,mapping!$K$2:$K$5,,0)</f>
        <v>Full-Time</v>
      </c>
      <c r="N3995" s="29" t="str">
        <f>_xlfn.XLOOKUP($B3995,mapping!$G$2:$G$5,mapping!$H$2:$H$5,,0)</f>
        <v>Senior</v>
      </c>
      <c r="O3995" s="29" t="str">
        <f>_xlfn.XLOOKUP($J3995,mapping!$D$2:$D$56,mapping!$E$2:$E$56,,0)</f>
        <v>United States</v>
      </c>
      <c r="P3995" s="29" t="str">
        <f>_xlfn.XLOOKUP($K3995,mapping!$P$2:$P$4,mapping!$Q$2:$Q$4,,0)</f>
        <v>Medium</v>
      </c>
      <c r="Q3995" s="29" t="str">
        <f>_xlfn.XLOOKUP($I3995,mapping!$M$2:$M$4,mapping!$N$2:$N$4,,0)</f>
        <v>On-site</v>
      </c>
    </row>
    <row r="3996" spans="1:17" x14ac:dyDescent="0.25">
      <c r="A3996" s="28">
        <v>2023</v>
      </c>
      <c r="B3996" s="29" t="s">
        <v>21</v>
      </c>
      <c r="C3996" s="29" t="s">
        <v>12</v>
      </c>
      <c r="D3996" s="29" t="s">
        <v>26</v>
      </c>
      <c r="E3996" s="28">
        <v>123600</v>
      </c>
      <c r="F3996" s="29" t="s">
        <v>14</v>
      </c>
      <c r="G3996" s="28">
        <v>123600</v>
      </c>
      <c r="H3996" s="29" t="s">
        <v>17</v>
      </c>
      <c r="I3996" s="28">
        <v>100</v>
      </c>
      <c r="J3996" s="29" t="s">
        <v>17</v>
      </c>
      <c r="K3996" s="29" t="s">
        <v>16</v>
      </c>
      <c r="L3996" s="29" t="str">
        <f>_xlfn.XLOOKUP($D3996,mapping!$B$2:$B$124,mapping!$A$2:$A$124,,0)</f>
        <v>Data Engineer</v>
      </c>
      <c r="M3996" s="29" t="str">
        <f>_xlfn.XLOOKUP($C3996,mapping!$J$2:$J$5,mapping!$K$2:$K$5,,0)</f>
        <v>Full-Time</v>
      </c>
      <c r="N3996" s="29" t="str">
        <f>_xlfn.XLOOKUP($B3996,mapping!$G$2:$G$5,mapping!$H$2:$H$5,,0)</f>
        <v>Senior</v>
      </c>
      <c r="O3996" s="29" t="str">
        <f>_xlfn.XLOOKUP($J3996,mapping!$D$2:$D$56,mapping!$E$2:$E$56,,0)</f>
        <v>United States</v>
      </c>
      <c r="P3996" s="29" t="str">
        <f>_xlfn.XLOOKUP($K3996,mapping!$P$2:$P$4,mapping!$Q$2:$Q$4,,0)</f>
        <v>Medium</v>
      </c>
      <c r="Q3996" s="29" t="str">
        <f>_xlfn.XLOOKUP($I3996,mapping!$M$2:$M$4,mapping!$N$2:$N$4,,0)</f>
        <v>Remote</v>
      </c>
    </row>
    <row r="3997" spans="1:17" x14ac:dyDescent="0.25">
      <c r="A3997" s="28">
        <v>2023</v>
      </c>
      <c r="B3997" s="29" t="s">
        <v>21</v>
      </c>
      <c r="C3997" s="29" t="s">
        <v>12</v>
      </c>
      <c r="D3997" s="29" t="s">
        <v>22</v>
      </c>
      <c r="E3997" s="28">
        <v>110250</v>
      </c>
      <c r="F3997" s="29" t="s">
        <v>14</v>
      </c>
      <c r="G3997" s="28">
        <v>110250</v>
      </c>
      <c r="H3997" s="29" t="s">
        <v>17</v>
      </c>
      <c r="I3997" s="28">
        <v>0</v>
      </c>
      <c r="J3997" s="29" t="s">
        <v>17</v>
      </c>
      <c r="K3997" s="29" t="s">
        <v>16</v>
      </c>
      <c r="L3997" s="29" t="str">
        <f>_xlfn.XLOOKUP($D3997,mapping!$B$2:$B$124,mapping!$A$2:$A$124,,0)</f>
        <v>Data Scientist</v>
      </c>
      <c r="M3997" s="29" t="str">
        <f>_xlfn.XLOOKUP($C3997,mapping!$J$2:$J$5,mapping!$K$2:$K$5,,0)</f>
        <v>Full-Time</v>
      </c>
      <c r="N3997" s="29" t="str">
        <f>_xlfn.XLOOKUP($B3997,mapping!$G$2:$G$5,mapping!$H$2:$H$5,,0)</f>
        <v>Senior</v>
      </c>
      <c r="O3997" s="29" t="str">
        <f>_xlfn.XLOOKUP($J3997,mapping!$D$2:$D$56,mapping!$E$2:$E$56,,0)</f>
        <v>United States</v>
      </c>
      <c r="P3997" s="29" t="str">
        <f>_xlfn.XLOOKUP($K3997,mapping!$P$2:$P$4,mapping!$Q$2:$Q$4,,0)</f>
        <v>Medium</v>
      </c>
      <c r="Q3997" s="29" t="str">
        <f>_xlfn.XLOOKUP($I3997,mapping!$M$2:$M$4,mapping!$N$2:$N$4,,0)</f>
        <v>On-site</v>
      </c>
    </row>
    <row r="3998" spans="1:17" x14ac:dyDescent="0.25">
      <c r="A3998" s="28">
        <v>2022</v>
      </c>
      <c r="B3998" s="29" t="s">
        <v>21</v>
      </c>
      <c r="C3998" s="29" t="s">
        <v>12</v>
      </c>
      <c r="D3998" s="29" t="s">
        <v>22</v>
      </c>
      <c r="E3998" s="28">
        <v>101570</v>
      </c>
      <c r="F3998" s="29" t="s">
        <v>14</v>
      </c>
      <c r="G3998" s="28">
        <v>101570</v>
      </c>
      <c r="H3998" s="29" t="s">
        <v>17</v>
      </c>
      <c r="I3998" s="28">
        <v>100</v>
      </c>
      <c r="J3998" s="29" t="s">
        <v>17</v>
      </c>
      <c r="K3998" s="29" t="s">
        <v>16</v>
      </c>
      <c r="L3998" s="29" t="str">
        <f>_xlfn.XLOOKUP($D3998,mapping!$B$2:$B$124,mapping!$A$2:$A$124,,0)</f>
        <v>Data Scientist</v>
      </c>
      <c r="M3998" s="29" t="str">
        <f>_xlfn.XLOOKUP($C3998,mapping!$J$2:$J$5,mapping!$K$2:$K$5,,0)</f>
        <v>Full-Time</v>
      </c>
      <c r="N3998" s="29" t="str">
        <f>_xlfn.XLOOKUP($B3998,mapping!$G$2:$G$5,mapping!$H$2:$H$5,,0)</f>
        <v>Senior</v>
      </c>
      <c r="O3998" s="29" t="str">
        <f>_xlfn.XLOOKUP($J3998,mapping!$D$2:$D$56,mapping!$E$2:$E$56,,0)</f>
        <v>United States</v>
      </c>
      <c r="P3998" s="29" t="str">
        <f>_xlfn.XLOOKUP($K3998,mapping!$P$2:$P$4,mapping!$Q$2:$Q$4,,0)</f>
        <v>Medium</v>
      </c>
      <c r="Q3998" s="29" t="str">
        <f>_xlfn.XLOOKUP($I3998,mapping!$M$2:$M$4,mapping!$N$2:$N$4,,0)</f>
        <v>Remote</v>
      </c>
    </row>
    <row r="3999" spans="1:17" x14ac:dyDescent="0.25">
      <c r="A3999" s="28">
        <v>2022</v>
      </c>
      <c r="B3999" s="29" t="s">
        <v>29</v>
      </c>
      <c r="C3999" s="29" t="s">
        <v>12</v>
      </c>
      <c r="D3999" s="29" t="s">
        <v>69</v>
      </c>
      <c r="E3999" s="28">
        <v>77300</v>
      </c>
      <c r="F3999" s="29" t="s">
        <v>14</v>
      </c>
      <c r="G3999" s="28">
        <v>77300</v>
      </c>
      <c r="H3999" s="29" t="s">
        <v>17</v>
      </c>
      <c r="I3999" s="28">
        <v>100</v>
      </c>
      <c r="J3999" s="29" t="s">
        <v>17</v>
      </c>
      <c r="K3999" s="29" t="s">
        <v>16</v>
      </c>
      <c r="L3999" s="29" t="str">
        <f>_xlfn.XLOOKUP($D3999,mapping!$B$2:$B$124,mapping!$A$2:$A$124,,0)</f>
        <v>Data Manager</v>
      </c>
      <c r="M3999" s="29" t="str">
        <f>_xlfn.XLOOKUP($C3999,mapping!$J$2:$J$5,mapping!$K$2:$K$5,,0)</f>
        <v>Full-Time</v>
      </c>
      <c r="N3999" s="29" t="str">
        <f>_xlfn.XLOOKUP($B3999,mapping!$G$2:$G$5,mapping!$H$2:$H$5,,0)</f>
        <v>Junior</v>
      </c>
      <c r="O3999" s="29" t="str">
        <f>_xlfn.XLOOKUP($J3999,mapping!$D$2:$D$56,mapping!$E$2:$E$56,,0)</f>
        <v>United States</v>
      </c>
      <c r="P3999" s="29" t="str">
        <f>_xlfn.XLOOKUP($K3999,mapping!$P$2:$P$4,mapping!$Q$2:$Q$4,,0)</f>
        <v>Medium</v>
      </c>
      <c r="Q3999" s="29" t="str">
        <f>_xlfn.XLOOKUP($I3999,mapping!$M$2:$M$4,mapping!$N$2:$N$4,,0)</f>
        <v>Remote</v>
      </c>
    </row>
    <row r="4000" spans="1:17" x14ac:dyDescent="0.25">
      <c r="A4000" s="28">
        <v>2023</v>
      </c>
      <c r="B4000" s="29" t="s">
        <v>21</v>
      </c>
      <c r="C4000" s="29" t="s">
        <v>12</v>
      </c>
      <c r="D4000" s="29" t="s">
        <v>13</v>
      </c>
      <c r="E4000" s="28">
        <v>75000</v>
      </c>
      <c r="F4000" s="29" t="s">
        <v>14</v>
      </c>
      <c r="G4000" s="28">
        <v>75000</v>
      </c>
      <c r="H4000" s="29" t="s">
        <v>17</v>
      </c>
      <c r="I4000" s="28">
        <v>100</v>
      </c>
      <c r="J4000" s="29" t="s">
        <v>17</v>
      </c>
      <c r="K4000" s="29" t="s">
        <v>16</v>
      </c>
      <c r="L4000" s="29" t="str">
        <f>_xlfn.XLOOKUP($D4000,mapping!$B$2:$B$124,mapping!$A$2:$A$124,,0)</f>
        <v>Data Analyst</v>
      </c>
      <c r="M4000" s="29" t="str">
        <f>_xlfn.XLOOKUP($C4000,mapping!$J$2:$J$5,mapping!$K$2:$K$5,,0)</f>
        <v>Full-Time</v>
      </c>
      <c r="N4000" s="29" t="str">
        <f>_xlfn.XLOOKUP($B4000,mapping!$G$2:$G$5,mapping!$H$2:$H$5,,0)</f>
        <v>Senior</v>
      </c>
      <c r="O4000" s="29" t="str">
        <f>_xlfn.XLOOKUP($J4000,mapping!$D$2:$D$56,mapping!$E$2:$E$56,,0)</f>
        <v>United States</v>
      </c>
      <c r="P4000" s="29" t="str">
        <f>_xlfn.XLOOKUP($K4000,mapping!$P$2:$P$4,mapping!$Q$2:$Q$4,,0)</f>
        <v>Medium</v>
      </c>
      <c r="Q4000" s="29" t="str">
        <f>_xlfn.XLOOKUP($I4000,mapping!$M$2:$M$4,mapping!$N$2:$N$4,,0)</f>
        <v>Remote</v>
      </c>
    </row>
    <row r="4001" spans="1:17" x14ac:dyDescent="0.25">
      <c r="A4001" s="28">
        <v>2023</v>
      </c>
      <c r="B4001" s="29" t="s">
        <v>21</v>
      </c>
      <c r="C4001" s="29" t="s">
        <v>12</v>
      </c>
      <c r="D4001" s="29" t="s">
        <v>13</v>
      </c>
      <c r="E4001" s="28">
        <v>160000</v>
      </c>
      <c r="F4001" s="29" t="s">
        <v>14</v>
      </c>
      <c r="G4001" s="28">
        <v>160000</v>
      </c>
      <c r="H4001" s="29" t="s">
        <v>17</v>
      </c>
      <c r="I4001" s="28">
        <v>100</v>
      </c>
      <c r="J4001" s="29" t="s">
        <v>17</v>
      </c>
      <c r="K4001" s="29" t="s">
        <v>16</v>
      </c>
      <c r="L4001" s="29" t="str">
        <f>_xlfn.XLOOKUP($D4001,mapping!$B$2:$B$124,mapping!$A$2:$A$124,,0)</f>
        <v>Data Analyst</v>
      </c>
      <c r="M4001" s="29" t="str">
        <f>_xlfn.XLOOKUP($C4001,mapping!$J$2:$J$5,mapping!$K$2:$K$5,,0)</f>
        <v>Full-Time</v>
      </c>
      <c r="N4001" s="29" t="str">
        <f>_xlfn.XLOOKUP($B4001,mapping!$G$2:$G$5,mapping!$H$2:$H$5,,0)</f>
        <v>Senior</v>
      </c>
      <c r="O4001" s="29" t="str">
        <f>_xlfn.XLOOKUP($J4001,mapping!$D$2:$D$56,mapping!$E$2:$E$56,,0)</f>
        <v>United States</v>
      </c>
      <c r="P4001" s="29" t="str">
        <f>_xlfn.XLOOKUP($K4001,mapping!$P$2:$P$4,mapping!$Q$2:$Q$4,,0)</f>
        <v>Medium</v>
      </c>
      <c r="Q4001" s="29" t="str">
        <f>_xlfn.XLOOKUP($I4001,mapping!$M$2:$M$4,mapping!$N$2:$N$4,,0)</f>
        <v>Remote</v>
      </c>
    </row>
    <row r="4002" spans="1:17" x14ac:dyDescent="0.25">
      <c r="A4002" s="28">
        <v>2024</v>
      </c>
      <c r="B4002" s="29" t="s">
        <v>21</v>
      </c>
      <c r="C4002" s="29" t="s">
        <v>12</v>
      </c>
      <c r="D4002" s="29" t="s">
        <v>18</v>
      </c>
      <c r="E4002" s="28">
        <v>296400</v>
      </c>
      <c r="F4002" s="29" t="s">
        <v>14</v>
      </c>
      <c r="G4002" s="28">
        <v>296400</v>
      </c>
      <c r="H4002" s="29" t="s">
        <v>17</v>
      </c>
      <c r="I4002" s="28">
        <v>0</v>
      </c>
      <c r="J4002" s="29" t="s">
        <v>17</v>
      </c>
      <c r="K4002" s="29" t="s">
        <v>16</v>
      </c>
      <c r="L4002" s="29" t="str">
        <f>_xlfn.XLOOKUP($D4002,mapping!$B$2:$B$124,mapping!$A$2:$A$124,,0)</f>
        <v>Machine Learning Engineer</v>
      </c>
      <c r="M4002" s="29" t="str">
        <f>_xlfn.XLOOKUP($C4002,mapping!$J$2:$J$5,mapping!$K$2:$K$5,,0)</f>
        <v>Full-Time</v>
      </c>
      <c r="N4002" s="29" t="str">
        <f>_xlfn.XLOOKUP($B4002,mapping!$G$2:$G$5,mapping!$H$2:$H$5,,0)</f>
        <v>Senior</v>
      </c>
      <c r="O4002" s="29" t="str">
        <f>_xlfn.XLOOKUP($J4002,mapping!$D$2:$D$56,mapping!$E$2:$E$56,,0)</f>
        <v>United States</v>
      </c>
      <c r="P4002" s="29" t="str">
        <f>_xlfn.XLOOKUP($K4002,mapping!$P$2:$P$4,mapping!$Q$2:$Q$4,,0)</f>
        <v>Medium</v>
      </c>
      <c r="Q4002" s="29" t="str">
        <f>_xlfn.XLOOKUP($I4002,mapping!$M$2:$M$4,mapping!$N$2:$N$4,,0)</f>
        <v>On-site</v>
      </c>
    </row>
    <row r="4003" spans="1:17" x14ac:dyDescent="0.25">
      <c r="A4003" s="28">
        <v>2023</v>
      </c>
      <c r="B4003" s="29" t="s">
        <v>21</v>
      </c>
      <c r="C4003" s="29" t="s">
        <v>12</v>
      </c>
      <c r="D4003" s="29" t="s">
        <v>22</v>
      </c>
      <c r="E4003" s="28">
        <v>200000</v>
      </c>
      <c r="F4003" s="29" t="s">
        <v>14</v>
      </c>
      <c r="G4003" s="28">
        <v>200000</v>
      </c>
      <c r="H4003" s="29" t="s">
        <v>17</v>
      </c>
      <c r="I4003" s="28">
        <v>100</v>
      </c>
      <c r="J4003" s="29" t="s">
        <v>17</v>
      </c>
      <c r="K4003" s="29" t="s">
        <v>16</v>
      </c>
      <c r="L4003" s="29" t="str">
        <f>_xlfn.XLOOKUP($D4003,mapping!$B$2:$B$124,mapping!$A$2:$A$124,,0)</f>
        <v>Data Scientist</v>
      </c>
      <c r="M4003" s="29" t="str">
        <f>_xlfn.XLOOKUP($C4003,mapping!$J$2:$J$5,mapping!$K$2:$K$5,,0)</f>
        <v>Full-Time</v>
      </c>
      <c r="N4003" s="29" t="str">
        <f>_xlfn.XLOOKUP($B4003,mapping!$G$2:$G$5,mapping!$H$2:$H$5,,0)</f>
        <v>Senior</v>
      </c>
      <c r="O4003" s="29" t="str">
        <f>_xlfn.XLOOKUP($J4003,mapping!$D$2:$D$56,mapping!$E$2:$E$56,,0)</f>
        <v>United States</v>
      </c>
      <c r="P4003" s="29" t="str">
        <f>_xlfn.XLOOKUP($K4003,mapping!$P$2:$P$4,mapping!$Q$2:$Q$4,,0)</f>
        <v>Medium</v>
      </c>
      <c r="Q4003" s="29" t="str">
        <f>_xlfn.XLOOKUP($I4003,mapping!$M$2:$M$4,mapping!$N$2:$N$4,,0)</f>
        <v>Remote</v>
      </c>
    </row>
    <row r="4004" spans="1:17" x14ac:dyDescent="0.25">
      <c r="A4004" s="28">
        <v>2023</v>
      </c>
      <c r="B4004" s="29" t="s">
        <v>21</v>
      </c>
      <c r="C4004" s="29" t="s">
        <v>12</v>
      </c>
      <c r="D4004" s="29" t="s">
        <v>31</v>
      </c>
      <c r="E4004" s="28">
        <v>231250</v>
      </c>
      <c r="F4004" s="29" t="s">
        <v>14</v>
      </c>
      <c r="G4004" s="28">
        <v>231250</v>
      </c>
      <c r="H4004" s="29" t="s">
        <v>17</v>
      </c>
      <c r="I4004" s="28">
        <v>100</v>
      </c>
      <c r="J4004" s="29" t="s">
        <v>17</v>
      </c>
      <c r="K4004" s="29" t="s">
        <v>16</v>
      </c>
      <c r="L4004" s="29" t="str">
        <f>_xlfn.XLOOKUP($D4004,mapping!$B$2:$B$124,mapping!$A$2:$A$124,,0)</f>
        <v>Analytics Engineer</v>
      </c>
      <c r="M4004" s="29" t="str">
        <f>_xlfn.XLOOKUP($C4004,mapping!$J$2:$J$5,mapping!$K$2:$K$5,,0)</f>
        <v>Full-Time</v>
      </c>
      <c r="N4004" s="29" t="str">
        <f>_xlfn.XLOOKUP($B4004,mapping!$G$2:$G$5,mapping!$H$2:$H$5,,0)</f>
        <v>Senior</v>
      </c>
      <c r="O4004" s="29" t="str">
        <f>_xlfn.XLOOKUP($J4004,mapping!$D$2:$D$56,mapping!$E$2:$E$56,,0)</f>
        <v>United States</v>
      </c>
      <c r="P4004" s="29" t="str">
        <f>_xlfn.XLOOKUP($K4004,mapping!$P$2:$P$4,mapping!$Q$2:$Q$4,,0)</f>
        <v>Medium</v>
      </c>
      <c r="Q4004" s="29" t="str">
        <f>_xlfn.XLOOKUP($I4004,mapping!$M$2:$M$4,mapping!$N$2:$N$4,,0)</f>
        <v>Remote</v>
      </c>
    </row>
    <row r="4005" spans="1:17" x14ac:dyDescent="0.25">
      <c r="A4005" s="28">
        <v>2023</v>
      </c>
      <c r="B4005" s="29" t="s">
        <v>21</v>
      </c>
      <c r="C4005" s="29" t="s">
        <v>12</v>
      </c>
      <c r="D4005" s="29" t="s">
        <v>26</v>
      </c>
      <c r="E4005" s="28">
        <v>113750</v>
      </c>
      <c r="F4005" s="29" t="s">
        <v>14</v>
      </c>
      <c r="G4005" s="28">
        <v>113750</v>
      </c>
      <c r="H4005" s="29" t="s">
        <v>17</v>
      </c>
      <c r="I4005" s="28">
        <v>0</v>
      </c>
      <c r="J4005" s="29" t="s">
        <v>17</v>
      </c>
      <c r="K4005" s="29" t="s">
        <v>16</v>
      </c>
      <c r="L4005" s="29" t="str">
        <f>_xlfn.XLOOKUP($D4005,mapping!$B$2:$B$124,mapping!$A$2:$A$124,,0)</f>
        <v>Data Engineer</v>
      </c>
      <c r="M4005" s="29" t="str">
        <f>_xlfn.XLOOKUP($C4005,mapping!$J$2:$J$5,mapping!$K$2:$K$5,,0)</f>
        <v>Full-Time</v>
      </c>
      <c r="N4005" s="29" t="str">
        <f>_xlfn.XLOOKUP($B4005,mapping!$G$2:$G$5,mapping!$H$2:$H$5,,0)</f>
        <v>Senior</v>
      </c>
      <c r="O4005" s="29" t="str">
        <f>_xlfn.XLOOKUP($J4005,mapping!$D$2:$D$56,mapping!$E$2:$E$56,,0)</f>
        <v>United States</v>
      </c>
      <c r="P4005" s="29" t="str">
        <f>_xlfn.XLOOKUP($K4005,mapping!$P$2:$P$4,mapping!$Q$2:$Q$4,,0)</f>
        <v>Medium</v>
      </c>
      <c r="Q4005" s="29" t="str">
        <f>_xlfn.XLOOKUP($I4005,mapping!$M$2:$M$4,mapping!$N$2:$N$4,,0)</f>
        <v>On-site</v>
      </c>
    </row>
    <row r="4006" spans="1:17" x14ac:dyDescent="0.25">
      <c r="A4006" s="28">
        <v>2023</v>
      </c>
      <c r="B4006" s="29" t="s">
        <v>25</v>
      </c>
      <c r="C4006" s="29" t="s">
        <v>12</v>
      </c>
      <c r="D4006" s="29" t="s">
        <v>26</v>
      </c>
      <c r="E4006" s="28">
        <v>204500</v>
      </c>
      <c r="F4006" s="29" t="s">
        <v>14</v>
      </c>
      <c r="G4006" s="28">
        <v>204500</v>
      </c>
      <c r="H4006" s="29" t="s">
        <v>17</v>
      </c>
      <c r="I4006" s="28">
        <v>0</v>
      </c>
      <c r="J4006" s="29" t="s">
        <v>17</v>
      </c>
      <c r="K4006" s="29" t="s">
        <v>16</v>
      </c>
      <c r="L4006" s="29" t="str">
        <f>_xlfn.XLOOKUP($D4006,mapping!$B$2:$B$124,mapping!$A$2:$A$124,,0)</f>
        <v>Data Engineer</v>
      </c>
      <c r="M4006" s="29" t="str">
        <f>_xlfn.XLOOKUP($C4006,mapping!$J$2:$J$5,mapping!$K$2:$K$5,,0)</f>
        <v>Full-Time</v>
      </c>
      <c r="N4006" s="29" t="str">
        <f>_xlfn.XLOOKUP($B4006,mapping!$G$2:$G$5,mapping!$H$2:$H$5,,0)</f>
        <v>Executive</v>
      </c>
      <c r="O4006" s="29" t="str">
        <f>_xlfn.XLOOKUP($J4006,mapping!$D$2:$D$56,mapping!$E$2:$E$56,,0)</f>
        <v>United States</v>
      </c>
      <c r="P4006" s="29" t="str">
        <f>_xlfn.XLOOKUP($K4006,mapping!$P$2:$P$4,mapping!$Q$2:$Q$4,,0)</f>
        <v>Medium</v>
      </c>
      <c r="Q4006" s="29" t="str">
        <f>_xlfn.XLOOKUP($I4006,mapping!$M$2:$M$4,mapping!$N$2:$N$4,,0)</f>
        <v>On-site</v>
      </c>
    </row>
    <row r="4007" spans="1:17" x14ac:dyDescent="0.25">
      <c r="A4007" s="28">
        <v>2023</v>
      </c>
      <c r="B4007" s="29" t="s">
        <v>21</v>
      </c>
      <c r="C4007" s="29" t="s">
        <v>12</v>
      </c>
      <c r="D4007" s="29" t="s">
        <v>22</v>
      </c>
      <c r="E4007" s="28">
        <v>165000</v>
      </c>
      <c r="F4007" s="29" t="s">
        <v>14</v>
      </c>
      <c r="G4007" s="28">
        <v>165000</v>
      </c>
      <c r="H4007" s="29" t="s">
        <v>17</v>
      </c>
      <c r="I4007" s="28">
        <v>0</v>
      </c>
      <c r="J4007" s="29" t="s">
        <v>17</v>
      </c>
      <c r="K4007" s="29" t="s">
        <v>16</v>
      </c>
      <c r="L4007" s="29" t="str">
        <f>_xlfn.XLOOKUP($D4007,mapping!$B$2:$B$124,mapping!$A$2:$A$124,,0)</f>
        <v>Data Scientist</v>
      </c>
      <c r="M4007" s="29" t="str">
        <f>_xlfn.XLOOKUP($C4007,mapping!$J$2:$J$5,mapping!$K$2:$K$5,,0)</f>
        <v>Full-Time</v>
      </c>
      <c r="N4007" s="29" t="str">
        <f>_xlfn.XLOOKUP($B4007,mapping!$G$2:$G$5,mapping!$H$2:$H$5,,0)</f>
        <v>Senior</v>
      </c>
      <c r="O4007" s="29" t="str">
        <f>_xlfn.XLOOKUP($J4007,mapping!$D$2:$D$56,mapping!$E$2:$E$56,,0)</f>
        <v>United States</v>
      </c>
      <c r="P4007" s="29" t="str">
        <f>_xlfn.XLOOKUP($K4007,mapping!$P$2:$P$4,mapping!$Q$2:$Q$4,,0)</f>
        <v>Medium</v>
      </c>
      <c r="Q4007" s="29" t="str">
        <f>_xlfn.XLOOKUP($I4007,mapping!$M$2:$M$4,mapping!$N$2:$N$4,,0)</f>
        <v>On-site</v>
      </c>
    </row>
    <row r="4008" spans="1:17" x14ac:dyDescent="0.25">
      <c r="A4008" s="28">
        <v>2024</v>
      </c>
      <c r="B4008" s="29" t="s">
        <v>29</v>
      </c>
      <c r="C4008" s="29" t="s">
        <v>12</v>
      </c>
      <c r="D4008" s="29" t="s">
        <v>51</v>
      </c>
      <c r="E4008" s="28">
        <v>166000</v>
      </c>
      <c r="F4008" s="29" t="s">
        <v>14</v>
      </c>
      <c r="G4008" s="28">
        <v>166000</v>
      </c>
      <c r="H4008" s="29" t="s">
        <v>17</v>
      </c>
      <c r="I4008" s="28">
        <v>100</v>
      </c>
      <c r="J4008" s="29" t="s">
        <v>17</v>
      </c>
      <c r="K4008" s="29" t="s">
        <v>16</v>
      </c>
      <c r="L4008" s="29" t="str">
        <f>_xlfn.XLOOKUP($D4008,mapping!$B$2:$B$124,mapping!$A$2:$A$124,,0)</f>
        <v>Applied Scientist</v>
      </c>
      <c r="M4008" s="29" t="str">
        <f>_xlfn.XLOOKUP($C4008,mapping!$J$2:$J$5,mapping!$K$2:$K$5,,0)</f>
        <v>Full-Time</v>
      </c>
      <c r="N4008" s="29" t="str">
        <f>_xlfn.XLOOKUP($B4008,mapping!$G$2:$G$5,mapping!$H$2:$H$5,,0)</f>
        <v>Junior</v>
      </c>
      <c r="O4008" s="29" t="str">
        <f>_xlfn.XLOOKUP($J4008,mapping!$D$2:$D$56,mapping!$E$2:$E$56,,0)</f>
        <v>United States</v>
      </c>
      <c r="P4008" s="29" t="str">
        <f>_xlfn.XLOOKUP($K4008,mapping!$P$2:$P$4,mapping!$Q$2:$Q$4,,0)</f>
        <v>Medium</v>
      </c>
      <c r="Q4008" s="29" t="str">
        <f>_xlfn.XLOOKUP($I4008,mapping!$M$2:$M$4,mapping!$N$2:$N$4,,0)</f>
        <v>Remote</v>
      </c>
    </row>
    <row r="4009" spans="1:17" x14ac:dyDescent="0.25">
      <c r="A4009" s="28">
        <v>2023</v>
      </c>
      <c r="B4009" s="29" t="s">
        <v>21</v>
      </c>
      <c r="C4009" s="29" t="s">
        <v>12</v>
      </c>
      <c r="D4009" s="29" t="s">
        <v>35</v>
      </c>
      <c r="E4009" s="28">
        <v>125000</v>
      </c>
      <c r="F4009" s="29" t="s">
        <v>14</v>
      </c>
      <c r="G4009" s="28">
        <v>125000</v>
      </c>
      <c r="H4009" s="29" t="s">
        <v>17</v>
      </c>
      <c r="I4009" s="28">
        <v>0</v>
      </c>
      <c r="J4009" s="29" t="s">
        <v>17</v>
      </c>
      <c r="K4009" s="29" t="s">
        <v>16</v>
      </c>
      <c r="L4009" s="29" t="str">
        <f>_xlfn.XLOOKUP($D4009,mapping!$B$2:$B$124,mapping!$A$2:$A$124,,0)</f>
        <v>Business Intelligence</v>
      </c>
      <c r="M4009" s="29" t="str">
        <f>_xlfn.XLOOKUP($C4009,mapping!$J$2:$J$5,mapping!$K$2:$K$5,,0)</f>
        <v>Full-Time</v>
      </c>
      <c r="N4009" s="29" t="str">
        <f>_xlfn.XLOOKUP($B4009,mapping!$G$2:$G$5,mapping!$H$2:$H$5,,0)</f>
        <v>Senior</v>
      </c>
      <c r="O4009" s="29" t="str">
        <f>_xlfn.XLOOKUP($J4009,mapping!$D$2:$D$56,mapping!$E$2:$E$56,,0)</f>
        <v>United States</v>
      </c>
      <c r="P4009" s="29" t="str">
        <f>_xlfn.XLOOKUP($K4009,mapping!$P$2:$P$4,mapping!$Q$2:$Q$4,,0)</f>
        <v>Medium</v>
      </c>
      <c r="Q4009" s="29" t="str">
        <f>_xlfn.XLOOKUP($I4009,mapping!$M$2:$M$4,mapping!$N$2:$N$4,,0)</f>
        <v>On-site</v>
      </c>
    </row>
    <row r="4010" spans="1:17" x14ac:dyDescent="0.25">
      <c r="A4010" s="28">
        <v>2023</v>
      </c>
      <c r="B4010" s="29" t="s">
        <v>21</v>
      </c>
      <c r="C4010" s="29" t="s">
        <v>12</v>
      </c>
      <c r="D4010" s="29" t="s">
        <v>50</v>
      </c>
      <c r="E4010" s="28">
        <v>170000</v>
      </c>
      <c r="F4010" s="29" t="s">
        <v>14</v>
      </c>
      <c r="G4010" s="28">
        <v>170000</v>
      </c>
      <c r="H4010" s="29" t="s">
        <v>17</v>
      </c>
      <c r="I4010" s="28">
        <v>0</v>
      </c>
      <c r="J4010" s="29" t="s">
        <v>17</v>
      </c>
      <c r="K4010" s="29" t="s">
        <v>16</v>
      </c>
      <c r="L4010" s="29" t="str">
        <f>_xlfn.XLOOKUP($D4010,mapping!$B$2:$B$124,mapping!$A$2:$A$124,,0)</f>
        <v>Machine Learning Engineer</v>
      </c>
      <c r="M4010" s="29" t="str">
        <f>_xlfn.XLOOKUP($C4010,mapping!$J$2:$J$5,mapping!$K$2:$K$5,,0)</f>
        <v>Full-Time</v>
      </c>
      <c r="N4010" s="29" t="str">
        <f>_xlfn.XLOOKUP($B4010,mapping!$G$2:$G$5,mapping!$H$2:$H$5,,0)</f>
        <v>Senior</v>
      </c>
      <c r="O4010" s="29" t="str">
        <f>_xlfn.XLOOKUP($J4010,mapping!$D$2:$D$56,mapping!$E$2:$E$56,,0)</f>
        <v>United States</v>
      </c>
      <c r="P4010" s="29" t="str">
        <f>_xlfn.XLOOKUP($K4010,mapping!$P$2:$P$4,mapping!$Q$2:$Q$4,,0)</f>
        <v>Medium</v>
      </c>
      <c r="Q4010" s="29" t="str">
        <f>_xlfn.XLOOKUP($I4010,mapping!$M$2:$M$4,mapping!$N$2:$N$4,,0)</f>
        <v>On-site</v>
      </c>
    </row>
    <row r="4011" spans="1:17" x14ac:dyDescent="0.25">
      <c r="A4011" s="28">
        <v>2023</v>
      </c>
      <c r="B4011" s="29" t="s">
        <v>21</v>
      </c>
      <c r="C4011" s="29" t="s">
        <v>12</v>
      </c>
      <c r="D4011" s="29" t="s">
        <v>26</v>
      </c>
      <c r="E4011" s="28">
        <v>247300</v>
      </c>
      <c r="F4011" s="29" t="s">
        <v>14</v>
      </c>
      <c r="G4011" s="28">
        <v>247300</v>
      </c>
      <c r="H4011" s="29" t="s">
        <v>17</v>
      </c>
      <c r="I4011" s="28">
        <v>100</v>
      </c>
      <c r="J4011" s="29" t="s">
        <v>17</v>
      </c>
      <c r="K4011" s="29" t="s">
        <v>16</v>
      </c>
      <c r="L4011" s="29" t="str">
        <f>_xlfn.XLOOKUP($D4011,mapping!$B$2:$B$124,mapping!$A$2:$A$124,,0)</f>
        <v>Data Engineer</v>
      </c>
      <c r="M4011" s="29" t="str">
        <f>_xlfn.XLOOKUP($C4011,mapping!$J$2:$J$5,mapping!$K$2:$K$5,,0)</f>
        <v>Full-Time</v>
      </c>
      <c r="N4011" s="29" t="str">
        <f>_xlfn.XLOOKUP($B4011,mapping!$G$2:$G$5,mapping!$H$2:$H$5,,0)</f>
        <v>Senior</v>
      </c>
      <c r="O4011" s="29" t="str">
        <f>_xlfn.XLOOKUP($J4011,mapping!$D$2:$D$56,mapping!$E$2:$E$56,,0)</f>
        <v>United States</v>
      </c>
      <c r="P4011" s="29" t="str">
        <f>_xlfn.XLOOKUP($K4011,mapping!$P$2:$P$4,mapping!$Q$2:$Q$4,,0)</f>
        <v>Medium</v>
      </c>
      <c r="Q4011" s="29" t="str">
        <f>_xlfn.XLOOKUP($I4011,mapping!$M$2:$M$4,mapping!$N$2:$N$4,,0)</f>
        <v>Remote</v>
      </c>
    </row>
    <row r="4012" spans="1:17" x14ac:dyDescent="0.25">
      <c r="A4012" s="28">
        <v>2022</v>
      </c>
      <c r="B4012" s="29" t="s">
        <v>21</v>
      </c>
      <c r="C4012" s="29" t="s">
        <v>12</v>
      </c>
      <c r="D4012" s="29" t="s">
        <v>18</v>
      </c>
      <c r="E4012" s="28">
        <v>180000</v>
      </c>
      <c r="F4012" s="29" t="s">
        <v>14</v>
      </c>
      <c r="G4012" s="28">
        <v>180000</v>
      </c>
      <c r="H4012" s="29" t="s">
        <v>17</v>
      </c>
      <c r="I4012" s="28">
        <v>100</v>
      </c>
      <c r="J4012" s="29" t="s">
        <v>17</v>
      </c>
      <c r="K4012" s="29" t="s">
        <v>16</v>
      </c>
      <c r="L4012" s="29" t="str">
        <f>_xlfn.XLOOKUP($D4012,mapping!$B$2:$B$124,mapping!$A$2:$A$124,,0)</f>
        <v>Machine Learning Engineer</v>
      </c>
      <c r="M4012" s="29" t="str">
        <f>_xlfn.XLOOKUP($C4012,mapping!$J$2:$J$5,mapping!$K$2:$K$5,,0)</f>
        <v>Full-Time</v>
      </c>
      <c r="N4012" s="29" t="str">
        <f>_xlfn.XLOOKUP($B4012,mapping!$G$2:$G$5,mapping!$H$2:$H$5,,0)</f>
        <v>Senior</v>
      </c>
      <c r="O4012" s="29" t="str">
        <f>_xlfn.XLOOKUP($J4012,mapping!$D$2:$D$56,mapping!$E$2:$E$56,,0)</f>
        <v>United States</v>
      </c>
      <c r="P4012" s="29" t="str">
        <f>_xlfn.XLOOKUP($K4012,mapping!$P$2:$P$4,mapping!$Q$2:$Q$4,,0)</f>
        <v>Medium</v>
      </c>
      <c r="Q4012" s="29" t="str">
        <f>_xlfn.XLOOKUP($I4012,mapping!$M$2:$M$4,mapping!$N$2:$N$4,,0)</f>
        <v>Remote</v>
      </c>
    </row>
    <row r="4013" spans="1:17" x14ac:dyDescent="0.25">
      <c r="A4013" s="28">
        <v>2022</v>
      </c>
      <c r="B4013" s="29" t="s">
        <v>21</v>
      </c>
      <c r="C4013" s="29" t="s">
        <v>12</v>
      </c>
      <c r="D4013" s="29" t="s">
        <v>18</v>
      </c>
      <c r="E4013" s="28">
        <v>180000</v>
      </c>
      <c r="F4013" s="29" t="s">
        <v>14</v>
      </c>
      <c r="G4013" s="28">
        <v>180000</v>
      </c>
      <c r="H4013" s="29" t="s">
        <v>17</v>
      </c>
      <c r="I4013" s="28">
        <v>100</v>
      </c>
      <c r="J4013" s="29" t="s">
        <v>17</v>
      </c>
      <c r="K4013" s="29" t="s">
        <v>16</v>
      </c>
      <c r="L4013" s="29" t="str">
        <f>_xlfn.XLOOKUP($D4013,mapping!$B$2:$B$124,mapping!$A$2:$A$124,,0)</f>
        <v>Machine Learning Engineer</v>
      </c>
      <c r="M4013" s="29" t="str">
        <f>_xlfn.XLOOKUP($C4013,mapping!$J$2:$J$5,mapping!$K$2:$K$5,,0)</f>
        <v>Full-Time</v>
      </c>
      <c r="N4013" s="29" t="str">
        <f>_xlfn.XLOOKUP($B4013,mapping!$G$2:$G$5,mapping!$H$2:$H$5,,0)</f>
        <v>Senior</v>
      </c>
      <c r="O4013" s="29" t="str">
        <f>_xlfn.XLOOKUP($J4013,mapping!$D$2:$D$56,mapping!$E$2:$E$56,,0)</f>
        <v>United States</v>
      </c>
      <c r="P4013" s="29" t="str">
        <f>_xlfn.XLOOKUP($K4013,mapping!$P$2:$P$4,mapping!$Q$2:$Q$4,,0)</f>
        <v>Medium</v>
      </c>
      <c r="Q4013" s="29" t="str">
        <f>_xlfn.XLOOKUP($I4013,mapping!$M$2:$M$4,mapping!$N$2:$N$4,,0)</f>
        <v>Remote</v>
      </c>
    </row>
    <row r="4014" spans="1:17" x14ac:dyDescent="0.25">
      <c r="A4014" s="28">
        <v>2024</v>
      </c>
      <c r="B4014" s="29" t="s">
        <v>21</v>
      </c>
      <c r="C4014" s="29" t="s">
        <v>12</v>
      </c>
      <c r="D4014" s="29" t="s">
        <v>63</v>
      </c>
      <c r="E4014" s="28">
        <v>381500</v>
      </c>
      <c r="F4014" s="29" t="s">
        <v>14</v>
      </c>
      <c r="G4014" s="28">
        <v>381500</v>
      </c>
      <c r="H4014" s="29" t="s">
        <v>17</v>
      </c>
      <c r="I4014" s="28">
        <v>0</v>
      </c>
      <c r="J4014" s="29" t="s">
        <v>17</v>
      </c>
      <c r="K4014" s="29" t="s">
        <v>16</v>
      </c>
      <c r="L4014" s="29" t="str">
        <f>_xlfn.XLOOKUP($D4014,mapping!$B$2:$B$124,mapping!$A$2:$A$124,,0)</f>
        <v>Data Architect</v>
      </c>
      <c r="M4014" s="29" t="str">
        <f>_xlfn.XLOOKUP($C4014,mapping!$J$2:$J$5,mapping!$K$2:$K$5,,0)</f>
        <v>Full-Time</v>
      </c>
      <c r="N4014" s="29" t="str">
        <f>_xlfn.XLOOKUP($B4014,mapping!$G$2:$G$5,mapping!$H$2:$H$5,,0)</f>
        <v>Senior</v>
      </c>
      <c r="O4014" s="29" t="str">
        <f>_xlfn.XLOOKUP($J4014,mapping!$D$2:$D$56,mapping!$E$2:$E$56,,0)</f>
        <v>United States</v>
      </c>
      <c r="P4014" s="29" t="str">
        <f>_xlfn.XLOOKUP($K4014,mapping!$P$2:$P$4,mapping!$Q$2:$Q$4,,0)</f>
        <v>Medium</v>
      </c>
      <c r="Q4014" s="29" t="str">
        <f>_xlfn.XLOOKUP($I4014,mapping!$M$2:$M$4,mapping!$N$2:$N$4,,0)</f>
        <v>On-site</v>
      </c>
    </row>
    <row r="4015" spans="1:17" x14ac:dyDescent="0.25">
      <c r="A4015" s="28">
        <v>2023</v>
      </c>
      <c r="B4015" s="29" t="s">
        <v>21</v>
      </c>
      <c r="C4015" s="29" t="s">
        <v>12</v>
      </c>
      <c r="D4015" s="29" t="s">
        <v>107</v>
      </c>
      <c r="E4015" s="28">
        <v>1000000</v>
      </c>
      <c r="F4015" s="29" t="s">
        <v>200</v>
      </c>
      <c r="G4015" s="28">
        <v>29301</v>
      </c>
      <c r="H4015" s="29" t="s">
        <v>201</v>
      </c>
      <c r="I4015" s="28">
        <v>50</v>
      </c>
      <c r="J4015" s="29" t="s">
        <v>201</v>
      </c>
      <c r="K4015" s="29" t="s">
        <v>16</v>
      </c>
      <c r="L4015" s="29" t="str">
        <f>_xlfn.XLOOKUP($D4015,mapping!$B$2:$B$124,mapping!$A$2:$A$124,,0)</f>
        <v>Data Scientist</v>
      </c>
      <c r="M4015" s="29" t="str">
        <f>_xlfn.XLOOKUP($C4015,mapping!$J$2:$J$5,mapping!$K$2:$K$5,,0)</f>
        <v>Full-Time</v>
      </c>
      <c r="N4015" s="29" t="str">
        <f>_xlfn.XLOOKUP($B4015,mapping!$G$2:$G$5,mapping!$H$2:$H$5,,0)</f>
        <v>Senior</v>
      </c>
      <c r="O4015" s="29" t="str">
        <f>_xlfn.XLOOKUP($J4015,mapping!$D$2:$D$56,mapping!$E$2:$E$56,,0)</f>
        <v>Thailand</v>
      </c>
      <c r="P4015" s="29" t="str">
        <f>_xlfn.XLOOKUP($K4015,mapping!$P$2:$P$4,mapping!$Q$2:$Q$4,,0)</f>
        <v>Medium</v>
      </c>
      <c r="Q4015" s="29" t="str">
        <f>_xlfn.XLOOKUP($I4015,mapping!$M$2:$M$4,mapping!$N$2:$N$4,,0)</f>
        <v>Hybrid</v>
      </c>
    </row>
    <row r="4016" spans="1:17" x14ac:dyDescent="0.25">
      <c r="A4016" s="28">
        <v>2023</v>
      </c>
      <c r="B4016" s="29" t="s">
        <v>21</v>
      </c>
      <c r="C4016" s="29" t="s">
        <v>12</v>
      </c>
      <c r="D4016" s="29" t="s">
        <v>31</v>
      </c>
      <c r="E4016" s="28">
        <v>200000</v>
      </c>
      <c r="F4016" s="29" t="s">
        <v>14</v>
      </c>
      <c r="G4016" s="28">
        <v>200000</v>
      </c>
      <c r="H4016" s="29" t="s">
        <v>17</v>
      </c>
      <c r="I4016" s="28">
        <v>100</v>
      </c>
      <c r="J4016" s="29" t="s">
        <v>17</v>
      </c>
      <c r="K4016" s="29" t="s">
        <v>33</v>
      </c>
      <c r="L4016" s="29" t="str">
        <f>_xlfn.XLOOKUP($D4016,mapping!$B$2:$B$124,mapping!$A$2:$A$124,,0)</f>
        <v>Analytics Engineer</v>
      </c>
      <c r="M4016" s="29" t="str">
        <f>_xlfn.XLOOKUP($C4016,mapping!$J$2:$J$5,mapping!$K$2:$K$5,,0)</f>
        <v>Full-Time</v>
      </c>
      <c r="N4016" s="29" t="str">
        <f>_xlfn.XLOOKUP($B4016,mapping!$G$2:$G$5,mapping!$H$2:$H$5,,0)</f>
        <v>Senior</v>
      </c>
      <c r="O4016" s="29" t="str">
        <f>_xlfn.XLOOKUP($J4016,mapping!$D$2:$D$56,mapping!$E$2:$E$56,,0)</f>
        <v>United States</v>
      </c>
      <c r="P4016" s="29" t="str">
        <f>_xlfn.XLOOKUP($K4016,mapping!$P$2:$P$4,mapping!$Q$2:$Q$4,,0)</f>
        <v>Large</v>
      </c>
      <c r="Q4016" s="29" t="str">
        <f>_xlfn.XLOOKUP($I4016,mapping!$M$2:$M$4,mapping!$N$2:$N$4,,0)</f>
        <v>Remote</v>
      </c>
    </row>
    <row r="4017" spans="1:17" x14ac:dyDescent="0.25">
      <c r="A4017" s="28">
        <v>2022</v>
      </c>
      <c r="B4017" s="29" t="s">
        <v>21</v>
      </c>
      <c r="C4017" s="29" t="s">
        <v>12</v>
      </c>
      <c r="D4017" s="29" t="s">
        <v>22</v>
      </c>
      <c r="E4017" s="28">
        <v>38000</v>
      </c>
      <c r="F4017" s="29" t="s">
        <v>14</v>
      </c>
      <c r="G4017" s="28">
        <v>38000</v>
      </c>
      <c r="H4017" s="29" t="s">
        <v>17</v>
      </c>
      <c r="I4017" s="28">
        <v>100</v>
      </c>
      <c r="J4017" s="29" t="s">
        <v>17</v>
      </c>
      <c r="K4017" s="29" t="s">
        <v>16</v>
      </c>
      <c r="L4017" s="29" t="str">
        <f>_xlfn.XLOOKUP($D4017,mapping!$B$2:$B$124,mapping!$A$2:$A$124,,0)</f>
        <v>Data Scientist</v>
      </c>
      <c r="M4017" s="29" t="str">
        <f>_xlfn.XLOOKUP($C4017,mapping!$J$2:$J$5,mapping!$K$2:$K$5,,0)</f>
        <v>Full-Time</v>
      </c>
      <c r="N4017" s="29" t="str">
        <f>_xlfn.XLOOKUP($B4017,mapping!$G$2:$G$5,mapping!$H$2:$H$5,,0)</f>
        <v>Senior</v>
      </c>
      <c r="O4017" s="29" t="str">
        <f>_xlfn.XLOOKUP($J4017,mapping!$D$2:$D$56,mapping!$E$2:$E$56,,0)</f>
        <v>United States</v>
      </c>
      <c r="P4017" s="29" t="str">
        <f>_xlfn.XLOOKUP($K4017,mapping!$P$2:$P$4,mapping!$Q$2:$Q$4,,0)</f>
        <v>Medium</v>
      </c>
      <c r="Q4017" s="29" t="str">
        <f>_xlfn.XLOOKUP($I4017,mapping!$M$2:$M$4,mapping!$N$2:$N$4,,0)</f>
        <v>Remote</v>
      </c>
    </row>
    <row r="4018" spans="1:17" x14ac:dyDescent="0.25">
      <c r="A4018" s="28">
        <v>2023</v>
      </c>
      <c r="B4018" s="29" t="s">
        <v>21</v>
      </c>
      <c r="C4018" s="29" t="s">
        <v>12</v>
      </c>
      <c r="D4018" s="29" t="s">
        <v>22</v>
      </c>
      <c r="E4018" s="28">
        <v>135000</v>
      </c>
      <c r="F4018" s="29" t="s">
        <v>14</v>
      </c>
      <c r="G4018" s="28">
        <v>135000</v>
      </c>
      <c r="H4018" s="29" t="s">
        <v>17</v>
      </c>
      <c r="I4018" s="28">
        <v>100</v>
      </c>
      <c r="J4018" s="29" t="s">
        <v>17</v>
      </c>
      <c r="K4018" s="29" t="s">
        <v>16</v>
      </c>
      <c r="L4018" s="29" t="str">
        <f>_xlfn.XLOOKUP($D4018,mapping!$B$2:$B$124,mapping!$A$2:$A$124,,0)</f>
        <v>Data Scientist</v>
      </c>
      <c r="M4018" s="29" t="str">
        <f>_xlfn.XLOOKUP($C4018,mapping!$J$2:$J$5,mapping!$K$2:$K$5,,0)</f>
        <v>Full-Time</v>
      </c>
      <c r="N4018" s="29" t="str">
        <f>_xlfn.XLOOKUP($B4018,mapping!$G$2:$G$5,mapping!$H$2:$H$5,,0)</f>
        <v>Senior</v>
      </c>
      <c r="O4018" s="29" t="str">
        <f>_xlfn.XLOOKUP($J4018,mapping!$D$2:$D$56,mapping!$E$2:$E$56,,0)</f>
        <v>United States</v>
      </c>
      <c r="P4018" s="29" t="str">
        <f>_xlfn.XLOOKUP($K4018,mapping!$P$2:$P$4,mapping!$Q$2:$Q$4,,0)</f>
        <v>Medium</v>
      </c>
      <c r="Q4018" s="29" t="str">
        <f>_xlfn.XLOOKUP($I4018,mapping!$M$2:$M$4,mapping!$N$2:$N$4,,0)</f>
        <v>Remote</v>
      </c>
    </row>
    <row r="4019" spans="1:17" x14ac:dyDescent="0.25">
      <c r="A4019" s="28">
        <v>2022</v>
      </c>
      <c r="B4019" s="29" t="s">
        <v>21</v>
      </c>
      <c r="C4019" s="29" t="s">
        <v>12</v>
      </c>
      <c r="D4019" s="29" t="s">
        <v>63</v>
      </c>
      <c r="E4019" s="28">
        <v>102100</v>
      </c>
      <c r="F4019" s="29" t="s">
        <v>14</v>
      </c>
      <c r="G4019" s="28">
        <v>102100</v>
      </c>
      <c r="H4019" s="29" t="s">
        <v>17</v>
      </c>
      <c r="I4019" s="28">
        <v>0</v>
      </c>
      <c r="J4019" s="29" t="s">
        <v>17</v>
      </c>
      <c r="K4019" s="29" t="s">
        <v>16</v>
      </c>
      <c r="L4019" s="29" t="str">
        <f>_xlfn.XLOOKUP($D4019,mapping!$B$2:$B$124,mapping!$A$2:$A$124,,0)</f>
        <v>Data Architect</v>
      </c>
      <c r="M4019" s="29" t="str">
        <f>_xlfn.XLOOKUP($C4019,mapping!$J$2:$J$5,mapping!$K$2:$K$5,,0)</f>
        <v>Full-Time</v>
      </c>
      <c r="N4019" s="29" t="str">
        <f>_xlfn.XLOOKUP($B4019,mapping!$G$2:$G$5,mapping!$H$2:$H$5,,0)</f>
        <v>Senior</v>
      </c>
      <c r="O4019" s="29" t="str">
        <f>_xlfn.XLOOKUP($J4019,mapping!$D$2:$D$56,mapping!$E$2:$E$56,,0)</f>
        <v>United States</v>
      </c>
      <c r="P4019" s="29" t="str">
        <f>_xlfn.XLOOKUP($K4019,mapping!$P$2:$P$4,mapping!$Q$2:$Q$4,,0)</f>
        <v>Medium</v>
      </c>
      <c r="Q4019" s="29" t="str">
        <f>_xlfn.XLOOKUP($I4019,mapping!$M$2:$M$4,mapping!$N$2:$N$4,,0)</f>
        <v>On-site</v>
      </c>
    </row>
    <row r="4020" spans="1:17" x14ac:dyDescent="0.25">
      <c r="A4020" s="28">
        <v>2023</v>
      </c>
      <c r="B4020" s="29" t="s">
        <v>29</v>
      </c>
      <c r="C4020" s="29" t="s">
        <v>12</v>
      </c>
      <c r="D4020" s="29" t="s">
        <v>40</v>
      </c>
      <c r="E4020" s="28">
        <v>65000</v>
      </c>
      <c r="F4020" s="29" t="s">
        <v>14</v>
      </c>
      <c r="G4020" s="28">
        <v>65000</v>
      </c>
      <c r="H4020" s="29" t="s">
        <v>17</v>
      </c>
      <c r="I4020" s="28">
        <v>0</v>
      </c>
      <c r="J4020" s="29" t="s">
        <v>17</v>
      </c>
      <c r="K4020" s="29" t="s">
        <v>16</v>
      </c>
      <c r="L4020" s="29" t="str">
        <f>_xlfn.XLOOKUP($D4020,mapping!$B$2:$B$124,mapping!$A$2:$A$124,,0)</f>
        <v>Business Intelligence</v>
      </c>
      <c r="M4020" s="29" t="str">
        <f>_xlfn.XLOOKUP($C4020,mapping!$J$2:$J$5,mapping!$K$2:$K$5,,0)</f>
        <v>Full-Time</v>
      </c>
      <c r="N4020" s="29" t="str">
        <f>_xlfn.XLOOKUP($B4020,mapping!$G$2:$G$5,mapping!$H$2:$H$5,,0)</f>
        <v>Junior</v>
      </c>
      <c r="O4020" s="29" t="str">
        <f>_xlfn.XLOOKUP($J4020,mapping!$D$2:$D$56,mapping!$E$2:$E$56,,0)</f>
        <v>United States</v>
      </c>
      <c r="P4020" s="29" t="str">
        <f>_xlfn.XLOOKUP($K4020,mapping!$P$2:$P$4,mapping!$Q$2:$Q$4,,0)</f>
        <v>Medium</v>
      </c>
      <c r="Q4020" s="29" t="str">
        <f>_xlfn.XLOOKUP($I4020,mapping!$M$2:$M$4,mapping!$N$2:$N$4,,0)</f>
        <v>On-site</v>
      </c>
    </row>
    <row r="4021" spans="1:17" x14ac:dyDescent="0.25">
      <c r="A4021" s="28">
        <v>2023</v>
      </c>
      <c r="B4021" s="29" t="s">
        <v>21</v>
      </c>
      <c r="C4021" s="29" t="s">
        <v>12</v>
      </c>
      <c r="D4021" s="29" t="s">
        <v>23</v>
      </c>
      <c r="E4021" s="28">
        <v>170112</v>
      </c>
      <c r="F4021" s="29" t="s">
        <v>14</v>
      </c>
      <c r="G4021" s="28">
        <v>170112</v>
      </c>
      <c r="H4021" s="29" t="s">
        <v>17</v>
      </c>
      <c r="I4021" s="28">
        <v>0</v>
      </c>
      <c r="J4021" s="29" t="s">
        <v>17</v>
      </c>
      <c r="K4021" s="29" t="s">
        <v>16</v>
      </c>
      <c r="L4021" s="29" t="str">
        <f>_xlfn.XLOOKUP($D4021,mapping!$B$2:$B$124,mapping!$A$2:$A$124,,0)</f>
        <v>Researcher</v>
      </c>
      <c r="M4021" s="29" t="str">
        <f>_xlfn.XLOOKUP($C4021,mapping!$J$2:$J$5,mapping!$K$2:$K$5,,0)</f>
        <v>Full-Time</v>
      </c>
      <c r="N4021" s="29" t="str">
        <f>_xlfn.XLOOKUP($B4021,mapping!$G$2:$G$5,mapping!$H$2:$H$5,,0)</f>
        <v>Senior</v>
      </c>
      <c r="O4021" s="29" t="str">
        <f>_xlfn.XLOOKUP($J4021,mapping!$D$2:$D$56,mapping!$E$2:$E$56,,0)</f>
        <v>United States</v>
      </c>
      <c r="P4021" s="29" t="str">
        <f>_xlfn.XLOOKUP($K4021,mapping!$P$2:$P$4,mapping!$Q$2:$Q$4,,0)</f>
        <v>Medium</v>
      </c>
      <c r="Q4021" s="29" t="str">
        <f>_xlfn.XLOOKUP($I4021,mapping!$M$2:$M$4,mapping!$N$2:$N$4,,0)</f>
        <v>On-site</v>
      </c>
    </row>
    <row r="4022" spans="1:17" x14ac:dyDescent="0.25">
      <c r="A4022" s="28">
        <v>2024</v>
      </c>
      <c r="B4022" s="29" t="s">
        <v>11</v>
      </c>
      <c r="C4022" s="29" t="s">
        <v>12</v>
      </c>
      <c r="D4022" s="29" t="s">
        <v>59</v>
      </c>
      <c r="E4022" s="28">
        <v>100000</v>
      </c>
      <c r="F4022" s="29" t="s">
        <v>14</v>
      </c>
      <c r="G4022" s="28">
        <v>100000</v>
      </c>
      <c r="H4022" s="29" t="s">
        <v>17</v>
      </c>
      <c r="I4022" s="28">
        <v>0</v>
      </c>
      <c r="J4022" s="29" t="s">
        <v>17</v>
      </c>
      <c r="K4022" s="29" t="s">
        <v>16</v>
      </c>
      <c r="L4022" s="29" t="str">
        <f>_xlfn.XLOOKUP($D4022,mapping!$B$2:$B$124,mapping!$A$2:$A$124,,0)</f>
        <v>Data Specialist</v>
      </c>
      <c r="M4022" s="29" t="str">
        <f>_xlfn.XLOOKUP($C4022,mapping!$J$2:$J$5,mapping!$K$2:$K$5,,0)</f>
        <v>Full-Time</v>
      </c>
      <c r="N4022" s="29" t="str">
        <f>_xlfn.XLOOKUP($B4022,mapping!$G$2:$G$5,mapping!$H$2:$H$5,,0)</f>
        <v>Mid-Level</v>
      </c>
      <c r="O4022" s="29" t="str">
        <f>_xlfn.XLOOKUP($J4022,mapping!$D$2:$D$56,mapping!$E$2:$E$56,,0)</f>
        <v>United States</v>
      </c>
      <c r="P4022" s="29" t="str">
        <f>_xlfn.XLOOKUP($K4022,mapping!$P$2:$P$4,mapping!$Q$2:$Q$4,,0)</f>
        <v>Medium</v>
      </c>
      <c r="Q4022" s="29" t="str">
        <f>_xlfn.XLOOKUP($I4022,mapping!$M$2:$M$4,mapping!$N$2:$N$4,,0)</f>
        <v>On-site</v>
      </c>
    </row>
    <row r="4023" spans="1:17" x14ac:dyDescent="0.25">
      <c r="A4023" s="28">
        <v>2024</v>
      </c>
      <c r="B4023" s="29" t="s">
        <v>29</v>
      </c>
      <c r="C4023" s="29" t="s">
        <v>12</v>
      </c>
      <c r="D4023" s="29" t="s">
        <v>13</v>
      </c>
      <c r="E4023" s="28">
        <v>73756</v>
      </c>
      <c r="F4023" s="29" t="s">
        <v>14</v>
      </c>
      <c r="G4023" s="28">
        <v>73756</v>
      </c>
      <c r="H4023" s="29" t="s">
        <v>17</v>
      </c>
      <c r="I4023" s="28">
        <v>0</v>
      </c>
      <c r="J4023" s="29" t="s">
        <v>17</v>
      </c>
      <c r="K4023" s="29" t="s">
        <v>16</v>
      </c>
      <c r="L4023" s="29" t="str">
        <f>_xlfn.XLOOKUP($D4023,mapping!$B$2:$B$124,mapping!$A$2:$A$124,,0)</f>
        <v>Data Analyst</v>
      </c>
      <c r="M4023" s="29" t="str">
        <f>_xlfn.XLOOKUP($C4023,mapping!$J$2:$J$5,mapping!$K$2:$K$5,,0)</f>
        <v>Full-Time</v>
      </c>
      <c r="N4023" s="29" t="str">
        <f>_xlfn.XLOOKUP($B4023,mapping!$G$2:$G$5,mapping!$H$2:$H$5,,0)</f>
        <v>Junior</v>
      </c>
      <c r="O4023" s="29" t="str">
        <f>_xlfn.XLOOKUP($J4023,mapping!$D$2:$D$56,mapping!$E$2:$E$56,,0)</f>
        <v>United States</v>
      </c>
      <c r="P4023" s="29" t="str">
        <f>_xlfn.XLOOKUP($K4023,mapping!$P$2:$P$4,mapping!$Q$2:$Q$4,,0)</f>
        <v>Medium</v>
      </c>
      <c r="Q4023" s="29" t="str">
        <f>_xlfn.XLOOKUP($I4023,mapping!$M$2:$M$4,mapping!$N$2:$N$4,,0)</f>
        <v>On-site</v>
      </c>
    </row>
    <row r="4024" spans="1:17" x14ac:dyDescent="0.25">
      <c r="A4024" s="28">
        <v>2024</v>
      </c>
      <c r="B4024" s="29" t="s">
        <v>21</v>
      </c>
      <c r="C4024" s="29" t="s">
        <v>12</v>
      </c>
      <c r="D4024" s="29" t="s">
        <v>26</v>
      </c>
      <c r="E4024" s="28">
        <v>199700</v>
      </c>
      <c r="F4024" s="29" t="s">
        <v>14</v>
      </c>
      <c r="G4024" s="28">
        <v>199700</v>
      </c>
      <c r="H4024" s="29" t="s">
        <v>17</v>
      </c>
      <c r="I4024" s="28">
        <v>0</v>
      </c>
      <c r="J4024" s="29" t="s">
        <v>17</v>
      </c>
      <c r="K4024" s="29" t="s">
        <v>16</v>
      </c>
      <c r="L4024" s="29" t="str">
        <f>_xlfn.XLOOKUP($D4024,mapping!$B$2:$B$124,mapping!$A$2:$A$124,,0)</f>
        <v>Data Engineer</v>
      </c>
      <c r="M4024" s="29" t="str">
        <f>_xlfn.XLOOKUP($C4024,mapping!$J$2:$J$5,mapping!$K$2:$K$5,,0)</f>
        <v>Full-Time</v>
      </c>
      <c r="N4024" s="29" t="str">
        <f>_xlfn.XLOOKUP($B4024,mapping!$G$2:$G$5,mapping!$H$2:$H$5,,0)</f>
        <v>Senior</v>
      </c>
      <c r="O4024" s="29" t="str">
        <f>_xlfn.XLOOKUP($J4024,mapping!$D$2:$D$56,mapping!$E$2:$E$56,,0)</f>
        <v>United States</v>
      </c>
      <c r="P4024" s="29" t="str">
        <f>_xlfn.XLOOKUP($K4024,mapping!$P$2:$P$4,mapping!$Q$2:$Q$4,,0)</f>
        <v>Medium</v>
      </c>
      <c r="Q4024" s="29" t="str">
        <f>_xlfn.XLOOKUP($I4024,mapping!$M$2:$M$4,mapping!$N$2:$N$4,,0)</f>
        <v>On-site</v>
      </c>
    </row>
    <row r="4025" spans="1:17" x14ac:dyDescent="0.25">
      <c r="A4025" s="28">
        <v>2023</v>
      </c>
      <c r="B4025" s="29" t="s">
        <v>21</v>
      </c>
      <c r="C4025" s="29" t="s">
        <v>12</v>
      </c>
      <c r="D4025" s="29" t="s">
        <v>39</v>
      </c>
      <c r="E4025" s="28">
        <v>170000</v>
      </c>
      <c r="F4025" s="29" t="s">
        <v>185</v>
      </c>
      <c r="G4025" s="28">
        <v>114979</v>
      </c>
      <c r="H4025" s="29" t="s">
        <v>15</v>
      </c>
      <c r="I4025" s="28">
        <v>100</v>
      </c>
      <c r="J4025" s="29" t="s">
        <v>15</v>
      </c>
      <c r="K4025" s="29" t="s">
        <v>33</v>
      </c>
      <c r="L4025" s="29" t="str">
        <f>_xlfn.XLOOKUP($D4025,mapping!$B$2:$B$124,mapping!$A$2:$A$124,,0)</f>
        <v>Machine Learning Engineer</v>
      </c>
      <c r="M4025" s="29" t="str">
        <f>_xlfn.XLOOKUP($C4025,mapping!$J$2:$J$5,mapping!$K$2:$K$5,,0)</f>
        <v>Full-Time</v>
      </c>
      <c r="N4025" s="29" t="str">
        <f>_xlfn.XLOOKUP($B4025,mapping!$G$2:$G$5,mapping!$H$2:$H$5,,0)</f>
        <v>Senior</v>
      </c>
      <c r="O4025" s="29" t="str">
        <f>_xlfn.XLOOKUP($J4025,mapping!$D$2:$D$56,mapping!$E$2:$E$56,,0)</f>
        <v>Australia</v>
      </c>
      <c r="P4025" s="29" t="str">
        <f>_xlfn.XLOOKUP($K4025,mapping!$P$2:$P$4,mapping!$Q$2:$Q$4,,0)</f>
        <v>Large</v>
      </c>
      <c r="Q4025" s="29" t="str">
        <f>_xlfn.XLOOKUP($I4025,mapping!$M$2:$M$4,mapping!$N$2:$N$4,,0)</f>
        <v>Remote</v>
      </c>
    </row>
    <row r="4026" spans="1:17" x14ac:dyDescent="0.25">
      <c r="A4026" s="28">
        <v>2023</v>
      </c>
      <c r="B4026" s="29" t="s">
        <v>25</v>
      </c>
      <c r="C4026" s="29" t="s">
        <v>12</v>
      </c>
      <c r="D4026" s="29" t="s">
        <v>62</v>
      </c>
      <c r="E4026" s="28">
        <v>172200</v>
      </c>
      <c r="F4026" s="29" t="s">
        <v>14</v>
      </c>
      <c r="G4026" s="28">
        <v>172200</v>
      </c>
      <c r="H4026" s="29" t="s">
        <v>17</v>
      </c>
      <c r="I4026" s="28">
        <v>0</v>
      </c>
      <c r="J4026" s="29" t="s">
        <v>17</v>
      </c>
      <c r="K4026" s="29" t="s">
        <v>16</v>
      </c>
      <c r="L4026" s="29" t="str">
        <f>_xlfn.XLOOKUP($D4026,mapping!$B$2:$B$124,mapping!$A$2:$A$124,,0)</f>
        <v>Business Intelligence</v>
      </c>
      <c r="M4026" s="29" t="str">
        <f>_xlfn.XLOOKUP($C4026,mapping!$J$2:$J$5,mapping!$K$2:$K$5,,0)</f>
        <v>Full-Time</v>
      </c>
      <c r="N4026" s="29" t="str">
        <f>_xlfn.XLOOKUP($B4026,mapping!$G$2:$G$5,mapping!$H$2:$H$5,,0)</f>
        <v>Executive</v>
      </c>
      <c r="O4026" s="29" t="str">
        <f>_xlfn.XLOOKUP($J4026,mapping!$D$2:$D$56,mapping!$E$2:$E$56,,0)</f>
        <v>United States</v>
      </c>
      <c r="P4026" s="29" t="str">
        <f>_xlfn.XLOOKUP($K4026,mapping!$P$2:$P$4,mapping!$Q$2:$Q$4,,0)</f>
        <v>Medium</v>
      </c>
      <c r="Q4026" s="29" t="str">
        <f>_xlfn.XLOOKUP($I4026,mapping!$M$2:$M$4,mapping!$N$2:$N$4,,0)</f>
        <v>On-site</v>
      </c>
    </row>
    <row r="4027" spans="1:17" x14ac:dyDescent="0.25">
      <c r="A4027" s="28">
        <v>2023</v>
      </c>
      <c r="B4027" s="29" t="s">
        <v>21</v>
      </c>
      <c r="C4027" s="29" t="s">
        <v>12</v>
      </c>
      <c r="D4027" s="29" t="s">
        <v>18</v>
      </c>
      <c r="E4027" s="28">
        <v>176100</v>
      </c>
      <c r="F4027" s="29" t="s">
        <v>14</v>
      </c>
      <c r="G4027" s="28">
        <v>176100</v>
      </c>
      <c r="H4027" s="29" t="s">
        <v>17</v>
      </c>
      <c r="I4027" s="28">
        <v>0</v>
      </c>
      <c r="J4027" s="29" t="s">
        <v>17</v>
      </c>
      <c r="K4027" s="29" t="s">
        <v>33</v>
      </c>
      <c r="L4027" s="29" t="str">
        <f>_xlfn.XLOOKUP($D4027,mapping!$B$2:$B$124,mapping!$A$2:$A$124,,0)</f>
        <v>Machine Learning Engineer</v>
      </c>
      <c r="M4027" s="29" t="str">
        <f>_xlfn.XLOOKUP($C4027,mapping!$J$2:$J$5,mapping!$K$2:$K$5,,0)</f>
        <v>Full-Time</v>
      </c>
      <c r="N4027" s="29" t="str">
        <f>_xlfn.XLOOKUP($B4027,mapping!$G$2:$G$5,mapping!$H$2:$H$5,,0)</f>
        <v>Senior</v>
      </c>
      <c r="O4027" s="29" t="str">
        <f>_xlfn.XLOOKUP($J4027,mapping!$D$2:$D$56,mapping!$E$2:$E$56,,0)</f>
        <v>United States</v>
      </c>
      <c r="P4027" s="29" t="str">
        <f>_xlfn.XLOOKUP($K4027,mapping!$P$2:$P$4,mapping!$Q$2:$Q$4,,0)</f>
        <v>Large</v>
      </c>
      <c r="Q4027" s="29" t="str">
        <f>_xlfn.XLOOKUP($I4027,mapping!$M$2:$M$4,mapping!$N$2:$N$4,,0)</f>
        <v>On-site</v>
      </c>
    </row>
    <row r="4028" spans="1:17" x14ac:dyDescent="0.25">
      <c r="A4028" s="28">
        <v>2023</v>
      </c>
      <c r="B4028" s="29" t="s">
        <v>11</v>
      </c>
      <c r="C4028" s="29" t="s">
        <v>12</v>
      </c>
      <c r="D4028" s="29" t="s">
        <v>176</v>
      </c>
      <c r="E4028" s="28">
        <v>130000</v>
      </c>
      <c r="F4028" s="29" t="s">
        <v>14</v>
      </c>
      <c r="G4028" s="28">
        <v>130000</v>
      </c>
      <c r="H4028" s="29" t="s">
        <v>17</v>
      </c>
      <c r="I4028" s="28">
        <v>100</v>
      </c>
      <c r="J4028" s="29" t="s">
        <v>17</v>
      </c>
      <c r="K4028" s="29" t="s">
        <v>16</v>
      </c>
      <c r="L4028" s="29" t="str">
        <f>_xlfn.XLOOKUP($D4028,mapping!$B$2:$B$124,mapping!$A$2:$A$124,,0)</f>
        <v>Data Engineer</v>
      </c>
      <c r="M4028" s="29" t="str">
        <f>_xlfn.XLOOKUP($C4028,mapping!$J$2:$J$5,mapping!$K$2:$K$5,,0)</f>
        <v>Full-Time</v>
      </c>
      <c r="N4028" s="29" t="str">
        <f>_xlfn.XLOOKUP($B4028,mapping!$G$2:$G$5,mapping!$H$2:$H$5,,0)</f>
        <v>Mid-Level</v>
      </c>
      <c r="O4028" s="29" t="str">
        <f>_xlfn.XLOOKUP($J4028,mapping!$D$2:$D$56,mapping!$E$2:$E$56,,0)</f>
        <v>United States</v>
      </c>
      <c r="P4028" s="29" t="str">
        <f>_xlfn.XLOOKUP($K4028,mapping!$P$2:$P$4,mapping!$Q$2:$Q$4,,0)</f>
        <v>Medium</v>
      </c>
      <c r="Q4028" s="29" t="str">
        <f>_xlfn.XLOOKUP($I4028,mapping!$M$2:$M$4,mapping!$N$2:$N$4,,0)</f>
        <v>Remote</v>
      </c>
    </row>
    <row r="4029" spans="1:17" x14ac:dyDescent="0.25">
      <c r="A4029" s="28">
        <v>2024</v>
      </c>
      <c r="B4029" s="29" t="s">
        <v>29</v>
      </c>
      <c r="C4029" s="29" t="s">
        <v>12</v>
      </c>
      <c r="D4029" s="29" t="s">
        <v>22</v>
      </c>
      <c r="E4029" s="28">
        <v>82915</v>
      </c>
      <c r="F4029" s="29" t="s">
        <v>14</v>
      </c>
      <c r="G4029" s="28">
        <v>82915</v>
      </c>
      <c r="H4029" s="29" t="s">
        <v>17</v>
      </c>
      <c r="I4029" s="28">
        <v>0</v>
      </c>
      <c r="J4029" s="29" t="s">
        <v>17</v>
      </c>
      <c r="K4029" s="29" t="s">
        <v>16</v>
      </c>
      <c r="L4029" s="29" t="str">
        <f>_xlfn.XLOOKUP($D4029,mapping!$B$2:$B$124,mapping!$A$2:$A$124,,0)</f>
        <v>Data Scientist</v>
      </c>
      <c r="M4029" s="29" t="str">
        <f>_xlfn.XLOOKUP($C4029,mapping!$J$2:$J$5,mapping!$K$2:$K$5,,0)</f>
        <v>Full-Time</v>
      </c>
      <c r="N4029" s="29" t="str">
        <f>_xlfn.XLOOKUP($B4029,mapping!$G$2:$G$5,mapping!$H$2:$H$5,,0)</f>
        <v>Junior</v>
      </c>
      <c r="O4029" s="29" t="str">
        <f>_xlfn.XLOOKUP($J4029,mapping!$D$2:$D$56,mapping!$E$2:$E$56,,0)</f>
        <v>United States</v>
      </c>
      <c r="P4029" s="29" t="str">
        <f>_xlfn.XLOOKUP($K4029,mapping!$P$2:$P$4,mapping!$Q$2:$Q$4,,0)</f>
        <v>Medium</v>
      </c>
      <c r="Q4029" s="29" t="str">
        <f>_xlfn.XLOOKUP($I4029,mapping!$M$2:$M$4,mapping!$N$2:$N$4,,0)</f>
        <v>On-site</v>
      </c>
    </row>
    <row r="4030" spans="1:17" x14ac:dyDescent="0.25">
      <c r="A4030" s="28">
        <v>2023</v>
      </c>
      <c r="B4030" s="29" t="s">
        <v>21</v>
      </c>
      <c r="C4030" s="29" t="s">
        <v>12</v>
      </c>
      <c r="D4030" s="29" t="s">
        <v>22</v>
      </c>
      <c r="E4030" s="28">
        <v>210000</v>
      </c>
      <c r="F4030" s="29" t="s">
        <v>14</v>
      </c>
      <c r="G4030" s="28">
        <v>210000</v>
      </c>
      <c r="H4030" s="29" t="s">
        <v>17</v>
      </c>
      <c r="I4030" s="28">
        <v>100</v>
      </c>
      <c r="J4030" s="29" t="s">
        <v>17</v>
      </c>
      <c r="K4030" s="29" t="s">
        <v>16</v>
      </c>
      <c r="L4030" s="29" t="str">
        <f>_xlfn.XLOOKUP($D4030,mapping!$B$2:$B$124,mapping!$A$2:$A$124,,0)</f>
        <v>Data Scientist</v>
      </c>
      <c r="M4030" s="29" t="str">
        <f>_xlfn.XLOOKUP($C4030,mapping!$J$2:$J$5,mapping!$K$2:$K$5,,0)</f>
        <v>Full-Time</v>
      </c>
      <c r="N4030" s="29" t="str">
        <f>_xlfn.XLOOKUP($B4030,mapping!$G$2:$G$5,mapping!$H$2:$H$5,,0)</f>
        <v>Senior</v>
      </c>
      <c r="O4030" s="29" t="str">
        <f>_xlfn.XLOOKUP($J4030,mapping!$D$2:$D$56,mapping!$E$2:$E$56,,0)</f>
        <v>United States</v>
      </c>
      <c r="P4030" s="29" t="str">
        <f>_xlfn.XLOOKUP($K4030,mapping!$P$2:$P$4,mapping!$Q$2:$Q$4,,0)</f>
        <v>Medium</v>
      </c>
      <c r="Q4030" s="29" t="str">
        <f>_xlfn.XLOOKUP($I4030,mapping!$M$2:$M$4,mapping!$N$2:$N$4,,0)</f>
        <v>Remote</v>
      </c>
    </row>
    <row r="4031" spans="1:17" x14ac:dyDescent="0.25">
      <c r="A4031" s="28">
        <v>2024</v>
      </c>
      <c r="B4031" s="29" t="s">
        <v>11</v>
      </c>
      <c r="C4031" s="29" t="s">
        <v>12</v>
      </c>
      <c r="D4031" s="29" t="s">
        <v>22</v>
      </c>
      <c r="E4031" s="28">
        <v>166000</v>
      </c>
      <c r="F4031" s="29" t="s">
        <v>14</v>
      </c>
      <c r="G4031" s="28">
        <v>166000</v>
      </c>
      <c r="H4031" s="29" t="s">
        <v>17</v>
      </c>
      <c r="I4031" s="28">
        <v>0</v>
      </c>
      <c r="J4031" s="29" t="s">
        <v>17</v>
      </c>
      <c r="K4031" s="29" t="s">
        <v>16</v>
      </c>
      <c r="L4031" s="29" t="str">
        <f>_xlfn.XLOOKUP($D4031,mapping!$B$2:$B$124,mapping!$A$2:$A$124,,0)</f>
        <v>Data Scientist</v>
      </c>
      <c r="M4031" s="29" t="str">
        <f>_xlfn.XLOOKUP($C4031,mapping!$J$2:$J$5,mapping!$K$2:$K$5,,0)</f>
        <v>Full-Time</v>
      </c>
      <c r="N4031" s="29" t="str">
        <f>_xlfn.XLOOKUP($B4031,mapping!$G$2:$G$5,mapping!$H$2:$H$5,,0)</f>
        <v>Mid-Level</v>
      </c>
      <c r="O4031" s="29" t="str">
        <f>_xlfn.XLOOKUP($J4031,mapping!$D$2:$D$56,mapping!$E$2:$E$56,,0)</f>
        <v>United States</v>
      </c>
      <c r="P4031" s="29" t="str">
        <f>_xlfn.XLOOKUP($K4031,mapping!$P$2:$P$4,mapping!$Q$2:$Q$4,,0)</f>
        <v>Medium</v>
      </c>
      <c r="Q4031" s="29" t="str">
        <f>_xlfn.XLOOKUP($I4031,mapping!$M$2:$M$4,mapping!$N$2:$N$4,,0)</f>
        <v>On-site</v>
      </c>
    </row>
    <row r="4032" spans="1:17" x14ac:dyDescent="0.25">
      <c r="A4032" s="28">
        <v>2023</v>
      </c>
      <c r="B4032" s="29" t="s">
        <v>21</v>
      </c>
      <c r="C4032" s="29" t="s">
        <v>12</v>
      </c>
      <c r="D4032" s="29" t="s">
        <v>63</v>
      </c>
      <c r="E4032" s="28">
        <v>306000</v>
      </c>
      <c r="F4032" s="29" t="s">
        <v>14</v>
      </c>
      <c r="G4032" s="28">
        <v>306000</v>
      </c>
      <c r="H4032" s="29" t="s">
        <v>17</v>
      </c>
      <c r="I4032" s="28">
        <v>100</v>
      </c>
      <c r="J4032" s="29" t="s">
        <v>17</v>
      </c>
      <c r="K4032" s="29" t="s">
        <v>16</v>
      </c>
      <c r="L4032" s="29" t="str">
        <f>_xlfn.XLOOKUP($D4032,mapping!$B$2:$B$124,mapping!$A$2:$A$124,,0)</f>
        <v>Data Architect</v>
      </c>
      <c r="M4032" s="29" t="str">
        <f>_xlfn.XLOOKUP($C4032,mapping!$J$2:$J$5,mapping!$K$2:$K$5,,0)</f>
        <v>Full-Time</v>
      </c>
      <c r="N4032" s="29" t="str">
        <f>_xlfn.XLOOKUP($B4032,mapping!$G$2:$G$5,mapping!$H$2:$H$5,,0)</f>
        <v>Senior</v>
      </c>
      <c r="O4032" s="29" t="str">
        <f>_xlfn.XLOOKUP($J4032,mapping!$D$2:$D$56,mapping!$E$2:$E$56,,0)</f>
        <v>United States</v>
      </c>
      <c r="P4032" s="29" t="str">
        <f>_xlfn.XLOOKUP($K4032,mapping!$P$2:$P$4,mapping!$Q$2:$Q$4,,0)</f>
        <v>Medium</v>
      </c>
      <c r="Q4032" s="29" t="str">
        <f>_xlfn.XLOOKUP($I4032,mapping!$M$2:$M$4,mapping!$N$2:$N$4,,0)</f>
        <v>Remote</v>
      </c>
    </row>
    <row r="4033" spans="1:17" x14ac:dyDescent="0.25">
      <c r="A4033" s="28">
        <v>2023</v>
      </c>
      <c r="B4033" s="29" t="s">
        <v>21</v>
      </c>
      <c r="C4033" s="29" t="s">
        <v>12</v>
      </c>
      <c r="D4033" s="29" t="s">
        <v>22</v>
      </c>
      <c r="E4033" s="28">
        <v>162000</v>
      </c>
      <c r="F4033" s="29" t="s">
        <v>14</v>
      </c>
      <c r="G4033" s="28">
        <v>162000</v>
      </c>
      <c r="H4033" s="29" t="s">
        <v>17</v>
      </c>
      <c r="I4033" s="28">
        <v>0</v>
      </c>
      <c r="J4033" s="29" t="s">
        <v>17</v>
      </c>
      <c r="K4033" s="29" t="s">
        <v>16</v>
      </c>
      <c r="L4033" s="29" t="str">
        <f>_xlfn.XLOOKUP($D4033,mapping!$B$2:$B$124,mapping!$A$2:$A$124,,0)</f>
        <v>Data Scientist</v>
      </c>
      <c r="M4033" s="29" t="str">
        <f>_xlfn.XLOOKUP($C4033,mapping!$J$2:$J$5,mapping!$K$2:$K$5,,0)</f>
        <v>Full-Time</v>
      </c>
      <c r="N4033" s="29" t="str">
        <f>_xlfn.XLOOKUP($B4033,mapping!$G$2:$G$5,mapping!$H$2:$H$5,,0)</f>
        <v>Senior</v>
      </c>
      <c r="O4033" s="29" t="str">
        <f>_xlfn.XLOOKUP($J4033,mapping!$D$2:$D$56,mapping!$E$2:$E$56,,0)</f>
        <v>United States</v>
      </c>
      <c r="P4033" s="29" t="str">
        <f>_xlfn.XLOOKUP($K4033,mapping!$P$2:$P$4,mapping!$Q$2:$Q$4,,0)</f>
        <v>Medium</v>
      </c>
      <c r="Q4033" s="29" t="str">
        <f>_xlfn.XLOOKUP($I4033,mapping!$M$2:$M$4,mapping!$N$2:$N$4,,0)</f>
        <v>On-site</v>
      </c>
    </row>
    <row r="4034" spans="1:17" x14ac:dyDescent="0.25">
      <c r="A4034" s="28">
        <v>2023</v>
      </c>
      <c r="B4034" s="29" t="s">
        <v>11</v>
      </c>
      <c r="C4034" s="29" t="s">
        <v>12</v>
      </c>
      <c r="D4034" s="29" t="s">
        <v>26</v>
      </c>
      <c r="E4034" s="28">
        <v>90000</v>
      </c>
      <c r="F4034" s="29" t="s">
        <v>27</v>
      </c>
      <c r="G4034" s="28">
        <v>110736</v>
      </c>
      <c r="H4034" s="29" t="s">
        <v>28</v>
      </c>
      <c r="I4034" s="28">
        <v>100</v>
      </c>
      <c r="J4034" s="29" t="s">
        <v>28</v>
      </c>
      <c r="K4034" s="29" t="s">
        <v>16</v>
      </c>
      <c r="L4034" s="29" t="str">
        <f>_xlfn.XLOOKUP($D4034,mapping!$B$2:$B$124,mapping!$A$2:$A$124,,0)</f>
        <v>Data Engineer</v>
      </c>
      <c r="M4034" s="29" t="str">
        <f>_xlfn.XLOOKUP($C4034,mapping!$J$2:$J$5,mapping!$K$2:$K$5,,0)</f>
        <v>Full-Time</v>
      </c>
      <c r="N4034" s="29" t="str">
        <f>_xlfn.XLOOKUP($B4034,mapping!$G$2:$G$5,mapping!$H$2:$H$5,,0)</f>
        <v>Mid-Level</v>
      </c>
      <c r="O4034" s="29" t="str">
        <f>_xlfn.XLOOKUP($J4034,mapping!$D$2:$D$56,mapping!$E$2:$E$56,,0)</f>
        <v>United Kingdom</v>
      </c>
      <c r="P4034" s="29" t="str">
        <f>_xlfn.XLOOKUP($K4034,mapping!$P$2:$P$4,mapping!$Q$2:$Q$4,,0)</f>
        <v>Medium</v>
      </c>
      <c r="Q4034" s="29" t="str">
        <f>_xlfn.XLOOKUP($I4034,mapping!$M$2:$M$4,mapping!$N$2:$N$4,,0)</f>
        <v>Remote</v>
      </c>
    </row>
    <row r="4035" spans="1:17" x14ac:dyDescent="0.25">
      <c r="A4035" s="28">
        <v>2024</v>
      </c>
      <c r="B4035" s="29" t="s">
        <v>21</v>
      </c>
      <c r="C4035" s="29" t="s">
        <v>12</v>
      </c>
      <c r="D4035" s="29" t="s">
        <v>18</v>
      </c>
      <c r="E4035" s="28">
        <v>212000</v>
      </c>
      <c r="F4035" s="29" t="s">
        <v>14</v>
      </c>
      <c r="G4035" s="28">
        <v>212000</v>
      </c>
      <c r="H4035" s="29" t="s">
        <v>83</v>
      </c>
      <c r="I4035" s="28">
        <v>0</v>
      </c>
      <c r="J4035" s="29" t="s">
        <v>83</v>
      </c>
      <c r="K4035" s="29" t="s">
        <v>16</v>
      </c>
      <c r="L4035" s="29" t="str">
        <f>_xlfn.XLOOKUP($D4035,mapping!$B$2:$B$124,mapping!$A$2:$A$124,,0)</f>
        <v>Machine Learning Engineer</v>
      </c>
      <c r="M4035" s="29" t="str">
        <f>_xlfn.XLOOKUP($C4035,mapping!$J$2:$J$5,mapping!$K$2:$K$5,,0)</f>
        <v>Full-Time</v>
      </c>
      <c r="N4035" s="29" t="str">
        <f>_xlfn.XLOOKUP($B4035,mapping!$G$2:$G$5,mapping!$H$2:$H$5,,0)</f>
        <v>Senior</v>
      </c>
      <c r="O4035" s="29" t="str">
        <f>_xlfn.XLOOKUP($J4035,mapping!$D$2:$D$56,mapping!$E$2:$E$56,,0)</f>
        <v>Egypt</v>
      </c>
      <c r="P4035" s="29" t="str">
        <f>_xlfn.XLOOKUP($K4035,mapping!$P$2:$P$4,mapping!$Q$2:$Q$4,,0)</f>
        <v>Medium</v>
      </c>
      <c r="Q4035" s="29" t="str">
        <f>_xlfn.XLOOKUP($I4035,mapping!$M$2:$M$4,mapping!$N$2:$N$4,,0)</f>
        <v>On-site</v>
      </c>
    </row>
    <row r="4036" spans="1:17" x14ac:dyDescent="0.25">
      <c r="A4036" s="28">
        <v>2024</v>
      </c>
      <c r="B4036" s="29" t="s">
        <v>11</v>
      </c>
      <c r="C4036" s="29" t="s">
        <v>12</v>
      </c>
      <c r="D4036" s="29" t="s">
        <v>13</v>
      </c>
      <c r="E4036" s="28">
        <v>65000</v>
      </c>
      <c r="F4036" s="29" t="s">
        <v>14</v>
      </c>
      <c r="G4036" s="28">
        <v>65000</v>
      </c>
      <c r="H4036" s="29" t="s">
        <v>17</v>
      </c>
      <c r="I4036" s="28">
        <v>0</v>
      </c>
      <c r="J4036" s="29" t="s">
        <v>17</v>
      </c>
      <c r="K4036" s="29" t="s">
        <v>16</v>
      </c>
      <c r="L4036" s="29" t="str">
        <f>_xlfn.XLOOKUP($D4036,mapping!$B$2:$B$124,mapping!$A$2:$A$124,,0)</f>
        <v>Data Analyst</v>
      </c>
      <c r="M4036" s="29" t="str">
        <f>_xlfn.XLOOKUP($C4036,mapping!$J$2:$J$5,mapping!$K$2:$K$5,,0)</f>
        <v>Full-Time</v>
      </c>
      <c r="N4036" s="29" t="str">
        <f>_xlfn.XLOOKUP($B4036,mapping!$G$2:$G$5,mapping!$H$2:$H$5,,0)</f>
        <v>Mid-Level</v>
      </c>
      <c r="O4036" s="29" t="str">
        <f>_xlfn.XLOOKUP($J4036,mapping!$D$2:$D$56,mapping!$E$2:$E$56,,0)</f>
        <v>United States</v>
      </c>
      <c r="P4036" s="29" t="str">
        <f>_xlfn.XLOOKUP($K4036,mapping!$P$2:$P$4,mapping!$Q$2:$Q$4,,0)</f>
        <v>Medium</v>
      </c>
      <c r="Q4036" s="29" t="str">
        <f>_xlfn.XLOOKUP($I4036,mapping!$M$2:$M$4,mapping!$N$2:$N$4,,0)</f>
        <v>On-site</v>
      </c>
    </row>
    <row r="4037" spans="1:17" x14ac:dyDescent="0.25">
      <c r="A4037" s="28">
        <v>2024</v>
      </c>
      <c r="B4037" s="29" t="s">
        <v>11</v>
      </c>
      <c r="C4037" s="29" t="s">
        <v>12</v>
      </c>
      <c r="D4037" s="29" t="s">
        <v>51</v>
      </c>
      <c r="E4037" s="28">
        <v>250000</v>
      </c>
      <c r="F4037" s="29" t="s">
        <v>14</v>
      </c>
      <c r="G4037" s="28">
        <v>250000</v>
      </c>
      <c r="H4037" s="29" t="s">
        <v>17</v>
      </c>
      <c r="I4037" s="28">
        <v>0</v>
      </c>
      <c r="J4037" s="29" t="s">
        <v>17</v>
      </c>
      <c r="K4037" s="29" t="s">
        <v>16</v>
      </c>
      <c r="L4037" s="29" t="str">
        <f>_xlfn.XLOOKUP($D4037,mapping!$B$2:$B$124,mapping!$A$2:$A$124,,0)</f>
        <v>Applied Scientist</v>
      </c>
      <c r="M4037" s="29" t="str">
        <f>_xlfn.XLOOKUP($C4037,mapping!$J$2:$J$5,mapping!$K$2:$K$5,,0)</f>
        <v>Full-Time</v>
      </c>
      <c r="N4037" s="29" t="str">
        <f>_xlfn.XLOOKUP($B4037,mapping!$G$2:$G$5,mapping!$H$2:$H$5,,0)</f>
        <v>Mid-Level</v>
      </c>
      <c r="O4037" s="29" t="str">
        <f>_xlfn.XLOOKUP($J4037,mapping!$D$2:$D$56,mapping!$E$2:$E$56,,0)</f>
        <v>United States</v>
      </c>
      <c r="P4037" s="29" t="str">
        <f>_xlfn.XLOOKUP($K4037,mapping!$P$2:$P$4,mapping!$Q$2:$Q$4,,0)</f>
        <v>Medium</v>
      </c>
      <c r="Q4037" s="29" t="str">
        <f>_xlfn.XLOOKUP($I4037,mapping!$M$2:$M$4,mapping!$N$2:$N$4,,0)</f>
        <v>On-site</v>
      </c>
    </row>
    <row r="4038" spans="1:17" x14ac:dyDescent="0.25">
      <c r="A4038" s="28">
        <v>2023</v>
      </c>
      <c r="B4038" s="29" t="s">
        <v>21</v>
      </c>
      <c r="C4038" s="29" t="s">
        <v>12</v>
      </c>
      <c r="D4038" s="29" t="s">
        <v>26</v>
      </c>
      <c r="E4038" s="28">
        <v>81500</v>
      </c>
      <c r="F4038" s="29" t="s">
        <v>14</v>
      </c>
      <c r="G4038" s="28">
        <v>81500</v>
      </c>
      <c r="H4038" s="29" t="s">
        <v>17</v>
      </c>
      <c r="I4038" s="28">
        <v>0</v>
      </c>
      <c r="J4038" s="29" t="s">
        <v>17</v>
      </c>
      <c r="K4038" s="29" t="s">
        <v>16</v>
      </c>
      <c r="L4038" s="29" t="str">
        <f>_xlfn.XLOOKUP($D4038,mapping!$B$2:$B$124,mapping!$A$2:$A$124,,0)</f>
        <v>Data Engineer</v>
      </c>
      <c r="M4038" s="29" t="str">
        <f>_xlfn.XLOOKUP($C4038,mapping!$J$2:$J$5,mapping!$K$2:$K$5,,0)</f>
        <v>Full-Time</v>
      </c>
      <c r="N4038" s="29" t="str">
        <f>_xlfn.XLOOKUP($B4038,mapping!$G$2:$G$5,mapping!$H$2:$H$5,,0)</f>
        <v>Senior</v>
      </c>
      <c r="O4038" s="29" t="str">
        <f>_xlfn.XLOOKUP($J4038,mapping!$D$2:$D$56,mapping!$E$2:$E$56,,0)</f>
        <v>United States</v>
      </c>
      <c r="P4038" s="29" t="str">
        <f>_xlfn.XLOOKUP($K4038,mapping!$P$2:$P$4,mapping!$Q$2:$Q$4,,0)</f>
        <v>Medium</v>
      </c>
      <c r="Q4038" s="29" t="str">
        <f>_xlfn.XLOOKUP($I4038,mapping!$M$2:$M$4,mapping!$N$2:$N$4,,0)</f>
        <v>On-site</v>
      </c>
    </row>
    <row r="4039" spans="1:17" x14ac:dyDescent="0.25">
      <c r="A4039" s="28">
        <v>2024</v>
      </c>
      <c r="B4039" s="29" t="s">
        <v>11</v>
      </c>
      <c r="C4039" s="29" t="s">
        <v>12</v>
      </c>
      <c r="D4039" s="29" t="s">
        <v>13</v>
      </c>
      <c r="E4039" s="28">
        <v>165500</v>
      </c>
      <c r="F4039" s="29" t="s">
        <v>14</v>
      </c>
      <c r="G4039" s="28">
        <v>165500</v>
      </c>
      <c r="H4039" s="29" t="s">
        <v>17</v>
      </c>
      <c r="I4039" s="28">
        <v>100</v>
      </c>
      <c r="J4039" s="29" t="s">
        <v>17</v>
      </c>
      <c r="K4039" s="29" t="s">
        <v>16</v>
      </c>
      <c r="L4039" s="29" t="str">
        <f>_xlfn.XLOOKUP($D4039,mapping!$B$2:$B$124,mapping!$A$2:$A$124,,0)</f>
        <v>Data Analyst</v>
      </c>
      <c r="M4039" s="29" t="str">
        <f>_xlfn.XLOOKUP($C4039,mapping!$J$2:$J$5,mapping!$K$2:$K$5,,0)</f>
        <v>Full-Time</v>
      </c>
      <c r="N4039" s="29" t="str">
        <f>_xlfn.XLOOKUP($B4039,mapping!$G$2:$G$5,mapping!$H$2:$H$5,,0)</f>
        <v>Mid-Level</v>
      </c>
      <c r="O4039" s="29" t="str">
        <f>_xlfn.XLOOKUP($J4039,mapping!$D$2:$D$56,mapping!$E$2:$E$56,,0)</f>
        <v>United States</v>
      </c>
      <c r="P4039" s="29" t="str">
        <f>_xlfn.XLOOKUP($K4039,mapping!$P$2:$P$4,mapping!$Q$2:$Q$4,,0)</f>
        <v>Medium</v>
      </c>
      <c r="Q4039" s="29" t="str">
        <f>_xlfn.XLOOKUP($I4039,mapping!$M$2:$M$4,mapping!$N$2:$N$4,,0)</f>
        <v>Remote</v>
      </c>
    </row>
    <row r="4040" spans="1:17" x14ac:dyDescent="0.25">
      <c r="A4040" s="28">
        <v>2023</v>
      </c>
      <c r="B4040" s="29" t="s">
        <v>21</v>
      </c>
      <c r="C4040" s="29" t="s">
        <v>12</v>
      </c>
      <c r="D4040" s="29" t="s">
        <v>18</v>
      </c>
      <c r="E4040" s="28">
        <v>193600</v>
      </c>
      <c r="F4040" s="29" t="s">
        <v>14</v>
      </c>
      <c r="G4040" s="28">
        <v>193600</v>
      </c>
      <c r="H4040" s="29" t="s">
        <v>17</v>
      </c>
      <c r="I4040" s="28">
        <v>0</v>
      </c>
      <c r="J4040" s="29" t="s">
        <v>17</v>
      </c>
      <c r="K4040" s="29" t="s">
        <v>16</v>
      </c>
      <c r="L4040" s="29" t="str">
        <f>_xlfn.XLOOKUP($D4040,mapping!$B$2:$B$124,mapping!$A$2:$A$124,,0)</f>
        <v>Machine Learning Engineer</v>
      </c>
      <c r="M4040" s="29" t="str">
        <f>_xlfn.XLOOKUP($C4040,mapping!$J$2:$J$5,mapping!$K$2:$K$5,,0)</f>
        <v>Full-Time</v>
      </c>
      <c r="N4040" s="29" t="str">
        <f>_xlfn.XLOOKUP($B4040,mapping!$G$2:$G$5,mapping!$H$2:$H$5,,0)</f>
        <v>Senior</v>
      </c>
      <c r="O4040" s="29" t="str">
        <f>_xlfn.XLOOKUP($J4040,mapping!$D$2:$D$56,mapping!$E$2:$E$56,,0)</f>
        <v>United States</v>
      </c>
      <c r="P4040" s="29" t="str">
        <f>_xlfn.XLOOKUP($K4040,mapping!$P$2:$P$4,mapping!$Q$2:$Q$4,,0)</f>
        <v>Medium</v>
      </c>
      <c r="Q4040" s="29" t="str">
        <f>_xlfn.XLOOKUP($I4040,mapping!$M$2:$M$4,mapping!$N$2:$N$4,,0)</f>
        <v>On-site</v>
      </c>
    </row>
    <row r="4041" spans="1:17" x14ac:dyDescent="0.25">
      <c r="A4041" s="28">
        <v>2023</v>
      </c>
      <c r="B4041" s="29" t="s">
        <v>29</v>
      </c>
      <c r="C4041" s="29" t="s">
        <v>12</v>
      </c>
      <c r="D4041" s="29" t="s">
        <v>22</v>
      </c>
      <c r="E4041" s="28">
        <v>101400</v>
      </c>
      <c r="F4041" s="29" t="s">
        <v>205</v>
      </c>
      <c r="G4041" s="28">
        <v>19910</v>
      </c>
      <c r="H4041" s="29" t="s">
        <v>137</v>
      </c>
      <c r="I4041" s="28">
        <v>100</v>
      </c>
      <c r="J4041" s="29" t="s">
        <v>137</v>
      </c>
      <c r="K4041" s="29" t="s">
        <v>33</v>
      </c>
      <c r="L4041" s="29" t="str">
        <f>_xlfn.XLOOKUP($D4041,mapping!$B$2:$B$124,mapping!$A$2:$A$124,,0)</f>
        <v>Data Scientist</v>
      </c>
      <c r="M4041" s="29" t="str">
        <f>_xlfn.XLOOKUP($C4041,mapping!$J$2:$J$5,mapping!$K$2:$K$5,,0)</f>
        <v>Full-Time</v>
      </c>
      <c r="N4041" s="29" t="str">
        <f>_xlfn.XLOOKUP($B4041,mapping!$G$2:$G$5,mapping!$H$2:$H$5,,0)</f>
        <v>Junior</v>
      </c>
      <c r="O4041" s="29" t="str">
        <f>_xlfn.XLOOKUP($J4041,mapping!$D$2:$D$56,mapping!$E$2:$E$56,,0)</f>
        <v>Brazil</v>
      </c>
      <c r="P4041" s="29" t="str">
        <f>_xlfn.XLOOKUP($K4041,mapping!$P$2:$P$4,mapping!$Q$2:$Q$4,,0)</f>
        <v>Large</v>
      </c>
      <c r="Q4041" s="29" t="str">
        <f>_xlfn.XLOOKUP($I4041,mapping!$M$2:$M$4,mapping!$N$2:$N$4,,0)</f>
        <v>Remote</v>
      </c>
    </row>
    <row r="4042" spans="1:17" x14ac:dyDescent="0.25">
      <c r="A4042" s="28">
        <v>2023</v>
      </c>
      <c r="B4042" s="29" t="s">
        <v>11</v>
      </c>
      <c r="C4042" s="29" t="s">
        <v>12</v>
      </c>
      <c r="D4042" s="29" t="s">
        <v>26</v>
      </c>
      <c r="E4042" s="28">
        <v>167500</v>
      </c>
      <c r="F4042" s="29" t="s">
        <v>14</v>
      </c>
      <c r="G4042" s="28">
        <v>167500</v>
      </c>
      <c r="H4042" s="29" t="s">
        <v>17</v>
      </c>
      <c r="I4042" s="28">
        <v>0</v>
      </c>
      <c r="J4042" s="29" t="s">
        <v>17</v>
      </c>
      <c r="K4042" s="29" t="s">
        <v>16</v>
      </c>
      <c r="L4042" s="29" t="str">
        <f>_xlfn.XLOOKUP($D4042,mapping!$B$2:$B$124,mapping!$A$2:$A$124,,0)</f>
        <v>Data Engineer</v>
      </c>
      <c r="M4042" s="29" t="str">
        <f>_xlfn.XLOOKUP($C4042,mapping!$J$2:$J$5,mapping!$K$2:$K$5,,0)</f>
        <v>Full-Time</v>
      </c>
      <c r="N4042" s="29" t="str">
        <f>_xlfn.XLOOKUP($B4042,mapping!$G$2:$G$5,mapping!$H$2:$H$5,,0)</f>
        <v>Mid-Level</v>
      </c>
      <c r="O4042" s="29" t="str">
        <f>_xlfn.XLOOKUP($J4042,mapping!$D$2:$D$56,mapping!$E$2:$E$56,,0)</f>
        <v>United States</v>
      </c>
      <c r="P4042" s="29" t="str">
        <f>_xlfn.XLOOKUP($K4042,mapping!$P$2:$P$4,mapping!$Q$2:$Q$4,,0)</f>
        <v>Medium</v>
      </c>
      <c r="Q4042" s="29" t="str">
        <f>_xlfn.XLOOKUP($I4042,mapping!$M$2:$M$4,mapping!$N$2:$N$4,,0)</f>
        <v>On-site</v>
      </c>
    </row>
    <row r="4043" spans="1:17" x14ac:dyDescent="0.25">
      <c r="A4043" s="28">
        <v>2023</v>
      </c>
      <c r="B4043" s="29" t="s">
        <v>21</v>
      </c>
      <c r="C4043" s="29" t="s">
        <v>12</v>
      </c>
      <c r="D4043" s="29" t="s">
        <v>13</v>
      </c>
      <c r="E4043" s="28">
        <v>165000</v>
      </c>
      <c r="F4043" s="29" t="s">
        <v>14</v>
      </c>
      <c r="G4043" s="28">
        <v>165000</v>
      </c>
      <c r="H4043" s="29" t="s">
        <v>17</v>
      </c>
      <c r="I4043" s="28">
        <v>100</v>
      </c>
      <c r="J4043" s="29" t="s">
        <v>17</v>
      </c>
      <c r="K4043" s="29" t="s">
        <v>16</v>
      </c>
      <c r="L4043" s="29" t="str">
        <f>_xlfn.XLOOKUP($D4043,mapping!$B$2:$B$124,mapping!$A$2:$A$124,,0)</f>
        <v>Data Analyst</v>
      </c>
      <c r="M4043" s="29" t="str">
        <f>_xlfn.XLOOKUP($C4043,mapping!$J$2:$J$5,mapping!$K$2:$K$5,,0)</f>
        <v>Full-Time</v>
      </c>
      <c r="N4043" s="29" t="str">
        <f>_xlfn.XLOOKUP($B4043,mapping!$G$2:$G$5,mapping!$H$2:$H$5,,0)</f>
        <v>Senior</v>
      </c>
      <c r="O4043" s="29" t="str">
        <f>_xlfn.XLOOKUP($J4043,mapping!$D$2:$D$56,mapping!$E$2:$E$56,,0)</f>
        <v>United States</v>
      </c>
      <c r="P4043" s="29" t="str">
        <f>_xlfn.XLOOKUP($K4043,mapping!$P$2:$P$4,mapping!$Q$2:$Q$4,,0)</f>
        <v>Medium</v>
      </c>
      <c r="Q4043" s="29" t="str">
        <f>_xlfn.XLOOKUP($I4043,mapping!$M$2:$M$4,mapping!$N$2:$N$4,,0)</f>
        <v>Remote</v>
      </c>
    </row>
    <row r="4044" spans="1:17" x14ac:dyDescent="0.25">
      <c r="A4044" s="28">
        <v>2023</v>
      </c>
      <c r="B4044" s="29" t="s">
        <v>11</v>
      </c>
      <c r="C4044" s="29" t="s">
        <v>12</v>
      </c>
      <c r="D4044" s="29" t="s">
        <v>23</v>
      </c>
      <c r="E4044" s="28">
        <v>193500</v>
      </c>
      <c r="F4044" s="29" t="s">
        <v>14</v>
      </c>
      <c r="G4044" s="28">
        <v>193500</v>
      </c>
      <c r="H4044" s="29" t="s">
        <v>17</v>
      </c>
      <c r="I4044" s="28">
        <v>0</v>
      </c>
      <c r="J4044" s="29" t="s">
        <v>17</v>
      </c>
      <c r="K4044" s="29" t="s">
        <v>16</v>
      </c>
      <c r="L4044" s="29" t="str">
        <f>_xlfn.XLOOKUP($D4044,mapping!$B$2:$B$124,mapping!$A$2:$A$124,,0)</f>
        <v>Researcher</v>
      </c>
      <c r="M4044" s="29" t="str">
        <f>_xlfn.XLOOKUP($C4044,mapping!$J$2:$J$5,mapping!$K$2:$K$5,,0)</f>
        <v>Full-Time</v>
      </c>
      <c r="N4044" s="29" t="str">
        <f>_xlfn.XLOOKUP($B4044,mapping!$G$2:$G$5,mapping!$H$2:$H$5,,0)</f>
        <v>Mid-Level</v>
      </c>
      <c r="O4044" s="29" t="str">
        <f>_xlfn.XLOOKUP($J4044,mapping!$D$2:$D$56,mapping!$E$2:$E$56,,0)</f>
        <v>United States</v>
      </c>
      <c r="P4044" s="29" t="str">
        <f>_xlfn.XLOOKUP($K4044,mapping!$P$2:$P$4,mapping!$Q$2:$Q$4,,0)</f>
        <v>Medium</v>
      </c>
      <c r="Q4044" s="29" t="str">
        <f>_xlfn.XLOOKUP($I4044,mapping!$M$2:$M$4,mapping!$N$2:$N$4,,0)</f>
        <v>On-site</v>
      </c>
    </row>
    <row r="4045" spans="1:17" x14ac:dyDescent="0.25">
      <c r="A4045" s="28">
        <v>2024</v>
      </c>
      <c r="B4045" s="29" t="s">
        <v>11</v>
      </c>
      <c r="C4045" s="29" t="s">
        <v>12</v>
      </c>
      <c r="D4045" s="29" t="s">
        <v>62</v>
      </c>
      <c r="E4045" s="28">
        <v>186846</v>
      </c>
      <c r="F4045" s="29" t="s">
        <v>14</v>
      </c>
      <c r="G4045" s="28">
        <v>186846</v>
      </c>
      <c r="H4045" s="29" t="s">
        <v>17</v>
      </c>
      <c r="I4045" s="28">
        <v>0</v>
      </c>
      <c r="J4045" s="29" t="s">
        <v>17</v>
      </c>
      <c r="K4045" s="29" t="s">
        <v>16</v>
      </c>
      <c r="L4045" s="29" t="str">
        <f>_xlfn.XLOOKUP($D4045,mapping!$B$2:$B$124,mapping!$A$2:$A$124,,0)</f>
        <v>Business Intelligence</v>
      </c>
      <c r="M4045" s="29" t="str">
        <f>_xlfn.XLOOKUP($C4045,mapping!$J$2:$J$5,mapping!$K$2:$K$5,,0)</f>
        <v>Full-Time</v>
      </c>
      <c r="N4045" s="29" t="str">
        <f>_xlfn.XLOOKUP($B4045,mapping!$G$2:$G$5,mapping!$H$2:$H$5,,0)</f>
        <v>Mid-Level</v>
      </c>
      <c r="O4045" s="29" t="str">
        <f>_xlfn.XLOOKUP($J4045,mapping!$D$2:$D$56,mapping!$E$2:$E$56,,0)</f>
        <v>United States</v>
      </c>
      <c r="P4045" s="29" t="str">
        <f>_xlfn.XLOOKUP($K4045,mapping!$P$2:$P$4,mapping!$Q$2:$Q$4,,0)</f>
        <v>Medium</v>
      </c>
      <c r="Q4045" s="29" t="str">
        <f>_xlfn.XLOOKUP($I4045,mapping!$M$2:$M$4,mapping!$N$2:$N$4,,0)</f>
        <v>On-site</v>
      </c>
    </row>
    <row r="4046" spans="1:17" x14ac:dyDescent="0.25">
      <c r="A4046" s="28">
        <v>2023</v>
      </c>
      <c r="B4046" s="29" t="s">
        <v>11</v>
      </c>
      <c r="C4046" s="29" t="s">
        <v>12</v>
      </c>
      <c r="D4046" s="29" t="s">
        <v>34</v>
      </c>
      <c r="E4046" s="28">
        <v>238000</v>
      </c>
      <c r="F4046" s="29" t="s">
        <v>14</v>
      </c>
      <c r="G4046" s="28">
        <v>238000</v>
      </c>
      <c r="H4046" s="29" t="s">
        <v>17</v>
      </c>
      <c r="I4046" s="28">
        <v>0</v>
      </c>
      <c r="J4046" s="29" t="s">
        <v>17</v>
      </c>
      <c r="K4046" s="29" t="s">
        <v>16</v>
      </c>
      <c r="L4046" s="29" t="str">
        <f>_xlfn.XLOOKUP($D4046,mapping!$B$2:$B$124,mapping!$A$2:$A$124,,0)</f>
        <v>Researcher</v>
      </c>
      <c r="M4046" s="29" t="str">
        <f>_xlfn.XLOOKUP($C4046,mapping!$J$2:$J$5,mapping!$K$2:$K$5,,0)</f>
        <v>Full-Time</v>
      </c>
      <c r="N4046" s="29" t="str">
        <f>_xlfn.XLOOKUP($B4046,mapping!$G$2:$G$5,mapping!$H$2:$H$5,,0)</f>
        <v>Mid-Level</v>
      </c>
      <c r="O4046" s="29" t="str">
        <f>_xlfn.XLOOKUP($J4046,mapping!$D$2:$D$56,mapping!$E$2:$E$56,,0)</f>
        <v>United States</v>
      </c>
      <c r="P4046" s="29" t="str">
        <f>_xlfn.XLOOKUP($K4046,mapping!$P$2:$P$4,mapping!$Q$2:$Q$4,,0)</f>
        <v>Medium</v>
      </c>
      <c r="Q4046" s="29" t="str">
        <f>_xlfn.XLOOKUP($I4046,mapping!$M$2:$M$4,mapping!$N$2:$N$4,,0)</f>
        <v>On-site</v>
      </c>
    </row>
    <row r="4047" spans="1:17" x14ac:dyDescent="0.25">
      <c r="A4047" s="28">
        <v>2023</v>
      </c>
      <c r="B4047" s="29" t="s">
        <v>21</v>
      </c>
      <c r="C4047" s="29" t="s">
        <v>12</v>
      </c>
      <c r="D4047" s="29" t="s">
        <v>26</v>
      </c>
      <c r="E4047" s="28">
        <v>170000</v>
      </c>
      <c r="F4047" s="29" t="s">
        <v>14</v>
      </c>
      <c r="G4047" s="28">
        <v>170000</v>
      </c>
      <c r="H4047" s="29" t="s">
        <v>17</v>
      </c>
      <c r="I4047" s="28">
        <v>0</v>
      </c>
      <c r="J4047" s="29" t="s">
        <v>17</v>
      </c>
      <c r="K4047" s="29" t="s">
        <v>16</v>
      </c>
      <c r="L4047" s="29" t="str">
        <f>_xlfn.XLOOKUP($D4047,mapping!$B$2:$B$124,mapping!$A$2:$A$124,,0)</f>
        <v>Data Engineer</v>
      </c>
      <c r="M4047" s="29" t="str">
        <f>_xlfn.XLOOKUP($C4047,mapping!$J$2:$J$5,mapping!$K$2:$K$5,,0)</f>
        <v>Full-Time</v>
      </c>
      <c r="N4047" s="29" t="str">
        <f>_xlfn.XLOOKUP($B4047,mapping!$G$2:$G$5,mapping!$H$2:$H$5,,0)</f>
        <v>Senior</v>
      </c>
      <c r="O4047" s="29" t="str">
        <f>_xlfn.XLOOKUP($J4047,mapping!$D$2:$D$56,mapping!$E$2:$E$56,,0)</f>
        <v>United States</v>
      </c>
      <c r="P4047" s="29" t="str">
        <f>_xlfn.XLOOKUP($K4047,mapping!$P$2:$P$4,mapping!$Q$2:$Q$4,,0)</f>
        <v>Medium</v>
      </c>
      <c r="Q4047" s="29" t="str">
        <f>_xlfn.XLOOKUP($I4047,mapping!$M$2:$M$4,mapping!$N$2:$N$4,,0)</f>
        <v>On-site</v>
      </c>
    </row>
    <row r="4048" spans="1:17" x14ac:dyDescent="0.25">
      <c r="A4048" s="28">
        <v>2023</v>
      </c>
      <c r="B4048" s="29" t="s">
        <v>21</v>
      </c>
      <c r="C4048" s="29" t="s">
        <v>12</v>
      </c>
      <c r="D4048" s="29" t="s">
        <v>52</v>
      </c>
      <c r="E4048" s="28">
        <v>106500</v>
      </c>
      <c r="F4048" s="29" t="s">
        <v>14</v>
      </c>
      <c r="G4048" s="28">
        <v>106500</v>
      </c>
      <c r="H4048" s="29" t="s">
        <v>17</v>
      </c>
      <c r="I4048" s="28">
        <v>0</v>
      </c>
      <c r="J4048" s="29" t="s">
        <v>17</v>
      </c>
      <c r="K4048" s="29" t="s">
        <v>16</v>
      </c>
      <c r="L4048" s="29" t="str">
        <f>_xlfn.XLOOKUP($D4048,mapping!$B$2:$B$124,mapping!$A$2:$A$124,,0)</f>
        <v>Business Intelligence</v>
      </c>
      <c r="M4048" s="29" t="str">
        <f>_xlfn.XLOOKUP($C4048,mapping!$J$2:$J$5,mapping!$K$2:$K$5,,0)</f>
        <v>Full-Time</v>
      </c>
      <c r="N4048" s="29" t="str">
        <f>_xlfn.XLOOKUP($B4048,mapping!$G$2:$G$5,mapping!$H$2:$H$5,,0)</f>
        <v>Senior</v>
      </c>
      <c r="O4048" s="29" t="str">
        <f>_xlfn.XLOOKUP($J4048,mapping!$D$2:$D$56,mapping!$E$2:$E$56,,0)</f>
        <v>United States</v>
      </c>
      <c r="P4048" s="29" t="str">
        <f>_xlfn.XLOOKUP($K4048,mapping!$P$2:$P$4,mapping!$Q$2:$Q$4,,0)</f>
        <v>Medium</v>
      </c>
      <c r="Q4048" s="29" t="str">
        <f>_xlfn.XLOOKUP($I4048,mapping!$M$2:$M$4,mapping!$N$2:$N$4,,0)</f>
        <v>On-site</v>
      </c>
    </row>
    <row r="4049" spans="1:17" x14ac:dyDescent="0.25">
      <c r="A4049" s="28">
        <v>2024</v>
      </c>
      <c r="B4049" s="29" t="s">
        <v>11</v>
      </c>
      <c r="C4049" s="29" t="s">
        <v>12</v>
      </c>
      <c r="D4049" s="29" t="s">
        <v>18</v>
      </c>
      <c r="E4049" s="28">
        <v>125100</v>
      </c>
      <c r="F4049" s="29" t="s">
        <v>14</v>
      </c>
      <c r="G4049" s="28">
        <v>125100</v>
      </c>
      <c r="H4049" s="29" t="s">
        <v>17</v>
      </c>
      <c r="I4049" s="28">
        <v>0</v>
      </c>
      <c r="J4049" s="29" t="s">
        <v>17</v>
      </c>
      <c r="K4049" s="29" t="s">
        <v>16</v>
      </c>
      <c r="L4049" s="29" t="str">
        <f>_xlfn.XLOOKUP($D4049,mapping!$B$2:$B$124,mapping!$A$2:$A$124,,0)</f>
        <v>Machine Learning Engineer</v>
      </c>
      <c r="M4049" s="29" t="str">
        <f>_xlfn.XLOOKUP($C4049,mapping!$J$2:$J$5,mapping!$K$2:$K$5,,0)</f>
        <v>Full-Time</v>
      </c>
      <c r="N4049" s="29" t="str">
        <f>_xlfn.XLOOKUP($B4049,mapping!$G$2:$G$5,mapping!$H$2:$H$5,,0)</f>
        <v>Mid-Level</v>
      </c>
      <c r="O4049" s="29" t="str">
        <f>_xlfn.XLOOKUP($J4049,mapping!$D$2:$D$56,mapping!$E$2:$E$56,,0)</f>
        <v>United States</v>
      </c>
      <c r="P4049" s="29" t="str">
        <f>_xlfn.XLOOKUP($K4049,mapping!$P$2:$P$4,mapping!$Q$2:$Q$4,,0)</f>
        <v>Medium</v>
      </c>
      <c r="Q4049" s="29" t="str">
        <f>_xlfn.XLOOKUP($I4049,mapping!$M$2:$M$4,mapping!$N$2:$N$4,,0)</f>
        <v>On-site</v>
      </c>
    </row>
    <row r="4050" spans="1:17" x14ac:dyDescent="0.25">
      <c r="A4050" s="28">
        <v>2024</v>
      </c>
      <c r="B4050" s="29" t="s">
        <v>21</v>
      </c>
      <c r="C4050" s="29" t="s">
        <v>12</v>
      </c>
      <c r="D4050" s="29" t="s">
        <v>18</v>
      </c>
      <c r="E4050" s="28">
        <v>303400</v>
      </c>
      <c r="F4050" s="29" t="s">
        <v>14</v>
      </c>
      <c r="G4050" s="28">
        <v>303400</v>
      </c>
      <c r="H4050" s="29" t="s">
        <v>17</v>
      </c>
      <c r="I4050" s="28">
        <v>100</v>
      </c>
      <c r="J4050" s="29" t="s">
        <v>17</v>
      </c>
      <c r="K4050" s="29" t="s">
        <v>16</v>
      </c>
      <c r="L4050" s="29" t="str">
        <f>_xlfn.XLOOKUP($D4050,mapping!$B$2:$B$124,mapping!$A$2:$A$124,,0)</f>
        <v>Machine Learning Engineer</v>
      </c>
      <c r="M4050" s="29" t="str">
        <f>_xlfn.XLOOKUP($C4050,mapping!$J$2:$J$5,mapping!$K$2:$K$5,,0)</f>
        <v>Full-Time</v>
      </c>
      <c r="N4050" s="29" t="str">
        <f>_xlfn.XLOOKUP($B4050,mapping!$G$2:$G$5,mapping!$H$2:$H$5,,0)</f>
        <v>Senior</v>
      </c>
      <c r="O4050" s="29" t="str">
        <f>_xlfn.XLOOKUP($J4050,mapping!$D$2:$D$56,mapping!$E$2:$E$56,,0)</f>
        <v>United States</v>
      </c>
      <c r="P4050" s="29" t="str">
        <f>_xlfn.XLOOKUP($K4050,mapping!$P$2:$P$4,mapping!$Q$2:$Q$4,,0)</f>
        <v>Medium</v>
      </c>
      <c r="Q4050" s="29" t="str">
        <f>_xlfn.XLOOKUP($I4050,mapping!$M$2:$M$4,mapping!$N$2:$N$4,,0)</f>
        <v>Remote</v>
      </c>
    </row>
    <row r="4051" spans="1:17" x14ac:dyDescent="0.25">
      <c r="A4051" s="28">
        <v>2023</v>
      </c>
      <c r="B4051" s="29" t="s">
        <v>11</v>
      </c>
      <c r="C4051" s="29" t="s">
        <v>12</v>
      </c>
      <c r="D4051" s="29" t="s">
        <v>18</v>
      </c>
      <c r="E4051" s="28">
        <v>125000</v>
      </c>
      <c r="F4051" s="29" t="s">
        <v>14</v>
      </c>
      <c r="G4051" s="28">
        <v>125000</v>
      </c>
      <c r="H4051" s="29" t="s">
        <v>17</v>
      </c>
      <c r="I4051" s="28">
        <v>0</v>
      </c>
      <c r="J4051" s="29" t="s">
        <v>17</v>
      </c>
      <c r="K4051" s="29" t="s">
        <v>16</v>
      </c>
      <c r="L4051" s="29" t="str">
        <f>_xlfn.XLOOKUP($D4051,mapping!$B$2:$B$124,mapping!$A$2:$A$124,,0)</f>
        <v>Machine Learning Engineer</v>
      </c>
      <c r="M4051" s="29" t="str">
        <f>_xlfn.XLOOKUP($C4051,mapping!$J$2:$J$5,mapping!$K$2:$K$5,,0)</f>
        <v>Full-Time</v>
      </c>
      <c r="N4051" s="29" t="str">
        <f>_xlfn.XLOOKUP($B4051,mapping!$G$2:$G$5,mapping!$H$2:$H$5,,0)</f>
        <v>Mid-Level</v>
      </c>
      <c r="O4051" s="29" t="str">
        <f>_xlfn.XLOOKUP($J4051,mapping!$D$2:$D$56,mapping!$E$2:$E$56,,0)</f>
        <v>United States</v>
      </c>
      <c r="P4051" s="29" t="str">
        <f>_xlfn.XLOOKUP($K4051,mapping!$P$2:$P$4,mapping!$Q$2:$Q$4,,0)</f>
        <v>Medium</v>
      </c>
      <c r="Q4051" s="29" t="str">
        <f>_xlfn.XLOOKUP($I4051,mapping!$M$2:$M$4,mapping!$N$2:$N$4,,0)</f>
        <v>On-site</v>
      </c>
    </row>
    <row r="4052" spans="1:17" x14ac:dyDescent="0.25">
      <c r="A4052" s="28">
        <v>2024</v>
      </c>
      <c r="B4052" s="29" t="s">
        <v>21</v>
      </c>
      <c r="C4052" s="29" t="s">
        <v>12</v>
      </c>
      <c r="D4052" s="29" t="s">
        <v>13</v>
      </c>
      <c r="E4052" s="28">
        <v>200200</v>
      </c>
      <c r="F4052" s="29" t="s">
        <v>14</v>
      </c>
      <c r="G4052" s="28">
        <v>200200</v>
      </c>
      <c r="H4052" s="29" t="s">
        <v>17</v>
      </c>
      <c r="I4052" s="28">
        <v>0</v>
      </c>
      <c r="J4052" s="29" t="s">
        <v>17</v>
      </c>
      <c r="K4052" s="29" t="s">
        <v>16</v>
      </c>
      <c r="L4052" s="29" t="str">
        <f>_xlfn.XLOOKUP($D4052,mapping!$B$2:$B$124,mapping!$A$2:$A$124,,0)</f>
        <v>Data Analyst</v>
      </c>
      <c r="M4052" s="29" t="str">
        <f>_xlfn.XLOOKUP($C4052,mapping!$J$2:$J$5,mapping!$K$2:$K$5,,0)</f>
        <v>Full-Time</v>
      </c>
      <c r="N4052" s="29" t="str">
        <f>_xlfn.XLOOKUP($B4052,mapping!$G$2:$G$5,mapping!$H$2:$H$5,,0)</f>
        <v>Senior</v>
      </c>
      <c r="O4052" s="29" t="str">
        <f>_xlfn.XLOOKUP($J4052,mapping!$D$2:$D$56,mapping!$E$2:$E$56,,0)</f>
        <v>United States</v>
      </c>
      <c r="P4052" s="29" t="str">
        <f>_xlfn.XLOOKUP($K4052,mapping!$P$2:$P$4,mapping!$Q$2:$Q$4,,0)</f>
        <v>Medium</v>
      </c>
      <c r="Q4052" s="29" t="str">
        <f>_xlfn.XLOOKUP($I4052,mapping!$M$2:$M$4,mapping!$N$2:$N$4,,0)</f>
        <v>On-site</v>
      </c>
    </row>
    <row r="4053" spans="1:17" x14ac:dyDescent="0.25">
      <c r="A4053" s="28">
        <v>2023</v>
      </c>
      <c r="B4053" s="29" t="s">
        <v>11</v>
      </c>
      <c r="C4053" s="29" t="s">
        <v>12</v>
      </c>
      <c r="D4053" s="29" t="s">
        <v>13</v>
      </c>
      <c r="E4053" s="28">
        <v>95000</v>
      </c>
      <c r="F4053" s="29" t="s">
        <v>14</v>
      </c>
      <c r="G4053" s="28">
        <v>95000</v>
      </c>
      <c r="H4053" s="29" t="s">
        <v>17</v>
      </c>
      <c r="I4053" s="28">
        <v>0</v>
      </c>
      <c r="J4053" s="29" t="s">
        <v>17</v>
      </c>
      <c r="K4053" s="29" t="s">
        <v>16</v>
      </c>
      <c r="L4053" s="29" t="str">
        <f>_xlfn.XLOOKUP($D4053,mapping!$B$2:$B$124,mapping!$A$2:$A$124,,0)</f>
        <v>Data Analyst</v>
      </c>
      <c r="M4053" s="29" t="str">
        <f>_xlfn.XLOOKUP($C4053,mapping!$J$2:$J$5,mapping!$K$2:$K$5,,0)</f>
        <v>Full-Time</v>
      </c>
      <c r="N4053" s="29" t="str">
        <f>_xlfn.XLOOKUP($B4053,mapping!$G$2:$G$5,mapping!$H$2:$H$5,,0)</f>
        <v>Mid-Level</v>
      </c>
      <c r="O4053" s="29" t="str">
        <f>_xlfn.XLOOKUP($J4053,mapping!$D$2:$D$56,mapping!$E$2:$E$56,,0)</f>
        <v>United States</v>
      </c>
      <c r="P4053" s="29" t="str">
        <f>_xlfn.XLOOKUP($K4053,mapping!$P$2:$P$4,mapping!$Q$2:$Q$4,,0)</f>
        <v>Medium</v>
      </c>
      <c r="Q4053" s="29" t="str">
        <f>_xlfn.XLOOKUP($I4053,mapping!$M$2:$M$4,mapping!$N$2:$N$4,,0)</f>
        <v>On-site</v>
      </c>
    </row>
    <row r="4054" spans="1:17" x14ac:dyDescent="0.25">
      <c r="A4054" s="28">
        <v>2024</v>
      </c>
      <c r="B4054" s="29" t="s">
        <v>21</v>
      </c>
      <c r="C4054" s="29" t="s">
        <v>12</v>
      </c>
      <c r="D4054" s="29" t="s">
        <v>106</v>
      </c>
      <c r="E4054" s="28">
        <v>99750</v>
      </c>
      <c r="F4054" s="29" t="s">
        <v>14</v>
      </c>
      <c r="G4054" s="28">
        <v>99750</v>
      </c>
      <c r="H4054" s="29" t="s">
        <v>17</v>
      </c>
      <c r="I4054" s="28">
        <v>100</v>
      </c>
      <c r="J4054" s="29" t="s">
        <v>17</v>
      </c>
      <c r="K4054" s="29" t="s">
        <v>16</v>
      </c>
      <c r="L4054" s="29" t="str">
        <f>_xlfn.XLOOKUP($D4054,mapping!$B$2:$B$124,mapping!$A$2:$A$124,,0)</f>
        <v>Machine Learning Engineer</v>
      </c>
      <c r="M4054" s="29" t="str">
        <f>_xlfn.XLOOKUP($C4054,mapping!$J$2:$J$5,mapping!$K$2:$K$5,,0)</f>
        <v>Full-Time</v>
      </c>
      <c r="N4054" s="29" t="str">
        <f>_xlfn.XLOOKUP($B4054,mapping!$G$2:$G$5,mapping!$H$2:$H$5,,0)</f>
        <v>Senior</v>
      </c>
      <c r="O4054" s="29" t="str">
        <f>_xlfn.XLOOKUP($J4054,mapping!$D$2:$D$56,mapping!$E$2:$E$56,,0)</f>
        <v>United States</v>
      </c>
      <c r="P4054" s="29" t="str">
        <f>_xlfn.XLOOKUP($K4054,mapping!$P$2:$P$4,mapping!$Q$2:$Q$4,,0)</f>
        <v>Medium</v>
      </c>
      <c r="Q4054" s="29" t="str">
        <f>_xlfn.XLOOKUP($I4054,mapping!$M$2:$M$4,mapping!$N$2:$N$4,,0)</f>
        <v>Remote</v>
      </c>
    </row>
    <row r="4055" spans="1:17" x14ac:dyDescent="0.25">
      <c r="A4055" s="28">
        <v>2024</v>
      </c>
      <c r="B4055" s="29" t="s">
        <v>21</v>
      </c>
      <c r="C4055" s="29" t="s">
        <v>12</v>
      </c>
      <c r="D4055" s="29" t="s">
        <v>51</v>
      </c>
      <c r="E4055" s="28">
        <v>260000</v>
      </c>
      <c r="F4055" s="29" t="s">
        <v>14</v>
      </c>
      <c r="G4055" s="28">
        <v>260000</v>
      </c>
      <c r="H4055" s="29" t="s">
        <v>17</v>
      </c>
      <c r="I4055" s="28">
        <v>0</v>
      </c>
      <c r="J4055" s="29" t="s">
        <v>17</v>
      </c>
      <c r="K4055" s="29" t="s">
        <v>33</v>
      </c>
      <c r="L4055" s="29" t="str">
        <f>_xlfn.XLOOKUP($D4055,mapping!$B$2:$B$124,mapping!$A$2:$A$124,,0)</f>
        <v>Applied Scientist</v>
      </c>
      <c r="M4055" s="29" t="str">
        <f>_xlfn.XLOOKUP($C4055,mapping!$J$2:$J$5,mapping!$K$2:$K$5,,0)</f>
        <v>Full-Time</v>
      </c>
      <c r="N4055" s="29" t="str">
        <f>_xlfn.XLOOKUP($B4055,mapping!$G$2:$G$5,mapping!$H$2:$H$5,,0)</f>
        <v>Senior</v>
      </c>
      <c r="O4055" s="29" t="str">
        <f>_xlfn.XLOOKUP($J4055,mapping!$D$2:$D$56,mapping!$E$2:$E$56,,0)</f>
        <v>United States</v>
      </c>
      <c r="P4055" s="29" t="str">
        <f>_xlfn.XLOOKUP($K4055,mapping!$P$2:$P$4,mapping!$Q$2:$Q$4,,0)</f>
        <v>Large</v>
      </c>
      <c r="Q4055" s="29" t="str">
        <f>_xlfn.XLOOKUP($I4055,mapping!$M$2:$M$4,mapping!$N$2:$N$4,,0)</f>
        <v>On-site</v>
      </c>
    </row>
    <row r="4056" spans="1:17" x14ac:dyDescent="0.25">
      <c r="A4056" s="28">
        <v>2024</v>
      </c>
      <c r="B4056" s="29" t="s">
        <v>11</v>
      </c>
      <c r="C4056" s="29" t="s">
        <v>12</v>
      </c>
      <c r="D4056" s="29" t="s">
        <v>22</v>
      </c>
      <c r="E4056" s="28">
        <v>123800</v>
      </c>
      <c r="F4056" s="29" t="s">
        <v>14</v>
      </c>
      <c r="G4056" s="28">
        <v>123800</v>
      </c>
      <c r="H4056" s="29" t="s">
        <v>17</v>
      </c>
      <c r="I4056" s="28">
        <v>100</v>
      </c>
      <c r="J4056" s="29" t="s">
        <v>17</v>
      </c>
      <c r="K4056" s="29" t="s">
        <v>16</v>
      </c>
      <c r="L4056" s="29" t="str">
        <f>_xlfn.XLOOKUP($D4056,mapping!$B$2:$B$124,mapping!$A$2:$A$124,,0)</f>
        <v>Data Scientist</v>
      </c>
      <c r="M4056" s="29" t="str">
        <f>_xlfn.XLOOKUP($C4056,mapping!$J$2:$J$5,mapping!$K$2:$K$5,,0)</f>
        <v>Full-Time</v>
      </c>
      <c r="N4056" s="29" t="str">
        <f>_xlfn.XLOOKUP($B4056,mapping!$G$2:$G$5,mapping!$H$2:$H$5,,0)</f>
        <v>Mid-Level</v>
      </c>
      <c r="O4056" s="29" t="str">
        <f>_xlfn.XLOOKUP($J4056,mapping!$D$2:$D$56,mapping!$E$2:$E$56,,0)</f>
        <v>United States</v>
      </c>
      <c r="P4056" s="29" t="str">
        <f>_xlfn.XLOOKUP($K4056,mapping!$P$2:$P$4,mapping!$Q$2:$Q$4,,0)</f>
        <v>Medium</v>
      </c>
      <c r="Q4056" s="29" t="str">
        <f>_xlfn.XLOOKUP($I4056,mapping!$M$2:$M$4,mapping!$N$2:$N$4,,0)</f>
        <v>Remote</v>
      </c>
    </row>
    <row r="4057" spans="1:17" x14ac:dyDescent="0.25">
      <c r="A4057" s="28">
        <v>2022</v>
      </c>
      <c r="B4057" s="29" t="s">
        <v>21</v>
      </c>
      <c r="C4057" s="29" t="s">
        <v>12</v>
      </c>
      <c r="D4057" s="29" t="s">
        <v>31</v>
      </c>
      <c r="E4057" s="28">
        <v>250000</v>
      </c>
      <c r="F4057" s="29" t="s">
        <v>14</v>
      </c>
      <c r="G4057" s="28">
        <v>250000</v>
      </c>
      <c r="H4057" s="29" t="s">
        <v>17</v>
      </c>
      <c r="I4057" s="28">
        <v>0</v>
      </c>
      <c r="J4057" s="29" t="s">
        <v>17</v>
      </c>
      <c r="K4057" s="29" t="s">
        <v>16</v>
      </c>
      <c r="L4057" s="29" t="str">
        <f>_xlfn.XLOOKUP($D4057,mapping!$B$2:$B$124,mapping!$A$2:$A$124,,0)</f>
        <v>Analytics Engineer</v>
      </c>
      <c r="M4057" s="29" t="str">
        <f>_xlfn.XLOOKUP($C4057,mapping!$J$2:$J$5,mapping!$K$2:$K$5,,0)</f>
        <v>Full-Time</v>
      </c>
      <c r="N4057" s="29" t="str">
        <f>_xlfn.XLOOKUP($B4057,mapping!$G$2:$G$5,mapping!$H$2:$H$5,,0)</f>
        <v>Senior</v>
      </c>
      <c r="O4057" s="29" t="str">
        <f>_xlfn.XLOOKUP($J4057,mapping!$D$2:$D$56,mapping!$E$2:$E$56,,0)</f>
        <v>United States</v>
      </c>
      <c r="P4057" s="29" t="str">
        <f>_xlfn.XLOOKUP($K4057,mapping!$P$2:$P$4,mapping!$Q$2:$Q$4,,0)</f>
        <v>Medium</v>
      </c>
      <c r="Q4057" s="29" t="str">
        <f>_xlfn.XLOOKUP($I4057,mapping!$M$2:$M$4,mapping!$N$2:$N$4,,0)</f>
        <v>On-site</v>
      </c>
    </row>
    <row r="4058" spans="1:17" x14ac:dyDescent="0.25">
      <c r="A4058" s="28">
        <v>2023</v>
      </c>
      <c r="B4058" s="29" t="s">
        <v>21</v>
      </c>
      <c r="C4058" s="29" t="s">
        <v>12</v>
      </c>
      <c r="D4058" s="29" t="s">
        <v>22</v>
      </c>
      <c r="E4058" s="28">
        <v>170000</v>
      </c>
      <c r="F4058" s="29" t="s">
        <v>14</v>
      </c>
      <c r="G4058" s="28">
        <v>170000</v>
      </c>
      <c r="H4058" s="29" t="s">
        <v>17</v>
      </c>
      <c r="I4058" s="28">
        <v>100</v>
      </c>
      <c r="J4058" s="29" t="s">
        <v>17</v>
      </c>
      <c r="K4058" s="29" t="s">
        <v>16</v>
      </c>
      <c r="L4058" s="29" t="str">
        <f>_xlfn.XLOOKUP($D4058,mapping!$B$2:$B$124,mapping!$A$2:$A$124,,0)</f>
        <v>Data Scientist</v>
      </c>
      <c r="M4058" s="29" t="str">
        <f>_xlfn.XLOOKUP($C4058,mapping!$J$2:$J$5,mapping!$K$2:$K$5,,0)</f>
        <v>Full-Time</v>
      </c>
      <c r="N4058" s="29" t="str">
        <f>_xlfn.XLOOKUP($B4058,mapping!$G$2:$G$5,mapping!$H$2:$H$5,,0)</f>
        <v>Senior</v>
      </c>
      <c r="O4058" s="29" t="str">
        <f>_xlfn.XLOOKUP($J4058,mapping!$D$2:$D$56,mapping!$E$2:$E$56,,0)</f>
        <v>United States</v>
      </c>
      <c r="P4058" s="29" t="str">
        <f>_xlfn.XLOOKUP($K4058,mapping!$P$2:$P$4,mapping!$Q$2:$Q$4,,0)</f>
        <v>Medium</v>
      </c>
      <c r="Q4058" s="29" t="str">
        <f>_xlfn.XLOOKUP($I4058,mapping!$M$2:$M$4,mapping!$N$2:$N$4,,0)</f>
        <v>Remote</v>
      </c>
    </row>
    <row r="4059" spans="1:17" x14ac:dyDescent="0.25">
      <c r="A4059" s="28">
        <v>2023</v>
      </c>
      <c r="B4059" s="29" t="s">
        <v>21</v>
      </c>
      <c r="C4059" s="29" t="s">
        <v>12</v>
      </c>
      <c r="D4059" s="29" t="s">
        <v>34</v>
      </c>
      <c r="E4059" s="28">
        <v>145900</v>
      </c>
      <c r="F4059" s="29" t="s">
        <v>14</v>
      </c>
      <c r="G4059" s="28">
        <v>145900</v>
      </c>
      <c r="H4059" s="29" t="s">
        <v>17</v>
      </c>
      <c r="I4059" s="28">
        <v>0</v>
      </c>
      <c r="J4059" s="29" t="s">
        <v>17</v>
      </c>
      <c r="K4059" s="29" t="s">
        <v>16</v>
      </c>
      <c r="L4059" s="29" t="str">
        <f>_xlfn.XLOOKUP($D4059,mapping!$B$2:$B$124,mapping!$A$2:$A$124,,0)</f>
        <v>Researcher</v>
      </c>
      <c r="M4059" s="29" t="str">
        <f>_xlfn.XLOOKUP($C4059,mapping!$J$2:$J$5,mapping!$K$2:$K$5,,0)</f>
        <v>Full-Time</v>
      </c>
      <c r="N4059" s="29" t="str">
        <f>_xlfn.XLOOKUP($B4059,mapping!$G$2:$G$5,mapping!$H$2:$H$5,,0)</f>
        <v>Senior</v>
      </c>
      <c r="O4059" s="29" t="str">
        <f>_xlfn.XLOOKUP($J4059,mapping!$D$2:$D$56,mapping!$E$2:$E$56,,0)</f>
        <v>United States</v>
      </c>
      <c r="P4059" s="29" t="str">
        <f>_xlfn.XLOOKUP($K4059,mapping!$P$2:$P$4,mapping!$Q$2:$Q$4,,0)</f>
        <v>Medium</v>
      </c>
      <c r="Q4059" s="29" t="str">
        <f>_xlfn.XLOOKUP($I4059,mapping!$M$2:$M$4,mapping!$N$2:$N$4,,0)</f>
        <v>On-site</v>
      </c>
    </row>
    <row r="4060" spans="1:17" x14ac:dyDescent="0.25">
      <c r="A4060" s="28">
        <v>2024</v>
      </c>
      <c r="B4060" s="29" t="s">
        <v>21</v>
      </c>
      <c r="C4060" s="29" t="s">
        <v>12</v>
      </c>
      <c r="D4060" s="29" t="s">
        <v>96</v>
      </c>
      <c r="E4060" s="28">
        <v>172800</v>
      </c>
      <c r="F4060" s="29" t="s">
        <v>14</v>
      </c>
      <c r="G4060" s="28">
        <v>172800</v>
      </c>
      <c r="H4060" s="29" t="s">
        <v>17</v>
      </c>
      <c r="I4060" s="28">
        <v>0</v>
      </c>
      <c r="J4060" s="29" t="s">
        <v>17</v>
      </c>
      <c r="K4060" s="29" t="s">
        <v>16</v>
      </c>
      <c r="L4060" s="29" t="str">
        <f>_xlfn.XLOOKUP($D4060,mapping!$B$2:$B$124,mapping!$A$2:$A$124,,0)</f>
        <v>Business Intelligence</v>
      </c>
      <c r="M4060" s="29" t="str">
        <f>_xlfn.XLOOKUP($C4060,mapping!$J$2:$J$5,mapping!$K$2:$K$5,,0)</f>
        <v>Full-Time</v>
      </c>
      <c r="N4060" s="29" t="str">
        <f>_xlfn.XLOOKUP($B4060,mapping!$G$2:$G$5,mapping!$H$2:$H$5,,0)</f>
        <v>Senior</v>
      </c>
      <c r="O4060" s="29" t="str">
        <f>_xlfn.XLOOKUP($J4060,mapping!$D$2:$D$56,mapping!$E$2:$E$56,,0)</f>
        <v>United States</v>
      </c>
      <c r="P4060" s="29" t="str">
        <f>_xlfn.XLOOKUP($K4060,mapping!$P$2:$P$4,mapping!$Q$2:$Q$4,,0)</f>
        <v>Medium</v>
      </c>
      <c r="Q4060" s="29" t="str">
        <f>_xlfn.XLOOKUP($I4060,mapping!$M$2:$M$4,mapping!$N$2:$N$4,,0)</f>
        <v>On-site</v>
      </c>
    </row>
    <row r="4061" spans="1:17" x14ac:dyDescent="0.25">
      <c r="A4061" s="28">
        <v>2023</v>
      </c>
      <c r="B4061" s="29" t="s">
        <v>21</v>
      </c>
      <c r="C4061" s="29" t="s">
        <v>12</v>
      </c>
      <c r="D4061" s="29" t="s">
        <v>22</v>
      </c>
      <c r="E4061" s="28">
        <v>86700</v>
      </c>
      <c r="F4061" s="29" t="s">
        <v>14</v>
      </c>
      <c r="G4061" s="28">
        <v>86700</v>
      </c>
      <c r="H4061" s="29" t="s">
        <v>17</v>
      </c>
      <c r="I4061" s="28">
        <v>0</v>
      </c>
      <c r="J4061" s="29" t="s">
        <v>17</v>
      </c>
      <c r="K4061" s="29" t="s">
        <v>33</v>
      </c>
      <c r="L4061" s="29" t="str">
        <f>_xlfn.XLOOKUP($D4061,mapping!$B$2:$B$124,mapping!$A$2:$A$124,,0)</f>
        <v>Data Scientist</v>
      </c>
      <c r="M4061" s="29" t="str">
        <f>_xlfn.XLOOKUP($C4061,mapping!$J$2:$J$5,mapping!$K$2:$K$5,,0)</f>
        <v>Full-Time</v>
      </c>
      <c r="N4061" s="29" t="str">
        <f>_xlfn.XLOOKUP($B4061,mapping!$G$2:$G$5,mapping!$H$2:$H$5,,0)</f>
        <v>Senior</v>
      </c>
      <c r="O4061" s="29" t="str">
        <f>_xlfn.XLOOKUP($J4061,mapping!$D$2:$D$56,mapping!$E$2:$E$56,,0)</f>
        <v>United States</v>
      </c>
      <c r="P4061" s="29" t="str">
        <f>_xlfn.XLOOKUP($K4061,mapping!$P$2:$P$4,mapping!$Q$2:$Q$4,,0)</f>
        <v>Large</v>
      </c>
      <c r="Q4061" s="29" t="str">
        <f>_xlfn.XLOOKUP($I4061,mapping!$M$2:$M$4,mapping!$N$2:$N$4,,0)</f>
        <v>On-site</v>
      </c>
    </row>
    <row r="4062" spans="1:17" x14ac:dyDescent="0.25">
      <c r="A4062" s="28">
        <v>2023</v>
      </c>
      <c r="B4062" s="29" t="s">
        <v>21</v>
      </c>
      <c r="C4062" s="29" t="s">
        <v>12</v>
      </c>
      <c r="D4062" s="29" t="s">
        <v>22</v>
      </c>
      <c r="E4062" s="28">
        <v>122900</v>
      </c>
      <c r="F4062" s="29" t="s">
        <v>14</v>
      </c>
      <c r="G4062" s="28">
        <v>122900</v>
      </c>
      <c r="H4062" s="29" t="s">
        <v>17</v>
      </c>
      <c r="I4062" s="28">
        <v>0</v>
      </c>
      <c r="J4062" s="29" t="s">
        <v>17</v>
      </c>
      <c r="K4062" s="29" t="s">
        <v>33</v>
      </c>
      <c r="L4062" s="29" t="str">
        <f>_xlfn.XLOOKUP($D4062,mapping!$B$2:$B$124,mapping!$A$2:$A$124,,0)</f>
        <v>Data Scientist</v>
      </c>
      <c r="M4062" s="29" t="str">
        <f>_xlfn.XLOOKUP($C4062,mapping!$J$2:$J$5,mapping!$K$2:$K$5,,0)</f>
        <v>Full-Time</v>
      </c>
      <c r="N4062" s="29" t="str">
        <f>_xlfn.XLOOKUP($B4062,mapping!$G$2:$G$5,mapping!$H$2:$H$5,,0)</f>
        <v>Senior</v>
      </c>
      <c r="O4062" s="29" t="str">
        <f>_xlfn.XLOOKUP($J4062,mapping!$D$2:$D$56,mapping!$E$2:$E$56,,0)</f>
        <v>United States</v>
      </c>
      <c r="P4062" s="29" t="str">
        <f>_xlfn.XLOOKUP($K4062,mapping!$P$2:$P$4,mapping!$Q$2:$Q$4,,0)</f>
        <v>Large</v>
      </c>
      <c r="Q4062" s="29" t="str">
        <f>_xlfn.XLOOKUP($I4062,mapping!$M$2:$M$4,mapping!$N$2:$N$4,,0)</f>
        <v>On-site</v>
      </c>
    </row>
    <row r="4063" spans="1:17" x14ac:dyDescent="0.25">
      <c r="A4063" s="28">
        <v>2022</v>
      </c>
      <c r="B4063" s="29" t="s">
        <v>21</v>
      </c>
      <c r="C4063" s="29" t="s">
        <v>12</v>
      </c>
      <c r="D4063" s="29" t="s">
        <v>108</v>
      </c>
      <c r="E4063" s="28">
        <v>146200</v>
      </c>
      <c r="F4063" s="29" t="s">
        <v>14</v>
      </c>
      <c r="G4063" s="28">
        <v>146200</v>
      </c>
      <c r="H4063" s="29" t="s">
        <v>17</v>
      </c>
      <c r="I4063" s="28">
        <v>100</v>
      </c>
      <c r="J4063" s="29" t="s">
        <v>17</v>
      </c>
      <c r="K4063" s="29" t="s">
        <v>16</v>
      </c>
      <c r="L4063" s="29" t="str">
        <f>_xlfn.XLOOKUP($D4063,mapping!$B$2:$B$124,mapping!$A$2:$A$124,,0)</f>
        <v>Data Engineer</v>
      </c>
      <c r="M4063" s="29" t="str">
        <f>_xlfn.XLOOKUP($C4063,mapping!$J$2:$J$5,mapping!$K$2:$K$5,,0)</f>
        <v>Full-Time</v>
      </c>
      <c r="N4063" s="29" t="str">
        <f>_xlfn.XLOOKUP($B4063,mapping!$G$2:$G$5,mapping!$H$2:$H$5,,0)</f>
        <v>Senior</v>
      </c>
      <c r="O4063" s="29" t="str">
        <f>_xlfn.XLOOKUP($J4063,mapping!$D$2:$D$56,mapping!$E$2:$E$56,,0)</f>
        <v>United States</v>
      </c>
      <c r="P4063" s="29" t="str">
        <f>_xlfn.XLOOKUP($K4063,mapping!$P$2:$P$4,mapping!$Q$2:$Q$4,,0)</f>
        <v>Medium</v>
      </c>
      <c r="Q4063" s="29" t="str">
        <f>_xlfn.XLOOKUP($I4063,mapping!$M$2:$M$4,mapping!$N$2:$N$4,,0)</f>
        <v>Remote</v>
      </c>
    </row>
    <row r="4064" spans="1:17" x14ac:dyDescent="0.25">
      <c r="A4064" s="28">
        <v>2024</v>
      </c>
      <c r="B4064" s="29" t="s">
        <v>29</v>
      </c>
      <c r="C4064" s="29" t="s">
        <v>12</v>
      </c>
      <c r="D4064" s="29" t="s">
        <v>13</v>
      </c>
      <c r="E4064" s="28">
        <v>140000</v>
      </c>
      <c r="F4064" s="29" t="s">
        <v>14</v>
      </c>
      <c r="G4064" s="28">
        <v>140000</v>
      </c>
      <c r="H4064" s="29" t="s">
        <v>17</v>
      </c>
      <c r="I4064" s="28">
        <v>0</v>
      </c>
      <c r="J4064" s="29" t="s">
        <v>17</v>
      </c>
      <c r="K4064" s="29" t="s">
        <v>16</v>
      </c>
      <c r="L4064" s="29" t="str">
        <f>_xlfn.XLOOKUP($D4064,mapping!$B$2:$B$124,mapping!$A$2:$A$124,,0)</f>
        <v>Data Analyst</v>
      </c>
      <c r="M4064" s="29" t="str">
        <f>_xlfn.XLOOKUP($C4064,mapping!$J$2:$J$5,mapping!$K$2:$K$5,,0)</f>
        <v>Full-Time</v>
      </c>
      <c r="N4064" s="29" t="str">
        <f>_xlfn.XLOOKUP($B4064,mapping!$G$2:$G$5,mapping!$H$2:$H$5,,0)</f>
        <v>Junior</v>
      </c>
      <c r="O4064" s="29" t="str">
        <f>_xlfn.XLOOKUP($J4064,mapping!$D$2:$D$56,mapping!$E$2:$E$56,,0)</f>
        <v>United States</v>
      </c>
      <c r="P4064" s="29" t="str">
        <f>_xlfn.XLOOKUP($K4064,mapping!$P$2:$P$4,mapping!$Q$2:$Q$4,,0)</f>
        <v>Medium</v>
      </c>
      <c r="Q4064" s="29" t="str">
        <f>_xlfn.XLOOKUP($I4064,mapping!$M$2:$M$4,mapping!$N$2:$N$4,,0)</f>
        <v>On-site</v>
      </c>
    </row>
    <row r="4065" spans="1:17" x14ac:dyDescent="0.25">
      <c r="A4065" s="28">
        <v>2023</v>
      </c>
      <c r="B4065" s="29" t="s">
        <v>21</v>
      </c>
      <c r="C4065" s="29" t="s">
        <v>12</v>
      </c>
      <c r="D4065" s="29" t="s">
        <v>26</v>
      </c>
      <c r="E4065" s="28">
        <v>120000</v>
      </c>
      <c r="F4065" s="29" t="s">
        <v>14</v>
      </c>
      <c r="G4065" s="28">
        <v>120000</v>
      </c>
      <c r="H4065" s="29" t="s">
        <v>17</v>
      </c>
      <c r="I4065" s="28">
        <v>0</v>
      </c>
      <c r="J4065" s="29" t="s">
        <v>17</v>
      </c>
      <c r="K4065" s="29" t="s">
        <v>16</v>
      </c>
      <c r="L4065" s="29" t="str">
        <f>_xlfn.XLOOKUP($D4065,mapping!$B$2:$B$124,mapping!$A$2:$A$124,,0)</f>
        <v>Data Engineer</v>
      </c>
      <c r="M4065" s="29" t="str">
        <f>_xlfn.XLOOKUP($C4065,mapping!$J$2:$J$5,mapping!$K$2:$K$5,,0)</f>
        <v>Full-Time</v>
      </c>
      <c r="N4065" s="29" t="str">
        <f>_xlfn.XLOOKUP($B4065,mapping!$G$2:$G$5,mapping!$H$2:$H$5,,0)</f>
        <v>Senior</v>
      </c>
      <c r="O4065" s="29" t="str">
        <f>_xlfn.XLOOKUP($J4065,mapping!$D$2:$D$56,mapping!$E$2:$E$56,,0)</f>
        <v>United States</v>
      </c>
      <c r="P4065" s="29" t="str">
        <f>_xlfn.XLOOKUP($K4065,mapping!$P$2:$P$4,mapping!$Q$2:$Q$4,,0)</f>
        <v>Medium</v>
      </c>
      <c r="Q4065" s="29" t="str">
        <f>_xlfn.XLOOKUP($I4065,mapping!$M$2:$M$4,mapping!$N$2:$N$4,,0)</f>
        <v>On-site</v>
      </c>
    </row>
    <row r="4066" spans="1:17" x14ac:dyDescent="0.25">
      <c r="A4066" s="28">
        <v>2023</v>
      </c>
      <c r="B4066" s="29" t="s">
        <v>21</v>
      </c>
      <c r="C4066" s="29" t="s">
        <v>12</v>
      </c>
      <c r="D4066" s="29" t="s">
        <v>22</v>
      </c>
      <c r="E4066" s="28">
        <v>180000</v>
      </c>
      <c r="F4066" s="29" t="s">
        <v>14</v>
      </c>
      <c r="G4066" s="28">
        <v>180000</v>
      </c>
      <c r="H4066" s="29" t="s">
        <v>17</v>
      </c>
      <c r="I4066" s="28">
        <v>0</v>
      </c>
      <c r="J4066" s="29" t="s">
        <v>17</v>
      </c>
      <c r="K4066" s="29" t="s">
        <v>16</v>
      </c>
      <c r="L4066" s="29" t="str">
        <f>_xlfn.XLOOKUP($D4066,mapping!$B$2:$B$124,mapping!$A$2:$A$124,,0)</f>
        <v>Data Scientist</v>
      </c>
      <c r="M4066" s="29" t="str">
        <f>_xlfn.XLOOKUP($C4066,mapping!$J$2:$J$5,mapping!$K$2:$K$5,,0)</f>
        <v>Full-Time</v>
      </c>
      <c r="N4066" s="29" t="str">
        <f>_xlfn.XLOOKUP($B4066,mapping!$G$2:$G$5,mapping!$H$2:$H$5,,0)</f>
        <v>Senior</v>
      </c>
      <c r="O4066" s="29" t="str">
        <f>_xlfn.XLOOKUP($J4066,mapping!$D$2:$D$56,mapping!$E$2:$E$56,,0)</f>
        <v>United States</v>
      </c>
      <c r="P4066" s="29" t="str">
        <f>_xlfn.XLOOKUP($K4066,mapping!$P$2:$P$4,mapping!$Q$2:$Q$4,,0)</f>
        <v>Medium</v>
      </c>
      <c r="Q4066" s="29" t="str">
        <f>_xlfn.XLOOKUP($I4066,mapping!$M$2:$M$4,mapping!$N$2:$N$4,,0)</f>
        <v>On-site</v>
      </c>
    </row>
    <row r="4067" spans="1:17" x14ac:dyDescent="0.25">
      <c r="A4067" s="28">
        <v>2023</v>
      </c>
      <c r="B4067" s="29" t="s">
        <v>29</v>
      </c>
      <c r="C4067" s="29" t="s">
        <v>12</v>
      </c>
      <c r="D4067" s="29" t="s">
        <v>13</v>
      </c>
      <c r="E4067" s="28">
        <v>50000</v>
      </c>
      <c r="F4067" s="29" t="s">
        <v>14</v>
      </c>
      <c r="G4067" s="28">
        <v>50000</v>
      </c>
      <c r="H4067" s="29" t="s">
        <v>17</v>
      </c>
      <c r="I4067" s="28">
        <v>0</v>
      </c>
      <c r="J4067" s="29" t="s">
        <v>17</v>
      </c>
      <c r="K4067" s="29" t="s">
        <v>16</v>
      </c>
      <c r="L4067" s="29" t="str">
        <f>_xlfn.XLOOKUP($D4067,mapping!$B$2:$B$124,mapping!$A$2:$A$124,,0)</f>
        <v>Data Analyst</v>
      </c>
      <c r="M4067" s="29" t="str">
        <f>_xlfn.XLOOKUP($C4067,mapping!$J$2:$J$5,mapping!$K$2:$K$5,,0)</f>
        <v>Full-Time</v>
      </c>
      <c r="N4067" s="29" t="str">
        <f>_xlfn.XLOOKUP($B4067,mapping!$G$2:$G$5,mapping!$H$2:$H$5,,0)</f>
        <v>Junior</v>
      </c>
      <c r="O4067" s="29" t="str">
        <f>_xlfn.XLOOKUP($J4067,mapping!$D$2:$D$56,mapping!$E$2:$E$56,,0)</f>
        <v>United States</v>
      </c>
      <c r="P4067" s="29" t="str">
        <f>_xlfn.XLOOKUP($K4067,mapping!$P$2:$P$4,mapping!$Q$2:$Q$4,,0)</f>
        <v>Medium</v>
      </c>
      <c r="Q4067" s="29" t="str">
        <f>_xlfn.XLOOKUP($I4067,mapping!$M$2:$M$4,mapping!$N$2:$N$4,,0)</f>
        <v>On-site</v>
      </c>
    </row>
    <row r="4068" spans="1:17" x14ac:dyDescent="0.25">
      <c r="A4068" s="28">
        <v>2024</v>
      </c>
      <c r="B4068" s="29" t="s">
        <v>21</v>
      </c>
      <c r="C4068" s="29" t="s">
        <v>12</v>
      </c>
      <c r="D4068" s="29" t="s">
        <v>26</v>
      </c>
      <c r="E4068" s="28">
        <v>131414</v>
      </c>
      <c r="F4068" s="29" t="s">
        <v>14</v>
      </c>
      <c r="G4068" s="28">
        <v>131414</v>
      </c>
      <c r="H4068" s="29" t="s">
        <v>17</v>
      </c>
      <c r="I4068" s="28">
        <v>100</v>
      </c>
      <c r="J4068" s="29" t="s">
        <v>17</v>
      </c>
      <c r="K4068" s="29" t="s">
        <v>16</v>
      </c>
      <c r="L4068" s="29" t="str">
        <f>_xlfn.XLOOKUP($D4068,mapping!$B$2:$B$124,mapping!$A$2:$A$124,,0)</f>
        <v>Data Engineer</v>
      </c>
      <c r="M4068" s="29" t="str">
        <f>_xlfn.XLOOKUP($C4068,mapping!$J$2:$J$5,mapping!$K$2:$K$5,,0)</f>
        <v>Full-Time</v>
      </c>
      <c r="N4068" s="29" t="str">
        <f>_xlfn.XLOOKUP($B4068,mapping!$G$2:$G$5,mapping!$H$2:$H$5,,0)</f>
        <v>Senior</v>
      </c>
      <c r="O4068" s="29" t="str">
        <f>_xlfn.XLOOKUP($J4068,mapping!$D$2:$D$56,mapping!$E$2:$E$56,,0)</f>
        <v>United States</v>
      </c>
      <c r="P4068" s="29" t="str">
        <f>_xlfn.XLOOKUP($K4068,mapping!$P$2:$P$4,mapping!$Q$2:$Q$4,,0)</f>
        <v>Medium</v>
      </c>
      <c r="Q4068" s="29" t="str">
        <f>_xlfn.XLOOKUP($I4068,mapping!$M$2:$M$4,mapping!$N$2:$N$4,,0)</f>
        <v>Remote</v>
      </c>
    </row>
    <row r="4069" spans="1:17" x14ac:dyDescent="0.25">
      <c r="A4069" s="28">
        <v>2022</v>
      </c>
      <c r="B4069" s="29" t="s">
        <v>21</v>
      </c>
      <c r="C4069" s="29" t="s">
        <v>12</v>
      </c>
      <c r="D4069" s="29" t="s">
        <v>18</v>
      </c>
      <c r="E4069" s="28">
        <v>185000</v>
      </c>
      <c r="F4069" s="29" t="s">
        <v>14</v>
      </c>
      <c r="G4069" s="28">
        <v>185000</v>
      </c>
      <c r="H4069" s="29" t="s">
        <v>70</v>
      </c>
      <c r="I4069" s="28">
        <v>100</v>
      </c>
      <c r="J4069" s="29" t="s">
        <v>70</v>
      </c>
      <c r="K4069" s="29" t="s">
        <v>16</v>
      </c>
      <c r="L4069" s="29" t="str">
        <f>_xlfn.XLOOKUP($D4069,mapping!$B$2:$B$124,mapping!$A$2:$A$124,,0)</f>
        <v>Machine Learning Engineer</v>
      </c>
      <c r="M4069" s="29" t="str">
        <f>_xlfn.XLOOKUP($C4069,mapping!$J$2:$J$5,mapping!$K$2:$K$5,,0)</f>
        <v>Full-Time</v>
      </c>
      <c r="N4069" s="29" t="str">
        <f>_xlfn.XLOOKUP($B4069,mapping!$G$2:$G$5,mapping!$H$2:$H$5,,0)</f>
        <v>Senior</v>
      </c>
      <c r="O4069" s="29" t="str">
        <f>_xlfn.XLOOKUP($J4069,mapping!$D$2:$D$56,mapping!$E$2:$E$56,,0)</f>
        <v>Mexico</v>
      </c>
      <c r="P4069" s="29" t="str">
        <f>_xlfn.XLOOKUP($K4069,mapping!$P$2:$P$4,mapping!$Q$2:$Q$4,,0)</f>
        <v>Medium</v>
      </c>
      <c r="Q4069" s="29" t="str">
        <f>_xlfn.XLOOKUP($I4069,mapping!$M$2:$M$4,mapping!$N$2:$N$4,,0)</f>
        <v>Remote</v>
      </c>
    </row>
    <row r="4070" spans="1:17" x14ac:dyDescent="0.25">
      <c r="A4070" s="28">
        <v>2023</v>
      </c>
      <c r="B4070" s="29" t="s">
        <v>29</v>
      </c>
      <c r="C4070" s="29" t="s">
        <v>12</v>
      </c>
      <c r="D4070" s="29" t="s">
        <v>13</v>
      </c>
      <c r="E4070" s="28">
        <v>86000</v>
      </c>
      <c r="F4070" s="29" t="s">
        <v>14</v>
      </c>
      <c r="G4070" s="28">
        <v>86000</v>
      </c>
      <c r="H4070" s="29" t="s">
        <v>17</v>
      </c>
      <c r="I4070" s="28">
        <v>0</v>
      </c>
      <c r="J4070" s="29" t="s">
        <v>17</v>
      </c>
      <c r="K4070" s="29" t="s">
        <v>16</v>
      </c>
      <c r="L4070" s="29" t="str">
        <f>_xlfn.XLOOKUP($D4070,mapping!$B$2:$B$124,mapping!$A$2:$A$124,,0)</f>
        <v>Data Analyst</v>
      </c>
      <c r="M4070" s="29" t="str">
        <f>_xlfn.XLOOKUP($C4070,mapping!$J$2:$J$5,mapping!$K$2:$K$5,,0)</f>
        <v>Full-Time</v>
      </c>
      <c r="N4070" s="29" t="str">
        <f>_xlfn.XLOOKUP($B4070,mapping!$G$2:$G$5,mapping!$H$2:$H$5,,0)</f>
        <v>Junior</v>
      </c>
      <c r="O4070" s="29" t="str">
        <f>_xlfn.XLOOKUP($J4070,mapping!$D$2:$D$56,mapping!$E$2:$E$56,,0)</f>
        <v>United States</v>
      </c>
      <c r="P4070" s="29" t="str">
        <f>_xlfn.XLOOKUP($K4070,mapping!$P$2:$P$4,mapping!$Q$2:$Q$4,,0)</f>
        <v>Medium</v>
      </c>
      <c r="Q4070" s="29" t="str">
        <f>_xlfn.XLOOKUP($I4070,mapping!$M$2:$M$4,mapping!$N$2:$N$4,,0)</f>
        <v>On-site</v>
      </c>
    </row>
    <row r="4071" spans="1:17" x14ac:dyDescent="0.25">
      <c r="A4071" s="28">
        <v>2024</v>
      </c>
      <c r="B4071" s="29" t="s">
        <v>21</v>
      </c>
      <c r="C4071" s="29" t="s">
        <v>12</v>
      </c>
      <c r="D4071" s="29" t="s">
        <v>22</v>
      </c>
      <c r="E4071" s="28">
        <v>212000</v>
      </c>
      <c r="F4071" s="29" t="s">
        <v>14</v>
      </c>
      <c r="G4071" s="28">
        <v>212000</v>
      </c>
      <c r="H4071" s="29" t="s">
        <v>17</v>
      </c>
      <c r="I4071" s="28">
        <v>0</v>
      </c>
      <c r="J4071" s="29" t="s">
        <v>17</v>
      </c>
      <c r="K4071" s="29" t="s">
        <v>16</v>
      </c>
      <c r="L4071" s="29" t="str">
        <f>_xlfn.XLOOKUP($D4071,mapping!$B$2:$B$124,mapping!$A$2:$A$124,,0)</f>
        <v>Data Scientist</v>
      </c>
      <c r="M4071" s="29" t="str">
        <f>_xlfn.XLOOKUP($C4071,mapping!$J$2:$J$5,mapping!$K$2:$K$5,,0)</f>
        <v>Full-Time</v>
      </c>
      <c r="N4071" s="29" t="str">
        <f>_xlfn.XLOOKUP($B4071,mapping!$G$2:$G$5,mapping!$H$2:$H$5,,0)</f>
        <v>Senior</v>
      </c>
      <c r="O4071" s="29" t="str">
        <f>_xlfn.XLOOKUP($J4071,mapping!$D$2:$D$56,mapping!$E$2:$E$56,,0)</f>
        <v>United States</v>
      </c>
      <c r="P4071" s="29" t="str">
        <f>_xlfn.XLOOKUP($K4071,mapping!$P$2:$P$4,mapping!$Q$2:$Q$4,,0)</f>
        <v>Medium</v>
      </c>
      <c r="Q4071" s="29" t="str">
        <f>_xlfn.XLOOKUP($I4071,mapping!$M$2:$M$4,mapping!$N$2:$N$4,,0)</f>
        <v>On-site</v>
      </c>
    </row>
    <row r="4072" spans="1:17" x14ac:dyDescent="0.25">
      <c r="A4072" s="28">
        <v>2024</v>
      </c>
      <c r="B4072" s="29" t="s">
        <v>11</v>
      </c>
      <c r="C4072" s="29" t="s">
        <v>12</v>
      </c>
      <c r="D4072" s="29" t="s">
        <v>198</v>
      </c>
      <c r="E4072" s="28">
        <v>114800</v>
      </c>
      <c r="F4072" s="29" t="s">
        <v>14</v>
      </c>
      <c r="G4072" s="28">
        <v>114800</v>
      </c>
      <c r="H4072" s="29" t="s">
        <v>17</v>
      </c>
      <c r="I4072" s="28">
        <v>0</v>
      </c>
      <c r="J4072" s="29" t="s">
        <v>17</v>
      </c>
      <c r="K4072" s="29" t="s">
        <v>16</v>
      </c>
      <c r="L4072" s="29" t="str">
        <f>_xlfn.XLOOKUP($D4072,mapping!$B$2:$B$124,mapping!$A$2:$A$124,,0)</f>
        <v>Machine Learning Engineer</v>
      </c>
      <c r="M4072" s="29" t="str">
        <f>_xlfn.XLOOKUP($C4072,mapping!$J$2:$J$5,mapping!$K$2:$K$5,,0)</f>
        <v>Full-Time</v>
      </c>
      <c r="N4072" s="29" t="str">
        <f>_xlfn.XLOOKUP($B4072,mapping!$G$2:$G$5,mapping!$H$2:$H$5,,0)</f>
        <v>Mid-Level</v>
      </c>
      <c r="O4072" s="29" t="str">
        <f>_xlfn.XLOOKUP($J4072,mapping!$D$2:$D$56,mapping!$E$2:$E$56,,0)</f>
        <v>United States</v>
      </c>
      <c r="P4072" s="29" t="str">
        <f>_xlfn.XLOOKUP($K4072,mapping!$P$2:$P$4,mapping!$Q$2:$Q$4,,0)</f>
        <v>Medium</v>
      </c>
      <c r="Q4072" s="29" t="str">
        <f>_xlfn.XLOOKUP($I4072,mapping!$M$2:$M$4,mapping!$N$2:$N$4,,0)</f>
        <v>On-site</v>
      </c>
    </row>
    <row r="4073" spans="1:17" x14ac:dyDescent="0.25">
      <c r="A4073" s="28">
        <v>2023</v>
      </c>
      <c r="B4073" s="29" t="s">
        <v>21</v>
      </c>
      <c r="C4073" s="29" t="s">
        <v>12</v>
      </c>
      <c r="D4073" s="29" t="s">
        <v>22</v>
      </c>
      <c r="E4073" s="28">
        <v>159375</v>
      </c>
      <c r="F4073" s="29" t="s">
        <v>14</v>
      </c>
      <c r="G4073" s="28">
        <v>159375</v>
      </c>
      <c r="H4073" s="29" t="s">
        <v>17</v>
      </c>
      <c r="I4073" s="28">
        <v>100</v>
      </c>
      <c r="J4073" s="29" t="s">
        <v>17</v>
      </c>
      <c r="K4073" s="29" t="s">
        <v>16</v>
      </c>
      <c r="L4073" s="29" t="str">
        <f>_xlfn.XLOOKUP($D4073,mapping!$B$2:$B$124,mapping!$A$2:$A$124,,0)</f>
        <v>Data Scientist</v>
      </c>
      <c r="M4073" s="29" t="str">
        <f>_xlfn.XLOOKUP($C4073,mapping!$J$2:$J$5,mapping!$K$2:$K$5,,0)</f>
        <v>Full-Time</v>
      </c>
      <c r="N4073" s="29" t="str">
        <f>_xlfn.XLOOKUP($B4073,mapping!$G$2:$G$5,mapping!$H$2:$H$5,,0)</f>
        <v>Senior</v>
      </c>
      <c r="O4073" s="29" t="str">
        <f>_xlfn.XLOOKUP($J4073,mapping!$D$2:$D$56,mapping!$E$2:$E$56,,0)</f>
        <v>United States</v>
      </c>
      <c r="P4073" s="29" t="str">
        <f>_xlfn.XLOOKUP($K4073,mapping!$P$2:$P$4,mapping!$Q$2:$Q$4,,0)</f>
        <v>Medium</v>
      </c>
      <c r="Q4073" s="29" t="str">
        <f>_xlfn.XLOOKUP($I4073,mapping!$M$2:$M$4,mapping!$N$2:$N$4,,0)</f>
        <v>Remote</v>
      </c>
    </row>
    <row r="4074" spans="1:17" x14ac:dyDescent="0.25">
      <c r="A4074" s="28">
        <v>2024</v>
      </c>
      <c r="B4074" s="29" t="s">
        <v>21</v>
      </c>
      <c r="C4074" s="29" t="s">
        <v>12</v>
      </c>
      <c r="D4074" s="29" t="s">
        <v>41</v>
      </c>
      <c r="E4074" s="28">
        <v>180000</v>
      </c>
      <c r="F4074" s="29" t="s">
        <v>14</v>
      </c>
      <c r="G4074" s="28">
        <v>180000</v>
      </c>
      <c r="H4074" s="29" t="s">
        <v>17</v>
      </c>
      <c r="I4074" s="28">
        <v>0</v>
      </c>
      <c r="J4074" s="29" t="s">
        <v>17</v>
      </c>
      <c r="K4074" s="29" t="s">
        <v>16</v>
      </c>
      <c r="L4074" s="29" t="str">
        <f>_xlfn.XLOOKUP($D4074,mapping!$B$2:$B$124,mapping!$A$2:$A$124,,0)</f>
        <v>Machine Learning Engineer</v>
      </c>
      <c r="M4074" s="29" t="str">
        <f>_xlfn.XLOOKUP($C4074,mapping!$J$2:$J$5,mapping!$K$2:$K$5,,0)</f>
        <v>Full-Time</v>
      </c>
      <c r="N4074" s="29" t="str">
        <f>_xlfn.XLOOKUP($B4074,mapping!$G$2:$G$5,mapping!$H$2:$H$5,,0)</f>
        <v>Senior</v>
      </c>
      <c r="O4074" s="29" t="str">
        <f>_xlfn.XLOOKUP($J4074,mapping!$D$2:$D$56,mapping!$E$2:$E$56,,0)</f>
        <v>United States</v>
      </c>
      <c r="P4074" s="29" t="str">
        <f>_xlfn.XLOOKUP($K4074,mapping!$P$2:$P$4,mapping!$Q$2:$Q$4,,0)</f>
        <v>Medium</v>
      </c>
      <c r="Q4074" s="29" t="str">
        <f>_xlfn.XLOOKUP($I4074,mapping!$M$2:$M$4,mapping!$N$2:$N$4,,0)</f>
        <v>On-site</v>
      </c>
    </row>
    <row r="4075" spans="1:17" x14ac:dyDescent="0.25">
      <c r="A4075" s="28">
        <v>2024</v>
      </c>
      <c r="B4075" s="29" t="s">
        <v>21</v>
      </c>
      <c r="C4075" s="29" t="s">
        <v>12</v>
      </c>
      <c r="D4075" s="29" t="s">
        <v>13</v>
      </c>
      <c r="E4075" s="28">
        <v>115000</v>
      </c>
      <c r="F4075" s="29" t="s">
        <v>14</v>
      </c>
      <c r="G4075" s="28">
        <v>115000</v>
      </c>
      <c r="H4075" s="29" t="s">
        <v>17</v>
      </c>
      <c r="I4075" s="28">
        <v>0</v>
      </c>
      <c r="J4075" s="29" t="s">
        <v>17</v>
      </c>
      <c r="K4075" s="29" t="s">
        <v>16</v>
      </c>
      <c r="L4075" s="29" t="str">
        <f>_xlfn.XLOOKUP($D4075,mapping!$B$2:$B$124,mapping!$A$2:$A$124,,0)</f>
        <v>Data Analyst</v>
      </c>
      <c r="M4075" s="29" t="str">
        <f>_xlfn.XLOOKUP($C4075,mapping!$J$2:$J$5,mapping!$K$2:$K$5,,0)</f>
        <v>Full-Time</v>
      </c>
      <c r="N4075" s="29" t="str">
        <f>_xlfn.XLOOKUP($B4075,mapping!$G$2:$G$5,mapping!$H$2:$H$5,,0)</f>
        <v>Senior</v>
      </c>
      <c r="O4075" s="29" t="str">
        <f>_xlfn.XLOOKUP($J4075,mapping!$D$2:$D$56,mapping!$E$2:$E$56,,0)</f>
        <v>United States</v>
      </c>
      <c r="P4075" s="29" t="str">
        <f>_xlfn.XLOOKUP($K4075,mapping!$P$2:$P$4,mapping!$Q$2:$Q$4,,0)</f>
        <v>Medium</v>
      </c>
      <c r="Q4075" s="29" t="str">
        <f>_xlfn.XLOOKUP($I4075,mapping!$M$2:$M$4,mapping!$N$2:$N$4,,0)</f>
        <v>On-site</v>
      </c>
    </row>
    <row r="4076" spans="1:17" x14ac:dyDescent="0.25">
      <c r="A4076" s="28">
        <v>2023</v>
      </c>
      <c r="B4076" s="29" t="s">
        <v>21</v>
      </c>
      <c r="C4076" s="29" t="s">
        <v>12</v>
      </c>
      <c r="D4076" s="29" t="s">
        <v>62</v>
      </c>
      <c r="E4076" s="28">
        <v>225000</v>
      </c>
      <c r="F4076" s="29" t="s">
        <v>14</v>
      </c>
      <c r="G4076" s="28">
        <v>225000</v>
      </c>
      <c r="H4076" s="29" t="s">
        <v>17</v>
      </c>
      <c r="I4076" s="28">
        <v>0</v>
      </c>
      <c r="J4076" s="29" t="s">
        <v>17</v>
      </c>
      <c r="K4076" s="29" t="s">
        <v>16</v>
      </c>
      <c r="L4076" s="29" t="str">
        <f>_xlfn.XLOOKUP($D4076,mapping!$B$2:$B$124,mapping!$A$2:$A$124,,0)</f>
        <v>Business Intelligence</v>
      </c>
      <c r="M4076" s="29" t="str">
        <f>_xlfn.XLOOKUP($C4076,mapping!$J$2:$J$5,mapping!$K$2:$K$5,,0)</f>
        <v>Full-Time</v>
      </c>
      <c r="N4076" s="29" t="str">
        <f>_xlfn.XLOOKUP($B4076,mapping!$G$2:$G$5,mapping!$H$2:$H$5,,0)</f>
        <v>Senior</v>
      </c>
      <c r="O4076" s="29" t="str">
        <f>_xlfn.XLOOKUP($J4076,mapping!$D$2:$D$56,mapping!$E$2:$E$56,,0)</f>
        <v>United States</v>
      </c>
      <c r="P4076" s="29" t="str">
        <f>_xlfn.XLOOKUP($K4076,mapping!$P$2:$P$4,mapping!$Q$2:$Q$4,,0)</f>
        <v>Medium</v>
      </c>
      <c r="Q4076" s="29" t="str">
        <f>_xlfn.XLOOKUP($I4076,mapping!$M$2:$M$4,mapping!$N$2:$N$4,,0)</f>
        <v>On-site</v>
      </c>
    </row>
    <row r="4077" spans="1:17" x14ac:dyDescent="0.25">
      <c r="A4077" s="28">
        <v>2024</v>
      </c>
      <c r="B4077" s="29" t="s">
        <v>21</v>
      </c>
      <c r="C4077" s="29" t="s">
        <v>12</v>
      </c>
      <c r="D4077" s="29" t="s">
        <v>13</v>
      </c>
      <c r="E4077" s="28">
        <v>120000</v>
      </c>
      <c r="F4077" s="29" t="s">
        <v>14</v>
      </c>
      <c r="G4077" s="28">
        <v>120000</v>
      </c>
      <c r="H4077" s="29" t="s">
        <v>17</v>
      </c>
      <c r="I4077" s="28">
        <v>0</v>
      </c>
      <c r="J4077" s="29" t="s">
        <v>17</v>
      </c>
      <c r="K4077" s="29" t="s">
        <v>16</v>
      </c>
      <c r="L4077" s="29" t="str">
        <f>_xlfn.XLOOKUP($D4077,mapping!$B$2:$B$124,mapping!$A$2:$A$124,,0)</f>
        <v>Data Analyst</v>
      </c>
      <c r="M4077" s="29" t="str">
        <f>_xlfn.XLOOKUP($C4077,mapping!$J$2:$J$5,mapping!$K$2:$K$5,,0)</f>
        <v>Full-Time</v>
      </c>
      <c r="N4077" s="29" t="str">
        <f>_xlfn.XLOOKUP($B4077,mapping!$G$2:$G$5,mapping!$H$2:$H$5,,0)</f>
        <v>Senior</v>
      </c>
      <c r="O4077" s="29" t="str">
        <f>_xlfn.XLOOKUP($J4077,mapping!$D$2:$D$56,mapping!$E$2:$E$56,,0)</f>
        <v>United States</v>
      </c>
      <c r="P4077" s="29" t="str">
        <f>_xlfn.XLOOKUP($K4077,mapping!$P$2:$P$4,mapping!$Q$2:$Q$4,,0)</f>
        <v>Medium</v>
      </c>
      <c r="Q4077" s="29" t="str">
        <f>_xlfn.XLOOKUP($I4077,mapping!$M$2:$M$4,mapping!$N$2:$N$4,,0)</f>
        <v>On-site</v>
      </c>
    </row>
    <row r="4078" spans="1:17" x14ac:dyDescent="0.25">
      <c r="A4078" s="28">
        <v>2022</v>
      </c>
      <c r="B4078" s="29" t="s">
        <v>21</v>
      </c>
      <c r="C4078" s="29" t="s">
        <v>12</v>
      </c>
      <c r="D4078" s="29" t="s">
        <v>22</v>
      </c>
      <c r="E4078" s="28">
        <v>51000</v>
      </c>
      <c r="F4078" s="29" t="s">
        <v>14</v>
      </c>
      <c r="G4078" s="28">
        <v>51000</v>
      </c>
      <c r="H4078" s="29" t="s">
        <v>17</v>
      </c>
      <c r="I4078" s="28">
        <v>100</v>
      </c>
      <c r="J4078" s="29" t="s">
        <v>17</v>
      </c>
      <c r="K4078" s="29" t="s">
        <v>16</v>
      </c>
      <c r="L4078" s="29" t="str">
        <f>_xlfn.XLOOKUP($D4078,mapping!$B$2:$B$124,mapping!$A$2:$A$124,,0)</f>
        <v>Data Scientist</v>
      </c>
      <c r="M4078" s="29" t="str">
        <f>_xlfn.XLOOKUP($C4078,mapping!$J$2:$J$5,mapping!$K$2:$K$5,,0)</f>
        <v>Full-Time</v>
      </c>
      <c r="N4078" s="29" t="str">
        <f>_xlfn.XLOOKUP($B4078,mapping!$G$2:$G$5,mapping!$H$2:$H$5,,0)</f>
        <v>Senior</v>
      </c>
      <c r="O4078" s="29" t="str">
        <f>_xlfn.XLOOKUP($J4078,mapping!$D$2:$D$56,mapping!$E$2:$E$56,,0)</f>
        <v>United States</v>
      </c>
      <c r="P4078" s="29" t="str">
        <f>_xlfn.XLOOKUP($K4078,mapping!$P$2:$P$4,mapping!$Q$2:$Q$4,,0)</f>
        <v>Medium</v>
      </c>
      <c r="Q4078" s="29" t="str">
        <f>_xlfn.XLOOKUP($I4078,mapping!$M$2:$M$4,mapping!$N$2:$N$4,,0)</f>
        <v>Remote</v>
      </c>
    </row>
    <row r="4079" spans="1:17" x14ac:dyDescent="0.25">
      <c r="A4079" s="28">
        <v>2023</v>
      </c>
      <c r="B4079" s="29" t="s">
        <v>21</v>
      </c>
      <c r="C4079" s="29" t="s">
        <v>12</v>
      </c>
      <c r="D4079" s="29" t="s">
        <v>35</v>
      </c>
      <c r="E4079" s="28">
        <v>112655</v>
      </c>
      <c r="F4079" s="29" t="s">
        <v>14</v>
      </c>
      <c r="G4079" s="28">
        <v>112655</v>
      </c>
      <c r="H4079" s="29" t="s">
        <v>17</v>
      </c>
      <c r="I4079" s="28">
        <v>100</v>
      </c>
      <c r="J4079" s="29" t="s">
        <v>17</v>
      </c>
      <c r="K4079" s="29" t="s">
        <v>16</v>
      </c>
      <c r="L4079" s="29" t="str">
        <f>_xlfn.XLOOKUP($D4079,mapping!$B$2:$B$124,mapping!$A$2:$A$124,,0)</f>
        <v>Business Intelligence</v>
      </c>
      <c r="M4079" s="29" t="str">
        <f>_xlfn.XLOOKUP($C4079,mapping!$J$2:$J$5,mapping!$K$2:$K$5,,0)</f>
        <v>Full-Time</v>
      </c>
      <c r="N4079" s="29" t="str">
        <f>_xlfn.XLOOKUP($B4079,mapping!$G$2:$G$5,mapping!$H$2:$H$5,,0)</f>
        <v>Senior</v>
      </c>
      <c r="O4079" s="29" t="str">
        <f>_xlfn.XLOOKUP($J4079,mapping!$D$2:$D$56,mapping!$E$2:$E$56,,0)</f>
        <v>United States</v>
      </c>
      <c r="P4079" s="29" t="str">
        <f>_xlfn.XLOOKUP($K4079,mapping!$P$2:$P$4,mapping!$Q$2:$Q$4,,0)</f>
        <v>Medium</v>
      </c>
      <c r="Q4079" s="29" t="str">
        <f>_xlfn.XLOOKUP($I4079,mapping!$M$2:$M$4,mapping!$N$2:$N$4,,0)</f>
        <v>Remote</v>
      </c>
    </row>
    <row r="4080" spans="1:17" x14ac:dyDescent="0.25">
      <c r="A4080" s="28">
        <v>2021</v>
      </c>
      <c r="B4080" s="29" t="s">
        <v>11</v>
      </c>
      <c r="C4080" s="29" t="s">
        <v>12</v>
      </c>
      <c r="D4080" s="29" t="s">
        <v>22</v>
      </c>
      <c r="E4080" s="28">
        <v>76760</v>
      </c>
      <c r="F4080" s="29" t="s">
        <v>19</v>
      </c>
      <c r="G4080" s="28">
        <v>90734</v>
      </c>
      <c r="H4080" s="29" t="s">
        <v>36</v>
      </c>
      <c r="I4080" s="28">
        <v>50</v>
      </c>
      <c r="J4080" s="29" t="s">
        <v>36</v>
      </c>
      <c r="K4080" s="29" t="s">
        <v>33</v>
      </c>
      <c r="L4080" s="29" t="str">
        <f>_xlfn.XLOOKUP($D4080,mapping!$B$2:$B$124,mapping!$A$2:$A$124,,0)</f>
        <v>Data Scientist</v>
      </c>
      <c r="M4080" s="29" t="str">
        <f>_xlfn.XLOOKUP($C4080,mapping!$J$2:$J$5,mapping!$K$2:$K$5,,0)</f>
        <v>Full-Time</v>
      </c>
      <c r="N4080" s="29" t="str">
        <f>_xlfn.XLOOKUP($B4080,mapping!$G$2:$G$5,mapping!$H$2:$H$5,,0)</f>
        <v>Mid-Level</v>
      </c>
      <c r="O4080" s="29" t="str">
        <f>_xlfn.XLOOKUP($J4080,mapping!$D$2:$D$56,mapping!$E$2:$E$56,,0)</f>
        <v>Germany</v>
      </c>
      <c r="P4080" s="29" t="str">
        <f>_xlfn.XLOOKUP($K4080,mapping!$P$2:$P$4,mapping!$Q$2:$Q$4,,0)</f>
        <v>Large</v>
      </c>
      <c r="Q4080" s="29" t="str">
        <f>_xlfn.XLOOKUP($I4080,mapping!$M$2:$M$4,mapping!$N$2:$N$4,,0)</f>
        <v>Hybrid</v>
      </c>
    </row>
    <row r="4081" spans="1:17" x14ac:dyDescent="0.25">
      <c r="A4081" s="28">
        <v>2022</v>
      </c>
      <c r="B4081" s="29" t="s">
        <v>11</v>
      </c>
      <c r="C4081" s="29" t="s">
        <v>12</v>
      </c>
      <c r="D4081" s="29" t="s">
        <v>26</v>
      </c>
      <c r="E4081" s="28">
        <v>260000</v>
      </c>
      <c r="F4081" s="29" t="s">
        <v>14</v>
      </c>
      <c r="G4081" s="28">
        <v>260000</v>
      </c>
      <c r="H4081" s="29" t="s">
        <v>17</v>
      </c>
      <c r="I4081" s="28">
        <v>0</v>
      </c>
      <c r="J4081" s="29" t="s">
        <v>17</v>
      </c>
      <c r="K4081" s="29" t="s">
        <v>16</v>
      </c>
      <c r="L4081" s="29" t="str">
        <f>_xlfn.XLOOKUP($D4081,mapping!$B$2:$B$124,mapping!$A$2:$A$124,,0)</f>
        <v>Data Engineer</v>
      </c>
      <c r="M4081" s="29" t="str">
        <f>_xlfn.XLOOKUP($C4081,mapping!$J$2:$J$5,mapping!$K$2:$K$5,,0)</f>
        <v>Full-Time</v>
      </c>
      <c r="N4081" s="29" t="str">
        <f>_xlfn.XLOOKUP($B4081,mapping!$G$2:$G$5,mapping!$H$2:$H$5,,0)</f>
        <v>Mid-Level</v>
      </c>
      <c r="O4081" s="29" t="str">
        <f>_xlfn.XLOOKUP($J4081,mapping!$D$2:$D$56,mapping!$E$2:$E$56,,0)</f>
        <v>United States</v>
      </c>
      <c r="P4081" s="29" t="str">
        <f>_xlfn.XLOOKUP($K4081,mapping!$P$2:$P$4,mapping!$Q$2:$Q$4,,0)</f>
        <v>Medium</v>
      </c>
      <c r="Q4081" s="29" t="str">
        <f>_xlfn.XLOOKUP($I4081,mapping!$M$2:$M$4,mapping!$N$2:$N$4,,0)</f>
        <v>On-site</v>
      </c>
    </row>
    <row r="4082" spans="1:17" x14ac:dyDescent="0.25">
      <c r="A4082" s="28">
        <v>2024</v>
      </c>
      <c r="B4082" s="29" t="s">
        <v>11</v>
      </c>
      <c r="C4082" s="29" t="s">
        <v>12</v>
      </c>
      <c r="D4082" s="29" t="s">
        <v>57</v>
      </c>
      <c r="E4082" s="28">
        <v>86000</v>
      </c>
      <c r="F4082" s="29" t="s">
        <v>14</v>
      </c>
      <c r="G4082" s="28">
        <v>86000</v>
      </c>
      <c r="H4082" s="29" t="s">
        <v>17</v>
      </c>
      <c r="I4082" s="28">
        <v>0</v>
      </c>
      <c r="J4082" s="29" t="s">
        <v>17</v>
      </c>
      <c r="K4082" s="29" t="s">
        <v>16</v>
      </c>
      <c r="L4082" s="29" t="str">
        <f>_xlfn.XLOOKUP($D4082,mapping!$B$2:$B$124,mapping!$A$2:$A$124,,0)</f>
        <v>Data Scientist</v>
      </c>
      <c r="M4082" s="29" t="str">
        <f>_xlfn.XLOOKUP($C4082,mapping!$J$2:$J$5,mapping!$K$2:$K$5,,0)</f>
        <v>Full-Time</v>
      </c>
      <c r="N4082" s="29" t="str">
        <f>_xlfn.XLOOKUP($B4082,mapping!$G$2:$G$5,mapping!$H$2:$H$5,,0)</f>
        <v>Mid-Level</v>
      </c>
      <c r="O4082" s="29" t="str">
        <f>_xlfn.XLOOKUP($J4082,mapping!$D$2:$D$56,mapping!$E$2:$E$56,,0)</f>
        <v>United States</v>
      </c>
      <c r="P4082" s="29" t="str">
        <f>_xlfn.XLOOKUP($K4082,mapping!$P$2:$P$4,mapping!$Q$2:$Q$4,,0)</f>
        <v>Medium</v>
      </c>
      <c r="Q4082" s="29" t="str">
        <f>_xlfn.XLOOKUP($I4082,mapping!$M$2:$M$4,mapping!$N$2:$N$4,,0)</f>
        <v>On-site</v>
      </c>
    </row>
    <row r="4083" spans="1:17" x14ac:dyDescent="0.25">
      <c r="A4083" s="28">
        <v>2023</v>
      </c>
      <c r="B4083" s="29" t="s">
        <v>21</v>
      </c>
      <c r="C4083" s="29" t="s">
        <v>12</v>
      </c>
      <c r="D4083" s="29" t="s">
        <v>66</v>
      </c>
      <c r="E4083" s="28">
        <v>184590</v>
      </c>
      <c r="F4083" s="29" t="s">
        <v>14</v>
      </c>
      <c r="G4083" s="28">
        <v>184590</v>
      </c>
      <c r="H4083" s="29" t="s">
        <v>17</v>
      </c>
      <c r="I4083" s="28">
        <v>0</v>
      </c>
      <c r="J4083" s="29" t="s">
        <v>17</v>
      </c>
      <c r="K4083" s="29" t="s">
        <v>16</v>
      </c>
      <c r="L4083" s="29" t="str">
        <f>_xlfn.XLOOKUP($D4083,mapping!$B$2:$B$124,mapping!$A$2:$A$124,,0)</f>
        <v>Computer Vision Engineer</v>
      </c>
      <c r="M4083" s="29" t="str">
        <f>_xlfn.XLOOKUP($C4083,mapping!$J$2:$J$5,mapping!$K$2:$K$5,,0)</f>
        <v>Full-Time</v>
      </c>
      <c r="N4083" s="29" t="str">
        <f>_xlfn.XLOOKUP($B4083,mapping!$G$2:$G$5,mapping!$H$2:$H$5,,0)</f>
        <v>Senior</v>
      </c>
      <c r="O4083" s="29" t="str">
        <f>_xlfn.XLOOKUP($J4083,mapping!$D$2:$D$56,mapping!$E$2:$E$56,,0)</f>
        <v>United States</v>
      </c>
      <c r="P4083" s="29" t="str">
        <f>_xlfn.XLOOKUP($K4083,mapping!$P$2:$P$4,mapping!$Q$2:$Q$4,,0)</f>
        <v>Medium</v>
      </c>
      <c r="Q4083" s="29" t="str">
        <f>_xlfn.XLOOKUP($I4083,mapping!$M$2:$M$4,mapping!$N$2:$N$4,,0)</f>
        <v>On-site</v>
      </c>
    </row>
    <row r="4084" spans="1:17" x14ac:dyDescent="0.25">
      <c r="A4084" s="28">
        <v>2024</v>
      </c>
      <c r="B4084" s="29" t="s">
        <v>11</v>
      </c>
      <c r="C4084" s="29" t="s">
        <v>12</v>
      </c>
      <c r="D4084" s="29" t="s">
        <v>26</v>
      </c>
      <c r="E4084" s="28">
        <v>308000</v>
      </c>
      <c r="F4084" s="29" t="s">
        <v>14</v>
      </c>
      <c r="G4084" s="28">
        <v>308000</v>
      </c>
      <c r="H4084" s="29" t="s">
        <v>17</v>
      </c>
      <c r="I4084" s="28">
        <v>0</v>
      </c>
      <c r="J4084" s="29" t="s">
        <v>17</v>
      </c>
      <c r="K4084" s="29" t="s">
        <v>16</v>
      </c>
      <c r="L4084" s="29" t="str">
        <f>_xlfn.XLOOKUP($D4084,mapping!$B$2:$B$124,mapping!$A$2:$A$124,,0)</f>
        <v>Data Engineer</v>
      </c>
      <c r="M4084" s="29" t="str">
        <f>_xlfn.XLOOKUP($C4084,mapping!$J$2:$J$5,mapping!$K$2:$K$5,,0)</f>
        <v>Full-Time</v>
      </c>
      <c r="N4084" s="29" t="str">
        <f>_xlfn.XLOOKUP($B4084,mapping!$G$2:$G$5,mapping!$H$2:$H$5,,0)</f>
        <v>Mid-Level</v>
      </c>
      <c r="O4084" s="29" t="str">
        <f>_xlfn.XLOOKUP($J4084,mapping!$D$2:$D$56,mapping!$E$2:$E$56,,0)</f>
        <v>United States</v>
      </c>
      <c r="P4084" s="29" t="str">
        <f>_xlfn.XLOOKUP($K4084,mapping!$P$2:$P$4,mapping!$Q$2:$Q$4,,0)</f>
        <v>Medium</v>
      </c>
      <c r="Q4084" s="29" t="str">
        <f>_xlfn.XLOOKUP($I4084,mapping!$M$2:$M$4,mapping!$N$2:$N$4,,0)</f>
        <v>On-site</v>
      </c>
    </row>
    <row r="4085" spans="1:17" x14ac:dyDescent="0.25">
      <c r="A4085" s="28">
        <v>2023</v>
      </c>
      <c r="B4085" s="29" t="s">
        <v>11</v>
      </c>
      <c r="C4085" s="29" t="s">
        <v>12</v>
      </c>
      <c r="D4085" s="29" t="s">
        <v>26</v>
      </c>
      <c r="E4085" s="28">
        <v>155000</v>
      </c>
      <c r="F4085" s="29" t="s">
        <v>14</v>
      </c>
      <c r="G4085" s="28">
        <v>155000</v>
      </c>
      <c r="H4085" s="29" t="s">
        <v>17</v>
      </c>
      <c r="I4085" s="28">
        <v>0</v>
      </c>
      <c r="J4085" s="29" t="s">
        <v>17</v>
      </c>
      <c r="K4085" s="29" t="s">
        <v>16</v>
      </c>
      <c r="L4085" s="29" t="str">
        <f>_xlfn.XLOOKUP($D4085,mapping!$B$2:$B$124,mapping!$A$2:$A$124,,0)</f>
        <v>Data Engineer</v>
      </c>
      <c r="M4085" s="29" t="str">
        <f>_xlfn.XLOOKUP($C4085,mapping!$J$2:$J$5,mapping!$K$2:$K$5,,0)</f>
        <v>Full-Time</v>
      </c>
      <c r="N4085" s="29" t="str">
        <f>_xlfn.XLOOKUP($B4085,mapping!$G$2:$G$5,mapping!$H$2:$H$5,,0)</f>
        <v>Mid-Level</v>
      </c>
      <c r="O4085" s="29" t="str">
        <f>_xlfn.XLOOKUP($J4085,mapping!$D$2:$D$56,mapping!$E$2:$E$56,,0)</f>
        <v>United States</v>
      </c>
      <c r="P4085" s="29" t="str">
        <f>_xlfn.XLOOKUP($K4085,mapping!$P$2:$P$4,mapping!$Q$2:$Q$4,,0)</f>
        <v>Medium</v>
      </c>
      <c r="Q4085" s="29" t="str">
        <f>_xlfn.XLOOKUP($I4085,mapping!$M$2:$M$4,mapping!$N$2:$N$4,,0)</f>
        <v>On-site</v>
      </c>
    </row>
    <row r="4086" spans="1:17" x14ac:dyDescent="0.25">
      <c r="A4086" s="28">
        <v>2023</v>
      </c>
      <c r="B4086" s="29" t="s">
        <v>21</v>
      </c>
      <c r="C4086" s="29" t="s">
        <v>12</v>
      </c>
      <c r="D4086" s="29" t="s">
        <v>26</v>
      </c>
      <c r="E4086" s="28">
        <v>190100</v>
      </c>
      <c r="F4086" s="29" t="s">
        <v>14</v>
      </c>
      <c r="G4086" s="28">
        <v>190100</v>
      </c>
      <c r="H4086" s="29" t="s">
        <v>17</v>
      </c>
      <c r="I4086" s="28">
        <v>100</v>
      </c>
      <c r="J4086" s="29" t="s">
        <v>17</v>
      </c>
      <c r="K4086" s="29" t="s">
        <v>16</v>
      </c>
      <c r="L4086" s="29" t="str">
        <f>_xlfn.XLOOKUP($D4086,mapping!$B$2:$B$124,mapping!$A$2:$A$124,,0)</f>
        <v>Data Engineer</v>
      </c>
      <c r="M4086" s="29" t="str">
        <f>_xlfn.XLOOKUP($C4086,mapping!$J$2:$J$5,mapping!$K$2:$K$5,,0)</f>
        <v>Full-Time</v>
      </c>
      <c r="N4086" s="29" t="str">
        <f>_xlfn.XLOOKUP($B4086,mapping!$G$2:$G$5,mapping!$H$2:$H$5,,0)</f>
        <v>Senior</v>
      </c>
      <c r="O4086" s="29" t="str">
        <f>_xlfn.XLOOKUP($J4086,mapping!$D$2:$D$56,mapping!$E$2:$E$56,,0)</f>
        <v>United States</v>
      </c>
      <c r="P4086" s="29" t="str">
        <f>_xlfn.XLOOKUP($K4086,mapping!$P$2:$P$4,mapping!$Q$2:$Q$4,,0)</f>
        <v>Medium</v>
      </c>
      <c r="Q4086" s="29" t="str">
        <f>_xlfn.XLOOKUP($I4086,mapping!$M$2:$M$4,mapping!$N$2:$N$4,,0)</f>
        <v>Remote</v>
      </c>
    </row>
    <row r="4087" spans="1:17" x14ac:dyDescent="0.25">
      <c r="A4087" s="28">
        <v>2023</v>
      </c>
      <c r="B4087" s="29" t="s">
        <v>21</v>
      </c>
      <c r="C4087" s="29" t="s">
        <v>12</v>
      </c>
      <c r="D4087" s="29" t="s">
        <v>22</v>
      </c>
      <c r="E4087" s="28">
        <v>191000</v>
      </c>
      <c r="F4087" s="29" t="s">
        <v>14</v>
      </c>
      <c r="G4087" s="28">
        <v>191000</v>
      </c>
      <c r="H4087" s="29" t="s">
        <v>17</v>
      </c>
      <c r="I4087" s="28">
        <v>100</v>
      </c>
      <c r="J4087" s="29" t="s">
        <v>17</v>
      </c>
      <c r="K4087" s="29" t="s">
        <v>16</v>
      </c>
      <c r="L4087" s="29" t="str">
        <f>_xlfn.XLOOKUP($D4087,mapping!$B$2:$B$124,mapping!$A$2:$A$124,,0)</f>
        <v>Data Scientist</v>
      </c>
      <c r="M4087" s="29" t="str">
        <f>_xlfn.XLOOKUP($C4087,mapping!$J$2:$J$5,mapping!$K$2:$K$5,,0)</f>
        <v>Full-Time</v>
      </c>
      <c r="N4087" s="29" t="str">
        <f>_xlfn.XLOOKUP($B4087,mapping!$G$2:$G$5,mapping!$H$2:$H$5,,0)</f>
        <v>Senior</v>
      </c>
      <c r="O4087" s="29" t="str">
        <f>_xlfn.XLOOKUP($J4087,mapping!$D$2:$D$56,mapping!$E$2:$E$56,,0)</f>
        <v>United States</v>
      </c>
      <c r="P4087" s="29" t="str">
        <f>_xlfn.XLOOKUP($K4087,mapping!$P$2:$P$4,mapping!$Q$2:$Q$4,,0)</f>
        <v>Medium</v>
      </c>
      <c r="Q4087" s="29" t="str">
        <f>_xlfn.XLOOKUP($I4087,mapping!$M$2:$M$4,mapping!$N$2:$N$4,,0)</f>
        <v>Remote</v>
      </c>
    </row>
    <row r="4088" spans="1:17" x14ac:dyDescent="0.25">
      <c r="A4088" s="28">
        <v>2023</v>
      </c>
      <c r="B4088" s="29" t="s">
        <v>21</v>
      </c>
      <c r="C4088" s="29" t="s">
        <v>12</v>
      </c>
      <c r="D4088" s="29" t="s">
        <v>34</v>
      </c>
      <c r="E4088" s="28">
        <v>374000</v>
      </c>
      <c r="F4088" s="29" t="s">
        <v>14</v>
      </c>
      <c r="G4088" s="28">
        <v>374000</v>
      </c>
      <c r="H4088" s="29" t="s">
        <v>17</v>
      </c>
      <c r="I4088" s="28">
        <v>0</v>
      </c>
      <c r="J4088" s="29" t="s">
        <v>17</v>
      </c>
      <c r="K4088" s="29" t="s">
        <v>16</v>
      </c>
      <c r="L4088" s="29" t="str">
        <f>_xlfn.XLOOKUP($D4088,mapping!$B$2:$B$124,mapping!$A$2:$A$124,,0)</f>
        <v>Researcher</v>
      </c>
      <c r="M4088" s="29" t="str">
        <f>_xlfn.XLOOKUP($C4088,mapping!$J$2:$J$5,mapping!$K$2:$K$5,,0)</f>
        <v>Full-Time</v>
      </c>
      <c r="N4088" s="29" t="str">
        <f>_xlfn.XLOOKUP($B4088,mapping!$G$2:$G$5,mapping!$H$2:$H$5,,0)</f>
        <v>Senior</v>
      </c>
      <c r="O4088" s="29" t="str">
        <f>_xlfn.XLOOKUP($J4088,mapping!$D$2:$D$56,mapping!$E$2:$E$56,,0)</f>
        <v>United States</v>
      </c>
      <c r="P4088" s="29" t="str">
        <f>_xlfn.XLOOKUP($K4088,mapping!$P$2:$P$4,mapping!$Q$2:$Q$4,,0)</f>
        <v>Medium</v>
      </c>
      <c r="Q4088" s="29" t="str">
        <f>_xlfn.XLOOKUP($I4088,mapping!$M$2:$M$4,mapping!$N$2:$N$4,,0)</f>
        <v>On-site</v>
      </c>
    </row>
    <row r="4089" spans="1:17" x14ac:dyDescent="0.25">
      <c r="A4089" s="28">
        <v>2023</v>
      </c>
      <c r="B4089" s="29" t="s">
        <v>21</v>
      </c>
      <c r="C4089" s="29" t="s">
        <v>12</v>
      </c>
      <c r="D4089" s="29" t="s">
        <v>22</v>
      </c>
      <c r="E4089" s="28">
        <v>228000</v>
      </c>
      <c r="F4089" s="29" t="s">
        <v>14</v>
      </c>
      <c r="G4089" s="28">
        <v>228000</v>
      </c>
      <c r="H4089" s="29" t="s">
        <v>17</v>
      </c>
      <c r="I4089" s="28">
        <v>0</v>
      </c>
      <c r="J4089" s="29" t="s">
        <v>17</v>
      </c>
      <c r="K4089" s="29" t="s">
        <v>16</v>
      </c>
      <c r="L4089" s="29" t="str">
        <f>_xlfn.XLOOKUP($D4089,mapping!$B$2:$B$124,mapping!$A$2:$A$124,,0)</f>
        <v>Data Scientist</v>
      </c>
      <c r="M4089" s="29" t="str">
        <f>_xlfn.XLOOKUP($C4089,mapping!$J$2:$J$5,mapping!$K$2:$K$5,,0)</f>
        <v>Full-Time</v>
      </c>
      <c r="N4089" s="29" t="str">
        <f>_xlfn.XLOOKUP($B4089,mapping!$G$2:$G$5,mapping!$H$2:$H$5,,0)</f>
        <v>Senior</v>
      </c>
      <c r="O4089" s="29" t="str">
        <f>_xlfn.XLOOKUP($J4089,mapping!$D$2:$D$56,mapping!$E$2:$E$56,,0)</f>
        <v>United States</v>
      </c>
      <c r="P4089" s="29" t="str">
        <f>_xlfn.XLOOKUP($K4089,mapping!$P$2:$P$4,mapping!$Q$2:$Q$4,,0)</f>
        <v>Medium</v>
      </c>
      <c r="Q4089" s="29" t="str">
        <f>_xlfn.XLOOKUP($I4089,mapping!$M$2:$M$4,mapping!$N$2:$N$4,,0)</f>
        <v>On-site</v>
      </c>
    </row>
    <row r="4090" spans="1:17" x14ac:dyDescent="0.25">
      <c r="A4090" s="28">
        <v>2023</v>
      </c>
      <c r="B4090" s="29" t="s">
        <v>29</v>
      </c>
      <c r="C4090" s="29" t="s">
        <v>12</v>
      </c>
      <c r="D4090" s="29" t="s">
        <v>13</v>
      </c>
      <c r="E4090" s="28">
        <v>86000</v>
      </c>
      <c r="F4090" s="29" t="s">
        <v>14</v>
      </c>
      <c r="G4090" s="28">
        <v>86000</v>
      </c>
      <c r="H4090" s="29" t="s">
        <v>17</v>
      </c>
      <c r="I4090" s="28">
        <v>0</v>
      </c>
      <c r="J4090" s="29" t="s">
        <v>17</v>
      </c>
      <c r="K4090" s="29" t="s">
        <v>16</v>
      </c>
      <c r="L4090" s="29" t="str">
        <f>_xlfn.XLOOKUP($D4090,mapping!$B$2:$B$124,mapping!$A$2:$A$124,,0)</f>
        <v>Data Analyst</v>
      </c>
      <c r="M4090" s="29" t="str">
        <f>_xlfn.XLOOKUP($C4090,mapping!$J$2:$J$5,mapping!$K$2:$K$5,,0)</f>
        <v>Full-Time</v>
      </c>
      <c r="N4090" s="29" t="str">
        <f>_xlfn.XLOOKUP($B4090,mapping!$G$2:$G$5,mapping!$H$2:$H$5,,0)</f>
        <v>Junior</v>
      </c>
      <c r="O4090" s="29" t="str">
        <f>_xlfn.XLOOKUP($J4090,mapping!$D$2:$D$56,mapping!$E$2:$E$56,,0)</f>
        <v>United States</v>
      </c>
      <c r="P4090" s="29" t="str">
        <f>_xlfn.XLOOKUP($K4090,mapping!$P$2:$P$4,mapping!$Q$2:$Q$4,,0)</f>
        <v>Medium</v>
      </c>
      <c r="Q4090" s="29" t="str">
        <f>_xlfn.XLOOKUP($I4090,mapping!$M$2:$M$4,mapping!$N$2:$N$4,,0)</f>
        <v>On-site</v>
      </c>
    </row>
    <row r="4091" spans="1:17" x14ac:dyDescent="0.25">
      <c r="A4091" s="28">
        <v>2023</v>
      </c>
      <c r="B4091" s="29" t="s">
        <v>21</v>
      </c>
      <c r="C4091" s="29" t="s">
        <v>12</v>
      </c>
      <c r="D4091" s="29" t="s">
        <v>52</v>
      </c>
      <c r="E4091" s="28">
        <v>135000</v>
      </c>
      <c r="F4091" s="29" t="s">
        <v>14</v>
      </c>
      <c r="G4091" s="28">
        <v>135000</v>
      </c>
      <c r="H4091" s="29" t="s">
        <v>17</v>
      </c>
      <c r="I4091" s="28">
        <v>100</v>
      </c>
      <c r="J4091" s="29" t="s">
        <v>17</v>
      </c>
      <c r="K4091" s="29" t="s">
        <v>16</v>
      </c>
      <c r="L4091" s="29" t="str">
        <f>_xlfn.XLOOKUP($D4091,mapping!$B$2:$B$124,mapping!$A$2:$A$124,,0)</f>
        <v>Business Intelligence</v>
      </c>
      <c r="M4091" s="29" t="str">
        <f>_xlfn.XLOOKUP($C4091,mapping!$J$2:$J$5,mapping!$K$2:$K$5,,0)</f>
        <v>Full-Time</v>
      </c>
      <c r="N4091" s="29" t="str">
        <f>_xlfn.XLOOKUP($B4091,mapping!$G$2:$G$5,mapping!$H$2:$H$5,,0)</f>
        <v>Senior</v>
      </c>
      <c r="O4091" s="29" t="str">
        <f>_xlfn.XLOOKUP($J4091,mapping!$D$2:$D$56,mapping!$E$2:$E$56,,0)</f>
        <v>United States</v>
      </c>
      <c r="P4091" s="29" t="str">
        <f>_xlfn.XLOOKUP($K4091,mapping!$P$2:$P$4,mapping!$Q$2:$Q$4,,0)</f>
        <v>Medium</v>
      </c>
      <c r="Q4091" s="29" t="str">
        <f>_xlfn.XLOOKUP($I4091,mapping!$M$2:$M$4,mapping!$N$2:$N$4,,0)</f>
        <v>Remote</v>
      </c>
    </row>
    <row r="4092" spans="1:17" x14ac:dyDescent="0.25">
      <c r="A4092" s="28">
        <v>2024</v>
      </c>
      <c r="B4092" s="29" t="s">
        <v>21</v>
      </c>
      <c r="C4092" s="29" t="s">
        <v>12</v>
      </c>
      <c r="D4092" s="29" t="s">
        <v>41</v>
      </c>
      <c r="E4092" s="28">
        <v>95325</v>
      </c>
      <c r="F4092" s="29" t="s">
        <v>14</v>
      </c>
      <c r="G4092" s="28">
        <v>95325</v>
      </c>
      <c r="H4092" s="29" t="s">
        <v>17</v>
      </c>
      <c r="I4092" s="28">
        <v>0</v>
      </c>
      <c r="J4092" s="29" t="s">
        <v>17</v>
      </c>
      <c r="K4092" s="29" t="s">
        <v>16</v>
      </c>
      <c r="L4092" s="29" t="str">
        <f>_xlfn.XLOOKUP($D4092,mapping!$B$2:$B$124,mapping!$A$2:$A$124,,0)</f>
        <v>Machine Learning Engineer</v>
      </c>
      <c r="M4092" s="29" t="str">
        <f>_xlfn.XLOOKUP($C4092,mapping!$J$2:$J$5,mapping!$K$2:$K$5,,0)</f>
        <v>Full-Time</v>
      </c>
      <c r="N4092" s="29" t="str">
        <f>_xlfn.XLOOKUP($B4092,mapping!$G$2:$G$5,mapping!$H$2:$H$5,,0)</f>
        <v>Senior</v>
      </c>
      <c r="O4092" s="29" t="str">
        <f>_xlfn.XLOOKUP($J4092,mapping!$D$2:$D$56,mapping!$E$2:$E$56,,0)</f>
        <v>United States</v>
      </c>
      <c r="P4092" s="29" t="str">
        <f>_xlfn.XLOOKUP($K4092,mapping!$P$2:$P$4,mapping!$Q$2:$Q$4,,0)</f>
        <v>Medium</v>
      </c>
      <c r="Q4092" s="29" t="str">
        <f>_xlfn.XLOOKUP($I4092,mapping!$M$2:$M$4,mapping!$N$2:$N$4,,0)</f>
        <v>On-site</v>
      </c>
    </row>
    <row r="4093" spans="1:17" x14ac:dyDescent="0.25">
      <c r="A4093" s="28">
        <v>2023</v>
      </c>
      <c r="B4093" s="29" t="s">
        <v>21</v>
      </c>
      <c r="C4093" s="29" t="s">
        <v>12</v>
      </c>
      <c r="D4093" s="29" t="s">
        <v>13</v>
      </c>
      <c r="E4093" s="28">
        <v>106000</v>
      </c>
      <c r="F4093" s="29" t="s">
        <v>14</v>
      </c>
      <c r="G4093" s="28">
        <v>106000</v>
      </c>
      <c r="H4093" s="29" t="s">
        <v>17</v>
      </c>
      <c r="I4093" s="28">
        <v>0</v>
      </c>
      <c r="J4093" s="29" t="s">
        <v>17</v>
      </c>
      <c r="K4093" s="29" t="s">
        <v>16</v>
      </c>
      <c r="L4093" s="29" t="str">
        <f>_xlfn.XLOOKUP($D4093,mapping!$B$2:$B$124,mapping!$A$2:$A$124,,0)</f>
        <v>Data Analyst</v>
      </c>
      <c r="M4093" s="29" t="str">
        <f>_xlfn.XLOOKUP($C4093,mapping!$J$2:$J$5,mapping!$K$2:$K$5,,0)</f>
        <v>Full-Time</v>
      </c>
      <c r="N4093" s="29" t="str">
        <f>_xlfn.XLOOKUP($B4093,mapping!$G$2:$G$5,mapping!$H$2:$H$5,,0)</f>
        <v>Senior</v>
      </c>
      <c r="O4093" s="29" t="str">
        <f>_xlfn.XLOOKUP($J4093,mapping!$D$2:$D$56,mapping!$E$2:$E$56,,0)</f>
        <v>United States</v>
      </c>
      <c r="P4093" s="29" t="str">
        <f>_xlfn.XLOOKUP($K4093,mapping!$P$2:$P$4,mapping!$Q$2:$Q$4,,0)</f>
        <v>Medium</v>
      </c>
      <c r="Q4093" s="29" t="str">
        <f>_xlfn.XLOOKUP($I4093,mapping!$M$2:$M$4,mapping!$N$2:$N$4,,0)</f>
        <v>On-site</v>
      </c>
    </row>
    <row r="4094" spans="1:17" x14ac:dyDescent="0.25">
      <c r="A4094" s="28">
        <v>2023</v>
      </c>
      <c r="B4094" s="29" t="s">
        <v>21</v>
      </c>
      <c r="C4094" s="29" t="s">
        <v>12</v>
      </c>
      <c r="D4094" s="29" t="s">
        <v>22</v>
      </c>
      <c r="E4094" s="28">
        <v>183500</v>
      </c>
      <c r="F4094" s="29" t="s">
        <v>14</v>
      </c>
      <c r="G4094" s="28">
        <v>183500</v>
      </c>
      <c r="H4094" s="29" t="s">
        <v>17</v>
      </c>
      <c r="I4094" s="28">
        <v>100</v>
      </c>
      <c r="J4094" s="29" t="s">
        <v>17</v>
      </c>
      <c r="K4094" s="29" t="s">
        <v>16</v>
      </c>
      <c r="L4094" s="29" t="str">
        <f>_xlfn.XLOOKUP($D4094,mapping!$B$2:$B$124,mapping!$A$2:$A$124,,0)</f>
        <v>Data Scientist</v>
      </c>
      <c r="M4094" s="29" t="str">
        <f>_xlfn.XLOOKUP($C4094,mapping!$J$2:$J$5,mapping!$K$2:$K$5,,0)</f>
        <v>Full-Time</v>
      </c>
      <c r="N4094" s="29" t="str">
        <f>_xlfn.XLOOKUP($B4094,mapping!$G$2:$G$5,mapping!$H$2:$H$5,,0)</f>
        <v>Senior</v>
      </c>
      <c r="O4094" s="29" t="str">
        <f>_xlfn.XLOOKUP($J4094,mapping!$D$2:$D$56,mapping!$E$2:$E$56,,0)</f>
        <v>United States</v>
      </c>
      <c r="P4094" s="29" t="str">
        <f>_xlfn.XLOOKUP($K4094,mapping!$P$2:$P$4,mapping!$Q$2:$Q$4,,0)</f>
        <v>Medium</v>
      </c>
      <c r="Q4094" s="29" t="str">
        <f>_xlfn.XLOOKUP($I4094,mapping!$M$2:$M$4,mapping!$N$2:$N$4,,0)</f>
        <v>Remote</v>
      </c>
    </row>
    <row r="4095" spans="1:17" x14ac:dyDescent="0.25">
      <c r="A4095" s="28">
        <v>2023</v>
      </c>
      <c r="B4095" s="29" t="s">
        <v>21</v>
      </c>
      <c r="C4095" s="29" t="s">
        <v>12</v>
      </c>
      <c r="D4095" s="29" t="s">
        <v>13</v>
      </c>
      <c r="E4095" s="28">
        <v>150000</v>
      </c>
      <c r="F4095" s="29" t="s">
        <v>14</v>
      </c>
      <c r="G4095" s="28">
        <v>150000</v>
      </c>
      <c r="H4095" s="29" t="s">
        <v>17</v>
      </c>
      <c r="I4095" s="28">
        <v>0</v>
      </c>
      <c r="J4095" s="29" t="s">
        <v>17</v>
      </c>
      <c r="K4095" s="29" t="s">
        <v>16</v>
      </c>
      <c r="L4095" s="29" t="str">
        <f>_xlfn.XLOOKUP($D4095,mapping!$B$2:$B$124,mapping!$A$2:$A$124,,0)</f>
        <v>Data Analyst</v>
      </c>
      <c r="M4095" s="29" t="str">
        <f>_xlfn.XLOOKUP($C4095,mapping!$J$2:$J$5,mapping!$K$2:$K$5,,0)</f>
        <v>Full-Time</v>
      </c>
      <c r="N4095" s="29" t="str">
        <f>_xlfn.XLOOKUP($B4095,mapping!$G$2:$G$5,mapping!$H$2:$H$5,,0)</f>
        <v>Senior</v>
      </c>
      <c r="O4095" s="29" t="str">
        <f>_xlfn.XLOOKUP($J4095,mapping!$D$2:$D$56,mapping!$E$2:$E$56,,0)</f>
        <v>United States</v>
      </c>
      <c r="P4095" s="29" t="str">
        <f>_xlfn.XLOOKUP($K4095,mapping!$P$2:$P$4,mapping!$Q$2:$Q$4,,0)</f>
        <v>Medium</v>
      </c>
      <c r="Q4095" s="29" t="str">
        <f>_xlfn.XLOOKUP($I4095,mapping!$M$2:$M$4,mapping!$N$2:$N$4,,0)</f>
        <v>On-site</v>
      </c>
    </row>
    <row r="4096" spans="1:17" x14ac:dyDescent="0.25">
      <c r="A4096" s="28">
        <v>2023</v>
      </c>
      <c r="B4096" s="29" t="s">
        <v>11</v>
      </c>
      <c r="C4096" s="29" t="s">
        <v>12</v>
      </c>
      <c r="D4096" s="29" t="s">
        <v>206</v>
      </c>
      <c r="E4096" s="28">
        <v>68274</v>
      </c>
      <c r="F4096" s="29" t="s">
        <v>14</v>
      </c>
      <c r="G4096" s="28">
        <v>68274</v>
      </c>
      <c r="H4096" s="29" t="s">
        <v>17</v>
      </c>
      <c r="I4096" s="28">
        <v>0</v>
      </c>
      <c r="J4096" s="29" t="s">
        <v>17</v>
      </c>
      <c r="K4096" s="29" t="s">
        <v>16</v>
      </c>
      <c r="L4096" s="29" t="str">
        <f>_xlfn.XLOOKUP($D4096,mapping!$B$2:$B$124,mapping!$A$2:$A$124,,0)</f>
        <v>Business Intelligence</v>
      </c>
      <c r="M4096" s="29" t="str">
        <f>_xlfn.XLOOKUP($C4096,mapping!$J$2:$J$5,mapping!$K$2:$K$5,,0)</f>
        <v>Full-Time</v>
      </c>
      <c r="N4096" s="29" t="str">
        <f>_xlfn.XLOOKUP($B4096,mapping!$G$2:$G$5,mapping!$H$2:$H$5,,0)</f>
        <v>Mid-Level</v>
      </c>
      <c r="O4096" s="29" t="str">
        <f>_xlfn.XLOOKUP($J4096,mapping!$D$2:$D$56,mapping!$E$2:$E$56,,0)</f>
        <v>United States</v>
      </c>
      <c r="P4096" s="29" t="str">
        <f>_xlfn.XLOOKUP($K4096,mapping!$P$2:$P$4,mapping!$Q$2:$Q$4,,0)</f>
        <v>Medium</v>
      </c>
      <c r="Q4096" s="29" t="str">
        <f>_xlfn.XLOOKUP($I4096,mapping!$M$2:$M$4,mapping!$N$2:$N$4,,0)</f>
        <v>On-site</v>
      </c>
    </row>
    <row r="4097" spans="1:17" x14ac:dyDescent="0.25">
      <c r="A4097" s="28">
        <v>2023</v>
      </c>
      <c r="B4097" s="29" t="s">
        <v>21</v>
      </c>
      <c r="C4097" s="29" t="s">
        <v>12</v>
      </c>
      <c r="D4097" s="29" t="s">
        <v>26</v>
      </c>
      <c r="E4097" s="28">
        <v>150000</v>
      </c>
      <c r="F4097" s="29" t="s">
        <v>14</v>
      </c>
      <c r="G4097" s="28">
        <v>150000</v>
      </c>
      <c r="H4097" s="29" t="s">
        <v>17</v>
      </c>
      <c r="I4097" s="28">
        <v>100</v>
      </c>
      <c r="J4097" s="29" t="s">
        <v>17</v>
      </c>
      <c r="K4097" s="29" t="s">
        <v>16</v>
      </c>
      <c r="L4097" s="29" t="str">
        <f>_xlfn.XLOOKUP($D4097,mapping!$B$2:$B$124,mapping!$A$2:$A$124,,0)</f>
        <v>Data Engineer</v>
      </c>
      <c r="M4097" s="29" t="str">
        <f>_xlfn.XLOOKUP($C4097,mapping!$J$2:$J$5,mapping!$K$2:$K$5,,0)</f>
        <v>Full-Time</v>
      </c>
      <c r="N4097" s="29" t="str">
        <f>_xlfn.XLOOKUP($B4097,mapping!$G$2:$G$5,mapping!$H$2:$H$5,,0)</f>
        <v>Senior</v>
      </c>
      <c r="O4097" s="29" t="str">
        <f>_xlfn.XLOOKUP($J4097,mapping!$D$2:$D$56,mapping!$E$2:$E$56,,0)</f>
        <v>United States</v>
      </c>
      <c r="P4097" s="29" t="str">
        <f>_xlfn.XLOOKUP($K4097,mapping!$P$2:$P$4,mapping!$Q$2:$Q$4,,0)</f>
        <v>Medium</v>
      </c>
      <c r="Q4097" s="29" t="str">
        <f>_xlfn.XLOOKUP($I4097,mapping!$M$2:$M$4,mapping!$N$2:$N$4,,0)</f>
        <v>Remote</v>
      </c>
    </row>
    <row r="4098" spans="1:17" x14ac:dyDescent="0.25">
      <c r="A4098" s="28">
        <v>2023</v>
      </c>
      <c r="B4098" s="29" t="s">
        <v>21</v>
      </c>
      <c r="C4098" s="29" t="s">
        <v>12</v>
      </c>
      <c r="D4098" s="29" t="s">
        <v>26</v>
      </c>
      <c r="E4098" s="28">
        <v>72000</v>
      </c>
      <c r="F4098" s="29" t="s">
        <v>14</v>
      </c>
      <c r="G4098" s="28">
        <v>72000</v>
      </c>
      <c r="H4098" s="29" t="s">
        <v>17</v>
      </c>
      <c r="I4098" s="28">
        <v>100</v>
      </c>
      <c r="J4098" s="29" t="s">
        <v>17</v>
      </c>
      <c r="K4098" s="29" t="s">
        <v>16</v>
      </c>
      <c r="L4098" s="29" t="str">
        <f>_xlfn.XLOOKUP($D4098,mapping!$B$2:$B$124,mapping!$A$2:$A$124,,0)</f>
        <v>Data Engineer</v>
      </c>
      <c r="M4098" s="29" t="str">
        <f>_xlfn.XLOOKUP($C4098,mapping!$J$2:$J$5,mapping!$K$2:$K$5,,0)</f>
        <v>Full-Time</v>
      </c>
      <c r="N4098" s="29" t="str">
        <f>_xlfn.XLOOKUP($B4098,mapping!$G$2:$G$5,mapping!$H$2:$H$5,,0)</f>
        <v>Senior</v>
      </c>
      <c r="O4098" s="29" t="str">
        <f>_xlfn.XLOOKUP($J4098,mapping!$D$2:$D$56,mapping!$E$2:$E$56,,0)</f>
        <v>United States</v>
      </c>
      <c r="P4098" s="29" t="str">
        <f>_xlfn.XLOOKUP($K4098,mapping!$P$2:$P$4,mapping!$Q$2:$Q$4,,0)</f>
        <v>Medium</v>
      </c>
      <c r="Q4098" s="29" t="str">
        <f>_xlfn.XLOOKUP($I4098,mapping!$M$2:$M$4,mapping!$N$2:$N$4,,0)</f>
        <v>Remote</v>
      </c>
    </row>
    <row r="4099" spans="1:17" x14ac:dyDescent="0.25">
      <c r="A4099" s="28">
        <v>2022</v>
      </c>
      <c r="B4099" s="29" t="s">
        <v>21</v>
      </c>
      <c r="C4099" s="29" t="s">
        <v>12</v>
      </c>
      <c r="D4099" s="29" t="s">
        <v>26</v>
      </c>
      <c r="E4099" s="28">
        <v>154000</v>
      </c>
      <c r="F4099" s="29" t="s">
        <v>14</v>
      </c>
      <c r="G4099" s="28">
        <v>154000</v>
      </c>
      <c r="H4099" s="29" t="s">
        <v>17</v>
      </c>
      <c r="I4099" s="28">
        <v>100</v>
      </c>
      <c r="J4099" s="29" t="s">
        <v>17</v>
      </c>
      <c r="K4099" s="29" t="s">
        <v>16</v>
      </c>
      <c r="L4099" s="29" t="str">
        <f>_xlfn.XLOOKUP($D4099,mapping!$B$2:$B$124,mapping!$A$2:$A$124,,0)</f>
        <v>Data Engineer</v>
      </c>
      <c r="M4099" s="29" t="str">
        <f>_xlfn.XLOOKUP($C4099,mapping!$J$2:$J$5,mapping!$K$2:$K$5,,0)</f>
        <v>Full-Time</v>
      </c>
      <c r="N4099" s="29" t="str">
        <f>_xlfn.XLOOKUP($B4099,mapping!$G$2:$G$5,mapping!$H$2:$H$5,,0)</f>
        <v>Senior</v>
      </c>
      <c r="O4099" s="29" t="str">
        <f>_xlfn.XLOOKUP($J4099,mapping!$D$2:$D$56,mapping!$E$2:$E$56,,0)</f>
        <v>United States</v>
      </c>
      <c r="P4099" s="29" t="str">
        <f>_xlfn.XLOOKUP($K4099,mapping!$P$2:$P$4,mapping!$Q$2:$Q$4,,0)</f>
        <v>Medium</v>
      </c>
      <c r="Q4099" s="29" t="str">
        <f>_xlfn.XLOOKUP($I4099,mapping!$M$2:$M$4,mapping!$N$2:$N$4,,0)</f>
        <v>Remote</v>
      </c>
    </row>
    <row r="4100" spans="1:17" x14ac:dyDescent="0.25">
      <c r="A4100" s="28">
        <v>2023</v>
      </c>
      <c r="B4100" s="29" t="s">
        <v>21</v>
      </c>
      <c r="C4100" s="29" t="s">
        <v>12</v>
      </c>
      <c r="D4100" s="29" t="s">
        <v>34</v>
      </c>
      <c r="E4100" s="28">
        <v>345000</v>
      </c>
      <c r="F4100" s="29" t="s">
        <v>14</v>
      </c>
      <c r="G4100" s="28">
        <v>345000</v>
      </c>
      <c r="H4100" s="29" t="s">
        <v>17</v>
      </c>
      <c r="I4100" s="28">
        <v>0</v>
      </c>
      <c r="J4100" s="29" t="s">
        <v>17</v>
      </c>
      <c r="K4100" s="29" t="s">
        <v>16</v>
      </c>
      <c r="L4100" s="29" t="str">
        <f>_xlfn.XLOOKUP($D4100,mapping!$B$2:$B$124,mapping!$A$2:$A$124,,0)</f>
        <v>Researcher</v>
      </c>
      <c r="M4100" s="29" t="str">
        <f>_xlfn.XLOOKUP($C4100,mapping!$J$2:$J$5,mapping!$K$2:$K$5,,0)</f>
        <v>Full-Time</v>
      </c>
      <c r="N4100" s="29" t="str">
        <f>_xlfn.XLOOKUP($B4100,mapping!$G$2:$G$5,mapping!$H$2:$H$5,,0)</f>
        <v>Senior</v>
      </c>
      <c r="O4100" s="29" t="str">
        <f>_xlfn.XLOOKUP($J4100,mapping!$D$2:$D$56,mapping!$E$2:$E$56,,0)</f>
        <v>United States</v>
      </c>
      <c r="P4100" s="29" t="str">
        <f>_xlfn.XLOOKUP($K4100,mapping!$P$2:$P$4,mapping!$Q$2:$Q$4,,0)</f>
        <v>Medium</v>
      </c>
      <c r="Q4100" s="29" t="str">
        <f>_xlfn.XLOOKUP($I4100,mapping!$M$2:$M$4,mapping!$N$2:$N$4,,0)</f>
        <v>On-site</v>
      </c>
    </row>
    <row r="4101" spans="1:17" x14ac:dyDescent="0.25">
      <c r="A4101" s="28">
        <v>2023</v>
      </c>
      <c r="B4101" s="29" t="s">
        <v>21</v>
      </c>
      <c r="C4101" s="29" t="s">
        <v>12</v>
      </c>
      <c r="D4101" s="29" t="s">
        <v>207</v>
      </c>
      <c r="E4101" s="28">
        <v>83900</v>
      </c>
      <c r="F4101" s="29" t="s">
        <v>14</v>
      </c>
      <c r="G4101" s="28">
        <v>83900</v>
      </c>
      <c r="H4101" s="29" t="s">
        <v>17</v>
      </c>
      <c r="I4101" s="28">
        <v>0</v>
      </c>
      <c r="J4101" s="29" t="s">
        <v>17</v>
      </c>
      <c r="K4101" s="29" t="s">
        <v>16</v>
      </c>
      <c r="L4101" s="29" t="str">
        <f>_xlfn.XLOOKUP($D4101,mapping!$B$2:$B$124,mapping!$A$2:$A$124,,0)</f>
        <v>Data Analyst</v>
      </c>
      <c r="M4101" s="29" t="str">
        <f>_xlfn.XLOOKUP($C4101,mapping!$J$2:$J$5,mapping!$K$2:$K$5,,0)</f>
        <v>Full-Time</v>
      </c>
      <c r="N4101" s="29" t="str">
        <f>_xlfn.XLOOKUP($B4101,mapping!$G$2:$G$5,mapping!$H$2:$H$5,,0)</f>
        <v>Senior</v>
      </c>
      <c r="O4101" s="29" t="str">
        <f>_xlfn.XLOOKUP($J4101,mapping!$D$2:$D$56,mapping!$E$2:$E$56,,0)</f>
        <v>United States</v>
      </c>
      <c r="P4101" s="29" t="str">
        <f>_xlfn.XLOOKUP($K4101,mapping!$P$2:$P$4,mapping!$Q$2:$Q$4,,0)</f>
        <v>Medium</v>
      </c>
      <c r="Q4101" s="29" t="str">
        <f>_xlfn.XLOOKUP($I4101,mapping!$M$2:$M$4,mapping!$N$2:$N$4,,0)</f>
        <v>On-site</v>
      </c>
    </row>
    <row r="4102" spans="1:17" x14ac:dyDescent="0.25">
      <c r="A4102" s="28">
        <v>2024</v>
      </c>
      <c r="B4102" s="29" t="s">
        <v>21</v>
      </c>
      <c r="C4102" s="29" t="s">
        <v>12</v>
      </c>
      <c r="D4102" s="29" t="s">
        <v>34</v>
      </c>
      <c r="E4102" s="28">
        <v>164000</v>
      </c>
      <c r="F4102" s="29" t="s">
        <v>14</v>
      </c>
      <c r="G4102" s="28">
        <v>164000</v>
      </c>
      <c r="H4102" s="29" t="s">
        <v>17</v>
      </c>
      <c r="I4102" s="28">
        <v>100</v>
      </c>
      <c r="J4102" s="29" t="s">
        <v>17</v>
      </c>
      <c r="K4102" s="29" t="s">
        <v>16</v>
      </c>
      <c r="L4102" s="29" t="str">
        <f>_xlfn.XLOOKUP($D4102,mapping!$B$2:$B$124,mapping!$A$2:$A$124,,0)</f>
        <v>Researcher</v>
      </c>
      <c r="M4102" s="29" t="str">
        <f>_xlfn.XLOOKUP($C4102,mapping!$J$2:$J$5,mapping!$K$2:$K$5,,0)</f>
        <v>Full-Time</v>
      </c>
      <c r="N4102" s="29" t="str">
        <f>_xlfn.XLOOKUP($B4102,mapping!$G$2:$G$5,mapping!$H$2:$H$5,,0)</f>
        <v>Senior</v>
      </c>
      <c r="O4102" s="29" t="str">
        <f>_xlfn.XLOOKUP($J4102,mapping!$D$2:$D$56,mapping!$E$2:$E$56,,0)</f>
        <v>United States</v>
      </c>
      <c r="P4102" s="29" t="str">
        <f>_xlfn.XLOOKUP($K4102,mapping!$P$2:$P$4,mapping!$Q$2:$Q$4,,0)</f>
        <v>Medium</v>
      </c>
      <c r="Q4102" s="29" t="str">
        <f>_xlfn.XLOOKUP($I4102,mapping!$M$2:$M$4,mapping!$N$2:$N$4,,0)</f>
        <v>Remote</v>
      </c>
    </row>
    <row r="4103" spans="1:17" x14ac:dyDescent="0.25">
      <c r="A4103" s="28">
        <v>2021</v>
      </c>
      <c r="B4103" s="29" t="s">
        <v>11</v>
      </c>
      <c r="C4103" s="29" t="s">
        <v>12</v>
      </c>
      <c r="D4103" s="29" t="s">
        <v>208</v>
      </c>
      <c r="E4103" s="28">
        <v>81000</v>
      </c>
      <c r="F4103" s="29" t="s">
        <v>19</v>
      </c>
      <c r="G4103" s="28">
        <v>95746</v>
      </c>
      <c r="H4103" s="29" t="s">
        <v>36</v>
      </c>
      <c r="I4103" s="28">
        <v>100</v>
      </c>
      <c r="J4103" s="29" t="s">
        <v>17</v>
      </c>
      <c r="K4103" s="29" t="s">
        <v>56</v>
      </c>
      <c r="L4103" s="29" t="str">
        <f>_xlfn.XLOOKUP($D4103,mapping!$B$2:$B$124,mapping!$A$2:$A$124,,0)</f>
        <v>Software Engineer</v>
      </c>
      <c r="M4103" s="29" t="str">
        <f>_xlfn.XLOOKUP($C4103,mapping!$J$2:$J$5,mapping!$K$2:$K$5,,0)</f>
        <v>Full-Time</v>
      </c>
      <c r="N4103" s="29" t="str">
        <f>_xlfn.XLOOKUP($B4103,mapping!$G$2:$G$5,mapping!$H$2:$H$5,,0)</f>
        <v>Mid-Level</v>
      </c>
      <c r="O4103" s="29" t="str">
        <f>_xlfn.XLOOKUP($J4103,mapping!$D$2:$D$56,mapping!$E$2:$E$56,,0)</f>
        <v>United States</v>
      </c>
      <c r="P4103" s="29" t="str">
        <f>_xlfn.XLOOKUP($K4103,mapping!$P$2:$P$4,mapping!$Q$2:$Q$4,,0)</f>
        <v>Small</v>
      </c>
      <c r="Q4103" s="29" t="str">
        <f>_xlfn.XLOOKUP($I4103,mapping!$M$2:$M$4,mapping!$N$2:$N$4,,0)</f>
        <v>Remote</v>
      </c>
    </row>
    <row r="4104" spans="1:17" x14ac:dyDescent="0.25">
      <c r="A4104" s="28">
        <v>2023</v>
      </c>
      <c r="B4104" s="29" t="s">
        <v>21</v>
      </c>
      <c r="C4104" s="29" t="s">
        <v>12</v>
      </c>
      <c r="D4104" s="29" t="s">
        <v>26</v>
      </c>
      <c r="E4104" s="28">
        <v>136600</v>
      </c>
      <c r="F4104" s="29" t="s">
        <v>14</v>
      </c>
      <c r="G4104" s="28">
        <v>136600</v>
      </c>
      <c r="H4104" s="29" t="s">
        <v>17</v>
      </c>
      <c r="I4104" s="28">
        <v>100</v>
      </c>
      <c r="J4104" s="29" t="s">
        <v>17</v>
      </c>
      <c r="K4104" s="29" t="s">
        <v>16</v>
      </c>
      <c r="L4104" s="29" t="str">
        <f>_xlfn.XLOOKUP($D4104,mapping!$B$2:$B$124,mapping!$A$2:$A$124,,0)</f>
        <v>Data Engineer</v>
      </c>
      <c r="M4104" s="29" t="str">
        <f>_xlfn.XLOOKUP($C4104,mapping!$J$2:$J$5,mapping!$K$2:$K$5,,0)</f>
        <v>Full-Time</v>
      </c>
      <c r="N4104" s="29" t="str">
        <f>_xlfn.XLOOKUP($B4104,mapping!$G$2:$G$5,mapping!$H$2:$H$5,,0)</f>
        <v>Senior</v>
      </c>
      <c r="O4104" s="29" t="str">
        <f>_xlfn.XLOOKUP($J4104,mapping!$D$2:$D$56,mapping!$E$2:$E$56,,0)</f>
        <v>United States</v>
      </c>
      <c r="P4104" s="29" t="str">
        <f>_xlfn.XLOOKUP($K4104,mapping!$P$2:$P$4,mapping!$Q$2:$Q$4,,0)</f>
        <v>Medium</v>
      </c>
      <c r="Q4104" s="29" t="str">
        <f>_xlfn.XLOOKUP($I4104,mapping!$M$2:$M$4,mapping!$N$2:$N$4,,0)</f>
        <v>Remote</v>
      </c>
    </row>
    <row r="4105" spans="1:17" x14ac:dyDescent="0.25">
      <c r="A4105" s="28">
        <v>2023</v>
      </c>
      <c r="B4105" s="29" t="s">
        <v>21</v>
      </c>
      <c r="C4105" s="29" t="s">
        <v>12</v>
      </c>
      <c r="D4105" s="29" t="s">
        <v>13</v>
      </c>
      <c r="E4105" s="28">
        <v>74400</v>
      </c>
      <c r="F4105" s="29" t="s">
        <v>14</v>
      </c>
      <c r="G4105" s="28">
        <v>74400</v>
      </c>
      <c r="H4105" s="29" t="s">
        <v>17</v>
      </c>
      <c r="I4105" s="28">
        <v>0</v>
      </c>
      <c r="J4105" s="29" t="s">
        <v>17</v>
      </c>
      <c r="K4105" s="29" t="s">
        <v>16</v>
      </c>
      <c r="L4105" s="29" t="str">
        <f>_xlfn.XLOOKUP($D4105,mapping!$B$2:$B$124,mapping!$A$2:$A$124,,0)</f>
        <v>Data Analyst</v>
      </c>
      <c r="M4105" s="29" t="str">
        <f>_xlfn.XLOOKUP($C4105,mapping!$J$2:$J$5,mapping!$K$2:$K$5,,0)</f>
        <v>Full-Time</v>
      </c>
      <c r="N4105" s="29" t="str">
        <f>_xlfn.XLOOKUP($B4105,mapping!$G$2:$G$5,mapping!$H$2:$H$5,,0)</f>
        <v>Senior</v>
      </c>
      <c r="O4105" s="29" t="str">
        <f>_xlfn.XLOOKUP($J4105,mapping!$D$2:$D$56,mapping!$E$2:$E$56,,0)</f>
        <v>United States</v>
      </c>
      <c r="P4105" s="29" t="str">
        <f>_xlfn.XLOOKUP($K4105,mapping!$P$2:$P$4,mapping!$Q$2:$Q$4,,0)</f>
        <v>Medium</v>
      </c>
      <c r="Q4105" s="29" t="str">
        <f>_xlfn.XLOOKUP($I4105,mapping!$M$2:$M$4,mapping!$N$2:$N$4,,0)</f>
        <v>On-site</v>
      </c>
    </row>
    <row r="4106" spans="1:17" x14ac:dyDescent="0.25">
      <c r="A4106" s="28">
        <v>2023</v>
      </c>
      <c r="B4106" s="29" t="s">
        <v>21</v>
      </c>
      <c r="C4106" s="29" t="s">
        <v>12</v>
      </c>
      <c r="D4106" s="29" t="s">
        <v>13</v>
      </c>
      <c r="E4106" s="28">
        <v>122000</v>
      </c>
      <c r="F4106" s="29" t="s">
        <v>14</v>
      </c>
      <c r="G4106" s="28">
        <v>122000</v>
      </c>
      <c r="H4106" s="29" t="s">
        <v>17</v>
      </c>
      <c r="I4106" s="28">
        <v>100</v>
      </c>
      <c r="J4106" s="29" t="s">
        <v>17</v>
      </c>
      <c r="K4106" s="29" t="s">
        <v>16</v>
      </c>
      <c r="L4106" s="29" t="str">
        <f>_xlfn.XLOOKUP($D4106,mapping!$B$2:$B$124,mapping!$A$2:$A$124,,0)</f>
        <v>Data Analyst</v>
      </c>
      <c r="M4106" s="29" t="str">
        <f>_xlfn.XLOOKUP($C4106,mapping!$J$2:$J$5,mapping!$K$2:$K$5,,0)</f>
        <v>Full-Time</v>
      </c>
      <c r="N4106" s="29" t="str">
        <f>_xlfn.XLOOKUP($B4106,mapping!$G$2:$G$5,mapping!$H$2:$H$5,,0)</f>
        <v>Senior</v>
      </c>
      <c r="O4106" s="29" t="str">
        <f>_xlfn.XLOOKUP($J4106,mapping!$D$2:$D$56,mapping!$E$2:$E$56,,0)</f>
        <v>United States</v>
      </c>
      <c r="P4106" s="29" t="str">
        <f>_xlfn.XLOOKUP($K4106,mapping!$P$2:$P$4,mapping!$Q$2:$Q$4,,0)</f>
        <v>Medium</v>
      </c>
      <c r="Q4106" s="29" t="str">
        <f>_xlfn.XLOOKUP($I4106,mapping!$M$2:$M$4,mapping!$N$2:$N$4,,0)</f>
        <v>Remote</v>
      </c>
    </row>
    <row r="4107" spans="1:17" x14ac:dyDescent="0.25">
      <c r="A4107" s="28">
        <v>2023</v>
      </c>
      <c r="B4107" s="29" t="s">
        <v>21</v>
      </c>
      <c r="C4107" s="29" t="s">
        <v>12</v>
      </c>
      <c r="D4107" s="29" t="s">
        <v>22</v>
      </c>
      <c r="E4107" s="28">
        <v>235000</v>
      </c>
      <c r="F4107" s="29" t="s">
        <v>14</v>
      </c>
      <c r="G4107" s="28">
        <v>235000</v>
      </c>
      <c r="H4107" s="29" t="s">
        <v>17</v>
      </c>
      <c r="I4107" s="28">
        <v>100</v>
      </c>
      <c r="J4107" s="29" t="s">
        <v>17</v>
      </c>
      <c r="K4107" s="29" t="s">
        <v>16</v>
      </c>
      <c r="L4107" s="29" t="str">
        <f>_xlfn.XLOOKUP($D4107,mapping!$B$2:$B$124,mapping!$A$2:$A$124,,0)</f>
        <v>Data Scientist</v>
      </c>
      <c r="M4107" s="29" t="str">
        <f>_xlfn.XLOOKUP($C4107,mapping!$J$2:$J$5,mapping!$K$2:$K$5,,0)</f>
        <v>Full-Time</v>
      </c>
      <c r="N4107" s="29" t="str">
        <f>_xlfn.XLOOKUP($B4107,mapping!$G$2:$G$5,mapping!$H$2:$H$5,,0)</f>
        <v>Senior</v>
      </c>
      <c r="O4107" s="29" t="str">
        <f>_xlfn.XLOOKUP($J4107,mapping!$D$2:$D$56,mapping!$E$2:$E$56,,0)</f>
        <v>United States</v>
      </c>
      <c r="P4107" s="29" t="str">
        <f>_xlfn.XLOOKUP($K4107,mapping!$P$2:$P$4,mapping!$Q$2:$Q$4,,0)</f>
        <v>Medium</v>
      </c>
      <c r="Q4107" s="29" t="str">
        <f>_xlfn.XLOOKUP($I4107,mapping!$M$2:$M$4,mapping!$N$2:$N$4,,0)</f>
        <v>Remote</v>
      </c>
    </row>
    <row r="4108" spans="1:17" x14ac:dyDescent="0.25">
      <c r="A4108" s="28">
        <v>2020</v>
      </c>
      <c r="B4108" s="29" t="s">
        <v>21</v>
      </c>
      <c r="C4108" s="29" t="s">
        <v>12</v>
      </c>
      <c r="D4108" s="29" t="s">
        <v>22</v>
      </c>
      <c r="E4108" s="28">
        <v>80000</v>
      </c>
      <c r="F4108" s="29" t="s">
        <v>19</v>
      </c>
      <c r="G4108" s="28">
        <v>91237</v>
      </c>
      <c r="H4108" s="29" t="s">
        <v>148</v>
      </c>
      <c r="I4108" s="28">
        <v>0</v>
      </c>
      <c r="J4108" s="29" t="s">
        <v>148</v>
      </c>
      <c r="K4108" s="29" t="s">
        <v>56</v>
      </c>
      <c r="L4108" s="29" t="str">
        <f>_xlfn.XLOOKUP($D4108,mapping!$B$2:$B$124,mapping!$A$2:$A$124,,0)</f>
        <v>Data Scientist</v>
      </c>
      <c r="M4108" s="29" t="str">
        <f>_xlfn.XLOOKUP($C4108,mapping!$J$2:$J$5,mapping!$K$2:$K$5,,0)</f>
        <v>Full-Time</v>
      </c>
      <c r="N4108" s="29" t="str">
        <f>_xlfn.XLOOKUP($B4108,mapping!$G$2:$G$5,mapping!$H$2:$H$5,,0)</f>
        <v>Senior</v>
      </c>
      <c r="O4108" s="29" t="str">
        <f>_xlfn.XLOOKUP($J4108,mapping!$D$2:$D$56,mapping!$E$2:$E$56,,0)</f>
        <v>Austria</v>
      </c>
      <c r="P4108" s="29" t="str">
        <f>_xlfn.XLOOKUP($K4108,mapping!$P$2:$P$4,mapping!$Q$2:$Q$4,,0)</f>
        <v>Small</v>
      </c>
      <c r="Q4108" s="29" t="str">
        <f>_xlfn.XLOOKUP($I4108,mapping!$M$2:$M$4,mapping!$N$2:$N$4,,0)</f>
        <v>On-site</v>
      </c>
    </row>
    <row r="4109" spans="1:17" x14ac:dyDescent="0.25">
      <c r="A4109" s="28">
        <v>2023</v>
      </c>
      <c r="B4109" s="29" t="s">
        <v>21</v>
      </c>
      <c r="C4109" s="29" t="s">
        <v>12</v>
      </c>
      <c r="D4109" s="29" t="s">
        <v>23</v>
      </c>
      <c r="E4109" s="28">
        <v>156400</v>
      </c>
      <c r="F4109" s="29" t="s">
        <v>14</v>
      </c>
      <c r="G4109" s="28">
        <v>156400</v>
      </c>
      <c r="H4109" s="29" t="s">
        <v>17</v>
      </c>
      <c r="I4109" s="28">
        <v>100</v>
      </c>
      <c r="J4109" s="29" t="s">
        <v>17</v>
      </c>
      <c r="K4109" s="29" t="s">
        <v>16</v>
      </c>
      <c r="L4109" s="29" t="str">
        <f>_xlfn.XLOOKUP($D4109,mapping!$B$2:$B$124,mapping!$A$2:$A$124,,0)</f>
        <v>Researcher</v>
      </c>
      <c r="M4109" s="29" t="str">
        <f>_xlfn.XLOOKUP($C4109,mapping!$J$2:$J$5,mapping!$K$2:$K$5,,0)</f>
        <v>Full-Time</v>
      </c>
      <c r="N4109" s="29" t="str">
        <f>_xlfn.XLOOKUP($B4109,mapping!$G$2:$G$5,mapping!$H$2:$H$5,,0)</f>
        <v>Senior</v>
      </c>
      <c r="O4109" s="29" t="str">
        <f>_xlfn.XLOOKUP($J4109,mapping!$D$2:$D$56,mapping!$E$2:$E$56,,0)</f>
        <v>United States</v>
      </c>
      <c r="P4109" s="29" t="str">
        <f>_xlfn.XLOOKUP($K4109,mapping!$P$2:$P$4,mapping!$Q$2:$Q$4,,0)</f>
        <v>Medium</v>
      </c>
      <c r="Q4109" s="29" t="str">
        <f>_xlfn.XLOOKUP($I4109,mapping!$M$2:$M$4,mapping!$N$2:$N$4,,0)</f>
        <v>Remote</v>
      </c>
    </row>
    <row r="4110" spans="1:17" x14ac:dyDescent="0.25">
      <c r="A4110" s="28">
        <v>2023</v>
      </c>
      <c r="B4110" s="29" t="s">
        <v>11</v>
      </c>
      <c r="C4110" s="29" t="s">
        <v>12</v>
      </c>
      <c r="D4110" s="29" t="s">
        <v>18</v>
      </c>
      <c r="E4110" s="28">
        <v>219000</v>
      </c>
      <c r="F4110" s="29" t="s">
        <v>14</v>
      </c>
      <c r="G4110" s="28">
        <v>219000</v>
      </c>
      <c r="H4110" s="29" t="s">
        <v>17</v>
      </c>
      <c r="I4110" s="28">
        <v>50</v>
      </c>
      <c r="J4110" s="29" t="s">
        <v>17</v>
      </c>
      <c r="K4110" s="29" t="s">
        <v>33</v>
      </c>
      <c r="L4110" s="29" t="str">
        <f>_xlfn.XLOOKUP($D4110,mapping!$B$2:$B$124,mapping!$A$2:$A$124,,0)</f>
        <v>Machine Learning Engineer</v>
      </c>
      <c r="M4110" s="29" t="str">
        <f>_xlfn.XLOOKUP($C4110,mapping!$J$2:$J$5,mapping!$K$2:$K$5,,0)</f>
        <v>Full-Time</v>
      </c>
      <c r="N4110" s="29" t="str">
        <f>_xlfn.XLOOKUP($B4110,mapping!$G$2:$G$5,mapping!$H$2:$H$5,,0)</f>
        <v>Mid-Level</v>
      </c>
      <c r="O4110" s="29" t="str">
        <f>_xlfn.XLOOKUP($J4110,mapping!$D$2:$D$56,mapping!$E$2:$E$56,,0)</f>
        <v>United States</v>
      </c>
      <c r="P4110" s="29" t="str">
        <f>_xlfn.XLOOKUP($K4110,mapping!$P$2:$P$4,mapping!$Q$2:$Q$4,,0)</f>
        <v>Large</v>
      </c>
      <c r="Q4110" s="29" t="str">
        <f>_xlfn.XLOOKUP($I4110,mapping!$M$2:$M$4,mapping!$N$2:$N$4,,0)</f>
        <v>Hybrid</v>
      </c>
    </row>
    <row r="4111" spans="1:17" x14ac:dyDescent="0.25">
      <c r="A4111" s="28">
        <v>2024</v>
      </c>
      <c r="B4111" s="29" t="s">
        <v>21</v>
      </c>
      <c r="C4111" s="29" t="s">
        <v>12</v>
      </c>
      <c r="D4111" s="29" t="s">
        <v>13</v>
      </c>
      <c r="E4111" s="28">
        <v>83576</v>
      </c>
      <c r="F4111" s="29" t="s">
        <v>14</v>
      </c>
      <c r="G4111" s="28">
        <v>83576</v>
      </c>
      <c r="H4111" s="29" t="s">
        <v>17</v>
      </c>
      <c r="I4111" s="28">
        <v>0</v>
      </c>
      <c r="J4111" s="29" t="s">
        <v>17</v>
      </c>
      <c r="K4111" s="29" t="s">
        <v>16</v>
      </c>
      <c r="L4111" s="29" t="str">
        <f>_xlfn.XLOOKUP($D4111,mapping!$B$2:$B$124,mapping!$A$2:$A$124,,0)</f>
        <v>Data Analyst</v>
      </c>
      <c r="M4111" s="29" t="str">
        <f>_xlfn.XLOOKUP($C4111,mapping!$J$2:$J$5,mapping!$K$2:$K$5,,0)</f>
        <v>Full-Time</v>
      </c>
      <c r="N4111" s="29" t="str">
        <f>_xlfn.XLOOKUP($B4111,mapping!$G$2:$G$5,mapping!$H$2:$H$5,,0)</f>
        <v>Senior</v>
      </c>
      <c r="O4111" s="29" t="str">
        <f>_xlfn.XLOOKUP($J4111,mapping!$D$2:$D$56,mapping!$E$2:$E$56,,0)</f>
        <v>United States</v>
      </c>
      <c r="P4111" s="29" t="str">
        <f>_xlfn.XLOOKUP($K4111,mapping!$P$2:$P$4,mapping!$Q$2:$Q$4,,0)</f>
        <v>Medium</v>
      </c>
      <c r="Q4111" s="29" t="str">
        <f>_xlfn.XLOOKUP($I4111,mapping!$M$2:$M$4,mapping!$N$2:$N$4,,0)</f>
        <v>On-site</v>
      </c>
    </row>
    <row r="4112" spans="1:17" x14ac:dyDescent="0.25">
      <c r="A4112" s="28">
        <v>2023</v>
      </c>
      <c r="B4112" s="29" t="s">
        <v>21</v>
      </c>
      <c r="C4112" s="29" t="s">
        <v>12</v>
      </c>
      <c r="D4112" s="29" t="s">
        <v>13</v>
      </c>
      <c r="E4112" s="28">
        <v>104300</v>
      </c>
      <c r="F4112" s="29" t="s">
        <v>14</v>
      </c>
      <c r="G4112" s="28">
        <v>104300</v>
      </c>
      <c r="H4112" s="29" t="s">
        <v>17</v>
      </c>
      <c r="I4112" s="28">
        <v>0</v>
      </c>
      <c r="J4112" s="29" t="s">
        <v>17</v>
      </c>
      <c r="K4112" s="29" t="s">
        <v>33</v>
      </c>
      <c r="L4112" s="29" t="str">
        <f>_xlfn.XLOOKUP($D4112,mapping!$B$2:$B$124,mapping!$A$2:$A$124,,0)</f>
        <v>Data Analyst</v>
      </c>
      <c r="M4112" s="29" t="str">
        <f>_xlfn.XLOOKUP($C4112,mapping!$J$2:$J$5,mapping!$K$2:$K$5,,0)</f>
        <v>Full-Time</v>
      </c>
      <c r="N4112" s="29" t="str">
        <f>_xlfn.XLOOKUP($B4112,mapping!$G$2:$G$5,mapping!$H$2:$H$5,,0)</f>
        <v>Senior</v>
      </c>
      <c r="O4112" s="29" t="str">
        <f>_xlfn.XLOOKUP($J4112,mapping!$D$2:$D$56,mapping!$E$2:$E$56,,0)</f>
        <v>United States</v>
      </c>
      <c r="P4112" s="29" t="str">
        <f>_xlfn.XLOOKUP($K4112,mapping!$P$2:$P$4,mapping!$Q$2:$Q$4,,0)</f>
        <v>Large</v>
      </c>
      <c r="Q4112" s="29" t="str">
        <f>_xlfn.XLOOKUP($I4112,mapping!$M$2:$M$4,mapping!$N$2:$N$4,,0)</f>
        <v>On-site</v>
      </c>
    </row>
    <row r="4113" spans="1:17" x14ac:dyDescent="0.25">
      <c r="A4113" s="28">
        <v>2024</v>
      </c>
      <c r="B4113" s="29" t="s">
        <v>21</v>
      </c>
      <c r="C4113" s="29" t="s">
        <v>12</v>
      </c>
      <c r="D4113" s="29" t="s">
        <v>18</v>
      </c>
      <c r="E4113" s="28">
        <v>92000</v>
      </c>
      <c r="F4113" s="29" t="s">
        <v>14</v>
      </c>
      <c r="G4113" s="28">
        <v>92000</v>
      </c>
      <c r="H4113" s="29" t="s">
        <v>77</v>
      </c>
      <c r="I4113" s="28">
        <v>100</v>
      </c>
      <c r="J4113" s="29" t="s">
        <v>77</v>
      </c>
      <c r="K4113" s="29" t="s">
        <v>16</v>
      </c>
      <c r="L4113" s="29" t="str">
        <f>_xlfn.XLOOKUP($D4113,mapping!$B$2:$B$124,mapping!$A$2:$A$124,,0)</f>
        <v>Machine Learning Engineer</v>
      </c>
      <c r="M4113" s="29" t="str">
        <f>_xlfn.XLOOKUP($C4113,mapping!$J$2:$J$5,mapping!$K$2:$K$5,,0)</f>
        <v>Full-Time</v>
      </c>
      <c r="N4113" s="29" t="str">
        <f>_xlfn.XLOOKUP($B4113,mapping!$G$2:$G$5,mapping!$H$2:$H$5,,0)</f>
        <v>Senior</v>
      </c>
      <c r="O4113" s="29" t="str">
        <f>_xlfn.XLOOKUP($J4113,mapping!$D$2:$D$56,mapping!$E$2:$E$56,,0)</f>
        <v>Argentina</v>
      </c>
      <c r="P4113" s="29" t="str">
        <f>_xlfn.XLOOKUP($K4113,mapping!$P$2:$P$4,mapping!$Q$2:$Q$4,,0)</f>
        <v>Medium</v>
      </c>
      <c r="Q4113" s="29" t="str">
        <f>_xlfn.XLOOKUP($I4113,mapping!$M$2:$M$4,mapping!$N$2:$N$4,,0)</f>
        <v>Remote</v>
      </c>
    </row>
    <row r="4114" spans="1:17" x14ac:dyDescent="0.25">
      <c r="A4114" s="28">
        <v>2023</v>
      </c>
      <c r="B4114" s="29" t="s">
        <v>21</v>
      </c>
      <c r="C4114" s="29" t="s">
        <v>12</v>
      </c>
      <c r="D4114" s="29" t="s">
        <v>22</v>
      </c>
      <c r="E4114" s="28">
        <v>189750</v>
      </c>
      <c r="F4114" s="29" t="s">
        <v>14</v>
      </c>
      <c r="G4114" s="28">
        <v>189750</v>
      </c>
      <c r="H4114" s="29" t="s">
        <v>17</v>
      </c>
      <c r="I4114" s="28">
        <v>0</v>
      </c>
      <c r="J4114" s="29" t="s">
        <v>17</v>
      </c>
      <c r="K4114" s="29" t="s">
        <v>16</v>
      </c>
      <c r="L4114" s="29" t="str">
        <f>_xlfn.XLOOKUP($D4114,mapping!$B$2:$B$124,mapping!$A$2:$A$124,,0)</f>
        <v>Data Scientist</v>
      </c>
      <c r="M4114" s="29" t="str">
        <f>_xlfn.XLOOKUP($C4114,mapping!$J$2:$J$5,mapping!$K$2:$K$5,,0)</f>
        <v>Full-Time</v>
      </c>
      <c r="N4114" s="29" t="str">
        <f>_xlfn.XLOOKUP($B4114,mapping!$G$2:$G$5,mapping!$H$2:$H$5,,0)</f>
        <v>Senior</v>
      </c>
      <c r="O4114" s="29" t="str">
        <f>_xlfn.XLOOKUP($J4114,mapping!$D$2:$D$56,mapping!$E$2:$E$56,,0)</f>
        <v>United States</v>
      </c>
      <c r="P4114" s="29" t="str">
        <f>_xlfn.XLOOKUP($K4114,mapping!$P$2:$P$4,mapping!$Q$2:$Q$4,,0)</f>
        <v>Medium</v>
      </c>
      <c r="Q4114" s="29" t="str">
        <f>_xlfn.XLOOKUP($I4114,mapping!$M$2:$M$4,mapping!$N$2:$N$4,,0)</f>
        <v>On-site</v>
      </c>
    </row>
    <row r="4115" spans="1:17" x14ac:dyDescent="0.25">
      <c r="A4115" s="28">
        <v>2023</v>
      </c>
      <c r="B4115" s="29" t="s">
        <v>21</v>
      </c>
      <c r="C4115" s="29" t="s">
        <v>12</v>
      </c>
      <c r="D4115" s="29" t="s">
        <v>26</v>
      </c>
      <c r="E4115" s="28">
        <v>112200</v>
      </c>
      <c r="F4115" s="29" t="s">
        <v>14</v>
      </c>
      <c r="G4115" s="28">
        <v>112200</v>
      </c>
      <c r="H4115" s="29" t="s">
        <v>17</v>
      </c>
      <c r="I4115" s="28">
        <v>0</v>
      </c>
      <c r="J4115" s="29" t="s">
        <v>17</v>
      </c>
      <c r="K4115" s="29" t="s">
        <v>16</v>
      </c>
      <c r="L4115" s="29" t="str">
        <f>_xlfn.XLOOKUP($D4115,mapping!$B$2:$B$124,mapping!$A$2:$A$124,,0)</f>
        <v>Data Engineer</v>
      </c>
      <c r="M4115" s="29" t="str">
        <f>_xlfn.XLOOKUP($C4115,mapping!$J$2:$J$5,mapping!$K$2:$K$5,,0)</f>
        <v>Full-Time</v>
      </c>
      <c r="N4115" s="29" t="str">
        <f>_xlfn.XLOOKUP($B4115,mapping!$G$2:$G$5,mapping!$H$2:$H$5,,0)</f>
        <v>Senior</v>
      </c>
      <c r="O4115" s="29" t="str">
        <f>_xlfn.XLOOKUP($J4115,mapping!$D$2:$D$56,mapping!$E$2:$E$56,,0)</f>
        <v>United States</v>
      </c>
      <c r="P4115" s="29" t="str">
        <f>_xlfn.XLOOKUP($K4115,mapping!$P$2:$P$4,mapping!$Q$2:$Q$4,,0)</f>
        <v>Medium</v>
      </c>
      <c r="Q4115" s="29" t="str">
        <f>_xlfn.XLOOKUP($I4115,mapping!$M$2:$M$4,mapping!$N$2:$N$4,,0)</f>
        <v>On-site</v>
      </c>
    </row>
    <row r="4116" spans="1:17" x14ac:dyDescent="0.25">
      <c r="A4116" s="28">
        <v>2023</v>
      </c>
      <c r="B4116" s="29" t="s">
        <v>21</v>
      </c>
      <c r="C4116" s="29" t="s">
        <v>12</v>
      </c>
      <c r="D4116" s="29" t="s">
        <v>48</v>
      </c>
      <c r="E4116" s="28">
        <v>143000</v>
      </c>
      <c r="F4116" s="29" t="s">
        <v>14</v>
      </c>
      <c r="G4116" s="28">
        <v>143000</v>
      </c>
      <c r="H4116" s="29" t="s">
        <v>17</v>
      </c>
      <c r="I4116" s="28">
        <v>100</v>
      </c>
      <c r="J4116" s="29" t="s">
        <v>17</v>
      </c>
      <c r="K4116" s="29" t="s">
        <v>16</v>
      </c>
      <c r="L4116" s="29" t="str">
        <f>_xlfn.XLOOKUP($D4116,mapping!$B$2:$B$124,mapping!$A$2:$A$124,,0)</f>
        <v>Data Engineer</v>
      </c>
      <c r="M4116" s="29" t="str">
        <f>_xlfn.XLOOKUP($C4116,mapping!$J$2:$J$5,mapping!$K$2:$K$5,,0)</f>
        <v>Full-Time</v>
      </c>
      <c r="N4116" s="29" t="str">
        <f>_xlfn.XLOOKUP($B4116,mapping!$G$2:$G$5,mapping!$H$2:$H$5,,0)</f>
        <v>Senior</v>
      </c>
      <c r="O4116" s="29" t="str">
        <f>_xlfn.XLOOKUP($J4116,mapping!$D$2:$D$56,mapping!$E$2:$E$56,,0)</f>
        <v>United States</v>
      </c>
      <c r="P4116" s="29" t="str">
        <f>_xlfn.XLOOKUP($K4116,mapping!$P$2:$P$4,mapping!$Q$2:$Q$4,,0)</f>
        <v>Medium</v>
      </c>
      <c r="Q4116" s="29" t="str">
        <f>_xlfn.XLOOKUP($I4116,mapping!$M$2:$M$4,mapping!$N$2:$N$4,,0)</f>
        <v>Remote</v>
      </c>
    </row>
    <row r="4117" spans="1:17" x14ac:dyDescent="0.25">
      <c r="A4117" s="28">
        <v>2023</v>
      </c>
      <c r="B4117" s="29" t="s">
        <v>11</v>
      </c>
      <c r="C4117" s="29" t="s">
        <v>12</v>
      </c>
      <c r="D4117" s="29" t="s">
        <v>26</v>
      </c>
      <c r="E4117" s="28">
        <v>129300</v>
      </c>
      <c r="F4117" s="29" t="s">
        <v>14</v>
      </c>
      <c r="G4117" s="28">
        <v>129300</v>
      </c>
      <c r="H4117" s="29" t="s">
        <v>17</v>
      </c>
      <c r="I4117" s="28">
        <v>0</v>
      </c>
      <c r="J4117" s="29" t="s">
        <v>17</v>
      </c>
      <c r="K4117" s="29" t="s">
        <v>16</v>
      </c>
      <c r="L4117" s="29" t="str">
        <f>_xlfn.XLOOKUP($D4117,mapping!$B$2:$B$124,mapping!$A$2:$A$124,,0)</f>
        <v>Data Engineer</v>
      </c>
      <c r="M4117" s="29" t="str">
        <f>_xlfn.XLOOKUP($C4117,mapping!$J$2:$J$5,mapping!$K$2:$K$5,,0)</f>
        <v>Full-Time</v>
      </c>
      <c r="N4117" s="29" t="str">
        <f>_xlfn.XLOOKUP($B4117,mapping!$G$2:$G$5,mapping!$H$2:$H$5,,0)</f>
        <v>Mid-Level</v>
      </c>
      <c r="O4117" s="29" t="str">
        <f>_xlfn.XLOOKUP($J4117,mapping!$D$2:$D$56,mapping!$E$2:$E$56,,0)</f>
        <v>United States</v>
      </c>
      <c r="P4117" s="29" t="str">
        <f>_xlfn.XLOOKUP($K4117,mapping!$P$2:$P$4,mapping!$Q$2:$Q$4,,0)</f>
        <v>Medium</v>
      </c>
      <c r="Q4117" s="29" t="str">
        <f>_xlfn.XLOOKUP($I4117,mapping!$M$2:$M$4,mapping!$N$2:$N$4,,0)</f>
        <v>On-site</v>
      </c>
    </row>
    <row r="4118" spans="1:17" x14ac:dyDescent="0.25">
      <c r="A4118" s="28">
        <v>2023</v>
      </c>
      <c r="B4118" s="29" t="s">
        <v>11</v>
      </c>
      <c r="C4118" s="29" t="s">
        <v>12</v>
      </c>
      <c r="D4118" s="29" t="s">
        <v>69</v>
      </c>
      <c r="E4118" s="28">
        <v>115500</v>
      </c>
      <c r="F4118" s="29" t="s">
        <v>14</v>
      </c>
      <c r="G4118" s="28">
        <v>115500</v>
      </c>
      <c r="H4118" s="29" t="s">
        <v>17</v>
      </c>
      <c r="I4118" s="28">
        <v>0</v>
      </c>
      <c r="J4118" s="29" t="s">
        <v>17</v>
      </c>
      <c r="K4118" s="29" t="s">
        <v>16</v>
      </c>
      <c r="L4118" s="29" t="str">
        <f>_xlfn.XLOOKUP($D4118,mapping!$B$2:$B$124,mapping!$A$2:$A$124,,0)</f>
        <v>Data Manager</v>
      </c>
      <c r="M4118" s="29" t="str">
        <f>_xlfn.XLOOKUP($C4118,mapping!$J$2:$J$5,mapping!$K$2:$K$5,,0)</f>
        <v>Full-Time</v>
      </c>
      <c r="N4118" s="29" t="str">
        <f>_xlfn.XLOOKUP($B4118,mapping!$G$2:$G$5,mapping!$H$2:$H$5,,0)</f>
        <v>Mid-Level</v>
      </c>
      <c r="O4118" s="29" t="str">
        <f>_xlfn.XLOOKUP($J4118,mapping!$D$2:$D$56,mapping!$E$2:$E$56,,0)</f>
        <v>United States</v>
      </c>
      <c r="P4118" s="29" t="str">
        <f>_xlfn.XLOOKUP($K4118,mapping!$P$2:$P$4,mapping!$Q$2:$Q$4,,0)</f>
        <v>Medium</v>
      </c>
      <c r="Q4118" s="29" t="str">
        <f>_xlfn.XLOOKUP($I4118,mapping!$M$2:$M$4,mapping!$N$2:$N$4,,0)</f>
        <v>On-site</v>
      </c>
    </row>
    <row r="4119" spans="1:17" x14ac:dyDescent="0.25">
      <c r="A4119" s="28">
        <v>2024</v>
      </c>
      <c r="B4119" s="29" t="s">
        <v>11</v>
      </c>
      <c r="C4119" s="29" t="s">
        <v>12</v>
      </c>
      <c r="D4119" s="29" t="s">
        <v>26</v>
      </c>
      <c r="E4119" s="28">
        <v>118400</v>
      </c>
      <c r="F4119" s="29" t="s">
        <v>14</v>
      </c>
      <c r="G4119" s="28">
        <v>118400</v>
      </c>
      <c r="H4119" s="29" t="s">
        <v>17</v>
      </c>
      <c r="I4119" s="28">
        <v>0</v>
      </c>
      <c r="J4119" s="29" t="s">
        <v>17</v>
      </c>
      <c r="K4119" s="29" t="s">
        <v>16</v>
      </c>
      <c r="L4119" s="29" t="str">
        <f>_xlfn.XLOOKUP($D4119,mapping!$B$2:$B$124,mapping!$A$2:$A$124,,0)</f>
        <v>Data Engineer</v>
      </c>
      <c r="M4119" s="29" t="str">
        <f>_xlfn.XLOOKUP($C4119,mapping!$J$2:$J$5,mapping!$K$2:$K$5,,0)</f>
        <v>Full-Time</v>
      </c>
      <c r="N4119" s="29" t="str">
        <f>_xlfn.XLOOKUP($B4119,mapping!$G$2:$G$5,mapping!$H$2:$H$5,,0)</f>
        <v>Mid-Level</v>
      </c>
      <c r="O4119" s="29" t="str">
        <f>_xlfn.XLOOKUP($J4119,mapping!$D$2:$D$56,mapping!$E$2:$E$56,,0)</f>
        <v>United States</v>
      </c>
      <c r="P4119" s="29" t="str">
        <f>_xlfn.XLOOKUP($K4119,mapping!$P$2:$P$4,mapping!$Q$2:$Q$4,,0)</f>
        <v>Medium</v>
      </c>
      <c r="Q4119" s="29" t="str">
        <f>_xlfn.XLOOKUP($I4119,mapping!$M$2:$M$4,mapping!$N$2:$N$4,,0)</f>
        <v>On-site</v>
      </c>
    </row>
    <row r="4120" spans="1:17" x14ac:dyDescent="0.25">
      <c r="A4120" s="28">
        <v>2023</v>
      </c>
      <c r="B4120" s="29" t="s">
        <v>21</v>
      </c>
      <c r="C4120" s="29" t="s">
        <v>12</v>
      </c>
      <c r="D4120" s="29" t="s">
        <v>18</v>
      </c>
      <c r="E4120" s="28">
        <v>212800</v>
      </c>
      <c r="F4120" s="29" t="s">
        <v>14</v>
      </c>
      <c r="G4120" s="28">
        <v>212800</v>
      </c>
      <c r="H4120" s="29" t="s">
        <v>17</v>
      </c>
      <c r="I4120" s="28">
        <v>0</v>
      </c>
      <c r="J4120" s="29" t="s">
        <v>17</v>
      </c>
      <c r="K4120" s="29" t="s">
        <v>16</v>
      </c>
      <c r="L4120" s="29" t="str">
        <f>_xlfn.XLOOKUP($D4120,mapping!$B$2:$B$124,mapping!$A$2:$A$124,,0)</f>
        <v>Machine Learning Engineer</v>
      </c>
      <c r="M4120" s="29" t="str">
        <f>_xlfn.XLOOKUP($C4120,mapping!$J$2:$J$5,mapping!$K$2:$K$5,,0)</f>
        <v>Full-Time</v>
      </c>
      <c r="N4120" s="29" t="str">
        <f>_xlfn.XLOOKUP($B4120,mapping!$G$2:$G$5,mapping!$H$2:$H$5,,0)</f>
        <v>Senior</v>
      </c>
      <c r="O4120" s="29" t="str">
        <f>_xlfn.XLOOKUP($J4120,mapping!$D$2:$D$56,mapping!$E$2:$E$56,,0)</f>
        <v>United States</v>
      </c>
      <c r="P4120" s="29" t="str">
        <f>_xlfn.XLOOKUP($K4120,mapping!$P$2:$P$4,mapping!$Q$2:$Q$4,,0)</f>
        <v>Medium</v>
      </c>
      <c r="Q4120" s="29" t="str">
        <f>_xlfn.XLOOKUP($I4120,mapping!$M$2:$M$4,mapping!$N$2:$N$4,,0)</f>
        <v>On-site</v>
      </c>
    </row>
    <row r="4121" spans="1:17" x14ac:dyDescent="0.25">
      <c r="A4121" s="28">
        <v>2023</v>
      </c>
      <c r="B4121" s="29" t="s">
        <v>11</v>
      </c>
      <c r="C4121" s="29" t="s">
        <v>12</v>
      </c>
      <c r="D4121" s="29" t="s">
        <v>39</v>
      </c>
      <c r="E4121" s="28">
        <v>180000</v>
      </c>
      <c r="F4121" s="29" t="s">
        <v>14</v>
      </c>
      <c r="G4121" s="28">
        <v>180000</v>
      </c>
      <c r="H4121" s="29" t="s">
        <v>17</v>
      </c>
      <c r="I4121" s="28">
        <v>0</v>
      </c>
      <c r="J4121" s="29" t="s">
        <v>17</v>
      </c>
      <c r="K4121" s="29" t="s">
        <v>16</v>
      </c>
      <c r="L4121" s="29" t="str">
        <f>_xlfn.XLOOKUP($D4121,mapping!$B$2:$B$124,mapping!$A$2:$A$124,,0)</f>
        <v>Machine Learning Engineer</v>
      </c>
      <c r="M4121" s="29" t="str">
        <f>_xlfn.XLOOKUP($C4121,mapping!$J$2:$J$5,mapping!$K$2:$K$5,,0)</f>
        <v>Full-Time</v>
      </c>
      <c r="N4121" s="29" t="str">
        <f>_xlfn.XLOOKUP($B4121,mapping!$G$2:$G$5,mapping!$H$2:$H$5,,0)</f>
        <v>Mid-Level</v>
      </c>
      <c r="O4121" s="29" t="str">
        <f>_xlfn.XLOOKUP($J4121,mapping!$D$2:$D$56,mapping!$E$2:$E$56,,0)</f>
        <v>United States</v>
      </c>
      <c r="P4121" s="29" t="str">
        <f>_xlfn.XLOOKUP($K4121,mapping!$P$2:$P$4,mapping!$Q$2:$Q$4,,0)</f>
        <v>Medium</v>
      </c>
      <c r="Q4121" s="29" t="str">
        <f>_xlfn.XLOOKUP($I4121,mapping!$M$2:$M$4,mapping!$N$2:$N$4,,0)</f>
        <v>On-site</v>
      </c>
    </row>
    <row r="4122" spans="1:17" x14ac:dyDescent="0.25">
      <c r="A4122" s="28">
        <v>2024</v>
      </c>
      <c r="B4122" s="29" t="s">
        <v>11</v>
      </c>
      <c r="C4122" s="29" t="s">
        <v>12</v>
      </c>
      <c r="D4122" s="29" t="s">
        <v>22</v>
      </c>
      <c r="E4122" s="28">
        <v>42507</v>
      </c>
      <c r="F4122" s="29" t="s">
        <v>27</v>
      </c>
      <c r="G4122" s="28">
        <v>53133</v>
      </c>
      <c r="H4122" s="29" t="s">
        <v>28</v>
      </c>
      <c r="I4122" s="28">
        <v>0</v>
      </c>
      <c r="J4122" s="29" t="s">
        <v>28</v>
      </c>
      <c r="K4122" s="29" t="s">
        <v>16</v>
      </c>
      <c r="L4122" s="29" t="str">
        <f>_xlfn.XLOOKUP($D4122,mapping!$B$2:$B$124,mapping!$A$2:$A$124,,0)</f>
        <v>Data Scientist</v>
      </c>
      <c r="M4122" s="29" t="str">
        <f>_xlfn.XLOOKUP($C4122,mapping!$J$2:$J$5,mapping!$K$2:$K$5,,0)</f>
        <v>Full-Time</v>
      </c>
      <c r="N4122" s="29" t="str">
        <f>_xlfn.XLOOKUP($B4122,mapping!$G$2:$G$5,mapping!$H$2:$H$5,,0)</f>
        <v>Mid-Level</v>
      </c>
      <c r="O4122" s="29" t="str">
        <f>_xlfn.XLOOKUP($J4122,mapping!$D$2:$D$56,mapping!$E$2:$E$56,,0)</f>
        <v>United Kingdom</v>
      </c>
      <c r="P4122" s="29" t="str">
        <f>_xlfn.XLOOKUP($K4122,mapping!$P$2:$P$4,mapping!$Q$2:$Q$4,,0)</f>
        <v>Medium</v>
      </c>
      <c r="Q4122" s="29" t="str">
        <f>_xlfn.XLOOKUP($I4122,mapping!$M$2:$M$4,mapping!$N$2:$N$4,,0)</f>
        <v>On-site</v>
      </c>
    </row>
    <row r="4123" spans="1:17" x14ac:dyDescent="0.25">
      <c r="A4123" s="28">
        <v>2023</v>
      </c>
      <c r="B4123" s="29" t="s">
        <v>21</v>
      </c>
      <c r="C4123" s="29" t="s">
        <v>12</v>
      </c>
      <c r="D4123" s="29" t="s">
        <v>22</v>
      </c>
      <c r="E4123" s="28">
        <v>140000</v>
      </c>
      <c r="F4123" s="29" t="s">
        <v>27</v>
      </c>
      <c r="G4123" s="28">
        <v>172256</v>
      </c>
      <c r="H4123" s="29" t="s">
        <v>28</v>
      </c>
      <c r="I4123" s="28">
        <v>100</v>
      </c>
      <c r="J4123" s="29" t="s">
        <v>28</v>
      </c>
      <c r="K4123" s="29" t="s">
        <v>16</v>
      </c>
      <c r="L4123" s="29" t="str">
        <f>_xlfn.XLOOKUP($D4123,mapping!$B$2:$B$124,mapping!$A$2:$A$124,,0)</f>
        <v>Data Scientist</v>
      </c>
      <c r="M4123" s="29" t="str">
        <f>_xlfn.XLOOKUP($C4123,mapping!$J$2:$J$5,mapping!$K$2:$K$5,,0)</f>
        <v>Full-Time</v>
      </c>
      <c r="N4123" s="29" t="str">
        <f>_xlfn.XLOOKUP($B4123,mapping!$G$2:$G$5,mapping!$H$2:$H$5,,0)</f>
        <v>Senior</v>
      </c>
      <c r="O4123" s="29" t="str">
        <f>_xlfn.XLOOKUP($J4123,mapping!$D$2:$D$56,mapping!$E$2:$E$56,,0)</f>
        <v>United Kingdom</v>
      </c>
      <c r="P4123" s="29" t="str">
        <f>_xlfn.XLOOKUP($K4123,mapping!$P$2:$P$4,mapping!$Q$2:$Q$4,,0)</f>
        <v>Medium</v>
      </c>
      <c r="Q4123" s="29" t="str">
        <f>_xlfn.XLOOKUP($I4123,mapping!$M$2:$M$4,mapping!$N$2:$N$4,,0)</f>
        <v>Remote</v>
      </c>
    </row>
    <row r="4124" spans="1:17" x14ac:dyDescent="0.25">
      <c r="A4124" s="28">
        <v>2023</v>
      </c>
      <c r="B4124" s="29" t="s">
        <v>11</v>
      </c>
      <c r="C4124" s="29" t="s">
        <v>12</v>
      </c>
      <c r="D4124" s="29" t="s">
        <v>41</v>
      </c>
      <c r="E4124" s="28">
        <v>120000</v>
      </c>
      <c r="F4124" s="29" t="s">
        <v>14</v>
      </c>
      <c r="G4124" s="28">
        <v>120000</v>
      </c>
      <c r="H4124" s="29" t="s">
        <v>17</v>
      </c>
      <c r="I4124" s="28">
        <v>0</v>
      </c>
      <c r="J4124" s="29" t="s">
        <v>17</v>
      </c>
      <c r="K4124" s="29" t="s">
        <v>16</v>
      </c>
      <c r="L4124" s="29" t="str">
        <f>_xlfn.XLOOKUP($D4124,mapping!$B$2:$B$124,mapping!$A$2:$A$124,,0)</f>
        <v>Machine Learning Engineer</v>
      </c>
      <c r="M4124" s="29" t="str">
        <f>_xlfn.XLOOKUP($C4124,mapping!$J$2:$J$5,mapping!$K$2:$K$5,,0)</f>
        <v>Full-Time</v>
      </c>
      <c r="N4124" s="29" t="str">
        <f>_xlfn.XLOOKUP($B4124,mapping!$G$2:$G$5,mapping!$H$2:$H$5,,0)</f>
        <v>Mid-Level</v>
      </c>
      <c r="O4124" s="29" t="str">
        <f>_xlfn.XLOOKUP($J4124,mapping!$D$2:$D$56,mapping!$E$2:$E$56,,0)</f>
        <v>United States</v>
      </c>
      <c r="P4124" s="29" t="str">
        <f>_xlfn.XLOOKUP($K4124,mapping!$P$2:$P$4,mapping!$Q$2:$Q$4,,0)</f>
        <v>Medium</v>
      </c>
      <c r="Q4124" s="29" t="str">
        <f>_xlfn.XLOOKUP($I4124,mapping!$M$2:$M$4,mapping!$N$2:$N$4,,0)</f>
        <v>On-site</v>
      </c>
    </row>
    <row r="4125" spans="1:17" x14ac:dyDescent="0.25">
      <c r="A4125" s="28">
        <v>2023</v>
      </c>
      <c r="B4125" s="29" t="s">
        <v>21</v>
      </c>
      <c r="C4125" s="29" t="s">
        <v>12</v>
      </c>
      <c r="D4125" s="29" t="s">
        <v>50</v>
      </c>
      <c r="E4125" s="28">
        <v>157250</v>
      </c>
      <c r="F4125" s="29" t="s">
        <v>14</v>
      </c>
      <c r="G4125" s="28">
        <v>157250</v>
      </c>
      <c r="H4125" s="29" t="s">
        <v>17</v>
      </c>
      <c r="I4125" s="28">
        <v>100</v>
      </c>
      <c r="J4125" s="29" t="s">
        <v>17</v>
      </c>
      <c r="K4125" s="29" t="s">
        <v>16</v>
      </c>
      <c r="L4125" s="29" t="str">
        <f>_xlfn.XLOOKUP($D4125,mapping!$B$2:$B$124,mapping!$A$2:$A$124,,0)</f>
        <v>Machine Learning Engineer</v>
      </c>
      <c r="M4125" s="29" t="str">
        <f>_xlfn.XLOOKUP($C4125,mapping!$J$2:$J$5,mapping!$K$2:$K$5,,0)</f>
        <v>Full-Time</v>
      </c>
      <c r="N4125" s="29" t="str">
        <f>_xlfn.XLOOKUP($B4125,mapping!$G$2:$G$5,mapping!$H$2:$H$5,,0)</f>
        <v>Senior</v>
      </c>
      <c r="O4125" s="29" t="str">
        <f>_xlfn.XLOOKUP($J4125,mapping!$D$2:$D$56,mapping!$E$2:$E$56,,0)</f>
        <v>United States</v>
      </c>
      <c r="P4125" s="29" t="str">
        <f>_xlfn.XLOOKUP($K4125,mapping!$P$2:$P$4,mapping!$Q$2:$Q$4,,0)</f>
        <v>Medium</v>
      </c>
      <c r="Q4125" s="29" t="str">
        <f>_xlfn.XLOOKUP($I4125,mapping!$M$2:$M$4,mapping!$N$2:$N$4,,0)</f>
        <v>Remote</v>
      </c>
    </row>
    <row r="4126" spans="1:17" x14ac:dyDescent="0.25">
      <c r="A4126" s="28">
        <v>2024</v>
      </c>
      <c r="B4126" s="29" t="s">
        <v>29</v>
      </c>
      <c r="C4126" s="29" t="s">
        <v>12</v>
      </c>
      <c r="D4126" s="29" t="s">
        <v>18</v>
      </c>
      <c r="E4126" s="28">
        <v>162240</v>
      </c>
      <c r="F4126" s="29" t="s">
        <v>14</v>
      </c>
      <c r="G4126" s="28">
        <v>162240</v>
      </c>
      <c r="H4126" s="29" t="s">
        <v>17</v>
      </c>
      <c r="I4126" s="28">
        <v>0</v>
      </c>
      <c r="J4126" s="29" t="s">
        <v>17</v>
      </c>
      <c r="K4126" s="29" t="s">
        <v>16</v>
      </c>
      <c r="L4126" s="29" t="str">
        <f>_xlfn.XLOOKUP($D4126,mapping!$B$2:$B$124,mapping!$A$2:$A$124,,0)</f>
        <v>Machine Learning Engineer</v>
      </c>
      <c r="M4126" s="29" t="str">
        <f>_xlfn.XLOOKUP($C4126,mapping!$J$2:$J$5,mapping!$K$2:$K$5,,0)</f>
        <v>Full-Time</v>
      </c>
      <c r="N4126" s="29" t="str">
        <f>_xlfn.XLOOKUP($B4126,mapping!$G$2:$G$5,mapping!$H$2:$H$5,,0)</f>
        <v>Junior</v>
      </c>
      <c r="O4126" s="29" t="str">
        <f>_xlfn.XLOOKUP($J4126,mapping!$D$2:$D$56,mapping!$E$2:$E$56,,0)</f>
        <v>United States</v>
      </c>
      <c r="P4126" s="29" t="str">
        <f>_xlfn.XLOOKUP($K4126,mapping!$P$2:$P$4,mapping!$Q$2:$Q$4,,0)</f>
        <v>Medium</v>
      </c>
      <c r="Q4126" s="29" t="str">
        <f>_xlfn.XLOOKUP($I4126,mapping!$M$2:$M$4,mapping!$N$2:$N$4,,0)</f>
        <v>On-site</v>
      </c>
    </row>
    <row r="4127" spans="1:17" x14ac:dyDescent="0.25">
      <c r="A4127" s="28">
        <v>2023</v>
      </c>
      <c r="B4127" s="29" t="s">
        <v>21</v>
      </c>
      <c r="C4127" s="29" t="s">
        <v>12</v>
      </c>
      <c r="D4127" s="29" t="s">
        <v>22</v>
      </c>
      <c r="E4127" s="28">
        <v>180000</v>
      </c>
      <c r="F4127" s="29" t="s">
        <v>14</v>
      </c>
      <c r="G4127" s="28">
        <v>180000</v>
      </c>
      <c r="H4127" s="29" t="s">
        <v>17</v>
      </c>
      <c r="I4127" s="28">
        <v>100</v>
      </c>
      <c r="J4127" s="29" t="s">
        <v>17</v>
      </c>
      <c r="K4127" s="29" t="s">
        <v>16</v>
      </c>
      <c r="L4127" s="29" t="str">
        <f>_xlfn.XLOOKUP($D4127,mapping!$B$2:$B$124,mapping!$A$2:$A$124,,0)</f>
        <v>Data Scientist</v>
      </c>
      <c r="M4127" s="29" t="str">
        <f>_xlfn.XLOOKUP($C4127,mapping!$J$2:$J$5,mapping!$K$2:$K$5,,0)</f>
        <v>Full-Time</v>
      </c>
      <c r="N4127" s="29" t="str">
        <f>_xlfn.XLOOKUP($B4127,mapping!$G$2:$G$5,mapping!$H$2:$H$5,,0)</f>
        <v>Senior</v>
      </c>
      <c r="O4127" s="29" t="str">
        <f>_xlfn.XLOOKUP($J4127,mapping!$D$2:$D$56,mapping!$E$2:$E$56,,0)</f>
        <v>United States</v>
      </c>
      <c r="P4127" s="29" t="str">
        <f>_xlfn.XLOOKUP($K4127,mapping!$P$2:$P$4,mapping!$Q$2:$Q$4,,0)</f>
        <v>Medium</v>
      </c>
      <c r="Q4127" s="29" t="str">
        <f>_xlfn.XLOOKUP($I4127,mapping!$M$2:$M$4,mapping!$N$2:$N$4,,0)</f>
        <v>Remote</v>
      </c>
    </row>
    <row r="4128" spans="1:17" x14ac:dyDescent="0.25">
      <c r="A4128" s="28">
        <v>2024</v>
      </c>
      <c r="B4128" s="29" t="s">
        <v>21</v>
      </c>
      <c r="C4128" s="29" t="s">
        <v>12</v>
      </c>
      <c r="D4128" s="29" t="s">
        <v>13</v>
      </c>
      <c r="E4128" s="28">
        <v>140000</v>
      </c>
      <c r="F4128" s="29" t="s">
        <v>14</v>
      </c>
      <c r="G4128" s="28">
        <v>140000</v>
      </c>
      <c r="H4128" s="29" t="s">
        <v>17</v>
      </c>
      <c r="I4128" s="28">
        <v>0</v>
      </c>
      <c r="J4128" s="29" t="s">
        <v>17</v>
      </c>
      <c r="K4128" s="29" t="s">
        <v>16</v>
      </c>
      <c r="L4128" s="29" t="str">
        <f>_xlfn.XLOOKUP($D4128,mapping!$B$2:$B$124,mapping!$A$2:$A$124,,0)</f>
        <v>Data Analyst</v>
      </c>
      <c r="M4128" s="29" t="str">
        <f>_xlfn.XLOOKUP($C4128,mapping!$J$2:$J$5,mapping!$K$2:$K$5,,0)</f>
        <v>Full-Time</v>
      </c>
      <c r="N4128" s="29" t="str">
        <f>_xlfn.XLOOKUP($B4128,mapping!$G$2:$G$5,mapping!$H$2:$H$5,,0)</f>
        <v>Senior</v>
      </c>
      <c r="O4128" s="29" t="str">
        <f>_xlfn.XLOOKUP($J4128,mapping!$D$2:$D$56,mapping!$E$2:$E$56,,0)</f>
        <v>United States</v>
      </c>
      <c r="P4128" s="29" t="str">
        <f>_xlfn.XLOOKUP($K4128,mapping!$P$2:$P$4,mapping!$Q$2:$Q$4,,0)</f>
        <v>Medium</v>
      </c>
      <c r="Q4128" s="29" t="str">
        <f>_xlfn.XLOOKUP($I4128,mapping!$M$2:$M$4,mapping!$N$2:$N$4,,0)</f>
        <v>On-site</v>
      </c>
    </row>
    <row r="4129" spans="1:17" x14ac:dyDescent="0.25">
      <c r="A4129" s="28">
        <v>2023</v>
      </c>
      <c r="B4129" s="29" t="s">
        <v>21</v>
      </c>
      <c r="C4129" s="29" t="s">
        <v>12</v>
      </c>
      <c r="D4129" s="29" t="s">
        <v>22</v>
      </c>
      <c r="E4129" s="28">
        <v>153000</v>
      </c>
      <c r="F4129" s="29" t="s">
        <v>14</v>
      </c>
      <c r="G4129" s="28">
        <v>153000</v>
      </c>
      <c r="H4129" s="29" t="s">
        <v>17</v>
      </c>
      <c r="I4129" s="28">
        <v>100</v>
      </c>
      <c r="J4129" s="29" t="s">
        <v>17</v>
      </c>
      <c r="K4129" s="29" t="s">
        <v>16</v>
      </c>
      <c r="L4129" s="29" t="str">
        <f>_xlfn.XLOOKUP($D4129,mapping!$B$2:$B$124,mapping!$A$2:$A$124,,0)</f>
        <v>Data Scientist</v>
      </c>
      <c r="M4129" s="29" t="str">
        <f>_xlfn.XLOOKUP($C4129,mapping!$J$2:$J$5,mapping!$K$2:$K$5,,0)</f>
        <v>Full-Time</v>
      </c>
      <c r="N4129" s="29" t="str">
        <f>_xlfn.XLOOKUP($B4129,mapping!$G$2:$G$5,mapping!$H$2:$H$5,,0)</f>
        <v>Senior</v>
      </c>
      <c r="O4129" s="29" t="str">
        <f>_xlfn.XLOOKUP($J4129,mapping!$D$2:$D$56,mapping!$E$2:$E$56,,0)</f>
        <v>United States</v>
      </c>
      <c r="P4129" s="29" t="str">
        <f>_xlfn.XLOOKUP($K4129,mapping!$P$2:$P$4,mapping!$Q$2:$Q$4,,0)</f>
        <v>Medium</v>
      </c>
      <c r="Q4129" s="29" t="str">
        <f>_xlfn.XLOOKUP($I4129,mapping!$M$2:$M$4,mapping!$N$2:$N$4,,0)</f>
        <v>Remote</v>
      </c>
    </row>
    <row r="4130" spans="1:17" x14ac:dyDescent="0.25">
      <c r="A4130" s="28">
        <v>2023</v>
      </c>
      <c r="B4130" s="29" t="s">
        <v>29</v>
      </c>
      <c r="C4130" s="29" t="s">
        <v>12</v>
      </c>
      <c r="D4130" s="29" t="s">
        <v>13</v>
      </c>
      <c r="E4130" s="28">
        <v>75065</v>
      </c>
      <c r="F4130" s="29" t="s">
        <v>14</v>
      </c>
      <c r="G4130" s="28">
        <v>75065</v>
      </c>
      <c r="H4130" s="29" t="s">
        <v>17</v>
      </c>
      <c r="I4130" s="28">
        <v>100</v>
      </c>
      <c r="J4130" s="29" t="s">
        <v>17</v>
      </c>
      <c r="K4130" s="29" t="s">
        <v>16</v>
      </c>
      <c r="L4130" s="29" t="str">
        <f>_xlfn.XLOOKUP($D4130,mapping!$B$2:$B$124,mapping!$A$2:$A$124,,0)</f>
        <v>Data Analyst</v>
      </c>
      <c r="M4130" s="29" t="str">
        <f>_xlfn.XLOOKUP($C4130,mapping!$J$2:$J$5,mapping!$K$2:$K$5,,0)</f>
        <v>Full-Time</v>
      </c>
      <c r="N4130" s="29" t="str">
        <f>_xlfn.XLOOKUP($B4130,mapping!$G$2:$G$5,mapping!$H$2:$H$5,,0)</f>
        <v>Junior</v>
      </c>
      <c r="O4130" s="29" t="str">
        <f>_xlfn.XLOOKUP($J4130,mapping!$D$2:$D$56,mapping!$E$2:$E$56,,0)</f>
        <v>United States</v>
      </c>
      <c r="P4130" s="29" t="str">
        <f>_xlfn.XLOOKUP($K4130,mapping!$P$2:$P$4,mapping!$Q$2:$Q$4,,0)</f>
        <v>Medium</v>
      </c>
      <c r="Q4130" s="29" t="str">
        <f>_xlfn.XLOOKUP($I4130,mapping!$M$2:$M$4,mapping!$N$2:$N$4,,0)</f>
        <v>Remote</v>
      </c>
    </row>
    <row r="4131" spans="1:17" x14ac:dyDescent="0.25">
      <c r="A4131" s="28">
        <v>2023</v>
      </c>
      <c r="B4131" s="29" t="s">
        <v>21</v>
      </c>
      <c r="C4131" s="29" t="s">
        <v>12</v>
      </c>
      <c r="D4131" s="29" t="s">
        <v>31</v>
      </c>
      <c r="E4131" s="28">
        <v>179820</v>
      </c>
      <c r="F4131" s="29" t="s">
        <v>14</v>
      </c>
      <c r="G4131" s="28">
        <v>179820</v>
      </c>
      <c r="H4131" s="29" t="s">
        <v>17</v>
      </c>
      <c r="I4131" s="28">
        <v>0</v>
      </c>
      <c r="J4131" s="29" t="s">
        <v>17</v>
      </c>
      <c r="K4131" s="29" t="s">
        <v>16</v>
      </c>
      <c r="L4131" s="29" t="str">
        <f>_xlfn.XLOOKUP($D4131,mapping!$B$2:$B$124,mapping!$A$2:$A$124,,0)</f>
        <v>Analytics Engineer</v>
      </c>
      <c r="M4131" s="29" t="str">
        <f>_xlfn.XLOOKUP($C4131,mapping!$J$2:$J$5,mapping!$K$2:$K$5,,0)</f>
        <v>Full-Time</v>
      </c>
      <c r="N4131" s="29" t="str">
        <f>_xlfn.XLOOKUP($B4131,mapping!$G$2:$G$5,mapping!$H$2:$H$5,,0)</f>
        <v>Senior</v>
      </c>
      <c r="O4131" s="29" t="str">
        <f>_xlfn.XLOOKUP($J4131,mapping!$D$2:$D$56,mapping!$E$2:$E$56,,0)</f>
        <v>United States</v>
      </c>
      <c r="P4131" s="29" t="str">
        <f>_xlfn.XLOOKUP($K4131,mapping!$P$2:$P$4,mapping!$Q$2:$Q$4,,0)</f>
        <v>Medium</v>
      </c>
      <c r="Q4131" s="29" t="str">
        <f>_xlfn.XLOOKUP($I4131,mapping!$M$2:$M$4,mapping!$N$2:$N$4,,0)</f>
        <v>On-site</v>
      </c>
    </row>
    <row r="4132" spans="1:17" x14ac:dyDescent="0.25">
      <c r="A4132" s="28">
        <v>2023</v>
      </c>
      <c r="B4132" s="29" t="s">
        <v>25</v>
      </c>
      <c r="C4132" s="29" t="s">
        <v>12</v>
      </c>
      <c r="D4132" s="29" t="s">
        <v>26</v>
      </c>
      <c r="E4132" s="28">
        <v>220000</v>
      </c>
      <c r="F4132" s="29" t="s">
        <v>14</v>
      </c>
      <c r="G4132" s="28">
        <v>220000</v>
      </c>
      <c r="H4132" s="29" t="s">
        <v>17</v>
      </c>
      <c r="I4132" s="28">
        <v>0</v>
      </c>
      <c r="J4132" s="29" t="s">
        <v>17</v>
      </c>
      <c r="K4132" s="29" t="s">
        <v>16</v>
      </c>
      <c r="L4132" s="29" t="str">
        <f>_xlfn.XLOOKUP($D4132,mapping!$B$2:$B$124,mapping!$A$2:$A$124,,0)</f>
        <v>Data Engineer</v>
      </c>
      <c r="M4132" s="29" t="str">
        <f>_xlfn.XLOOKUP($C4132,mapping!$J$2:$J$5,mapping!$K$2:$K$5,,0)</f>
        <v>Full-Time</v>
      </c>
      <c r="N4132" s="29" t="str">
        <f>_xlfn.XLOOKUP($B4132,mapping!$G$2:$G$5,mapping!$H$2:$H$5,,0)</f>
        <v>Executive</v>
      </c>
      <c r="O4132" s="29" t="str">
        <f>_xlfn.XLOOKUP($J4132,mapping!$D$2:$D$56,mapping!$E$2:$E$56,,0)</f>
        <v>United States</v>
      </c>
      <c r="P4132" s="29" t="str">
        <f>_xlfn.XLOOKUP($K4132,mapping!$P$2:$P$4,mapping!$Q$2:$Q$4,,0)</f>
        <v>Medium</v>
      </c>
      <c r="Q4132" s="29" t="str">
        <f>_xlfn.XLOOKUP($I4132,mapping!$M$2:$M$4,mapping!$N$2:$N$4,,0)</f>
        <v>On-site</v>
      </c>
    </row>
    <row r="4133" spans="1:17" x14ac:dyDescent="0.25">
      <c r="A4133" s="28">
        <v>2024</v>
      </c>
      <c r="B4133" s="29" t="s">
        <v>21</v>
      </c>
      <c r="C4133" s="29" t="s">
        <v>12</v>
      </c>
      <c r="D4133" s="29" t="s">
        <v>22</v>
      </c>
      <c r="E4133" s="28">
        <v>55000</v>
      </c>
      <c r="F4133" s="29" t="s">
        <v>27</v>
      </c>
      <c r="G4133" s="28">
        <v>68750</v>
      </c>
      <c r="H4133" s="29" t="s">
        <v>17</v>
      </c>
      <c r="I4133" s="28">
        <v>0</v>
      </c>
      <c r="J4133" s="29" t="s">
        <v>17</v>
      </c>
      <c r="K4133" s="29" t="s">
        <v>16</v>
      </c>
      <c r="L4133" s="29" t="str">
        <f>_xlfn.XLOOKUP($D4133,mapping!$B$2:$B$124,mapping!$A$2:$A$124,,0)</f>
        <v>Data Scientist</v>
      </c>
      <c r="M4133" s="29" t="str">
        <f>_xlfn.XLOOKUP($C4133,mapping!$J$2:$J$5,mapping!$K$2:$K$5,,0)</f>
        <v>Full-Time</v>
      </c>
      <c r="N4133" s="29" t="str">
        <f>_xlfn.XLOOKUP($B4133,mapping!$G$2:$G$5,mapping!$H$2:$H$5,,0)</f>
        <v>Senior</v>
      </c>
      <c r="O4133" s="29" t="str">
        <f>_xlfn.XLOOKUP($J4133,mapping!$D$2:$D$56,mapping!$E$2:$E$56,,0)</f>
        <v>United States</v>
      </c>
      <c r="P4133" s="29" t="str">
        <f>_xlfn.XLOOKUP($K4133,mapping!$P$2:$P$4,mapping!$Q$2:$Q$4,,0)</f>
        <v>Medium</v>
      </c>
      <c r="Q4133" s="29" t="str">
        <f>_xlfn.XLOOKUP($I4133,mapping!$M$2:$M$4,mapping!$N$2:$N$4,,0)</f>
        <v>On-site</v>
      </c>
    </row>
    <row r="4134" spans="1:17" x14ac:dyDescent="0.25">
      <c r="A4134" s="28">
        <v>2022</v>
      </c>
      <c r="B4134" s="29" t="s">
        <v>11</v>
      </c>
      <c r="C4134" s="29" t="s">
        <v>12</v>
      </c>
      <c r="D4134" s="29" t="s">
        <v>26</v>
      </c>
      <c r="E4134" s="28">
        <v>80000</v>
      </c>
      <c r="F4134" s="29" t="s">
        <v>19</v>
      </c>
      <c r="G4134" s="28">
        <v>84053</v>
      </c>
      <c r="H4134" s="29" t="s">
        <v>42</v>
      </c>
      <c r="I4134" s="28">
        <v>100</v>
      </c>
      <c r="J4134" s="29" t="s">
        <v>42</v>
      </c>
      <c r="K4134" s="29" t="s">
        <v>16</v>
      </c>
      <c r="L4134" s="29" t="str">
        <f>_xlfn.XLOOKUP($D4134,mapping!$B$2:$B$124,mapping!$A$2:$A$124,,0)</f>
        <v>Data Engineer</v>
      </c>
      <c r="M4134" s="29" t="str">
        <f>_xlfn.XLOOKUP($C4134,mapping!$J$2:$J$5,mapping!$K$2:$K$5,,0)</f>
        <v>Full-Time</v>
      </c>
      <c r="N4134" s="29" t="str">
        <f>_xlfn.XLOOKUP($B4134,mapping!$G$2:$G$5,mapping!$H$2:$H$5,,0)</f>
        <v>Mid-Level</v>
      </c>
      <c r="O4134" s="29" t="str">
        <f>_xlfn.XLOOKUP($J4134,mapping!$D$2:$D$56,mapping!$E$2:$E$56,,0)</f>
        <v>Spain</v>
      </c>
      <c r="P4134" s="29" t="str">
        <f>_xlfn.XLOOKUP($K4134,mapping!$P$2:$P$4,mapping!$Q$2:$Q$4,,0)</f>
        <v>Medium</v>
      </c>
      <c r="Q4134" s="29" t="str">
        <f>_xlfn.XLOOKUP($I4134,mapping!$M$2:$M$4,mapping!$N$2:$N$4,,0)</f>
        <v>Remote</v>
      </c>
    </row>
    <row r="4135" spans="1:17" x14ac:dyDescent="0.25">
      <c r="A4135" s="28">
        <v>2024</v>
      </c>
      <c r="B4135" s="29" t="s">
        <v>21</v>
      </c>
      <c r="C4135" s="29" t="s">
        <v>12</v>
      </c>
      <c r="D4135" s="29" t="s">
        <v>22</v>
      </c>
      <c r="E4135" s="28">
        <v>146900</v>
      </c>
      <c r="F4135" s="29" t="s">
        <v>14</v>
      </c>
      <c r="G4135" s="28">
        <v>146900</v>
      </c>
      <c r="H4135" s="29" t="s">
        <v>17</v>
      </c>
      <c r="I4135" s="28">
        <v>0</v>
      </c>
      <c r="J4135" s="29" t="s">
        <v>17</v>
      </c>
      <c r="K4135" s="29" t="s">
        <v>16</v>
      </c>
      <c r="L4135" s="29" t="str">
        <f>_xlfn.XLOOKUP($D4135,mapping!$B$2:$B$124,mapping!$A$2:$A$124,,0)</f>
        <v>Data Scientist</v>
      </c>
      <c r="M4135" s="29" t="str">
        <f>_xlfn.XLOOKUP($C4135,mapping!$J$2:$J$5,mapping!$K$2:$K$5,,0)</f>
        <v>Full-Time</v>
      </c>
      <c r="N4135" s="29" t="str">
        <f>_xlfn.XLOOKUP($B4135,mapping!$G$2:$G$5,mapping!$H$2:$H$5,,0)</f>
        <v>Senior</v>
      </c>
      <c r="O4135" s="29" t="str">
        <f>_xlfn.XLOOKUP($J4135,mapping!$D$2:$D$56,mapping!$E$2:$E$56,,0)</f>
        <v>United States</v>
      </c>
      <c r="P4135" s="29" t="str">
        <f>_xlfn.XLOOKUP($K4135,mapping!$P$2:$P$4,mapping!$Q$2:$Q$4,,0)</f>
        <v>Medium</v>
      </c>
      <c r="Q4135" s="29" t="str">
        <f>_xlfn.XLOOKUP($I4135,mapping!$M$2:$M$4,mapping!$N$2:$N$4,,0)</f>
        <v>On-site</v>
      </c>
    </row>
    <row r="4136" spans="1:17" x14ac:dyDescent="0.25">
      <c r="A4136" s="28">
        <v>2024</v>
      </c>
      <c r="B4136" s="29" t="s">
        <v>21</v>
      </c>
      <c r="C4136" s="29" t="s">
        <v>12</v>
      </c>
      <c r="D4136" s="29" t="s">
        <v>22</v>
      </c>
      <c r="E4136" s="28">
        <v>130000</v>
      </c>
      <c r="F4136" s="29" t="s">
        <v>14</v>
      </c>
      <c r="G4136" s="28">
        <v>130000</v>
      </c>
      <c r="H4136" s="29" t="s">
        <v>17</v>
      </c>
      <c r="I4136" s="28">
        <v>0</v>
      </c>
      <c r="J4136" s="29" t="s">
        <v>17</v>
      </c>
      <c r="K4136" s="29" t="s">
        <v>16</v>
      </c>
      <c r="L4136" s="29" t="str">
        <f>_xlfn.XLOOKUP($D4136,mapping!$B$2:$B$124,mapping!$A$2:$A$124,,0)</f>
        <v>Data Scientist</v>
      </c>
      <c r="M4136" s="29" t="str">
        <f>_xlfn.XLOOKUP($C4136,mapping!$J$2:$J$5,mapping!$K$2:$K$5,,0)</f>
        <v>Full-Time</v>
      </c>
      <c r="N4136" s="29" t="str">
        <f>_xlfn.XLOOKUP($B4136,mapping!$G$2:$G$5,mapping!$H$2:$H$5,,0)</f>
        <v>Senior</v>
      </c>
      <c r="O4136" s="29" t="str">
        <f>_xlfn.XLOOKUP($J4136,mapping!$D$2:$D$56,mapping!$E$2:$E$56,,0)</f>
        <v>United States</v>
      </c>
      <c r="P4136" s="29" t="str">
        <f>_xlfn.XLOOKUP($K4136,mapping!$P$2:$P$4,mapping!$Q$2:$Q$4,,0)</f>
        <v>Medium</v>
      </c>
      <c r="Q4136" s="29" t="str">
        <f>_xlfn.XLOOKUP($I4136,mapping!$M$2:$M$4,mapping!$N$2:$N$4,,0)</f>
        <v>On-site</v>
      </c>
    </row>
    <row r="4137" spans="1:17" x14ac:dyDescent="0.25">
      <c r="A4137" s="28">
        <v>2024</v>
      </c>
      <c r="B4137" s="29" t="s">
        <v>21</v>
      </c>
      <c r="C4137" s="29" t="s">
        <v>12</v>
      </c>
      <c r="D4137" s="29" t="s">
        <v>22</v>
      </c>
      <c r="E4137" s="28">
        <v>225000</v>
      </c>
      <c r="F4137" s="29" t="s">
        <v>14</v>
      </c>
      <c r="G4137" s="28">
        <v>225000</v>
      </c>
      <c r="H4137" s="29" t="s">
        <v>17</v>
      </c>
      <c r="I4137" s="28">
        <v>0</v>
      </c>
      <c r="J4137" s="29" t="s">
        <v>17</v>
      </c>
      <c r="K4137" s="29" t="s">
        <v>16</v>
      </c>
      <c r="L4137" s="29" t="str">
        <f>_xlfn.XLOOKUP($D4137,mapping!$B$2:$B$124,mapping!$A$2:$A$124,,0)</f>
        <v>Data Scientist</v>
      </c>
      <c r="M4137" s="29" t="str">
        <f>_xlfn.XLOOKUP($C4137,mapping!$J$2:$J$5,mapping!$K$2:$K$5,,0)</f>
        <v>Full-Time</v>
      </c>
      <c r="N4137" s="29" t="str">
        <f>_xlfn.XLOOKUP($B4137,mapping!$G$2:$G$5,mapping!$H$2:$H$5,,0)</f>
        <v>Senior</v>
      </c>
      <c r="O4137" s="29" t="str">
        <f>_xlfn.XLOOKUP($J4137,mapping!$D$2:$D$56,mapping!$E$2:$E$56,,0)</f>
        <v>United States</v>
      </c>
      <c r="P4137" s="29" t="str">
        <f>_xlfn.XLOOKUP($K4137,mapping!$P$2:$P$4,mapping!$Q$2:$Q$4,,0)</f>
        <v>Medium</v>
      </c>
      <c r="Q4137" s="29" t="str">
        <f>_xlfn.XLOOKUP($I4137,mapping!$M$2:$M$4,mapping!$N$2:$N$4,,0)</f>
        <v>On-site</v>
      </c>
    </row>
    <row r="4138" spans="1:17" x14ac:dyDescent="0.25">
      <c r="A4138" s="28">
        <v>2023</v>
      </c>
      <c r="B4138" s="29" t="s">
        <v>25</v>
      </c>
      <c r="C4138" s="29" t="s">
        <v>12</v>
      </c>
      <c r="D4138" s="29" t="s">
        <v>132</v>
      </c>
      <c r="E4138" s="28">
        <v>353200</v>
      </c>
      <c r="F4138" s="29" t="s">
        <v>14</v>
      </c>
      <c r="G4138" s="28">
        <v>353200</v>
      </c>
      <c r="H4138" s="29" t="s">
        <v>17</v>
      </c>
      <c r="I4138" s="28">
        <v>0</v>
      </c>
      <c r="J4138" s="29" t="s">
        <v>17</v>
      </c>
      <c r="K4138" s="29" t="s">
        <v>16</v>
      </c>
      <c r="L4138" s="29" t="str">
        <f>_xlfn.XLOOKUP($D4138,mapping!$B$2:$B$124,mapping!$A$2:$A$124,,0)</f>
        <v>Data Manager</v>
      </c>
      <c r="M4138" s="29" t="str">
        <f>_xlfn.XLOOKUP($C4138,mapping!$J$2:$J$5,mapping!$K$2:$K$5,,0)</f>
        <v>Full-Time</v>
      </c>
      <c r="N4138" s="29" t="str">
        <f>_xlfn.XLOOKUP($B4138,mapping!$G$2:$G$5,mapping!$H$2:$H$5,,0)</f>
        <v>Executive</v>
      </c>
      <c r="O4138" s="29" t="str">
        <f>_xlfn.XLOOKUP($J4138,mapping!$D$2:$D$56,mapping!$E$2:$E$56,,0)</f>
        <v>United States</v>
      </c>
      <c r="P4138" s="29" t="str">
        <f>_xlfn.XLOOKUP($K4138,mapping!$P$2:$P$4,mapping!$Q$2:$Q$4,,0)</f>
        <v>Medium</v>
      </c>
      <c r="Q4138" s="29" t="str">
        <f>_xlfn.XLOOKUP($I4138,mapping!$M$2:$M$4,mapping!$N$2:$N$4,,0)</f>
        <v>On-site</v>
      </c>
    </row>
    <row r="4139" spans="1:17" x14ac:dyDescent="0.25">
      <c r="A4139" s="28">
        <v>2022</v>
      </c>
      <c r="B4139" s="29" t="s">
        <v>21</v>
      </c>
      <c r="C4139" s="29" t="s">
        <v>12</v>
      </c>
      <c r="D4139" s="29" t="s">
        <v>26</v>
      </c>
      <c r="E4139" s="28">
        <v>132100</v>
      </c>
      <c r="F4139" s="29" t="s">
        <v>14</v>
      </c>
      <c r="G4139" s="28">
        <v>132100</v>
      </c>
      <c r="H4139" s="29" t="s">
        <v>17</v>
      </c>
      <c r="I4139" s="28">
        <v>100</v>
      </c>
      <c r="J4139" s="29" t="s">
        <v>17</v>
      </c>
      <c r="K4139" s="29" t="s">
        <v>33</v>
      </c>
      <c r="L4139" s="29" t="str">
        <f>_xlfn.XLOOKUP($D4139,mapping!$B$2:$B$124,mapping!$A$2:$A$124,,0)</f>
        <v>Data Engineer</v>
      </c>
      <c r="M4139" s="29" t="str">
        <f>_xlfn.XLOOKUP($C4139,mapping!$J$2:$J$5,mapping!$K$2:$K$5,,0)</f>
        <v>Full-Time</v>
      </c>
      <c r="N4139" s="29" t="str">
        <f>_xlfn.XLOOKUP($B4139,mapping!$G$2:$G$5,mapping!$H$2:$H$5,,0)</f>
        <v>Senior</v>
      </c>
      <c r="O4139" s="29" t="str">
        <f>_xlfn.XLOOKUP($J4139,mapping!$D$2:$D$56,mapping!$E$2:$E$56,,0)</f>
        <v>United States</v>
      </c>
      <c r="P4139" s="29" t="str">
        <f>_xlfn.XLOOKUP($K4139,mapping!$P$2:$P$4,mapping!$Q$2:$Q$4,,0)</f>
        <v>Large</v>
      </c>
      <c r="Q4139" s="29" t="str">
        <f>_xlfn.XLOOKUP($I4139,mapping!$M$2:$M$4,mapping!$N$2:$N$4,,0)</f>
        <v>Remote</v>
      </c>
    </row>
    <row r="4140" spans="1:17" x14ac:dyDescent="0.25">
      <c r="A4140" s="28">
        <v>2023</v>
      </c>
      <c r="B4140" s="29" t="s">
        <v>21</v>
      </c>
      <c r="C4140" s="29" t="s">
        <v>12</v>
      </c>
      <c r="D4140" s="29" t="s">
        <v>22</v>
      </c>
      <c r="E4140" s="28">
        <v>168800</v>
      </c>
      <c r="F4140" s="29" t="s">
        <v>14</v>
      </c>
      <c r="G4140" s="28">
        <v>168800</v>
      </c>
      <c r="H4140" s="29" t="s">
        <v>17</v>
      </c>
      <c r="I4140" s="28">
        <v>100</v>
      </c>
      <c r="J4140" s="29" t="s">
        <v>17</v>
      </c>
      <c r="K4140" s="29" t="s">
        <v>16</v>
      </c>
      <c r="L4140" s="29" t="str">
        <f>_xlfn.XLOOKUP($D4140,mapping!$B$2:$B$124,mapping!$A$2:$A$124,,0)</f>
        <v>Data Scientist</v>
      </c>
      <c r="M4140" s="29" t="str">
        <f>_xlfn.XLOOKUP($C4140,mapping!$J$2:$J$5,mapping!$K$2:$K$5,,0)</f>
        <v>Full-Time</v>
      </c>
      <c r="N4140" s="29" t="str">
        <f>_xlfn.XLOOKUP($B4140,mapping!$G$2:$G$5,mapping!$H$2:$H$5,,0)</f>
        <v>Senior</v>
      </c>
      <c r="O4140" s="29" t="str">
        <f>_xlfn.XLOOKUP($J4140,mapping!$D$2:$D$56,mapping!$E$2:$E$56,,0)</f>
        <v>United States</v>
      </c>
      <c r="P4140" s="29" t="str">
        <f>_xlfn.XLOOKUP($K4140,mapping!$P$2:$P$4,mapping!$Q$2:$Q$4,,0)</f>
        <v>Medium</v>
      </c>
      <c r="Q4140" s="29" t="str">
        <f>_xlfn.XLOOKUP($I4140,mapping!$M$2:$M$4,mapping!$N$2:$N$4,,0)</f>
        <v>Remote</v>
      </c>
    </row>
    <row r="4141" spans="1:17" x14ac:dyDescent="0.25">
      <c r="A4141" s="28">
        <v>2023</v>
      </c>
      <c r="B4141" s="29" t="s">
        <v>11</v>
      </c>
      <c r="C4141" s="29" t="s">
        <v>12</v>
      </c>
      <c r="D4141" s="29" t="s">
        <v>26</v>
      </c>
      <c r="E4141" s="28">
        <v>114000</v>
      </c>
      <c r="F4141" s="29" t="s">
        <v>14</v>
      </c>
      <c r="G4141" s="28">
        <v>114000</v>
      </c>
      <c r="H4141" s="29" t="s">
        <v>17</v>
      </c>
      <c r="I4141" s="28">
        <v>0</v>
      </c>
      <c r="J4141" s="29" t="s">
        <v>17</v>
      </c>
      <c r="K4141" s="29" t="s">
        <v>16</v>
      </c>
      <c r="L4141" s="29" t="str">
        <f>_xlfn.XLOOKUP($D4141,mapping!$B$2:$B$124,mapping!$A$2:$A$124,,0)</f>
        <v>Data Engineer</v>
      </c>
      <c r="M4141" s="29" t="str">
        <f>_xlfn.XLOOKUP($C4141,mapping!$J$2:$J$5,mapping!$K$2:$K$5,,0)</f>
        <v>Full-Time</v>
      </c>
      <c r="N4141" s="29" t="str">
        <f>_xlfn.XLOOKUP($B4141,mapping!$G$2:$G$5,mapping!$H$2:$H$5,,0)</f>
        <v>Mid-Level</v>
      </c>
      <c r="O4141" s="29" t="str">
        <f>_xlfn.XLOOKUP($J4141,mapping!$D$2:$D$56,mapping!$E$2:$E$56,,0)</f>
        <v>United States</v>
      </c>
      <c r="P4141" s="29" t="str">
        <f>_xlfn.XLOOKUP($K4141,mapping!$P$2:$P$4,mapping!$Q$2:$Q$4,,0)</f>
        <v>Medium</v>
      </c>
      <c r="Q4141" s="29" t="str">
        <f>_xlfn.XLOOKUP($I4141,mapping!$M$2:$M$4,mapping!$N$2:$N$4,,0)</f>
        <v>On-site</v>
      </c>
    </row>
    <row r="4142" spans="1:17" x14ac:dyDescent="0.25">
      <c r="A4142" s="28">
        <v>2023</v>
      </c>
      <c r="B4142" s="29" t="s">
        <v>21</v>
      </c>
      <c r="C4142" s="29" t="s">
        <v>12</v>
      </c>
      <c r="D4142" s="29" t="s">
        <v>71</v>
      </c>
      <c r="E4142" s="28">
        <v>129300</v>
      </c>
      <c r="F4142" s="29" t="s">
        <v>14</v>
      </c>
      <c r="G4142" s="28">
        <v>129300</v>
      </c>
      <c r="H4142" s="29" t="s">
        <v>17</v>
      </c>
      <c r="I4142" s="28">
        <v>0</v>
      </c>
      <c r="J4142" s="29" t="s">
        <v>17</v>
      </c>
      <c r="K4142" s="29" t="s">
        <v>16</v>
      </c>
      <c r="L4142" s="29" t="str">
        <f>_xlfn.XLOOKUP($D4142,mapping!$B$2:$B$124,mapping!$A$2:$A$124,,0)</f>
        <v>Data Scientist</v>
      </c>
      <c r="M4142" s="29" t="str">
        <f>_xlfn.XLOOKUP($C4142,mapping!$J$2:$J$5,mapping!$K$2:$K$5,,0)</f>
        <v>Full-Time</v>
      </c>
      <c r="N4142" s="29" t="str">
        <f>_xlfn.XLOOKUP($B4142,mapping!$G$2:$G$5,mapping!$H$2:$H$5,,0)</f>
        <v>Senior</v>
      </c>
      <c r="O4142" s="29" t="str">
        <f>_xlfn.XLOOKUP($J4142,mapping!$D$2:$D$56,mapping!$E$2:$E$56,,0)</f>
        <v>United States</v>
      </c>
      <c r="P4142" s="29" t="str">
        <f>_xlfn.XLOOKUP($K4142,mapping!$P$2:$P$4,mapping!$Q$2:$Q$4,,0)</f>
        <v>Medium</v>
      </c>
      <c r="Q4142" s="29" t="str">
        <f>_xlfn.XLOOKUP($I4142,mapping!$M$2:$M$4,mapping!$N$2:$N$4,,0)</f>
        <v>On-site</v>
      </c>
    </row>
    <row r="4143" spans="1:17" x14ac:dyDescent="0.25">
      <c r="A4143" s="28">
        <v>2024</v>
      </c>
      <c r="B4143" s="29" t="s">
        <v>11</v>
      </c>
      <c r="C4143" s="29" t="s">
        <v>12</v>
      </c>
      <c r="D4143" s="29" t="s">
        <v>51</v>
      </c>
      <c r="E4143" s="28">
        <v>170000</v>
      </c>
      <c r="F4143" s="29" t="s">
        <v>14</v>
      </c>
      <c r="G4143" s="28">
        <v>170000</v>
      </c>
      <c r="H4143" s="29" t="s">
        <v>17</v>
      </c>
      <c r="I4143" s="28">
        <v>0</v>
      </c>
      <c r="J4143" s="29" t="s">
        <v>17</v>
      </c>
      <c r="K4143" s="29" t="s">
        <v>16</v>
      </c>
      <c r="L4143" s="29" t="str">
        <f>_xlfn.XLOOKUP($D4143,mapping!$B$2:$B$124,mapping!$A$2:$A$124,,0)</f>
        <v>Applied Scientist</v>
      </c>
      <c r="M4143" s="29" t="str">
        <f>_xlfn.XLOOKUP($C4143,mapping!$J$2:$J$5,mapping!$K$2:$K$5,,0)</f>
        <v>Full-Time</v>
      </c>
      <c r="N4143" s="29" t="str">
        <f>_xlfn.XLOOKUP($B4143,mapping!$G$2:$G$5,mapping!$H$2:$H$5,,0)</f>
        <v>Mid-Level</v>
      </c>
      <c r="O4143" s="29" t="str">
        <f>_xlfn.XLOOKUP($J4143,mapping!$D$2:$D$56,mapping!$E$2:$E$56,,0)</f>
        <v>United States</v>
      </c>
      <c r="P4143" s="29" t="str">
        <f>_xlfn.XLOOKUP($K4143,mapping!$P$2:$P$4,mapping!$Q$2:$Q$4,,0)</f>
        <v>Medium</v>
      </c>
      <c r="Q4143" s="29" t="str">
        <f>_xlfn.XLOOKUP($I4143,mapping!$M$2:$M$4,mapping!$N$2:$N$4,,0)</f>
        <v>On-site</v>
      </c>
    </row>
    <row r="4144" spans="1:17" x14ac:dyDescent="0.25">
      <c r="A4144" s="28">
        <v>2023</v>
      </c>
      <c r="B4144" s="29" t="s">
        <v>21</v>
      </c>
      <c r="C4144" s="29" t="s">
        <v>12</v>
      </c>
      <c r="D4144" s="29" t="s">
        <v>13</v>
      </c>
      <c r="E4144" s="28">
        <v>125000</v>
      </c>
      <c r="F4144" s="29" t="s">
        <v>14</v>
      </c>
      <c r="G4144" s="28">
        <v>125000</v>
      </c>
      <c r="H4144" s="29" t="s">
        <v>17</v>
      </c>
      <c r="I4144" s="28">
        <v>0</v>
      </c>
      <c r="J4144" s="29" t="s">
        <v>17</v>
      </c>
      <c r="K4144" s="29" t="s">
        <v>16</v>
      </c>
      <c r="L4144" s="29" t="str">
        <f>_xlfn.XLOOKUP($D4144,mapping!$B$2:$B$124,mapping!$A$2:$A$124,,0)</f>
        <v>Data Analyst</v>
      </c>
      <c r="M4144" s="29" t="str">
        <f>_xlfn.XLOOKUP($C4144,mapping!$J$2:$J$5,mapping!$K$2:$K$5,,0)</f>
        <v>Full-Time</v>
      </c>
      <c r="N4144" s="29" t="str">
        <f>_xlfn.XLOOKUP($B4144,mapping!$G$2:$G$5,mapping!$H$2:$H$5,,0)</f>
        <v>Senior</v>
      </c>
      <c r="O4144" s="29" t="str">
        <f>_xlfn.XLOOKUP($J4144,mapping!$D$2:$D$56,mapping!$E$2:$E$56,,0)</f>
        <v>United States</v>
      </c>
      <c r="P4144" s="29" t="str">
        <f>_xlfn.XLOOKUP($K4144,mapping!$P$2:$P$4,mapping!$Q$2:$Q$4,,0)</f>
        <v>Medium</v>
      </c>
      <c r="Q4144" s="29" t="str">
        <f>_xlfn.XLOOKUP($I4144,mapping!$M$2:$M$4,mapping!$N$2:$N$4,,0)</f>
        <v>On-site</v>
      </c>
    </row>
    <row r="4145" spans="1:17" x14ac:dyDescent="0.25">
      <c r="A4145" s="28">
        <v>2023</v>
      </c>
      <c r="B4145" s="29" t="s">
        <v>21</v>
      </c>
      <c r="C4145" s="29" t="s">
        <v>12</v>
      </c>
      <c r="D4145" s="29" t="s">
        <v>18</v>
      </c>
      <c r="E4145" s="28">
        <v>280000</v>
      </c>
      <c r="F4145" s="29" t="s">
        <v>14</v>
      </c>
      <c r="G4145" s="28">
        <v>280000</v>
      </c>
      <c r="H4145" s="29" t="s">
        <v>17</v>
      </c>
      <c r="I4145" s="28">
        <v>0</v>
      </c>
      <c r="J4145" s="29" t="s">
        <v>17</v>
      </c>
      <c r="K4145" s="29" t="s">
        <v>16</v>
      </c>
      <c r="L4145" s="29" t="str">
        <f>_xlfn.XLOOKUP($D4145,mapping!$B$2:$B$124,mapping!$A$2:$A$124,,0)</f>
        <v>Machine Learning Engineer</v>
      </c>
      <c r="M4145" s="29" t="str">
        <f>_xlfn.XLOOKUP($C4145,mapping!$J$2:$J$5,mapping!$K$2:$K$5,,0)</f>
        <v>Full-Time</v>
      </c>
      <c r="N4145" s="29" t="str">
        <f>_xlfn.XLOOKUP($B4145,mapping!$G$2:$G$5,mapping!$H$2:$H$5,,0)</f>
        <v>Senior</v>
      </c>
      <c r="O4145" s="29" t="str">
        <f>_xlfn.XLOOKUP($J4145,mapping!$D$2:$D$56,mapping!$E$2:$E$56,,0)</f>
        <v>United States</v>
      </c>
      <c r="P4145" s="29" t="str">
        <f>_xlfn.XLOOKUP($K4145,mapping!$P$2:$P$4,mapping!$Q$2:$Q$4,,0)</f>
        <v>Medium</v>
      </c>
      <c r="Q4145" s="29" t="str">
        <f>_xlfn.XLOOKUP($I4145,mapping!$M$2:$M$4,mapping!$N$2:$N$4,,0)</f>
        <v>On-site</v>
      </c>
    </row>
    <row r="4146" spans="1:17" x14ac:dyDescent="0.25">
      <c r="A4146" s="28">
        <v>2023</v>
      </c>
      <c r="B4146" s="29" t="s">
        <v>21</v>
      </c>
      <c r="C4146" s="29" t="s">
        <v>12</v>
      </c>
      <c r="D4146" s="29" t="s">
        <v>18</v>
      </c>
      <c r="E4146" s="28">
        <v>204500</v>
      </c>
      <c r="F4146" s="29" t="s">
        <v>14</v>
      </c>
      <c r="G4146" s="28">
        <v>204500</v>
      </c>
      <c r="H4146" s="29" t="s">
        <v>17</v>
      </c>
      <c r="I4146" s="28">
        <v>0</v>
      </c>
      <c r="J4146" s="29" t="s">
        <v>17</v>
      </c>
      <c r="K4146" s="29" t="s">
        <v>16</v>
      </c>
      <c r="L4146" s="29" t="str">
        <f>_xlfn.XLOOKUP($D4146,mapping!$B$2:$B$124,mapping!$A$2:$A$124,,0)</f>
        <v>Machine Learning Engineer</v>
      </c>
      <c r="M4146" s="29" t="str">
        <f>_xlfn.XLOOKUP($C4146,mapping!$J$2:$J$5,mapping!$K$2:$K$5,,0)</f>
        <v>Full-Time</v>
      </c>
      <c r="N4146" s="29" t="str">
        <f>_xlfn.XLOOKUP($B4146,mapping!$G$2:$G$5,mapping!$H$2:$H$5,,0)</f>
        <v>Senior</v>
      </c>
      <c r="O4146" s="29" t="str">
        <f>_xlfn.XLOOKUP($J4146,mapping!$D$2:$D$56,mapping!$E$2:$E$56,,0)</f>
        <v>United States</v>
      </c>
      <c r="P4146" s="29" t="str">
        <f>_xlfn.XLOOKUP($K4146,mapping!$P$2:$P$4,mapping!$Q$2:$Q$4,,0)</f>
        <v>Medium</v>
      </c>
      <c r="Q4146" s="29" t="str">
        <f>_xlfn.XLOOKUP($I4146,mapping!$M$2:$M$4,mapping!$N$2:$N$4,,0)</f>
        <v>On-site</v>
      </c>
    </row>
    <row r="4147" spans="1:17" x14ac:dyDescent="0.25">
      <c r="A4147" s="28">
        <v>2023</v>
      </c>
      <c r="B4147" s="29" t="s">
        <v>21</v>
      </c>
      <c r="C4147" s="29" t="s">
        <v>12</v>
      </c>
      <c r="D4147" s="29" t="s">
        <v>23</v>
      </c>
      <c r="E4147" s="28">
        <v>155850</v>
      </c>
      <c r="F4147" s="29" t="s">
        <v>14</v>
      </c>
      <c r="G4147" s="28">
        <v>155850</v>
      </c>
      <c r="H4147" s="29" t="s">
        <v>17</v>
      </c>
      <c r="I4147" s="28">
        <v>0</v>
      </c>
      <c r="J4147" s="29" t="s">
        <v>17</v>
      </c>
      <c r="K4147" s="29" t="s">
        <v>16</v>
      </c>
      <c r="L4147" s="29" t="str">
        <f>_xlfn.XLOOKUP($D4147,mapping!$B$2:$B$124,mapping!$A$2:$A$124,,0)</f>
        <v>Researcher</v>
      </c>
      <c r="M4147" s="29" t="str">
        <f>_xlfn.XLOOKUP($C4147,mapping!$J$2:$J$5,mapping!$K$2:$K$5,,0)</f>
        <v>Full-Time</v>
      </c>
      <c r="N4147" s="29" t="str">
        <f>_xlfn.XLOOKUP($B4147,mapping!$G$2:$G$5,mapping!$H$2:$H$5,,0)</f>
        <v>Senior</v>
      </c>
      <c r="O4147" s="29" t="str">
        <f>_xlfn.XLOOKUP($J4147,mapping!$D$2:$D$56,mapping!$E$2:$E$56,,0)</f>
        <v>United States</v>
      </c>
      <c r="P4147" s="29" t="str">
        <f>_xlfn.XLOOKUP($K4147,mapping!$P$2:$P$4,mapping!$Q$2:$Q$4,,0)</f>
        <v>Medium</v>
      </c>
      <c r="Q4147" s="29" t="str">
        <f>_xlfn.XLOOKUP($I4147,mapping!$M$2:$M$4,mapping!$N$2:$N$4,,0)</f>
        <v>On-site</v>
      </c>
    </row>
    <row r="4148" spans="1:17" x14ac:dyDescent="0.25">
      <c r="A4148" s="28">
        <v>2023</v>
      </c>
      <c r="B4148" s="29" t="s">
        <v>21</v>
      </c>
      <c r="C4148" s="29" t="s">
        <v>12</v>
      </c>
      <c r="D4148" s="29" t="s">
        <v>50</v>
      </c>
      <c r="E4148" s="28">
        <v>157250</v>
      </c>
      <c r="F4148" s="29" t="s">
        <v>14</v>
      </c>
      <c r="G4148" s="28">
        <v>157250</v>
      </c>
      <c r="H4148" s="29" t="s">
        <v>17</v>
      </c>
      <c r="I4148" s="28">
        <v>0</v>
      </c>
      <c r="J4148" s="29" t="s">
        <v>17</v>
      </c>
      <c r="K4148" s="29" t="s">
        <v>16</v>
      </c>
      <c r="L4148" s="29" t="str">
        <f>_xlfn.XLOOKUP($D4148,mapping!$B$2:$B$124,mapping!$A$2:$A$124,,0)</f>
        <v>Machine Learning Engineer</v>
      </c>
      <c r="M4148" s="29" t="str">
        <f>_xlfn.XLOOKUP($C4148,mapping!$J$2:$J$5,mapping!$K$2:$K$5,,0)</f>
        <v>Full-Time</v>
      </c>
      <c r="N4148" s="29" t="str">
        <f>_xlfn.XLOOKUP($B4148,mapping!$G$2:$G$5,mapping!$H$2:$H$5,,0)</f>
        <v>Senior</v>
      </c>
      <c r="O4148" s="29" t="str">
        <f>_xlfn.XLOOKUP($J4148,mapping!$D$2:$D$56,mapping!$E$2:$E$56,,0)</f>
        <v>United States</v>
      </c>
      <c r="P4148" s="29" t="str">
        <f>_xlfn.XLOOKUP($K4148,mapping!$P$2:$P$4,mapping!$Q$2:$Q$4,,0)</f>
        <v>Medium</v>
      </c>
      <c r="Q4148" s="29" t="str">
        <f>_xlfn.XLOOKUP($I4148,mapping!$M$2:$M$4,mapping!$N$2:$N$4,,0)</f>
        <v>On-site</v>
      </c>
    </row>
    <row r="4149" spans="1:17" x14ac:dyDescent="0.25">
      <c r="A4149" s="28">
        <v>2022</v>
      </c>
      <c r="B4149" s="29" t="s">
        <v>21</v>
      </c>
      <c r="C4149" s="29" t="s">
        <v>12</v>
      </c>
      <c r="D4149" s="29" t="s">
        <v>26</v>
      </c>
      <c r="E4149" s="28">
        <v>132320</v>
      </c>
      <c r="F4149" s="29" t="s">
        <v>14</v>
      </c>
      <c r="G4149" s="28">
        <v>132320</v>
      </c>
      <c r="H4149" s="29" t="s">
        <v>17</v>
      </c>
      <c r="I4149" s="28">
        <v>100</v>
      </c>
      <c r="J4149" s="29" t="s">
        <v>17</v>
      </c>
      <c r="K4149" s="29" t="s">
        <v>16</v>
      </c>
      <c r="L4149" s="29" t="str">
        <f>_xlfn.XLOOKUP($D4149,mapping!$B$2:$B$124,mapping!$A$2:$A$124,,0)</f>
        <v>Data Engineer</v>
      </c>
      <c r="M4149" s="29" t="str">
        <f>_xlfn.XLOOKUP($C4149,mapping!$J$2:$J$5,mapping!$K$2:$K$5,,0)</f>
        <v>Full-Time</v>
      </c>
      <c r="N4149" s="29" t="str">
        <f>_xlfn.XLOOKUP($B4149,mapping!$G$2:$G$5,mapping!$H$2:$H$5,,0)</f>
        <v>Senior</v>
      </c>
      <c r="O4149" s="29" t="str">
        <f>_xlfn.XLOOKUP($J4149,mapping!$D$2:$D$56,mapping!$E$2:$E$56,,0)</f>
        <v>United States</v>
      </c>
      <c r="P4149" s="29" t="str">
        <f>_xlfn.XLOOKUP($K4149,mapping!$P$2:$P$4,mapping!$Q$2:$Q$4,,0)</f>
        <v>Medium</v>
      </c>
      <c r="Q4149" s="29" t="str">
        <f>_xlfn.XLOOKUP($I4149,mapping!$M$2:$M$4,mapping!$N$2:$N$4,,0)</f>
        <v>Remote</v>
      </c>
    </row>
    <row r="4150" spans="1:17" x14ac:dyDescent="0.25">
      <c r="A4150" s="28">
        <v>2024</v>
      </c>
      <c r="B4150" s="29" t="s">
        <v>11</v>
      </c>
      <c r="C4150" s="29" t="s">
        <v>12</v>
      </c>
      <c r="D4150" s="29" t="s">
        <v>31</v>
      </c>
      <c r="E4150" s="28">
        <v>100000</v>
      </c>
      <c r="F4150" s="29" t="s">
        <v>14</v>
      </c>
      <c r="G4150" s="28">
        <v>100000</v>
      </c>
      <c r="H4150" s="29" t="s">
        <v>17</v>
      </c>
      <c r="I4150" s="28">
        <v>0</v>
      </c>
      <c r="J4150" s="29" t="s">
        <v>17</v>
      </c>
      <c r="K4150" s="29" t="s">
        <v>16</v>
      </c>
      <c r="L4150" s="29" t="str">
        <f>_xlfn.XLOOKUP($D4150,mapping!$B$2:$B$124,mapping!$A$2:$A$124,,0)</f>
        <v>Analytics Engineer</v>
      </c>
      <c r="M4150" s="29" t="str">
        <f>_xlfn.XLOOKUP($C4150,mapping!$J$2:$J$5,mapping!$K$2:$K$5,,0)</f>
        <v>Full-Time</v>
      </c>
      <c r="N4150" s="29" t="str">
        <f>_xlfn.XLOOKUP($B4150,mapping!$G$2:$G$5,mapping!$H$2:$H$5,,0)</f>
        <v>Mid-Level</v>
      </c>
      <c r="O4150" s="29" t="str">
        <f>_xlfn.XLOOKUP($J4150,mapping!$D$2:$D$56,mapping!$E$2:$E$56,,0)</f>
        <v>United States</v>
      </c>
      <c r="P4150" s="29" t="str">
        <f>_xlfn.XLOOKUP($K4150,mapping!$P$2:$P$4,mapping!$Q$2:$Q$4,,0)</f>
        <v>Medium</v>
      </c>
      <c r="Q4150" s="29" t="str">
        <f>_xlfn.XLOOKUP($I4150,mapping!$M$2:$M$4,mapping!$N$2:$N$4,,0)</f>
        <v>On-site</v>
      </c>
    </row>
    <row r="4151" spans="1:17" x14ac:dyDescent="0.25">
      <c r="A4151" s="28">
        <v>2024</v>
      </c>
      <c r="B4151" s="29" t="s">
        <v>11</v>
      </c>
      <c r="C4151" s="29" t="s">
        <v>12</v>
      </c>
      <c r="D4151" s="29" t="s">
        <v>26</v>
      </c>
      <c r="E4151" s="28">
        <v>36620</v>
      </c>
      <c r="F4151" s="29" t="s">
        <v>27</v>
      </c>
      <c r="G4151" s="28">
        <v>45775</v>
      </c>
      <c r="H4151" s="29" t="s">
        <v>28</v>
      </c>
      <c r="I4151" s="28">
        <v>0</v>
      </c>
      <c r="J4151" s="29" t="s">
        <v>28</v>
      </c>
      <c r="K4151" s="29" t="s">
        <v>16</v>
      </c>
      <c r="L4151" s="29" t="str">
        <f>_xlfn.XLOOKUP($D4151,mapping!$B$2:$B$124,mapping!$A$2:$A$124,,0)</f>
        <v>Data Engineer</v>
      </c>
      <c r="M4151" s="29" t="str">
        <f>_xlfn.XLOOKUP($C4151,mapping!$J$2:$J$5,mapping!$K$2:$K$5,,0)</f>
        <v>Full-Time</v>
      </c>
      <c r="N4151" s="29" t="str">
        <f>_xlfn.XLOOKUP($B4151,mapping!$G$2:$G$5,mapping!$H$2:$H$5,,0)</f>
        <v>Mid-Level</v>
      </c>
      <c r="O4151" s="29" t="str">
        <f>_xlfn.XLOOKUP($J4151,mapping!$D$2:$D$56,mapping!$E$2:$E$56,,0)</f>
        <v>United Kingdom</v>
      </c>
      <c r="P4151" s="29" t="str">
        <f>_xlfn.XLOOKUP($K4151,mapping!$P$2:$P$4,mapping!$Q$2:$Q$4,,0)</f>
        <v>Medium</v>
      </c>
      <c r="Q4151" s="29" t="str">
        <f>_xlfn.XLOOKUP($I4151,mapping!$M$2:$M$4,mapping!$N$2:$N$4,,0)</f>
        <v>On-site</v>
      </c>
    </row>
    <row r="4152" spans="1:17" x14ac:dyDescent="0.25">
      <c r="A4152" s="28">
        <v>2023</v>
      </c>
      <c r="B4152" s="29" t="s">
        <v>21</v>
      </c>
      <c r="C4152" s="29" t="s">
        <v>12</v>
      </c>
      <c r="D4152" s="29" t="s">
        <v>18</v>
      </c>
      <c r="E4152" s="28">
        <v>109400</v>
      </c>
      <c r="F4152" s="29" t="s">
        <v>14</v>
      </c>
      <c r="G4152" s="28">
        <v>109400</v>
      </c>
      <c r="H4152" s="29" t="s">
        <v>17</v>
      </c>
      <c r="I4152" s="28">
        <v>0</v>
      </c>
      <c r="J4152" s="29" t="s">
        <v>17</v>
      </c>
      <c r="K4152" s="29" t="s">
        <v>16</v>
      </c>
      <c r="L4152" s="29" t="str">
        <f>_xlfn.XLOOKUP($D4152,mapping!$B$2:$B$124,mapping!$A$2:$A$124,,0)</f>
        <v>Machine Learning Engineer</v>
      </c>
      <c r="M4152" s="29" t="str">
        <f>_xlfn.XLOOKUP($C4152,mapping!$J$2:$J$5,mapping!$K$2:$K$5,,0)</f>
        <v>Full-Time</v>
      </c>
      <c r="N4152" s="29" t="str">
        <f>_xlfn.XLOOKUP($B4152,mapping!$G$2:$G$5,mapping!$H$2:$H$5,,0)</f>
        <v>Senior</v>
      </c>
      <c r="O4152" s="29" t="str">
        <f>_xlfn.XLOOKUP($J4152,mapping!$D$2:$D$56,mapping!$E$2:$E$56,,0)</f>
        <v>United States</v>
      </c>
      <c r="P4152" s="29" t="str">
        <f>_xlfn.XLOOKUP($K4152,mapping!$P$2:$P$4,mapping!$Q$2:$Q$4,,0)</f>
        <v>Medium</v>
      </c>
      <c r="Q4152" s="29" t="str">
        <f>_xlfn.XLOOKUP($I4152,mapping!$M$2:$M$4,mapping!$N$2:$N$4,,0)</f>
        <v>On-site</v>
      </c>
    </row>
    <row r="4153" spans="1:17" x14ac:dyDescent="0.25">
      <c r="A4153" s="28">
        <v>2024</v>
      </c>
      <c r="B4153" s="29" t="s">
        <v>11</v>
      </c>
      <c r="C4153" s="29" t="s">
        <v>12</v>
      </c>
      <c r="D4153" s="29" t="s">
        <v>26</v>
      </c>
      <c r="E4153" s="28">
        <v>235000</v>
      </c>
      <c r="F4153" s="29" t="s">
        <v>14</v>
      </c>
      <c r="G4153" s="28">
        <v>235000</v>
      </c>
      <c r="H4153" s="29" t="s">
        <v>17</v>
      </c>
      <c r="I4153" s="28">
        <v>0</v>
      </c>
      <c r="J4153" s="29" t="s">
        <v>17</v>
      </c>
      <c r="K4153" s="29" t="s">
        <v>16</v>
      </c>
      <c r="L4153" s="29" t="str">
        <f>_xlfn.XLOOKUP($D4153,mapping!$B$2:$B$124,mapping!$A$2:$A$124,,0)</f>
        <v>Data Engineer</v>
      </c>
      <c r="M4153" s="29" t="str">
        <f>_xlfn.XLOOKUP($C4153,mapping!$J$2:$J$5,mapping!$K$2:$K$5,,0)</f>
        <v>Full-Time</v>
      </c>
      <c r="N4153" s="29" t="str">
        <f>_xlfn.XLOOKUP($B4153,mapping!$G$2:$G$5,mapping!$H$2:$H$5,,0)</f>
        <v>Mid-Level</v>
      </c>
      <c r="O4153" s="29" t="str">
        <f>_xlfn.XLOOKUP($J4153,mapping!$D$2:$D$56,mapping!$E$2:$E$56,,0)</f>
        <v>United States</v>
      </c>
      <c r="P4153" s="29" t="str">
        <f>_xlfn.XLOOKUP($K4153,mapping!$P$2:$P$4,mapping!$Q$2:$Q$4,,0)</f>
        <v>Medium</v>
      </c>
      <c r="Q4153" s="29" t="str">
        <f>_xlfn.XLOOKUP($I4153,mapping!$M$2:$M$4,mapping!$N$2:$N$4,,0)</f>
        <v>On-site</v>
      </c>
    </row>
    <row r="4154" spans="1:17" x14ac:dyDescent="0.25">
      <c r="A4154" s="28">
        <v>2021</v>
      </c>
      <c r="B4154" s="29" t="s">
        <v>29</v>
      </c>
      <c r="C4154" s="29" t="s">
        <v>12</v>
      </c>
      <c r="D4154" s="29" t="s">
        <v>18</v>
      </c>
      <c r="E4154" s="28">
        <v>20000</v>
      </c>
      <c r="F4154" s="29" t="s">
        <v>14</v>
      </c>
      <c r="G4154" s="28">
        <v>20000</v>
      </c>
      <c r="H4154" s="29" t="s">
        <v>38</v>
      </c>
      <c r="I4154" s="28">
        <v>100</v>
      </c>
      <c r="J4154" s="29" t="s">
        <v>38</v>
      </c>
      <c r="K4154" s="29" t="s">
        <v>56</v>
      </c>
      <c r="L4154" s="29" t="str">
        <f>_xlfn.XLOOKUP($D4154,mapping!$B$2:$B$124,mapping!$A$2:$A$124,,0)</f>
        <v>Machine Learning Engineer</v>
      </c>
      <c r="M4154" s="29" t="str">
        <f>_xlfn.XLOOKUP($C4154,mapping!$J$2:$J$5,mapping!$K$2:$K$5,,0)</f>
        <v>Full-Time</v>
      </c>
      <c r="N4154" s="29" t="str">
        <f>_xlfn.XLOOKUP($B4154,mapping!$G$2:$G$5,mapping!$H$2:$H$5,,0)</f>
        <v>Junior</v>
      </c>
      <c r="O4154" s="29" t="str">
        <f>_xlfn.XLOOKUP($J4154,mapping!$D$2:$D$56,mapping!$E$2:$E$56,,0)</f>
        <v>India</v>
      </c>
      <c r="P4154" s="29" t="str">
        <f>_xlfn.XLOOKUP($K4154,mapping!$P$2:$P$4,mapping!$Q$2:$Q$4,,0)</f>
        <v>Small</v>
      </c>
      <c r="Q4154" s="29" t="str">
        <f>_xlfn.XLOOKUP($I4154,mapping!$M$2:$M$4,mapping!$N$2:$N$4,,0)</f>
        <v>Remote</v>
      </c>
    </row>
    <row r="4155" spans="1:17" x14ac:dyDescent="0.25">
      <c r="A4155" s="28">
        <v>2023</v>
      </c>
      <c r="B4155" s="29" t="s">
        <v>21</v>
      </c>
      <c r="C4155" s="29" t="s">
        <v>12</v>
      </c>
      <c r="D4155" s="29" t="s">
        <v>26</v>
      </c>
      <c r="E4155" s="28">
        <v>160000</v>
      </c>
      <c r="F4155" s="29" t="s">
        <v>14</v>
      </c>
      <c r="G4155" s="28">
        <v>160000</v>
      </c>
      <c r="H4155" s="29" t="s">
        <v>17</v>
      </c>
      <c r="I4155" s="28">
        <v>100</v>
      </c>
      <c r="J4155" s="29" t="s">
        <v>17</v>
      </c>
      <c r="K4155" s="29" t="s">
        <v>16</v>
      </c>
      <c r="L4155" s="29" t="str">
        <f>_xlfn.XLOOKUP($D4155,mapping!$B$2:$B$124,mapping!$A$2:$A$124,,0)</f>
        <v>Data Engineer</v>
      </c>
      <c r="M4155" s="29" t="str">
        <f>_xlfn.XLOOKUP($C4155,mapping!$J$2:$J$5,mapping!$K$2:$K$5,,0)</f>
        <v>Full-Time</v>
      </c>
      <c r="N4155" s="29" t="str">
        <f>_xlfn.XLOOKUP($B4155,mapping!$G$2:$G$5,mapping!$H$2:$H$5,,0)</f>
        <v>Senior</v>
      </c>
      <c r="O4155" s="29" t="str">
        <f>_xlfn.XLOOKUP($J4155,mapping!$D$2:$D$56,mapping!$E$2:$E$56,,0)</f>
        <v>United States</v>
      </c>
      <c r="P4155" s="29" t="str">
        <f>_xlfn.XLOOKUP($K4155,mapping!$P$2:$P$4,mapping!$Q$2:$Q$4,,0)</f>
        <v>Medium</v>
      </c>
      <c r="Q4155" s="29" t="str">
        <f>_xlfn.XLOOKUP($I4155,mapping!$M$2:$M$4,mapping!$N$2:$N$4,,0)</f>
        <v>Remote</v>
      </c>
    </row>
    <row r="4156" spans="1:17" x14ac:dyDescent="0.25">
      <c r="A4156" s="28">
        <v>2024</v>
      </c>
      <c r="B4156" s="29" t="s">
        <v>11</v>
      </c>
      <c r="C4156" s="29" t="s">
        <v>12</v>
      </c>
      <c r="D4156" s="29" t="s">
        <v>26</v>
      </c>
      <c r="E4156" s="28">
        <v>148100</v>
      </c>
      <c r="F4156" s="29" t="s">
        <v>14</v>
      </c>
      <c r="G4156" s="28">
        <v>148100</v>
      </c>
      <c r="H4156" s="29" t="s">
        <v>17</v>
      </c>
      <c r="I4156" s="28">
        <v>100</v>
      </c>
      <c r="J4156" s="29" t="s">
        <v>17</v>
      </c>
      <c r="K4156" s="29" t="s">
        <v>16</v>
      </c>
      <c r="L4156" s="29" t="str">
        <f>_xlfn.XLOOKUP($D4156,mapping!$B$2:$B$124,mapping!$A$2:$A$124,,0)</f>
        <v>Data Engineer</v>
      </c>
      <c r="M4156" s="29" t="str">
        <f>_xlfn.XLOOKUP($C4156,mapping!$J$2:$J$5,mapping!$K$2:$K$5,,0)</f>
        <v>Full-Time</v>
      </c>
      <c r="N4156" s="29" t="str">
        <f>_xlfn.XLOOKUP($B4156,mapping!$G$2:$G$5,mapping!$H$2:$H$5,,0)</f>
        <v>Mid-Level</v>
      </c>
      <c r="O4156" s="29" t="str">
        <f>_xlfn.XLOOKUP($J4156,mapping!$D$2:$D$56,mapping!$E$2:$E$56,,0)</f>
        <v>United States</v>
      </c>
      <c r="P4156" s="29" t="str">
        <f>_xlfn.XLOOKUP($K4156,mapping!$P$2:$P$4,mapping!$Q$2:$Q$4,,0)</f>
        <v>Medium</v>
      </c>
      <c r="Q4156" s="29" t="str">
        <f>_xlfn.XLOOKUP($I4156,mapping!$M$2:$M$4,mapping!$N$2:$N$4,,0)</f>
        <v>Remote</v>
      </c>
    </row>
    <row r="4157" spans="1:17" x14ac:dyDescent="0.25">
      <c r="A4157" s="28">
        <v>2023</v>
      </c>
      <c r="B4157" s="29" t="s">
        <v>21</v>
      </c>
      <c r="C4157" s="29" t="s">
        <v>12</v>
      </c>
      <c r="D4157" s="29" t="s">
        <v>26</v>
      </c>
      <c r="E4157" s="28">
        <v>123906</v>
      </c>
      <c r="F4157" s="29" t="s">
        <v>14</v>
      </c>
      <c r="G4157" s="28">
        <v>123906</v>
      </c>
      <c r="H4157" s="29" t="s">
        <v>17</v>
      </c>
      <c r="I4157" s="28">
        <v>0</v>
      </c>
      <c r="J4157" s="29" t="s">
        <v>17</v>
      </c>
      <c r="K4157" s="29" t="s">
        <v>16</v>
      </c>
      <c r="L4157" s="29" t="str">
        <f>_xlfn.XLOOKUP($D4157,mapping!$B$2:$B$124,mapping!$A$2:$A$124,,0)</f>
        <v>Data Engineer</v>
      </c>
      <c r="M4157" s="29" t="str">
        <f>_xlfn.XLOOKUP($C4157,mapping!$J$2:$J$5,mapping!$K$2:$K$5,,0)</f>
        <v>Full-Time</v>
      </c>
      <c r="N4157" s="29" t="str">
        <f>_xlfn.XLOOKUP($B4157,mapping!$G$2:$G$5,mapping!$H$2:$H$5,,0)</f>
        <v>Senior</v>
      </c>
      <c r="O4157" s="29" t="str">
        <f>_xlfn.XLOOKUP($J4157,mapping!$D$2:$D$56,mapping!$E$2:$E$56,,0)</f>
        <v>United States</v>
      </c>
      <c r="P4157" s="29" t="str">
        <f>_xlfn.XLOOKUP($K4157,mapping!$P$2:$P$4,mapping!$Q$2:$Q$4,,0)</f>
        <v>Medium</v>
      </c>
      <c r="Q4157" s="29" t="str">
        <f>_xlfn.XLOOKUP($I4157,mapping!$M$2:$M$4,mapping!$N$2:$N$4,,0)</f>
        <v>On-site</v>
      </c>
    </row>
    <row r="4158" spans="1:17" x14ac:dyDescent="0.25">
      <c r="A4158" s="28">
        <v>2024</v>
      </c>
      <c r="B4158" s="29" t="s">
        <v>21</v>
      </c>
      <c r="C4158" s="29" t="s">
        <v>12</v>
      </c>
      <c r="D4158" s="29" t="s">
        <v>39</v>
      </c>
      <c r="E4158" s="28">
        <v>167200</v>
      </c>
      <c r="F4158" s="29" t="s">
        <v>14</v>
      </c>
      <c r="G4158" s="28">
        <v>167200</v>
      </c>
      <c r="H4158" s="29" t="s">
        <v>17</v>
      </c>
      <c r="I4158" s="28">
        <v>0</v>
      </c>
      <c r="J4158" s="29" t="s">
        <v>17</v>
      </c>
      <c r="K4158" s="29" t="s">
        <v>16</v>
      </c>
      <c r="L4158" s="29" t="str">
        <f>_xlfn.XLOOKUP($D4158,mapping!$B$2:$B$124,mapping!$A$2:$A$124,,0)</f>
        <v>Machine Learning Engineer</v>
      </c>
      <c r="M4158" s="29" t="str">
        <f>_xlfn.XLOOKUP($C4158,mapping!$J$2:$J$5,mapping!$K$2:$K$5,,0)</f>
        <v>Full-Time</v>
      </c>
      <c r="N4158" s="29" t="str">
        <f>_xlfn.XLOOKUP($B4158,mapping!$G$2:$G$5,mapping!$H$2:$H$5,,0)</f>
        <v>Senior</v>
      </c>
      <c r="O4158" s="29" t="str">
        <f>_xlfn.XLOOKUP($J4158,mapping!$D$2:$D$56,mapping!$E$2:$E$56,,0)</f>
        <v>United States</v>
      </c>
      <c r="P4158" s="29" t="str">
        <f>_xlfn.XLOOKUP($K4158,mapping!$P$2:$P$4,mapping!$Q$2:$Q$4,,0)</f>
        <v>Medium</v>
      </c>
      <c r="Q4158" s="29" t="str">
        <f>_xlfn.XLOOKUP($I4158,mapping!$M$2:$M$4,mapping!$N$2:$N$4,,0)</f>
        <v>On-site</v>
      </c>
    </row>
    <row r="4159" spans="1:17" x14ac:dyDescent="0.25">
      <c r="A4159" s="28">
        <v>2023</v>
      </c>
      <c r="B4159" s="29" t="s">
        <v>11</v>
      </c>
      <c r="C4159" s="29" t="s">
        <v>12</v>
      </c>
      <c r="D4159" s="29" t="s">
        <v>18</v>
      </c>
      <c r="E4159" s="28">
        <v>110000</v>
      </c>
      <c r="F4159" s="29" t="s">
        <v>14</v>
      </c>
      <c r="G4159" s="28">
        <v>110000</v>
      </c>
      <c r="H4159" s="29" t="s">
        <v>17</v>
      </c>
      <c r="I4159" s="28">
        <v>100</v>
      </c>
      <c r="J4159" s="29" t="s">
        <v>17</v>
      </c>
      <c r="K4159" s="29" t="s">
        <v>33</v>
      </c>
      <c r="L4159" s="29" t="str">
        <f>_xlfn.XLOOKUP($D4159,mapping!$B$2:$B$124,mapping!$A$2:$A$124,,0)</f>
        <v>Machine Learning Engineer</v>
      </c>
      <c r="M4159" s="29" t="str">
        <f>_xlfn.XLOOKUP($C4159,mapping!$J$2:$J$5,mapping!$K$2:$K$5,,0)</f>
        <v>Full-Time</v>
      </c>
      <c r="N4159" s="29" t="str">
        <f>_xlfn.XLOOKUP($B4159,mapping!$G$2:$G$5,mapping!$H$2:$H$5,,0)</f>
        <v>Mid-Level</v>
      </c>
      <c r="O4159" s="29" t="str">
        <f>_xlfn.XLOOKUP($J4159,mapping!$D$2:$D$56,mapping!$E$2:$E$56,,0)</f>
        <v>United States</v>
      </c>
      <c r="P4159" s="29" t="str">
        <f>_xlfn.XLOOKUP($K4159,mapping!$P$2:$P$4,mapping!$Q$2:$Q$4,,0)</f>
        <v>Large</v>
      </c>
      <c r="Q4159" s="29" t="str">
        <f>_xlfn.XLOOKUP($I4159,mapping!$M$2:$M$4,mapping!$N$2:$N$4,,0)</f>
        <v>Remote</v>
      </c>
    </row>
    <row r="4160" spans="1:17" x14ac:dyDescent="0.25">
      <c r="A4160" s="28">
        <v>2022</v>
      </c>
      <c r="B4160" s="29" t="s">
        <v>21</v>
      </c>
      <c r="C4160" s="29" t="s">
        <v>12</v>
      </c>
      <c r="D4160" s="29" t="s">
        <v>22</v>
      </c>
      <c r="E4160" s="28">
        <v>215300</v>
      </c>
      <c r="F4160" s="29" t="s">
        <v>14</v>
      </c>
      <c r="G4160" s="28">
        <v>215300</v>
      </c>
      <c r="H4160" s="29" t="s">
        <v>17</v>
      </c>
      <c r="I4160" s="28">
        <v>0</v>
      </c>
      <c r="J4160" s="29" t="s">
        <v>17</v>
      </c>
      <c r="K4160" s="29" t="s">
        <v>33</v>
      </c>
      <c r="L4160" s="29" t="str">
        <f>_xlfn.XLOOKUP($D4160,mapping!$B$2:$B$124,mapping!$A$2:$A$124,,0)</f>
        <v>Data Scientist</v>
      </c>
      <c r="M4160" s="29" t="str">
        <f>_xlfn.XLOOKUP($C4160,mapping!$J$2:$J$5,mapping!$K$2:$K$5,,0)</f>
        <v>Full-Time</v>
      </c>
      <c r="N4160" s="29" t="str">
        <f>_xlfn.XLOOKUP($B4160,mapping!$G$2:$G$5,mapping!$H$2:$H$5,,0)</f>
        <v>Senior</v>
      </c>
      <c r="O4160" s="29" t="str">
        <f>_xlfn.XLOOKUP($J4160,mapping!$D$2:$D$56,mapping!$E$2:$E$56,,0)</f>
        <v>United States</v>
      </c>
      <c r="P4160" s="29" t="str">
        <f>_xlfn.XLOOKUP($K4160,mapping!$P$2:$P$4,mapping!$Q$2:$Q$4,,0)</f>
        <v>Large</v>
      </c>
      <c r="Q4160" s="29" t="str">
        <f>_xlfn.XLOOKUP($I4160,mapping!$M$2:$M$4,mapping!$N$2:$N$4,,0)</f>
        <v>On-site</v>
      </c>
    </row>
    <row r="4161" spans="1:17" x14ac:dyDescent="0.25">
      <c r="A4161" s="28">
        <v>2024</v>
      </c>
      <c r="B4161" s="29" t="s">
        <v>11</v>
      </c>
      <c r="C4161" s="29" t="s">
        <v>12</v>
      </c>
      <c r="D4161" s="29" t="s">
        <v>26</v>
      </c>
      <c r="E4161" s="28">
        <v>116200</v>
      </c>
      <c r="F4161" s="29" t="s">
        <v>14</v>
      </c>
      <c r="G4161" s="28">
        <v>116200</v>
      </c>
      <c r="H4161" s="29" t="s">
        <v>17</v>
      </c>
      <c r="I4161" s="28">
        <v>0</v>
      </c>
      <c r="J4161" s="29" t="s">
        <v>17</v>
      </c>
      <c r="K4161" s="29" t="s">
        <v>16</v>
      </c>
      <c r="L4161" s="29" t="str">
        <f>_xlfn.XLOOKUP($D4161,mapping!$B$2:$B$124,mapping!$A$2:$A$124,,0)</f>
        <v>Data Engineer</v>
      </c>
      <c r="M4161" s="29" t="str">
        <f>_xlfn.XLOOKUP($C4161,mapping!$J$2:$J$5,mapping!$K$2:$K$5,,0)</f>
        <v>Full-Time</v>
      </c>
      <c r="N4161" s="29" t="str">
        <f>_xlfn.XLOOKUP($B4161,mapping!$G$2:$G$5,mapping!$H$2:$H$5,,0)</f>
        <v>Mid-Level</v>
      </c>
      <c r="O4161" s="29" t="str">
        <f>_xlfn.XLOOKUP($J4161,mapping!$D$2:$D$56,mapping!$E$2:$E$56,,0)</f>
        <v>United States</v>
      </c>
      <c r="P4161" s="29" t="str">
        <f>_xlfn.XLOOKUP($K4161,mapping!$P$2:$P$4,mapping!$Q$2:$Q$4,,0)</f>
        <v>Medium</v>
      </c>
      <c r="Q4161" s="29" t="str">
        <f>_xlfn.XLOOKUP($I4161,mapping!$M$2:$M$4,mapping!$N$2:$N$4,,0)</f>
        <v>On-site</v>
      </c>
    </row>
    <row r="4162" spans="1:17" x14ac:dyDescent="0.25">
      <c r="A4162" s="28">
        <v>2023</v>
      </c>
      <c r="B4162" s="29" t="s">
        <v>21</v>
      </c>
      <c r="C4162" s="29" t="s">
        <v>12</v>
      </c>
      <c r="D4162" s="29" t="s">
        <v>26</v>
      </c>
      <c r="E4162" s="28">
        <v>65000</v>
      </c>
      <c r="F4162" s="29" t="s">
        <v>14</v>
      </c>
      <c r="G4162" s="28">
        <v>65000</v>
      </c>
      <c r="H4162" s="29" t="s">
        <v>17</v>
      </c>
      <c r="I4162" s="28">
        <v>100</v>
      </c>
      <c r="J4162" s="29" t="s">
        <v>17</v>
      </c>
      <c r="K4162" s="29" t="s">
        <v>16</v>
      </c>
      <c r="L4162" s="29" t="str">
        <f>_xlfn.XLOOKUP($D4162,mapping!$B$2:$B$124,mapping!$A$2:$A$124,,0)</f>
        <v>Data Engineer</v>
      </c>
      <c r="M4162" s="29" t="str">
        <f>_xlfn.XLOOKUP($C4162,mapping!$J$2:$J$5,mapping!$K$2:$K$5,,0)</f>
        <v>Full-Time</v>
      </c>
      <c r="N4162" s="29" t="str">
        <f>_xlfn.XLOOKUP($B4162,mapping!$G$2:$G$5,mapping!$H$2:$H$5,,0)</f>
        <v>Senior</v>
      </c>
      <c r="O4162" s="29" t="str">
        <f>_xlfn.XLOOKUP($J4162,mapping!$D$2:$D$56,mapping!$E$2:$E$56,,0)</f>
        <v>United States</v>
      </c>
      <c r="P4162" s="29" t="str">
        <f>_xlfn.XLOOKUP($K4162,mapping!$P$2:$P$4,mapping!$Q$2:$Q$4,,0)</f>
        <v>Medium</v>
      </c>
      <c r="Q4162" s="29" t="str">
        <f>_xlfn.XLOOKUP($I4162,mapping!$M$2:$M$4,mapping!$N$2:$N$4,,0)</f>
        <v>Remote</v>
      </c>
    </row>
    <row r="4163" spans="1:17" x14ac:dyDescent="0.25">
      <c r="A4163" s="28">
        <v>2024</v>
      </c>
      <c r="B4163" s="29" t="s">
        <v>21</v>
      </c>
      <c r="C4163" s="29" t="s">
        <v>12</v>
      </c>
      <c r="D4163" s="29" t="s">
        <v>18</v>
      </c>
      <c r="E4163" s="28">
        <v>190400</v>
      </c>
      <c r="F4163" s="29" t="s">
        <v>14</v>
      </c>
      <c r="G4163" s="28">
        <v>190400</v>
      </c>
      <c r="H4163" s="29" t="s">
        <v>17</v>
      </c>
      <c r="I4163" s="28">
        <v>0</v>
      </c>
      <c r="J4163" s="29" t="s">
        <v>17</v>
      </c>
      <c r="K4163" s="29" t="s">
        <v>16</v>
      </c>
      <c r="L4163" s="29" t="str">
        <f>_xlfn.XLOOKUP($D4163,mapping!$B$2:$B$124,mapping!$A$2:$A$124,,0)</f>
        <v>Machine Learning Engineer</v>
      </c>
      <c r="M4163" s="29" t="str">
        <f>_xlfn.XLOOKUP($C4163,mapping!$J$2:$J$5,mapping!$K$2:$K$5,,0)</f>
        <v>Full-Time</v>
      </c>
      <c r="N4163" s="29" t="str">
        <f>_xlfn.XLOOKUP($B4163,mapping!$G$2:$G$5,mapping!$H$2:$H$5,,0)</f>
        <v>Senior</v>
      </c>
      <c r="O4163" s="29" t="str">
        <f>_xlfn.XLOOKUP($J4163,mapping!$D$2:$D$56,mapping!$E$2:$E$56,,0)</f>
        <v>United States</v>
      </c>
      <c r="P4163" s="29" t="str">
        <f>_xlfn.XLOOKUP($K4163,mapping!$P$2:$P$4,mapping!$Q$2:$Q$4,,0)</f>
        <v>Medium</v>
      </c>
      <c r="Q4163" s="29" t="str">
        <f>_xlfn.XLOOKUP($I4163,mapping!$M$2:$M$4,mapping!$N$2:$N$4,,0)</f>
        <v>On-site</v>
      </c>
    </row>
    <row r="4164" spans="1:17" x14ac:dyDescent="0.25">
      <c r="A4164" s="28">
        <v>2023</v>
      </c>
      <c r="B4164" s="29" t="s">
        <v>21</v>
      </c>
      <c r="C4164" s="29" t="s">
        <v>12</v>
      </c>
      <c r="D4164" s="29" t="s">
        <v>130</v>
      </c>
      <c r="E4164" s="28">
        <v>247300</v>
      </c>
      <c r="F4164" s="29" t="s">
        <v>14</v>
      </c>
      <c r="G4164" s="28">
        <v>247300</v>
      </c>
      <c r="H4164" s="29" t="s">
        <v>17</v>
      </c>
      <c r="I4164" s="28">
        <v>0</v>
      </c>
      <c r="J4164" s="29" t="s">
        <v>17</v>
      </c>
      <c r="K4164" s="29" t="s">
        <v>16</v>
      </c>
      <c r="L4164" s="29" t="str">
        <f>_xlfn.XLOOKUP($D4164,mapping!$B$2:$B$124,mapping!$A$2:$A$124,,0)</f>
        <v>Data Engineer</v>
      </c>
      <c r="M4164" s="29" t="str">
        <f>_xlfn.XLOOKUP($C4164,mapping!$J$2:$J$5,mapping!$K$2:$K$5,,0)</f>
        <v>Full-Time</v>
      </c>
      <c r="N4164" s="29" t="str">
        <f>_xlfn.XLOOKUP($B4164,mapping!$G$2:$G$5,mapping!$H$2:$H$5,,0)</f>
        <v>Senior</v>
      </c>
      <c r="O4164" s="29" t="str">
        <f>_xlfn.XLOOKUP($J4164,mapping!$D$2:$D$56,mapping!$E$2:$E$56,,0)</f>
        <v>United States</v>
      </c>
      <c r="P4164" s="29" t="str">
        <f>_xlfn.XLOOKUP($K4164,mapping!$P$2:$P$4,mapping!$Q$2:$Q$4,,0)</f>
        <v>Medium</v>
      </c>
      <c r="Q4164" s="29" t="str">
        <f>_xlfn.XLOOKUP($I4164,mapping!$M$2:$M$4,mapping!$N$2:$N$4,,0)</f>
        <v>On-site</v>
      </c>
    </row>
    <row r="4165" spans="1:17" x14ac:dyDescent="0.25">
      <c r="A4165" s="28">
        <v>2023</v>
      </c>
      <c r="B4165" s="29" t="s">
        <v>21</v>
      </c>
      <c r="C4165" s="29" t="s">
        <v>12</v>
      </c>
      <c r="D4165" s="29" t="s">
        <v>26</v>
      </c>
      <c r="E4165" s="28">
        <v>133300</v>
      </c>
      <c r="F4165" s="29" t="s">
        <v>14</v>
      </c>
      <c r="G4165" s="28">
        <v>133300</v>
      </c>
      <c r="H4165" s="29" t="s">
        <v>17</v>
      </c>
      <c r="I4165" s="28">
        <v>0</v>
      </c>
      <c r="J4165" s="29" t="s">
        <v>17</v>
      </c>
      <c r="K4165" s="29" t="s">
        <v>16</v>
      </c>
      <c r="L4165" s="29" t="str">
        <f>_xlfn.XLOOKUP($D4165,mapping!$B$2:$B$124,mapping!$A$2:$A$124,,0)</f>
        <v>Data Engineer</v>
      </c>
      <c r="M4165" s="29" t="str">
        <f>_xlfn.XLOOKUP($C4165,mapping!$J$2:$J$5,mapping!$K$2:$K$5,,0)</f>
        <v>Full-Time</v>
      </c>
      <c r="N4165" s="29" t="str">
        <f>_xlfn.XLOOKUP($B4165,mapping!$G$2:$G$5,mapping!$H$2:$H$5,,0)</f>
        <v>Senior</v>
      </c>
      <c r="O4165" s="29" t="str">
        <f>_xlfn.XLOOKUP($J4165,mapping!$D$2:$D$56,mapping!$E$2:$E$56,,0)</f>
        <v>United States</v>
      </c>
      <c r="P4165" s="29" t="str">
        <f>_xlfn.XLOOKUP($K4165,mapping!$P$2:$P$4,mapping!$Q$2:$Q$4,,0)</f>
        <v>Medium</v>
      </c>
      <c r="Q4165" s="29" t="str">
        <f>_xlfn.XLOOKUP($I4165,mapping!$M$2:$M$4,mapping!$N$2:$N$4,,0)</f>
        <v>On-site</v>
      </c>
    </row>
    <row r="4166" spans="1:17" x14ac:dyDescent="0.25">
      <c r="A4166" s="28">
        <v>2023</v>
      </c>
      <c r="B4166" s="29" t="s">
        <v>11</v>
      </c>
      <c r="C4166" s="29" t="s">
        <v>12</v>
      </c>
      <c r="D4166" s="29" t="s">
        <v>34</v>
      </c>
      <c r="E4166" s="28">
        <v>200000</v>
      </c>
      <c r="F4166" s="29" t="s">
        <v>14</v>
      </c>
      <c r="G4166" s="28">
        <v>200000</v>
      </c>
      <c r="H4166" s="29" t="s">
        <v>17</v>
      </c>
      <c r="I4166" s="28">
        <v>0</v>
      </c>
      <c r="J4166" s="29" t="s">
        <v>17</v>
      </c>
      <c r="K4166" s="29" t="s">
        <v>16</v>
      </c>
      <c r="L4166" s="29" t="str">
        <f>_xlfn.XLOOKUP($D4166,mapping!$B$2:$B$124,mapping!$A$2:$A$124,,0)</f>
        <v>Researcher</v>
      </c>
      <c r="M4166" s="29" t="str">
        <f>_xlfn.XLOOKUP($C4166,mapping!$J$2:$J$5,mapping!$K$2:$K$5,,0)</f>
        <v>Full-Time</v>
      </c>
      <c r="N4166" s="29" t="str">
        <f>_xlfn.XLOOKUP($B4166,mapping!$G$2:$G$5,mapping!$H$2:$H$5,,0)</f>
        <v>Mid-Level</v>
      </c>
      <c r="O4166" s="29" t="str">
        <f>_xlfn.XLOOKUP($J4166,mapping!$D$2:$D$56,mapping!$E$2:$E$56,,0)</f>
        <v>United States</v>
      </c>
      <c r="P4166" s="29" t="str">
        <f>_xlfn.XLOOKUP($K4166,mapping!$P$2:$P$4,mapping!$Q$2:$Q$4,,0)</f>
        <v>Medium</v>
      </c>
      <c r="Q4166" s="29" t="str">
        <f>_xlfn.XLOOKUP($I4166,mapping!$M$2:$M$4,mapping!$N$2:$N$4,,0)</f>
        <v>On-site</v>
      </c>
    </row>
    <row r="4167" spans="1:17" x14ac:dyDescent="0.25">
      <c r="A4167" s="28">
        <v>2023</v>
      </c>
      <c r="B4167" s="29" t="s">
        <v>21</v>
      </c>
      <c r="C4167" s="29" t="s">
        <v>12</v>
      </c>
      <c r="D4167" s="29" t="s">
        <v>22</v>
      </c>
      <c r="E4167" s="28">
        <v>145000</v>
      </c>
      <c r="F4167" s="29" t="s">
        <v>14</v>
      </c>
      <c r="G4167" s="28">
        <v>145000</v>
      </c>
      <c r="H4167" s="29" t="s">
        <v>17</v>
      </c>
      <c r="I4167" s="28">
        <v>100</v>
      </c>
      <c r="J4167" s="29" t="s">
        <v>17</v>
      </c>
      <c r="K4167" s="29" t="s">
        <v>16</v>
      </c>
      <c r="L4167" s="29" t="str">
        <f>_xlfn.XLOOKUP($D4167,mapping!$B$2:$B$124,mapping!$A$2:$A$124,,0)</f>
        <v>Data Scientist</v>
      </c>
      <c r="M4167" s="29" t="str">
        <f>_xlfn.XLOOKUP($C4167,mapping!$J$2:$J$5,mapping!$K$2:$K$5,,0)</f>
        <v>Full-Time</v>
      </c>
      <c r="N4167" s="29" t="str">
        <f>_xlfn.XLOOKUP($B4167,mapping!$G$2:$G$5,mapping!$H$2:$H$5,,0)</f>
        <v>Senior</v>
      </c>
      <c r="O4167" s="29" t="str">
        <f>_xlfn.XLOOKUP($J4167,mapping!$D$2:$D$56,mapping!$E$2:$E$56,,0)</f>
        <v>United States</v>
      </c>
      <c r="P4167" s="29" t="str">
        <f>_xlfn.XLOOKUP($K4167,mapping!$P$2:$P$4,mapping!$Q$2:$Q$4,,0)</f>
        <v>Medium</v>
      </c>
      <c r="Q4167" s="29" t="str">
        <f>_xlfn.XLOOKUP($I4167,mapping!$M$2:$M$4,mapping!$N$2:$N$4,,0)</f>
        <v>Remote</v>
      </c>
    </row>
    <row r="4168" spans="1:17" x14ac:dyDescent="0.25">
      <c r="A4168" s="28">
        <v>2023</v>
      </c>
      <c r="B4168" s="29" t="s">
        <v>21</v>
      </c>
      <c r="C4168" s="29" t="s">
        <v>12</v>
      </c>
      <c r="D4168" s="29" t="s">
        <v>34</v>
      </c>
      <c r="E4168" s="28">
        <v>136000</v>
      </c>
      <c r="F4168" s="29" t="s">
        <v>14</v>
      </c>
      <c r="G4168" s="28">
        <v>136000</v>
      </c>
      <c r="H4168" s="29" t="s">
        <v>17</v>
      </c>
      <c r="I4168" s="28">
        <v>0</v>
      </c>
      <c r="J4168" s="29" t="s">
        <v>17</v>
      </c>
      <c r="K4168" s="29" t="s">
        <v>16</v>
      </c>
      <c r="L4168" s="29" t="str">
        <f>_xlfn.XLOOKUP($D4168,mapping!$B$2:$B$124,mapping!$A$2:$A$124,,0)</f>
        <v>Researcher</v>
      </c>
      <c r="M4168" s="29" t="str">
        <f>_xlfn.XLOOKUP($C4168,mapping!$J$2:$J$5,mapping!$K$2:$K$5,,0)</f>
        <v>Full-Time</v>
      </c>
      <c r="N4168" s="29" t="str">
        <f>_xlfn.XLOOKUP($B4168,mapping!$G$2:$G$5,mapping!$H$2:$H$5,,0)</f>
        <v>Senior</v>
      </c>
      <c r="O4168" s="29" t="str">
        <f>_xlfn.XLOOKUP($J4168,mapping!$D$2:$D$56,mapping!$E$2:$E$56,,0)</f>
        <v>United States</v>
      </c>
      <c r="P4168" s="29" t="str">
        <f>_xlfn.XLOOKUP($K4168,mapping!$P$2:$P$4,mapping!$Q$2:$Q$4,,0)</f>
        <v>Medium</v>
      </c>
      <c r="Q4168" s="29" t="str">
        <f>_xlfn.XLOOKUP($I4168,mapping!$M$2:$M$4,mapping!$N$2:$N$4,,0)</f>
        <v>On-site</v>
      </c>
    </row>
    <row r="4169" spans="1:17" x14ac:dyDescent="0.25">
      <c r="A4169" s="28">
        <v>2023</v>
      </c>
      <c r="B4169" s="29" t="s">
        <v>21</v>
      </c>
      <c r="C4169" s="29" t="s">
        <v>12</v>
      </c>
      <c r="D4169" s="29" t="s">
        <v>18</v>
      </c>
      <c r="E4169" s="28">
        <v>205318</v>
      </c>
      <c r="F4169" s="29" t="s">
        <v>14</v>
      </c>
      <c r="G4169" s="28">
        <v>205318</v>
      </c>
      <c r="H4169" s="29" t="s">
        <v>17</v>
      </c>
      <c r="I4169" s="28">
        <v>100</v>
      </c>
      <c r="J4169" s="29" t="s">
        <v>17</v>
      </c>
      <c r="K4169" s="29" t="s">
        <v>16</v>
      </c>
      <c r="L4169" s="29" t="str">
        <f>_xlfn.XLOOKUP($D4169,mapping!$B$2:$B$124,mapping!$A$2:$A$124,,0)</f>
        <v>Machine Learning Engineer</v>
      </c>
      <c r="M4169" s="29" t="str">
        <f>_xlfn.XLOOKUP($C4169,mapping!$J$2:$J$5,mapping!$K$2:$K$5,,0)</f>
        <v>Full-Time</v>
      </c>
      <c r="N4169" s="29" t="str">
        <f>_xlfn.XLOOKUP($B4169,mapping!$G$2:$G$5,mapping!$H$2:$H$5,,0)</f>
        <v>Senior</v>
      </c>
      <c r="O4169" s="29" t="str">
        <f>_xlfn.XLOOKUP($J4169,mapping!$D$2:$D$56,mapping!$E$2:$E$56,,0)</f>
        <v>United States</v>
      </c>
      <c r="P4169" s="29" t="str">
        <f>_xlfn.XLOOKUP($K4169,mapping!$P$2:$P$4,mapping!$Q$2:$Q$4,,0)</f>
        <v>Medium</v>
      </c>
      <c r="Q4169" s="29" t="str">
        <f>_xlfn.XLOOKUP($I4169,mapping!$M$2:$M$4,mapping!$N$2:$N$4,,0)</f>
        <v>Remote</v>
      </c>
    </row>
    <row r="4170" spans="1:17" x14ac:dyDescent="0.25">
      <c r="A4170" s="28">
        <v>2023</v>
      </c>
      <c r="B4170" s="29" t="s">
        <v>21</v>
      </c>
      <c r="C4170" s="29" t="s">
        <v>12</v>
      </c>
      <c r="D4170" s="29" t="s">
        <v>18</v>
      </c>
      <c r="E4170" s="28">
        <v>170000</v>
      </c>
      <c r="F4170" s="29" t="s">
        <v>14</v>
      </c>
      <c r="G4170" s="28">
        <v>170000</v>
      </c>
      <c r="H4170" s="29" t="s">
        <v>17</v>
      </c>
      <c r="I4170" s="28">
        <v>0</v>
      </c>
      <c r="J4170" s="29" t="s">
        <v>17</v>
      </c>
      <c r="K4170" s="29" t="s">
        <v>16</v>
      </c>
      <c r="L4170" s="29" t="str">
        <f>_xlfn.XLOOKUP($D4170,mapping!$B$2:$B$124,mapping!$A$2:$A$124,,0)</f>
        <v>Machine Learning Engineer</v>
      </c>
      <c r="M4170" s="29" t="str">
        <f>_xlfn.XLOOKUP($C4170,mapping!$J$2:$J$5,mapping!$K$2:$K$5,,0)</f>
        <v>Full-Time</v>
      </c>
      <c r="N4170" s="29" t="str">
        <f>_xlfn.XLOOKUP($B4170,mapping!$G$2:$G$5,mapping!$H$2:$H$5,,0)</f>
        <v>Senior</v>
      </c>
      <c r="O4170" s="29" t="str">
        <f>_xlfn.XLOOKUP($J4170,mapping!$D$2:$D$56,mapping!$E$2:$E$56,,0)</f>
        <v>United States</v>
      </c>
      <c r="P4170" s="29" t="str">
        <f>_xlfn.XLOOKUP($K4170,mapping!$P$2:$P$4,mapping!$Q$2:$Q$4,,0)</f>
        <v>Medium</v>
      </c>
      <c r="Q4170" s="29" t="str">
        <f>_xlfn.XLOOKUP($I4170,mapping!$M$2:$M$4,mapping!$N$2:$N$4,,0)</f>
        <v>On-site</v>
      </c>
    </row>
    <row r="4171" spans="1:17" x14ac:dyDescent="0.25">
      <c r="A4171" s="28">
        <v>2023</v>
      </c>
      <c r="B4171" s="29" t="s">
        <v>21</v>
      </c>
      <c r="C4171" s="29" t="s">
        <v>12</v>
      </c>
      <c r="D4171" s="29" t="s">
        <v>22</v>
      </c>
      <c r="E4171" s="28">
        <v>185900</v>
      </c>
      <c r="F4171" s="29" t="s">
        <v>14</v>
      </c>
      <c r="G4171" s="28">
        <v>185900</v>
      </c>
      <c r="H4171" s="29" t="s">
        <v>17</v>
      </c>
      <c r="I4171" s="28">
        <v>0</v>
      </c>
      <c r="J4171" s="29" t="s">
        <v>17</v>
      </c>
      <c r="K4171" s="29" t="s">
        <v>16</v>
      </c>
      <c r="L4171" s="29" t="str">
        <f>_xlfn.XLOOKUP($D4171,mapping!$B$2:$B$124,mapping!$A$2:$A$124,,0)</f>
        <v>Data Scientist</v>
      </c>
      <c r="M4171" s="29" t="str">
        <f>_xlfn.XLOOKUP($C4171,mapping!$J$2:$J$5,mapping!$K$2:$K$5,,0)</f>
        <v>Full-Time</v>
      </c>
      <c r="N4171" s="29" t="str">
        <f>_xlfn.XLOOKUP($B4171,mapping!$G$2:$G$5,mapping!$H$2:$H$5,,0)</f>
        <v>Senior</v>
      </c>
      <c r="O4171" s="29" t="str">
        <f>_xlfn.XLOOKUP($J4171,mapping!$D$2:$D$56,mapping!$E$2:$E$56,,0)</f>
        <v>United States</v>
      </c>
      <c r="P4171" s="29" t="str">
        <f>_xlfn.XLOOKUP($K4171,mapping!$P$2:$P$4,mapping!$Q$2:$Q$4,,0)</f>
        <v>Medium</v>
      </c>
      <c r="Q4171" s="29" t="str">
        <f>_xlfn.XLOOKUP($I4171,mapping!$M$2:$M$4,mapping!$N$2:$N$4,,0)</f>
        <v>On-site</v>
      </c>
    </row>
    <row r="4172" spans="1:17" x14ac:dyDescent="0.25">
      <c r="A4172" s="28">
        <v>2020</v>
      </c>
      <c r="B4172" s="29" t="s">
        <v>21</v>
      </c>
      <c r="C4172" s="29" t="s">
        <v>12</v>
      </c>
      <c r="D4172" s="29" t="s">
        <v>22</v>
      </c>
      <c r="E4172" s="28">
        <v>120000</v>
      </c>
      <c r="F4172" s="29" t="s">
        <v>14</v>
      </c>
      <c r="G4172" s="28">
        <v>120000</v>
      </c>
      <c r="H4172" s="29" t="s">
        <v>17</v>
      </c>
      <c r="I4172" s="28">
        <v>50</v>
      </c>
      <c r="J4172" s="29" t="s">
        <v>17</v>
      </c>
      <c r="K4172" s="29" t="s">
        <v>33</v>
      </c>
      <c r="L4172" s="29" t="str">
        <f>_xlfn.XLOOKUP($D4172,mapping!$B$2:$B$124,mapping!$A$2:$A$124,,0)</f>
        <v>Data Scientist</v>
      </c>
      <c r="M4172" s="29" t="str">
        <f>_xlfn.XLOOKUP($C4172,mapping!$J$2:$J$5,mapping!$K$2:$K$5,,0)</f>
        <v>Full-Time</v>
      </c>
      <c r="N4172" s="29" t="str">
        <f>_xlfn.XLOOKUP($B4172,mapping!$G$2:$G$5,mapping!$H$2:$H$5,,0)</f>
        <v>Senior</v>
      </c>
      <c r="O4172" s="29" t="str">
        <f>_xlfn.XLOOKUP($J4172,mapping!$D$2:$D$56,mapping!$E$2:$E$56,,0)</f>
        <v>United States</v>
      </c>
      <c r="P4172" s="29" t="str">
        <f>_xlfn.XLOOKUP($K4172,mapping!$P$2:$P$4,mapping!$Q$2:$Q$4,,0)</f>
        <v>Large</v>
      </c>
      <c r="Q4172" s="29" t="str">
        <f>_xlfn.XLOOKUP($I4172,mapping!$M$2:$M$4,mapping!$N$2:$N$4,,0)</f>
        <v>Hybrid</v>
      </c>
    </row>
    <row r="4173" spans="1:17" x14ac:dyDescent="0.25">
      <c r="A4173" s="28">
        <v>2024</v>
      </c>
      <c r="B4173" s="29" t="s">
        <v>21</v>
      </c>
      <c r="C4173" s="29" t="s">
        <v>12</v>
      </c>
      <c r="D4173" s="29" t="s">
        <v>63</v>
      </c>
      <c r="E4173" s="28">
        <v>81800</v>
      </c>
      <c r="F4173" s="29" t="s">
        <v>14</v>
      </c>
      <c r="G4173" s="28">
        <v>81800</v>
      </c>
      <c r="H4173" s="29" t="s">
        <v>17</v>
      </c>
      <c r="I4173" s="28">
        <v>0</v>
      </c>
      <c r="J4173" s="29" t="s">
        <v>17</v>
      </c>
      <c r="K4173" s="29" t="s">
        <v>16</v>
      </c>
      <c r="L4173" s="29" t="str">
        <f>_xlfn.XLOOKUP($D4173,mapping!$B$2:$B$124,mapping!$A$2:$A$124,,0)</f>
        <v>Data Architect</v>
      </c>
      <c r="M4173" s="29" t="str">
        <f>_xlfn.XLOOKUP($C4173,mapping!$J$2:$J$5,mapping!$K$2:$K$5,,0)</f>
        <v>Full-Time</v>
      </c>
      <c r="N4173" s="29" t="str">
        <f>_xlfn.XLOOKUP($B4173,mapping!$G$2:$G$5,mapping!$H$2:$H$5,,0)</f>
        <v>Senior</v>
      </c>
      <c r="O4173" s="29" t="str">
        <f>_xlfn.XLOOKUP($J4173,mapping!$D$2:$D$56,mapping!$E$2:$E$56,,0)</f>
        <v>United States</v>
      </c>
      <c r="P4173" s="29" t="str">
        <f>_xlfn.XLOOKUP($K4173,mapping!$P$2:$P$4,mapping!$Q$2:$Q$4,,0)</f>
        <v>Medium</v>
      </c>
      <c r="Q4173" s="29" t="str">
        <f>_xlfn.XLOOKUP($I4173,mapping!$M$2:$M$4,mapping!$N$2:$N$4,,0)</f>
        <v>On-site</v>
      </c>
    </row>
    <row r="4174" spans="1:17" x14ac:dyDescent="0.25">
      <c r="A4174" s="28">
        <v>2023</v>
      </c>
      <c r="B4174" s="29" t="s">
        <v>21</v>
      </c>
      <c r="C4174" s="29" t="s">
        <v>12</v>
      </c>
      <c r="D4174" s="29" t="s">
        <v>18</v>
      </c>
      <c r="E4174" s="28">
        <v>140100</v>
      </c>
      <c r="F4174" s="29" t="s">
        <v>14</v>
      </c>
      <c r="G4174" s="28">
        <v>140100</v>
      </c>
      <c r="H4174" s="29" t="s">
        <v>17</v>
      </c>
      <c r="I4174" s="28">
        <v>0</v>
      </c>
      <c r="J4174" s="29" t="s">
        <v>17</v>
      </c>
      <c r="K4174" s="29" t="s">
        <v>16</v>
      </c>
      <c r="L4174" s="29" t="str">
        <f>_xlfn.XLOOKUP($D4174,mapping!$B$2:$B$124,mapping!$A$2:$A$124,,0)</f>
        <v>Machine Learning Engineer</v>
      </c>
      <c r="M4174" s="29" t="str">
        <f>_xlfn.XLOOKUP($C4174,mapping!$J$2:$J$5,mapping!$K$2:$K$5,,0)</f>
        <v>Full-Time</v>
      </c>
      <c r="N4174" s="29" t="str">
        <f>_xlfn.XLOOKUP($B4174,mapping!$G$2:$G$5,mapping!$H$2:$H$5,,0)</f>
        <v>Senior</v>
      </c>
      <c r="O4174" s="29" t="str">
        <f>_xlfn.XLOOKUP($J4174,mapping!$D$2:$D$56,mapping!$E$2:$E$56,,0)</f>
        <v>United States</v>
      </c>
      <c r="P4174" s="29" t="str">
        <f>_xlfn.XLOOKUP($K4174,mapping!$P$2:$P$4,mapping!$Q$2:$Q$4,,0)</f>
        <v>Medium</v>
      </c>
      <c r="Q4174" s="29" t="str">
        <f>_xlfn.XLOOKUP($I4174,mapping!$M$2:$M$4,mapping!$N$2:$N$4,,0)</f>
        <v>On-site</v>
      </c>
    </row>
    <row r="4175" spans="1:17" x14ac:dyDescent="0.25">
      <c r="A4175" s="28">
        <v>2024</v>
      </c>
      <c r="B4175" s="29" t="s">
        <v>21</v>
      </c>
      <c r="C4175" s="29" t="s">
        <v>12</v>
      </c>
      <c r="D4175" s="29" t="s">
        <v>57</v>
      </c>
      <c r="E4175" s="28">
        <v>133200</v>
      </c>
      <c r="F4175" s="29" t="s">
        <v>14</v>
      </c>
      <c r="G4175" s="28">
        <v>133200</v>
      </c>
      <c r="H4175" s="29" t="s">
        <v>17</v>
      </c>
      <c r="I4175" s="28">
        <v>0</v>
      </c>
      <c r="J4175" s="29" t="s">
        <v>17</v>
      </c>
      <c r="K4175" s="29" t="s">
        <v>16</v>
      </c>
      <c r="L4175" s="29" t="str">
        <f>_xlfn.XLOOKUP($D4175,mapping!$B$2:$B$124,mapping!$A$2:$A$124,,0)</f>
        <v>Data Scientist</v>
      </c>
      <c r="M4175" s="29" t="str">
        <f>_xlfn.XLOOKUP($C4175,mapping!$J$2:$J$5,mapping!$K$2:$K$5,,0)</f>
        <v>Full-Time</v>
      </c>
      <c r="N4175" s="29" t="str">
        <f>_xlfn.XLOOKUP($B4175,mapping!$G$2:$G$5,mapping!$H$2:$H$5,,0)</f>
        <v>Senior</v>
      </c>
      <c r="O4175" s="29" t="str">
        <f>_xlfn.XLOOKUP($J4175,mapping!$D$2:$D$56,mapping!$E$2:$E$56,,0)</f>
        <v>United States</v>
      </c>
      <c r="P4175" s="29" t="str">
        <f>_xlfn.XLOOKUP($K4175,mapping!$P$2:$P$4,mapping!$Q$2:$Q$4,,0)</f>
        <v>Medium</v>
      </c>
      <c r="Q4175" s="29" t="str">
        <f>_xlfn.XLOOKUP($I4175,mapping!$M$2:$M$4,mapping!$N$2:$N$4,,0)</f>
        <v>On-site</v>
      </c>
    </row>
    <row r="4176" spans="1:17" x14ac:dyDescent="0.25">
      <c r="A4176" s="28">
        <v>2024</v>
      </c>
      <c r="B4176" s="29" t="s">
        <v>21</v>
      </c>
      <c r="C4176" s="29" t="s">
        <v>12</v>
      </c>
      <c r="D4176" s="29" t="s">
        <v>107</v>
      </c>
      <c r="E4176" s="28">
        <v>122000</v>
      </c>
      <c r="F4176" s="29" t="s">
        <v>14</v>
      </c>
      <c r="G4176" s="28">
        <v>122000</v>
      </c>
      <c r="H4176" s="29" t="s">
        <v>17</v>
      </c>
      <c r="I4176" s="28">
        <v>0</v>
      </c>
      <c r="J4176" s="29" t="s">
        <v>17</v>
      </c>
      <c r="K4176" s="29" t="s">
        <v>16</v>
      </c>
      <c r="L4176" s="29" t="str">
        <f>_xlfn.XLOOKUP($D4176,mapping!$B$2:$B$124,mapping!$A$2:$A$124,,0)</f>
        <v>Data Scientist</v>
      </c>
      <c r="M4176" s="29" t="str">
        <f>_xlfn.XLOOKUP($C4176,mapping!$J$2:$J$5,mapping!$K$2:$K$5,,0)</f>
        <v>Full-Time</v>
      </c>
      <c r="N4176" s="29" t="str">
        <f>_xlfn.XLOOKUP($B4176,mapping!$G$2:$G$5,mapping!$H$2:$H$5,,0)</f>
        <v>Senior</v>
      </c>
      <c r="O4176" s="29" t="str">
        <f>_xlfn.XLOOKUP($J4176,mapping!$D$2:$D$56,mapping!$E$2:$E$56,,0)</f>
        <v>United States</v>
      </c>
      <c r="P4176" s="29" t="str">
        <f>_xlfn.XLOOKUP($K4176,mapping!$P$2:$P$4,mapping!$Q$2:$Q$4,,0)</f>
        <v>Medium</v>
      </c>
      <c r="Q4176" s="29" t="str">
        <f>_xlfn.XLOOKUP($I4176,mapping!$M$2:$M$4,mapping!$N$2:$N$4,,0)</f>
        <v>On-site</v>
      </c>
    </row>
    <row r="4177" spans="1:17" x14ac:dyDescent="0.25">
      <c r="A4177" s="28">
        <v>2023</v>
      </c>
      <c r="B4177" s="29" t="s">
        <v>11</v>
      </c>
      <c r="C4177" s="29" t="s">
        <v>12</v>
      </c>
      <c r="D4177" s="29" t="s">
        <v>22</v>
      </c>
      <c r="E4177" s="28">
        <v>108560</v>
      </c>
      <c r="F4177" s="29" t="s">
        <v>14</v>
      </c>
      <c r="G4177" s="28">
        <v>108560</v>
      </c>
      <c r="H4177" s="29" t="s">
        <v>17</v>
      </c>
      <c r="I4177" s="28">
        <v>0</v>
      </c>
      <c r="J4177" s="29" t="s">
        <v>17</v>
      </c>
      <c r="K4177" s="29" t="s">
        <v>16</v>
      </c>
      <c r="L4177" s="29" t="str">
        <f>_xlfn.XLOOKUP($D4177,mapping!$B$2:$B$124,mapping!$A$2:$A$124,,0)</f>
        <v>Data Scientist</v>
      </c>
      <c r="M4177" s="29" t="str">
        <f>_xlfn.XLOOKUP($C4177,mapping!$J$2:$J$5,mapping!$K$2:$K$5,,0)</f>
        <v>Full-Time</v>
      </c>
      <c r="N4177" s="29" t="str">
        <f>_xlfn.XLOOKUP($B4177,mapping!$G$2:$G$5,mapping!$H$2:$H$5,,0)</f>
        <v>Mid-Level</v>
      </c>
      <c r="O4177" s="29" t="str">
        <f>_xlfn.XLOOKUP($J4177,mapping!$D$2:$D$56,mapping!$E$2:$E$56,,0)</f>
        <v>United States</v>
      </c>
      <c r="P4177" s="29" t="str">
        <f>_xlfn.XLOOKUP($K4177,mapping!$P$2:$P$4,mapping!$Q$2:$Q$4,,0)</f>
        <v>Medium</v>
      </c>
      <c r="Q4177" s="29" t="str">
        <f>_xlfn.XLOOKUP($I4177,mapping!$M$2:$M$4,mapping!$N$2:$N$4,,0)</f>
        <v>On-site</v>
      </c>
    </row>
    <row r="4178" spans="1:17" x14ac:dyDescent="0.25">
      <c r="A4178" s="28">
        <v>2024</v>
      </c>
      <c r="B4178" s="29" t="s">
        <v>11</v>
      </c>
      <c r="C4178" s="29" t="s">
        <v>12</v>
      </c>
      <c r="D4178" s="29" t="s">
        <v>13</v>
      </c>
      <c r="E4178" s="28">
        <v>81200</v>
      </c>
      <c r="F4178" s="29" t="s">
        <v>14</v>
      </c>
      <c r="G4178" s="28">
        <v>81200</v>
      </c>
      <c r="H4178" s="29" t="s">
        <v>17</v>
      </c>
      <c r="I4178" s="28">
        <v>0</v>
      </c>
      <c r="J4178" s="29" t="s">
        <v>17</v>
      </c>
      <c r="K4178" s="29" t="s">
        <v>16</v>
      </c>
      <c r="L4178" s="29" t="str">
        <f>_xlfn.XLOOKUP($D4178,mapping!$B$2:$B$124,mapping!$A$2:$A$124,,0)</f>
        <v>Data Analyst</v>
      </c>
      <c r="M4178" s="29" t="str">
        <f>_xlfn.XLOOKUP($C4178,mapping!$J$2:$J$5,mapping!$K$2:$K$5,,0)</f>
        <v>Full-Time</v>
      </c>
      <c r="N4178" s="29" t="str">
        <f>_xlfn.XLOOKUP($B4178,mapping!$G$2:$G$5,mapping!$H$2:$H$5,,0)</f>
        <v>Mid-Level</v>
      </c>
      <c r="O4178" s="29" t="str">
        <f>_xlfn.XLOOKUP($J4178,mapping!$D$2:$D$56,mapping!$E$2:$E$56,,0)</f>
        <v>United States</v>
      </c>
      <c r="P4178" s="29" t="str">
        <f>_xlfn.XLOOKUP($K4178,mapping!$P$2:$P$4,mapping!$Q$2:$Q$4,,0)</f>
        <v>Medium</v>
      </c>
      <c r="Q4178" s="29" t="str">
        <f>_xlfn.XLOOKUP($I4178,mapping!$M$2:$M$4,mapping!$N$2:$N$4,,0)</f>
        <v>On-site</v>
      </c>
    </row>
    <row r="4179" spans="1:17" x14ac:dyDescent="0.25">
      <c r="A4179" s="28">
        <v>2022</v>
      </c>
      <c r="B4179" s="29" t="s">
        <v>21</v>
      </c>
      <c r="C4179" s="29" t="s">
        <v>12</v>
      </c>
      <c r="D4179" s="29" t="s">
        <v>13</v>
      </c>
      <c r="E4179" s="28">
        <v>70000</v>
      </c>
      <c r="F4179" s="29" t="s">
        <v>27</v>
      </c>
      <c r="G4179" s="28">
        <v>86193</v>
      </c>
      <c r="H4179" s="29" t="s">
        <v>28</v>
      </c>
      <c r="I4179" s="28">
        <v>0</v>
      </c>
      <c r="J4179" s="29" t="s">
        <v>28</v>
      </c>
      <c r="K4179" s="29" t="s">
        <v>16</v>
      </c>
      <c r="L4179" s="29" t="str">
        <f>_xlfn.XLOOKUP($D4179,mapping!$B$2:$B$124,mapping!$A$2:$A$124,,0)</f>
        <v>Data Analyst</v>
      </c>
      <c r="M4179" s="29" t="str">
        <f>_xlfn.XLOOKUP($C4179,mapping!$J$2:$J$5,mapping!$K$2:$K$5,,0)</f>
        <v>Full-Time</v>
      </c>
      <c r="N4179" s="29" t="str">
        <f>_xlfn.XLOOKUP($B4179,mapping!$G$2:$G$5,mapping!$H$2:$H$5,,0)</f>
        <v>Senior</v>
      </c>
      <c r="O4179" s="29" t="str">
        <f>_xlfn.XLOOKUP($J4179,mapping!$D$2:$D$56,mapping!$E$2:$E$56,,0)</f>
        <v>United Kingdom</v>
      </c>
      <c r="P4179" s="29" t="str">
        <f>_xlfn.XLOOKUP($K4179,mapping!$P$2:$P$4,mapping!$Q$2:$Q$4,,0)</f>
        <v>Medium</v>
      </c>
      <c r="Q4179" s="29" t="str">
        <f>_xlfn.XLOOKUP($I4179,mapping!$M$2:$M$4,mapping!$N$2:$N$4,,0)</f>
        <v>On-site</v>
      </c>
    </row>
    <row r="4180" spans="1:17" x14ac:dyDescent="0.25">
      <c r="A4180" s="28">
        <v>2023</v>
      </c>
      <c r="B4180" s="29" t="s">
        <v>11</v>
      </c>
      <c r="C4180" s="29" t="s">
        <v>12</v>
      </c>
      <c r="D4180" s="29" t="s">
        <v>40</v>
      </c>
      <c r="E4180" s="28">
        <v>153800</v>
      </c>
      <c r="F4180" s="29" t="s">
        <v>14</v>
      </c>
      <c r="G4180" s="28">
        <v>153800</v>
      </c>
      <c r="H4180" s="29" t="s">
        <v>17</v>
      </c>
      <c r="I4180" s="28">
        <v>100</v>
      </c>
      <c r="J4180" s="29" t="s">
        <v>17</v>
      </c>
      <c r="K4180" s="29" t="s">
        <v>16</v>
      </c>
      <c r="L4180" s="29" t="str">
        <f>_xlfn.XLOOKUP($D4180,mapping!$B$2:$B$124,mapping!$A$2:$A$124,,0)</f>
        <v>Business Intelligence</v>
      </c>
      <c r="M4180" s="29" t="str">
        <f>_xlfn.XLOOKUP($C4180,mapping!$J$2:$J$5,mapping!$K$2:$K$5,,0)</f>
        <v>Full-Time</v>
      </c>
      <c r="N4180" s="29" t="str">
        <f>_xlfn.XLOOKUP($B4180,mapping!$G$2:$G$5,mapping!$H$2:$H$5,,0)</f>
        <v>Mid-Level</v>
      </c>
      <c r="O4180" s="29" t="str">
        <f>_xlfn.XLOOKUP($J4180,mapping!$D$2:$D$56,mapping!$E$2:$E$56,,0)</f>
        <v>United States</v>
      </c>
      <c r="P4180" s="29" t="str">
        <f>_xlfn.XLOOKUP($K4180,mapping!$P$2:$P$4,mapping!$Q$2:$Q$4,,0)</f>
        <v>Medium</v>
      </c>
      <c r="Q4180" s="29" t="str">
        <f>_xlfn.XLOOKUP($I4180,mapping!$M$2:$M$4,mapping!$N$2:$N$4,,0)</f>
        <v>Remote</v>
      </c>
    </row>
    <row r="4181" spans="1:17" x14ac:dyDescent="0.25">
      <c r="A4181" s="28">
        <v>2023</v>
      </c>
      <c r="B4181" s="29" t="s">
        <v>21</v>
      </c>
      <c r="C4181" s="29" t="s">
        <v>12</v>
      </c>
      <c r="D4181" s="29" t="s">
        <v>51</v>
      </c>
      <c r="E4181" s="28">
        <v>136000</v>
      </c>
      <c r="F4181" s="29" t="s">
        <v>14</v>
      </c>
      <c r="G4181" s="28">
        <v>136000</v>
      </c>
      <c r="H4181" s="29" t="s">
        <v>17</v>
      </c>
      <c r="I4181" s="28">
        <v>0</v>
      </c>
      <c r="J4181" s="29" t="s">
        <v>17</v>
      </c>
      <c r="K4181" s="29" t="s">
        <v>33</v>
      </c>
      <c r="L4181" s="29" t="str">
        <f>_xlfn.XLOOKUP($D4181,mapping!$B$2:$B$124,mapping!$A$2:$A$124,,0)</f>
        <v>Applied Scientist</v>
      </c>
      <c r="M4181" s="29" t="str">
        <f>_xlfn.XLOOKUP($C4181,mapping!$J$2:$J$5,mapping!$K$2:$K$5,,0)</f>
        <v>Full-Time</v>
      </c>
      <c r="N4181" s="29" t="str">
        <f>_xlfn.XLOOKUP($B4181,mapping!$G$2:$G$5,mapping!$H$2:$H$5,,0)</f>
        <v>Senior</v>
      </c>
      <c r="O4181" s="29" t="str">
        <f>_xlfn.XLOOKUP($J4181,mapping!$D$2:$D$56,mapping!$E$2:$E$56,,0)</f>
        <v>United States</v>
      </c>
      <c r="P4181" s="29" t="str">
        <f>_xlfn.XLOOKUP($K4181,mapping!$P$2:$P$4,mapping!$Q$2:$Q$4,,0)</f>
        <v>Large</v>
      </c>
      <c r="Q4181" s="29" t="str">
        <f>_xlfn.XLOOKUP($I4181,mapping!$M$2:$M$4,mapping!$N$2:$N$4,,0)</f>
        <v>On-site</v>
      </c>
    </row>
    <row r="4182" spans="1:17" x14ac:dyDescent="0.25">
      <c r="A4182" s="28">
        <v>2023</v>
      </c>
      <c r="B4182" s="29" t="s">
        <v>21</v>
      </c>
      <c r="C4182" s="29" t="s">
        <v>12</v>
      </c>
      <c r="D4182" s="29" t="s">
        <v>18</v>
      </c>
      <c r="E4182" s="28">
        <v>280000</v>
      </c>
      <c r="F4182" s="29" t="s">
        <v>14</v>
      </c>
      <c r="G4182" s="28">
        <v>280000</v>
      </c>
      <c r="H4182" s="29" t="s">
        <v>17</v>
      </c>
      <c r="I4182" s="28">
        <v>0</v>
      </c>
      <c r="J4182" s="29" t="s">
        <v>17</v>
      </c>
      <c r="K4182" s="29" t="s">
        <v>16</v>
      </c>
      <c r="L4182" s="29" t="str">
        <f>_xlfn.XLOOKUP($D4182,mapping!$B$2:$B$124,mapping!$A$2:$A$124,,0)</f>
        <v>Machine Learning Engineer</v>
      </c>
      <c r="M4182" s="29" t="str">
        <f>_xlfn.XLOOKUP($C4182,mapping!$J$2:$J$5,mapping!$K$2:$K$5,,0)</f>
        <v>Full-Time</v>
      </c>
      <c r="N4182" s="29" t="str">
        <f>_xlfn.XLOOKUP($B4182,mapping!$G$2:$G$5,mapping!$H$2:$H$5,,0)</f>
        <v>Senior</v>
      </c>
      <c r="O4182" s="29" t="str">
        <f>_xlfn.XLOOKUP($J4182,mapping!$D$2:$D$56,mapping!$E$2:$E$56,,0)</f>
        <v>United States</v>
      </c>
      <c r="P4182" s="29" t="str">
        <f>_xlfn.XLOOKUP($K4182,mapping!$P$2:$P$4,mapping!$Q$2:$Q$4,,0)</f>
        <v>Medium</v>
      </c>
      <c r="Q4182" s="29" t="str">
        <f>_xlfn.XLOOKUP($I4182,mapping!$M$2:$M$4,mapping!$N$2:$N$4,,0)</f>
        <v>On-site</v>
      </c>
    </row>
    <row r="4183" spans="1:17" x14ac:dyDescent="0.25">
      <c r="A4183" s="28">
        <v>2021</v>
      </c>
      <c r="B4183" s="29" t="s">
        <v>21</v>
      </c>
      <c r="C4183" s="29" t="s">
        <v>12</v>
      </c>
      <c r="D4183" s="29" t="s">
        <v>34</v>
      </c>
      <c r="E4183" s="28">
        <v>50000</v>
      </c>
      <c r="F4183" s="29" t="s">
        <v>14</v>
      </c>
      <c r="G4183" s="28">
        <v>50000</v>
      </c>
      <c r="H4183" s="29" t="s">
        <v>121</v>
      </c>
      <c r="I4183" s="28">
        <v>100</v>
      </c>
      <c r="J4183" s="29" t="s">
        <v>17</v>
      </c>
      <c r="K4183" s="29" t="s">
        <v>56</v>
      </c>
      <c r="L4183" s="29" t="str">
        <f>_xlfn.XLOOKUP($D4183,mapping!$B$2:$B$124,mapping!$A$2:$A$124,,0)</f>
        <v>Researcher</v>
      </c>
      <c r="M4183" s="29" t="str">
        <f>_xlfn.XLOOKUP($C4183,mapping!$J$2:$J$5,mapping!$K$2:$K$5,,0)</f>
        <v>Full-Time</v>
      </c>
      <c r="N4183" s="29" t="str">
        <f>_xlfn.XLOOKUP($B4183,mapping!$G$2:$G$5,mapping!$H$2:$H$5,,0)</f>
        <v>Senior</v>
      </c>
      <c r="O4183" s="29" t="str">
        <f>_xlfn.XLOOKUP($J4183,mapping!$D$2:$D$56,mapping!$E$2:$E$56,,0)</f>
        <v>United States</v>
      </c>
      <c r="P4183" s="29" t="str">
        <f>_xlfn.XLOOKUP($K4183,mapping!$P$2:$P$4,mapping!$Q$2:$Q$4,,0)</f>
        <v>Small</v>
      </c>
      <c r="Q4183" s="29" t="str">
        <f>_xlfn.XLOOKUP($I4183,mapping!$M$2:$M$4,mapping!$N$2:$N$4,,0)</f>
        <v>Remote</v>
      </c>
    </row>
    <row r="4184" spans="1:17" x14ac:dyDescent="0.25">
      <c r="A4184" s="28">
        <v>2023</v>
      </c>
      <c r="B4184" s="29" t="s">
        <v>29</v>
      </c>
      <c r="C4184" s="29" t="s">
        <v>12</v>
      </c>
      <c r="D4184" s="29" t="s">
        <v>26</v>
      </c>
      <c r="E4184" s="28">
        <v>35000</v>
      </c>
      <c r="F4184" s="29" t="s">
        <v>27</v>
      </c>
      <c r="G4184" s="28">
        <v>43064</v>
      </c>
      <c r="H4184" s="29" t="s">
        <v>28</v>
      </c>
      <c r="I4184" s="28">
        <v>100</v>
      </c>
      <c r="J4184" s="29" t="s">
        <v>28</v>
      </c>
      <c r="K4184" s="29" t="s">
        <v>16</v>
      </c>
      <c r="L4184" s="29" t="str">
        <f>_xlfn.XLOOKUP($D4184,mapping!$B$2:$B$124,mapping!$A$2:$A$124,,0)</f>
        <v>Data Engineer</v>
      </c>
      <c r="M4184" s="29" t="str">
        <f>_xlfn.XLOOKUP($C4184,mapping!$J$2:$J$5,mapping!$K$2:$K$5,,0)</f>
        <v>Full-Time</v>
      </c>
      <c r="N4184" s="29" t="str">
        <f>_xlfn.XLOOKUP($B4184,mapping!$G$2:$G$5,mapping!$H$2:$H$5,,0)</f>
        <v>Junior</v>
      </c>
      <c r="O4184" s="29" t="str">
        <f>_xlfn.XLOOKUP($J4184,mapping!$D$2:$D$56,mapping!$E$2:$E$56,,0)</f>
        <v>United Kingdom</v>
      </c>
      <c r="P4184" s="29" t="str">
        <f>_xlfn.XLOOKUP($K4184,mapping!$P$2:$P$4,mapping!$Q$2:$Q$4,,0)</f>
        <v>Medium</v>
      </c>
      <c r="Q4184" s="29" t="str">
        <f>_xlfn.XLOOKUP($I4184,mapping!$M$2:$M$4,mapping!$N$2:$N$4,,0)</f>
        <v>Remote</v>
      </c>
    </row>
    <row r="4185" spans="1:17" x14ac:dyDescent="0.25">
      <c r="A4185" s="28">
        <v>2024</v>
      </c>
      <c r="B4185" s="29" t="s">
        <v>21</v>
      </c>
      <c r="C4185" s="29" t="s">
        <v>12</v>
      </c>
      <c r="D4185" s="29" t="s">
        <v>22</v>
      </c>
      <c r="E4185" s="28">
        <v>273500</v>
      </c>
      <c r="F4185" s="29" t="s">
        <v>14</v>
      </c>
      <c r="G4185" s="28">
        <v>273500</v>
      </c>
      <c r="H4185" s="29" t="s">
        <v>17</v>
      </c>
      <c r="I4185" s="28">
        <v>0</v>
      </c>
      <c r="J4185" s="29" t="s">
        <v>17</v>
      </c>
      <c r="K4185" s="29" t="s">
        <v>16</v>
      </c>
      <c r="L4185" s="29" t="str">
        <f>_xlfn.XLOOKUP($D4185,mapping!$B$2:$B$124,mapping!$A$2:$A$124,,0)</f>
        <v>Data Scientist</v>
      </c>
      <c r="M4185" s="29" t="str">
        <f>_xlfn.XLOOKUP($C4185,mapping!$J$2:$J$5,mapping!$K$2:$K$5,,0)</f>
        <v>Full-Time</v>
      </c>
      <c r="N4185" s="29" t="str">
        <f>_xlfn.XLOOKUP($B4185,mapping!$G$2:$G$5,mapping!$H$2:$H$5,,0)</f>
        <v>Senior</v>
      </c>
      <c r="O4185" s="29" t="str">
        <f>_xlfn.XLOOKUP($J4185,mapping!$D$2:$D$56,mapping!$E$2:$E$56,,0)</f>
        <v>United States</v>
      </c>
      <c r="P4185" s="29" t="str">
        <f>_xlfn.XLOOKUP($K4185,mapping!$P$2:$P$4,mapping!$Q$2:$Q$4,,0)</f>
        <v>Medium</v>
      </c>
      <c r="Q4185" s="29" t="str">
        <f>_xlfn.XLOOKUP($I4185,mapping!$M$2:$M$4,mapping!$N$2:$N$4,,0)</f>
        <v>On-site</v>
      </c>
    </row>
    <row r="4186" spans="1:17" x14ac:dyDescent="0.25">
      <c r="A4186" s="28">
        <v>2023</v>
      </c>
      <c r="B4186" s="29" t="s">
        <v>11</v>
      </c>
      <c r="C4186" s="29" t="s">
        <v>12</v>
      </c>
      <c r="D4186" s="29" t="s">
        <v>26</v>
      </c>
      <c r="E4186" s="28">
        <v>146000</v>
      </c>
      <c r="F4186" s="29" t="s">
        <v>14</v>
      </c>
      <c r="G4186" s="28">
        <v>146000</v>
      </c>
      <c r="H4186" s="29" t="s">
        <v>17</v>
      </c>
      <c r="I4186" s="28">
        <v>0</v>
      </c>
      <c r="J4186" s="29" t="s">
        <v>17</v>
      </c>
      <c r="K4186" s="29" t="s">
        <v>16</v>
      </c>
      <c r="L4186" s="29" t="str">
        <f>_xlfn.XLOOKUP($D4186,mapping!$B$2:$B$124,mapping!$A$2:$A$124,,0)</f>
        <v>Data Engineer</v>
      </c>
      <c r="M4186" s="29" t="str">
        <f>_xlfn.XLOOKUP($C4186,mapping!$J$2:$J$5,mapping!$K$2:$K$5,,0)</f>
        <v>Full-Time</v>
      </c>
      <c r="N4186" s="29" t="str">
        <f>_xlfn.XLOOKUP($B4186,mapping!$G$2:$G$5,mapping!$H$2:$H$5,,0)</f>
        <v>Mid-Level</v>
      </c>
      <c r="O4186" s="29" t="str">
        <f>_xlfn.XLOOKUP($J4186,mapping!$D$2:$D$56,mapping!$E$2:$E$56,,0)</f>
        <v>United States</v>
      </c>
      <c r="P4186" s="29" t="str">
        <f>_xlfn.XLOOKUP($K4186,mapping!$P$2:$P$4,mapping!$Q$2:$Q$4,,0)</f>
        <v>Medium</v>
      </c>
      <c r="Q4186" s="29" t="str">
        <f>_xlfn.XLOOKUP($I4186,mapping!$M$2:$M$4,mapping!$N$2:$N$4,,0)</f>
        <v>On-site</v>
      </c>
    </row>
    <row r="4187" spans="1:17" x14ac:dyDescent="0.25">
      <c r="A4187" s="28">
        <v>2023</v>
      </c>
      <c r="B4187" s="29" t="s">
        <v>21</v>
      </c>
      <c r="C4187" s="29" t="s">
        <v>12</v>
      </c>
      <c r="D4187" s="29" t="s">
        <v>13</v>
      </c>
      <c r="E4187" s="28">
        <v>85500</v>
      </c>
      <c r="F4187" s="29" t="s">
        <v>14</v>
      </c>
      <c r="G4187" s="28">
        <v>85500</v>
      </c>
      <c r="H4187" s="29" t="s">
        <v>17</v>
      </c>
      <c r="I4187" s="28">
        <v>0</v>
      </c>
      <c r="J4187" s="29" t="s">
        <v>17</v>
      </c>
      <c r="K4187" s="29" t="s">
        <v>16</v>
      </c>
      <c r="L4187" s="29" t="str">
        <f>_xlfn.XLOOKUP($D4187,mapping!$B$2:$B$124,mapping!$A$2:$A$124,,0)</f>
        <v>Data Analyst</v>
      </c>
      <c r="M4187" s="29" t="str">
        <f>_xlfn.XLOOKUP($C4187,mapping!$J$2:$J$5,mapping!$K$2:$K$5,,0)</f>
        <v>Full-Time</v>
      </c>
      <c r="N4187" s="29" t="str">
        <f>_xlfn.XLOOKUP($B4187,mapping!$G$2:$G$5,mapping!$H$2:$H$5,,0)</f>
        <v>Senior</v>
      </c>
      <c r="O4187" s="29" t="str">
        <f>_xlfn.XLOOKUP($J4187,mapping!$D$2:$D$56,mapping!$E$2:$E$56,,0)</f>
        <v>United States</v>
      </c>
      <c r="P4187" s="29" t="str">
        <f>_xlfn.XLOOKUP($K4187,mapping!$P$2:$P$4,mapping!$Q$2:$Q$4,,0)</f>
        <v>Medium</v>
      </c>
      <c r="Q4187" s="29" t="str">
        <f>_xlfn.XLOOKUP($I4187,mapping!$M$2:$M$4,mapping!$N$2:$N$4,,0)</f>
        <v>On-site</v>
      </c>
    </row>
    <row r="4188" spans="1:17" x14ac:dyDescent="0.25">
      <c r="A4188" s="28">
        <v>2023</v>
      </c>
      <c r="B4188" s="29" t="s">
        <v>11</v>
      </c>
      <c r="C4188" s="29" t="s">
        <v>12</v>
      </c>
      <c r="D4188" s="29" t="s">
        <v>18</v>
      </c>
      <c r="E4188" s="28">
        <v>180000</v>
      </c>
      <c r="F4188" s="29" t="s">
        <v>14</v>
      </c>
      <c r="G4188" s="28">
        <v>180000</v>
      </c>
      <c r="H4188" s="29" t="s">
        <v>17</v>
      </c>
      <c r="I4188" s="28">
        <v>100</v>
      </c>
      <c r="J4188" s="29" t="s">
        <v>17</v>
      </c>
      <c r="K4188" s="29" t="s">
        <v>16</v>
      </c>
      <c r="L4188" s="29" t="str">
        <f>_xlfn.XLOOKUP($D4188,mapping!$B$2:$B$124,mapping!$A$2:$A$124,,0)</f>
        <v>Machine Learning Engineer</v>
      </c>
      <c r="M4188" s="29" t="str">
        <f>_xlfn.XLOOKUP($C4188,mapping!$J$2:$J$5,mapping!$K$2:$K$5,,0)</f>
        <v>Full-Time</v>
      </c>
      <c r="N4188" s="29" t="str">
        <f>_xlfn.XLOOKUP($B4188,mapping!$G$2:$G$5,mapping!$H$2:$H$5,,0)</f>
        <v>Mid-Level</v>
      </c>
      <c r="O4188" s="29" t="str">
        <f>_xlfn.XLOOKUP($J4188,mapping!$D$2:$D$56,mapping!$E$2:$E$56,,0)</f>
        <v>United States</v>
      </c>
      <c r="P4188" s="29" t="str">
        <f>_xlfn.XLOOKUP($K4188,mapping!$P$2:$P$4,mapping!$Q$2:$Q$4,,0)</f>
        <v>Medium</v>
      </c>
      <c r="Q4188" s="29" t="str">
        <f>_xlfn.XLOOKUP($I4188,mapping!$M$2:$M$4,mapping!$N$2:$N$4,,0)</f>
        <v>Remote</v>
      </c>
    </row>
    <row r="4189" spans="1:17" x14ac:dyDescent="0.25">
      <c r="A4189" s="28">
        <v>2024</v>
      </c>
      <c r="B4189" s="29" t="s">
        <v>21</v>
      </c>
      <c r="C4189" s="29" t="s">
        <v>12</v>
      </c>
      <c r="D4189" s="29" t="s">
        <v>13</v>
      </c>
      <c r="E4189" s="28">
        <v>82000</v>
      </c>
      <c r="F4189" s="29" t="s">
        <v>14</v>
      </c>
      <c r="G4189" s="28">
        <v>82000</v>
      </c>
      <c r="H4189" s="29" t="s">
        <v>17</v>
      </c>
      <c r="I4189" s="28">
        <v>0</v>
      </c>
      <c r="J4189" s="29" t="s">
        <v>17</v>
      </c>
      <c r="K4189" s="29" t="s">
        <v>16</v>
      </c>
      <c r="L4189" s="29" t="str">
        <f>_xlfn.XLOOKUP($D4189,mapping!$B$2:$B$124,mapping!$A$2:$A$124,,0)</f>
        <v>Data Analyst</v>
      </c>
      <c r="M4189" s="29" t="str">
        <f>_xlfn.XLOOKUP($C4189,mapping!$J$2:$J$5,mapping!$K$2:$K$5,,0)</f>
        <v>Full-Time</v>
      </c>
      <c r="N4189" s="29" t="str">
        <f>_xlfn.XLOOKUP($B4189,mapping!$G$2:$G$5,mapping!$H$2:$H$5,,0)</f>
        <v>Senior</v>
      </c>
      <c r="O4189" s="29" t="str">
        <f>_xlfn.XLOOKUP($J4189,mapping!$D$2:$D$56,mapping!$E$2:$E$56,,0)</f>
        <v>United States</v>
      </c>
      <c r="P4189" s="29" t="str">
        <f>_xlfn.XLOOKUP($K4189,mapping!$P$2:$P$4,mapping!$Q$2:$Q$4,,0)</f>
        <v>Medium</v>
      </c>
      <c r="Q4189" s="29" t="str">
        <f>_xlfn.XLOOKUP($I4189,mapping!$M$2:$M$4,mapping!$N$2:$N$4,,0)</f>
        <v>On-site</v>
      </c>
    </row>
    <row r="4190" spans="1:17" x14ac:dyDescent="0.25">
      <c r="A4190" s="28">
        <v>2024</v>
      </c>
      <c r="B4190" s="29" t="s">
        <v>21</v>
      </c>
      <c r="C4190" s="29" t="s">
        <v>12</v>
      </c>
      <c r="D4190" s="29" t="s">
        <v>86</v>
      </c>
      <c r="E4190" s="28">
        <v>147500</v>
      </c>
      <c r="F4190" s="29" t="s">
        <v>14</v>
      </c>
      <c r="G4190" s="28">
        <v>147500</v>
      </c>
      <c r="H4190" s="29" t="s">
        <v>17</v>
      </c>
      <c r="I4190" s="28">
        <v>100</v>
      </c>
      <c r="J4190" s="29" t="s">
        <v>17</v>
      </c>
      <c r="K4190" s="29" t="s">
        <v>16</v>
      </c>
      <c r="L4190" s="29" t="str">
        <f>_xlfn.XLOOKUP($D4190,mapping!$B$2:$B$124,mapping!$A$2:$A$124,,0)</f>
        <v>Business Intelligence</v>
      </c>
      <c r="M4190" s="29" t="str">
        <f>_xlfn.XLOOKUP($C4190,mapping!$J$2:$J$5,mapping!$K$2:$K$5,,0)</f>
        <v>Full-Time</v>
      </c>
      <c r="N4190" s="29" t="str">
        <f>_xlfn.XLOOKUP($B4190,mapping!$G$2:$G$5,mapping!$H$2:$H$5,,0)</f>
        <v>Senior</v>
      </c>
      <c r="O4190" s="29" t="str">
        <f>_xlfn.XLOOKUP($J4190,mapping!$D$2:$D$56,mapping!$E$2:$E$56,,0)</f>
        <v>United States</v>
      </c>
      <c r="P4190" s="29" t="str">
        <f>_xlfn.XLOOKUP($K4190,mapping!$P$2:$P$4,mapping!$Q$2:$Q$4,,0)</f>
        <v>Medium</v>
      </c>
      <c r="Q4190" s="29" t="str">
        <f>_xlfn.XLOOKUP($I4190,mapping!$M$2:$M$4,mapping!$N$2:$N$4,,0)</f>
        <v>Remote</v>
      </c>
    </row>
    <row r="4191" spans="1:17" x14ac:dyDescent="0.25">
      <c r="A4191" s="28">
        <v>2023</v>
      </c>
      <c r="B4191" s="29" t="s">
        <v>11</v>
      </c>
      <c r="C4191" s="29" t="s">
        <v>12</v>
      </c>
      <c r="D4191" s="29" t="s">
        <v>34</v>
      </c>
      <c r="E4191" s="28">
        <v>102000</v>
      </c>
      <c r="F4191" s="29" t="s">
        <v>14</v>
      </c>
      <c r="G4191" s="28">
        <v>102000</v>
      </c>
      <c r="H4191" s="29" t="s">
        <v>17</v>
      </c>
      <c r="I4191" s="28">
        <v>0</v>
      </c>
      <c r="J4191" s="29" t="s">
        <v>17</v>
      </c>
      <c r="K4191" s="29" t="s">
        <v>16</v>
      </c>
      <c r="L4191" s="29" t="str">
        <f>_xlfn.XLOOKUP($D4191,mapping!$B$2:$B$124,mapping!$A$2:$A$124,,0)</f>
        <v>Researcher</v>
      </c>
      <c r="M4191" s="29" t="str">
        <f>_xlfn.XLOOKUP($C4191,mapping!$J$2:$J$5,mapping!$K$2:$K$5,,0)</f>
        <v>Full-Time</v>
      </c>
      <c r="N4191" s="29" t="str">
        <f>_xlfn.XLOOKUP($B4191,mapping!$G$2:$G$5,mapping!$H$2:$H$5,,0)</f>
        <v>Mid-Level</v>
      </c>
      <c r="O4191" s="29" t="str">
        <f>_xlfn.XLOOKUP($J4191,mapping!$D$2:$D$56,mapping!$E$2:$E$56,,0)</f>
        <v>United States</v>
      </c>
      <c r="P4191" s="29" t="str">
        <f>_xlfn.XLOOKUP($K4191,mapping!$P$2:$P$4,mapping!$Q$2:$Q$4,,0)</f>
        <v>Medium</v>
      </c>
      <c r="Q4191" s="29" t="str">
        <f>_xlfn.XLOOKUP($I4191,mapping!$M$2:$M$4,mapping!$N$2:$N$4,,0)</f>
        <v>On-site</v>
      </c>
    </row>
    <row r="4192" spans="1:17" x14ac:dyDescent="0.25">
      <c r="A4192" s="28">
        <v>2023</v>
      </c>
      <c r="B4192" s="29" t="s">
        <v>25</v>
      </c>
      <c r="C4192" s="29" t="s">
        <v>12</v>
      </c>
      <c r="D4192" s="29" t="s">
        <v>76</v>
      </c>
      <c r="E4192" s="28">
        <v>329500</v>
      </c>
      <c r="F4192" s="29" t="s">
        <v>14</v>
      </c>
      <c r="G4192" s="28">
        <v>329500</v>
      </c>
      <c r="H4192" s="29" t="s">
        <v>17</v>
      </c>
      <c r="I4192" s="28">
        <v>0</v>
      </c>
      <c r="J4192" s="29" t="s">
        <v>17</v>
      </c>
      <c r="K4192" s="29" t="s">
        <v>16</v>
      </c>
      <c r="L4192" s="29" t="str">
        <f>_xlfn.XLOOKUP($D4192,mapping!$B$2:$B$124,mapping!$A$2:$A$124,,0)</f>
        <v>Data Manager</v>
      </c>
      <c r="M4192" s="29" t="str">
        <f>_xlfn.XLOOKUP($C4192,mapping!$J$2:$J$5,mapping!$K$2:$K$5,,0)</f>
        <v>Full-Time</v>
      </c>
      <c r="N4192" s="29" t="str">
        <f>_xlfn.XLOOKUP($B4192,mapping!$G$2:$G$5,mapping!$H$2:$H$5,,0)</f>
        <v>Executive</v>
      </c>
      <c r="O4192" s="29" t="str">
        <f>_xlfn.XLOOKUP($J4192,mapping!$D$2:$D$56,mapping!$E$2:$E$56,,0)</f>
        <v>United States</v>
      </c>
      <c r="P4192" s="29" t="str">
        <f>_xlfn.XLOOKUP($K4192,mapping!$P$2:$P$4,mapping!$Q$2:$Q$4,,0)</f>
        <v>Medium</v>
      </c>
      <c r="Q4192" s="29" t="str">
        <f>_xlfn.XLOOKUP($I4192,mapping!$M$2:$M$4,mapping!$N$2:$N$4,,0)</f>
        <v>On-site</v>
      </c>
    </row>
    <row r="4193" spans="1:17" x14ac:dyDescent="0.25">
      <c r="A4193" s="28">
        <v>2023</v>
      </c>
      <c r="B4193" s="29" t="s">
        <v>21</v>
      </c>
      <c r="C4193" s="29" t="s">
        <v>12</v>
      </c>
      <c r="D4193" s="29" t="s">
        <v>18</v>
      </c>
      <c r="E4193" s="28">
        <v>218000</v>
      </c>
      <c r="F4193" s="29" t="s">
        <v>14</v>
      </c>
      <c r="G4193" s="28">
        <v>218000</v>
      </c>
      <c r="H4193" s="29" t="s">
        <v>17</v>
      </c>
      <c r="I4193" s="28">
        <v>100</v>
      </c>
      <c r="J4193" s="29" t="s">
        <v>17</v>
      </c>
      <c r="K4193" s="29" t="s">
        <v>16</v>
      </c>
      <c r="L4193" s="29" t="str">
        <f>_xlfn.XLOOKUP($D4193,mapping!$B$2:$B$124,mapping!$A$2:$A$124,,0)</f>
        <v>Machine Learning Engineer</v>
      </c>
      <c r="M4193" s="29" t="str">
        <f>_xlfn.XLOOKUP($C4193,mapping!$J$2:$J$5,mapping!$K$2:$K$5,,0)</f>
        <v>Full-Time</v>
      </c>
      <c r="N4193" s="29" t="str">
        <f>_xlfn.XLOOKUP($B4193,mapping!$G$2:$G$5,mapping!$H$2:$H$5,,0)</f>
        <v>Senior</v>
      </c>
      <c r="O4193" s="29" t="str">
        <f>_xlfn.XLOOKUP($J4193,mapping!$D$2:$D$56,mapping!$E$2:$E$56,,0)</f>
        <v>United States</v>
      </c>
      <c r="P4193" s="29" t="str">
        <f>_xlfn.XLOOKUP($K4193,mapping!$P$2:$P$4,mapping!$Q$2:$Q$4,,0)</f>
        <v>Medium</v>
      </c>
      <c r="Q4193" s="29" t="str">
        <f>_xlfn.XLOOKUP($I4193,mapping!$M$2:$M$4,mapping!$N$2:$N$4,,0)</f>
        <v>Remote</v>
      </c>
    </row>
    <row r="4194" spans="1:17" x14ac:dyDescent="0.25">
      <c r="A4194" s="28">
        <v>2024</v>
      </c>
      <c r="B4194" s="29" t="s">
        <v>21</v>
      </c>
      <c r="C4194" s="29" t="s">
        <v>12</v>
      </c>
      <c r="D4194" s="29" t="s">
        <v>96</v>
      </c>
      <c r="E4194" s="28">
        <v>134900</v>
      </c>
      <c r="F4194" s="29" t="s">
        <v>14</v>
      </c>
      <c r="G4194" s="28">
        <v>134900</v>
      </c>
      <c r="H4194" s="29" t="s">
        <v>17</v>
      </c>
      <c r="I4194" s="28">
        <v>0</v>
      </c>
      <c r="J4194" s="29" t="s">
        <v>17</v>
      </c>
      <c r="K4194" s="29" t="s">
        <v>16</v>
      </c>
      <c r="L4194" s="29" t="str">
        <f>_xlfn.XLOOKUP($D4194,mapping!$B$2:$B$124,mapping!$A$2:$A$124,,0)</f>
        <v>Business Intelligence</v>
      </c>
      <c r="M4194" s="29" t="str">
        <f>_xlfn.XLOOKUP($C4194,mapping!$J$2:$J$5,mapping!$K$2:$K$5,,0)</f>
        <v>Full-Time</v>
      </c>
      <c r="N4194" s="29" t="str">
        <f>_xlfn.XLOOKUP($B4194,mapping!$G$2:$G$5,mapping!$H$2:$H$5,,0)</f>
        <v>Senior</v>
      </c>
      <c r="O4194" s="29" t="str">
        <f>_xlfn.XLOOKUP($J4194,mapping!$D$2:$D$56,mapping!$E$2:$E$56,,0)</f>
        <v>United States</v>
      </c>
      <c r="P4194" s="29" t="str">
        <f>_xlfn.XLOOKUP($K4194,mapping!$P$2:$P$4,mapping!$Q$2:$Q$4,,0)</f>
        <v>Medium</v>
      </c>
      <c r="Q4194" s="29" t="str">
        <f>_xlfn.XLOOKUP($I4194,mapping!$M$2:$M$4,mapping!$N$2:$N$4,,0)</f>
        <v>On-site</v>
      </c>
    </row>
    <row r="4195" spans="1:17" x14ac:dyDescent="0.25">
      <c r="A4195" s="28">
        <v>2022</v>
      </c>
      <c r="B4195" s="29" t="s">
        <v>11</v>
      </c>
      <c r="C4195" s="29" t="s">
        <v>12</v>
      </c>
      <c r="D4195" s="29" t="s">
        <v>150</v>
      </c>
      <c r="E4195" s="28">
        <v>1440000</v>
      </c>
      <c r="F4195" s="29" t="s">
        <v>37</v>
      </c>
      <c r="G4195" s="28">
        <v>18314</v>
      </c>
      <c r="H4195" s="29" t="s">
        <v>38</v>
      </c>
      <c r="I4195" s="28">
        <v>50</v>
      </c>
      <c r="J4195" s="29" t="s">
        <v>38</v>
      </c>
      <c r="K4195" s="29" t="s">
        <v>33</v>
      </c>
      <c r="L4195" s="29" t="str">
        <f>_xlfn.XLOOKUP($D4195,mapping!$B$2:$B$124,mapping!$A$2:$A$124,,0)</f>
        <v>Data Analyst</v>
      </c>
      <c r="M4195" s="29" t="str">
        <f>_xlfn.XLOOKUP($C4195,mapping!$J$2:$J$5,mapping!$K$2:$K$5,,0)</f>
        <v>Full-Time</v>
      </c>
      <c r="N4195" s="29" t="str">
        <f>_xlfn.XLOOKUP($B4195,mapping!$G$2:$G$5,mapping!$H$2:$H$5,,0)</f>
        <v>Mid-Level</v>
      </c>
      <c r="O4195" s="29" t="str">
        <f>_xlfn.XLOOKUP($J4195,mapping!$D$2:$D$56,mapping!$E$2:$E$56,,0)</f>
        <v>India</v>
      </c>
      <c r="P4195" s="29" t="str">
        <f>_xlfn.XLOOKUP($K4195,mapping!$P$2:$P$4,mapping!$Q$2:$Q$4,,0)</f>
        <v>Large</v>
      </c>
      <c r="Q4195" s="29" t="str">
        <f>_xlfn.XLOOKUP($I4195,mapping!$M$2:$M$4,mapping!$N$2:$N$4,,0)</f>
        <v>Hybrid</v>
      </c>
    </row>
    <row r="4196" spans="1:17" x14ac:dyDescent="0.25">
      <c r="A4196" s="28">
        <v>2022</v>
      </c>
      <c r="B4196" s="29" t="s">
        <v>21</v>
      </c>
      <c r="C4196" s="29" t="s">
        <v>12</v>
      </c>
      <c r="D4196" s="29" t="s">
        <v>22</v>
      </c>
      <c r="E4196" s="28">
        <v>180000</v>
      </c>
      <c r="F4196" s="29" t="s">
        <v>14</v>
      </c>
      <c r="G4196" s="28">
        <v>180000</v>
      </c>
      <c r="H4196" s="29" t="s">
        <v>17</v>
      </c>
      <c r="I4196" s="28">
        <v>100</v>
      </c>
      <c r="J4196" s="29" t="s">
        <v>17</v>
      </c>
      <c r="K4196" s="29" t="s">
        <v>16</v>
      </c>
      <c r="L4196" s="29" t="str">
        <f>_xlfn.XLOOKUP($D4196,mapping!$B$2:$B$124,mapping!$A$2:$A$124,,0)</f>
        <v>Data Scientist</v>
      </c>
      <c r="M4196" s="29" t="str">
        <f>_xlfn.XLOOKUP($C4196,mapping!$J$2:$J$5,mapping!$K$2:$K$5,,0)</f>
        <v>Full-Time</v>
      </c>
      <c r="N4196" s="29" t="str">
        <f>_xlfn.XLOOKUP($B4196,mapping!$G$2:$G$5,mapping!$H$2:$H$5,,0)</f>
        <v>Senior</v>
      </c>
      <c r="O4196" s="29" t="str">
        <f>_xlfn.XLOOKUP($J4196,mapping!$D$2:$D$56,mapping!$E$2:$E$56,,0)</f>
        <v>United States</v>
      </c>
      <c r="P4196" s="29" t="str">
        <f>_xlfn.XLOOKUP($K4196,mapping!$P$2:$P$4,mapping!$Q$2:$Q$4,,0)</f>
        <v>Medium</v>
      </c>
      <c r="Q4196" s="29" t="str">
        <f>_xlfn.XLOOKUP($I4196,mapping!$M$2:$M$4,mapping!$N$2:$N$4,,0)</f>
        <v>Remote</v>
      </c>
    </row>
    <row r="4197" spans="1:17" x14ac:dyDescent="0.25">
      <c r="A4197" s="28">
        <v>2020</v>
      </c>
      <c r="B4197" s="29" t="s">
        <v>11</v>
      </c>
      <c r="C4197" s="29" t="s">
        <v>12</v>
      </c>
      <c r="D4197" s="29" t="s">
        <v>170</v>
      </c>
      <c r="E4197" s="28">
        <v>115000</v>
      </c>
      <c r="F4197" s="29" t="s">
        <v>14</v>
      </c>
      <c r="G4197" s="28">
        <v>115000</v>
      </c>
      <c r="H4197" s="29" t="s">
        <v>184</v>
      </c>
      <c r="I4197" s="28">
        <v>0</v>
      </c>
      <c r="J4197" s="29" t="s">
        <v>184</v>
      </c>
      <c r="K4197" s="29" t="s">
        <v>33</v>
      </c>
      <c r="L4197" s="29" t="str">
        <f>_xlfn.XLOOKUP($D4197,mapping!$B$2:$B$124,mapping!$A$2:$A$124,,0)</f>
        <v>Data Scientist</v>
      </c>
      <c r="M4197" s="29" t="str">
        <f>_xlfn.XLOOKUP($C4197,mapping!$J$2:$J$5,mapping!$K$2:$K$5,,0)</f>
        <v>Full-Time</v>
      </c>
      <c r="N4197" s="29" t="str">
        <f>_xlfn.XLOOKUP($B4197,mapping!$G$2:$G$5,mapping!$H$2:$H$5,,0)</f>
        <v>Mid-Level</v>
      </c>
      <c r="O4197" s="29" t="str">
        <f>_xlfn.XLOOKUP($J4197,mapping!$D$2:$D$56,mapping!$E$2:$E$56,,0)</f>
        <v>United Arab Emirates</v>
      </c>
      <c r="P4197" s="29" t="str">
        <f>_xlfn.XLOOKUP($K4197,mapping!$P$2:$P$4,mapping!$Q$2:$Q$4,,0)</f>
        <v>Large</v>
      </c>
      <c r="Q4197" s="29" t="str">
        <f>_xlfn.XLOOKUP($I4197,mapping!$M$2:$M$4,mapping!$N$2:$N$4,,0)</f>
        <v>On-site</v>
      </c>
    </row>
    <row r="4198" spans="1:17" x14ac:dyDescent="0.25">
      <c r="A4198" s="28">
        <v>2023</v>
      </c>
      <c r="B4198" s="29" t="s">
        <v>25</v>
      </c>
      <c r="C4198" s="29" t="s">
        <v>12</v>
      </c>
      <c r="D4198" s="29" t="s">
        <v>26</v>
      </c>
      <c r="E4198" s="28">
        <v>135000</v>
      </c>
      <c r="F4198" s="29" t="s">
        <v>14</v>
      </c>
      <c r="G4198" s="28">
        <v>135000</v>
      </c>
      <c r="H4198" s="29" t="s">
        <v>17</v>
      </c>
      <c r="I4198" s="28">
        <v>0</v>
      </c>
      <c r="J4198" s="29" t="s">
        <v>17</v>
      </c>
      <c r="K4198" s="29" t="s">
        <v>16</v>
      </c>
      <c r="L4198" s="29" t="str">
        <f>_xlfn.XLOOKUP($D4198,mapping!$B$2:$B$124,mapping!$A$2:$A$124,,0)</f>
        <v>Data Engineer</v>
      </c>
      <c r="M4198" s="29" t="str">
        <f>_xlfn.XLOOKUP($C4198,mapping!$J$2:$J$5,mapping!$K$2:$K$5,,0)</f>
        <v>Full-Time</v>
      </c>
      <c r="N4198" s="29" t="str">
        <f>_xlfn.XLOOKUP($B4198,mapping!$G$2:$G$5,mapping!$H$2:$H$5,,0)</f>
        <v>Executive</v>
      </c>
      <c r="O4198" s="29" t="str">
        <f>_xlfn.XLOOKUP($J4198,mapping!$D$2:$D$56,mapping!$E$2:$E$56,,0)</f>
        <v>United States</v>
      </c>
      <c r="P4198" s="29" t="str">
        <f>_xlfn.XLOOKUP($K4198,mapping!$P$2:$P$4,mapping!$Q$2:$Q$4,,0)</f>
        <v>Medium</v>
      </c>
      <c r="Q4198" s="29" t="str">
        <f>_xlfn.XLOOKUP($I4198,mapping!$M$2:$M$4,mapping!$N$2:$N$4,,0)</f>
        <v>On-site</v>
      </c>
    </row>
    <row r="4199" spans="1:17" x14ac:dyDescent="0.25">
      <c r="A4199" s="28">
        <v>2024</v>
      </c>
      <c r="B4199" s="29" t="s">
        <v>21</v>
      </c>
      <c r="C4199" s="29" t="s">
        <v>12</v>
      </c>
      <c r="D4199" s="29" t="s">
        <v>176</v>
      </c>
      <c r="E4199" s="28">
        <v>71000</v>
      </c>
      <c r="F4199" s="29" t="s">
        <v>14</v>
      </c>
      <c r="G4199" s="28">
        <v>71000</v>
      </c>
      <c r="H4199" s="29" t="s">
        <v>45</v>
      </c>
      <c r="I4199" s="28">
        <v>0</v>
      </c>
      <c r="J4199" s="29" t="s">
        <v>45</v>
      </c>
      <c r="K4199" s="29" t="s">
        <v>16</v>
      </c>
      <c r="L4199" s="29" t="str">
        <f>_xlfn.XLOOKUP($D4199,mapping!$B$2:$B$124,mapping!$A$2:$A$124,,0)</f>
        <v>Data Engineer</v>
      </c>
      <c r="M4199" s="29" t="str">
        <f>_xlfn.XLOOKUP($C4199,mapping!$J$2:$J$5,mapping!$K$2:$K$5,,0)</f>
        <v>Full-Time</v>
      </c>
      <c r="N4199" s="29" t="str">
        <f>_xlfn.XLOOKUP($B4199,mapping!$G$2:$G$5,mapping!$H$2:$H$5,,0)</f>
        <v>Senior</v>
      </c>
      <c r="O4199" s="29" t="str">
        <f>_xlfn.XLOOKUP($J4199,mapping!$D$2:$D$56,mapping!$E$2:$E$56,,0)</f>
        <v>Canada</v>
      </c>
      <c r="P4199" s="29" t="str">
        <f>_xlfn.XLOOKUP($K4199,mapping!$P$2:$P$4,mapping!$Q$2:$Q$4,,0)</f>
        <v>Medium</v>
      </c>
      <c r="Q4199" s="29" t="str">
        <f>_xlfn.XLOOKUP($I4199,mapping!$M$2:$M$4,mapping!$N$2:$N$4,,0)</f>
        <v>On-site</v>
      </c>
    </row>
    <row r="4200" spans="1:17" x14ac:dyDescent="0.25">
      <c r="A4200" s="28">
        <v>2020</v>
      </c>
      <c r="B4200" s="29" t="s">
        <v>11</v>
      </c>
      <c r="C4200" s="29" t="s">
        <v>12</v>
      </c>
      <c r="D4200" s="29" t="s">
        <v>34</v>
      </c>
      <c r="E4200" s="28">
        <v>450000</v>
      </c>
      <c r="F4200" s="29" t="s">
        <v>14</v>
      </c>
      <c r="G4200" s="28">
        <v>450000</v>
      </c>
      <c r="H4200" s="29" t="s">
        <v>17</v>
      </c>
      <c r="I4200" s="28">
        <v>0</v>
      </c>
      <c r="J4200" s="29" t="s">
        <v>17</v>
      </c>
      <c r="K4200" s="29" t="s">
        <v>16</v>
      </c>
      <c r="L4200" s="29" t="str">
        <f>_xlfn.XLOOKUP($D4200,mapping!$B$2:$B$124,mapping!$A$2:$A$124,,0)</f>
        <v>Researcher</v>
      </c>
      <c r="M4200" s="29" t="str">
        <f>_xlfn.XLOOKUP($C4200,mapping!$J$2:$J$5,mapping!$K$2:$K$5,,0)</f>
        <v>Full-Time</v>
      </c>
      <c r="N4200" s="29" t="str">
        <f>_xlfn.XLOOKUP($B4200,mapping!$G$2:$G$5,mapping!$H$2:$H$5,,0)</f>
        <v>Mid-Level</v>
      </c>
      <c r="O4200" s="29" t="str">
        <f>_xlfn.XLOOKUP($J4200,mapping!$D$2:$D$56,mapping!$E$2:$E$56,,0)</f>
        <v>United States</v>
      </c>
      <c r="P4200" s="29" t="str">
        <f>_xlfn.XLOOKUP($K4200,mapping!$P$2:$P$4,mapping!$Q$2:$Q$4,,0)</f>
        <v>Medium</v>
      </c>
      <c r="Q4200" s="29" t="str">
        <f>_xlfn.XLOOKUP($I4200,mapping!$M$2:$M$4,mapping!$N$2:$N$4,,0)</f>
        <v>On-site</v>
      </c>
    </row>
    <row r="4201" spans="1:17" x14ac:dyDescent="0.25">
      <c r="A4201" s="28">
        <v>2023</v>
      </c>
      <c r="B4201" s="29" t="s">
        <v>25</v>
      </c>
      <c r="C4201" s="29" t="s">
        <v>12</v>
      </c>
      <c r="D4201" s="29" t="s">
        <v>22</v>
      </c>
      <c r="E4201" s="28">
        <v>200000</v>
      </c>
      <c r="F4201" s="29" t="s">
        <v>14</v>
      </c>
      <c r="G4201" s="28">
        <v>200000</v>
      </c>
      <c r="H4201" s="29" t="s">
        <v>17</v>
      </c>
      <c r="I4201" s="28">
        <v>0</v>
      </c>
      <c r="J4201" s="29" t="s">
        <v>17</v>
      </c>
      <c r="K4201" s="29" t="s">
        <v>16</v>
      </c>
      <c r="L4201" s="29" t="str">
        <f>_xlfn.XLOOKUP($D4201,mapping!$B$2:$B$124,mapping!$A$2:$A$124,,0)</f>
        <v>Data Scientist</v>
      </c>
      <c r="M4201" s="29" t="str">
        <f>_xlfn.XLOOKUP($C4201,mapping!$J$2:$J$5,mapping!$K$2:$K$5,,0)</f>
        <v>Full-Time</v>
      </c>
      <c r="N4201" s="29" t="str">
        <f>_xlfn.XLOOKUP($B4201,mapping!$G$2:$G$5,mapping!$H$2:$H$5,,0)</f>
        <v>Executive</v>
      </c>
      <c r="O4201" s="29" t="str">
        <f>_xlfn.XLOOKUP($J4201,mapping!$D$2:$D$56,mapping!$E$2:$E$56,,0)</f>
        <v>United States</v>
      </c>
      <c r="P4201" s="29" t="str">
        <f>_xlfn.XLOOKUP($K4201,mapping!$P$2:$P$4,mapping!$Q$2:$Q$4,,0)</f>
        <v>Medium</v>
      </c>
      <c r="Q4201" s="29" t="str">
        <f>_xlfn.XLOOKUP($I4201,mapping!$M$2:$M$4,mapping!$N$2:$N$4,,0)</f>
        <v>On-site</v>
      </c>
    </row>
    <row r="4202" spans="1:17" x14ac:dyDescent="0.25">
      <c r="A4202" s="28">
        <v>2022</v>
      </c>
      <c r="B4202" s="29" t="s">
        <v>21</v>
      </c>
      <c r="C4202" s="29" t="s">
        <v>12</v>
      </c>
      <c r="D4202" s="29" t="s">
        <v>13</v>
      </c>
      <c r="E4202" s="28">
        <v>68400</v>
      </c>
      <c r="F4202" s="29" t="s">
        <v>14</v>
      </c>
      <c r="G4202" s="28">
        <v>68400</v>
      </c>
      <c r="H4202" s="29" t="s">
        <v>17</v>
      </c>
      <c r="I4202" s="28">
        <v>100</v>
      </c>
      <c r="J4202" s="29" t="s">
        <v>17</v>
      </c>
      <c r="K4202" s="29" t="s">
        <v>16</v>
      </c>
      <c r="L4202" s="29" t="str">
        <f>_xlfn.XLOOKUP($D4202,mapping!$B$2:$B$124,mapping!$A$2:$A$124,,0)</f>
        <v>Data Analyst</v>
      </c>
      <c r="M4202" s="29" t="str">
        <f>_xlfn.XLOOKUP($C4202,mapping!$J$2:$J$5,mapping!$K$2:$K$5,,0)</f>
        <v>Full-Time</v>
      </c>
      <c r="N4202" s="29" t="str">
        <f>_xlfn.XLOOKUP($B4202,mapping!$G$2:$G$5,mapping!$H$2:$H$5,,0)</f>
        <v>Senior</v>
      </c>
      <c r="O4202" s="29" t="str">
        <f>_xlfn.XLOOKUP($J4202,mapping!$D$2:$D$56,mapping!$E$2:$E$56,,0)</f>
        <v>United States</v>
      </c>
      <c r="P4202" s="29" t="str">
        <f>_xlfn.XLOOKUP($K4202,mapping!$P$2:$P$4,mapping!$Q$2:$Q$4,,0)</f>
        <v>Medium</v>
      </c>
      <c r="Q4202" s="29" t="str">
        <f>_xlfn.XLOOKUP($I4202,mapping!$M$2:$M$4,mapping!$N$2:$N$4,,0)</f>
        <v>Remote</v>
      </c>
    </row>
    <row r="4203" spans="1:17" x14ac:dyDescent="0.25">
      <c r="A4203" s="28">
        <v>2022</v>
      </c>
      <c r="B4203" s="29" t="s">
        <v>21</v>
      </c>
      <c r="C4203" s="29" t="s">
        <v>12</v>
      </c>
      <c r="D4203" s="29" t="s">
        <v>13</v>
      </c>
      <c r="E4203" s="28">
        <v>95000</v>
      </c>
      <c r="F4203" s="29" t="s">
        <v>14</v>
      </c>
      <c r="G4203" s="28">
        <v>95000</v>
      </c>
      <c r="H4203" s="29" t="s">
        <v>17</v>
      </c>
      <c r="I4203" s="28">
        <v>0</v>
      </c>
      <c r="J4203" s="29" t="s">
        <v>17</v>
      </c>
      <c r="K4203" s="29" t="s">
        <v>16</v>
      </c>
      <c r="L4203" s="29" t="str">
        <f>_xlfn.XLOOKUP($D4203,mapping!$B$2:$B$124,mapping!$A$2:$A$124,,0)</f>
        <v>Data Analyst</v>
      </c>
      <c r="M4203" s="29" t="str">
        <f>_xlfn.XLOOKUP($C4203,mapping!$J$2:$J$5,mapping!$K$2:$K$5,,0)</f>
        <v>Full-Time</v>
      </c>
      <c r="N4203" s="29" t="str">
        <f>_xlfn.XLOOKUP($B4203,mapping!$G$2:$G$5,mapping!$H$2:$H$5,,0)</f>
        <v>Senior</v>
      </c>
      <c r="O4203" s="29" t="str">
        <f>_xlfn.XLOOKUP($J4203,mapping!$D$2:$D$56,mapping!$E$2:$E$56,,0)</f>
        <v>United States</v>
      </c>
      <c r="P4203" s="29" t="str">
        <f>_xlfn.XLOOKUP($K4203,mapping!$P$2:$P$4,mapping!$Q$2:$Q$4,,0)</f>
        <v>Medium</v>
      </c>
      <c r="Q4203" s="29" t="str">
        <f>_xlfn.XLOOKUP($I4203,mapping!$M$2:$M$4,mapping!$N$2:$N$4,,0)</f>
        <v>On-site</v>
      </c>
    </row>
    <row r="4204" spans="1:17" x14ac:dyDescent="0.25">
      <c r="A4204" s="28">
        <v>2023</v>
      </c>
      <c r="B4204" s="29" t="s">
        <v>11</v>
      </c>
      <c r="C4204" s="29" t="s">
        <v>12</v>
      </c>
      <c r="D4204" s="29" t="s">
        <v>151</v>
      </c>
      <c r="E4204" s="28">
        <v>54000</v>
      </c>
      <c r="F4204" s="29" t="s">
        <v>14</v>
      </c>
      <c r="G4204" s="28">
        <v>54000</v>
      </c>
      <c r="H4204" s="29" t="s">
        <v>209</v>
      </c>
      <c r="I4204" s="28">
        <v>0</v>
      </c>
      <c r="J4204" s="29" t="s">
        <v>209</v>
      </c>
      <c r="K4204" s="29" t="s">
        <v>56</v>
      </c>
      <c r="L4204" s="29" t="str">
        <f>_xlfn.XLOOKUP($D4204,mapping!$B$2:$B$124,mapping!$A$2:$A$124,,0)</f>
        <v>Machine Learning Engineer</v>
      </c>
      <c r="M4204" s="29" t="str">
        <f>_xlfn.XLOOKUP($C4204,mapping!$J$2:$J$5,mapping!$K$2:$K$5,,0)</f>
        <v>Full-Time</v>
      </c>
      <c r="N4204" s="29" t="str">
        <f>_xlfn.XLOOKUP($B4204,mapping!$G$2:$G$5,mapping!$H$2:$H$5,,0)</f>
        <v>Mid-Level</v>
      </c>
      <c r="O4204" s="29" t="str">
        <f>_xlfn.XLOOKUP($J4204,mapping!$D$2:$D$56,mapping!$E$2:$E$56,,0)</f>
        <v>South Korea</v>
      </c>
      <c r="P4204" s="29" t="str">
        <f>_xlfn.XLOOKUP($K4204,mapping!$P$2:$P$4,mapping!$Q$2:$Q$4,,0)</f>
        <v>Small</v>
      </c>
      <c r="Q4204" s="29" t="str">
        <f>_xlfn.XLOOKUP($I4204,mapping!$M$2:$M$4,mapping!$N$2:$N$4,,0)</f>
        <v>On-site</v>
      </c>
    </row>
    <row r="4205" spans="1:17" x14ac:dyDescent="0.25">
      <c r="A4205" s="28">
        <v>2024</v>
      </c>
      <c r="B4205" s="29" t="s">
        <v>21</v>
      </c>
      <c r="C4205" s="29" t="s">
        <v>12</v>
      </c>
      <c r="D4205" s="29" t="s">
        <v>26</v>
      </c>
      <c r="E4205" s="28">
        <v>168600</v>
      </c>
      <c r="F4205" s="29" t="s">
        <v>14</v>
      </c>
      <c r="G4205" s="28">
        <v>168600</v>
      </c>
      <c r="H4205" s="29" t="s">
        <v>17</v>
      </c>
      <c r="I4205" s="28">
        <v>100</v>
      </c>
      <c r="J4205" s="29" t="s">
        <v>17</v>
      </c>
      <c r="K4205" s="29" t="s">
        <v>16</v>
      </c>
      <c r="L4205" s="29" t="str">
        <f>_xlfn.XLOOKUP($D4205,mapping!$B$2:$B$124,mapping!$A$2:$A$124,,0)</f>
        <v>Data Engineer</v>
      </c>
      <c r="M4205" s="29" t="str">
        <f>_xlfn.XLOOKUP($C4205,mapping!$J$2:$J$5,mapping!$K$2:$K$5,,0)</f>
        <v>Full-Time</v>
      </c>
      <c r="N4205" s="29" t="str">
        <f>_xlfn.XLOOKUP($B4205,mapping!$G$2:$G$5,mapping!$H$2:$H$5,,0)</f>
        <v>Senior</v>
      </c>
      <c r="O4205" s="29" t="str">
        <f>_xlfn.XLOOKUP($J4205,mapping!$D$2:$D$56,mapping!$E$2:$E$56,,0)</f>
        <v>United States</v>
      </c>
      <c r="P4205" s="29" t="str">
        <f>_xlfn.XLOOKUP($K4205,mapping!$P$2:$P$4,mapping!$Q$2:$Q$4,,0)</f>
        <v>Medium</v>
      </c>
      <c r="Q4205" s="29" t="str">
        <f>_xlfn.XLOOKUP($I4205,mapping!$M$2:$M$4,mapping!$N$2:$N$4,,0)</f>
        <v>Remote</v>
      </c>
    </row>
    <row r="4206" spans="1:17" x14ac:dyDescent="0.25">
      <c r="A4206" s="28">
        <v>2024</v>
      </c>
      <c r="B4206" s="29" t="s">
        <v>25</v>
      </c>
      <c r="C4206" s="29" t="s">
        <v>12</v>
      </c>
      <c r="D4206" s="29" t="s">
        <v>128</v>
      </c>
      <c r="E4206" s="28">
        <v>160000</v>
      </c>
      <c r="F4206" s="29" t="s">
        <v>14</v>
      </c>
      <c r="G4206" s="28">
        <v>160000</v>
      </c>
      <c r="H4206" s="29" t="s">
        <v>17</v>
      </c>
      <c r="I4206" s="28">
        <v>0</v>
      </c>
      <c r="J4206" s="29" t="s">
        <v>17</v>
      </c>
      <c r="K4206" s="29" t="s">
        <v>16</v>
      </c>
      <c r="L4206" s="29" t="str">
        <f>_xlfn.XLOOKUP($D4206,mapping!$B$2:$B$124,mapping!$A$2:$A$124,,0)</f>
        <v>Data Engineer</v>
      </c>
      <c r="M4206" s="29" t="str">
        <f>_xlfn.XLOOKUP($C4206,mapping!$J$2:$J$5,mapping!$K$2:$K$5,,0)</f>
        <v>Full-Time</v>
      </c>
      <c r="N4206" s="29" t="str">
        <f>_xlfn.XLOOKUP($B4206,mapping!$G$2:$G$5,mapping!$H$2:$H$5,,0)</f>
        <v>Executive</v>
      </c>
      <c r="O4206" s="29" t="str">
        <f>_xlfn.XLOOKUP($J4206,mapping!$D$2:$D$56,mapping!$E$2:$E$56,,0)</f>
        <v>United States</v>
      </c>
      <c r="P4206" s="29" t="str">
        <f>_xlfn.XLOOKUP($K4206,mapping!$P$2:$P$4,mapping!$Q$2:$Q$4,,0)</f>
        <v>Medium</v>
      </c>
      <c r="Q4206" s="29" t="str">
        <f>_xlfn.XLOOKUP($I4206,mapping!$M$2:$M$4,mapping!$N$2:$N$4,,0)</f>
        <v>On-site</v>
      </c>
    </row>
    <row r="4207" spans="1:17" x14ac:dyDescent="0.25">
      <c r="A4207" s="28">
        <v>2023</v>
      </c>
      <c r="B4207" s="29" t="s">
        <v>21</v>
      </c>
      <c r="C4207" s="29" t="s">
        <v>12</v>
      </c>
      <c r="D4207" s="29" t="s">
        <v>13</v>
      </c>
      <c r="E4207" s="28">
        <v>160000</v>
      </c>
      <c r="F4207" s="29" t="s">
        <v>14</v>
      </c>
      <c r="G4207" s="28">
        <v>160000</v>
      </c>
      <c r="H4207" s="29" t="s">
        <v>17</v>
      </c>
      <c r="I4207" s="28">
        <v>100</v>
      </c>
      <c r="J4207" s="29" t="s">
        <v>17</v>
      </c>
      <c r="K4207" s="29" t="s">
        <v>16</v>
      </c>
      <c r="L4207" s="29" t="str">
        <f>_xlfn.XLOOKUP($D4207,mapping!$B$2:$B$124,mapping!$A$2:$A$124,,0)</f>
        <v>Data Analyst</v>
      </c>
      <c r="M4207" s="29" t="str">
        <f>_xlfn.XLOOKUP($C4207,mapping!$J$2:$J$5,mapping!$K$2:$K$5,,0)</f>
        <v>Full-Time</v>
      </c>
      <c r="N4207" s="29" t="str">
        <f>_xlfn.XLOOKUP($B4207,mapping!$G$2:$G$5,mapping!$H$2:$H$5,,0)</f>
        <v>Senior</v>
      </c>
      <c r="O4207" s="29" t="str">
        <f>_xlfn.XLOOKUP($J4207,mapping!$D$2:$D$56,mapping!$E$2:$E$56,,0)</f>
        <v>United States</v>
      </c>
      <c r="P4207" s="29" t="str">
        <f>_xlfn.XLOOKUP($K4207,mapping!$P$2:$P$4,mapping!$Q$2:$Q$4,,0)</f>
        <v>Medium</v>
      </c>
      <c r="Q4207" s="29" t="str">
        <f>_xlfn.XLOOKUP($I4207,mapping!$M$2:$M$4,mapping!$N$2:$N$4,,0)</f>
        <v>Remote</v>
      </c>
    </row>
    <row r="4208" spans="1:17" x14ac:dyDescent="0.25">
      <c r="A4208" s="28">
        <v>2024</v>
      </c>
      <c r="B4208" s="29" t="s">
        <v>21</v>
      </c>
      <c r="C4208" s="29" t="s">
        <v>12</v>
      </c>
      <c r="D4208" s="29" t="s">
        <v>34</v>
      </c>
      <c r="E4208" s="28">
        <v>144600</v>
      </c>
      <c r="F4208" s="29" t="s">
        <v>14</v>
      </c>
      <c r="G4208" s="28">
        <v>144600</v>
      </c>
      <c r="H4208" s="29" t="s">
        <v>17</v>
      </c>
      <c r="I4208" s="28">
        <v>0</v>
      </c>
      <c r="J4208" s="29" t="s">
        <v>17</v>
      </c>
      <c r="K4208" s="29" t="s">
        <v>16</v>
      </c>
      <c r="L4208" s="29" t="str">
        <f>_xlfn.XLOOKUP($D4208,mapping!$B$2:$B$124,mapping!$A$2:$A$124,,0)</f>
        <v>Researcher</v>
      </c>
      <c r="M4208" s="29" t="str">
        <f>_xlfn.XLOOKUP($C4208,mapping!$J$2:$J$5,mapping!$K$2:$K$5,,0)</f>
        <v>Full-Time</v>
      </c>
      <c r="N4208" s="29" t="str">
        <f>_xlfn.XLOOKUP($B4208,mapping!$G$2:$G$5,mapping!$H$2:$H$5,,0)</f>
        <v>Senior</v>
      </c>
      <c r="O4208" s="29" t="str">
        <f>_xlfn.XLOOKUP($J4208,mapping!$D$2:$D$56,mapping!$E$2:$E$56,,0)</f>
        <v>United States</v>
      </c>
      <c r="P4208" s="29" t="str">
        <f>_xlfn.XLOOKUP($K4208,mapping!$P$2:$P$4,mapping!$Q$2:$Q$4,,0)</f>
        <v>Medium</v>
      </c>
      <c r="Q4208" s="29" t="str">
        <f>_xlfn.XLOOKUP($I4208,mapping!$M$2:$M$4,mapping!$N$2:$N$4,,0)</f>
        <v>On-site</v>
      </c>
    </row>
    <row r="4209" spans="1:17" x14ac:dyDescent="0.25">
      <c r="A4209" s="28">
        <v>2021</v>
      </c>
      <c r="B4209" s="29" t="s">
        <v>29</v>
      </c>
      <c r="C4209" s="29" t="s">
        <v>12</v>
      </c>
      <c r="D4209" s="29" t="s">
        <v>22</v>
      </c>
      <c r="E4209" s="28">
        <v>2200000</v>
      </c>
      <c r="F4209" s="29" t="s">
        <v>37</v>
      </c>
      <c r="G4209" s="28">
        <v>29751</v>
      </c>
      <c r="H4209" s="29" t="s">
        <v>38</v>
      </c>
      <c r="I4209" s="28">
        <v>50</v>
      </c>
      <c r="J4209" s="29" t="s">
        <v>38</v>
      </c>
      <c r="K4209" s="29" t="s">
        <v>33</v>
      </c>
      <c r="L4209" s="29" t="str">
        <f>_xlfn.XLOOKUP($D4209,mapping!$B$2:$B$124,mapping!$A$2:$A$124,,0)</f>
        <v>Data Scientist</v>
      </c>
      <c r="M4209" s="29" t="str">
        <f>_xlfn.XLOOKUP($C4209,mapping!$J$2:$J$5,mapping!$K$2:$K$5,,0)</f>
        <v>Full-Time</v>
      </c>
      <c r="N4209" s="29" t="str">
        <f>_xlfn.XLOOKUP($B4209,mapping!$G$2:$G$5,mapping!$H$2:$H$5,,0)</f>
        <v>Junior</v>
      </c>
      <c r="O4209" s="29" t="str">
        <f>_xlfn.XLOOKUP($J4209,mapping!$D$2:$D$56,mapping!$E$2:$E$56,,0)</f>
        <v>India</v>
      </c>
      <c r="P4209" s="29" t="str">
        <f>_xlfn.XLOOKUP($K4209,mapping!$P$2:$P$4,mapping!$Q$2:$Q$4,,0)</f>
        <v>Large</v>
      </c>
      <c r="Q4209" s="29" t="str">
        <f>_xlfn.XLOOKUP($I4209,mapping!$M$2:$M$4,mapping!$N$2:$N$4,,0)</f>
        <v>Hybrid</v>
      </c>
    </row>
    <row r="4210" spans="1:17" x14ac:dyDescent="0.25">
      <c r="A4210" s="28">
        <v>2022</v>
      </c>
      <c r="B4210" s="29" t="s">
        <v>11</v>
      </c>
      <c r="C4210" s="29" t="s">
        <v>12</v>
      </c>
      <c r="D4210" s="29" t="s">
        <v>26</v>
      </c>
      <c r="E4210" s="28">
        <v>75000</v>
      </c>
      <c r="F4210" s="29" t="s">
        <v>14</v>
      </c>
      <c r="G4210" s="28">
        <v>75000</v>
      </c>
      <c r="H4210" s="29" t="s">
        <v>17</v>
      </c>
      <c r="I4210" s="28">
        <v>100</v>
      </c>
      <c r="J4210" s="29" t="s">
        <v>17</v>
      </c>
      <c r="K4210" s="29" t="s">
        <v>16</v>
      </c>
      <c r="L4210" s="29" t="str">
        <f>_xlfn.XLOOKUP($D4210,mapping!$B$2:$B$124,mapping!$A$2:$A$124,,0)</f>
        <v>Data Engineer</v>
      </c>
      <c r="M4210" s="29" t="str">
        <f>_xlfn.XLOOKUP($C4210,mapping!$J$2:$J$5,mapping!$K$2:$K$5,,0)</f>
        <v>Full-Time</v>
      </c>
      <c r="N4210" s="29" t="str">
        <f>_xlfn.XLOOKUP($B4210,mapping!$G$2:$G$5,mapping!$H$2:$H$5,,0)</f>
        <v>Mid-Level</v>
      </c>
      <c r="O4210" s="29" t="str">
        <f>_xlfn.XLOOKUP($J4210,mapping!$D$2:$D$56,mapping!$E$2:$E$56,,0)</f>
        <v>United States</v>
      </c>
      <c r="P4210" s="29" t="str">
        <f>_xlfn.XLOOKUP($K4210,mapping!$P$2:$P$4,mapping!$Q$2:$Q$4,,0)</f>
        <v>Medium</v>
      </c>
      <c r="Q4210" s="29" t="str">
        <f>_xlfn.XLOOKUP($I4210,mapping!$M$2:$M$4,mapping!$N$2:$N$4,,0)</f>
        <v>Remote</v>
      </c>
    </row>
    <row r="4211" spans="1:17" x14ac:dyDescent="0.25">
      <c r="A4211" s="28">
        <v>2022</v>
      </c>
      <c r="B4211" s="29" t="s">
        <v>21</v>
      </c>
      <c r="C4211" s="29" t="s">
        <v>12</v>
      </c>
      <c r="D4211" s="29" t="s">
        <v>26</v>
      </c>
      <c r="E4211" s="28">
        <v>145000</v>
      </c>
      <c r="F4211" s="29" t="s">
        <v>14</v>
      </c>
      <c r="G4211" s="28">
        <v>145000</v>
      </c>
      <c r="H4211" s="29" t="s">
        <v>17</v>
      </c>
      <c r="I4211" s="28">
        <v>0</v>
      </c>
      <c r="J4211" s="29" t="s">
        <v>17</v>
      </c>
      <c r="K4211" s="29" t="s">
        <v>16</v>
      </c>
      <c r="L4211" s="29" t="str">
        <f>_xlfn.XLOOKUP($D4211,mapping!$B$2:$B$124,mapping!$A$2:$A$124,,0)</f>
        <v>Data Engineer</v>
      </c>
      <c r="M4211" s="29" t="str">
        <f>_xlfn.XLOOKUP($C4211,mapping!$J$2:$J$5,mapping!$K$2:$K$5,,0)</f>
        <v>Full-Time</v>
      </c>
      <c r="N4211" s="29" t="str">
        <f>_xlfn.XLOOKUP($B4211,mapping!$G$2:$G$5,mapping!$H$2:$H$5,,0)</f>
        <v>Senior</v>
      </c>
      <c r="O4211" s="29" t="str">
        <f>_xlfn.XLOOKUP($J4211,mapping!$D$2:$D$56,mapping!$E$2:$E$56,,0)</f>
        <v>United States</v>
      </c>
      <c r="P4211" s="29" t="str">
        <f>_xlfn.XLOOKUP($K4211,mapping!$P$2:$P$4,mapping!$Q$2:$Q$4,,0)</f>
        <v>Medium</v>
      </c>
      <c r="Q4211" s="29" t="str">
        <f>_xlfn.XLOOKUP($I4211,mapping!$M$2:$M$4,mapping!$N$2:$N$4,,0)</f>
        <v>On-site</v>
      </c>
    </row>
    <row r="4212" spans="1:17" x14ac:dyDescent="0.25">
      <c r="A4212" s="28">
        <v>2024</v>
      </c>
      <c r="B4212" s="29" t="s">
        <v>25</v>
      </c>
      <c r="C4212" s="29" t="s">
        <v>12</v>
      </c>
      <c r="D4212" s="29" t="s">
        <v>26</v>
      </c>
      <c r="E4212" s="28">
        <v>314000</v>
      </c>
      <c r="F4212" s="29" t="s">
        <v>14</v>
      </c>
      <c r="G4212" s="28">
        <v>314000</v>
      </c>
      <c r="H4212" s="29" t="s">
        <v>45</v>
      </c>
      <c r="I4212" s="28">
        <v>100</v>
      </c>
      <c r="J4212" s="29" t="s">
        <v>45</v>
      </c>
      <c r="K4212" s="29" t="s">
        <v>16</v>
      </c>
      <c r="L4212" s="29" t="str">
        <f>_xlfn.XLOOKUP($D4212,mapping!$B$2:$B$124,mapping!$A$2:$A$124,,0)</f>
        <v>Data Engineer</v>
      </c>
      <c r="M4212" s="29" t="str">
        <f>_xlfn.XLOOKUP($C4212,mapping!$J$2:$J$5,mapping!$K$2:$K$5,,0)</f>
        <v>Full-Time</v>
      </c>
      <c r="N4212" s="29" t="str">
        <f>_xlfn.XLOOKUP($B4212,mapping!$G$2:$G$5,mapping!$H$2:$H$5,,0)</f>
        <v>Executive</v>
      </c>
      <c r="O4212" s="29" t="str">
        <f>_xlfn.XLOOKUP($J4212,mapping!$D$2:$D$56,mapping!$E$2:$E$56,,0)</f>
        <v>Canada</v>
      </c>
      <c r="P4212" s="29" t="str">
        <f>_xlfn.XLOOKUP($K4212,mapping!$P$2:$P$4,mapping!$Q$2:$Q$4,,0)</f>
        <v>Medium</v>
      </c>
      <c r="Q4212" s="29" t="str">
        <f>_xlfn.XLOOKUP($I4212,mapping!$M$2:$M$4,mapping!$N$2:$N$4,,0)</f>
        <v>Remote</v>
      </c>
    </row>
    <row r="4213" spans="1:17" x14ac:dyDescent="0.25">
      <c r="A4213" s="28">
        <v>2023</v>
      </c>
      <c r="B4213" s="29" t="s">
        <v>21</v>
      </c>
      <c r="C4213" s="29" t="s">
        <v>12</v>
      </c>
      <c r="D4213" s="29" t="s">
        <v>26</v>
      </c>
      <c r="E4213" s="28">
        <v>124500</v>
      </c>
      <c r="F4213" s="29" t="s">
        <v>14</v>
      </c>
      <c r="G4213" s="28">
        <v>124500</v>
      </c>
      <c r="H4213" s="29" t="s">
        <v>17</v>
      </c>
      <c r="I4213" s="28">
        <v>0</v>
      </c>
      <c r="J4213" s="29" t="s">
        <v>17</v>
      </c>
      <c r="K4213" s="29" t="s">
        <v>16</v>
      </c>
      <c r="L4213" s="29" t="str">
        <f>_xlfn.XLOOKUP($D4213,mapping!$B$2:$B$124,mapping!$A$2:$A$124,,0)</f>
        <v>Data Engineer</v>
      </c>
      <c r="M4213" s="29" t="str">
        <f>_xlfn.XLOOKUP($C4213,mapping!$J$2:$J$5,mapping!$K$2:$K$5,,0)</f>
        <v>Full-Time</v>
      </c>
      <c r="N4213" s="29" t="str">
        <f>_xlfn.XLOOKUP($B4213,mapping!$G$2:$G$5,mapping!$H$2:$H$5,,0)</f>
        <v>Senior</v>
      </c>
      <c r="O4213" s="29" t="str">
        <f>_xlfn.XLOOKUP($J4213,mapping!$D$2:$D$56,mapping!$E$2:$E$56,,0)</f>
        <v>United States</v>
      </c>
      <c r="P4213" s="29" t="str">
        <f>_xlfn.XLOOKUP($K4213,mapping!$P$2:$P$4,mapping!$Q$2:$Q$4,,0)</f>
        <v>Medium</v>
      </c>
      <c r="Q4213" s="29" t="str">
        <f>_xlfn.XLOOKUP($I4213,mapping!$M$2:$M$4,mapping!$N$2:$N$4,,0)</f>
        <v>On-site</v>
      </c>
    </row>
    <row r="4214" spans="1:17" x14ac:dyDescent="0.25">
      <c r="A4214" s="28">
        <v>2023</v>
      </c>
      <c r="B4214" s="29" t="s">
        <v>11</v>
      </c>
      <c r="C4214" s="29" t="s">
        <v>12</v>
      </c>
      <c r="D4214" s="29" t="s">
        <v>26</v>
      </c>
      <c r="E4214" s="28">
        <v>175000</v>
      </c>
      <c r="F4214" s="29" t="s">
        <v>14</v>
      </c>
      <c r="G4214" s="28">
        <v>175000</v>
      </c>
      <c r="H4214" s="29" t="s">
        <v>17</v>
      </c>
      <c r="I4214" s="28">
        <v>0</v>
      </c>
      <c r="J4214" s="29" t="s">
        <v>17</v>
      </c>
      <c r="K4214" s="29" t="s">
        <v>16</v>
      </c>
      <c r="L4214" s="29" t="str">
        <f>_xlfn.XLOOKUP($D4214,mapping!$B$2:$B$124,mapping!$A$2:$A$124,,0)</f>
        <v>Data Engineer</v>
      </c>
      <c r="M4214" s="29" t="str">
        <f>_xlfn.XLOOKUP($C4214,mapping!$J$2:$J$5,mapping!$K$2:$K$5,,0)</f>
        <v>Full-Time</v>
      </c>
      <c r="N4214" s="29" t="str">
        <f>_xlfn.XLOOKUP($B4214,mapping!$G$2:$G$5,mapping!$H$2:$H$5,,0)</f>
        <v>Mid-Level</v>
      </c>
      <c r="O4214" s="29" t="str">
        <f>_xlfn.XLOOKUP($J4214,mapping!$D$2:$D$56,mapping!$E$2:$E$56,,0)</f>
        <v>United States</v>
      </c>
      <c r="P4214" s="29" t="str">
        <f>_xlfn.XLOOKUP($K4214,mapping!$P$2:$P$4,mapping!$Q$2:$Q$4,,0)</f>
        <v>Medium</v>
      </c>
      <c r="Q4214" s="29" t="str">
        <f>_xlfn.XLOOKUP($I4214,mapping!$M$2:$M$4,mapping!$N$2:$N$4,,0)</f>
        <v>On-site</v>
      </c>
    </row>
    <row r="4215" spans="1:17" x14ac:dyDescent="0.25">
      <c r="A4215" s="28">
        <v>2024</v>
      </c>
      <c r="B4215" s="29" t="s">
        <v>11</v>
      </c>
      <c r="C4215" s="29" t="s">
        <v>12</v>
      </c>
      <c r="D4215" s="29" t="s">
        <v>22</v>
      </c>
      <c r="E4215" s="28">
        <v>179000</v>
      </c>
      <c r="F4215" s="29" t="s">
        <v>14</v>
      </c>
      <c r="G4215" s="28">
        <v>179000</v>
      </c>
      <c r="H4215" s="29" t="s">
        <v>17</v>
      </c>
      <c r="I4215" s="28">
        <v>0</v>
      </c>
      <c r="J4215" s="29" t="s">
        <v>17</v>
      </c>
      <c r="K4215" s="29" t="s">
        <v>16</v>
      </c>
      <c r="L4215" s="29" t="str">
        <f>_xlfn.XLOOKUP($D4215,mapping!$B$2:$B$124,mapping!$A$2:$A$124,,0)</f>
        <v>Data Scientist</v>
      </c>
      <c r="M4215" s="29" t="str">
        <f>_xlfn.XLOOKUP($C4215,mapping!$J$2:$J$5,mapping!$K$2:$K$5,,0)</f>
        <v>Full-Time</v>
      </c>
      <c r="N4215" s="29" t="str">
        <f>_xlfn.XLOOKUP($B4215,mapping!$G$2:$G$5,mapping!$H$2:$H$5,,0)</f>
        <v>Mid-Level</v>
      </c>
      <c r="O4215" s="29" t="str">
        <f>_xlfn.XLOOKUP($J4215,mapping!$D$2:$D$56,mapping!$E$2:$E$56,,0)</f>
        <v>United States</v>
      </c>
      <c r="P4215" s="29" t="str">
        <f>_xlfn.XLOOKUP($K4215,mapping!$P$2:$P$4,mapping!$Q$2:$Q$4,,0)</f>
        <v>Medium</v>
      </c>
      <c r="Q4215" s="29" t="str">
        <f>_xlfn.XLOOKUP($I4215,mapping!$M$2:$M$4,mapping!$N$2:$N$4,,0)</f>
        <v>On-site</v>
      </c>
    </row>
    <row r="4216" spans="1:17" x14ac:dyDescent="0.25">
      <c r="A4216" s="28">
        <v>2023</v>
      </c>
      <c r="B4216" s="29" t="s">
        <v>21</v>
      </c>
      <c r="C4216" s="29" t="s">
        <v>12</v>
      </c>
      <c r="D4216" s="29" t="s">
        <v>22</v>
      </c>
      <c r="E4216" s="28">
        <v>187000</v>
      </c>
      <c r="F4216" s="29" t="s">
        <v>14</v>
      </c>
      <c r="G4216" s="28">
        <v>187000</v>
      </c>
      <c r="H4216" s="29" t="s">
        <v>17</v>
      </c>
      <c r="I4216" s="28">
        <v>0</v>
      </c>
      <c r="J4216" s="29" t="s">
        <v>17</v>
      </c>
      <c r="K4216" s="29" t="s">
        <v>16</v>
      </c>
      <c r="L4216" s="29" t="str">
        <f>_xlfn.XLOOKUP($D4216,mapping!$B$2:$B$124,mapping!$A$2:$A$124,,0)</f>
        <v>Data Scientist</v>
      </c>
      <c r="M4216" s="29" t="str">
        <f>_xlfn.XLOOKUP($C4216,mapping!$J$2:$J$5,mapping!$K$2:$K$5,,0)</f>
        <v>Full-Time</v>
      </c>
      <c r="N4216" s="29" t="str">
        <f>_xlfn.XLOOKUP($B4216,mapping!$G$2:$G$5,mapping!$H$2:$H$5,,0)</f>
        <v>Senior</v>
      </c>
      <c r="O4216" s="29" t="str">
        <f>_xlfn.XLOOKUP($J4216,mapping!$D$2:$D$56,mapping!$E$2:$E$56,,0)</f>
        <v>United States</v>
      </c>
      <c r="P4216" s="29" t="str">
        <f>_xlfn.XLOOKUP($K4216,mapping!$P$2:$P$4,mapping!$Q$2:$Q$4,,0)</f>
        <v>Medium</v>
      </c>
      <c r="Q4216" s="29" t="str">
        <f>_xlfn.XLOOKUP($I4216,mapping!$M$2:$M$4,mapping!$N$2:$N$4,,0)</f>
        <v>On-site</v>
      </c>
    </row>
    <row r="4217" spans="1:17" x14ac:dyDescent="0.25">
      <c r="A4217" s="28">
        <v>2023</v>
      </c>
      <c r="B4217" s="29" t="s">
        <v>11</v>
      </c>
      <c r="C4217" s="29" t="s">
        <v>12</v>
      </c>
      <c r="D4217" s="29" t="s">
        <v>26</v>
      </c>
      <c r="E4217" s="28">
        <v>123500</v>
      </c>
      <c r="F4217" s="29" t="s">
        <v>14</v>
      </c>
      <c r="G4217" s="28">
        <v>123500</v>
      </c>
      <c r="H4217" s="29" t="s">
        <v>17</v>
      </c>
      <c r="I4217" s="28">
        <v>0</v>
      </c>
      <c r="J4217" s="29" t="s">
        <v>17</v>
      </c>
      <c r="K4217" s="29" t="s">
        <v>16</v>
      </c>
      <c r="L4217" s="29" t="str">
        <f>_xlfn.XLOOKUP($D4217,mapping!$B$2:$B$124,mapping!$A$2:$A$124,,0)</f>
        <v>Data Engineer</v>
      </c>
      <c r="M4217" s="29" t="str">
        <f>_xlfn.XLOOKUP($C4217,mapping!$J$2:$J$5,mapping!$K$2:$K$5,,0)</f>
        <v>Full-Time</v>
      </c>
      <c r="N4217" s="29" t="str">
        <f>_xlfn.XLOOKUP($B4217,mapping!$G$2:$G$5,mapping!$H$2:$H$5,,0)</f>
        <v>Mid-Level</v>
      </c>
      <c r="O4217" s="29" t="str">
        <f>_xlfn.XLOOKUP($J4217,mapping!$D$2:$D$56,mapping!$E$2:$E$56,,0)</f>
        <v>United States</v>
      </c>
      <c r="P4217" s="29" t="str">
        <f>_xlfn.XLOOKUP($K4217,mapping!$P$2:$P$4,mapping!$Q$2:$Q$4,,0)</f>
        <v>Medium</v>
      </c>
      <c r="Q4217" s="29" t="str">
        <f>_xlfn.XLOOKUP($I4217,mapping!$M$2:$M$4,mapping!$N$2:$N$4,,0)</f>
        <v>On-site</v>
      </c>
    </row>
    <row r="4218" spans="1:17" x14ac:dyDescent="0.25">
      <c r="A4218" s="28">
        <v>2023</v>
      </c>
      <c r="B4218" s="29" t="s">
        <v>21</v>
      </c>
      <c r="C4218" s="29" t="s">
        <v>12</v>
      </c>
      <c r="D4218" s="29" t="s">
        <v>58</v>
      </c>
      <c r="E4218" s="28">
        <v>198200</v>
      </c>
      <c r="F4218" s="29" t="s">
        <v>14</v>
      </c>
      <c r="G4218" s="28">
        <v>198200</v>
      </c>
      <c r="H4218" s="29" t="s">
        <v>17</v>
      </c>
      <c r="I4218" s="28">
        <v>100</v>
      </c>
      <c r="J4218" s="29" t="s">
        <v>17</v>
      </c>
      <c r="K4218" s="29" t="s">
        <v>16</v>
      </c>
      <c r="L4218" s="29" t="str">
        <f>_xlfn.XLOOKUP($D4218,mapping!$B$2:$B$124,mapping!$A$2:$A$124,,0)</f>
        <v>Data Manager</v>
      </c>
      <c r="M4218" s="29" t="str">
        <f>_xlfn.XLOOKUP($C4218,mapping!$J$2:$J$5,mapping!$K$2:$K$5,,0)</f>
        <v>Full-Time</v>
      </c>
      <c r="N4218" s="29" t="str">
        <f>_xlfn.XLOOKUP($B4218,mapping!$G$2:$G$5,mapping!$H$2:$H$5,,0)</f>
        <v>Senior</v>
      </c>
      <c r="O4218" s="29" t="str">
        <f>_xlfn.XLOOKUP($J4218,mapping!$D$2:$D$56,mapping!$E$2:$E$56,,0)</f>
        <v>United States</v>
      </c>
      <c r="P4218" s="29" t="str">
        <f>_xlfn.XLOOKUP($K4218,mapping!$P$2:$P$4,mapping!$Q$2:$Q$4,,0)</f>
        <v>Medium</v>
      </c>
      <c r="Q4218" s="29" t="str">
        <f>_xlfn.XLOOKUP($I4218,mapping!$M$2:$M$4,mapping!$N$2:$N$4,,0)</f>
        <v>Remote</v>
      </c>
    </row>
    <row r="4219" spans="1:17" x14ac:dyDescent="0.25">
      <c r="A4219" s="28">
        <v>2023</v>
      </c>
      <c r="B4219" s="29" t="s">
        <v>21</v>
      </c>
      <c r="C4219" s="29" t="s">
        <v>12</v>
      </c>
      <c r="D4219" s="29" t="s">
        <v>22</v>
      </c>
      <c r="E4219" s="28">
        <v>143250</v>
      </c>
      <c r="F4219" s="29" t="s">
        <v>14</v>
      </c>
      <c r="G4219" s="28">
        <v>143250</v>
      </c>
      <c r="H4219" s="29" t="s">
        <v>17</v>
      </c>
      <c r="I4219" s="28">
        <v>0</v>
      </c>
      <c r="J4219" s="29" t="s">
        <v>17</v>
      </c>
      <c r="K4219" s="29" t="s">
        <v>16</v>
      </c>
      <c r="L4219" s="29" t="str">
        <f>_xlfn.XLOOKUP($D4219,mapping!$B$2:$B$124,mapping!$A$2:$A$124,,0)</f>
        <v>Data Scientist</v>
      </c>
      <c r="M4219" s="29" t="str">
        <f>_xlfn.XLOOKUP($C4219,mapping!$J$2:$J$5,mapping!$K$2:$K$5,,0)</f>
        <v>Full-Time</v>
      </c>
      <c r="N4219" s="29" t="str">
        <f>_xlfn.XLOOKUP($B4219,mapping!$G$2:$G$5,mapping!$H$2:$H$5,,0)</f>
        <v>Senior</v>
      </c>
      <c r="O4219" s="29" t="str">
        <f>_xlfn.XLOOKUP($J4219,mapping!$D$2:$D$56,mapping!$E$2:$E$56,,0)</f>
        <v>United States</v>
      </c>
      <c r="P4219" s="29" t="str">
        <f>_xlfn.XLOOKUP($K4219,mapping!$P$2:$P$4,mapping!$Q$2:$Q$4,,0)</f>
        <v>Medium</v>
      </c>
      <c r="Q4219" s="29" t="str">
        <f>_xlfn.XLOOKUP($I4219,mapping!$M$2:$M$4,mapping!$N$2:$N$4,,0)</f>
        <v>On-site</v>
      </c>
    </row>
    <row r="4220" spans="1:17" x14ac:dyDescent="0.25">
      <c r="A4220" s="28">
        <v>2023</v>
      </c>
      <c r="B4220" s="29" t="s">
        <v>11</v>
      </c>
      <c r="C4220" s="29" t="s">
        <v>12</v>
      </c>
      <c r="D4220" s="29" t="s">
        <v>13</v>
      </c>
      <c r="E4220" s="28">
        <v>150000</v>
      </c>
      <c r="F4220" s="29" t="s">
        <v>14</v>
      </c>
      <c r="G4220" s="28">
        <v>150000</v>
      </c>
      <c r="H4220" s="29" t="s">
        <v>17</v>
      </c>
      <c r="I4220" s="28">
        <v>0</v>
      </c>
      <c r="J4220" s="29" t="s">
        <v>17</v>
      </c>
      <c r="K4220" s="29" t="s">
        <v>16</v>
      </c>
      <c r="L4220" s="29" t="str">
        <f>_xlfn.XLOOKUP($D4220,mapping!$B$2:$B$124,mapping!$A$2:$A$124,,0)</f>
        <v>Data Analyst</v>
      </c>
      <c r="M4220" s="29" t="str">
        <f>_xlfn.XLOOKUP($C4220,mapping!$J$2:$J$5,mapping!$K$2:$K$5,,0)</f>
        <v>Full-Time</v>
      </c>
      <c r="N4220" s="29" t="str">
        <f>_xlfn.XLOOKUP($B4220,mapping!$G$2:$G$5,mapping!$H$2:$H$5,,0)</f>
        <v>Mid-Level</v>
      </c>
      <c r="O4220" s="29" t="str">
        <f>_xlfn.XLOOKUP($J4220,mapping!$D$2:$D$56,mapping!$E$2:$E$56,,0)</f>
        <v>United States</v>
      </c>
      <c r="P4220" s="29" t="str">
        <f>_xlfn.XLOOKUP($K4220,mapping!$P$2:$P$4,mapping!$Q$2:$Q$4,,0)</f>
        <v>Medium</v>
      </c>
      <c r="Q4220" s="29" t="str">
        <f>_xlfn.XLOOKUP($I4220,mapping!$M$2:$M$4,mapping!$N$2:$N$4,,0)</f>
        <v>On-site</v>
      </c>
    </row>
    <row r="4221" spans="1:17" x14ac:dyDescent="0.25">
      <c r="A4221" s="28">
        <v>2024</v>
      </c>
      <c r="B4221" s="29" t="s">
        <v>21</v>
      </c>
      <c r="C4221" s="29" t="s">
        <v>12</v>
      </c>
      <c r="D4221" s="29" t="s">
        <v>26</v>
      </c>
      <c r="E4221" s="28">
        <v>194500</v>
      </c>
      <c r="F4221" s="29" t="s">
        <v>14</v>
      </c>
      <c r="G4221" s="28">
        <v>194500</v>
      </c>
      <c r="H4221" s="29" t="s">
        <v>17</v>
      </c>
      <c r="I4221" s="28">
        <v>0</v>
      </c>
      <c r="J4221" s="29" t="s">
        <v>17</v>
      </c>
      <c r="K4221" s="29" t="s">
        <v>16</v>
      </c>
      <c r="L4221" s="29" t="str">
        <f>_xlfn.XLOOKUP($D4221,mapping!$B$2:$B$124,mapping!$A$2:$A$124,,0)</f>
        <v>Data Engineer</v>
      </c>
      <c r="M4221" s="29" t="str">
        <f>_xlfn.XLOOKUP($C4221,mapping!$J$2:$J$5,mapping!$K$2:$K$5,,0)</f>
        <v>Full-Time</v>
      </c>
      <c r="N4221" s="29" t="str">
        <f>_xlfn.XLOOKUP($B4221,mapping!$G$2:$G$5,mapping!$H$2:$H$5,,0)</f>
        <v>Senior</v>
      </c>
      <c r="O4221" s="29" t="str">
        <f>_xlfn.XLOOKUP($J4221,mapping!$D$2:$D$56,mapping!$E$2:$E$56,,0)</f>
        <v>United States</v>
      </c>
      <c r="P4221" s="29" t="str">
        <f>_xlfn.XLOOKUP($K4221,mapping!$P$2:$P$4,mapping!$Q$2:$Q$4,,0)</f>
        <v>Medium</v>
      </c>
      <c r="Q4221" s="29" t="str">
        <f>_xlfn.XLOOKUP($I4221,mapping!$M$2:$M$4,mapping!$N$2:$N$4,,0)</f>
        <v>On-site</v>
      </c>
    </row>
    <row r="4222" spans="1:17" x14ac:dyDescent="0.25">
      <c r="A4222" s="28">
        <v>2024</v>
      </c>
      <c r="B4222" s="29" t="s">
        <v>11</v>
      </c>
      <c r="C4222" s="29" t="s">
        <v>12</v>
      </c>
      <c r="D4222" s="29" t="s">
        <v>23</v>
      </c>
      <c r="E4222" s="28">
        <v>73000</v>
      </c>
      <c r="F4222" s="29" t="s">
        <v>14</v>
      </c>
      <c r="G4222" s="28">
        <v>73000</v>
      </c>
      <c r="H4222" s="29" t="s">
        <v>17</v>
      </c>
      <c r="I4222" s="28">
        <v>0</v>
      </c>
      <c r="J4222" s="29" t="s">
        <v>17</v>
      </c>
      <c r="K4222" s="29" t="s">
        <v>16</v>
      </c>
      <c r="L4222" s="29" t="str">
        <f>_xlfn.XLOOKUP($D4222,mapping!$B$2:$B$124,mapping!$A$2:$A$124,,0)</f>
        <v>Researcher</v>
      </c>
      <c r="M4222" s="29" t="str">
        <f>_xlfn.XLOOKUP($C4222,mapping!$J$2:$J$5,mapping!$K$2:$K$5,,0)</f>
        <v>Full-Time</v>
      </c>
      <c r="N4222" s="29" t="str">
        <f>_xlfn.XLOOKUP($B4222,mapping!$G$2:$G$5,mapping!$H$2:$H$5,,0)</f>
        <v>Mid-Level</v>
      </c>
      <c r="O4222" s="29" t="str">
        <f>_xlfn.XLOOKUP($J4222,mapping!$D$2:$D$56,mapping!$E$2:$E$56,,0)</f>
        <v>United States</v>
      </c>
      <c r="P4222" s="29" t="str">
        <f>_xlfn.XLOOKUP($K4222,mapping!$P$2:$P$4,mapping!$Q$2:$Q$4,,0)</f>
        <v>Medium</v>
      </c>
      <c r="Q4222" s="29" t="str">
        <f>_xlfn.XLOOKUP($I4222,mapping!$M$2:$M$4,mapping!$N$2:$N$4,,0)</f>
        <v>On-site</v>
      </c>
    </row>
    <row r="4223" spans="1:17" x14ac:dyDescent="0.25">
      <c r="A4223" s="28">
        <v>2023</v>
      </c>
      <c r="B4223" s="29" t="s">
        <v>11</v>
      </c>
      <c r="C4223" s="29" t="s">
        <v>12</v>
      </c>
      <c r="D4223" s="29" t="s">
        <v>26</v>
      </c>
      <c r="E4223" s="28">
        <v>169000</v>
      </c>
      <c r="F4223" s="29" t="s">
        <v>14</v>
      </c>
      <c r="G4223" s="28">
        <v>169000</v>
      </c>
      <c r="H4223" s="29" t="s">
        <v>17</v>
      </c>
      <c r="I4223" s="28">
        <v>0</v>
      </c>
      <c r="J4223" s="29" t="s">
        <v>17</v>
      </c>
      <c r="K4223" s="29" t="s">
        <v>16</v>
      </c>
      <c r="L4223" s="29" t="str">
        <f>_xlfn.XLOOKUP($D4223,mapping!$B$2:$B$124,mapping!$A$2:$A$124,,0)</f>
        <v>Data Engineer</v>
      </c>
      <c r="M4223" s="29" t="str">
        <f>_xlfn.XLOOKUP($C4223,mapping!$J$2:$J$5,mapping!$K$2:$K$5,,0)</f>
        <v>Full-Time</v>
      </c>
      <c r="N4223" s="29" t="str">
        <f>_xlfn.XLOOKUP($B4223,mapping!$G$2:$G$5,mapping!$H$2:$H$5,,0)</f>
        <v>Mid-Level</v>
      </c>
      <c r="O4223" s="29" t="str">
        <f>_xlfn.XLOOKUP($J4223,mapping!$D$2:$D$56,mapping!$E$2:$E$56,,0)</f>
        <v>United States</v>
      </c>
      <c r="P4223" s="29" t="str">
        <f>_xlfn.XLOOKUP($K4223,mapping!$P$2:$P$4,mapping!$Q$2:$Q$4,,0)</f>
        <v>Medium</v>
      </c>
      <c r="Q4223" s="29" t="str">
        <f>_xlfn.XLOOKUP($I4223,mapping!$M$2:$M$4,mapping!$N$2:$N$4,,0)</f>
        <v>On-site</v>
      </c>
    </row>
    <row r="4224" spans="1:17" x14ac:dyDescent="0.25">
      <c r="A4224" s="28">
        <v>2022</v>
      </c>
      <c r="B4224" s="29" t="s">
        <v>21</v>
      </c>
      <c r="C4224" s="29" t="s">
        <v>12</v>
      </c>
      <c r="D4224" s="29" t="s">
        <v>22</v>
      </c>
      <c r="E4224" s="28">
        <v>136000</v>
      </c>
      <c r="F4224" s="29" t="s">
        <v>14</v>
      </c>
      <c r="G4224" s="28">
        <v>136000</v>
      </c>
      <c r="H4224" s="29" t="s">
        <v>17</v>
      </c>
      <c r="I4224" s="28">
        <v>100</v>
      </c>
      <c r="J4224" s="29" t="s">
        <v>17</v>
      </c>
      <c r="K4224" s="29" t="s">
        <v>16</v>
      </c>
      <c r="L4224" s="29" t="str">
        <f>_xlfn.XLOOKUP($D4224,mapping!$B$2:$B$124,mapping!$A$2:$A$124,,0)</f>
        <v>Data Scientist</v>
      </c>
      <c r="M4224" s="29" t="str">
        <f>_xlfn.XLOOKUP($C4224,mapping!$J$2:$J$5,mapping!$K$2:$K$5,,0)</f>
        <v>Full-Time</v>
      </c>
      <c r="N4224" s="29" t="str">
        <f>_xlfn.XLOOKUP($B4224,mapping!$G$2:$G$5,mapping!$H$2:$H$5,,0)</f>
        <v>Senior</v>
      </c>
      <c r="O4224" s="29" t="str">
        <f>_xlfn.XLOOKUP($J4224,mapping!$D$2:$D$56,mapping!$E$2:$E$56,,0)</f>
        <v>United States</v>
      </c>
      <c r="P4224" s="29" t="str">
        <f>_xlfn.XLOOKUP($K4224,mapping!$P$2:$P$4,mapping!$Q$2:$Q$4,,0)</f>
        <v>Medium</v>
      </c>
      <c r="Q4224" s="29" t="str">
        <f>_xlfn.XLOOKUP($I4224,mapping!$M$2:$M$4,mapping!$N$2:$N$4,,0)</f>
        <v>Remote</v>
      </c>
    </row>
    <row r="4225" spans="1:17" x14ac:dyDescent="0.25">
      <c r="A4225" s="28">
        <v>2021</v>
      </c>
      <c r="B4225" s="29" t="s">
        <v>21</v>
      </c>
      <c r="C4225" s="29" t="s">
        <v>12</v>
      </c>
      <c r="D4225" s="29" t="s">
        <v>210</v>
      </c>
      <c r="E4225" s="28">
        <v>45000</v>
      </c>
      <c r="F4225" s="29" t="s">
        <v>27</v>
      </c>
      <c r="G4225" s="28">
        <v>61896</v>
      </c>
      <c r="H4225" s="29" t="s">
        <v>28</v>
      </c>
      <c r="I4225" s="28">
        <v>50</v>
      </c>
      <c r="J4225" s="29" t="s">
        <v>28</v>
      </c>
      <c r="K4225" s="29" t="s">
        <v>33</v>
      </c>
      <c r="L4225" s="29" t="str">
        <f>_xlfn.XLOOKUP($D4225,mapping!$B$2:$B$124,mapping!$A$2:$A$124,,0)</f>
        <v>Data Analyst</v>
      </c>
      <c r="M4225" s="29" t="str">
        <f>_xlfn.XLOOKUP($C4225,mapping!$J$2:$J$5,mapping!$K$2:$K$5,,0)</f>
        <v>Full-Time</v>
      </c>
      <c r="N4225" s="29" t="str">
        <f>_xlfn.XLOOKUP($B4225,mapping!$G$2:$G$5,mapping!$H$2:$H$5,,0)</f>
        <v>Senior</v>
      </c>
      <c r="O4225" s="29" t="str">
        <f>_xlfn.XLOOKUP($J4225,mapping!$D$2:$D$56,mapping!$E$2:$E$56,,0)</f>
        <v>United Kingdom</v>
      </c>
      <c r="P4225" s="29" t="str">
        <f>_xlfn.XLOOKUP($K4225,mapping!$P$2:$P$4,mapping!$Q$2:$Q$4,,0)</f>
        <v>Large</v>
      </c>
      <c r="Q4225" s="29" t="str">
        <f>_xlfn.XLOOKUP($I4225,mapping!$M$2:$M$4,mapping!$N$2:$N$4,,0)</f>
        <v>Hybrid</v>
      </c>
    </row>
    <row r="4226" spans="1:17" x14ac:dyDescent="0.25">
      <c r="A4226" s="28">
        <v>2023</v>
      </c>
      <c r="B4226" s="29" t="s">
        <v>21</v>
      </c>
      <c r="C4226" s="29" t="s">
        <v>12</v>
      </c>
      <c r="D4226" s="29" t="s">
        <v>18</v>
      </c>
      <c r="E4226" s="28">
        <v>331640</v>
      </c>
      <c r="F4226" s="29" t="s">
        <v>14</v>
      </c>
      <c r="G4226" s="28">
        <v>331640</v>
      </c>
      <c r="H4226" s="29" t="s">
        <v>17</v>
      </c>
      <c r="I4226" s="28">
        <v>0</v>
      </c>
      <c r="J4226" s="29" t="s">
        <v>17</v>
      </c>
      <c r="K4226" s="29" t="s">
        <v>16</v>
      </c>
      <c r="L4226" s="29" t="str">
        <f>_xlfn.XLOOKUP($D4226,mapping!$B$2:$B$124,mapping!$A$2:$A$124,,0)</f>
        <v>Machine Learning Engineer</v>
      </c>
      <c r="M4226" s="29" t="str">
        <f>_xlfn.XLOOKUP($C4226,mapping!$J$2:$J$5,mapping!$K$2:$K$5,,0)</f>
        <v>Full-Time</v>
      </c>
      <c r="N4226" s="29" t="str">
        <f>_xlfn.XLOOKUP($B4226,mapping!$G$2:$G$5,mapping!$H$2:$H$5,,0)</f>
        <v>Senior</v>
      </c>
      <c r="O4226" s="29" t="str">
        <f>_xlfn.XLOOKUP($J4226,mapping!$D$2:$D$56,mapping!$E$2:$E$56,,0)</f>
        <v>United States</v>
      </c>
      <c r="P4226" s="29" t="str">
        <f>_xlfn.XLOOKUP($K4226,mapping!$P$2:$P$4,mapping!$Q$2:$Q$4,,0)</f>
        <v>Medium</v>
      </c>
      <c r="Q4226" s="29" t="str">
        <f>_xlfn.XLOOKUP($I4226,mapping!$M$2:$M$4,mapping!$N$2:$N$4,,0)</f>
        <v>On-site</v>
      </c>
    </row>
    <row r="4227" spans="1:17" x14ac:dyDescent="0.25">
      <c r="A4227" s="28">
        <v>2023</v>
      </c>
      <c r="B4227" s="29" t="s">
        <v>11</v>
      </c>
      <c r="C4227" s="29" t="s">
        <v>12</v>
      </c>
      <c r="D4227" s="29" t="s">
        <v>52</v>
      </c>
      <c r="E4227" s="28">
        <v>80000</v>
      </c>
      <c r="F4227" s="29" t="s">
        <v>14</v>
      </c>
      <c r="G4227" s="28">
        <v>80000</v>
      </c>
      <c r="H4227" s="29" t="s">
        <v>17</v>
      </c>
      <c r="I4227" s="28">
        <v>100</v>
      </c>
      <c r="J4227" s="29" t="s">
        <v>17</v>
      </c>
      <c r="K4227" s="29" t="s">
        <v>16</v>
      </c>
      <c r="L4227" s="29" t="str">
        <f>_xlfn.XLOOKUP($D4227,mapping!$B$2:$B$124,mapping!$A$2:$A$124,,0)</f>
        <v>Business Intelligence</v>
      </c>
      <c r="M4227" s="29" t="str">
        <f>_xlfn.XLOOKUP($C4227,mapping!$J$2:$J$5,mapping!$K$2:$K$5,,0)</f>
        <v>Full-Time</v>
      </c>
      <c r="N4227" s="29" t="str">
        <f>_xlfn.XLOOKUP($B4227,mapping!$G$2:$G$5,mapping!$H$2:$H$5,,0)</f>
        <v>Mid-Level</v>
      </c>
      <c r="O4227" s="29" t="str">
        <f>_xlfn.XLOOKUP($J4227,mapping!$D$2:$D$56,mapping!$E$2:$E$56,,0)</f>
        <v>United States</v>
      </c>
      <c r="P4227" s="29" t="str">
        <f>_xlfn.XLOOKUP($K4227,mapping!$P$2:$P$4,mapping!$Q$2:$Q$4,,0)</f>
        <v>Medium</v>
      </c>
      <c r="Q4227" s="29" t="str">
        <f>_xlfn.XLOOKUP($I4227,mapping!$M$2:$M$4,mapping!$N$2:$N$4,,0)</f>
        <v>Remote</v>
      </c>
    </row>
    <row r="4228" spans="1:17" x14ac:dyDescent="0.25">
      <c r="A4228" s="28">
        <v>2023</v>
      </c>
      <c r="B4228" s="29" t="s">
        <v>21</v>
      </c>
      <c r="C4228" s="29" t="s">
        <v>12</v>
      </c>
      <c r="D4228" s="29" t="s">
        <v>34</v>
      </c>
      <c r="E4228" s="28">
        <v>132500</v>
      </c>
      <c r="F4228" s="29" t="s">
        <v>14</v>
      </c>
      <c r="G4228" s="28">
        <v>132500</v>
      </c>
      <c r="H4228" s="29" t="s">
        <v>17</v>
      </c>
      <c r="I4228" s="28">
        <v>0</v>
      </c>
      <c r="J4228" s="29" t="s">
        <v>17</v>
      </c>
      <c r="K4228" s="29" t="s">
        <v>16</v>
      </c>
      <c r="L4228" s="29" t="str">
        <f>_xlfn.XLOOKUP($D4228,mapping!$B$2:$B$124,mapping!$A$2:$A$124,,0)</f>
        <v>Researcher</v>
      </c>
      <c r="M4228" s="29" t="str">
        <f>_xlfn.XLOOKUP($C4228,mapping!$J$2:$J$5,mapping!$K$2:$K$5,,0)</f>
        <v>Full-Time</v>
      </c>
      <c r="N4228" s="29" t="str">
        <f>_xlfn.XLOOKUP($B4228,mapping!$G$2:$G$5,mapping!$H$2:$H$5,,0)</f>
        <v>Senior</v>
      </c>
      <c r="O4228" s="29" t="str">
        <f>_xlfn.XLOOKUP($J4228,mapping!$D$2:$D$56,mapping!$E$2:$E$56,,0)</f>
        <v>United States</v>
      </c>
      <c r="P4228" s="29" t="str">
        <f>_xlfn.XLOOKUP($K4228,mapping!$P$2:$P$4,mapping!$Q$2:$Q$4,,0)</f>
        <v>Medium</v>
      </c>
      <c r="Q4228" s="29" t="str">
        <f>_xlfn.XLOOKUP($I4228,mapping!$M$2:$M$4,mapping!$N$2:$N$4,,0)</f>
        <v>On-site</v>
      </c>
    </row>
    <row r="4229" spans="1:17" x14ac:dyDescent="0.25">
      <c r="A4229" s="28">
        <v>2023</v>
      </c>
      <c r="B4229" s="29" t="s">
        <v>21</v>
      </c>
      <c r="C4229" s="29" t="s">
        <v>12</v>
      </c>
      <c r="D4229" s="29" t="s">
        <v>22</v>
      </c>
      <c r="E4229" s="28">
        <v>203649</v>
      </c>
      <c r="F4229" s="29" t="s">
        <v>14</v>
      </c>
      <c r="G4229" s="28">
        <v>203649</v>
      </c>
      <c r="H4229" s="29" t="s">
        <v>17</v>
      </c>
      <c r="I4229" s="28">
        <v>100</v>
      </c>
      <c r="J4229" s="29" t="s">
        <v>17</v>
      </c>
      <c r="K4229" s="29" t="s">
        <v>16</v>
      </c>
      <c r="L4229" s="29" t="str">
        <f>_xlfn.XLOOKUP($D4229,mapping!$B$2:$B$124,mapping!$A$2:$A$124,,0)</f>
        <v>Data Scientist</v>
      </c>
      <c r="M4229" s="29" t="str">
        <f>_xlfn.XLOOKUP($C4229,mapping!$J$2:$J$5,mapping!$K$2:$K$5,,0)</f>
        <v>Full-Time</v>
      </c>
      <c r="N4229" s="29" t="str">
        <f>_xlfn.XLOOKUP($B4229,mapping!$G$2:$G$5,mapping!$H$2:$H$5,,0)</f>
        <v>Senior</v>
      </c>
      <c r="O4229" s="29" t="str">
        <f>_xlfn.XLOOKUP($J4229,mapping!$D$2:$D$56,mapping!$E$2:$E$56,,0)</f>
        <v>United States</v>
      </c>
      <c r="P4229" s="29" t="str">
        <f>_xlfn.XLOOKUP($K4229,mapping!$P$2:$P$4,mapping!$Q$2:$Q$4,,0)</f>
        <v>Medium</v>
      </c>
      <c r="Q4229" s="29" t="str">
        <f>_xlfn.XLOOKUP($I4229,mapping!$M$2:$M$4,mapping!$N$2:$N$4,,0)</f>
        <v>Remote</v>
      </c>
    </row>
    <row r="4230" spans="1:17" x14ac:dyDescent="0.25">
      <c r="A4230" s="28">
        <v>2023</v>
      </c>
      <c r="B4230" s="29" t="s">
        <v>21</v>
      </c>
      <c r="C4230" s="29" t="s">
        <v>12</v>
      </c>
      <c r="D4230" s="29" t="s">
        <v>34</v>
      </c>
      <c r="E4230" s="28">
        <v>125000</v>
      </c>
      <c r="F4230" s="29" t="s">
        <v>14</v>
      </c>
      <c r="G4230" s="28">
        <v>125000</v>
      </c>
      <c r="H4230" s="29" t="s">
        <v>17</v>
      </c>
      <c r="I4230" s="28">
        <v>0</v>
      </c>
      <c r="J4230" s="29" t="s">
        <v>17</v>
      </c>
      <c r="K4230" s="29" t="s">
        <v>16</v>
      </c>
      <c r="L4230" s="29" t="str">
        <f>_xlfn.XLOOKUP($D4230,mapping!$B$2:$B$124,mapping!$A$2:$A$124,,0)</f>
        <v>Researcher</v>
      </c>
      <c r="M4230" s="29" t="str">
        <f>_xlfn.XLOOKUP($C4230,mapping!$J$2:$J$5,mapping!$K$2:$K$5,,0)</f>
        <v>Full-Time</v>
      </c>
      <c r="N4230" s="29" t="str">
        <f>_xlfn.XLOOKUP($B4230,mapping!$G$2:$G$5,mapping!$H$2:$H$5,,0)</f>
        <v>Senior</v>
      </c>
      <c r="O4230" s="29" t="str">
        <f>_xlfn.XLOOKUP($J4230,mapping!$D$2:$D$56,mapping!$E$2:$E$56,,0)</f>
        <v>United States</v>
      </c>
      <c r="P4230" s="29" t="str">
        <f>_xlfn.XLOOKUP($K4230,mapping!$P$2:$P$4,mapping!$Q$2:$Q$4,,0)</f>
        <v>Medium</v>
      </c>
      <c r="Q4230" s="29" t="str">
        <f>_xlfn.XLOOKUP($I4230,mapping!$M$2:$M$4,mapping!$N$2:$N$4,,0)</f>
        <v>On-site</v>
      </c>
    </row>
    <row r="4231" spans="1:17" x14ac:dyDescent="0.25">
      <c r="A4231" s="28">
        <v>2023</v>
      </c>
      <c r="B4231" s="29" t="s">
        <v>21</v>
      </c>
      <c r="C4231" s="29" t="s">
        <v>12</v>
      </c>
      <c r="D4231" s="29" t="s">
        <v>31</v>
      </c>
      <c r="E4231" s="28">
        <v>145000</v>
      </c>
      <c r="F4231" s="29" t="s">
        <v>14</v>
      </c>
      <c r="G4231" s="28">
        <v>145000</v>
      </c>
      <c r="H4231" s="29" t="s">
        <v>17</v>
      </c>
      <c r="I4231" s="28">
        <v>0</v>
      </c>
      <c r="J4231" s="29" t="s">
        <v>17</v>
      </c>
      <c r="K4231" s="29" t="s">
        <v>16</v>
      </c>
      <c r="L4231" s="29" t="str">
        <f>_xlfn.XLOOKUP($D4231,mapping!$B$2:$B$124,mapping!$A$2:$A$124,,0)</f>
        <v>Analytics Engineer</v>
      </c>
      <c r="M4231" s="29" t="str">
        <f>_xlfn.XLOOKUP($C4231,mapping!$J$2:$J$5,mapping!$K$2:$K$5,,0)</f>
        <v>Full-Time</v>
      </c>
      <c r="N4231" s="29" t="str">
        <f>_xlfn.XLOOKUP($B4231,mapping!$G$2:$G$5,mapping!$H$2:$H$5,,0)</f>
        <v>Senior</v>
      </c>
      <c r="O4231" s="29" t="str">
        <f>_xlfn.XLOOKUP($J4231,mapping!$D$2:$D$56,mapping!$E$2:$E$56,,0)</f>
        <v>United States</v>
      </c>
      <c r="P4231" s="29" t="str">
        <f>_xlfn.XLOOKUP($K4231,mapping!$P$2:$P$4,mapping!$Q$2:$Q$4,,0)</f>
        <v>Medium</v>
      </c>
      <c r="Q4231" s="29" t="str">
        <f>_xlfn.XLOOKUP($I4231,mapping!$M$2:$M$4,mapping!$N$2:$N$4,,0)</f>
        <v>On-site</v>
      </c>
    </row>
    <row r="4232" spans="1:17" x14ac:dyDescent="0.25">
      <c r="A4232" s="28">
        <v>2023</v>
      </c>
      <c r="B4232" s="29" t="s">
        <v>21</v>
      </c>
      <c r="C4232" s="29" t="s">
        <v>12</v>
      </c>
      <c r="D4232" s="29" t="s">
        <v>133</v>
      </c>
      <c r="E4232" s="28">
        <v>350000</v>
      </c>
      <c r="F4232" s="29" t="s">
        <v>14</v>
      </c>
      <c r="G4232" s="28">
        <v>350000</v>
      </c>
      <c r="H4232" s="29" t="s">
        <v>17</v>
      </c>
      <c r="I4232" s="28">
        <v>0</v>
      </c>
      <c r="J4232" s="29" t="s">
        <v>17</v>
      </c>
      <c r="K4232" s="29" t="s">
        <v>16</v>
      </c>
      <c r="L4232" s="29" t="str">
        <f>_xlfn.XLOOKUP($D4232,mapping!$B$2:$B$124,mapping!$A$2:$A$124,,0)</f>
        <v>Data Specialist</v>
      </c>
      <c r="M4232" s="29" t="str">
        <f>_xlfn.XLOOKUP($C4232,mapping!$J$2:$J$5,mapping!$K$2:$K$5,,0)</f>
        <v>Full-Time</v>
      </c>
      <c r="N4232" s="29" t="str">
        <f>_xlfn.XLOOKUP($B4232,mapping!$G$2:$G$5,mapping!$H$2:$H$5,,0)</f>
        <v>Senior</v>
      </c>
      <c r="O4232" s="29" t="str">
        <f>_xlfn.XLOOKUP($J4232,mapping!$D$2:$D$56,mapping!$E$2:$E$56,,0)</f>
        <v>United States</v>
      </c>
      <c r="P4232" s="29" t="str">
        <f>_xlfn.XLOOKUP($K4232,mapping!$P$2:$P$4,mapping!$Q$2:$Q$4,,0)</f>
        <v>Medium</v>
      </c>
      <c r="Q4232" s="29" t="str">
        <f>_xlfn.XLOOKUP($I4232,mapping!$M$2:$M$4,mapping!$N$2:$N$4,,0)</f>
        <v>On-site</v>
      </c>
    </row>
    <row r="4233" spans="1:17" x14ac:dyDescent="0.25">
      <c r="A4233" s="28">
        <v>2023</v>
      </c>
      <c r="B4233" s="29" t="s">
        <v>21</v>
      </c>
      <c r="C4233" s="29" t="s">
        <v>12</v>
      </c>
      <c r="D4233" s="29" t="s">
        <v>22</v>
      </c>
      <c r="E4233" s="28">
        <v>153600</v>
      </c>
      <c r="F4233" s="29" t="s">
        <v>14</v>
      </c>
      <c r="G4233" s="28">
        <v>153600</v>
      </c>
      <c r="H4233" s="29" t="s">
        <v>17</v>
      </c>
      <c r="I4233" s="28">
        <v>0</v>
      </c>
      <c r="J4233" s="29" t="s">
        <v>17</v>
      </c>
      <c r="K4233" s="29" t="s">
        <v>16</v>
      </c>
      <c r="L4233" s="29" t="str">
        <f>_xlfn.XLOOKUP($D4233,mapping!$B$2:$B$124,mapping!$A$2:$A$124,,0)</f>
        <v>Data Scientist</v>
      </c>
      <c r="M4233" s="29" t="str">
        <f>_xlfn.XLOOKUP($C4233,mapping!$J$2:$J$5,mapping!$K$2:$K$5,,0)</f>
        <v>Full-Time</v>
      </c>
      <c r="N4233" s="29" t="str">
        <f>_xlfn.XLOOKUP($B4233,mapping!$G$2:$G$5,mapping!$H$2:$H$5,,0)</f>
        <v>Senior</v>
      </c>
      <c r="O4233" s="29" t="str">
        <f>_xlfn.XLOOKUP($J4233,mapping!$D$2:$D$56,mapping!$E$2:$E$56,,0)</f>
        <v>United States</v>
      </c>
      <c r="P4233" s="29" t="str">
        <f>_xlfn.XLOOKUP($K4233,mapping!$P$2:$P$4,mapping!$Q$2:$Q$4,,0)</f>
        <v>Medium</v>
      </c>
      <c r="Q4233" s="29" t="str">
        <f>_xlfn.XLOOKUP($I4233,mapping!$M$2:$M$4,mapping!$N$2:$N$4,,0)</f>
        <v>On-site</v>
      </c>
    </row>
    <row r="4234" spans="1:17" x14ac:dyDescent="0.25">
      <c r="A4234" s="28">
        <v>2024</v>
      </c>
      <c r="B4234" s="29" t="s">
        <v>21</v>
      </c>
      <c r="C4234" s="29" t="s">
        <v>12</v>
      </c>
      <c r="D4234" s="29" t="s">
        <v>18</v>
      </c>
      <c r="E4234" s="28">
        <v>220600</v>
      </c>
      <c r="F4234" s="29" t="s">
        <v>14</v>
      </c>
      <c r="G4234" s="28">
        <v>220600</v>
      </c>
      <c r="H4234" s="29" t="s">
        <v>17</v>
      </c>
      <c r="I4234" s="28">
        <v>0</v>
      </c>
      <c r="J4234" s="29" t="s">
        <v>17</v>
      </c>
      <c r="K4234" s="29" t="s">
        <v>16</v>
      </c>
      <c r="L4234" s="29" t="str">
        <f>_xlfn.XLOOKUP($D4234,mapping!$B$2:$B$124,mapping!$A$2:$A$124,,0)</f>
        <v>Machine Learning Engineer</v>
      </c>
      <c r="M4234" s="29" t="str">
        <f>_xlfn.XLOOKUP($C4234,mapping!$J$2:$J$5,mapping!$K$2:$K$5,,0)</f>
        <v>Full-Time</v>
      </c>
      <c r="N4234" s="29" t="str">
        <f>_xlfn.XLOOKUP($B4234,mapping!$G$2:$G$5,mapping!$H$2:$H$5,,0)</f>
        <v>Senior</v>
      </c>
      <c r="O4234" s="29" t="str">
        <f>_xlfn.XLOOKUP($J4234,mapping!$D$2:$D$56,mapping!$E$2:$E$56,,0)</f>
        <v>United States</v>
      </c>
      <c r="P4234" s="29" t="str">
        <f>_xlfn.XLOOKUP($K4234,mapping!$P$2:$P$4,mapping!$Q$2:$Q$4,,0)</f>
        <v>Medium</v>
      </c>
      <c r="Q4234" s="29" t="str">
        <f>_xlfn.XLOOKUP($I4234,mapping!$M$2:$M$4,mapping!$N$2:$N$4,,0)</f>
        <v>On-site</v>
      </c>
    </row>
    <row r="4235" spans="1:17" x14ac:dyDescent="0.25">
      <c r="A4235" s="28">
        <v>2023</v>
      </c>
      <c r="B4235" s="29" t="s">
        <v>21</v>
      </c>
      <c r="C4235" s="29" t="s">
        <v>12</v>
      </c>
      <c r="D4235" s="29" t="s">
        <v>62</v>
      </c>
      <c r="E4235" s="28">
        <v>165600</v>
      </c>
      <c r="F4235" s="29" t="s">
        <v>14</v>
      </c>
      <c r="G4235" s="28">
        <v>165600</v>
      </c>
      <c r="H4235" s="29" t="s">
        <v>17</v>
      </c>
      <c r="I4235" s="28">
        <v>0</v>
      </c>
      <c r="J4235" s="29" t="s">
        <v>17</v>
      </c>
      <c r="K4235" s="29" t="s">
        <v>33</v>
      </c>
      <c r="L4235" s="29" t="str">
        <f>_xlfn.XLOOKUP($D4235,mapping!$B$2:$B$124,mapping!$A$2:$A$124,,0)</f>
        <v>Business Intelligence</v>
      </c>
      <c r="M4235" s="29" t="str">
        <f>_xlfn.XLOOKUP($C4235,mapping!$J$2:$J$5,mapping!$K$2:$K$5,,0)</f>
        <v>Full-Time</v>
      </c>
      <c r="N4235" s="29" t="str">
        <f>_xlfn.XLOOKUP($B4235,mapping!$G$2:$G$5,mapping!$H$2:$H$5,,0)</f>
        <v>Senior</v>
      </c>
      <c r="O4235" s="29" t="str">
        <f>_xlfn.XLOOKUP($J4235,mapping!$D$2:$D$56,mapping!$E$2:$E$56,,0)</f>
        <v>United States</v>
      </c>
      <c r="P4235" s="29" t="str">
        <f>_xlfn.XLOOKUP($K4235,mapping!$P$2:$P$4,mapping!$Q$2:$Q$4,,0)</f>
        <v>Large</v>
      </c>
      <c r="Q4235" s="29" t="str">
        <f>_xlfn.XLOOKUP($I4235,mapping!$M$2:$M$4,mapping!$N$2:$N$4,,0)</f>
        <v>On-site</v>
      </c>
    </row>
    <row r="4236" spans="1:17" x14ac:dyDescent="0.25">
      <c r="A4236" s="28">
        <v>2023</v>
      </c>
      <c r="B4236" s="29" t="s">
        <v>11</v>
      </c>
      <c r="C4236" s="29" t="s">
        <v>12</v>
      </c>
      <c r="D4236" s="29" t="s">
        <v>22</v>
      </c>
      <c r="E4236" s="28">
        <v>72700</v>
      </c>
      <c r="F4236" s="29" t="s">
        <v>14</v>
      </c>
      <c r="G4236" s="28">
        <v>72700</v>
      </c>
      <c r="H4236" s="29" t="s">
        <v>17</v>
      </c>
      <c r="I4236" s="28">
        <v>0</v>
      </c>
      <c r="J4236" s="29" t="s">
        <v>17</v>
      </c>
      <c r="K4236" s="29" t="s">
        <v>16</v>
      </c>
      <c r="L4236" s="29" t="str">
        <f>_xlfn.XLOOKUP($D4236,mapping!$B$2:$B$124,mapping!$A$2:$A$124,,0)</f>
        <v>Data Scientist</v>
      </c>
      <c r="M4236" s="29" t="str">
        <f>_xlfn.XLOOKUP($C4236,mapping!$J$2:$J$5,mapping!$K$2:$K$5,,0)</f>
        <v>Full-Time</v>
      </c>
      <c r="N4236" s="29" t="str">
        <f>_xlfn.XLOOKUP($B4236,mapping!$G$2:$G$5,mapping!$H$2:$H$5,,0)</f>
        <v>Mid-Level</v>
      </c>
      <c r="O4236" s="29" t="str">
        <f>_xlfn.XLOOKUP($J4236,mapping!$D$2:$D$56,mapping!$E$2:$E$56,,0)</f>
        <v>United States</v>
      </c>
      <c r="P4236" s="29" t="str">
        <f>_xlfn.XLOOKUP($K4236,mapping!$P$2:$P$4,mapping!$Q$2:$Q$4,,0)</f>
        <v>Medium</v>
      </c>
      <c r="Q4236" s="29" t="str">
        <f>_xlfn.XLOOKUP($I4236,mapping!$M$2:$M$4,mapping!$N$2:$N$4,,0)</f>
        <v>On-site</v>
      </c>
    </row>
    <row r="4237" spans="1:17" x14ac:dyDescent="0.25">
      <c r="A4237" s="28">
        <v>2024</v>
      </c>
      <c r="B4237" s="29" t="s">
        <v>21</v>
      </c>
      <c r="C4237" s="29" t="s">
        <v>12</v>
      </c>
      <c r="D4237" s="29" t="s">
        <v>57</v>
      </c>
      <c r="E4237" s="28">
        <v>180000</v>
      </c>
      <c r="F4237" s="29" t="s">
        <v>14</v>
      </c>
      <c r="G4237" s="28">
        <v>180000</v>
      </c>
      <c r="H4237" s="29" t="s">
        <v>17</v>
      </c>
      <c r="I4237" s="28">
        <v>0</v>
      </c>
      <c r="J4237" s="29" t="s">
        <v>17</v>
      </c>
      <c r="K4237" s="29" t="s">
        <v>16</v>
      </c>
      <c r="L4237" s="29" t="str">
        <f>_xlfn.XLOOKUP($D4237,mapping!$B$2:$B$124,mapping!$A$2:$A$124,,0)</f>
        <v>Data Scientist</v>
      </c>
      <c r="M4237" s="29" t="str">
        <f>_xlfn.XLOOKUP($C4237,mapping!$J$2:$J$5,mapping!$K$2:$K$5,,0)</f>
        <v>Full-Time</v>
      </c>
      <c r="N4237" s="29" t="str">
        <f>_xlfn.XLOOKUP($B4237,mapping!$G$2:$G$5,mapping!$H$2:$H$5,,0)</f>
        <v>Senior</v>
      </c>
      <c r="O4237" s="29" t="str">
        <f>_xlfn.XLOOKUP($J4237,mapping!$D$2:$D$56,mapping!$E$2:$E$56,,0)</f>
        <v>United States</v>
      </c>
      <c r="P4237" s="29" t="str">
        <f>_xlfn.XLOOKUP($K4237,mapping!$P$2:$P$4,mapping!$Q$2:$Q$4,,0)</f>
        <v>Medium</v>
      </c>
      <c r="Q4237" s="29" t="str">
        <f>_xlfn.XLOOKUP($I4237,mapping!$M$2:$M$4,mapping!$N$2:$N$4,,0)</f>
        <v>On-site</v>
      </c>
    </row>
    <row r="4238" spans="1:17" x14ac:dyDescent="0.25">
      <c r="A4238" s="28">
        <v>2023</v>
      </c>
      <c r="B4238" s="29" t="s">
        <v>21</v>
      </c>
      <c r="C4238" s="29" t="s">
        <v>12</v>
      </c>
      <c r="D4238" s="29" t="s">
        <v>22</v>
      </c>
      <c r="E4238" s="28">
        <v>145900</v>
      </c>
      <c r="F4238" s="29" t="s">
        <v>14</v>
      </c>
      <c r="G4238" s="28">
        <v>145900</v>
      </c>
      <c r="H4238" s="29" t="s">
        <v>17</v>
      </c>
      <c r="I4238" s="28">
        <v>0</v>
      </c>
      <c r="J4238" s="29" t="s">
        <v>17</v>
      </c>
      <c r="K4238" s="29" t="s">
        <v>16</v>
      </c>
      <c r="L4238" s="29" t="str">
        <f>_xlfn.XLOOKUP($D4238,mapping!$B$2:$B$124,mapping!$A$2:$A$124,,0)</f>
        <v>Data Scientist</v>
      </c>
      <c r="M4238" s="29" t="str">
        <f>_xlfn.XLOOKUP($C4238,mapping!$J$2:$J$5,mapping!$K$2:$K$5,,0)</f>
        <v>Full-Time</v>
      </c>
      <c r="N4238" s="29" t="str">
        <f>_xlfn.XLOOKUP($B4238,mapping!$G$2:$G$5,mapping!$H$2:$H$5,,0)</f>
        <v>Senior</v>
      </c>
      <c r="O4238" s="29" t="str">
        <f>_xlfn.XLOOKUP($J4238,mapping!$D$2:$D$56,mapping!$E$2:$E$56,,0)</f>
        <v>United States</v>
      </c>
      <c r="P4238" s="29" t="str">
        <f>_xlfn.XLOOKUP($K4238,mapping!$P$2:$P$4,mapping!$Q$2:$Q$4,,0)</f>
        <v>Medium</v>
      </c>
      <c r="Q4238" s="29" t="str">
        <f>_xlfn.XLOOKUP($I4238,mapping!$M$2:$M$4,mapping!$N$2:$N$4,,0)</f>
        <v>On-site</v>
      </c>
    </row>
    <row r="4239" spans="1:17" x14ac:dyDescent="0.25">
      <c r="A4239" s="28">
        <v>2023</v>
      </c>
      <c r="B4239" s="29" t="s">
        <v>21</v>
      </c>
      <c r="C4239" s="29" t="s">
        <v>12</v>
      </c>
      <c r="D4239" s="29" t="s">
        <v>26</v>
      </c>
      <c r="E4239" s="28">
        <v>160000</v>
      </c>
      <c r="F4239" s="29" t="s">
        <v>14</v>
      </c>
      <c r="G4239" s="28">
        <v>160000</v>
      </c>
      <c r="H4239" s="29" t="s">
        <v>17</v>
      </c>
      <c r="I4239" s="28">
        <v>100</v>
      </c>
      <c r="J4239" s="29" t="s">
        <v>17</v>
      </c>
      <c r="K4239" s="29" t="s">
        <v>16</v>
      </c>
      <c r="L4239" s="29" t="str">
        <f>_xlfn.XLOOKUP($D4239,mapping!$B$2:$B$124,mapping!$A$2:$A$124,,0)</f>
        <v>Data Engineer</v>
      </c>
      <c r="M4239" s="29" t="str">
        <f>_xlfn.XLOOKUP($C4239,mapping!$J$2:$J$5,mapping!$K$2:$K$5,,0)</f>
        <v>Full-Time</v>
      </c>
      <c r="N4239" s="29" t="str">
        <f>_xlfn.XLOOKUP($B4239,mapping!$G$2:$G$5,mapping!$H$2:$H$5,,0)</f>
        <v>Senior</v>
      </c>
      <c r="O4239" s="29" t="str">
        <f>_xlfn.XLOOKUP($J4239,mapping!$D$2:$D$56,mapping!$E$2:$E$56,,0)</f>
        <v>United States</v>
      </c>
      <c r="P4239" s="29" t="str">
        <f>_xlfn.XLOOKUP($K4239,mapping!$P$2:$P$4,mapping!$Q$2:$Q$4,,0)</f>
        <v>Medium</v>
      </c>
      <c r="Q4239" s="29" t="str">
        <f>_xlfn.XLOOKUP($I4239,mapping!$M$2:$M$4,mapping!$N$2:$N$4,,0)</f>
        <v>Remote</v>
      </c>
    </row>
    <row r="4240" spans="1:17" x14ac:dyDescent="0.25">
      <c r="A4240" s="28">
        <v>2023</v>
      </c>
      <c r="B4240" s="29" t="s">
        <v>21</v>
      </c>
      <c r="C4240" s="29" t="s">
        <v>12</v>
      </c>
      <c r="D4240" s="29" t="s">
        <v>86</v>
      </c>
      <c r="E4240" s="28">
        <v>66825</v>
      </c>
      <c r="F4240" s="29" t="s">
        <v>14</v>
      </c>
      <c r="G4240" s="28">
        <v>66825</v>
      </c>
      <c r="H4240" s="29" t="s">
        <v>17</v>
      </c>
      <c r="I4240" s="28">
        <v>0</v>
      </c>
      <c r="J4240" s="29" t="s">
        <v>17</v>
      </c>
      <c r="K4240" s="29" t="s">
        <v>16</v>
      </c>
      <c r="L4240" s="29" t="str">
        <f>_xlfn.XLOOKUP($D4240,mapping!$B$2:$B$124,mapping!$A$2:$A$124,,0)</f>
        <v>Business Intelligence</v>
      </c>
      <c r="M4240" s="29" t="str">
        <f>_xlfn.XLOOKUP($C4240,mapping!$J$2:$J$5,mapping!$K$2:$K$5,,0)</f>
        <v>Full-Time</v>
      </c>
      <c r="N4240" s="29" t="str">
        <f>_xlfn.XLOOKUP($B4240,mapping!$G$2:$G$5,mapping!$H$2:$H$5,,0)</f>
        <v>Senior</v>
      </c>
      <c r="O4240" s="29" t="str">
        <f>_xlfn.XLOOKUP($J4240,mapping!$D$2:$D$56,mapping!$E$2:$E$56,,0)</f>
        <v>United States</v>
      </c>
      <c r="P4240" s="29" t="str">
        <f>_xlfn.XLOOKUP($K4240,mapping!$P$2:$P$4,mapping!$Q$2:$Q$4,,0)</f>
        <v>Medium</v>
      </c>
      <c r="Q4240" s="29" t="str">
        <f>_xlfn.XLOOKUP($I4240,mapping!$M$2:$M$4,mapping!$N$2:$N$4,,0)</f>
        <v>On-site</v>
      </c>
    </row>
    <row r="4241" spans="1:17" x14ac:dyDescent="0.25">
      <c r="A4241" s="28">
        <v>2024</v>
      </c>
      <c r="B4241" s="29" t="s">
        <v>21</v>
      </c>
      <c r="C4241" s="29" t="s">
        <v>12</v>
      </c>
      <c r="D4241" s="29" t="s">
        <v>34</v>
      </c>
      <c r="E4241" s="28">
        <v>321000</v>
      </c>
      <c r="F4241" s="29" t="s">
        <v>14</v>
      </c>
      <c r="G4241" s="28">
        <v>321000</v>
      </c>
      <c r="H4241" s="29" t="s">
        <v>17</v>
      </c>
      <c r="I4241" s="28">
        <v>100</v>
      </c>
      <c r="J4241" s="29" t="s">
        <v>17</v>
      </c>
      <c r="K4241" s="29" t="s">
        <v>16</v>
      </c>
      <c r="L4241" s="29" t="str">
        <f>_xlfn.XLOOKUP($D4241,mapping!$B$2:$B$124,mapping!$A$2:$A$124,,0)</f>
        <v>Researcher</v>
      </c>
      <c r="M4241" s="29" t="str">
        <f>_xlfn.XLOOKUP($C4241,mapping!$J$2:$J$5,mapping!$K$2:$K$5,,0)</f>
        <v>Full-Time</v>
      </c>
      <c r="N4241" s="29" t="str">
        <f>_xlfn.XLOOKUP($B4241,mapping!$G$2:$G$5,mapping!$H$2:$H$5,,0)</f>
        <v>Senior</v>
      </c>
      <c r="O4241" s="29" t="str">
        <f>_xlfn.XLOOKUP($J4241,mapping!$D$2:$D$56,mapping!$E$2:$E$56,,0)</f>
        <v>United States</v>
      </c>
      <c r="P4241" s="29" t="str">
        <f>_xlfn.XLOOKUP($K4241,mapping!$P$2:$P$4,mapping!$Q$2:$Q$4,,0)</f>
        <v>Medium</v>
      </c>
      <c r="Q4241" s="29" t="str">
        <f>_xlfn.XLOOKUP($I4241,mapping!$M$2:$M$4,mapping!$N$2:$N$4,,0)</f>
        <v>Remote</v>
      </c>
    </row>
    <row r="4242" spans="1:17" x14ac:dyDescent="0.25">
      <c r="A4242" s="28">
        <v>2023</v>
      </c>
      <c r="B4242" s="29" t="s">
        <v>21</v>
      </c>
      <c r="C4242" s="29" t="s">
        <v>12</v>
      </c>
      <c r="D4242" s="29" t="s">
        <v>26</v>
      </c>
      <c r="E4242" s="28">
        <v>172900</v>
      </c>
      <c r="F4242" s="29" t="s">
        <v>14</v>
      </c>
      <c r="G4242" s="28">
        <v>172900</v>
      </c>
      <c r="H4242" s="29" t="s">
        <v>17</v>
      </c>
      <c r="I4242" s="28">
        <v>0</v>
      </c>
      <c r="J4242" s="29" t="s">
        <v>17</v>
      </c>
      <c r="K4242" s="29" t="s">
        <v>16</v>
      </c>
      <c r="L4242" s="29" t="str">
        <f>_xlfn.XLOOKUP($D4242,mapping!$B$2:$B$124,mapping!$A$2:$A$124,,0)</f>
        <v>Data Engineer</v>
      </c>
      <c r="M4242" s="29" t="str">
        <f>_xlfn.XLOOKUP($C4242,mapping!$J$2:$J$5,mapping!$K$2:$K$5,,0)</f>
        <v>Full-Time</v>
      </c>
      <c r="N4242" s="29" t="str">
        <f>_xlfn.XLOOKUP($B4242,mapping!$G$2:$G$5,mapping!$H$2:$H$5,,0)</f>
        <v>Senior</v>
      </c>
      <c r="O4242" s="29" t="str">
        <f>_xlfn.XLOOKUP($J4242,mapping!$D$2:$D$56,mapping!$E$2:$E$56,,0)</f>
        <v>United States</v>
      </c>
      <c r="P4242" s="29" t="str">
        <f>_xlfn.XLOOKUP($K4242,mapping!$P$2:$P$4,mapping!$Q$2:$Q$4,,0)</f>
        <v>Medium</v>
      </c>
      <c r="Q4242" s="29" t="str">
        <f>_xlfn.XLOOKUP($I4242,mapping!$M$2:$M$4,mapping!$N$2:$N$4,,0)</f>
        <v>On-site</v>
      </c>
    </row>
    <row r="4243" spans="1:17" x14ac:dyDescent="0.25">
      <c r="A4243" s="28">
        <v>2024</v>
      </c>
      <c r="B4243" s="29" t="s">
        <v>11</v>
      </c>
      <c r="C4243" s="29" t="s">
        <v>12</v>
      </c>
      <c r="D4243" s="29" t="s">
        <v>13</v>
      </c>
      <c r="E4243" s="28">
        <v>154000</v>
      </c>
      <c r="F4243" s="29" t="s">
        <v>14</v>
      </c>
      <c r="G4243" s="28">
        <v>154000</v>
      </c>
      <c r="H4243" s="29" t="s">
        <v>17</v>
      </c>
      <c r="I4243" s="28">
        <v>0</v>
      </c>
      <c r="J4243" s="29" t="s">
        <v>17</v>
      </c>
      <c r="K4243" s="29" t="s">
        <v>16</v>
      </c>
      <c r="L4243" s="29" t="str">
        <f>_xlfn.XLOOKUP($D4243,mapping!$B$2:$B$124,mapping!$A$2:$A$124,,0)</f>
        <v>Data Analyst</v>
      </c>
      <c r="M4243" s="29" t="str">
        <f>_xlfn.XLOOKUP($C4243,mapping!$J$2:$J$5,mapping!$K$2:$K$5,,0)</f>
        <v>Full-Time</v>
      </c>
      <c r="N4243" s="29" t="str">
        <f>_xlfn.XLOOKUP($B4243,mapping!$G$2:$G$5,mapping!$H$2:$H$5,,0)</f>
        <v>Mid-Level</v>
      </c>
      <c r="O4243" s="29" t="str">
        <f>_xlfn.XLOOKUP($J4243,mapping!$D$2:$D$56,mapping!$E$2:$E$56,,0)</f>
        <v>United States</v>
      </c>
      <c r="P4243" s="29" t="str">
        <f>_xlfn.XLOOKUP($K4243,mapping!$P$2:$P$4,mapping!$Q$2:$Q$4,,0)</f>
        <v>Medium</v>
      </c>
      <c r="Q4243" s="29" t="str">
        <f>_xlfn.XLOOKUP($I4243,mapping!$M$2:$M$4,mapping!$N$2:$N$4,,0)</f>
        <v>On-site</v>
      </c>
    </row>
    <row r="4244" spans="1:17" x14ac:dyDescent="0.25">
      <c r="A4244" s="28">
        <v>2024</v>
      </c>
      <c r="B4244" s="29" t="s">
        <v>21</v>
      </c>
      <c r="C4244" s="29" t="s">
        <v>12</v>
      </c>
      <c r="D4244" s="29" t="s">
        <v>26</v>
      </c>
      <c r="E4244" s="28">
        <v>95000</v>
      </c>
      <c r="F4244" s="29" t="s">
        <v>14</v>
      </c>
      <c r="G4244" s="28">
        <v>95000</v>
      </c>
      <c r="H4244" s="29" t="s">
        <v>17</v>
      </c>
      <c r="I4244" s="28">
        <v>100</v>
      </c>
      <c r="J4244" s="29" t="s">
        <v>17</v>
      </c>
      <c r="K4244" s="29" t="s">
        <v>16</v>
      </c>
      <c r="L4244" s="29" t="str">
        <f>_xlfn.XLOOKUP($D4244,mapping!$B$2:$B$124,mapping!$A$2:$A$124,,0)</f>
        <v>Data Engineer</v>
      </c>
      <c r="M4244" s="29" t="str">
        <f>_xlfn.XLOOKUP($C4244,mapping!$J$2:$J$5,mapping!$K$2:$K$5,,0)</f>
        <v>Full-Time</v>
      </c>
      <c r="N4244" s="29" t="str">
        <f>_xlfn.XLOOKUP($B4244,mapping!$G$2:$G$5,mapping!$H$2:$H$5,,0)</f>
        <v>Senior</v>
      </c>
      <c r="O4244" s="29" t="str">
        <f>_xlfn.XLOOKUP($J4244,mapping!$D$2:$D$56,mapping!$E$2:$E$56,,0)</f>
        <v>United States</v>
      </c>
      <c r="P4244" s="29" t="str">
        <f>_xlfn.XLOOKUP($K4244,mapping!$P$2:$P$4,mapping!$Q$2:$Q$4,,0)</f>
        <v>Medium</v>
      </c>
      <c r="Q4244" s="29" t="str">
        <f>_xlfn.XLOOKUP($I4244,mapping!$M$2:$M$4,mapping!$N$2:$N$4,,0)</f>
        <v>Remote</v>
      </c>
    </row>
    <row r="4245" spans="1:17" x14ac:dyDescent="0.25">
      <c r="A4245" s="28">
        <v>2023</v>
      </c>
      <c r="B4245" s="29" t="s">
        <v>21</v>
      </c>
      <c r="C4245" s="29" t="s">
        <v>12</v>
      </c>
      <c r="D4245" s="29" t="s">
        <v>39</v>
      </c>
      <c r="E4245" s="28">
        <v>202353</v>
      </c>
      <c r="F4245" s="29" t="s">
        <v>14</v>
      </c>
      <c r="G4245" s="28">
        <v>202353</v>
      </c>
      <c r="H4245" s="29" t="s">
        <v>17</v>
      </c>
      <c r="I4245" s="28">
        <v>0</v>
      </c>
      <c r="J4245" s="29" t="s">
        <v>17</v>
      </c>
      <c r="K4245" s="29" t="s">
        <v>16</v>
      </c>
      <c r="L4245" s="29" t="str">
        <f>_xlfn.XLOOKUP($D4245,mapping!$B$2:$B$124,mapping!$A$2:$A$124,,0)</f>
        <v>Machine Learning Engineer</v>
      </c>
      <c r="M4245" s="29" t="str">
        <f>_xlfn.XLOOKUP($C4245,mapping!$J$2:$J$5,mapping!$K$2:$K$5,,0)</f>
        <v>Full-Time</v>
      </c>
      <c r="N4245" s="29" t="str">
        <f>_xlfn.XLOOKUP($B4245,mapping!$G$2:$G$5,mapping!$H$2:$H$5,,0)</f>
        <v>Senior</v>
      </c>
      <c r="O4245" s="29" t="str">
        <f>_xlfn.XLOOKUP($J4245,mapping!$D$2:$D$56,mapping!$E$2:$E$56,,0)</f>
        <v>United States</v>
      </c>
      <c r="P4245" s="29" t="str">
        <f>_xlfn.XLOOKUP($K4245,mapping!$P$2:$P$4,mapping!$Q$2:$Q$4,,0)</f>
        <v>Medium</v>
      </c>
      <c r="Q4245" s="29" t="str">
        <f>_xlfn.XLOOKUP($I4245,mapping!$M$2:$M$4,mapping!$N$2:$N$4,,0)</f>
        <v>On-site</v>
      </c>
    </row>
    <row r="4246" spans="1:17" x14ac:dyDescent="0.25">
      <c r="A4246" s="28">
        <v>2022</v>
      </c>
      <c r="B4246" s="29" t="s">
        <v>21</v>
      </c>
      <c r="C4246" s="29" t="s">
        <v>12</v>
      </c>
      <c r="D4246" s="29" t="s">
        <v>26</v>
      </c>
      <c r="E4246" s="28">
        <v>209100</v>
      </c>
      <c r="F4246" s="29" t="s">
        <v>14</v>
      </c>
      <c r="G4246" s="28">
        <v>209100</v>
      </c>
      <c r="H4246" s="29" t="s">
        <v>17</v>
      </c>
      <c r="I4246" s="28">
        <v>100</v>
      </c>
      <c r="J4246" s="29" t="s">
        <v>17</v>
      </c>
      <c r="K4246" s="29" t="s">
        <v>33</v>
      </c>
      <c r="L4246" s="29" t="str">
        <f>_xlfn.XLOOKUP($D4246,mapping!$B$2:$B$124,mapping!$A$2:$A$124,,0)</f>
        <v>Data Engineer</v>
      </c>
      <c r="M4246" s="29" t="str">
        <f>_xlfn.XLOOKUP($C4246,mapping!$J$2:$J$5,mapping!$K$2:$K$5,,0)</f>
        <v>Full-Time</v>
      </c>
      <c r="N4246" s="29" t="str">
        <f>_xlfn.XLOOKUP($B4246,mapping!$G$2:$G$5,mapping!$H$2:$H$5,,0)</f>
        <v>Senior</v>
      </c>
      <c r="O4246" s="29" t="str">
        <f>_xlfn.XLOOKUP($J4246,mapping!$D$2:$D$56,mapping!$E$2:$E$56,,0)</f>
        <v>United States</v>
      </c>
      <c r="P4246" s="29" t="str">
        <f>_xlfn.XLOOKUP($K4246,mapping!$P$2:$P$4,mapping!$Q$2:$Q$4,,0)</f>
        <v>Large</v>
      </c>
      <c r="Q4246" s="29" t="str">
        <f>_xlfn.XLOOKUP($I4246,mapping!$M$2:$M$4,mapping!$N$2:$N$4,,0)</f>
        <v>Remote</v>
      </c>
    </row>
    <row r="4247" spans="1:17" x14ac:dyDescent="0.25">
      <c r="A4247" s="28">
        <v>2024</v>
      </c>
      <c r="B4247" s="29" t="s">
        <v>21</v>
      </c>
      <c r="C4247" s="29" t="s">
        <v>12</v>
      </c>
      <c r="D4247" s="29" t="s">
        <v>18</v>
      </c>
      <c r="E4247" s="28">
        <v>145400</v>
      </c>
      <c r="F4247" s="29" t="s">
        <v>14</v>
      </c>
      <c r="G4247" s="28">
        <v>145400</v>
      </c>
      <c r="H4247" s="29" t="s">
        <v>17</v>
      </c>
      <c r="I4247" s="28">
        <v>0</v>
      </c>
      <c r="J4247" s="29" t="s">
        <v>17</v>
      </c>
      <c r="K4247" s="29" t="s">
        <v>16</v>
      </c>
      <c r="L4247" s="29" t="str">
        <f>_xlfn.XLOOKUP($D4247,mapping!$B$2:$B$124,mapping!$A$2:$A$124,,0)</f>
        <v>Machine Learning Engineer</v>
      </c>
      <c r="M4247" s="29" t="str">
        <f>_xlfn.XLOOKUP($C4247,mapping!$J$2:$J$5,mapping!$K$2:$K$5,,0)</f>
        <v>Full-Time</v>
      </c>
      <c r="N4247" s="29" t="str">
        <f>_xlfn.XLOOKUP($B4247,mapping!$G$2:$G$5,mapping!$H$2:$H$5,,0)</f>
        <v>Senior</v>
      </c>
      <c r="O4247" s="29" t="str">
        <f>_xlfn.XLOOKUP($J4247,mapping!$D$2:$D$56,mapping!$E$2:$E$56,,0)</f>
        <v>United States</v>
      </c>
      <c r="P4247" s="29" t="str">
        <f>_xlfn.XLOOKUP($K4247,mapping!$P$2:$P$4,mapping!$Q$2:$Q$4,,0)</f>
        <v>Medium</v>
      </c>
      <c r="Q4247" s="29" t="str">
        <f>_xlfn.XLOOKUP($I4247,mapping!$M$2:$M$4,mapping!$N$2:$N$4,,0)</f>
        <v>On-site</v>
      </c>
    </row>
    <row r="4248" spans="1:17" x14ac:dyDescent="0.25">
      <c r="A4248" s="28">
        <v>2020</v>
      </c>
      <c r="B4248" s="29" t="s">
        <v>29</v>
      </c>
      <c r="C4248" s="29" t="s">
        <v>12</v>
      </c>
      <c r="D4248" s="29" t="s">
        <v>22</v>
      </c>
      <c r="E4248" s="28">
        <v>43200</v>
      </c>
      <c r="F4248" s="29" t="s">
        <v>19</v>
      </c>
      <c r="G4248" s="28">
        <v>49268</v>
      </c>
      <c r="H4248" s="29" t="s">
        <v>36</v>
      </c>
      <c r="I4248" s="28">
        <v>0</v>
      </c>
      <c r="J4248" s="29" t="s">
        <v>36</v>
      </c>
      <c r="K4248" s="29" t="s">
        <v>56</v>
      </c>
      <c r="L4248" s="29" t="str">
        <f>_xlfn.XLOOKUP($D4248,mapping!$B$2:$B$124,mapping!$A$2:$A$124,,0)</f>
        <v>Data Scientist</v>
      </c>
      <c r="M4248" s="29" t="str">
        <f>_xlfn.XLOOKUP($C4248,mapping!$J$2:$J$5,mapping!$K$2:$K$5,,0)</f>
        <v>Full-Time</v>
      </c>
      <c r="N4248" s="29" t="str">
        <f>_xlfn.XLOOKUP($B4248,mapping!$G$2:$G$5,mapping!$H$2:$H$5,,0)</f>
        <v>Junior</v>
      </c>
      <c r="O4248" s="29" t="str">
        <f>_xlfn.XLOOKUP($J4248,mapping!$D$2:$D$56,mapping!$E$2:$E$56,,0)</f>
        <v>Germany</v>
      </c>
      <c r="P4248" s="29" t="str">
        <f>_xlfn.XLOOKUP($K4248,mapping!$P$2:$P$4,mapping!$Q$2:$Q$4,,0)</f>
        <v>Small</v>
      </c>
      <c r="Q4248" s="29" t="str">
        <f>_xlfn.XLOOKUP($I4248,mapping!$M$2:$M$4,mapping!$N$2:$N$4,,0)</f>
        <v>On-site</v>
      </c>
    </row>
    <row r="4249" spans="1:17" x14ac:dyDescent="0.25">
      <c r="A4249" s="28">
        <v>2024</v>
      </c>
      <c r="B4249" s="29" t="s">
        <v>11</v>
      </c>
      <c r="C4249" s="29" t="s">
        <v>12</v>
      </c>
      <c r="D4249" s="29" t="s">
        <v>57</v>
      </c>
      <c r="E4249" s="28">
        <v>46203</v>
      </c>
      <c r="F4249" s="29" t="s">
        <v>27</v>
      </c>
      <c r="G4249" s="28">
        <v>57753</v>
      </c>
      <c r="H4249" s="29" t="s">
        <v>28</v>
      </c>
      <c r="I4249" s="28">
        <v>0</v>
      </c>
      <c r="J4249" s="29" t="s">
        <v>28</v>
      </c>
      <c r="K4249" s="29" t="s">
        <v>16</v>
      </c>
      <c r="L4249" s="29" t="str">
        <f>_xlfn.XLOOKUP($D4249,mapping!$B$2:$B$124,mapping!$A$2:$A$124,,0)</f>
        <v>Data Scientist</v>
      </c>
      <c r="M4249" s="29" t="str">
        <f>_xlfn.XLOOKUP($C4249,mapping!$J$2:$J$5,mapping!$K$2:$K$5,,0)</f>
        <v>Full-Time</v>
      </c>
      <c r="N4249" s="29" t="str">
        <f>_xlfn.XLOOKUP($B4249,mapping!$G$2:$G$5,mapping!$H$2:$H$5,,0)</f>
        <v>Mid-Level</v>
      </c>
      <c r="O4249" s="29" t="str">
        <f>_xlfn.XLOOKUP($J4249,mapping!$D$2:$D$56,mapping!$E$2:$E$56,,0)</f>
        <v>United Kingdom</v>
      </c>
      <c r="P4249" s="29" t="str">
        <f>_xlfn.XLOOKUP($K4249,mapping!$P$2:$P$4,mapping!$Q$2:$Q$4,,0)</f>
        <v>Medium</v>
      </c>
      <c r="Q4249" s="29" t="str">
        <f>_xlfn.XLOOKUP($I4249,mapping!$M$2:$M$4,mapping!$N$2:$N$4,,0)</f>
        <v>On-site</v>
      </c>
    </row>
    <row r="4250" spans="1:17" x14ac:dyDescent="0.25">
      <c r="A4250" s="28">
        <v>2023</v>
      </c>
      <c r="B4250" s="29" t="s">
        <v>21</v>
      </c>
      <c r="C4250" s="29" t="s">
        <v>12</v>
      </c>
      <c r="D4250" s="29" t="s">
        <v>62</v>
      </c>
      <c r="E4250" s="28">
        <v>225000</v>
      </c>
      <c r="F4250" s="29" t="s">
        <v>14</v>
      </c>
      <c r="G4250" s="28">
        <v>225000</v>
      </c>
      <c r="H4250" s="29" t="s">
        <v>17</v>
      </c>
      <c r="I4250" s="28">
        <v>0</v>
      </c>
      <c r="J4250" s="29" t="s">
        <v>17</v>
      </c>
      <c r="K4250" s="29" t="s">
        <v>16</v>
      </c>
      <c r="L4250" s="29" t="str">
        <f>_xlfn.XLOOKUP($D4250,mapping!$B$2:$B$124,mapping!$A$2:$A$124,,0)</f>
        <v>Business Intelligence</v>
      </c>
      <c r="M4250" s="29" t="str">
        <f>_xlfn.XLOOKUP($C4250,mapping!$J$2:$J$5,mapping!$K$2:$K$5,,0)</f>
        <v>Full-Time</v>
      </c>
      <c r="N4250" s="29" t="str">
        <f>_xlfn.XLOOKUP($B4250,mapping!$G$2:$G$5,mapping!$H$2:$H$5,,0)</f>
        <v>Senior</v>
      </c>
      <c r="O4250" s="29" t="str">
        <f>_xlfn.XLOOKUP($J4250,mapping!$D$2:$D$56,mapping!$E$2:$E$56,,0)</f>
        <v>United States</v>
      </c>
      <c r="P4250" s="29" t="str">
        <f>_xlfn.XLOOKUP($K4250,mapping!$P$2:$P$4,mapping!$Q$2:$Q$4,,0)</f>
        <v>Medium</v>
      </c>
      <c r="Q4250" s="29" t="str">
        <f>_xlfn.XLOOKUP($I4250,mapping!$M$2:$M$4,mapping!$N$2:$N$4,,0)</f>
        <v>On-site</v>
      </c>
    </row>
    <row r="4251" spans="1:17" x14ac:dyDescent="0.25">
      <c r="A4251" s="28">
        <v>2023</v>
      </c>
      <c r="B4251" s="29" t="s">
        <v>29</v>
      </c>
      <c r="C4251" s="29" t="s">
        <v>12</v>
      </c>
      <c r="D4251" s="29" t="s">
        <v>26</v>
      </c>
      <c r="E4251" s="28">
        <v>160000</v>
      </c>
      <c r="F4251" s="29" t="s">
        <v>14</v>
      </c>
      <c r="G4251" s="28">
        <v>160000</v>
      </c>
      <c r="H4251" s="29" t="s">
        <v>17</v>
      </c>
      <c r="I4251" s="28">
        <v>0</v>
      </c>
      <c r="J4251" s="29" t="s">
        <v>17</v>
      </c>
      <c r="K4251" s="29" t="s">
        <v>16</v>
      </c>
      <c r="L4251" s="29" t="str">
        <f>_xlfn.XLOOKUP($D4251,mapping!$B$2:$B$124,mapping!$A$2:$A$124,,0)</f>
        <v>Data Engineer</v>
      </c>
      <c r="M4251" s="29" t="str">
        <f>_xlfn.XLOOKUP($C4251,mapping!$J$2:$J$5,mapping!$K$2:$K$5,,0)</f>
        <v>Full-Time</v>
      </c>
      <c r="N4251" s="29" t="str">
        <f>_xlfn.XLOOKUP($B4251,mapping!$G$2:$G$5,mapping!$H$2:$H$5,,0)</f>
        <v>Junior</v>
      </c>
      <c r="O4251" s="29" t="str">
        <f>_xlfn.XLOOKUP($J4251,mapping!$D$2:$D$56,mapping!$E$2:$E$56,,0)</f>
        <v>United States</v>
      </c>
      <c r="P4251" s="29" t="str">
        <f>_xlfn.XLOOKUP($K4251,mapping!$P$2:$P$4,mapping!$Q$2:$Q$4,,0)</f>
        <v>Medium</v>
      </c>
      <c r="Q4251" s="29" t="str">
        <f>_xlfn.XLOOKUP($I4251,mapping!$M$2:$M$4,mapping!$N$2:$N$4,,0)</f>
        <v>On-site</v>
      </c>
    </row>
    <row r="4252" spans="1:17" x14ac:dyDescent="0.25">
      <c r="A4252" s="28">
        <v>2024</v>
      </c>
      <c r="B4252" s="29" t="s">
        <v>11</v>
      </c>
      <c r="C4252" s="29" t="s">
        <v>12</v>
      </c>
      <c r="D4252" s="29" t="s">
        <v>31</v>
      </c>
      <c r="E4252" s="28">
        <v>148000</v>
      </c>
      <c r="F4252" s="29" t="s">
        <v>14</v>
      </c>
      <c r="G4252" s="28">
        <v>148000</v>
      </c>
      <c r="H4252" s="29" t="s">
        <v>17</v>
      </c>
      <c r="I4252" s="28">
        <v>100</v>
      </c>
      <c r="J4252" s="29" t="s">
        <v>17</v>
      </c>
      <c r="K4252" s="29" t="s">
        <v>16</v>
      </c>
      <c r="L4252" s="29" t="str">
        <f>_xlfn.XLOOKUP($D4252,mapping!$B$2:$B$124,mapping!$A$2:$A$124,,0)</f>
        <v>Analytics Engineer</v>
      </c>
      <c r="M4252" s="29" t="str">
        <f>_xlfn.XLOOKUP($C4252,mapping!$J$2:$J$5,mapping!$K$2:$K$5,,0)</f>
        <v>Full-Time</v>
      </c>
      <c r="N4252" s="29" t="str">
        <f>_xlfn.XLOOKUP($B4252,mapping!$G$2:$G$5,mapping!$H$2:$H$5,,0)</f>
        <v>Mid-Level</v>
      </c>
      <c r="O4252" s="29" t="str">
        <f>_xlfn.XLOOKUP($J4252,mapping!$D$2:$D$56,mapping!$E$2:$E$56,,0)</f>
        <v>United States</v>
      </c>
      <c r="P4252" s="29" t="str">
        <f>_xlfn.XLOOKUP($K4252,mapping!$P$2:$P$4,mapping!$Q$2:$Q$4,,0)</f>
        <v>Medium</v>
      </c>
      <c r="Q4252" s="29" t="str">
        <f>_xlfn.XLOOKUP($I4252,mapping!$M$2:$M$4,mapping!$N$2:$N$4,,0)</f>
        <v>Remote</v>
      </c>
    </row>
    <row r="4253" spans="1:17" x14ac:dyDescent="0.25">
      <c r="A4253" s="28">
        <v>2022</v>
      </c>
      <c r="B4253" s="29" t="s">
        <v>21</v>
      </c>
      <c r="C4253" s="29" t="s">
        <v>12</v>
      </c>
      <c r="D4253" s="29" t="s">
        <v>151</v>
      </c>
      <c r="E4253" s="28">
        <v>125000</v>
      </c>
      <c r="F4253" s="29" t="s">
        <v>14</v>
      </c>
      <c r="G4253" s="28">
        <v>125000</v>
      </c>
      <c r="H4253" s="29" t="s">
        <v>99</v>
      </c>
      <c r="I4253" s="28">
        <v>100</v>
      </c>
      <c r="J4253" s="29" t="s">
        <v>99</v>
      </c>
      <c r="K4253" s="29" t="s">
        <v>33</v>
      </c>
      <c r="L4253" s="29" t="str">
        <f>_xlfn.XLOOKUP($D4253,mapping!$B$2:$B$124,mapping!$A$2:$A$124,,0)</f>
        <v>Machine Learning Engineer</v>
      </c>
      <c r="M4253" s="29" t="str">
        <f>_xlfn.XLOOKUP($C4253,mapping!$J$2:$J$5,mapping!$K$2:$K$5,,0)</f>
        <v>Full-Time</v>
      </c>
      <c r="N4253" s="29" t="str">
        <f>_xlfn.XLOOKUP($B4253,mapping!$G$2:$G$5,mapping!$H$2:$H$5,,0)</f>
        <v>Senior</v>
      </c>
      <c r="O4253" s="29" t="str">
        <f>_xlfn.XLOOKUP($J4253,mapping!$D$2:$D$56,mapping!$E$2:$E$56,,0)</f>
        <v>Colombia</v>
      </c>
      <c r="P4253" s="29" t="str">
        <f>_xlfn.XLOOKUP($K4253,mapping!$P$2:$P$4,mapping!$Q$2:$Q$4,,0)</f>
        <v>Large</v>
      </c>
      <c r="Q4253" s="29" t="str">
        <f>_xlfn.XLOOKUP($I4253,mapping!$M$2:$M$4,mapping!$N$2:$N$4,,0)</f>
        <v>Remote</v>
      </c>
    </row>
    <row r="4254" spans="1:17" x14ac:dyDescent="0.25">
      <c r="A4254" s="28">
        <v>2023</v>
      </c>
      <c r="B4254" s="29" t="s">
        <v>25</v>
      </c>
      <c r="C4254" s="29" t="s">
        <v>12</v>
      </c>
      <c r="D4254" s="29" t="s">
        <v>26</v>
      </c>
      <c r="E4254" s="28">
        <v>234000</v>
      </c>
      <c r="F4254" s="29" t="s">
        <v>14</v>
      </c>
      <c r="G4254" s="28">
        <v>234000</v>
      </c>
      <c r="H4254" s="29" t="s">
        <v>17</v>
      </c>
      <c r="I4254" s="28">
        <v>0</v>
      </c>
      <c r="J4254" s="29" t="s">
        <v>17</v>
      </c>
      <c r="K4254" s="29" t="s">
        <v>16</v>
      </c>
      <c r="L4254" s="29" t="str">
        <f>_xlfn.XLOOKUP($D4254,mapping!$B$2:$B$124,mapping!$A$2:$A$124,,0)</f>
        <v>Data Engineer</v>
      </c>
      <c r="M4254" s="29" t="str">
        <f>_xlfn.XLOOKUP($C4254,mapping!$J$2:$J$5,mapping!$K$2:$K$5,,0)</f>
        <v>Full-Time</v>
      </c>
      <c r="N4254" s="29" t="str">
        <f>_xlfn.XLOOKUP($B4254,mapping!$G$2:$G$5,mapping!$H$2:$H$5,,0)</f>
        <v>Executive</v>
      </c>
      <c r="O4254" s="29" t="str">
        <f>_xlfn.XLOOKUP($J4254,mapping!$D$2:$D$56,mapping!$E$2:$E$56,,0)</f>
        <v>United States</v>
      </c>
      <c r="P4254" s="29" t="str">
        <f>_xlfn.XLOOKUP($K4254,mapping!$P$2:$P$4,mapping!$Q$2:$Q$4,,0)</f>
        <v>Medium</v>
      </c>
      <c r="Q4254" s="29" t="str">
        <f>_xlfn.XLOOKUP($I4254,mapping!$M$2:$M$4,mapping!$N$2:$N$4,,0)</f>
        <v>On-site</v>
      </c>
    </row>
    <row r="4255" spans="1:17" x14ac:dyDescent="0.25">
      <c r="A4255" s="28">
        <v>2024</v>
      </c>
      <c r="B4255" s="29" t="s">
        <v>29</v>
      </c>
      <c r="C4255" s="29" t="s">
        <v>12</v>
      </c>
      <c r="D4255" s="29" t="s">
        <v>13</v>
      </c>
      <c r="E4255" s="28">
        <v>47500</v>
      </c>
      <c r="F4255" s="29" t="s">
        <v>14</v>
      </c>
      <c r="G4255" s="28">
        <v>47500</v>
      </c>
      <c r="H4255" s="29" t="s">
        <v>17</v>
      </c>
      <c r="I4255" s="28">
        <v>0</v>
      </c>
      <c r="J4255" s="29" t="s">
        <v>17</v>
      </c>
      <c r="K4255" s="29" t="s">
        <v>16</v>
      </c>
      <c r="L4255" s="29" t="str">
        <f>_xlfn.XLOOKUP($D4255,mapping!$B$2:$B$124,mapping!$A$2:$A$124,,0)</f>
        <v>Data Analyst</v>
      </c>
      <c r="M4255" s="29" t="str">
        <f>_xlfn.XLOOKUP($C4255,mapping!$J$2:$J$5,mapping!$K$2:$K$5,,0)</f>
        <v>Full-Time</v>
      </c>
      <c r="N4255" s="29" t="str">
        <f>_xlfn.XLOOKUP($B4255,mapping!$G$2:$G$5,mapping!$H$2:$H$5,,0)</f>
        <v>Junior</v>
      </c>
      <c r="O4255" s="29" t="str">
        <f>_xlfn.XLOOKUP($J4255,mapping!$D$2:$D$56,mapping!$E$2:$E$56,,0)</f>
        <v>United States</v>
      </c>
      <c r="P4255" s="29" t="str">
        <f>_xlfn.XLOOKUP($K4255,mapping!$P$2:$P$4,mapping!$Q$2:$Q$4,,0)</f>
        <v>Medium</v>
      </c>
      <c r="Q4255" s="29" t="str">
        <f>_xlfn.XLOOKUP($I4255,mapping!$M$2:$M$4,mapping!$N$2:$N$4,,0)</f>
        <v>On-site</v>
      </c>
    </row>
    <row r="4256" spans="1:17" x14ac:dyDescent="0.25">
      <c r="A4256" s="28">
        <v>2023</v>
      </c>
      <c r="B4256" s="29" t="s">
        <v>25</v>
      </c>
      <c r="C4256" s="29" t="s">
        <v>12</v>
      </c>
      <c r="D4256" s="29" t="s">
        <v>26</v>
      </c>
      <c r="E4256" s="28">
        <v>174500</v>
      </c>
      <c r="F4256" s="29" t="s">
        <v>14</v>
      </c>
      <c r="G4256" s="28">
        <v>174500</v>
      </c>
      <c r="H4256" s="29" t="s">
        <v>17</v>
      </c>
      <c r="I4256" s="28">
        <v>100</v>
      </c>
      <c r="J4256" s="29" t="s">
        <v>17</v>
      </c>
      <c r="K4256" s="29" t="s">
        <v>16</v>
      </c>
      <c r="L4256" s="29" t="str">
        <f>_xlfn.XLOOKUP($D4256,mapping!$B$2:$B$124,mapping!$A$2:$A$124,,0)</f>
        <v>Data Engineer</v>
      </c>
      <c r="M4256" s="29" t="str">
        <f>_xlfn.XLOOKUP($C4256,mapping!$J$2:$J$5,mapping!$K$2:$K$5,,0)</f>
        <v>Full-Time</v>
      </c>
      <c r="N4256" s="29" t="str">
        <f>_xlfn.XLOOKUP($B4256,mapping!$G$2:$G$5,mapping!$H$2:$H$5,,0)</f>
        <v>Executive</v>
      </c>
      <c r="O4256" s="29" t="str">
        <f>_xlfn.XLOOKUP($J4256,mapping!$D$2:$D$56,mapping!$E$2:$E$56,,0)</f>
        <v>United States</v>
      </c>
      <c r="P4256" s="29" t="str">
        <f>_xlfn.XLOOKUP($K4256,mapping!$P$2:$P$4,mapping!$Q$2:$Q$4,,0)</f>
        <v>Medium</v>
      </c>
      <c r="Q4256" s="29" t="str">
        <f>_xlfn.XLOOKUP($I4256,mapping!$M$2:$M$4,mapping!$N$2:$N$4,,0)</f>
        <v>Remote</v>
      </c>
    </row>
    <row r="4257" spans="1:17" x14ac:dyDescent="0.25">
      <c r="A4257" s="28">
        <v>2023</v>
      </c>
      <c r="B4257" s="29" t="s">
        <v>21</v>
      </c>
      <c r="C4257" s="29" t="s">
        <v>12</v>
      </c>
      <c r="D4257" s="29" t="s">
        <v>34</v>
      </c>
      <c r="E4257" s="28">
        <v>145900</v>
      </c>
      <c r="F4257" s="29" t="s">
        <v>14</v>
      </c>
      <c r="G4257" s="28">
        <v>145900</v>
      </c>
      <c r="H4257" s="29" t="s">
        <v>17</v>
      </c>
      <c r="I4257" s="28">
        <v>0</v>
      </c>
      <c r="J4257" s="29" t="s">
        <v>17</v>
      </c>
      <c r="K4257" s="29" t="s">
        <v>16</v>
      </c>
      <c r="L4257" s="29" t="str">
        <f>_xlfn.XLOOKUP($D4257,mapping!$B$2:$B$124,mapping!$A$2:$A$124,,0)</f>
        <v>Researcher</v>
      </c>
      <c r="M4257" s="29" t="str">
        <f>_xlfn.XLOOKUP($C4257,mapping!$J$2:$J$5,mapping!$K$2:$K$5,,0)</f>
        <v>Full-Time</v>
      </c>
      <c r="N4257" s="29" t="str">
        <f>_xlfn.XLOOKUP($B4257,mapping!$G$2:$G$5,mapping!$H$2:$H$5,,0)</f>
        <v>Senior</v>
      </c>
      <c r="O4257" s="29" t="str">
        <f>_xlfn.XLOOKUP($J4257,mapping!$D$2:$D$56,mapping!$E$2:$E$56,,0)</f>
        <v>United States</v>
      </c>
      <c r="P4257" s="29" t="str">
        <f>_xlfn.XLOOKUP($K4257,mapping!$P$2:$P$4,mapping!$Q$2:$Q$4,,0)</f>
        <v>Medium</v>
      </c>
      <c r="Q4257" s="29" t="str">
        <f>_xlfn.XLOOKUP($I4257,mapping!$M$2:$M$4,mapping!$N$2:$N$4,,0)</f>
        <v>On-site</v>
      </c>
    </row>
    <row r="4258" spans="1:17" x14ac:dyDescent="0.25">
      <c r="A4258" s="28">
        <v>2023</v>
      </c>
      <c r="B4258" s="29" t="s">
        <v>21</v>
      </c>
      <c r="C4258" s="29" t="s">
        <v>12</v>
      </c>
      <c r="D4258" s="29" t="s">
        <v>13</v>
      </c>
      <c r="E4258" s="28">
        <v>94400</v>
      </c>
      <c r="F4258" s="29" t="s">
        <v>14</v>
      </c>
      <c r="G4258" s="28">
        <v>94400</v>
      </c>
      <c r="H4258" s="29" t="s">
        <v>17</v>
      </c>
      <c r="I4258" s="28">
        <v>100</v>
      </c>
      <c r="J4258" s="29" t="s">
        <v>17</v>
      </c>
      <c r="K4258" s="29" t="s">
        <v>16</v>
      </c>
      <c r="L4258" s="29" t="str">
        <f>_xlfn.XLOOKUP($D4258,mapping!$B$2:$B$124,mapping!$A$2:$A$124,,0)</f>
        <v>Data Analyst</v>
      </c>
      <c r="M4258" s="29" t="str">
        <f>_xlfn.XLOOKUP($C4258,mapping!$J$2:$J$5,mapping!$K$2:$K$5,,0)</f>
        <v>Full-Time</v>
      </c>
      <c r="N4258" s="29" t="str">
        <f>_xlfn.XLOOKUP($B4258,mapping!$G$2:$G$5,mapping!$H$2:$H$5,,0)</f>
        <v>Senior</v>
      </c>
      <c r="O4258" s="29" t="str">
        <f>_xlfn.XLOOKUP($J4258,mapping!$D$2:$D$56,mapping!$E$2:$E$56,,0)</f>
        <v>United States</v>
      </c>
      <c r="P4258" s="29" t="str">
        <f>_xlfn.XLOOKUP($K4258,mapping!$P$2:$P$4,mapping!$Q$2:$Q$4,,0)</f>
        <v>Medium</v>
      </c>
      <c r="Q4258" s="29" t="str">
        <f>_xlfn.XLOOKUP($I4258,mapping!$M$2:$M$4,mapping!$N$2:$N$4,,0)</f>
        <v>Remote</v>
      </c>
    </row>
    <row r="4259" spans="1:17" x14ac:dyDescent="0.25">
      <c r="A4259" s="28">
        <v>2023</v>
      </c>
      <c r="B4259" s="29" t="s">
        <v>21</v>
      </c>
      <c r="C4259" s="29" t="s">
        <v>12</v>
      </c>
      <c r="D4259" s="29" t="s">
        <v>63</v>
      </c>
      <c r="E4259" s="28">
        <v>159500</v>
      </c>
      <c r="F4259" s="29" t="s">
        <v>14</v>
      </c>
      <c r="G4259" s="28">
        <v>159500</v>
      </c>
      <c r="H4259" s="29" t="s">
        <v>17</v>
      </c>
      <c r="I4259" s="28">
        <v>0</v>
      </c>
      <c r="J4259" s="29" t="s">
        <v>17</v>
      </c>
      <c r="K4259" s="29" t="s">
        <v>16</v>
      </c>
      <c r="L4259" s="29" t="str">
        <f>_xlfn.XLOOKUP($D4259,mapping!$B$2:$B$124,mapping!$A$2:$A$124,,0)</f>
        <v>Data Architect</v>
      </c>
      <c r="M4259" s="29" t="str">
        <f>_xlfn.XLOOKUP($C4259,mapping!$J$2:$J$5,mapping!$K$2:$K$5,,0)</f>
        <v>Full-Time</v>
      </c>
      <c r="N4259" s="29" t="str">
        <f>_xlfn.XLOOKUP($B4259,mapping!$G$2:$G$5,mapping!$H$2:$H$5,,0)</f>
        <v>Senior</v>
      </c>
      <c r="O4259" s="29" t="str">
        <f>_xlfn.XLOOKUP($J4259,mapping!$D$2:$D$56,mapping!$E$2:$E$56,,0)</f>
        <v>United States</v>
      </c>
      <c r="P4259" s="29" t="str">
        <f>_xlfn.XLOOKUP($K4259,mapping!$P$2:$P$4,mapping!$Q$2:$Q$4,,0)</f>
        <v>Medium</v>
      </c>
      <c r="Q4259" s="29" t="str">
        <f>_xlfn.XLOOKUP($I4259,mapping!$M$2:$M$4,mapping!$N$2:$N$4,,0)</f>
        <v>On-site</v>
      </c>
    </row>
    <row r="4260" spans="1:17" x14ac:dyDescent="0.25">
      <c r="A4260" s="28">
        <v>2024</v>
      </c>
      <c r="B4260" s="29" t="s">
        <v>29</v>
      </c>
      <c r="C4260" s="29" t="s">
        <v>12</v>
      </c>
      <c r="D4260" s="29" t="s">
        <v>13</v>
      </c>
      <c r="E4260" s="28">
        <v>87400</v>
      </c>
      <c r="F4260" s="29" t="s">
        <v>14</v>
      </c>
      <c r="G4260" s="28">
        <v>87400</v>
      </c>
      <c r="H4260" s="29" t="s">
        <v>17</v>
      </c>
      <c r="I4260" s="28">
        <v>0</v>
      </c>
      <c r="J4260" s="29" t="s">
        <v>17</v>
      </c>
      <c r="K4260" s="29" t="s">
        <v>16</v>
      </c>
      <c r="L4260" s="29" t="str">
        <f>_xlfn.XLOOKUP($D4260,mapping!$B$2:$B$124,mapping!$A$2:$A$124,,0)</f>
        <v>Data Analyst</v>
      </c>
      <c r="M4260" s="29" t="str">
        <f>_xlfn.XLOOKUP($C4260,mapping!$J$2:$J$5,mapping!$K$2:$K$5,,0)</f>
        <v>Full-Time</v>
      </c>
      <c r="N4260" s="29" t="str">
        <f>_xlfn.XLOOKUP($B4260,mapping!$G$2:$G$5,mapping!$H$2:$H$5,,0)</f>
        <v>Junior</v>
      </c>
      <c r="O4260" s="29" t="str">
        <f>_xlfn.XLOOKUP($J4260,mapping!$D$2:$D$56,mapping!$E$2:$E$56,,0)</f>
        <v>United States</v>
      </c>
      <c r="P4260" s="29" t="str">
        <f>_xlfn.XLOOKUP($K4260,mapping!$P$2:$P$4,mapping!$Q$2:$Q$4,,0)</f>
        <v>Medium</v>
      </c>
      <c r="Q4260" s="29" t="str">
        <f>_xlfn.XLOOKUP($I4260,mapping!$M$2:$M$4,mapping!$N$2:$N$4,,0)</f>
        <v>On-site</v>
      </c>
    </row>
    <row r="4261" spans="1:17" x14ac:dyDescent="0.25">
      <c r="A4261" s="28">
        <v>2023</v>
      </c>
      <c r="B4261" s="29" t="s">
        <v>21</v>
      </c>
      <c r="C4261" s="29" t="s">
        <v>12</v>
      </c>
      <c r="D4261" s="29" t="s">
        <v>26</v>
      </c>
      <c r="E4261" s="28">
        <v>253200</v>
      </c>
      <c r="F4261" s="29" t="s">
        <v>14</v>
      </c>
      <c r="G4261" s="28">
        <v>253200</v>
      </c>
      <c r="H4261" s="29" t="s">
        <v>17</v>
      </c>
      <c r="I4261" s="28">
        <v>0</v>
      </c>
      <c r="J4261" s="29" t="s">
        <v>17</v>
      </c>
      <c r="K4261" s="29" t="s">
        <v>16</v>
      </c>
      <c r="L4261" s="29" t="str">
        <f>_xlfn.XLOOKUP($D4261,mapping!$B$2:$B$124,mapping!$A$2:$A$124,,0)</f>
        <v>Data Engineer</v>
      </c>
      <c r="M4261" s="29" t="str">
        <f>_xlfn.XLOOKUP($C4261,mapping!$J$2:$J$5,mapping!$K$2:$K$5,,0)</f>
        <v>Full-Time</v>
      </c>
      <c r="N4261" s="29" t="str">
        <f>_xlfn.XLOOKUP($B4261,mapping!$G$2:$G$5,mapping!$H$2:$H$5,,0)</f>
        <v>Senior</v>
      </c>
      <c r="O4261" s="29" t="str">
        <f>_xlfn.XLOOKUP($J4261,mapping!$D$2:$D$56,mapping!$E$2:$E$56,,0)</f>
        <v>United States</v>
      </c>
      <c r="P4261" s="29" t="str">
        <f>_xlfn.XLOOKUP($K4261,mapping!$P$2:$P$4,mapping!$Q$2:$Q$4,,0)</f>
        <v>Medium</v>
      </c>
      <c r="Q4261" s="29" t="str">
        <f>_xlfn.XLOOKUP($I4261,mapping!$M$2:$M$4,mapping!$N$2:$N$4,,0)</f>
        <v>On-site</v>
      </c>
    </row>
    <row r="4262" spans="1:17" x14ac:dyDescent="0.25">
      <c r="A4262" s="28">
        <v>2022</v>
      </c>
      <c r="B4262" s="29" t="s">
        <v>11</v>
      </c>
      <c r="C4262" s="29" t="s">
        <v>12</v>
      </c>
      <c r="D4262" s="29" t="s">
        <v>34</v>
      </c>
      <c r="E4262" s="28">
        <v>120000</v>
      </c>
      <c r="F4262" s="29" t="s">
        <v>19</v>
      </c>
      <c r="G4262" s="28">
        <v>126080</v>
      </c>
      <c r="H4262" s="29" t="s">
        <v>36</v>
      </c>
      <c r="I4262" s="28">
        <v>0</v>
      </c>
      <c r="J4262" s="29" t="s">
        <v>36</v>
      </c>
      <c r="K4262" s="29" t="s">
        <v>56</v>
      </c>
      <c r="L4262" s="29" t="str">
        <f>_xlfn.XLOOKUP($D4262,mapping!$B$2:$B$124,mapping!$A$2:$A$124,,0)</f>
        <v>Researcher</v>
      </c>
      <c r="M4262" s="29" t="str">
        <f>_xlfn.XLOOKUP($C4262,mapping!$J$2:$J$5,mapping!$K$2:$K$5,,0)</f>
        <v>Full-Time</v>
      </c>
      <c r="N4262" s="29" t="str">
        <f>_xlfn.XLOOKUP($B4262,mapping!$G$2:$G$5,mapping!$H$2:$H$5,,0)</f>
        <v>Mid-Level</v>
      </c>
      <c r="O4262" s="29" t="str">
        <f>_xlfn.XLOOKUP($J4262,mapping!$D$2:$D$56,mapping!$E$2:$E$56,,0)</f>
        <v>Germany</v>
      </c>
      <c r="P4262" s="29" t="str">
        <f>_xlfn.XLOOKUP($K4262,mapping!$P$2:$P$4,mapping!$Q$2:$Q$4,,0)</f>
        <v>Small</v>
      </c>
      <c r="Q4262" s="29" t="str">
        <f>_xlfn.XLOOKUP($I4262,mapping!$M$2:$M$4,mapping!$N$2:$N$4,,0)</f>
        <v>On-site</v>
      </c>
    </row>
    <row r="4263" spans="1:17" x14ac:dyDescent="0.25">
      <c r="A4263" s="28">
        <v>2023</v>
      </c>
      <c r="B4263" s="29" t="s">
        <v>21</v>
      </c>
      <c r="C4263" s="29" t="s">
        <v>12</v>
      </c>
      <c r="D4263" s="29" t="s">
        <v>86</v>
      </c>
      <c r="E4263" s="28">
        <v>138000</v>
      </c>
      <c r="F4263" s="29" t="s">
        <v>14</v>
      </c>
      <c r="G4263" s="28">
        <v>138000</v>
      </c>
      <c r="H4263" s="29" t="s">
        <v>17</v>
      </c>
      <c r="I4263" s="28">
        <v>0</v>
      </c>
      <c r="J4263" s="29" t="s">
        <v>17</v>
      </c>
      <c r="K4263" s="29" t="s">
        <v>16</v>
      </c>
      <c r="L4263" s="29" t="str">
        <f>_xlfn.XLOOKUP($D4263,mapping!$B$2:$B$124,mapping!$A$2:$A$124,,0)</f>
        <v>Business Intelligence</v>
      </c>
      <c r="M4263" s="29" t="str">
        <f>_xlfn.XLOOKUP($C4263,mapping!$J$2:$J$5,mapping!$K$2:$K$5,,0)</f>
        <v>Full-Time</v>
      </c>
      <c r="N4263" s="29" t="str">
        <f>_xlfn.XLOOKUP($B4263,mapping!$G$2:$G$5,mapping!$H$2:$H$5,,0)</f>
        <v>Senior</v>
      </c>
      <c r="O4263" s="29" t="str">
        <f>_xlfn.XLOOKUP($J4263,mapping!$D$2:$D$56,mapping!$E$2:$E$56,,0)</f>
        <v>United States</v>
      </c>
      <c r="P4263" s="29" t="str">
        <f>_xlfn.XLOOKUP($K4263,mapping!$P$2:$P$4,mapping!$Q$2:$Q$4,,0)</f>
        <v>Medium</v>
      </c>
      <c r="Q4263" s="29" t="str">
        <f>_xlfn.XLOOKUP($I4263,mapping!$M$2:$M$4,mapping!$N$2:$N$4,,0)</f>
        <v>On-site</v>
      </c>
    </row>
    <row r="4264" spans="1:17" x14ac:dyDescent="0.25">
      <c r="A4264" s="28">
        <v>2023</v>
      </c>
      <c r="B4264" s="29" t="s">
        <v>11</v>
      </c>
      <c r="C4264" s="29" t="s">
        <v>12</v>
      </c>
      <c r="D4264" s="29" t="s">
        <v>39</v>
      </c>
      <c r="E4264" s="28">
        <v>235000</v>
      </c>
      <c r="F4264" s="29" t="s">
        <v>14</v>
      </c>
      <c r="G4264" s="28">
        <v>235000</v>
      </c>
      <c r="H4264" s="29" t="s">
        <v>17</v>
      </c>
      <c r="I4264" s="28">
        <v>0</v>
      </c>
      <c r="J4264" s="29" t="s">
        <v>17</v>
      </c>
      <c r="K4264" s="29" t="s">
        <v>16</v>
      </c>
      <c r="L4264" s="29" t="str">
        <f>_xlfn.XLOOKUP($D4264,mapping!$B$2:$B$124,mapping!$A$2:$A$124,,0)</f>
        <v>Machine Learning Engineer</v>
      </c>
      <c r="M4264" s="29" t="str">
        <f>_xlfn.XLOOKUP($C4264,mapping!$J$2:$J$5,mapping!$K$2:$K$5,,0)</f>
        <v>Full-Time</v>
      </c>
      <c r="N4264" s="29" t="str">
        <f>_xlfn.XLOOKUP($B4264,mapping!$G$2:$G$5,mapping!$H$2:$H$5,,0)</f>
        <v>Mid-Level</v>
      </c>
      <c r="O4264" s="29" t="str">
        <f>_xlfn.XLOOKUP($J4264,mapping!$D$2:$D$56,mapping!$E$2:$E$56,,0)</f>
        <v>United States</v>
      </c>
      <c r="P4264" s="29" t="str">
        <f>_xlfn.XLOOKUP($K4264,mapping!$P$2:$P$4,mapping!$Q$2:$Q$4,,0)</f>
        <v>Medium</v>
      </c>
      <c r="Q4264" s="29" t="str">
        <f>_xlfn.XLOOKUP($I4264,mapping!$M$2:$M$4,mapping!$N$2:$N$4,,0)</f>
        <v>On-site</v>
      </c>
    </row>
    <row r="4265" spans="1:17" x14ac:dyDescent="0.25">
      <c r="A4265" s="28">
        <v>2022</v>
      </c>
      <c r="B4265" s="29" t="s">
        <v>21</v>
      </c>
      <c r="C4265" s="29" t="s">
        <v>12</v>
      </c>
      <c r="D4265" s="29" t="s">
        <v>13</v>
      </c>
      <c r="E4265" s="28">
        <v>89200</v>
      </c>
      <c r="F4265" s="29" t="s">
        <v>14</v>
      </c>
      <c r="G4265" s="28">
        <v>89200</v>
      </c>
      <c r="H4265" s="29" t="s">
        <v>17</v>
      </c>
      <c r="I4265" s="28">
        <v>100</v>
      </c>
      <c r="J4265" s="29" t="s">
        <v>17</v>
      </c>
      <c r="K4265" s="29" t="s">
        <v>16</v>
      </c>
      <c r="L4265" s="29" t="str">
        <f>_xlfn.XLOOKUP($D4265,mapping!$B$2:$B$124,mapping!$A$2:$A$124,,0)</f>
        <v>Data Analyst</v>
      </c>
      <c r="M4265" s="29" t="str">
        <f>_xlfn.XLOOKUP($C4265,mapping!$J$2:$J$5,mapping!$K$2:$K$5,,0)</f>
        <v>Full-Time</v>
      </c>
      <c r="N4265" s="29" t="str">
        <f>_xlfn.XLOOKUP($B4265,mapping!$G$2:$G$5,mapping!$H$2:$H$5,,0)</f>
        <v>Senior</v>
      </c>
      <c r="O4265" s="29" t="str">
        <f>_xlfn.XLOOKUP($J4265,mapping!$D$2:$D$56,mapping!$E$2:$E$56,,0)</f>
        <v>United States</v>
      </c>
      <c r="P4265" s="29" t="str">
        <f>_xlfn.XLOOKUP($K4265,mapping!$P$2:$P$4,mapping!$Q$2:$Q$4,,0)</f>
        <v>Medium</v>
      </c>
      <c r="Q4265" s="29" t="str">
        <f>_xlfn.XLOOKUP($I4265,mapping!$M$2:$M$4,mapping!$N$2:$N$4,,0)</f>
        <v>Remote</v>
      </c>
    </row>
    <row r="4266" spans="1:17" x14ac:dyDescent="0.25">
      <c r="A4266" s="28">
        <v>2022</v>
      </c>
      <c r="B4266" s="29" t="s">
        <v>21</v>
      </c>
      <c r="C4266" s="29" t="s">
        <v>12</v>
      </c>
      <c r="D4266" s="29" t="s">
        <v>26</v>
      </c>
      <c r="E4266" s="28">
        <v>161000</v>
      </c>
      <c r="F4266" s="29" t="s">
        <v>14</v>
      </c>
      <c r="G4266" s="28">
        <v>161000</v>
      </c>
      <c r="H4266" s="29" t="s">
        <v>17</v>
      </c>
      <c r="I4266" s="28">
        <v>100</v>
      </c>
      <c r="J4266" s="29" t="s">
        <v>17</v>
      </c>
      <c r="K4266" s="29" t="s">
        <v>16</v>
      </c>
      <c r="L4266" s="29" t="str">
        <f>_xlfn.XLOOKUP($D4266,mapping!$B$2:$B$124,mapping!$A$2:$A$124,,0)</f>
        <v>Data Engineer</v>
      </c>
      <c r="M4266" s="29" t="str">
        <f>_xlfn.XLOOKUP($C4266,mapping!$J$2:$J$5,mapping!$K$2:$K$5,,0)</f>
        <v>Full-Time</v>
      </c>
      <c r="N4266" s="29" t="str">
        <f>_xlfn.XLOOKUP($B4266,mapping!$G$2:$G$5,mapping!$H$2:$H$5,,0)</f>
        <v>Senior</v>
      </c>
      <c r="O4266" s="29" t="str">
        <f>_xlfn.XLOOKUP($J4266,mapping!$D$2:$D$56,mapping!$E$2:$E$56,,0)</f>
        <v>United States</v>
      </c>
      <c r="P4266" s="29" t="str">
        <f>_xlfn.XLOOKUP($K4266,mapping!$P$2:$P$4,mapping!$Q$2:$Q$4,,0)</f>
        <v>Medium</v>
      </c>
      <c r="Q4266" s="29" t="str">
        <f>_xlfn.XLOOKUP($I4266,mapping!$M$2:$M$4,mapping!$N$2:$N$4,,0)</f>
        <v>Remote</v>
      </c>
    </row>
    <row r="4267" spans="1:17" x14ac:dyDescent="0.25">
      <c r="A4267" s="28">
        <v>2024</v>
      </c>
      <c r="B4267" s="29" t="s">
        <v>29</v>
      </c>
      <c r="C4267" s="29" t="s">
        <v>12</v>
      </c>
      <c r="D4267" s="29" t="s">
        <v>149</v>
      </c>
      <c r="E4267" s="28">
        <v>135000</v>
      </c>
      <c r="F4267" s="29" t="s">
        <v>14</v>
      </c>
      <c r="G4267" s="28">
        <v>135000</v>
      </c>
      <c r="H4267" s="29" t="s">
        <v>17</v>
      </c>
      <c r="I4267" s="28">
        <v>100</v>
      </c>
      <c r="J4267" s="29" t="s">
        <v>17</v>
      </c>
      <c r="K4267" s="29" t="s">
        <v>16</v>
      </c>
      <c r="L4267" s="29" t="str">
        <f>_xlfn.XLOOKUP($D4267,mapping!$B$2:$B$124,mapping!$A$2:$A$124,,0)</f>
        <v>Data Engineer</v>
      </c>
      <c r="M4267" s="29" t="str">
        <f>_xlfn.XLOOKUP($C4267,mapping!$J$2:$J$5,mapping!$K$2:$K$5,,0)</f>
        <v>Full-Time</v>
      </c>
      <c r="N4267" s="29" t="str">
        <f>_xlfn.XLOOKUP($B4267,mapping!$G$2:$G$5,mapping!$H$2:$H$5,,0)</f>
        <v>Junior</v>
      </c>
      <c r="O4267" s="29" t="str">
        <f>_xlfn.XLOOKUP($J4267,mapping!$D$2:$D$56,mapping!$E$2:$E$56,,0)</f>
        <v>United States</v>
      </c>
      <c r="P4267" s="29" t="str">
        <f>_xlfn.XLOOKUP($K4267,mapping!$P$2:$P$4,mapping!$Q$2:$Q$4,,0)</f>
        <v>Medium</v>
      </c>
      <c r="Q4267" s="29" t="str">
        <f>_xlfn.XLOOKUP($I4267,mapping!$M$2:$M$4,mapping!$N$2:$N$4,,0)</f>
        <v>Remote</v>
      </c>
    </row>
    <row r="4268" spans="1:17" x14ac:dyDescent="0.25">
      <c r="A4268" s="28">
        <v>2023</v>
      </c>
      <c r="B4268" s="29" t="s">
        <v>21</v>
      </c>
      <c r="C4268" s="29" t="s">
        <v>12</v>
      </c>
      <c r="D4268" s="29" t="s">
        <v>26</v>
      </c>
      <c r="E4268" s="28">
        <v>168400</v>
      </c>
      <c r="F4268" s="29" t="s">
        <v>14</v>
      </c>
      <c r="G4268" s="28">
        <v>168400</v>
      </c>
      <c r="H4268" s="29" t="s">
        <v>17</v>
      </c>
      <c r="I4268" s="28">
        <v>0</v>
      </c>
      <c r="J4268" s="29" t="s">
        <v>17</v>
      </c>
      <c r="K4268" s="29" t="s">
        <v>16</v>
      </c>
      <c r="L4268" s="29" t="str">
        <f>_xlfn.XLOOKUP($D4268,mapping!$B$2:$B$124,mapping!$A$2:$A$124,,0)</f>
        <v>Data Engineer</v>
      </c>
      <c r="M4268" s="29" t="str">
        <f>_xlfn.XLOOKUP($C4268,mapping!$J$2:$J$5,mapping!$K$2:$K$5,,0)</f>
        <v>Full-Time</v>
      </c>
      <c r="N4268" s="29" t="str">
        <f>_xlfn.XLOOKUP($B4268,mapping!$G$2:$G$5,mapping!$H$2:$H$5,,0)</f>
        <v>Senior</v>
      </c>
      <c r="O4268" s="29" t="str">
        <f>_xlfn.XLOOKUP($J4268,mapping!$D$2:$D$56,mapping!$E$2:$E$56,,0)</f>
        <v>United States</v>
      </c>
      <c r="P4268" s="29" t="str">
        <f>_xlfn.XLOOKUP($K4268,mapping!$P$2:$P$4,mapping!$Q$2:$Q$4,,0)</f>
        <v>Medium</v>
      </c>
      <c r="Q4268" s="29" t="str">
        <f>_xlfn.XLOOKUP($I4268,mapping!$M$2:$M$4,mapping!$N$2:$N$4,,0)</f>
        <v>On-site</v>
      </c>
    </row>
    <row r="4269" spans="1:17" x14ac:dyDescent="0.25">
      <c r="A4269" s="28">
        <v>2023</v>
      </c>
      <c r="B4269" s="29" t="s">
        <v>21</v>
      </c>
      <c r="C4269" s="29" t="s">
        <v>12</v>
      </c>
      <c r="D4269" s="29" t="s">
        <v>63</v>
      </c>
      <c r="E4269" s="28">
        <v>185000</v>
      </c>
      <c r="F4269" s="29" t="s">
        <v>14</v>
      </c>
      <c r="G4269" s="28">
        <v>185000</v>
      </c>
      <c r="H4269" s="29" t="s">
        <v>17</v>
      </c>
      <c r="I4269" s="28">
        <v>0</v>
      </c>
      <c r="J4269" s="29" t="s">
        <v>17</v>
      </c>
      <c r="K4269" s="29" t="s">
        <v>16</v>
      </c>
      <c r="L4269" s="29" t="str">
        <f>_xlfn.XLOOKUP($D4269,mapping!$B$2:$B$124,mapping!$A$2:$A$124,,0)</f>
        <v>Data Architect</v>
      </c>
      <c r="M4269" s="29" t="str">
        <f>_xlfn.XLOOKUP($C4269,mapping!$J$2:$J$5,mapping!$K$2:$K$5,,0)</f>
        <v>Full-Time</v>
      </c>
      <c r="N4269" s="29" t="str">
        <f>_xlfn.XLOOKUP($B4269,mapping!$G$2:$G$5,mapping!$H$2:$H$5,,0)</f>
        <v>Senior</v>
      </c>
      <c r="O4269" s="29" t="str">
        <f>_xlfn.XLOOKUP($J4269,mapping!$D$2:$D$56,mapping!$E$2:$E$56,,0)</f>
        <v>United States</v>
      </c>
      <c r="P4269" s="29" t="str">
        <f>_xlfn.XLOOKUP($K4269,mapping!$P$2:$P$4,mapping!$Q$2:$Q$4,,0)</f>
        <v>Medium</v>
      </c>
      <c r="Q4269" s="29" t="str">
        <f>_xlfn.XLOOKUP($I4269,mapping!$M$2:$M$4,mapping!$N$2:$N$4,,0)</f>
        <v>On-site</v>
      </c>
    </row>
    <row r="4270" spans="1:17" x14ac:dyDescent="0.25">
      <c r="A4270" s="28">
        <v>2023</v>
      </c>
      <c r="B4270" s="29" t="s">
        <v>21</v>
      </c>
      <c r="C4270" s="29" t="s">
        <v>12</v>
      </c>
      <c r="D4270" s="29" t="s">
        <v>13</v>
      </c>
      <c r="E4270" s="28">
        <v>150000</v>
      </c>
      <c r="F4270" s="29" t="s">
        <v>14</v>
      </c>
      <c r="G4270" s="28">
        <v>150000</v>
      </c>
      <c r="H4270" s="29" t="s">
        <v>17</v>
      </c>
      <c r="I4270" s="28">
        <v>100</v>
      </c>
      <c r="J4270" s="29" t="s">
        <v>17</v>
      </c>
      <c r="K4270" s="29" t="s">
        <v>16</v>
      </c>
      <c r="L4270" s="29" t="str">
        <f>_xlfn.XLOOKUP($D4270,mapping!$B$2:$B$124,mapping!$A$2:$A$124,,0)</f>
        <v>Data Analyst</v>
      </c>
      <c r="M4270" s="29" t="str">
        <f>_xlfn.XLOOKUP($C4270,mapping!$J$2:$J$5,mapping!$K$2:$K$5,,0)</f>
        <v>Full-Time</v>
      </c>
      <c r="N4270" s="29" t="str">
        <f>_xlfn.XLOOKUP($B4270,mapping!$G$2:$G$5,mapping!$H$2:$H$5,,0)</f>
        <v>Senior</v>
      </c>
      <c r="O4270" s="29" t="str">
        <f>_xlfn.XLOOKUP($J4270,mapping!$D$2:$D$56,mapping!$E$2:$E$56,,0)</f>
        <v>United States</v>
      </c>
      <c r="P4270" s="29" t="str">
        <f>_xlfn.XLOOKUP($K4270,mapping!$P$2:$P$4,mapping!$Q$2:$Q$4,,0)</f>
        <v>Medium</v>
      </c>
      <c r="Q4270" s="29" t="str">
        <f>_xlfn.XLOOKUP($I4270,mapping!$M$2:$M$4,mapping!$N$2:$N$4,,0)</f>
        <v>Remote</v>
      </c>
    </row>
    <row r="4271" spans="1:17" x14ac:dyDescent="0.25">
      <c r="A4271" s="28">
        <v>2023</v>
      </c>
      <c r="B4271" s="29" t="s">
        <v>21</v>
      </c>
      <c r="C4271" s="29" t="s">
        <v>12</v>
      </c>
      <c r="D4271" s="29" t="s">
        <v>13</v>
      </c>
      <c r="E4271" s="28">
        <v>72000</v>
      </c>
      <c r="F4271" s="29" t="s">
        <v>14</v>
      </c>
      <c r="G4271" s="28">
        <v>72000</v>
      </c>
      <c r="H4271" s="29" t="s">
        <v>17</v>
      </c>
      <c r="I4271" s="28">
        <v>100</v>
      </c>
      <c r="J4271" s="29" t="s">
        <v>17</v>
      </c>
      <c r="K4271" s="29" t="s">
        <v>16</v>
      </c>
      <c r="L4271" s="29" t="str">
        <f>_xlfn.XLOOKUP($D4271,mapping!$B$2:$B$124,mapping!$A$2:$A$124,,0)</f>
        <v>Data Analyst</v>
      </c>
      <c r="M4271" s="29" t="str">
        <f>_xlfn.XLOOKUP($C4271,mapping!$J$2:$J$5,mapping!$K$2:$K$5,,0)</f>
        <v>Full-Time</v>
      </c>
      <c r="N4271" s="29" t="str">
        <f>_xlfn.XLOOKUP($B4271,mapping!$G$2:$G$5,mapping!$H$2:$H$5,,0)</f>
        <v>Senior</v>
      </c>
      <c r="O4271" s="29" t="str">
        <f>_xlfn.XLOOKUP($J4271,mapping!$D$2:$D$56,mapping!$E$2:$E$56,,0)</f>
        <v>United States</v>
      </c>
      <c r="P4271" s="29" t="str">
        <f>_xlfn.XLOOKUP($K4271,mapping!$P$2:$P$4,mapping!$Q$2:$Q$4,,0)</f>
        <v>Medium</v>
      </c>
      <c r="Q4271" s="29" t="str">
        <f>_xlfn.XLOOKUP($I4271,mapping!$M$2:$M$4,mapping!$N$2:$N$4,,0)</f>
        <v>Remote</v>
      </c>
    </row>
    <row r="4272" spans="1:17" x14ac:dyDescent="0.25">
      <c r="A4272" s="28">
        <v>2024</v>
      </c>
      <c r="B4272" s="29" t="s">
        <v>21</v>
      </c>
      <c r="C4272" s="29" t="s">
        <v>12</v>
      </c>
      <c r="D4272" s="29" t="s">
        <v>176</v>
      </c>
      <c r="E4272" s="28">
        <v>130000</v>
      </c>
      <c r="F4272" s="29" t="s">
        <v>14</v>
      </c>
      <c r="G4272" s="28">
        <v>130000</v>
      </c>
      <c r="H4272" s="29" t="s">
        <v>17</v>
      </c>
      <c r="I4272" s="28">
        <v>100</v>
      </c>
      <c r="J4272" s="29" t="s">
        <v>17</v>
      </c>
      <c r="K4272" s="29" t="s">
        <v>16</v>
      </c>
      <c r="L4272" s="29" t="str">
        <f>_xlfn.XLOOKUP($D4272,mapping!$B$2:$B$124,mapping!$A$2:$A$124,,0)</f>
        <v>Data Engineer</v>
      </c>
      <c r="M4272" s="29" t="str">
        <f>_xlfn.XLOOKUP($C4272,mapping!$J$2:$J$5,mapping!$K$2:$K$5,,0)</f>
        <v>Full-Time</v>
      </c>
      <c r="N4272" s="29" t="str">
        <f>_xlfn.XLOOKUP($B4272,mapping!$G$2:$G$5,mapping!$H$2:$H$5,,0)</f>
        <v>Senior</v>
      </c>
      <c r="O4272" s="29" t="str">
        <f>_xlfn.XLOOKUP($J4272,mapping!$D$2:$D$56,mapping!$E$2:$E$56,,0)</f>
        <v>United States</v>
      </c>
      <c r="P4272" s="29" t="str">
        <f>_xlfn.XLOOKUP($K4272,mapping!$P$2:$P$4,mapping!$Q$2:$Q$4,,0)</f>
        <v>Medium</v>
      </c>
      <c r="Q4272" s="29" t="str">
        <f>_xlfn.XLOOKUP($I4272,mapping!$M$2:$M$4,mapping!$N$2:$N$4,,0)</f>
        <v>Remote</v>
      </c>
    </row>
    <row r="4273" spans="1:17" x14ac:dyDescent="0.25">
      <c r="A4273" s="28">
        <v>2023</v>
      </c>
      <c r="B4273" s="29" t="s">
        <v>21</v>
      </c>
      <c r="C4273" s="29" t="s">
        <v>12</v>
      </c>
      <c r="D4273" s="29" t="s">
        <v>18</v>
      </c>
      <c r="E4273" s="28">
        <v>152022</v>
      </c>
      <c r="F4273" s="29" t="s">
        <v>14</v>
      </c>
      <c r="G4273" s="28">
        <v>152022</v>
      </c>
      <c r="H4273" s="29" t="s">
        <v>17</v>
      </c>
      <c r="I4273" s="28">
        <v>0</v>
      </c>
      <c r="J4273" s="29" t="s">
        <v>17</v>
      </c>
      <c r="K4273" s="29" t="s">
        <v>16</v>
      </c>
      <c r="L4273" s="29" t="str">
        <f>_xlfn.XLOOKUP($D4273,mapping!$B$2:$B$124,mapping!$A$2:$A$124,,0)</f>
        <v>Machine Learning Engineer</v>
      </c>
      <c r="M4273" s="29" t="str">
        <f>_xlfn.XLOOKUP($C4273,mapping!$J$2:$J$5,mapping!$K$2:$K$5,,0)</f>
        <v>Full-Time</v>
      </c>
      <c r="N4273" s="29" t="str">
        <f>_xlfn.XLOOKUP($B4273,mapping!$G$2:$G$5,mapping!$H$2:$H$5,,0)</f>
        <v>Senior</v>
      </c>
      <c r="O4273" s="29" t="str">
        <f>_xlfn.XLOOKUP($J4273,mapping!$D$2:$D$56,mapping!$E$2:$E$56,,0)</f>
        <v>United States</v>
      </c>
      <c r="P4273" s="29" t="str">
        <f>_xlfn.XLOOKUP($K4273,mapping!$P$2:$P$4,mapping!$Q$2:$Q$4,,0)</f>
        <v>Medium</v>
      </c>
      <c r="Q4273" s="29" t="str">
        <f>_xlfn.XLOOKUP($I4273,mapping!$M$2:$M$4,mapping!$N$2:$N$4,,0)</f>
        <v>On-site</v>
      </c>
    </row>
    <row r="4274" spans="1:17" x14ac:dyDescent="0.25">
      <c r="A4274" s="28">
        <v>2023</v>
      </c>
      <c r="B4274" s="29" t="s">
        <v>11</v>
      </c>
      <c r="C4274" s="29" t="s">
        <v>12</v>
      </c>
      <c r="D4274" s="29" t="s">
        <v>120</v>
      </c>
      <c r="E4274" s="28">
        <v>60000</v>
      </c>
      <c r="F4274" s="29" t="s">
        <v>27</v>
      </c>
      <c r="G4274" s="28">
        <v>73824</v>
      </c>
      <c r="H4274" s="29" t="s">
        <v>28</v>
      </c>
      <c r="I4274" s="28">
        <v>0</v>
      </c>
      <c r="J4274" s="29" t="s">
        <v>28</v>
      </c>
      <c r="K4274" s="29" t="s">
        <v>33</v>
      </c>
      <c r="L4274" s="29" t="str">
        <f>_xlfn.XLOOKUP($D4274,mapping!$B$2:$B$124,mapping!$A$2:$A$124,,0)</f>
        <v>Machine Learning Engineer</v>
      </c>
      <c r="M4274" s="29" t="str">
        <f>_xlfn.XLOOKUP($C4274,mapping!$J$2:$J$5,mapping!$K$2:$K$5,,0)</f>
        <v>Full-Time</v>
      </c>
      <c r="N4274" s="29" t="str">
        <f>_xlfn.XLOOKUP($B4274,mapping!$G$2:$G$5,mapping!$H$2:$H$5,,0)</f>
        <v>Mid-Level</v>
      </c>
      <c r="O4274" s="29" t="str">
        <f>_xlfn.XLOOKUP($J4274,mapping!$D$2:$D$56,mapping!$E$2:$E$56,,0)</f>
        <v>United Kingdom</v>
      </c>
      <c r="P4274" s="29" t="str">
        <f>_xlfn.XLOOKUP($K4274,mapping!$P$2:$P$4,mapping!$Q$2:$Q$4,,0)</f>
        <v>Large</v>
      </c>
      <c r="Q4274" s="29" t="str">
        <f>_xlfn.XLOOKUP($I4274,mapping!$M$2:$M$4,mapping!$N$2:$N$4,,0)</f>
        <v>On-site</v>
      </c>
    </row>
    <row r="4275" spans="1:17" x14ac:dyDescent="0.25">
      <c r="A4275" s="28">
        <v>2023</v>
      </c>
      <c r="B4275" s="29" t="s">
        <v>21</v>
      </c>
      <c r="C4275" s="29" t="s">
        <v>12</v>
      </c>
      <c r="D4275" s="29" t="s">
        <v>26</v>
      </c>
      <c r="E4275" s="28">
        <v>140000</v>
      </c>
      <c r="F4275" s="29" t="s">
        <v>14</v>
      </c>
      <c r="G4275" s="28">
        <v>140000</v>
      </c>
      <c r="H4275" s="29" t="s">
        <v>17</v>
      </c>
      <c r="I4275" s="28">
        <v>0</v>
      </c>
      <c r="J4275" s="29" t="s">
        <v>17</v>
      </c>
      <c r="K4275" s="29" t="s">
        <v>16</v>
      </c>
      <c r="L4275" s="29" t="str">
        <f>_xlfn.XLOOKUP($D4275,mapping!$B$2:$B$124,mapping!$A$2:$A$124,,0)</f>
        <v>Data Engineer</v>
      </c>
      <c r="M4275" s="29" t="str">
        <f>_xlfn.XLOOKUP($C4275,mapping!$J$2:$J$5,mapping!$K$2:$K$5,,0)</f>
        <v>Full-Time</v>
      </c>
      <c r="N4275" s="29" t="str">
        <f>_xlfn.XLOOKUP($B4275,mapping!$G$2:$G$5,mapping!$H$2:$H$5,,0)</f>
        <v>Senior</v>
      </c>
      <c r="O4275" s="29" t="str">
        <f>_xlfn.XLOOKUP($J4275,mapping!$D$2:$D$56,mapping!$E$2:$E$56,,0)</f>
        <v>United States</v>
      </c>
      <c r="P4275" s="29" t="str">
        <f>_xlfn.XLOOKUP($K4275,mapping!$P$2:$P$4,mapping!$Q$2:$Q$4,,0)</f>
        <v>Medium</v>
      </c>
      <c r="Q4275" s="29" t="str">
        <f>_xlfn.XLOOKUP($I4275,mapping!$M$2:$M$4,mapping!$N$2:$N$4,,0)</f>
        <v>On-site</v>
      </c>
    </row>
    <row r="4276" spans="1:17" x14ac:dyDescent="0.25">
      <c r="A4276" s="28">
        <v>2023</v>
      </c>
      <c r="B4276" s="29" t="s">
        <v>21</v>
      </c>
      <c r="C4276" s="29" t="s">
        <v>12</v>
      </c>
      <c r="D4276" s="29" t="s">
        <v>13</v>
      </c>
      <c r="E4276" s="28">
        <v>94770</v>
      </c>
      <c r="F4276" s="29" t="s">
        <v>14</v>
      </c>
      <c r="G4276" s="28">
        <v>94770</v>
      </c>
      <c r="H4276" s="29" t="s">
        <v>17</v>
      </c>
      <c r="I4276" s="28">
        <v>100</v>
      </c>
      <c r="J4276" s="29" t="s">
        <v>17</v>
      </c>
      <c r="K4276" s="29" t="s">
        <v>16</v>
      </c>
      <c r="L4276" s="29" t="str">
        <f>_xlfn.XLOOKUP($D4276,mapping!$B$2:$B$124,mapping!$A$2:$A$124,,0)</f>
        <v>Data Analyst</v>
      </c>
      <c r="M4276" s="29" t="str">
        <f>_xlfn.XLOOKUP($C4276,mapping!$J$2:$J$5,mapping!$K$2:$K$5,,0)</f>
        <v>Full-Time</v>
      </c>
      <c r="N4276" s="29" t="str">
        <f>_xlfn.XLOOKUP($B4276,mapping!$G$2:$G$5,mapping!$H$2:$H$5,,0)</f>
        <v>Senior</v>
      </c>
      <c r="O4276" s="29" t="str">
        <f>_xlfn.XLOOKUP($J4276,mapping!$D$2:$D$56,mapping!$E$2:$E$56,,0)</f>
        <v>United States</v>
      </c>
      <c r="P4276" s="29" t="str">
        <f>_xlfn.XLOOKUP($K4276,mapping!$P$2:$P$4,mapping!$Q$2:$Q$4,,0)</f>
        <v>Medium</v>
      </c>
      <c r="Q4276" s="29" t="str">
        <f>_xlfn.XLOOKUP($I4276,mapping!$M$2:$M$4,mapping!$N$2:$N$4,,0)</f>
        <v>Remote</v>
      </c>
    </row>
    <row r="4277" spans="1:17" x14ac:dyDescent="0.25">
      <c r="A4277" s="28">
        <v>2023</v>
      </c>
      <c r="B4277" s="29" t="s">
        <v>21</v>
      </c>
      <c r="C4277" s="29" t="s">
        <v>12</v>
      </c>
      <c r="D4277" s="29" t="s">
        <v>23</v>
      </c>
      <c r="E4277" s="28">
        <v>168000</v>
      </c>
      <c r="F4277" s="29" t="s">
        <v>14</v>
      </c>
      <c r="G4277" s="28">
        <v>168000</v>
      </c>
      <c r="H4277" s="29" t="s">
        <v>17</v>
      </c>
      <c r="I4277" s="28">
        <v>0</v>
      </c>
      <c r="J4277" s="29" t="s">
        <v>17</v>
      </c>
      <c r="K4277" s="29" t="s">
        <v>16</v>
      </c>
      <c r="L4277" s="29" t="str">
        <f>_xlfn.XLOOKUP($D4277,mapping!$B$2:$B$124,mapping!$A$2:$A$124,,0)</f>
        <v>Researcher</v>
      </c>
      <c r="M4277" s="29" t="str">
        <f>_xlfn.XLOOKUP($C4277,mapping!$J$2:$J$5,mapping!$K$2:$K$5,,0)</f>
        <v>Full-Time</v>
      </c>
      <c r="N4277" s="29" t="str">
        <f>_xlfn.XLOOKUP($B4277,mapping!$G$2:$G$5,mapping!$H$2:$H$5,,0)</f>
        <v>Senior</v>
      </c>
      <c r="O4277" s="29" t="str">
        <f>_xlfn.XLOOKUP($J4277,mapping!$D$2:$D$56,mapping!$E$2:$E$56,,0)</f>
        <v>United States</v>
      </c>
      <c r="P4277" s="29" t="str">
        <f>_xlfn.XLOOKUP($K4277,mapping!$P$2:$P$4,mapping!$Q$2:$Q$4,,0)</f>
        <v>Medium</v>
      </c>
      <c r="Q4277" s="29" t="str">
        <f>_xlfn.XLOOKUP($I4277,mapping!$M$2:$M$4,mapping!$N$2:$N$4,,0)</f>
        <v>On-site</v>
      </c>
    </row>
    <row r="4278" spans="1:17" x14ac:dyDescent="0.25">
      <c r="A4278" s="28">
        <v>2023</v>
      </c>
      <c r="B4278" s="29" t="s">
        <v>21</v>
      </c>
      <c r="C4278" s="29" t="s">
        <v>12</v>
      </c>
      <c r="D4278" s="29" t="s">
        <v>82</v>
      </c>
      <c r="E4278" s="28">
        <v>82000</v>
      </c>
      <c r="F4278" s="29" t="s">
        <v>14</v>
      </c>
      <c r="G4278" s="28">
        <v>82000</v>
      </c>
      <c r="H4278" s="29" t="s">
        <v>17</v>
      </c>
      <c r="I4278" s="28">
        <v>0</v>
      </c>
      <c r="J4278" s="29" t="s">
        <v>17</v>
      </c>
      <c r="K4278" s="29" t="s">
        <v>16</v>
      </c>
      <c r="L4278" s="29" t="str">
        <f>_xlfn.XLOOKUP($D4278,mapping!$B$2:$B$124,mapping!$A$2:$A$124,,0)</f>
        <v>Data Engineer</v>
      </c>
      <c r="M4278" s="29" t="str">
        <f>_xlfn.XLOOKUP($C4278,mapping!$J$2:$J$5,mapping!$K$2:$K$5,,0)</f>
        <v>Full-Time</v>
      </c>
      <c r="N4278" s="29" t="str">
        <f>_xlfn.XLOOKUP($B4278,mapping!$G$2:$G$5,mapping!$H$2:$H$5,,0)</f>
        <v>Senior</v>
      </c>
      <c r="O4278" s="29" t="str">
        <f>_xlfn.XLOOKUP($J4278,mapping!$D$2:$D$56,mapping!$E$2:$E$56,,0)</f>
        <v>United States</v>
      </c>
      <c r="P4278" s="29" t="str">
        <f>_xlfn.XLOOKUP($K4278,mapping!$P$2:$P$4,mapping!$Q$2:$Q$4,,0)</f>
        <v>Medium</v>
      </c>
      <c r="Q4278" s="29" t="str">
        <f>_xlfn.XLOOKUP($I4278,mapping!$M$2:$M$4,mapping!$N$2:$N$4,,0)</f>
        <v>On-site</v>
      </c>
    </row>
    <row r="4279" spans="1:17" x14ac:dyDescent="0.25">
      <c r="A4279" s="28">
        <v>2024</v>
      </c>
      <c r="B4279" s="29" t="s">
        <v>11</v>
      </c>
      <c r="C4279" s="29" t="s">
        <v>12</v>
      </c>
      <c r="D4279" s="29" t="s">
        <v>57</v>
      </c>
      <c r="E4279" s="28">
        <v>80000</v>
      </c>
      <c r="F4279" s="29" t="s">
        <v>14</v>
      </c>
      <c r="G4279" s="28">
        <v>80000</v>
      </c>
      <c r="H4279" s="29" t="s">
        <v>17</v>
      </c>
      <c r="I4279" s="28">
        <v>100</v>
      </c>
      <c r="J4279" s="29" t="s">
        <v>17</v>
      </c>
      <c r="K4279" s="29" t="s">
        <v>16</v>
      </c>
      <c r="L4279" s="29" t="str">
        <f>_xlfn.XLOOKUP($D4279,mapping!$B$2:$B$124,mapping!$A$2:$A$124,,0)</f>
        <v>Data Scientist</v>
      </c>
      <c r="M4279" s="29" t="str">
        <f>_xlfn.XLOOKUP($C4279,mapping!$J$2:$J$5,mapping!$K$2:$K$5,,0)</f>
        <v>Full-Time</v>
      </c>
      <c r="N4279" s="29" t="str">
        <f>_xlfn.XLOOKUP($B4279,mapping!$G$2:$G$5,mapping!$H$2:$H$5,,0)</f>
        <v>Mid-Level</v>
      </c>
      <c r="O4279" s="29" t="str">
        <f>_xlfn.XLOOKUP($J4279,mapping!$D$2:$D$56,mapping!$E$2:$E$56,,0)</f>
        <v>United States</v>
      </c>
      <c r="P4279" s="29" t="str">
        <f>_xlfn.XLOOKUP($K4279,mapping!$P$2:$P$4,mapping!$Q$2:$Q$4,,0)</f>
        <v>Medium</v>
      </c>
      <c r="Q4279" s="29" t="str">
        <f>_xlfn.XLOOKUP($I4279,mapping!$M$2:$M$4,mapping!$N$2:$N$4,,0)</f>
        <v>Remote</v>
      </c>
    </row>
    <row r="4280" spans="1:17" x14ac:dyDescent="0.25">
      <c r="A4280" s="28">
        <v>2023</v>
      </c>
      <c r="B4280" s="29" t="s">
        <v>21</v>
      </c>
      <c r="C4280" s="29" t="s">
        <v>12</v>
      </c>
      <c r="D4280" s="29" t="s">
        <v>26</v>
      </c>
      <c r="E4280" s="28">
        <v>245000</v>
      </c>
      <c r="F4280" s="29" t="s">
        <v>14</v>
      </c>
      <c r="G4280" s="28">
        <v>245000</v>
      </c>
      <c r="H4280" s="29" t="s">
        <v>17</v>
      </c>
      <c r="I4280" s="28">
        <v>100</v>
      </c>
      <c r="J4280" s="29" t="s">
        <v>17</v>
      </c>
      <c r="K4280" s="29" t="s">
        <v>16</v>
      </c>
      <c r="L4280" s="29" t="str">
        <f>_xlfn.XLOOKUP($D4280,mapping!$B$2:$B$124,mapping!$A$2:$A$124,,0)</f>
        <v>Data Engineer</v>
      </c>
      <c r="M4280" s="29" t="str">
        <f>_xlfn.XLOOKUP($C4280,mapping!$J$2:$J$5,mapping!$K$2:$K$5,,0)</f>
        <v>Full-Time</v>
      </c>
      <c r="N4280" s="29" t="str">
        <f>_xlfn.XLOOKUP($B4280,mapping!$G$2:$G$5,mapping!$H$2:$H$5,,0)</f>
        <v>Senior</v>
      </c>
      <c r="O4280" s="29" t="str">
        <f>_xlfn.XLOOKUP($J4280,mapping!$D$2:$D$56,mapping!$E$2:$E$56,,0)</f>
        <v>United States</v>
      </c>
      <c r="P4280" s="29" t="str">
        <f>_xlfn.XLOOKUP($K4280,mapping!$P$2:$P$4,mapping!$Q$2:$Q$4,,0)</f>
        <v>Medium</v>
      </c>
      <c r="Q4280" s="29" t="str">
        <f>_xlfn.XLOOKUP($I4280,mapping!$M$2:$M$4,mapping!$N$2:$N$4,,0)</f>
        <v>Remote</v>
      </c>
    </row>
    <row r="4281" spans="1:17" x14ac:dyDescent="0.25">
      <c r="A4281" s="28">
        <v>2023</v>
      </c>
      <c r="B4281" s="29" t="s">
        <v>21</v>
      </c>
      <c r="C4281" s="29" t="s">
        <v>12</v>
      </c>
      <c r="D4281" s="29" t="s">
        <v>26</v>
      </c>
      <c r="E4281" s="28">
        <v>199000</v>
      </c>
      <c r="F4281" s="29" t="s">
        <v>14</v>
      </c>
      <c r="G4281" s="28">
        <v>199000</v>
      </c>
      <c r="H4281" s="29" t="s">
        <v>17</v>
      </c>
      <c r="I4281" s="28">
        <v>0</v>
      </c>
      <c r="J4281" s="29" t="s">
        <v>17</v>
      </c>
      <c r="K4281" s="29" t="s">
        <v>16</v>
      </c>
      <c r="L4281" s="29" t="str">
        <f>_xlfn.XLOOKUP($D4281,mapping!$B$2:$B$124,mapping!$A$2:$A$124,,0)</f>
        <v>Data Engineer</v>
      </c>
      <c r="M4281" s="29" t="str">
        <f>_xlfn.XLOOKUP($C4281,mapping!$J$2:$J$5,mapping!$K$2:$K$5,,0)</f>
        <v>Full-Time</v>
      </c>
      <c r="N4281" s="29" t="str">
        <f>_xlfn.XLOOKUP($B4281,mapping!$G$2:$G$5,mapping!$H$2:$H$5,,0)</f>
        <v>Senior</v>
      </c>
      <c r="O4281" s="29" t="str">
        <f>_xlfn.XLOOKUP($J4281,mapping!$D$2:$D$56,mapping!$E$2:$E$56,,0)</f>
        <v>United States</v>
      </c>
      <c r="P4281" s="29" t="str">
        <f>_xlfn.XLOOKUP($K4281,mapping!$P$2:$P$4,mapping!$Q$2:$Q$4,,0)</f>
        <v>Medium</v>
      </c>
      <c r="Q4281" s="29" t="str">
        <f>_xlfn.XLOOKUP($I4281,mapping!$M$2:$M$4,mapping!$N$2:$N$4,,0)</f>
        <v>On-site</v>
      </c>
    </row>
    <row r="4282" spans="1:17" x14ac:dyDescent="0.25">
      <c r="A4282" s="28">
        <v>2023</v>
      </c>
      <c r="B4282" s="29" t="s">
        <v>11</v>
      </c>
      <c r="C4282" s="29" t="s">
        <v>12</v>
      </c>
      <c r="D4282" s="29" t="s">
        <v>176</v>
      </c>
      <c r="E4282" s="28">
        <v>95000</v>
      </c>
      <c r="F4282" s="29" t="s">
        <v>14</v>
      </c>
      <c r="G4282" s="28">
        <v>95000</v>
      </c>
      <c r="H4282" s="29" t="s">
        <v>17</v>
      </c>
      <c r="I4282" s="28">
        <v>0</v>
      </c>
      <c r="J4282" s="29" t="s">
        <v>17</v>
      </c>
      <c r="K4282" s="29" t="s">
        <v>16</v>
      </c>
      <c r="L4282" s="29" t="str">
        <f>_xlfn.XLOOKUP($D4282,mapping!$B$2:$B$124,mapping!$A$2:$A$124,,0)</f>
        <v>Data Engineer</v>
      </c>
      <c r="M4282" s="29" t="str">
        <f>_xlfn.XLOOKUP($C4282,mapping!$J$2:$J$5,mapping!$K$2:$K$5,,0)</f>
        <v>Full-Time</v>
      </c>
      <c r="N4282" s="29" t="str">
        <f>_xlfn.XLOOKUP($B4282,mapping!$G$2:$G$5,mapping!$H$2:$H$5,,0)</f>
        <v>Mid-Level</v>
      </c>
      <c r="O4282" s="29" t="str">
        <f>_xlfn.XLOOKUP($J4282,mapping!$D$2:$D$56,mapping!$E$2:$E$56,,0)</f>
        <v>United States</v>
      </c>
      <c r="P4282" s="29" t="str">
        <f>_xlfn.XLOOKUP($K4282,mapping!$P$2:$P$4,mapping!$Q$2:$Q$4,,0)</f>
        <v>Medium</v>
      </c>
      <c r="Q4282" s="29" t="str">
        <f>_xlfn.XLOOKUP($I4282,mapping!$M$2:$M$4,mapping!$N$2:$N$4,,0)</f>
        <v>On-site</v>
      </c>
    </row>
    <row r="4283" spans="1:17" x14ac:dyDescent="0.25">
      <c r="A4283" s="28">
        <v>2023</v>
      </c>
      <c r="B4283" s="29" t="s">
        <v>21</v>
      </c>
      <c r="C4283" s="29" t="s">
        <v>12</v>
      </c>
      <c r="D4283" s="29" t="s">
        <v>22</v>
      </c>
      <c r="E4283" s="28">
        <v>203000</v>
      </c>
      <c r="F4283" s="29" t="s">
        <v>14</v>
      </c>
      <c r="G4283" s="28">
        <v>203000</v>
      </c>
      <c r="H4283" s="29" t="s">
        <v>17</v>
      </c>
      <c r="I4283" s="28">
        <v>100</v>
      </c>
      <c r="J4283" s="29" t="s">
        <v>17</v>
      </c>
      <c r="K4283" s="29" t="s">
        <v>16</v>
      </c>
      <c r="L4283" s="29" t="str">
        <f>_xlfn.XLOOKUP($D4283,mapping!$B$2:$B$124,mapping!$A$2:$A$124,,0)</f>
        <v>Data Scientist</v>
      </c>
      <c r="M4283" s="29" t="str">
        <f>_xlfn.XLOOKUP($C4283,mapping!$J$2:$J$5,mapping!$K$2:$K$5,,0)</f>
        <v>Full-Time</v>
      </c>
      <c r="N4283" s="29" t="str">
        <f>_xlfn.XLOOKUP($B4283,mapping!$G$2:$G$5,mapping!$H$2:$H$5,,0)</f>
        <v>Senior</v>
      </c>
      <c r="O4283" s="29" t="str">
        <f>_xlfn.XLOOKUP($J4283,mapping!$D$2:$D$56,mapping!$E$2:$E$56,,0)</f>
        <v>United States</v>
      </c>
      <c r="P4283" s="29" t="str">
        <f>_xlfn.XLOOKUP($K4283,mapping!$P$2:$P$4,mapping!$Q$2:$Q$4,,0)</f>
        <v>Medium</v>
      </c>
      <c r="Q4283" s="29" t="str">
        <f>_xlfn.XLOOKUP($I4283,mapping!$M$2:$M$4,mapping!$N$2:$N$4,,0)</f>
        <v>Remote</v>
      </c>
    </row>
    <row r="4284" spans="1:17" x14ac:dyDescent="0.25">
      <c r="A4284" s="28">
        <v>2023</v>
      </c>
      <c r="B4284" s="29" t="s">
        <v>21</v>
      </c>
      <c r="C4284" s="29" t="s">
        <v>12</v>
      </c>
      <c r="D4284" s="29" t="s">
        <v>22</v>
      </c>
      <c r="E4284" s="28">
        <v>172000</v>
      </c>
      <c r="F4284" s="29" t="s">
        <v>14</v>
      </c>
      <c r="G4284" s="28">
        <v>172000</v>
      </c>
      <c r="H4284" s="29" t="s">
        <v>17</v>
      </c>
      <c r="I4284" s="28">
        <v>100</v>
      </c>
      <c r="J4284" s="29" t="s">
        <v>17</v>
      </c>
      <c r="K4284" s="29" t="s">
        <v>16</v>
      </c>
      <c r="L4284" s="29" t="str">
        <f>_xlfn.XLOOKUP($D4284,mapping!$B$2:$B$124,mapping!$A$2:$A$124,,0)</f>
        <v>Data Scientist</v>
      </c>
      <c r="M4284" s="29" t="str">
        <f>_xlfn.XLOOKUP($C4284,mapping!$J$2:$J$5,mapping!$K$2:$K$5,,0)</f>
        <v>Full-Time</v>
      </c>
      <c r="N4284" s="29" t="str">
        <f>_xlfn.XLOOKUP($B4284,mapping!$G$2:$G$5,mapping!$H$2:$H$5,,0)</f>
        <v>Senior</v>
      </c>
      <c r="O4284" s="29" t="str">
        <f>_xlfn.XLOOKUP($J4284,mapping!$D$2:$D$56,mapping!$E$2:$E$56,,0)</f>
        <v>United States</v>
      </c>
      <c r="P4284" s="29" t="str">
        <f>_xlfn.XLOOKUP($K4284,mapping!$P$2:$P$4,mapping!$Q$2:$Q$4,,0)</f>
        <v>Medium</v>
      </c>
      <c r="Q4284" s="29" t="str">
        <f>_xlfn.XLOOKUP($I4284,mapping!$M$2:$M$4,mapping!$N$2:$N$4,,0)</f>
        <v>Remote</v>
      </c>
    </row>
    <row r="4285" spans="1:17" x14ac:dyDescent="0.25">
      <c r="A4285" s="28">
        <v>2024</v>
      </c>
      <c r="B4285" s="29" t="s">
        <v>21</v>
      </c>
      <c r="C4285" s="29" t="s">
        <v>12</v>
      </c>
      <c r="D4285" s="29" t="s">
        <v>22</v>
      </c>
      <c r="E4285" s="28">
        <v>71250</v>
      </c>
      <c r="F4285" s="29" t="s">
        <v>14</v>
      </c>
      <c r="G4285" s="28">
        <v>71250</v>
      </c>
      <c r="H4285" s="29" t="s">
        <v>17</v>
      </c>
      <c r="I4285" s="28">
        <v>0</v>
      </c>
      <c r="J4285" s="29" t="s">
        <v>17</v>
      </c>
      <c r="K4285" s="29" t="s">
        <v>16</v>
      </c>
      <c r="L4285" s="29" t="str">
        <f>_xlfn.XLOOKUP($D4285,mapping!$B$2:$B$124,mapping!$A$2:$A$124,,0)</f>
        <v>Data Scientist</v>
      </c>
      <c r="M4285" s="29" t="str">
        <f>_xlfn.XLOOKUP($C4285,mapping!$J$2:$J$5,mapping!$K$2:$K$5,,0)</f>
        <v>Full-Time</v>
      </c>
      <c r="N4285" s="29" t="str">
        <f>_xlfn.XLOOKUP($B4285,mapping!$G$2:$G$5,mapping!$H$2:$H$5,,0)</f>
        <v>Senior</v>
      </c>
      <c r="O4285" s="29" t="str">
        <f>_xlfn.XLOOKUP($J4285,mapping!$D$2:$D$56,mapping!$E$2:$E$56,,0)</f>
        <v>United States</v>
      </c>
      <c r="P4285" s="29" t="str">
        <f>_xlfn.XLOOKUP($K4285,mapping!$P$2:$P$4,mapping!$Q$2:$Q$4,,0)</f>
        <v>Medium</v>
      </c>
      <c r="Q4285" s="29" t="str">
        <f>_xlfn.XLOOKUP($I4285,mapping!$M$2:$M$4,mapping!$N$2:$N$4,,0)</f>
        <v>On-site</v>
      </c>
    </row>
    <row r="4286" spans="1:17" x14ac:dyDescent="0.25">
      <c r="A4286" s="28">
        <v>2022</v>
      </c>
      <c r="B4286" s="29" t="s">
        <v>21</v>
      </c>
      <c r="C4286" s="29" t="s">
        <v>12</v>
      </c>
      <c r="D4286" s="29" t="s">
        <v>13</v>
      </c>
      <c r="E4286" s="28">
        <v>35000</v>
      </c>
      <c r="F4286" s="29" t="s">
        <v>19</v>
      </c>
      <c r="G4286" s="28">
        <v>36773</v>
      </c>
      <c r="H4286" s="29" t="s">
        <v>42</v>
      </c>
      <c r="I4286" s="28">
        <v>0</v>
      </c>
      <c r="J4286" s="29" t="s">
        <v>42</v>
      </c>
      <c r="K4286" s="29" t="s">
        <v>16</v>
      </c>
      <c r="L4286" s="29" t="str">
        <f>_xlfn.XLOOKUP($D4286,mapping!$B$2:$B$124,mapping!$A$2:$A$124,,0)</f>
        <v>Data Analyst</v>
      </c>
      <c r="M4286" s="29" t="str">
        <f>_xlfn.XLOOKUP($C4286,mapping!$J$2:$J$5,mapping!$K$2:$K$5,,0)</f>
        <v>Full-Time</v>
      </c>
      <c r="N4286" s="29" t="str">
        <f>_xlfn.XLOOKUP($B4286,mapping!$G$2:$G$5,mapping!$H$2:$H$5,,0)</f>
        <v>Senior</v>
      </c>
      <c r="O4286" s="29" t="str">
        <f>_xlfn.XLOOKUP($J4286,mapping!$D$2:$D$56,mapping!$E$2:$E$56,,0)</f>
        <v>Spain</v>
      </c>
      <c r="P4286" s="29" t="str">
        <f>_xlfn.XLOOKUP($K4286,mapping!$P$2:$P$4,mapping!$Q$2:$Q$4,,0)</f>
        <v>Medium</v>
      </c>
      <c r="Q4286" s="29" t="str">
        <f>_xlfn.XLOOKUP($I4286,mapping!$M$2:$M$4,mapping!$N$2:$N$4,,0)</f>
        <v>On-site</v>
      </c>
    </row>
    <row r="4287" spans="1:17" x14ac:dyDescent="0.25">
      <c r="A4287" s="28">
        <v>2023</v>
      </c>
      <c r="B4287" s="29" t="s">
        <v>11</v>
      </c>
      <c r="C4287" s="29" t="s">
        <v>12</v>
      </c>
      <c r="D4287" s="29" t="s">
        <v>13</v>
      </c>
      <c r="E4287" s="28">
        <v>120000</v>
      </c>
      <c r="F4287" s="29" t="s">
        <v>14</v>
      </c>
      <c r="G4287" s="28">
        <v>120000</v>
      </c>
      <c r="H4287" s="29" t="s">
        <v>17</v>
      </c>
      <c r="I4287" s="28">
        <v>100</v>
      </c>
      <c r="J4287" s="29" t="s">
        <v>17</v>
      </c>
      <c r="K4287" s="29" t="s">
        <v>16</v>
      </c>
      <c r="L4287" s="29" t="str">
        <f>_xlfn.XLOOKUP($D4287,mapping!$B$2:$B$124,mapping!$A$2:$A$124,,0)</f>
        <v>Data Analyst</v>
      </c>
      <c r="M4287" s="29" t="str">
        <f>_xlfn.XLOOKUP($C4287,mapping!$J$2:$J$5,mapping!$K$2:$K$5,,0)</f>
        <v>Full-Time</v>
      </c>
      <c r="N4287" s="29" t="str">
        <f>_xlfn.XLOOKUP($B4287,mapping!$G$2:$G$5,mapping!$H$2:$H$5,,0)</f>
        <v>Mid-Level</v>
      </c>
      <c r="O4287" s="29" t="str">
        <f>_xlfn.XLOOKUP($J4287,mapping!$D$2:$D$56,mapping!$E$2:$E$56,,0)</f>
        <v>United States</v>
      </c>
      <c r="P4287" s="29" t="str">
        <f>_xlfn.XLOOKUP($K4287,mapping!$P$2:$P$4,mapping!$Q$2:$Q$4,,0)</f>
        <v>Medium</v>
      </c>
      <c r="Q4287" s="29" t="str">
        <f>_xlfn.XLOOKUP($I4287,mapping!$M$2:$M$4,mapping!$N$2:$N$4,,0)</f>
        <v>Remote</v>
      </c>
    </row>
    <row r="4288" spans="1:17" x14ac:dyDescent="0.25">
      <c r="A4288" s="28">
        <v>2022</v>
      </c>
      <c r="B4288" s="29" t="s">
        <v>21</v>
      </c>
      <c r="C4288" s="29" t="s">
        <v>12</v>
      </c>
      <c r="D4288" s="29" t="s">
        <v>22</v>
      </c>
      <c r="E4288" s="28">
        <v>175000</v>
      </c>
      <c r="F4288" s="29" t="s">
        <v>14</v>
      </c>
      <c r="G4288" s="28">
        <v>175000</v>
      </c>
      <c r="H4288" s="29" t="s">
        <v>17</v>
      </c>
      <c r="I4288" s="28">
        <v>0</v>
      </c>
      <c r="J4288" s="29" t="s">
        <v>17</v>
      </c>
      <c r="K4288" s="29" t="s">
        <v>16</v>
      </c>
      <c r="L4288" s="29" t="str">
        <f>_xlfn.XLOOKUP($D4288,mapping!$B$2:$B$124,mapping!$A$2:$A$124,,0)</f>
        <v>Data Scientist</v>
      </c>
      <c r="M4288" s="29" t="str">
        <f>_xlfn.XLOOKUP($C4288,mapping!$J$2:$J$5,mapping!$K$2:$K$5,,0)</f>
        <v>Full-Time</v>
      </c>
      <c r="N4288" s="29" t="str">
        <f>_xlfn.XLOOKUP($B4288,mapping!$G$2:$G$5,mapping!$H$2:$H$5,,0)</f>
        <v>Senior</v>
      </c>
      <c r="O4288" s="29" t="str">
        <f>_xlfn.XLOOKUP($J4288,mapping!$D$2:$D$56,mapping!$E$2:$E$56,,0)</f>
        <v>United States</v>
      </c>
      <c r="P4288" s="29" t="str">
        <f>_xlfn.XLOOKUP($K4288,mapping!$P$2:$P$4,mapping!$Q$2:$Q$4,,0)</f>
        <v>Medium</v>
      </c>
      <c r="Q4288" s="29" t="str">
        <f>_xlfn.XLOOKUP($I4288,mapping!$M$2:$M$4,mapping!$N$2:$N$4,,0)</f>
        <v>On-site</v>
      </c>
    </row>
    <row r="4289" spans="1:17" x14ac:dyDescent="0.25">
      <c r="A4289" s="28">
        <v>2024</v>
      </c>
      <c r="B4289" s="29" t="s">
        <v>21</v>
      </c>
      <c r="C4289" s="29" t="s">
        <v>12</v>
      </c>
      <c r="D4289" s="29" t="s">
        <v>22</v>
      </c>
      <c r="E4289" s="28">
        <v>234700</v>
      </c>
      <c r="F4289" s="29" t="s">
        <v>14</v>
      </c>
      <c r="G4289" s="28">
        <v>234700</v>
      </c>
      <c r="H4289" s="29" t="s">
        <v>17</v>
      </c>
      <c r="I4289" s="28">
        <v>0</v>
      </c>
      <c r="J4289" s="29" t="s">
        <v>17</v>
      </c>
      <c r="K4289" s="29" t="s">
        <v>16</v>
      </c>
      <c r="L4289" s="29" t="str">
        <f>_xlfn.XLOOKUP($D4289,mapping!$B$2:$B$124,mapping!$A$2:$A$124,,0)</f>
        <v>Data Scientist</v>
      </c>
      <c r="M4289" s="29" t="str">
        <f>_xlfn.XLOOKUP($C4289,mapping!$J$2:$J$5,mapping!$K$2:$K$5,,0)</f>
        <v>Full-Time</v>
      </c>
      <c r="N4289" s="29" t="str">
        <f>_xlfn.XLOOKUP($B4289,mapping!$G$2:$G$5,mapping!$H$2:$H$5,,0)</f>
        <v>Senior</v>
      </c>
      <c r="O4289" s="29" t="str">
        <f>_xlfn.XLOOKUP($J4289,mapping!$D$2:$D$56,mapping!$E$2:$E$56,,0)</f>
        <v>United States</v>
      </c>
      <c r="P4289" s="29" t="str">
        <f>_xlfn.XLOOKUP($K4289,mapping!$P$2:$P$4,mapping!$Q$2:$Q$4,,0)</f>
        <v>Medium</v>
      </c>
      <c r="Q4289" s="29" t="str">
        <f>_xlfn.XLOOKUP($I4289,mapping!$M$2:$M$4,mapping!$N$2:$N$4,,0)</f>
        <v>On-site</v>
      </c>
    </row>
    <row r="4290" spans="1:17" x14ac:dyDescent="0.25">
      <c r="A4290" s="28">
        <v>2024</v>
      </c>
      <c r="B4290" s="29" t="s">
        <v>21</v>
      </c>
      <c r="C4290" s="29" t="s">
        <v>12</v>
      </c>
      <c r="D4290" s="29" t="s">
        <v>22</v>
      </c>
      <c r="E4290" s="28">
        <v>160000</v>
      </c>
      <c r="F4290" s="29" t="s">
        <v>14</v>
      </c>
      <c r="G4290" s="28">
        <v>160000</v>
      </c>
      <c r="H4290" s="29" t="s">
        <v>17</v>
      </c>
      <c r="I4290" s="28">
        <v>0</v>
      </c>
      <c r="J4290" s="29" t="s">
        <v>17</v>
      </c>
      <c r="K4290" s="29" t="s">
        <v>16</v>
      </c>
      <c r="L4290" s="29" t="str">
        <f>_xlfn.XLOOKUP($D4290,mapping!$B$2:$B$124,mapping!$A$2:$A$124,,0)</f>
        <v>Data Scientist</v>
      </c>
      <c r="M4290" s="29" t="str">
        <f>_xlfn.XLOOKUP($C4290,mapping!$J$2:$J$5,mapping!$K$2:$K$5,,0)</f>
        <v>Full-Time</v>
      </c>
      <c r="N4290" s="29" t="str">
        <f>_xlfn.XLOOKUP($B4290,mapping!$G$2:$G$5,mapping!$H$2:$H$5,,0)</f>
        <v>Senior</v>
      </c>
      <c r="O4290" s="29" t="str">
        <f>_xlfn.XLOOKUP($J4290,mapping!$D$2:$D$56,mapping!$E$2:$E$56,,0)</f>
        <v>United States</v>
      </c>
      <c r="P4290" s="29" t="str">
        <f>_xlfn.XLOOKUP($K4290,mapping!$P$2:$P$4,mapping!$Q$2:$Q$4,,0)</f>
        <v>Medium</v>
      </c>
      <c r="Q4290" s="29" t="str">
        <f>_xlfn.XLOOKUP($I4290,mapping!$M$2:$M$4,mapping!$N$2:$N$4,,0)</f>
        <v>On-site</v>
      </c>
    </row>
    <row r="4291" spans="1:17" x14ac:dyDescent="0.25">
      <c r="A4291" s="28">
        <v>2023</v>
      </c>
      <c r="B4291" s="29" t="s">
        <v>21</v>
      </c>
      <c r="C4291" s="29" t="s">
        <v>12</v>
      </c>
      <c r="D4291" s="29" t="s">
        <v>22</v>
      </c>
      <c r="E4291" s="28">
        <v>130000</v>
      </c>
      <c r="F4291" s="29" t="s">
        <v>14</v>
      </c>
      <c r="G4291" s="28">
        <v>130000</v>
      </c>
      <c r="H4291" s="29" t="s">
        <v>17</v>
      </c>
      <c r="I4291" s="28">
        <v>100</v>
      </c>
      <c r="J4291" s="29" t="s">
        <v>17</v>
      </c>
      <c r="K4291" s="29" t="s">
        <v>16</v>
      </c>
      <c r="L4291" s="29" t="str">
        <f>_xlfn.XLOOKUP($D4291,mapping!$B$2:$B$124,mapping!$A$2:$A$124,,0)</f>
        <v>Data Scientist</v>
      </c>
      <c r="M4291" s="29" t="str">
        <f>_xlfn.XLOOKUP($C4291,mapping!$J$2:$J$5,mapping!$K$2:$K$5,,0)</f>
        <v>Full-Time</v>
      </c>
      <c r="N4291" s="29" t="str">
        <f>_xlfn.XLOOKUP($B4291,mapping!$G$2:$G$5,mapping!$H$2:$H$5,,0)</f>
        <v>Senior</v>
      </c>
      <c r="O4291" s="29" t="str">
        <f>_xlfn.XLOOKUP($J4291,mapping!$D$2:$D$56,mapping!$E$2:$E$56,,0)</f>
        <v>United States</v>
      </c>
      <c r="P4291" s="29" t="str">
        <f>_xlfn.XLOOKUP($K4291,mapping!$P$2:$P$4,mapping!$Q$2:$Q$4,,0)</f>
        <v>Medium</v>
      </c>
      <c r="Q4291" s="29" t="str">
        <f>_xlfn.XLOOKUP($I4291,mapping!$M$2:$M$4,mapping!$N$2:$N$4,,0)</f>
        <v>Remote</v>
      </c>
    </row>
    <row r="4292" spans="1:17" x14ac:dyDescent="0.25">
      <c r="A4292" s="28">
        <v>2023</v>
      </c>
      <c r="B4292" s="29" t="s">
        <v>21</v>
      </c>
      <c r="C4292" s="29" t="s">
        <v>12</v>
      </c>
      <c r="D4292" s="29" t="s">
        <v>22</v>
      </c>
      <c r="E4292" s="28">
        <v>101500</v>
      </c>
      <c r="F4292" s="29" t="s">
        <v>14</v>
      </c>
      <c r="G4292" s="28">
        <v>101500</v>
      </c>
      <c r="H4292" s="29" t="s">
        <v>17</v>
      </c>
      <c r="I4292" s="28">
        <v>0</v>
      </c>
      <c r="J4292" s="29" t="s">
        <v>17</v>
      </c>
      <c r="K4292" s="29" t="s">
        <v>16</v>
      </c>
      <c r="L4292" s="29" t="str">
        <f>_xlfn.XLOOKUP($D4292,mapping!$B$2:$B$124,mapping!$A$2:$A$124,,0)</f>
        <v>Data Scientist</v>
      </c>
      <c r="M4292" s="29" t="str">
        <f>_xlfn.XLOOKUP($C4292,mapping!$J$2:$J$5,mapping!$K$2:$K$5,,0)</f>
        <v>Full-Time</v>
      </c>
      <c r="N4292" s="29" t="str">
        <f>_xlfn.XLOOKUP($B4292,mapping!$G$2:$G$5,mapping!$H$2:$H$5,,0)</f>
        <v>Senior</v>
      </c>
      <c r="O4292" s="29" t="str">
        <f>_xlfn.XLOOKUP($J4292,mapping!$D$2:$D$56,mapping!$E$2:$E$56,,0)</f>
        <v>United States</v>
      </c>
      <c r="P4292" s="29" t="str">
        <f>_xlfn.XLOOKUP($K4292,mapping!$P$2:$P$4,mapping!$Q$2:$Q$4,,0)</f>
        <v>Medium</v>
      </c>
      <c r="Q4292" s="29" t="str">
        <f>_xlfn.XLOOKUP($I4292,mapping!$M$2:$M$4,mapping!$N$2:$N$4,,0)</f>
        <v>On-site</v>
      </c>
    </row>
    <row r="4293" spans="1:17" x14ac:dyDescent="0.25">
      <c r="A4293" s="28">
        <v>2022</v>
      </c>
      <c r="B4293" s="29" t="s">
        <v>21</v>
      </c>
      <c r="C4293" s="29" t="s">
        <v>12</v>
      </c>
      <c r="D4293" s="29" t="s">
        <v>22</v>
      </c>
      <c r="E4293" s="28">
        <v>208000</v>
      </c>
      <c r="F4293" s="29" t="s">
        <v>14</v>
      </c>
      <c r="G4293" s="28">
        <v>208000</v>
      </c>
      <c r="H4293" s="29" t="s">
        <v>17</v>
      </c>
      <c r="I4293" s="28">
        <v>100</v>
      </c>
      <c r="J4293" s="29" t="s">
        <v>17</v>
      </c>
      <c r="K4293" s="29" t="s">
        <v>16</v>
      </c>
      <c r="L4293" s="29" t="str">
        <f>_xlfn.XLOOKUP($D4293,mapping!$B$2:$B$124,mapping!$A$2:$A$124,,0)</f>
        <v>Data Scientist</v>
      </c>
      <c r="M4293" s="29" t="str">
        <f>_xlfn.XLOOKUP($C4293,mapping!$J$2:$J$5,mapping!$K$2:$K$5,,0)</f>
        <v>Full-Time</v>
      </c>
      <c r="N4293" s="29" t="str">
        <f>_xlfn.XLOOKUP($B4293,mapping!$G$2:$G$5,mapping!$H$2:$H$5,,0)</f>
        <v>Senior</v>
      </c>
      <c r="O4293" s="29" t="str">
        <f>_xlfn.XLOOKUP($J4293,mapping!$D$2:$D$56,mapping!$E$2:$E$56,,0)</f>
        <v>United States</v>
      </c>
      <c r="P4293" s="29" t="str">
        <f>_xlfn.XLOOKUP($K4293,mapping!$P$2:$P$4,mapping!$Q$2:$Q$4,,0)</f>
        <v>Medium</v>
      </c>
      <c r="Q4293" s="29" t="str">
        <f>_xlfn.XLOOKUP($I4293,mapping!$M$2:$M$4,mapping!$N$2:$N$4,,0)</f>
        <v>Remote</v>
      </c>
    </row>
    <row r="4294" spans="1:17" x14ac:dyDescent="0.25">
      <c r="A4294" s="28">
        <v>2024</v>
      </c>
      <c r="B4294" s="29" t="s">
        <v>21</v>
      </c>
      <c r="C4294" s="29" t="s">
        <v>12</v>
      </c>
      <c r="D4294" s="29" t="s">
        <v>18</v>
      </c>
      <c r="E4294" s="28">
        <v>250900</v>
      </c>
      <c r="F4294" s="29" t="s">
        <v>14</v>
      </c>
      <c r="G4294" s="28">
        <v>250900</v>
      </c>
      <c r="H4294" s="29" t="s">
        <v>17</v>
      </c>
      <c r="I4294" s="28">
        <v>0</v>
      </c>
      <c r="J4294" s="29" t="s">
        <v>17</v>
      </c>
      <c r="K4294" s="29" t="s">
        <v>16</v>
      </c>
      <c r="L4294" s="29" t="str">
        <f>_xlfn.XLOOKUP($D4294,mapping!$B$2:$B$124,mapping!$A$2:$A$124,,0)</f>
        <v>Machine Learning Engineer</v>
      </c>
      <c r="M4294" s="29" t="str">
        <f>_xlfn.XLOOKUP($C4294,mapping!$J$2:$J$5,mapping!$K$2:$K$5,,0)</f>
        <v>Full-Time</v>
      </c>
      <c r="N4294" s="29" t="str">
        <f>_xlfn.XLOOKUP($B4294,mapping!$G$2:$G$5,mapping!$H$2:$H$5,,0)</f>
        <v>Senior</v>
      </c>
      <c r="O4294" s="29" t="str">
        <f>_xlfn.XLOOKUP($J4294,mapping!$D$2:$D$56,mapping!$E$2:$E$56,,0)</f>
        <v>United States</v>
      </c>
      <c r="P4294" s="29" t="str">
        <f>_xlfn.XLOOKUP($K4294,mapping!$P$2:$P$4,mapping!$Q$2:$Q$4,,0)</f>
        <v>Medium</v>
      </c>
      <c r="Q4294" s="29" t="str">
        <f>_xlfn.XLOOKUP($I4294,mapping!$M$2:$M$4,mapping!$N$2:$N$4,,0)</f>
        <v>On-site</v>
      </c>
    </row>
    <row r="4295" spans="1:17" x14ac:dyDescent="0.25">
      <c r="A4295" s="28">
        <v>2023</v>
      </c>
      <c r="B4295" s="29" t="s">
        <v>21</v>
      </c>
      <c r="C4295" s="29" t="s">
        <v>12</v>
      </c>
      <c r="D4295" s="29" t="s">
        <v>51</v>
      </c>
      <c r="E4295" s="28">
        <v>222200</v>
      </c>
      <c r="F4295" s="29" t="s">
        <v>14</v>
      </c>
      <c r="G4295" s="28">
        <v>222200</v>
      </c>
      <c r="H4295" s="29" t="s">
        <v>17</v>
      </c>
      <c r="I4295" s="28">
        <v>0</v>
      </c>
      <c r="J4295" s="29" t="s">
        <v>17</v>
      </c>
      <c r="K4295" s="29" t="s">
        <v>33</v>
      </c>
      <c r="L4295" s="29" t="str">
        <f>_xlfn.XLOOKUP($D4295,mapping!$B$2:$B$124,mapping!$A$2:$A$124,,0)</f>
        <v>Applied Scientist</v>
      </c>
      <c r="M4295" s="29" t="str">
        <f>_xlfn.XLOOKUP($C4295,mapping!$J$2:$J$5,mapping!$K$2:$K$5,,0)</f>
        <v>Full-Time</v>
      </c>
      <c r="N4295" s="29" t="str">
        <f>_xlfn.XLOOKUP($B4295,mapping!$G$2:$G$5,mapping!$H$2:$H$5,,0)</f>
        <v>Senior</v>
      </c>
      <c r="O4295" s="29" t="str">
        <f>_xlfn.XLOOKUP($J4295,mapping!$D$2:$D$56,mapping!$E$2:$E$56,,0)</f>
        <v>United States</v>
      </c>
      <c r="P4295" s="29" t="str">
        <f>_xlfn.XLOOKUP($K4295,mapping!$P$2:$P$4,mapping!$Q$2:$Q$4,,0)</f>
        <v>Large</v>
      </c>
      <c r="Q4295" s="29" t="str">
        <f>_xlfn.XLOOKUP($I4295,mapping!$M$2:$M$4,mapping!$N$2:$N$4,,0)</f>
        <v>On-site</v>
      </c>
    </row>
    <row r="4296" spans="1:17" x14ac:dyDescent="0.25">
      <c r="A4296" s="28">
        <v>2023</v>
      </c>
      <c r="B4296" s="29" t="s">
        <v>21</v>
      </c>
      <c r="C4296" s="29" t="s">
        <v>12</v>
      </c>
      <c r="D4296" s="29" t="s">
        <v>26</v>
      </c>
      <c r="E4296" s="28">
        <v>153600</v>
      </c>
      <c r="F4296" s="29" t="s">
        <v>14</v>
      </c>
      <c r="G4296" s="28">
        <v>153600</v>
      </c>
      <c r="H4296" s="29" t="s">
        <v>17</v>
      </c>
      <c r="I4296" s="28">
        <v>0</v>
      </c>
      <c r="J4296" s="29" t="s">
        <v>17</v>
      </c>
      <c r="K4296" s="29" t="s">
        <v>16</v>
      </c>
      <c r="L4296" s="29" t="str">
        <f>_xlfn.XLOOKUP($D4296,mapping!$B$2:$B$124,mapping!$A$2:$A$124,,0)</f>
        <v>Data Engineer</v>
      </c>
      <c r="M4296" s="29" t="str">
        <f>_xlfn.XLOOKUP($C4296,mapping!$J$2:$J$5,mapping!$K$2:$K$5,,0)</f>
        <v>Full-Time</v>
      </c>
      <c r="N4296" s="29" t="str">
        <f>_xlfn.XLOOKUP($B4296,mapping!$G$2:$G$5,mapping!$H$2:$H$5,,0)</f>
        <v>Senior</v>
      </c>
      <c r="O4296" s="29" t="str">
        <f>_xlfn.XLOOKUP($J4296,mapping!$D$2:$D$56,mapping!$E$2:$E$56,,0)</f>
        <v>United States</v>
      </c>
      <c r="P4296" s="29" t="str">
        <f>_xlfn.XLOOKUP($K4296,mapping!$P$2:$P$4,mapping!$Q$2:$Q$4,,0)</f>
        <v>Medium</v>
      </c>
      <c r="Q4296" s="29" t="str">
        <f>_xlfn.XLOOKUP($I4296,mapping!$M$2:$M$4,mapping!$N$2:$N$4,,0)</f>
        <v>On-site</v>
      </c>
    </row>
    <row r="4297" spans="1:17" x14ac:dyDescent="0.25">
      <c r="A4297" s="28">
        <v>2024</v>
      </c>
      <c r="B4297" s="29" t="s">
        <v>21</v>
      </c>
      <c r="C4297" s="29" t="s">
        <v>12</v>
      </c>
      <c r="D4297" s="29" t="s">
        <v>13</v>
      </c>
      <c r="E4297" s="28">
        <v>86146</v>
      </c>
      <c r="F4297" s="29" t="s">
        <v>19</v>
      </c>
      <c r="G4297" s="28">
        <v>95717</v>
      </c>
      <c r="H4297" s="29" t="s">
        <v>44</v>
      </c>
      <c r="I4297" s="28">
        <v>100</v>
      </c>
      <c r="J4297" s="29" t="s">
        <v>44</v>
      </c>
      <c r="K4297" s="29" t="s">
        <v>16</v>
      </c>
      <c r="L4297" s="29" t="str">
        <f>_xlfn.XLOOKUP($D4297,mapping!$B$2:$B$124,mapping!$A$2:$A$124,,0)</f>
        <v>Data Analyst</v>
      </c>
      <c r="M4297" s="29" t="str">
        <f>_xlfn.XLOOKUP($C4297,mapping!$J$2:$J$5,mapping!$K$2:$K$5,,0)</f>
        <v>Full-Time</v>
      </c>
      <c r="N4297" s="29" t="str">
        <f>_xlfn.XLOOKUP($B4297,mapping!$G$2:$G$5,mapping!$H$2:$H$5,,0)</f>
        <v>Senior</v>
      </c>
      <c r="O4297" s="29" t="str">
        <f>_xlfn.XLOOKUP($J4297,mapping!$D$2:$D$56,mapping!$E$2:$E$56,,0)</f>
        <v>Netherlands</v>
      </c>
      <c r="P4297" s="29" t="str">
        <f>_xlfn.XLOOKUP($K4297,mapping!$P$2:$P$4,mapping!$Q$2:$Q$4,,0)</f>
        <v>Medium</v>
      </c>
      <c r="Q4297" s="29" t="str">
        <f>_xlfn.XLOOKUP($I4297,mapping!$M$2:$M$4,mapping!$N$2:$N$4,,0)</f>
        <v>Remote</v>
      </c>
    </row>
    <row r="4298" spans="1:17" x14ac:dyDescent="0.25">
      <c r="A4298" s="28">
        <v>2023</v>
      </c>
      <c r="B4298" s="29" t="s">
        <v>21</v>
      </c>
      <c r="C4298" s="29" t="s">
        <v>12</v>
      </c>
      <c r="D4298" s="29" t="s">
        <v>22</v>
      </c>
      <c r="E4298" s="28">
        <v>240000</v>
      </c>
      <c r="F4298" s="29" t="s">
        <v>14</v>
      </c>
      <c r="G4298" s="28">
        <v>240000</v>
      </c>
      <c r="H4298" s="29" t="s">
        <v>17</v>
      </c>
      <c r="I4298" s="28">
        <v>100</v>
      </c>
      <c r="J4298" s="29" t="s">
        <v>17</v>
      </c>
      <c r="K4298" s="29" t="s">
        <v>16</v>
      </c>
      <c r="L4298" s="29" t="str">
        <f>_xlfn.XLOOKUP($D4298,mapping!$B$2:$B$124,mapping!$A$2:$A$124,,0)</f>
        <v>Data Scientist</v>
      </c>
      <c r="M4298" s="29" t="str">
        <f>_xlfn.XLOOKUP($C4298,mapping!$J$2:$J$5,mapping!$K$2:$K$5,,0)</f>
        <v>Full-Time</v>
      </c>
      <c r="N4298" s="29" t="str">
        <f>_xlfn.XLOOKUP($B4298,mapping!$G$2:$G$5,mapping!$H$2:$H$5,,0)</f>
        <v>Senior</v>
      </c>
      <c r="O4298" s="29" t="str">
        <f>_xlfn.XLOOKUP($J4298,mapping!$D$2:$D$56,mapping!$E$2:$E$56,,0)</f>
        <v>United States</v>
      </c>
      <c r="P4298" s="29" t="str">
        <f>_xlfn.XLOOKUP($K4298,mapping!$P$2:$P$4,mapping!$Q$2:$Q$4,,0)</f>
        <v>Medium</v>
      </c>
      <c r="Q4298" s="29" t="str">
        <f>_xlfn.XLOOKUP($I4298,mapping!$M$2:$M$4,mapping!$N$2:$N$4,,0)</f>
        <v>Remote</v>
      </c>
    </row>
    <row r="4299" spans="1:17" x14ac:dyDescent="0.25">
      <c r="A4299" s="28">
        <v>2022</v>
      </c>
      <c r="B4299" s="29" t="s">
        <v>21</v>
      </c>
      <c r="C4299" s="29" t="s">
        <v>12</v>
      </c>
      <c r="D4299" s="29" t="s">
        <v>22</v>
      </c>
      <c r="E4299" s="28">
        <v>141525</v>
      </c>
      <c r="F4299" s="29" t="s">
        <v>14</v>
      </c>
      <c r="G4299" s="28">
        <v>141525</v>
      </c>
      <c r="H4299" s="29" t="s">
        <v>17</v>
      </c>
      <c r="I4299" s="28">
        <v>100</v>
      </c>
      <c r="J4299" s="29" t="s">
        <v>17</v>
      </c>
      <c r="K4299" s="29" t="s">
        <v>16</v>
      </c>
      <c r="L4299" s="29" t="str">
        <f>_xlfn.XLOOKUP($D4299,mapping!$B$2:$B$124,mapping!$A$2:$A$124,,0)</f>
        <v>Data Scientist</v>
      </c>
      <c r="M4299" s="29" t="str">
        <f>_xlfn.XLOOKUP($C4299,mapping!$J$2:$J$5,mapping!$K$2:$K$5,,0)</f>
        <v>Full-Time</v>
      </c>
      <c r="N4299" s="29" t="str">
        <f>_xlfn.XLOOKUP($B4299,mapping!$G$2:$G$5,mapping!$H$2:$H$5,,0)</f>
        <v>Senior</v>
      </c>
      <c r="O4299" s="29" t="str">
        <f>_xlfn.XLOOKUP($J4299,mapping!$D$2:$D$56,mapping!$E$2:$E$56,,0)</f>
        <v>United States</v>
      </c>
      <c r="P4299" s="29" t="str">
        <f>_xlfn.XLOOKUP($K4299,mapping!$P$2:$P$4,mapping!$Q$2:$Q$4,,0)</f>
        <v>Medium</v>
      </c>
      <c r="Q4299" s="29" t="str">
        <f>_xlfn.XLOOKUP($I4299,mapping!$M$2:$M$4,mapping!$N$2:$N$4,,0)</f>
        <v>Remote</v>
      </c>
    </row>
    <row r="4300" spans="1:17" x14ac:dyDescent="0.25">
      <c r="A4300" s="28">
        <v>2024</v>
      </c>
      <c r="B4300" s="29" t="s">
        <v>21</v>
      </c>
      <c r="C4300" s="29" t="s">
        <v>12</v>
      </c>
      <c r="D4300" s="29" t="s">
        <v>22</v>
      </c>
      <c r="E4300" s="28">
        <v>54000</v>
      </c>
      <c r="F4300" s="29" t="s">
        <v>27</v>
      </c>
      <c r="G4300" s="28">
        <v>67500</v>
      </c>
      <c r="H4300" s="29" t="s">
        <v>17</v>
      </c>
      <c r="I4300" s="28">
        <v>0</v>
      </c>
      <c r="J4300" s="29" t="s">
        <v>17</v>
      </c>
      <c r="K4300" s="29" t="s">
        <v>16</v>
      </c>
      <c r="L4300" s="29" t="str">
        <f>_xlfn.XLOOKUP($D4300,mapping!$B$2:$B$124,mapping!$A$2:$A$124,,0)</f>
        <v>Data Scientist</v>
      </c>
      <c r="M4300" s="29" t="str">
        <f>_xlfn.XLOOKUP($C4300,mapping!$J$2:$J$5,mapping!$K$2:$K$5,,0)</f>
        <v>Full-Time</v>
      </c>
      <c r="N4300" s="29" t="str">
        <f>_xlfn.XLOOKUP($B4300,mapping!$G$2:$G$5,mapping!$H$2:$H$5,,0)</f>
        <v>Senior</v>
      </c>
      <c r="O4300" s="29" t="str">
        <f>_xlfn.XLOOKUP($J4300,mapping!$D$2:$D$56,mapping!$E$2:$E$56,,0)</f>
        <v>United States</v>
      </c>
      <c r="P4300" s="29" t="str">
        <f>_xlfn.XLOOKUP($K4300,mapping!$P$2:$P$4,mapping!$Q$2:$Q$4,,0)</f>
        <v>Medium</v>
      </c>
      <c r="Q4300" s="29" t="str">
        <f>_xlfn.XLOOKUP($I4300,mapping!$M$2:$M$4,mapping!$N$2:$N$4,,0)</f>
        <v>On-site</v>
      </c>
    </row>
    <row r="4301" spans="1:17" x14ac:dyDescent="0.25">
      <c r="A4301" s="28">
        <v>2022</v>
      </c>
      <c r="B4301" s="29" t="s">
        <v>21</v>
      </c>
      <c r="C4301" s="29" t="s">
        <v>12</v>
      </c>
      <c r="D4301" s="29" t="s">
        <v>26</v>
      </c>
      <c r="E4301" s="28">
        <v>110000</v>
      </c>
      <c r="F4301" s="29" t="s">
        <v>14</v>
      </c>
      <c r="G4301" s="28">
        <v>110000</v>
      </c>
      <c r="H4301" s="29" t="s">
        <v>17</v>
      </c>
      <c r="I4301" s="28">
        <v>0</v>
      </c>
      <c r="J4301" s="29" t="s">
        <v>17</v>
      </c>
      <c r="K4301" s="29" t="s">
        <v>16</v>
      </c>
      <c r="L4301" s="29" t="str">
        <f>_xlfn.XLOOKUP($D4301,mapping!$B$2:$B$124,mapping!$A$2:$A$124,,0)</f>
        <v>Data Engineer</v>
      </c>
      <c r="M4301" s="29" t="str">
        <f>_xlfn.XLOOKUP($C4301,mapping!$J$2:$J$5,mapping!$K$2:$K$5,,0)</f>
        <v>Full-Time</v>
      </c>
      <c r="N4301" s="29" t="str">
        <f>_xlfn.XLOOKUP($B4301,mapping!$G$2:$G$5,mapping!$H$2:$H$5,,0)</f>
        <v>Senior</v>
      </c>
      <c r="O4301" s="29" t="str">
        <f>_xlfn.XLOOKUP($J4301,mapping!$D$2:$D$56,mapping!$E$2:$E$56,,0)</f>
        <v>United States</v>
      </c>
      <c r="P4301" s="29" t="str">
        <f>_xlfn.XLOOKUP($K4301,mapping!$P$2:$P$4,mapping!$Q$2:$Q$4,,0)</f>
        <v>Medium</v>
      </c>
      <c r="Q4301" s="29" t="str">
        <f>_xlfn.XLOOKUP($I4301,mapping!$M$2:$M$4,mapping!$N$2:$N$4,,0)</f>
        <v>On-site</v>
      </c>
    </row>
    <row r="4302" spans="1:17" x14ac:dyDescent="0.25">
      <c r="A4302" s="28">
        <v>2023</v>
      </c>
      <c r="B4302" s="29" t="s">
        <v>21</v>
      </c>
      <c r="C4302" s="29" t="s">
        <v>12</v>
      </c>
      <c r="D4302" s="29" t="s">
        <v>22</v>
      </c>
      <c r="E4302" s="28">
        <v>172100</v>
      </c>
      <c r="F4302" s="29" t="s">
        <v>14</v>
      </c>
      <c r="G4302" s="28">
        <v>172100</v>
      </c>
      <c r="H4302" s="29" t="s">
        <v>17</v>
      </c>
      <c r="I4302" s="28">
        <v>0</v>
      </c>
      <c r="J4302" s="29" t="s">
        <v>17</v>
      </c>
      <c r="K4302" s="29" t="s">
        <v>16</v>
      </c>
      <c r="L4302" s="29" t="str">
        <f>_xlfn.XLOOKUP($D4302,mapping!$B$2:$B$124,mapping!$A$2:$A$124,,0)</f>
        <v>Data Scientist</v>
      </c>
      <c r="M4302" s="29" t="str">
        <f>_xlfn.XLOOKUP($C4302,mapping!$J$2:$J$5,mapping!$K$2:$K$5,,0)</f>
        <v>Full-Time</v>
      </c>
      <c r="N4302" s="29" t="str">
        <f>_xlfn.XLOOKUP($B4302,mapping!$G$2:$G$5,mapping!$H$2:$H$5,,0)</f>
        <v>Senior</v>
      </c>
      <c r="O4302" s="29" t="str">
        <f>_xlfn.XLOOKUP($J4302,mapping!$D$2:$D$56,mapping!$E$2:$E$56,,0)</f>
        <v>United States</v>
      </c>
      <c r="P4302" s="29" t="str">
        <f>_xlfn.XLOOKUP($K4302,mapping!$P$2:$P$4,mapping!$Q$2:$Q$4,,0)</f>
        <v>Medium</v>
      </c>
      <c r="Q4302" s="29" t="str">
        <f>_xlfn.XLOOKUP($I4302,mapping!$M$2:$M$4,mapping!$N$2:$N$4,,0)</f>
        <v>On-site</v>
      </c>
    </row>
    <row r="4303" spans="1:17" x14ac:dyDescent="0.25">
      <c r="A4303" s="28">
        <v>2024</v>
      </c>
      <c r="B4303" s="29" t="s">
        <v>21</v>
      </c>
      <c r="C4303" s="29" t="s">
        <v>12</v>
      </c>
      <c r="D4303" s="29" t="s">
        <v>23</v>
      </c>
      <c r="E4303" s="28">
        <v>300000</v>
      </c>
      <c r="F4303" s="29" t="s">
        <v>14</v>
      </c>
      <c r="G4303" s="28">
        <v>300000</v>
      </c>
      <c r="H4303" s="29" t="s">
        <v>28</v>
      </c>
      <c r="I4303" s="28">
        <v>0</v>
      </c>
      <c r="J4303" s="29" t="s">
        <v>28</v>
      </c>
      <c r="K4303" s="29" t="s">
        <v>16</v>
      </c>
      <c r="L4303" s="29" t="str">
        <f>_xlfn.XLOOKUP($D4303,mapping!$B$2:$B$124,mapping!$A$2:$A$124,,0)</f>
        <v>Researcher</v>
      </c>
      <c r="M4303" s="29" t="str">
        <f>_xlfn.XLOOKUP($C4303,mapping!$J$2:$J$5,mapping!$K$2:$K$5,,0)</f>
        <v>Full-Time</v>
      </c>
      <c r="N4303" s="29" t="str">
        <f>_xlfn.XLOOKUP($B4303,mapping!$G$2:$G$5,mapping!$H$2:$H$5,,0)</f>
        <v>Senior</v>
      </c>
      <c r="O4303" s="29" t="str">
        <f>_xlfn.XLOOKUP($J4303,mapping!$D$2:$D$56,mapping!$E$2:$E$56,,0)</f>
        <v>United Kingdom</v>
      </c>
      <c r="P4303" s="29" t="str">
        <f>_xlfn.XLOOKUP($K4303,mapping!$P$2:$P$4,mapping!$Q$2:$Q$4,,0)</f>
        <v>Medium</v>
      </c>
      <c r="Q4303" s="29" t="str">
        <f>_xlfn.XLOOKUP($I4303,mapping!$M$2:$M$4,mapping!$N$2:$N$4,,0)</f>
        <v>On-site</v>
      </c>
    </row>
    <row r="4304" spans="1:17" x14ac:dyDescent="0.25">
      <c r="A4304" s="28">
        <v>2024</v>
      </c>
      <c r="B4304" s="29" t="s">
        <v>11</v>
      </c>
      <c r="C4304" s="29" t="s">
        <v>12</v>
      </c>
      <c r="D4304" s="29" t="s">
        <v>52</v>
      </c>
      <c r="E4304" s="28">
        <v>106100</v>
      </c>
      <c r="F4304" s="29" t="s">
        <v>14</v>
      </c>
      <c r="G4304" s="28">
        <v>106100</v>
      </c>
      <c r="H4304" s="29" t="s">
        <v>17</v>
      </c>
      <c r="I4304" s="28">
        <v>0</v>
      </c>
      <c r="J4304" s="29" t="s">
        <v>17</v>
      </c>
      <c r="K4304" s="29" t="s">
        <v>16</v>
      </c>
      <c r="L4304" s="29" t="str">
        <f>_xlfn.XLOOKUP($D4304,mapping!$B$2:$B$124,mapping!$A$2:$A$124,,0)</f>
        <v>Business Intelligence</v>
      </c>
      <c r="M4304" s="29" t="str">
        <f>_xlfn.XLOOKUP($C4304,mapping!$J$2:$J$5,mapping!$K$2:$K$5,,0)</f>
        <v>Full-Time</v>
      </c>
      <c r="N4304" s="29" t="str">
        <f>_xlfn.XLOOKUP($B4304,mapping!$G$2:$G$5,mapping!$H$2:$H$5,,0)</f>
        <v>Mid-Level</v>
      </c>
      <c r="O4304" s="29" t="str">
        <f>_xlfn.XLOOKUP($J4304,mapping!$D$2:$D$56,mapping!$E$2:$E$56,,0)</f>
        <v>United States</v>
      </c>
      <c r="P4304" s="29" t="str">
        <f>_xlfn.XLOOKUP($K4304,mapping!$P$2:$P$4,mapping!$Q$2:$Q$4,,0)</f>
        <v>Medium</v>
      </c>
      <c r="Q4304" s="29" t="str">
        <f>_xlfn.XLOOKUP($I4304,mapping!$M$2:$M$4,mapping!$N$2:$N$4,,0)</f>
        <v>On-site</v>
      </c>
    </row>
    <row r="4305" spans="1:17" x14ac:dyDescent="0.25">
      <c r="A4305" s="28">
        <v>2023</v>
      </c>
      <c r="B4305" s="29" t="s">
        <v>21</v>
      </c>
      <c r="C4305" s="29" t="s">
        <v>12</v>
      </c>
      <c r="D4305" s="29" t="s">
        <v>22</v>
      </c>
      <c r="E4305" s="28">
        <v>183500</v>
      </c>
      <c r="F4305" s="29" t="s">
        <v>14</v>
      </c>
      <c r="G4305" s="28">
        <v>183500</v>
      </c>
      <c r="H4305" s="29" t="s">
        <v>17</v>
      </c>
      <c r="I4305" s="28">
        <v>100</v>
      </c>
      <c r="J4305" s="29" t="s">
        <v>17</v>
      </c>
      <c r="K4305" s="29" t="s">
        <v>16</v>
      </c>
      <c r="L4305" s="29" t="str">
        <f>_xlfn.XLOOKUP($D4305,mapping!$B$2:$B$124,mapping!$A$2:$A$124,,0)</f>
        <v>Data Scientist</v>
      </c>
      <c r="M4305" s="29" t="str">
        <f>_xlfn.XLOOKUP($C4305,mapping!$J$2:$J$5,mapping!$K$2:$K$5,,0)</f>
        <v>Full-Time</v>
      </c>
      <c r="N4305" s="29" t="str">
        <f>_xlfn.XLOOKUP($B4305,mapping!$G$2:$G$5,mapping!$H$2:$H$5,,0)</f>
        <v>Senior</v>
      </c>
      <c r="O4305" s="29" t="str">
        <f>_xlfn.XLOOKUP($J4305,mapping!$D$2:$D$56,mapping!$E$2:$E$56,,0)</f>
        <v>United States</v>
      </c>
      <c r="P4305" s="29" t="str">
        <f>_xlfn.XLOOKUP($K4305,mapping!$P$2:$P$4,mapping!$Q$2:$Q$4,,0)</f>
        <v>Medium</v>
      </c>
      <c r="Q4305" s="29" t="str">
        <f>_xlfn.XLOOKUP($I4305,mapping!$M$2:$M$4,mapping!$N$2:$N$4,,0)</f>
        <v>Remote</v>
      </c>
    </row>
    <row r="4306" spans="1:17" x14ac:dyDescent="0.25">
      <c r="A4306" s="28">
        <v>2024</v>
      </c>
      <c r="B4306" s="29" t="s">
        <v>21</v>
      </c>
      <c r="C4306" s="29" t="s">
        <v>12</v>
      </c>
      <c r="D4306" s="29" t="s">
        <v>22</v>
      </c>
      <c r="E4306" s="28">
        <v>157850</v>
      </c>
      <c r="F4306" s="29" t="s">
        <v>14</v>
      </c>
      <c r="G4306" s="28">
        <v>157850</v>
      </c>
      <c r="H4306" s="29" t="s">
        <v>17</v>
      </c>
      <c r="I4306" s="28">
        <v>100</v>
      </c>
      <c r="J4306" s="29" t="s">
        <v>17</v>
      </c>
      <c r="K4306" s="29" t="s">
        <v>16</v>
      </c>
      <c r="L4306" s="29" t="str">
        <f>_xlfn.XLOOKUP($D4306,mapping!$B$2:$B$124,mapping!$A$2:$A$124,,0)</f>
        <v>Data Scientist</v>
      </c>
      <c r="M4306" s="29" t="str">
        <f>_xlfn.XLOOKUP($C4306,mapping!$J$2:$J$5,mapping!$K$2:$K$5,,0)</f>
        <v>Full-Time</v>
      </c>
      <c r="N4306" s="29" t="str">
        <f>_xlfn.XLOOKUP($B4306,mapping!$G$2:$G$5,mapping!$H$2:$H$5,,0)</f>
        <v>Senior</v>
      </c>
      <c r="O4306" s="29" t="str">
        <f>_xlfn.XLOOKUP($J4306,mapping!$D$2:$D$56,mapping!$E$2:$E$56,,0)</f>
        <v>United States</v>
      </c>
      <c r="P4306" s="29" t="str">
        <f>_xlfn.XLOOKUP($K4306,mapping!$P$2:$P$4,mapping!$Q$2:$Q$4,,0)</f>
        <v>Medium</v>
      </c>
      <c r="Q4306" s="29" t="str">
        <f>_xlfn.XLOOKUP($I4306,mapping!$M$2:$M$4,mapping!$N$2:$N$4,,0)</f>
        <v>Remote</v>
      </c>
    </row>
    <row r="4307" spans="1:17" x14ac:dyDescent="0.25">
      <c r="A4307" s="28">
        <v>2023</v>
      </c>
      <c r="B4307" s="29" t="s">
        <v>11</v>
      </c>
      <c r="C4307" s="29" t="s">
        <v>12</v>
      </c>
      <c r="D4307" s="29" t="s">
        <v>13</v>
      </c>
      <c r="E4307" s="28">
        <v>80000</v>
      </c>
      <c r="F4307" s="29" t="s">
        <v>14</v>
      </c>
      <c r="G4307" s="28">
        <v>80000</v>
      </c>
      <c r="H4307" s="29" t="s">
        <v>17</v>
      </c>
      <c r="I4307" s="28">
        <v>100</v>
      </c>
      <c r="J4307" s="29" t="s">
        <v>17</v>
      </c>
      <c r="K4307" s="29" t="s">
        <v>16</v>
      </c>
      <c r="L4307" s="29" t="str">
        <f>_xlfn.XLOOKUP($D4307,mapping!$B$2:$B$124,mapping!$A$2:$A$124,,0)</f>
        <v>Data Analyst</v>
      </c>
      <c r="M4307" s="29" t="str">
        <f>_xlfn.XLOOKUP($C4307,mapping!$J$2:$J$5,mapping!$K$2:$K$5,,0)</f>
        <v>Full-Time</v>
      </c>
      <c r="N4307" s="29" t="str">
        <f>_xlfn.XLOOKUP($B4307,mapping!$G$2:$G$5,mapping!$H$2:$H$5,,0)</f>
        <v>Mid-Level</v>
      </c>
      <c r="O4307" s="29" t="str">
        <f>_xlfn.XLOOKUP($J4307,mapping!$D$2:$D$56,mapping!$E$2:$E$56,,0)</f>
        <v>United States</v>
      </c>
      <c r="P4307" s="29" t="str">
        <f>_xlfn.XLOOKUP($K4307,mapping!$P$2:$P$4,mapping!$Q$2:$Q$4,,0)</f>
        <v>Medium</v>
      </c>
      <c r="Q4307" s="29" t="str">
        <f>_xlfn.XLOOKUP($I4307,mapping!$M$2:$M$4,mapping!$N$2:$N$4,,0)</f>
        <v>Remote</v>
      </c>
    </row>
    <row r="4308" spans="1:17" x14ac:dyDescent="0.25">
      <c r="A4308" s="28">
        <v>2023</v>
      </c>
      <c r="B4308" s="29" t="s">
        <v>11</v>
      </c>
      <c r="C4308" s="29" t="s">
        <v>12</v>
      </c>
      <c r="D4308" s="29" t="s">
        <v>18</v>
      </c>
      <c r="E4308" s="28">
        <v>130000</v>
      </c>
      <c r="F4308" s="29" t="s">
        <v>14</v>
      </c>
      <c r="G4308" s="28">
        <v>130000</v>
      </c>
      <c r="H4308" s="29" t="s">
        <v>17</v>
      </c>
      <c r="I4308" s="28">
        <v>0</v>
      </c>
      <c r="J4308" s="29" t="s">
        <v>17</v>
      </c>
      <c r="K4308" s="29" t="s">
        <v>16</v>
      </c>
      <c r="L4308" s="29" t="str">
        <f>_xlfn.XLOOKUP($D4308,mapping!$B$2:$B$124,mapping!$A$2:$A$124,,0)</f>
        <v>Machine Learning Engineer</v>
      </c>
      <c r="M4308" s="29" t="str">
        <f>_xlfn.XLOOKUP($C4308,mapping!$J$2:$J$5,mapping!$K$2:$K$5,,0)</f>
        <v>Full-Time</v>
      </c>
      <c r="N4308" s="29" t="str">
        <f>_xlfn.XLOOKUP($B4308,mapping!$G$2:$G$5,mapping!$H$2:$H$5,,0)</f>
        <v>Mid-Level</v>
      </c>
      <c r="O4308" s="29" t="str">
        <f>_xlfn.XLOOKUP($J4308,mapping!$D$2:$D$56,mapping!$E$2:$E$56,,0)</f>
        <v>United States</v>
      </c>
      <c r="P4308" s="29" t="str">
        <f>_xlfn.XLOOKUP($K4308,mapping!$P$2:$P$4,mapping!$Q$2:$Q$4,,0)</f>
        <v>Medium</v>
      </c>
      <c r="Q4308" s="29" t="str">
        <f>_xlfn.XLOOKUP($I4308,mapping!$M$2:$M$4,mapping!$N$2:$N$4,,0)</f>
        <v>On-site</v>
      </c>
    </row>
    <row r="4309" spans="1:17" x14ac:dyDescent="0.25">
      <c r="A4309" s="28">
        <v>2024</v>
      </c>
      <c r="B4309" s="29" t="s">
        <v>11</v>
      </c>
      <c r="C4309" s="29" t="s">
        <v>12</v>
      </c>
      <c r="D4309" s="29" t="s">
        <v>26</v>
      </c>
      <c r="E4309" s="28">
        <v>140900</v>
      </c>
      <c r="F4309" s="29" t="s">
        <v>14</v>
      </c>
      <c r="G4309" s="28">
        <v>140900</v>
      </c>
      <c r="H4309" s="29" t="s">
        <v>17</v>
      </c>
      <c r="I4309" s="28">
        <v>100</v>
      </c>
      <c r="J4309" s="29" t="s">
        <v>17</v>
      </c>
      <c r="K4309" s="29" t="s">
        <v>16</v>
      </c>
      <c r="L4309" s="29" t="str">
        <f>_xlfn.XLOOKUP($D4309,mapping!$B$2:$B$124,mapping!$A$2:$A$124,,0)</f>
        <v>Data Engineer</v>
      </c>
      <c r="M4309" s="29" t="str">
        <f>_xlfn.XLOOKUP($C4309,mapping!$J$2:$J$5,mapping!$K$2:$K$5,,0)</f>
        <v>Full-Time</v>
      </c>
      <c r="N4309" s="29" t="str">
        <f>_xlfn.XLOOKUP($B4309,mapping!$G$2:$G$5,mapping!$H$2:$H$5,,0)</f>
        <v>Mid-Level</v>
      </c>
      <c r="O4309" s="29" t="str">
        <f>_xlfn.XLOOKUP($J4309,mapping!$D$2:$D$56,mapping!$E$2:$E$56,,0)</f>
        <v>United States</v>
      </c>
      <c r="P4309" s="29" t="str">
        <f>_xlfn.XLOOKUP($K4309,mapping!$P$2:$P$4,mapping!$Q$2:$Q$4,,0)</f>
        <v>Medium</v>
      </c>
      <c r="Q4309" s="29" t="str">
        <f>_xlfn.XLOOKUP($I4309,mapping!$M$2:$M$4,mapping!$N$2:$N$4,,0)</f>
        <v>Remote</v>
      </c>
    </row>
    <row r="4310" spans="1:17" x14ac:dyDescent="0.25">
      <c r="A4310" s="28">
        <v>2023</v>
      </c>
      <c r="B4310" s="29" t="s">
        <v>21</v>
      </c>
      <c r="C4310" s="29" t="s">
        <v>12</v>
      </c>
      <c r="D4310" s="29" t="s">
        <v>39</v>
      </c>
      <c r="E4310" s="28">
        <v>145000</v>
      </c>
      <c r="F4310" s="29" t="s">
        <v>14</v>
      </c>
      <c r="G4310" s="28">
        <v>145000</v>
      </c>
      <c r="H4310" s="29" t="s">
        <v>17</v>
      </c>
      <c r="I4310" s="28">
        <v>100</v>
      </c>
      <c r="J4310" s="29" t="s">
        <v>17</v>
      </c>
      <c r="K4310" s="29" t="s">
        <v>16</v>
      </c>
      <c r="L4310" s="29" t="str">
        <f>_xlfn.XLOOKUP($D4310,mapping!$B$2:$B$124,mapping!$A$2:$A$124,,0)</f>
        <v>Machine Learning Engineer</v>
      </c>
      <c r="M4310" s="29" t="str">
        <f>_xlfn.XLOOKUP($C4310,mapping!$J$2:$J$5,mapping!$K$2:$K$5,,0)</f>
        <v>Full-Time</v>
      </c>
      <c r="N4310" s="29" t="str">
        <f>_xlfn.XLOOKUP($B4310,mapping!$G$2:$G$5,mapping!$H$2:$H$5,,0)</f>
        <v>Senior</v>
      </c>
      <c r="O4310" s="29" t="str">
        <f>_xlfn.XLOOKUP($J4310,mapping!$D$2:$D$56,mapping!$E$2:$E$56,,0)</f>
        <v>United States</v>
      </c>
      <c r="P4310" s="29" t="str">
        <f>_xlfn.XLOOKUP($K4310,mapping!$P$2:$P$4,mapping!$Q$2:$Q$4,,0)</f>
        <v>Medium</v>
      </c>
      <c r="Q4310" s="29" t="str">
        <f>_xlfn.XLOOKUP($I4310,mapping!$M$2:$M$4,mapping!$N$2:$N$4,,0)</f>
        <v>Remote</v>
      </c>
    </row>
    <row r="4311" spans="1:17" x14ac:dyDescent="0.25">
      <c r="A4311" s="28">
        <v>2024</v>
      </c>
      <c r="B4311" s="29" t="s">
        <v>11</v>
      </c>
      <c r="C4311" s="29" t="s">
        <v>12</v>
      </c>
      <c r="D4311" s="29" t="s">
        <v>18</v>
      </c>
      <c r="E4311" s="28">
        <v>160000</v>
      </c>
      <c r="F4311" s="29" t="s">
        <v>14</v>
      </c>
      <c r="G4311" s="28">
        <v>160000</v>
      </c>
      <c r="H4311" s="29" t="s">
        <v>17</v>
      </c>
      <c r="I4311" s="28">
        <v>100</v>
      </c>
      <c r="J4311" s="29" t="s">
        <v>17</v>
      </c>
      <c r="K4311" s="29" t="s">
        <v>16</v>
      </c>
      <c r="L4311" s="29" t="str">
        <f>_xlfn.XLOOKUP($D4311,mapping!$B$2:$B$124,mapping!$A$2:$A$124,,0)</f>
        <v>Machine Learning Engineer</v>
      </c>
      <c r="M4311" s="29" t="str">
        <f>_xlfn.XLOOKUP($C4311,mapping!$J$2:$J$5,mapping!$K$2:$K$5,,0)</f>
        <v>Full-Time</v>
      </c>
      <c r="N4311" s="29" t="str">
        <f>_xlfn.XLOOKUP($B4311,mapping!$G$2:$G$5,mapping!$H$2:$H$5,,0)</f>
        <v>Mid-Level</v>
      </c>
      <c r="O4311" s="29" t="str">
        <f>_xlfn.XLOOKUP($J4311,mapping!$D$2:$D$56,mapping!$E$2:$E$56,,0)</f>
        <v>United States</v>
      </c>
      <c r="P4311" s="29" t="str">
        <f>_xlfn.XLOOKUP($K4311,mapping!$P$2:$P$4,mapping!$Q$2:$Q$4,,0)</f>
        <v>Medium</v>
      </c>
      <c r="Q4311" s="29" t="str">
        <f>_xlfn.XLOOKUP($I4311,mapping!$M$2:$M$4,mapping!$N$2:$N$4,,0)</f>
        <v>Remote</v>
      </c>
    </row>
    <row r="4312" spans="1:17" x14ac:dyDescent="0.25">
      <c r="A4312" s="28">
        <v>2024</v>
      </c>
      <c r="B4312" s="29" t="s">
        <v>21</v>
      </c>
      <c r="C4312" s="29" t="s">
        <v>12</v>
      </c>
      <c r="D4312" s="29" t="s">
        <v>31</v>
      </c>
      <c r="E4312" s="28">
        <v>165000</v>
      </c>
      <c r="F4312" s="29" t="s">
        <v>14</v>
      </c>
      <c r="G4312" s="28">
        <v>165000</v>
      </c>
      <c r="H4312" s="29" t="s">
        <v>17</v>
      </c>
      <c r="I4312" s="28">
        <v>100</v>
      </c>
      <c r="J4312" s="29" t="s">
        <v>17</v>
      </c>
      <c r="K4312" s="29" t="s">
        <v>16</v>
      </c>
      <c r="L4312" s="29" t="str">
        <f>_xlfn.XLOOKUP($D4312,mapping!$B$2:$B$124,mapping!$A$2:$A$124,,0)</f>
        <v>Analytics Engineer</v>
      </c>
      <c r="M4312" s="29" t="str">
        <f>_xlfn.XLOOKUP($C4312,mapping!$J$2:$J$5,mapping!$K$2:$K$5,,0)</f>
        <v>Full-Time</v>
      </c>
      <c r="N4312" s="29" t="str">
        <f>_xlfn.XLOOKUP($B4312,mapping!$G$2:$G$5,mapping!$H$2:$H$5,,0)</f>
        <v>Senior</v>
      </c>
      <c r="O4312" s="29" t="str">
        <f>_xlfn.XLOOKUP($J4312,mapping!$D$2:$D$56,mapping!$E$2:$E$56,,0)</f>
        <v>United States</v>
      </c>
      <c r="P4312" s="29" t="str">
        <f>_xlfn.XLOOKUP($K4312,mapping!$P$2:$P$4,mapping!$Q$2:$Q$4,,0)</f>
        <v>Medium</v>
      </c>
      <c r="Q4312" s="29" t="str">
        <f>_xlfn.XLOOKUP($I4312,mapping!$M$2:$M$4,mapping!$N$2:$N$4,,0)</f>
        <v>Remote</v>
      </c>
    </row>
    <row r="4313" spans="1:17" x14ac:dyDescent="0.25">
      <c r="A4313" s="28">
        <v>2024</v>
      </c>
      <c r="B4313" s="29" t="s">
        <v>11</v>
      </c>
      <c r="C4313" s="29" t="s">
        <v>12</v>
      </c>
      <c r="D4313" s="29" t="s">
        <v>31</v>
      </c>
      <c r="E4313" s="28">
        <v>116550</v>
      </c>
      <c r="F4313" s="29" t="s">
        <v>14</v>
      </c>
      <c r="G4313" s="28">
        <v>116550</v>
      </c>
      <c r="H4313" s="29" t="s">
        <v>17</v>
      </c>
      <c r="I4313" s="28">
        <v>0</v>
      </c>
      <c r="J4313" s="29" t="s">
        <v>17</v>
      </c>
      <c r="K4313" s="29" t="s">
        <v>16</v>
      </c>
      <c r="L4313" s="29" t="str">
        <f>_xlfn.XLOOKUP($D4313,mapping!$B$2:$B$124,mapping!$A$2:$A$124,,0)</f>
        <v>Analytics Engineer</v>
      </c>
      <c r="M4313" s="29" t="str">
        <f>_xlfn.XLOOKUP($C4313,mapping!$J$2:$J$5,mapping!$K$2:$K$5,,0)</f>
        <v>Full-Time</v>
      </c>
      <c r="N4313" s="29" t="str">
        <f>_xlfn.XLOOKUP($B4313,mapping!$G$2:$G$5,mapping!$H$2:$H$5,,0)</f>
        <v>Mid-Level</v>
      </c>
      <c r="O4313" s="29" t="str">
        <f>_xlfn.XLOOKUP($J4313,mapping!$D$2:$D$56,mapping!$E$2:$E$56,,0)</f>
        <v>United States</v>
      </c>
      <c r="P4313" s="29" t="str">
        <f>_xlfn.XLOOKUP($K4313,mapping!$P$2:$P$4,mapping!$Q$2:$Q$4,,0)</f>
        <v>Medium</v>
      </c>
      <c r="Q4313" s="29" t="str">
        <f>_xlfn.XLOOKUP($I4313,mapping!$M$2:$M$4,mapping!$N$2:$N$4,,0)</f>
        <v>On-site</v>
      </c>
    </row>
    <row r="4314" spans="1:17" x14ac:dyDescent="0.25">
      <c r="A4314" s="28">
        <v>2024</v>
      </c>
      <c r="B4314" s="29" t="s">
        <v>21</v>
      </c>
      <c r="C4314" s="29" t="s">
        <v>12</v>
      </c>
      <c r="D4314" s="29" t="s">
        <v>26</v>
      </c>
      <c r="E4314" s="28">
        <v>95000</v>
      </c>
      <c r="F4314" s="29" t="s">
        <v>14</v>
      </c>
      <c r="G4314" s="28">
        <v>95000</v>
      </c>
      <c r="H4314" s="29" t="s">
        <v>17</v>
      </c>
      <c r="I4314" s="28">
        <v>0</v>
      </c>
      <c r="J4314" s="29" t="s">
        <v>17</v>
      </c>
      <c r="K4314" s="29" t="s">
        <v>16</v>
      </c>
      <c r="L4314" s="29" t="str">
        <f>_xlfn.XLOOKUP($D4314,mapping!$B$2:$B$124,mapping!$A$2:$A$124,,0)</f>
        <v>Data Engineer</v>
      </c>
      <c r="M4314" s="29" t="str">
        <f>_xlfn.XLOOKUP($C4314,mapping!$J$2:$J$5,mapping!$K$2:$K$5,,0)</f>
        <v>Full-Time</v>
      </c>
      <c r="N4314" s="29" t="str">
        <f>_xlfn.XLOOKUP($B4314,mapping!$G$2:$G$5,mapping!$H$2:$H$5,,0)</f>
        <v>Senior</v>
      </c>
      <c r="O4314" s="29" t="str">
        <f>_xlfn.XLOOKUP($J4314,mapping!$D$2:$D$56,mapping!$E$2:$E$56,,0)</f>
        <v>United States</v>
      </c>
      <c r="P4314" s="29" t="str">
        <f>_xlfn.XLOOKUP($K4314,mapping!$P$2:$P$4,mapping!$Q$2:$Q$4,,0)</f>
        <v>Medium</v>
      </c>
      <c r="Q4314" s="29" t="str">
        <f>_xlfn.XLOOKUP($I4314,mapping!$M$2:$M$4,mapping!$N$2:$N$4,,0)</f>
        <v>On-site</v>
      </c>
    </row>
    <row r="4315" spans="1:17" x14ac:dyDescent="0.25">
      <c r="A4315" s="28">
        <v>2024</v>
      </c>
      <c r="B4315" s="29" t="s">
        <v>11</v>
      </c>
      <c r="C4315" s="29" t="s">
        <v>12</v>
      </c>
      <c r="D4315" s="29" t="s">
        <v>13</v>
      </c>
      <c r="E4315" s="28">
        <v>80000</v>
      </c>
      <c r="F4315" s="29" t="s">
        <v>14</v>
      </c>
      <c r="G4315" s="28">
        <v>80000</v>
      </c>
      <c r="H4315" s="29" t="s">
        <v>17</v>
      </c>
      <c r="I4315" s="28">
        <v>0</v>
      </c>
      <c r="J4315" s="29" t="s">
        <v>17</v>
      </c>
      <c r="K4315" s="29" t="s">
        <v>16</v>
      </c>
      <c r="L4315" s="29" t="str">
        <f>_xlfn.XLOOKUP($D4315,mapping!$B$2:$B$124,mapping!$A$2:$A$124,,0)</f>
        <v>Data Analyst</v>
      </c>
      <c r="M4315" s="29" t="str">
        <f>_xlfn.XLOOKUP($C4315,mapping!$J$2:$J$5,mapping!$K$2:$K$5,,0)</f>
        <v>Full-Time</v>
      </c>
      <c r="N4315" s="29" t="str">
        <f>_xlfn.XLOOKUP($B4315,mapping!$G$2:$G$5,mapping!$H$2:$H$5,,0)</f>
        <v>Mid-Level</v>
      </c>
      <c r="O4315" s="29" t="str">
        <f>_xlfn.XLOOKUP($J4315,mapping!$D$2:$D$56,mapping!$E$2:$E$56,,0)</f>
        <v>United States</v>
      </c>
      <c r="P4315" s="29" t="str">
        <f>_xlfn.XLOOKUP($K4315,mapping!$P$2:$P$4,mapping!$Q$2:$Q$4,,0)</f>
        <v>Medium</v>
      </c>
      <c r="Q4315" s="29" t="str">
        <f>_xlfn.XLOOKUP($I4315,mapping!$M$2:$M$4,mapping!$N$2:$N$4,,0)</f>
        <v>On-site</v>
      </c>
    </row>
    <row r="4316" spans="1:17" x14ac:dyDescent="0.25">
      <c r="A4316" s="28">
        <v>2024</v>
      </c>
      <c r="B4316" s="29" t="s">
        <v>11</v>
      </c>
      <c r="C4316" s="29" t="s">
        <v>12</v>
      </c>
      <c r="D4316" s="29" t="s">
        <v>31</v>
      </c>
      <c r="E4316" s="28">
        <v>117400</v>
      </c>
      <c r="F4316" s="29" t="s">
        <v>14</v>
      </c>
      <c r="G4316" s="28">
        <v>117400</v>
      </c>
      <c r="H4316" s="29" t="s">
        <v>17</v>
      </c>
      <c r="I4316" s="28">
        <v>0</v>
      </c>
      <c r="J4316" s="29" t="s">
        <v>17</v>
      </c>
      <c r="K4316" s="29" t="s">
        <v>16</v>
      </c>
      <c r="L4316" s="29" t="str">
        <f>_xlfn.XLOOKUP($D4316,mapping!$B$2:$B$124,mapping!$A$2:$A$124,,0)</f>
        <v>Analytics Engineer</v>
      </c>
      <c r="M4316" s="29" t="str">
        <f>_xlfn.XLOOKUP($C4316,mapping!$J$2:$J$5,mapping!$K$2:$K$5,,0)</f>
        <v>Full-Time</v>
      </c>
      <c r="N4316" s="29" t="str">
        <f>_xlfn.XLOOKUP($B4316,mapping!$G$2:$G$5,mapping!$H$2:$H$5,,0)</f>
        <v>Mid-Level</v>
      </c>
      <c r="O4316" s="29" t="str">
        <f>_xlfn.XLOOKUP($J4316,mapping!$D$2:$D$56,mapping!$E$2:$E$56,,0)</f>
        <v>United States</v>
      </c>
      <c r="P4316" s="29" t="str">
        <f>_xlfn.XLOOKUP($K4316,mapping!$P$2:$P$4,mapping!$Q$2:$Q$4,,0)</f>
        <v>Medium</v>
      </c>
      <c r="Q4316" s="29" t="str">
        <f>_xlfn.XLOOKUP($I4316,mapping!$M$2:$M$4,mapping!$N$2:$N$4,,0)</f>
        <v>On-site</v>
      </c>
    </row>
    <row r="4317" spans="1:17" x14ac:dyDescent="0.25">
      <c r="A4317" s="28">
        <v>2023</v>
      </c>
      <c r="B4317" s="29" t="s">
        <v>11</v>
      </c>
      <c r="C4317" s="29" t="s">
        <v>12</v>
      </c>
      <c r="D4317" s="29" t="s">
        <v>18</v>
      </c>
      <c r="E4317" s="28">
        <v>204500</v>
      </c>
      <c r="F4317" s="29" t="s">
        <v>14</v>
      </c>
      <c r="G4317" s="28">
        <v>204500</v>
      </c>
      <c r="H4317" s="29" t="s">
        <v>17</v>
      </c>
      <c r="I4317" s="28">
        <v>0</v>
      </c>
      <c r="J4317" s="29" t="s">
        <v>17</v>
      </c>
      <c r="K4317" s="29" t="s">
        <v>16</v>
      </c>
      <c r="L4317" s="29" t="str">
        <f>_xlfn.XLOOKUP($D4317,mapping!$B$2:$B$124,mapping!$A$2:$A$124,,0)</f>
        <v>Machine Learning Engineer</v>
      </c>
      <c r="M4317" s="29" t="str">
        <f>_xlfn.XLOOKUP($C4317,mapping!$J$2:$J$5,mapping!$K$2:$K$5,,0)</f>
        <v>Full-Time</v>
      </c>
      <c r="N4317" s="29" t="str">
        <f>_xlfn.XLOOKUP($B4317,mapping!$G$2:$G$5,mapping!$H$2:$H$5,,0)</f>
        <v>Mid-Level</v>
      </c>
      <c r="O4317" s="29" t="str">
        <f>_xlfn.XLOOKUP($J4317,mapping!$D$2:$D$56,mapping!$E$2:$E$56,,0)</f>
        <v>United States</v>
      </c>
      <c r="P4317" s="29" t="str">
        <f>_xlfn.XLOOKUP($K4317,mapping!$P$2:$P$4,mapping!$Q$2:$Q$4,,0)</f>
        <v>Medium</v>
      </c>
      <c r="Q4317" s="29" t="str">
        <f>_xlfn.XLOOKUP($I4317,mapping!$M$2:$M$4,mapping!$N$2:$N$4,,0)</f>
        <v>On-site</v>
      </c>
    </row>
    <row r="4318" spans="1:17" x14ac:dyDescent="0.25">
      <c r="A4318" s="28">
        <v>2020</v>
      </c>
      <c r="B4318" s="29" t="s">
        <v>11</v>
      </c>
      <c r="C4318" s="29" t="s">
        <v>12</v>
      </c>
      <c r="D4318" s="29" t="s">
        <v>30</v>
      </c>
      <c r="E4318" s="28">
        <v>44000</v>
      </c>
      <c r="F4318" s="29" t="s">
        <v>19</v>
      </c>
      <c r="G4318" s="28">
        <v>50180</v>
      </c>
      <c r="H4318" s="29" t="s">
        <v>24</v>
      </c>
      <c r="I4318" s="28">
        <v>0</v>
      </c>
      <c r="J4318" s="29" t="s">
        <v>24</v>
      </c>
      <c r="K4318" s="29" t="s">
        <v>16</v>
      </c>
      <c r="L4318" s="29" t="str">
        <f>_xlfn.XLOOKUP($D4318,mapping!$B$2:$B$124,mapping!$A$2:$A$124,,0)</f>
        <v>Machine Learning Engineer</v>
      </c>
      <c r="M4318" s="29" t="str">
        <f>_xlfn.XLOOKUP($C4318,mapping!$J$2:$J$5,mapping!$K$2:$K$5,,0)</f>
        <v>Full-Time</v>
      </c>
      <c r="N4318" s="29" t="str">
        <f>_xlfn.XLOOKUP($B4318,mapping!$G$2:$G$5,mapping!$H$2:$H$5,,0)</f>
        <v>Mid-Level</v>
      </c>
      <c r="O4318" s="29" t="str">
        <f>_xlfn.XLOOKUP($J4318,mapping!$D$2:$D$56,mapping!$E$2:$E$56,,0)</f>
        <v>Portugal</v>
      </c>
      <c r="P4318" s="29" t="str">
        <f>_xlfn.XLOOKUP($K4318,mapping!$P$2:$P$4,mapping!$Q$2:$Q$4,,0)</f>
        <v>Medium</v>
      </c>
      <c r="Q4318" s="29" t="str">
        <f>_xlfn.XLOOKUP($I4318,mapping!$M$2:$M$4,mapping!$N$2:$N$4,,0)</f>
        <v>On-site</v>
      </c>
    </row>
    <row r="4319" spans="1:17" x14ac:dyDescent="0.25">
      <c r="A4319" s="28">
        <v>2024</v>
      </c>
      <c r="B4319" s="29" t="s">
        <v>29</v>
      </c>
      <c r="C4319" s="29" t="s">
        <v>12</v>
      </c>
      <c r="D4319" s="29" t="s">
        <v>40</v>
      </c>
      <c r="E4319" s="28">
        <v>99000</v>
      </c>
      <c r="F4319" s="29" t="s">
        <v>14</v>
      </c>
      <c r="G4319" s="28">
        <v>99000</v>
      </c>
      <c r="H4319" s="29" t="s">
        <v>17</v>
      </c>
      <c r="I4319" s="28">
        <v>0</v>
      </c>
      <c r="J4319" s="29" t="s">
        <v>17</v>
      </c>
      <c r="K4319" s="29" t="s">
        <v>16</v>
      </c>
      <c r="L4319" s="29" t="str">
        <f>_xlfn.XLOOKUP($D4319,mapping!$B$2:$B$124,mapping!$A$2:$A$124,,0)</f>
        <v>Business Intelligence</v>
      </c>
      <c r="M4319" s="29" t="str">
        <f>_xlfn.XLOOKUP($C4319,mapping!$J$2:$J$5,mapping!$K$2:$K$5,,0)</f>
        <v>Full-Time</v>
      </c>
      <c r="N4319" s="29" t="str">
        <f>_xlfn.XLOOKUP($B4319,mapping!$G$2:$G$5,mapping!$H$2:$H$5,,0)</f>
        <v>Junior</v>
      </c>
      <c r="O4319" s="29" t="str">
        <f>_xlfn.XLOOKUP($J4319,mapping!$D$2:$D$56,mapping!$E$2:$E$56,,0)</f>
        <v>United States</v>
      </c>
      <c r="P4319" s="29" t="str">
        <f>_xlfn.XLOOKUP($K4319,mapping!$P$2:$P$4,mapping!$Q$2:$Q$4,,0)</f>
        <v>Medium</v>
      </c>
      <c r="Q4319" s="29" t="str">
        <f>_xlfn.XLOOKUP($I4319,mapping!$M$2:$M$4,mapping!$N$2:$N$4,,0)</f>
        <v>On-site</v>
      </c>
    </row>
    <row r="4320" spans="1:17" x14ac:dyDescent="0.25">
      <c r="A4320" s="28">
        <v>2023</v>
      </c>
      <c r="B4320" s="29" t="s">
        <v>21</v>
      </c>
      <c r="C4320" s="29" t="s">
        <v>12</v>
      </c>
      <c r="D4320" s="29" t="s">
        <v>26</v>
      </c>
      <c r="E4320" s="28">
        <v>175308</v>
      </c>
      <c r="F4320" s="29" t="s">
        <v>14</v>
      </c>
      <c r="G4320" s="28">
        <v>175308</v>
      </c>
      <c r="H4320" s="29" t="s">
        <v>17</v>
      </c>
      <c r="I4320" s="28">
        <v>0</v>
      </c>
      <c r="J4320" s="29" t="s">
        <v>17</v>
      </c>
      <c r="K4320" s="29" t="s">
        <v>16</v>
      </c>
      <c r="L4320" s="29" t="str">
        <f>_xlfn.XLOOKUP($D4320,mapping!$B$2:$B$124,mapping!$A$2:$A$124,,0)</f>
        <v>Data Engineer</v>
      </c>
      <c r="M4320" s="29" t="str">
        <f>_xlfn.XLOOKUP($C4320,mapping!$J$2:$J$5,mapping!$K$2:$K$5,,0)</f>
        <v>Full-Time</v>
      </c>
      <c r="N4320" s="29" t="str">
        <f>_xlfn.XLOOKUP($B4320,mapping!$G$2:$G$5,mapping!$H$2:$H$5,,0)</f>
        <v>Senior</v>
      </c>
      <c r="O4320" s="29" t="str">
        <f>_xlfn.XLOOKUP($J4320,mapping!$D$2:$D$56,mapping!$E$2:$E$56,,0)</f>
        <v>United States</v>
      </c>
      <c r="P4320" s="29" t="str">
        <f>_xlfn.XLOOKUP($K4320,mapping!$P$2:$P$4,mapping!$Q$2:$Q$4,,0)</f>
        <v>Medium</v>
      </c>
      <c r="Q4320" s="29" t="str">
        <f>_xlfn.XLOOKUP($I4320,mapping!$M$2:$M$4,mapping!$N$2:$N$4,,0)</f>
        <v>On-site</v>
      </c>
    </row>
    <row r="4321" spans="1:17" x14ac:dyDescent="0.25">
      <c r="A4321" s="28">
        <v>2023</v>
      </c>
      <c r="B4321" s="29" t="s">
        <v>21</v>
      </c>
      <c r="C4321" s="29" t="s">
        <v>12</v>
      </c>
      <c r="D4321" s="29" t="s">
        <v>50</v>
      </c>
      <c r="E4321" s="28">
        <v>142200</v>
      </c>
      <c r="F4321" s="29" t="s">
        <v>14</v>
      </c>
      <c r="G4321" s="28">
        <v>142200</v>
      </c>
      <c r="H4321" s="29" t="s">
        <v>45</v>
      </c>
      <c r="I4321" s="28">
        <v>0</v>
      </c>
      <c r="J4321" s="29" t="s">
        <v>45</v>
      </c>
      <c r="K4321" s="29" t="s">
        <v>16</v>
      </c>
      <c r="L4321" s="29" t="str">
        <f>_xlfn.XLOOKUP($D4321,mapping!$B$2:$B$124,mapping!$A$2:$A$124,,0)</f>
        <v>Machine Learning Engineer</v>
      </c>
      <c r="M4321" s="29" t="str">
        <f>_xlfn.XLOOKUP($C4321,mapping!$J$2:$J$5,mapping!$K$2:$K$5,,0)</f>
        <v>Full-Time</v>
      </c>
      <c r="N4321" s="29" t="str">
        <f>_xlfn.XLOOKUP($B4321,mapping!$G$2:$G$5,mapping!$H$2:$H$5,,0)</f>
        <v>Senior</v>
      </c>
      <c r="O4321" s="29" t="str">
        <f>_xlfn.XLOOKUP($J4321,mapping!$D$2:$D$56,mapping!$E$2:$E$56,,0)</f>
        <v>Canada</v>
      </c>
      <c r="P4321" s="29" t="str">
        <f>_xlfn.XLOOKUP($K4321,mapping!$P$2:$P$4,mapping!$Q$2:$Q$4,,0)</f>
        <v>Medium</v>
      </c>
      <c r="Q4321" s="29" t="str">
        <f>_xlfn.XLOOKUP($I4321,mapping!$M$2:$M$4,mapping!$N$2:$N$4,,0)</f>
        <v>On-site</v>
      </c>
    </row>
    <row r="4322" spans="1:17" x14ac:dyDescent="0.25">
      <c r="A4322" s="28">
        <v>2024</v>
      </c>
      <c r="B4322" s="29" t="s">
        <v>11</v>
      </c>
      <c r="C4322" s="29" t="s">
        <v>12</v>
      </c>
      <c r="D4322" s="29" t="s">
        <v>22</v>
      </c>
      <c r="E4322" s="28">
        <v>93300</v>
      </c>
      <c r="F4322" s="29" t="s">
        <v>14</v>
      </c>
      <c r="G4322" s="28">
        <v>93300</v>
      </c>
      <c r="H4322" s="29" t="s">
        <v>83</v>
      </c>
      <c r="I4322" s="28">
        <v>0</v>
      </c>
      <c r="J4322" s="29" t="s">
        <v>83</v>
      </c>
      <c r="K4322" s="29" t="s">
        <v>16</v>
      </c>
      <c r="L4322" s="29" t="str">
        <f>_xlfn.XLOOKUP($D4322,mapping!$B$2:$B$124,mapping!$A$2:$A$124,,0)</f>
        <v>Data Scientist</v>
      </c>
      <c r="M4322" s="29" t="str">
        <f>_xlfn.XLOOKUP($C4322,mapping!$J$2:$J$5,mapping!$K$2:$K$5,,0)</f>
        <v>Full-Time</v>
      </c>
      <c r="N4322" s="29" t="str">
        <f>_xlfn.XLOOKUP($B4322,mapping!$G$2:$G$5,mapping!$H$2:$H$5,,0)</f>
        <v>Mid-Level</v>
      </c>
      <c r="O4322" s="29" t="str">
        <f>_xlfn.XLOOKUP($J4322,mapping!$D$2:$D$56,mapping!$E$2:$E$56,,0)</f>
        <v>Egypt</v>
      </c>
      <c r="P4322" s="29" t="str">
        <f>_xlfn.XLOOKUP($K4322,mapping!$P$2:$P$4,mapping!$Q$2:$Q$4,,0)</f>
        <v>Medium</v>
      </c>
      <c r="Q4322" s="29" t="str">
        <f>_xlfn.XLOOKUP($I4322,mapping!$M$2:$M$4,mapping!$N$2:$N$4,,0)</f>
        <v>On-site</v>
      </c>
    </row>
    <row r="4323" spans="1:17" x14ac:dyDescent="0.25">
      <c r="A4323" s="28">
        <v>2022</v>
      </c>
      <c r="B4323" s="29" t="s">
        <v>21</v>
      </c>
      <c r="C4323" s="29" t="s">
        <v>12</v>
      </c>
      <c r="D4323" s="29" t="s">
        <v>26</v>
      </c>
      <c r="E4323" s="28">
        <v>175000</v>
      </c>
      <c r="F4323" s="29" t="s">
        <v>14</v>
      </c>
      <c r="G4323" s="28">
        <v>175000</v>
      </c>
      <c r="H4323" s="29" t="s">
        <v>17</v>
      </c>
      <c r="I4323" s="28">
        <v>100</v>
      </c>
      <c r="J4323" s="29" t="s">
        <v>17</v>
      </c>
      <c r="K4323" s="29" t="s">
        <v>16</v>
      </c>
      <c r="L4323" s="29" t="str">
        <f>_xlfn.XLOOKUP($D4323,mapping!$B$2:$B$124,mapping!$A$2:$A$124,,0)</f>
        <v>Data Engineer</v>
      </c>
      <c r="M4323" s="29" t="str">
        <f>_xlfn.XLOOKUP($C4323,mapping!$J$2:$J$5,mapping!$K$2:$K$5,,0)</f>
        <v>Full-Time</v>
      </c>
      <c r="N4323" s="29" t="str">
        <f>_xlfn.XLOOKUP($B4323,mapping!$G$2:$G$5,mapping!$H$2:$H$5,,0)</f>
        <v>Senior</v>
      </c>
      <c r="O4323" s="29" t="str">
        <f>_xlfn.XLOOKUP($J4323,mapping!$D$2:$D$56,mapping!$E$2:$E$56,,0)</f>
        <v>United States</v>
      </c>
      <c r="P4323" s="29" t="str">
        <f>_xlfn.XLOOKUP($K4323,mapping!$P$2:$P$4,mapping!$Q$2:$Q$4,,0)</f>
        <v>Medium</v>
      </c>
      <c r="Q4323" s="29" t="str">
        <f>_xlfn.XLOOKUP($I4323,mapping!$M$2:$M$4,mapping!$N$2:$N$4,,0)</f>
        <v>Remote</v>
      </c>
    </row>
    <row r="4324" spans="1:17" x14ac:dyDescent="0.25">
      <c r="A4324" s="28">
        <v>2022</v>
      </c>
      <c r="B4324" s="29" t="s">
        <v>21</v>
      </c>
      <c r="C4324" s="29" t="s">
        <v>12</v>
      </c>
      <c r="D4324" s="29" t="s">
        <v>26</v>
      </c>
      <c r="E4324" s="28">
        <v>130000</v>
      </c>
      <c r="F4324" s="29" t="s">
        <v>14</v>
      </c>
      <c r="G4324" s="28">
        <v>130000</v>
      </c>
      <c r="H4324" s="29" t="s">
        <v>17</v>
      </c>
      <c r="I4324" s="28">
        <v>0</v>
      </c>
      <c r="J4324" s="29" t="s">
        <v>17</v>
      </c>
      <c r="K4324" s="29" t="s">
        <v>16</v>
      </c>
      <c r="L4324" s="29" t="str">
        <f>_xlfn.XLOOKUP($D4324,mapping!$B$2:$B$124,mapping!$A$2:$A$124,,0)</f>
        <v>Data Engineer</v>
      </c>
      <c r="M4324" s="29" t="str">
        <f>_xlfn.XLOOKUP($C4324,mapping!$J$2:$J$5,mapping!$K$2:$K$5,,0)</f>
        <v>Full-Time</v>
      </c>
      <c r="N4324" s="29" t="str">
        <f>_xlfn.XLOOKUP($B4324,mapping!$G$2:$G$5,mapping!$H$2:$H$5,,0)</f>
        <v>Senior</v>
      </c>
      <c r="O4324" s="29" t="str">
        <f>_xlfn.XLOOKUP($J4324,mapping!$D$2:$D$56,mapping!$E$2:$E$56,,0)</f>
        <v>United States</v>
      </c>
      <c r="P4324" s="29" t="str">
        <f>_xlfn.XLOOKUP($K4324,mapping!$P$2:$P$4,mapping!$Q$2:$Q$4,,0)</f>
        <v>Medium</v>
      </c>
      <c r="Q4324" s="29" t="str">
        <f>_xlfn.XLOOKUP($I4324,mapping!$M$2:$M$4,mapping!$N$2:$N$4,,0)</f>
        <v>On-site</v>
      </c>
    </row>
    <row r="4325" spans="1:17" x14ac:dyDescent="0.25">
      <c r="A4325" s="28">
        <v>2022</v>
      </c>
      <c r="B4325" s="29" t="s">
        <v>29</v>
      </c>
      <c r="C4325" s="29" t="s">
        <v>12</v>
      </c>
      <c r="D4325" s="29" t="s">
        <v>150</v>
      </c>
      <c r="E4325" s="28">
        <v>48000</v>
      </c>
      <c r="F4325" s="29" t="s">
        <v>14</v>
      </c>
      <c r="G4325" s="28">
        <v>48000</v>
      </c>
      <c r="H4325" s="29" t="s">
        <v>17</v>
      </c>
      <c r="I4325" s="28">
        <v>50</v>
      </c>
      <c r="J4325" s="29" t="s">
        <v>17</v>
      </c>
      <c r="K4325" s="29" t="s">
        <v>33</v>
      </c>
      <c r="L4325" s="29" t="str">
        <f>_xlfn.XLOOKUP($D4325,mapping!$B$2:$B$124,mapping!$A$2:$A$124,,0)</f>
        <v>Data Analyst</v>
      </c>
      <c r="M4325" s="29" t="str">
        <f>_xlfn.XLOOKUP($C4325,mapping!$J$2:$J$5,mapping!$K$2:$K$5,,0)</f>
        <v>Full-Time</v>
      </c>
      <c r="N4325" s="29" t="str">
        <f>_xlfn.XLOOKUP($B4325,mapping!$G$2:$G$5,mapping!$H$2:$H$5,,0)</f>
        <v>Junior</v>
      </c>
      <c r="O4325" s="29" t="str">
        <f>_xlfn.XLOOKUP($J4325,mapping!$D$2:$D$56,mapping!$E$2:$E$56,,0)</f>
        <v>United States</v>
      </c>
      <c r="P4325" s="29" t="str">
        <f>_xlfn.XLOOKUP($K4325,mapping!$P$2:$P$4,mapping!$Q$2:$Q$4,,0)</f>
        <v>Large</v>
      </c>
      <c r="Q4325" s="29" t="str">
        <f>_xlfn.XLOOKUP($I4325,mapping!$M$2:$M$4,mapping!$N$2:$N$4,,0)</f>
        <v>Hybrid</v>
      </c>
    </row>
    <row r="4326" spans="1:17" x14ac:dyDescent="0.25">
      <c r="A4326" s="28">
        <v>2024</v>
      </c>
      <c r="B4326" s="29" t="s">
        <v>21</v>
      </c>
      <c r="C4326" s="29" t="s">
        <v>12</v>
      </c>
      <c r="D4326" s="29" t="s">
        <v>22</v>
      </c>
      <c r="E4326" s="28">
        <v>109400</v>
      </c>
      <c r="F4326" s="29" t="s">
        <v>14</v>
      </c>
      <c r="G4326" s="28">
        <v>109400</v>
      </c>
      <c r="H4326" s="29" t="s">
        <v>17</v>
      </c>
      <c r="I4326" s="28">
        <v>0</v>
      </c>
      <c r="J4326" s="29" t="s">
        <v>17</v>
      </c>
      <c r="K4326" s="29" t="s">
        <v>16</v>
      </c>
      <c r="L4326" s="29" t="str">
        <f>_xlfn.XLOOKUP($D4326,mapping!$B$2:$B$124,mapping!$A$2:$A$124,,0)</f>
        <v>Data Scientist</v>
      </c>
      <c r="M4326" s="29" t="str">
        <f>_xlfn.XLOOKUP($C4326,mapping!$J$2:$J$5,mapping!$K$2:$K$5,,0)</f>
        <v>Full-Time</v>
      </c>
      <c r="N4326" s="29" t="str">
        <f>_xlfn.XLOOKUP($B4326,mapping!$G$2:$G$5,mapping!$H$2:$H$5,,0)</f>
        <v>Senior</v>
      </c>
      <c r="O4326" s="29" t="str">
        <f>_xlfn.XLOOKUP($J4326,mapping!$D$2:$D$56,mapping!$E$2:$E$56,,0)</f>
        <v>United States</v>
      </c>
      <c r="P4326" s="29" t="str">
        <f>_xlfn.XLOOKUP($K4326,mapping!$P$2:$P$4,mapping!$Q$2:$Q$4,,0)</f>
        <v>Medium</v>
      </c>
      <c r="Q4326" s="29" t="str">
        <f>_xlfn.XLOOKUP($I4326,mapping!$M$2:$M$4,mapping!$N$2:$N$4,,0)</f>
        <v>On-site</v>
      </c>
    </row>
    <row r="4327" spans="1:17" x14ac:dyDescent="0.25">
      <c r="A4327" s="28">
        <v>2023</v>
      </c>
      <c r="B4327" s="29" t="s">
        <v>21</v>
      </c>
      <c r="C4327" s="29" t="s">
        <v>12</v>
      </c>
      <c r="D4327" s="29" t="s">
        <v>18</v>
      </c>
      <c r="E4327" s="28">
        <v>119250</v>
      </c>
      <c r="F4327" s="29" t="s">
        <v>14</v>
      </c>
      <c r="G4327" s="28">
        <v>119250</v>
      </c>
      <c r="H4327" s="29" t="s">
        <v>17</v>
      </c>
      <c r="I4327" s="28">
        <v>0</v>
      </c>
      <c r="J4327" s="29" t="s">
        <v>17</v>
      </c>
      <c r="K4327" s="29" t="s">
        <v>16</v>
      </c>
      <c r="L4327" s="29" t="str">
        <f>_xlfn.XLOOKUP($D4327,mapping!$B$2:$B$124,mapping!$A$2:$A$124,,0)</f>
        <v>Machine Learning Engineer</v>
      </c>
      <c r="M4327" s="29" t="str">
        <f>_xlfn.XLOOKUP($C4327,mapping!$J$2:$J$5,mapping!$K$2:$K$5,,0)</f>
        <v>Full-Time</v>
      </c>
      <c r="N4327" s="29" t="str">
        <f>_xlfn.XLOOKUP($B4327,mapping!$G$2:$G$5,mapping!$H$2:$H$5,,0)</f>
        <v>Senior</v>
      </c>
      <c r="O4327" s="29" t="str">
        <f>_xlfn.XLOOKUP($J4327,mapping!$D$2:$D$56,mapping!$E$2:$E$56,,0)</f>
        <v>United States</v>
      </c>
      <c r="P4327" s="29" t="str">
        <f>_xlfn.XLOOKUP($K4327,mapping!$P$2:$P$4,mapping!$Q$2:$Q$4,,0)</f>
        <v>Medium</v>
      </c>
      <c r="Q4327" s="29" t="str">
        <f>_xlfn.XLOOKUP($I4327,mapping!$M$2:$M$4,mapping!$N$2:$N$4,,0)</f>
        <v>On-site</v>
      </c>
    </row>
    <row r="4328" spans="1:17" x14ac:dyDescent="0.25">
      <c r="A4328" s="28">
        <v>2023</v>
      </c>
      <c r="B4328" s="29" t="s">
        <v>21</v>
      </c>
      <c r="C4328" s="29" t="s">
        <v>12</v>
      </c>
      <c r="D4328" s="29" t="s">
        <v>58</v>
      </c>
      <c r="E4328" s="28">
        <v>140100</v>
      </c>
      <c r="F4328" s="29" t="s">
        <v>14</v>
      </c>
      <c r="G4328" s="28">
        <v>140100</v>
      </c>
      <c r="H4328" s="29" t="s">
        <v>17</v>
      </c>
      <c r="I4328" s="28">
        <v>0</v>
      </c>
      <c r="J4328" s="29" t="s">
        <v>17</v>
      </c>
      <c r="K4328" s="29" t="s">
        <v>33</v>
      </c>
      <c r="L4328" s="29" t="str">
        <f>_xlfn.XLOOKUP($D4328,mapping!$B$2:$B$124,mapping!$A$2:$A$124,,0)</f>
        <v>Data Manager</v>
      </c>
      <c r="M4328" s="29" t="str">
        <f>_xlfn.XLOOKUP($C4328,mapping!$J$2:$J$5,mapping!$K$2:$K$5,,0)</f>
        <v>Full-Time</v>
      </c>
      <c r="N4328" s="29" t="str">
        <f>_xlfn.XLOOKUP($B4328,mapping!$G$2:$G$5,mapping!$H$2:$H$5,,0)</f>
        <v>Senior</v>
      </c>
      <c r="O4328" s="29" t="str">
        <f>_xlfn.XLOOKUP($J4328,mapping!$D$2:$D$56,mapping!$E$2:$E$56,,0)</f>
        <v>United States</v>
      </c>
      <c r="P4328" s="29" t="str">
        <f>_xlfn.XLOOKUP($K4328,mapping!$P$2:$P$4,mapping!$Q$2:$Q$4,,0)</f>
        <v>Large</v>
      </c>
      <c r="Q4328" s="29" t="str">
        <f>_xlfn.XLOOKUP($I4328,mapping!$M$2:$M$4,mapping!$N$2:$N$4,,0)</f>
        <v>On-site</v>
      </c>
    </row>
    <row r="4329" spans="1:17" x14ac:dyDescent="0.25">
      <c r="A4329" s="28">
        <v>2024</v>
      </c>
      <c r="B4329" s="29" t="s">
        <v>21</v>
      </c>
      <c r="C4329" s="29" t="s">
        <v>12</v>
      </c>
      <c r="D4329" s="29" t="s">
        <v>43</v>
      </c>
      <c r="E4329" s="28">
        <v>70000</v>
      </c>
      <c r="F4329" s="29" t="s">
        <v>27</v>
      </c>
      <c r="G4329" s="28">
        <v>87500</v>
      </c>
      <c r="H4329" s="29" t="s">
        <v>28</v>
      </c>
      <c r="I4329" s="28">
        <v>0</v>
      </c>
      <c r="J4329" s="29" t="s">
        <v>28</v>
      </c>
      <c r="K4329" s="29" t="s">
        <v>16</v>
      </c>
      <c r="L4329" s="29" t="str">
        <f>_xlfn.XLOOKUP($D4329,mapping!$B$2:$B$124,mapping!$A$2:$A$124,,0)</f>
        <v>Researcher</v>
      </c>
      <c r="M4329" s="29" t="str">
        <f>_xlfn.XLOOKUP($C4329,mapping!$J$2:$J$5,mapping!$K$2:$K$5,,0)</f>
        <v>Full-Time</v>
      </c>
      <c r="N4329" s="29" t="str">
        <f>_xlfn.XLOOKUP($B4329,mapping!$G$2:$G$5,mapping!$H$2:$H$5,,0)</f>
        <v>Senior</v>
      </c>
      <c r="O4329" s="29" t="str">
        <f>_xlfn.XLOOKUP($J4329,mapping!$D$2:$D$56,mapping!$E$2:$E$56,,0)</f>
        <v>United Kingdom</v>
      </c>
      <c r="P4329" s="29" t="str">
        <f>_xlfn.XLOOKUP($K4329,mapping!$P$2:$P$4,mapping!$Q$2:$Q$4,,0)</f>
        <v>Medium</v>
      </c>
      <c r="Q4329" s="29" t="str">
        <f>_xlfn.XLOOKUP($I4329,mapping!$M$2:$M$4,mapping!$N$2:$N$4,,0)</f>
        <v>On-site</v>
      </c>
    </row>
    <row r="4330" spans="1:17" x14ac:dyDescent="0.25">
      <c r="A4330" s="28">
        <v>2023</v>
      </c>
      <c r="B4330" s="29" t="s">
        <v>21</v>
      </c>
      <c r="C4330" s="29" t="s">
        <v>12</v>
      </c>
      <c r="D4330" s="29" t="s">
        <v>39</v>
      </c>
      <c r="E4330" s="28">
        <v>247250</v>
      </c>
      <c r="F4330" s="29" t="s">
        <v>14</v>
      </c>
      <c r="G4330" s="28">
        <v>247250</v>
      </c>
      <c r="H4330" s="29" t="s">
        <v>17</v>
      </c>
      <c r="I4330" s="28">
        <v>0</v>
      </c>
      <c r="J4330" s="29" t="s">
        <v>17</v>
      </c>
      <c r="K4330" s="29" t="s">
        <v>16</v>
      </c>
      <c r="L4330" s="29" t="str">
        <f>_xlfn.XLOOKUP($D4330,mapping!$B$2:$B$124,mapping!$A$2:$A$124,,0)</f>
        <v>Machine Learning Engineer</v>
      </c>
      <c r="M4330" s="29" t="str">
        <f>_xlfn.XLOOKUP($C4330,mapping!$J$2:$J$5,mapping!$K$2:$K$5,,0)</f>
        <v>Full-Time</v>
      </c>
      <c r="N4330" s="29" t="str">
        <f>_xlfn.XLOOKUP($B4330,mapping!$G$2:$G$5,mapping!$H$2:$H$5,,0)</f>
        <v>Senior</v>
      </c>
      <c r="O4330" s="29" t="str">
        <f>_xlfn.XLOOKUP($J4330,mapping!$D$2:$D$56,mapping!$E$2:$E$56,,0)</f>
        <v>United States</v>
      </c>
      <c r="P4330" s="29" t="str">
        <f>_xlfn.XLOOKUP($K4330,mapping!$P$2:$P$4,mapping!$Q$2:$Q$4,,0)</f>
        <v>Medium</v>
      </c>
      <c r="Q4330" s="29" t="str">
        <f>_xlfn.XLOOKUP($I4330,mapping!$M$2:$M$4,mapping!$N$2:$N$4,,0)</f>
        <v>On-site</v>
      </c>
    </row>
    <row r="4331" spans="1:17" x14ac:dyDescent="0.25">
      <c r="A4331" s="28">
        <v>2023</v>
      </c>
      <c r="B4331" s="29" t="s">
        <v>21</v>
      </c>
      <c r="C4331" s="29" t="s">
        <v>12</v>
      </c>
      <c r="D4331" s="29" t="s">
        <v>22</v>
      </c>
      <c r="E4331" s="28">
        <v>216100</v>
      </c>
      <c r="F4331" s="29" t="s">
        <v>14</v>
      </c>
      <c r="G4331" s="28">
        <v>216100</v>
      </c>
      <c r="H4331" s="29" t="s">
        <v>17</v>
      </c>
      <c r="I4331" s="28">
        <v>0</v>
      </c>
      <c r="J4331" s="29" t="s">
        <v>17</v>
      </c>
      <c r="K4331" s="29" t="s">
        <v>16</v>
      </c>
      <c r="L4331" s="29" t="str">
        <f>_xlfn.XLOOKUP($D4331,mapping!$B$2:$B$124,mapping!$A$2:$A$124,,0)</f>
        <v>Data Scientist</v>
      </c>
      <c r="M4331" s="29" t="str">
        <f>_xlfn.XLOOKUP($C4331,mapping!$J$2:$J$5,mapping!$K$2:$K$5,,0)</f>
        <v>Full-Time</v>
      </c>
      <c r="N4331" s="29" t="str">
        <f>_xlfn.XLOOKUP($B4331,mapping!$G$2:$G$5,mapping!$H$2:$H$5,,0)</f>
        <v>Senior</v>
      </c>
      <c r="O4331" s="29" t="str">
        <f>_xlfn.XLOOKUP($J4331,mapping!$D$2:$D$56,mapping!$E$2:$E$56,,0)</f>
        <v>United States</v>
      </c>
      <c r="P4331" s="29" t="str">
        <f>_xlfn.XLOOKUP($K4331,mapping!$P$2:$P$4,mapping!$Q$2:$Q$4,,0)</f>
        <v>Medium</v>
      </c>
      <c r="Q4331" s="29" t="str">
        <f>_xlfn.XLOOKUP($I4331,mapping!$M$2:$M$4,mapping!$N$2:$N$4,,0)</f>
        <v>On-site</v>
      </c>
    </row>
    <row r="4332" spans="1:17" x14ac:dyDescent="0.25">
      <c r="A4332" s="28">
        <v>2023</v>
      </c>
      <c r="B4332" s="29" t="s">
        <v>21</v>
      </c>
      <c r="C4332" s="29" t="s">
        <v>12</v>
      </c>
      <c r="D4332" s="29" t="s">
        <v>30</v>
      </c>
      <c r="E4332" s="28">
        <v>180000</v>
      </c>
      <c r="F4332" s="29" t="s">
        <v>14</v>
      </c>
      <c r="G4332" s="28">
        <v>180000</v>
      </c>
      <c r="H4332" s="29" t="s">
        <v>17</v>
      </c>
      <c r="I4332" s="28">
        <v>0</v>
      </c>
      <c r="J4332" s="29" t="s">
        <v>17</v>
      </c>
      <c r="K4332" s="29" t="s">
        <v>16</v>
      </c>
      <c r="L4332" s="29" t="str">
        <f>_xlfn.XLOOKUP($D4332,mapping!$B$2:$B$124,mapping!$A$2:$A$124,,0)</f>
        <v>Machine Learning Engineer</v>
      </c>
      <c r="M4332" s="29" t="str">
        <f>_xlfn.XLOOKUP($C4332,mapping!$J$2:$J$5,mapping!$K$2:$K$5,,0)</f>
        <v>Full-Time</v>
      </c>
      <c r="N4332" s="29" t="str">
        <f>_xlfn.XLOOKUP($B4332,mapping!$G$2:$G$5,mapping!$H$2:$H$5,,0)</f>
        <v>Senior</v>
      </c>
      <c r="O4332" s="29" t="str">
        <f>_xlfn.XLOOKUP($J4332,mapping!$D$2:$D$56,mapping!$E$2:$E$56,,0)</f>
        <v>United States</v>
      </c>
      <c r="P4332" s="29" t="str">
        <f>_xlfn.XLOOKUP($K4332,mapping!$P$2:$P$4,mapping!$Q$2:$Q$4,,0)</f>
        <v>Medium</v>
      </c>
      <c r="Q4332" s="29" t="str">
        <f>_xlfn.XLOOKUP($I4332,mapping!$M$2:$M$4,mapping!$N$2:$N$4,,0)</f>
        <v>On-site</v>
      </c>
    </row>
    <row r="4333" spans="1:17" x14ac:dyDescent="0.25">
      <c r="A4333" s="28">
        <v>2023</v>
      </c>
      <c r="B4333" s="29" t="s">
        <v>29</v>
      </c>
      <c r="C4333" s="29" t="s">
        <v>12</v>
      </c>
      <c r="D4333" s="29" t="s">
        <v>138</v>
      </c>
      <c r="E4333" s="28">
        <v>82800</v>
      </c>
      <c r="F4333" s="29" t="s">
        <v>14</v>
      </c>
      <c r="G4333" s="28">
        <v>82800</v>
      </c>
      <c r="H4333" s="29" t="s">
        <v>17</v>
      </c>
      <c r="I4333" s="28">
        <v>0</v>
      </c>
      <c r="J4333" s="29" t="s">
        <v>17</v>
      </c>
      <c r="K4333" s="29" t="s">
        <v>16</v>
      </c>
      <c r="L4333" s="29" t="str">
        <f>_xlfn.XLOOKUP($D4333,mapping!$B$2:$B$124,mapping!$A$2:$A$124,,0)</f>
        <v>Data Analyst</v>
      </c>
      <c r="M4333" s="29" t="str">
        <f>_xlfn.XLOOKUP($C4333,mapping!$J$2:$J$5,mapping!$K$2:$K$5,,0)</f>
        <v>Full-Time</v>
      </c>
      <c r="N4333" s="29" t="str">
        <f>_xlfn.XLOOKUP($B4333,mapping!$G$2:$G$5,mapping!$H$2:$H$5,,0)</f>
        <v>Junior</v>
      </c>
      <c r="O4333" s="29" t="str">
        <f>_xlfn.XLOOKUP($J4333,mapping!$D$2:$D$56,mapping!$E$2:$E$56,,0)</f>
        <v>United States</v>
      </c>
      <c r="P4333" s="29" t="str">
        <f>_xlfn.XLOOKUP($K4333,mapping!$P$2:$P$4,mapping!$Q$2:$Q$4,,0)</f>
        <v>Medium</v>
      </c>
      <c r="Q4333" s="29" t="str">
        <f>_xlfn.XLOOKUP($I4333,mapping!$M$2:$M$4,mapping!$N$2:$N$4,,0)</f>
        <v>On-site</v>
      </c>
    </row>
    <row r="4334" spans="1:17" x14ac:dyDescent="0.25">
      <c r="A4334" s="28">
        <v>2023</v>
      </c>
      <c r="B4334" s="29" t="s">
        <v>21</v>
      </c>
      <c r="C4334" s="29" t="s">
        <v>12</v>
      </c>
      <c r="D4334" s="29" t="s">
        <v>26</v>
      </c>
      <c r="E4334" s="28">
        <v>170000</v>
      </c>
      <c r="F4334" s="29" t="s">
        <v>14</v>
      </c>
      <c r="G4334" s="28">
        <v>170000</v>
      </c>
      <c r="H4334" s="29" t="s">
        <v>17</v>
      </c>
      <c r="I4334" s="28">
        <v>0</v>
      </c>
      <c r="J4334" s="29" t="s">
        <v>17</v>
      </c>
      <c r="K4334" s="29" t="s">
        <v>16</v>
      </c>
      <c r="L4334" s="29" t="str">
        <f>_xlfn.XLOOKUP($D4334,mapping!$B$2:$B$124,mapping!$A$2:$A$124,,0)</f>
        <v>Data Engineer</v>
      </c>
      <c r="M4334" s="29" t="str">
        <f>_xlfn.XLOOKUP($C4334,mapping!$J$2:$J$5,mapping!$K$2:$K$5,,0)</f>
        <v>Full-Time</v>
      </c>
      <c r="N4334" s="29" t="str">
        <f>_xlfn.XLOOKUP($B4334,mapping!$G$2:$G$5,mapping!$H$2:$H$5,,0)</f>
        <v>Senior</v>
      </c>
      <c r="O4334" s="29" t="str">
        <f>_xlfn.XLOOKUP($J4334,mapping!$D$2:$D$56,mapping!$E$2:$E$56,,0)</f>
        <v>United States</v>
      </c>
      <c r="P4334" s="29" t="str">
        <f>_xlfn.XLOOKUP($K4334,mapping!$P$2:$P$4,mapping!$Q$2:$Q$4,,0)</f>
        <v>Medium</v>
      </c>
      <c r="Q4334" s="29" t="str">
        <f>_xlfn.XLOOKUP($I4334,mapping!$M$2:$M$4,mapping!$N$2:$N$4,,0)</f>
        <v>On-site</v>
      </c>
    </row>
    <row r="4335" spans="1:17" x14ac:dyDescent="0.25">
      <c r="A4335" s="28">
        <v>2023</v>
      </c>
      <c r="B4335" s="29" t="s">
        <v>21</v>
      </c>
      <c r="C4335" s="29" t="s">
        <v>12</v>
      </c>
      <c r="D4335" s="29" t="s">
        <v>18</v>
      </c>
      <c r="E4335" s="28">
        <v>188800</v>
      </c>
      <c r="F4335" s="29" t="s">
        <v>14</v>
      </c>
      <c r="G4335" s="28">
        <v>188800</v>
      </c>
      <c r="H4335" s="29" t="s">
        <v>17</v>
      </c>
      <c r="I4335" s="28">
        <v>100</v>
      </c>
      <c r="J4335" s="29" t="s">
        <v>17</v>
      </c>
      <c r="K4335" s="29" t="s">
        <v>16</v>
      </c>
      <c r="L4335" s="29" t="str">
        <f>_xlfn.XLOOKUP($D4335,mapping!$B$2:$B$124,mapping!$A$2:$A$124,,0)</f>
        <v>Machine Learning Engineer</v>
      </c>
      <c r="M4335" s="29" t="str">
        <f>_xlfn.XLOOKUP($C4335,mapping!$J$2:$J$5,mapping!$K$2:$K$5,,0)</f>
        <v>Full-Time</v>
      </c>
      <c r="N4335" s="29" t="str">
        <f>_xlfn.XLOOKUP($B4335,mapping!$G$2:$G$5,mapping!$H$2:$H$5,,0)</f>
        <v>Senior</v>
      </c>
      <c r="O4335" s="29" t="str">
        <f>_xlfn.XLOOKUP($J4335,mapping!$D$2:$D$56,mapping!$E$2:$E$56,,0)</f>
        <v>United States</v>
      </c>
      <c r="P4335" s="29" t="str">
        <f>_xlfn.XLOOKUP($K4335,mapping!$P$2:$P$4,mapping!$Q$2:$Q$4,,0)</f>
        <v>Medium</v>
      </c>
      <c r="Q4335" s="29" t="str">
        <f>_xlfn.XLOOKUP($I4335,mapping!$M$2:$M$4,mapping!$N$2:$N$4,,0)</f>
        <v>Remote</v>
      </c>
    </row>
    <row r="4336" spans="1:17" x14ac:dyDescent="0.25">
      <c r="A4336" s="28">
        <v>2024</v>
      </c>
      <c r="B4336" s="29" t="s">
        <v>21</v>
      </c>
      <c r="C4336" s="29" t="s">
        <v>12</v>
      </c>
      <c r="D4336" s="29" t="s">
        <v>18</v>
      </c>
      <c r="E4336" s="28">
        <v>240000</v>
      </c>
      <c r="F4336" s="29" t="s">
        <v>14</v>
      </c>
      <c r="G4336" s="28">
        <v>240000</v>
      </c>
      <c r="H4336" s="29" t="s">
        <v>17</v>
      </c>
      <c r="I4336" s="28">
        <v>100</v>
      </c>
      <c r="J4336" s="29" t="s">
        <v>17</v>
      </c>
      <c r="K4336" s="29" t="s">
        <v>16</v>
      </c>
      <c r="L4336" s="29" t="str">
        <f>_xlfn.XLOOKUP($D4336,mapping!$B$2:$B$124,mapping!$A$2:$A$124,,0)</f>
        <v>Machine Learning Engineer</v>
      </c>
      <c r="M4336" s="29" t="str">
        <f>_xlfn.XLOOKUP($C4336,mapping!$J$2:$J$5,mapping!$K$2:$K$5,,0)</f>
        <v>Full-Time</v>
      </c>
      <c r="N4336" s="29" t="str">
        <f>_xlfn.XLOOKUP($B4336,mapping!$G$2:$G$5,mapping!$H$2:$H$5,,0)</f>
        <v>Senior</v>
      </c>
      <c r="O4336" s="29" t="str">
        <f>_xlfn.XLOOKUP($J4336,mapping!$D$2:$D$56,mapping!$E$2:$E$56,,0)</f>
        <v>United States</v>
      </c>
      <c r="P4336" s="29" t="str">
        <f>_xlfn.XLOOKUP($K4336,mapping!$P$2:$P$4,mapping!$Q$2:$Q$4,,0)</f>
        <v>Medium</v>
      </c>
      <c r="Q4336" s="29" t="str">
        <f>_xlfn.XLOOKUP($I4336,mapping!$M$2:$M$4,mapping!$N$2:$N$4,,0)</f>
        <v>Remote</v>
      </c>
    </row>
    <row r="4337" spans="1:17" x14ac:dyDescent="0.25">
      <c r="A4337" s="28">
        <v>2023</v>
      </c>
      <c r="B4337" s="29" t="s">
        <v>21</v>
      </c>
      <c r="C4337" s="29" t="s">
        <v>12</v>
      </c>
      <c r="D4337" s="29" t="s">
        <v>26</v>
      </c>
      <c r="E4337" s="28">
        <v>154000</v>
      </c>
      <c r="F4337" s="29" t="s">
        <v>14</v>
      </c>
      <c r="G4337" s="28">
        <v>154000</v>
      </c>
      <c r="H4337" s="29" t="s">
        <v>17</v>
      </c>
      <c r="I4337" s="28">
        <v>0</v>
      </c>
      <c r="J4337" s="29" t="s">
        <v>17</v>
      </c>
      <c r="K4337" s="29" t="s">
        <v>16</v>
      </c>
      <c r="L4337" s="29" t="str">
        <f>_xlfn.XLOOKUP($D4337,mapping!$B$2:$B$124,mapping!$A$2:$A$124,,0)</f>
        <v>Data Engineer</v>
      </c>
      <c r="M4337" s="29" t="str">
        <f>_xlfn.XLOOKUP($C4337,mapping!$J$2:$J$5,mapping!$K$2:$K$5,,0)</f>
        <v>Full-Time</v>
      </c>
      <c r="N4337" s="29" t="str">
        <f>_xlfn.XLOOKUP($B4337,mapping!$G$2:$G$5,mapping!$H$2:$H$5,,0)</f>
        <v>Senior</v>
      </c>
      <c r="O4337" s="29" t="str">
        <f>_xlfn.XLOOKUP($J4337,mapping!$D$2:$D$56,mapping!$E$2:$E$56,,0)</f>
        <v>United States</v>
      </c>
      <c r="P4337" s="29" t="str">
        <f>_xlfn.XLOOKUP($K4337,mapping!$P$2:$P$4,mapping!$Q$2:$Q$4,,0)</f>
        <v>Medium</v>
      </c>
      <c r="Q4337" s="29" t="str">
        <f>_xlfn.XLOOKUP($I4337,mapping!$M$2:$M$4,mapping!$N$2:$N$4,,0)</f>
        <v>On-site</v>
      </c>
    </row>
    <row r="4338" spans="1:17" x14ac:dyDescent="0.25">
      <c r="A4338" s="28">
        <v>2024</v>
      </c>
      <c r="B4338" s="29" t="s">
        <v>21</v>
      </c>
      <c r="C4338" s="29" t="s">
        <v>12</v>
      </c>
      <c r="D4338" s="29" t="s">
        <v>22</v>
      </c>
      <c r="E4338" s="28">
        <v>238400</v>
      </c>
      <c r="F4338" s="29" t="s">
        <v>14</v>
      </c>
      <c r="G4338" s="28">
        <v>238400</v>
      </c>
      <c r="H4338" s="29" t="s">
        <v>17</v>
      </c>
      <c r="I4338" s="28">
        <v>0</v>
      </c>
      <c r="J4338" s="29" t="s">
        <v>17</v>
      </c>
      <c r="K4338" s="29" t="s">
        <v>16</v>
      </c>
      <c r="L4338" s="29" t="str">
        <f>_xlfn.XLOOKUP($D4338,mapping!$B$2:$B$124,mapping!$A$2:$A$124,,0)</f>
        <v>Data Scientist</v>
      </c>
      <c r="M4338" s="29" t="str">
        <f>_xlfn.XLOOKUP($C4338,mapping!$J$2:$J$5,mapping!$K$2:$K$5,,0)</f>
        <v>Full-Time</v>
      </c>
      <c r="N4338" s="29" t="str">
        <f>_xlfn.XLOOKUP($B4338,mapping!$G$2:$G$5,mapping!$H$2:$H$5,,0)</f>
        <v>Senior</v>
      </c>
      <c r="O4338" s="29" t="str">
        <f>_xlfn.XLOOKUP($J4338,mapping!$D$2:$D$56,mapping!$E$2:$E$56,,0)</f>
        <v>United States</v>
      </c>
      <c r="P4338" s="29" t="str">
        <f>_xlfn.XLOOKUP($K4338,mapping!$P$2:$P$4,mapping!$Q$2:$Q$4,,0)</f>
        <v>Medium</v>
      </c>
      <c r="Q4338" s="29" t="str">
        <f>_xlfn.XLOOKUP($I4338,mapping!$M$2:$M$4,mapping!$N$2:$N$4,,0)</f>
        <v>On-site</v>
      </c>
    </row>
    <row r="4339" spans="1:17" x14ac:dyDescent="0.25">
      <c r="A4339" s="28">
        <v>2023</v>
      </c>
      <c r="B4339" s="29" t="s">
        <v>21</v>
      </c>
      <c r="C4339" s="29" t="s">
        <v>12</v>
      </c>
      <c r="D4339" s="29" t="s">
        <v>34</v>
      </c>
      <c r="E4339" s="28">
        <v>323300</v>
      </c>
      <c r="F4339" s="29" t="s">
        <v>14</v>
      </c>
      <c r="G4339" s="28">
        <v>323300</v>
      </c>
      <c r="H4339" s="29" t="s">
        <v>17</v>
      </c>
      <c r="I4339" s="28">
        <v>0</v>
      </c>
      <c r="J4339" s="29" t="s">
        <v>17</v>
      </c>
      <c r="K4339" s="29" t="s">
        <v>16</v>
      </c>
      <c r="L4339" s="29" t="str">
        <f>_xlfn.XLOOKUP($D4339,mapping!$B$2:$B$124,mapping!$A$2:$A$124,,0)</f>
        <v>Researcher</v>
      </c>
      <c r="M4339" s="29" t="str">
        <f>_xlfn.XLOOKUP($C4339,mapping!$J$2:$J$5,mapping!$K$2:$K$5,,0)</f>
        <v>Full-Time</v>
      </c>
      <c r="N4339" s="29" t="str">
        <f>_xlfn.XLOOKUP($B4339,mapping!$G$2:$G$5,mapping!$H$2:$H$5,,0)</f>
        <v>Senior</v>
      </c>
      <c r="O4339" s="29" t="str">
        <f>_xlfn.XLOOKUP($J4339,mapping!$D$2:$D$56,mapping!$E$2:$E$56,,0)</f>
        <v>United States</v>
      </c>
      <c r="P4339" s="29" t="str">
        <f>_xlfn.XLOOKUP($K4339,mapping!$P$2:$P$4,mapping!$Q$2:$Q$4,,0)</f>
        <v>Medium</v>
      </c>
      <c r="Q4339" s="29" t="str">
        <f>_xlfn.XLOOKUP($I4339,mapping!$M$2:$M$4,mapping!$N$2:$N$4,,0)</f>
        <v>On-site</v>
      </c>
    </row>
    <row r="4340" spans="1:17" x14ac:dyDescent="0.25">
      <c r="A4340" s="28">
        <v>2022</v>
      </c>
      <c r="B4340" s="29" t="s">
        <v>11</v>
      </c>
      <c r="C4340" s="29" t="s">
        <v>12</v>
      </c>
      <c r="D4340" s="29" t="s">
        <v>150</v>
      </c>
      <c r="E4340" s="28">
        <v>150000</v>
      </c>
      <c r="F4340" s="29" t="s">
        <v>14</v>
      </c>
      <c r="G4340" s="28">
        <v>150000</v>
      </c>
      <c r="H4340" s="29" t="s">
        <v>17</v>
      </c>
      <c r="I4340" s="28">
        <v>100</v>
      </c>
      <c r="J4340" s="29" t="s">
        <v>17</v>
      </c>
      <c r="K4340" s="29" t="s">
        <v>33</v>
      </c>
      <c r="L4340" s="29" t="str">
        <f>_xlfn.XLOOKUP($D4340,mapping!$B$2:$B$124,mapping!$A$2:$A$124,,0)</f>
        <v>Data Analyst</v>
      </c>
      <c r="M4340" s="29" t="str">
        <f>_xlfn.XLOOKUP($C4340,mapping!$J$2:$J$5,mapping!$K$2:$K$5,,0)</f>
        <v>Full-Time</v>
      </c>
      <c r="N4340" s="29" t="str">
        <f>_xlfn.XLOOKUP($B4340,mapping!$G$2:$G$5,mapping!$H$2:$H$5,,0)</f>
        <v>Mid-Level</v>
      </c>
      <c r="O4340" s="29" t="str">
        <f>_xlfn.XLOOKUP($J4340,mapping!$D$2:$D$56,mapping!$E$2:$E$56,,0)</f>
        <v>United States</v>
      </c>
      <c r="P4340" s="29" t="str">
        <f>_xlfn.XLOOKUP($K4340,mapping!$P$2:$P$4,mapping!$Q$2:$Q$4,,0)</f>
        <v>Large</v>
      </c>
      <c r="Q4340" s="29" t="str">
        <f>_xlfn.XLOOKUP($I4340,mapping!$M$2:$M$4,mapping!$N$2:$N$4,,0)</f>
        <v>Remote</v>
      </c>
    </row>
    <row r="4341" spans="1:17" x14ac:dyDescent="0.25">
      <c r="A4341" s="28">
        <v>2023</v>
      </c>
      <c r="B4341" s="29" t="s">
        <v>21</v>
      </c>
      <c r="C4341" s="29" t="s">
        <v>12</v>
      </c>
      <c r="D4341" s="29" t="s">
        <v>39</v>
      </c>
      <c r="E4341" s="28">
        <v>290000</v>
      </c>
      <c r="F4341" s="29" t="s">
        <v>14</v>
      </c>
      <c r="G4341" s="28">
        <v>290000</v>
      </c>
      <c r="H4341" s="29" t="s">
        <v>17</v>
      </c>
      <c r="I4341" s="28">
        <v>100</v>
      </c>
      <c r="J4341" s="29" t="s">
        <v>17</v>
      </c>
      <c r="K4341" s="29" t="s">
        <v>16</v>
      </c>
      <c r="L4341" s="29" t="str">
        <f>_xlfn.XLOOKUP($D4341,mapping!$B$2:$B$124,mapping!$A$2:$A$124,,0)</f>
        <v>Machine Learning Engineer</v>
      </c>
      <c r="M4341" s="29" t="str">
        <f>_xlfn.XLOOKUP($C4341,mapping!$J$2:$J$5,mapping!$K$2:$K$5,,0)</f>
        <v>Full-Time</v>
      </c>
      <c r="N4341" s="29" t="str">
        <f>_xlfn.XLOOKUP($B4341,mapping!$G$2:$G$5,mapping!$H$2:$H$5,,0)</f>
        <v>Senior</v>
      </c>
      <c r="O4341" s="29" t="str">
        <f>_xlfn.XLOOKUP($J4341,mapping!$D$2:$D$56,mapping!$E$2:$E$56,,0)</f>
        <v>United States</v>
      </c>
      <c r="P4341" s="29" t="str">
        <f>_xlfn.XLOOKUP($K4341,mapping!$P$2:$P$4,mapping!$Q$2:$Q$4,,0)</f>
        <v>Medium</v>
      </c>
      <c r="Q4341" s="29" t="str">
        <f>_xlfn.XLOOKUP($I4341,mapping!$M$2:$M$4,mapping!$N$2:$N$4,,0)</f>
        <v>Remote</v>
      </c>
    </row>
    <row r="4342" spans="1:17" x14ac:dyDescent="0.25">
      <c r="A4342" s="28">
        <v>2023</v>
      </c>
      <c r="B4342" s="29" t="s">
        <v>21</v>
      </c>
      <c r="C4342" s="29" t="s">
        <v>12</v>
      </c>
      <c r="D4342" s="29" t="s">
        <v>26</v>
      </c>
      <c r="E4342" s="28">
        <v>120000</v>
      </c>
      <c r="F4342" s="29" t="s">
        <v>14</v>
      </c>
      <c r="G4342" s="28">
        <v>120000</v>
      </c>
      <c r="H4342" s="29" t="s">
        <v>17</v>
      </c>
      <c r="I4342" s="28">
        <v>100</v>
      </c>
      <c r="J4342" s="29" t="s">
        <v>17</v>
      </c>
      <c r="K4342" s="29" t="s">
        <v>16</v>
      </c>
      <c r="L4342" s="29" t="str">
        <f>_xlfn.XLOOKUP($D4342,mapping!$B$2:$B$124,mapping!$A$2:$A$124,,0)</f>
        <v>Data Engineer</v>
      </c>
      <c r="M4342" s="29" t="str">
        <f>_xlfn.XLOOKUP($C4342,mapping!$J$2:$J$5,mapping!$K$2:$K$5,,0)</f>
        <v>Full-Time</v>
      </c>
      <c r="N4342" s="29" t="str">
        <f>_xlfn.XLOOKUP($B4342,mapping!$G$2:$G$5,mapping!$H$2:$H$5,,0)</f>
        <v>Senior</v>
      </c>
      <c r="O4342" s="29" t="str">
        <f>_xlfn.XLOOKUP($J4342,mapping!$D$2:$D$56,mapping!$E$2:$E$56,,0)</f>
        <v>United States</v>
      </c>
      <c r="P4342" s="29" t="str">
        <f>_xlfn.XLOOKUP($K4342,mapping!$P$2:$P$4,mapping!$Q$2:$Q$4,,0)</f>
        <v>Medium</v>
      </c>
      <c r="Q4342" s="29" t="str">
        <f>_xlfn.XLOOKUP($I4342,mapping!$M$2:$M$4,mapping!$N$2:$N$4,,0)</f>
        <v>Remote</v>
      </c>
    </row>
    <row r="4343" spans="1:17" x14ac:dyDescent="0.25">
      <c r="A4343" s="28">
        <v>2023</v>
      </c>
      <c r="B4343" s="29" t="s">
        <v>21</v>
      </c>
      <c r="C4343" s="29" t="s">
        <v>12</v>
      </c>
      <c r="D4343" s="29" t="s">
        <v>26</v>
      </c>
      <c r="E4343" s="28">
        <v>180000</v>
      </c>
      <c r="F4343" s="29" t="s">
        <v>14</v>
      </c>
      <c r="G4343" s="28">
        <v>180000</v>
      </c>
      <c r="H4343" s="29" t="s">
        <v>17</v>
      </c>
      <c r="I4343" s="28">
        <v>100</v>
      </c>
      <c r="J4343" s="29" t="s">
        <v>17</v>
      </c>
      <c r="K4343" s="29" t="s">
        <v>16</v>
      </c>
      <c r="L4343" s="29" t="str">
        <f>_xlfn.XLOOKUP($D4343,mapping!$B$2:$B$124,mapping!$A$2:$A$124,,0)</f>
        <v>Data Engineer</v>
      </c>
      <c r="M4343" s="29" t="str">
        <f>_xlfn.XLOOKUP($C4343,mapping!$J$2:$J$5,mapping!$K$2:$K$5,,0)</f>
        <v>Full-Time</v>
      </c>
      <c r="N4343" s="29" t="str">
        <f>_xlfn.XLOOKUP($B4343,mapping!$G$2:$G$5,mapping!$H$2:$H$5,,0)</f>
        <v>Senior</v>
      </c>
      <c r="O4343" s="29" t="str">
        <f>_xlfn.XLOOKUP($J4343,mapping!$D$2:$D$56,mapping!$E$2:$E$56,,0)</f>
        <v>United States</v>
      </c>
      <c r="P4343" s="29" t="str">
        <f>_xlfn.XLOOKUP($K4343,mapping!$P$2:$P$4,mapping!$Q$2:$Q$4,,0)</f>
        <v>Medium</v>
      </c>
      <c r="Q4343" s="29" t="str">
        <f>_xlfn.XLOOKUP($I4343,mapping!$M$2:$M$4,mapping!$N$2:$N$4,,0)</f>
        <v>Remote</v>
      </c>
    </row>
    <row r="4344" spans="1:17" x14ac:dyDescent="0.25">
      <c r="A4344" s="28">
        <v>2022</v>
      </c>
      <c r="B4344" s="29" t="s">
        <v>11</v>
      </c>
      <c r="C4344" s="29" t="s">
        <v>12</v>
      </c>
      <c r="D4344" s="29" t="s">
        <v>54</v>
      </c>
      <c r="E4344" s="28">
        <v>100000</v>
      </c>
      <c r="F4344" s="29" t="s">
        <v>14</v>
      </c>
      <c r="G4344" s="28">
        <v>100000</v>
      </c>
      <c r="H4344" s="29" t="s">
        <v>17</v>
      </c>
      <c r="I4344" s="28">
        <v>100</v>
      </c>
      <c r="J4344" s="29" t="s">
        <v>17</v>
      </c>
      <c r="K4344" s="29" t="s">
        <v>16</v>
      </c>
      <c r="L4344" s="29" t="str">
        <f>_xlfn.XLOOKUP($D4344,mapping!$B$2:$B$124,mapping!$A$2:$A$124,,0)</f>
        <v>Researcher</v>
      </c>
      <c r="M4344" s="29" t="str">
        <f>_xlfn.XLOOKUP($C4344,mapping!$J$2:$J$5,mapping!$K$2:$K$5,,0)</f>
        <v>Full-Time</v>
      </c>
      <c r="N4344" s="29" t="str">
        <f>_xlfn.XLOOKUP($B4344,mapping!$G$2:$G$5,mapping!$H$2:$H$5,,0)</f>
        <v>Mid-Level</v>
      </c>
      <c r="O4344" s="29" t="str">
        <f>_xlfn.XLOOKUP($J4344,mapping!$D$2:$D$56,mapping!$E$2:$E$56,,0)</f>
        <v>United States</v>
      </c>
      <c r="P4344" s="29" t="str">
        <f>_xlfn.XLOOKUP($K4344,mapping!$P$2:$P$4,mapping!$Q$2:$Q$4,,0)</f>
        <v>Medium</v>
      </c>
      <c r="Q4344" s="29" t="str">
        <f>_xlfn.XLOOKUP($I4344,mapping!$M$2:$M$4,mapping!$N$2:$N$4,,0)</f>
        <v>Remote</v>
      </c>
    </row>
    <row r="4345" spans="1:17" x14ac:dyDescent="0.25">
      <c r="A4345" s="28">
        <v>2024</v>
      </c>
      <c r="B4345" s="29" t="s">
        <v>21</v>
      </c>
      <c r="C4345" s="29" t="s">
        <v>12</v>
      </c>
      <c r="D4345" s="29" t="s">
        <v>18</v>
      </c>
      <c r="E4345" s="28">
        <v>177300</v>
      </c>
      <c r="F4345" s="29" t="s">
        <v>14</v>
      </c>
      <c r="G4345" s="28">
        <v>177300</v>
      </c>
      <c r="H4345" s="29" t="s">
        <v>17</v>
      </c>
      <c r="I4345" s="28">
        <v>100</v>
      </c>
      <c r="J4345" s="29" t="s">
        <v>17</v>
      </c>
      <c r="K4345" s="29" t="s">
        <v>16</v>
      </c>
      <c r="L4345" s="29" t="str">
        <f>_xlfn.XLOOKUP($D4345,mapping!$B$2:$B$124,mapping!$A$2:$A$124,,0)</f>
        <v>Machine Learning Engineer</v>
      </c>
      <c r="M4345" s="29" t="str">
        <f>_xlfn.XLOOKUP($C4345,mapping!$J$2:$J$5,mapping!$K$2:$K$5,,0)</f>
        <v>Full-Time</v>
      </c>
      <c r="N4345" s="29" t="str">
        <f>_xlfn.XLOOKUP($B4345,mapping!$G$2:$G$5,mapping!$H$2:$H$5,,0)</f>
        <v>Senior</v>
      </c>
      <c r="O4345" s="29" t="str">
        <f>_xlfn.XLOOKUP($J4345,mapping!$D$2:$D$56,mapping!$E$2:$E$56,,0)</f>
        <v>United States</v>
      </c>
      <c r="P4345" s="29" t="str">
        <f>_xlfn.XLOOKUP($K4345,mapping!$P$2:$P$4,mapping!$Q$2:$Q$4,,0)</f>
        <v>Medium</v>
      </c>
      <c r="Q4345" s="29" t="str">
        <f>_xlfn.XLOOKUP($I4345,mapping!$M$2:$M$4,mapping!$N$2:$N$4,,0)</f>
        <v>Remote</v>
      </c>
    </row>
    <row r="4346" spans="1:17" x14ac:dyDescent="0.25">
      <c r="A4346" s="28">
        <v>2023</v>
      </c>
      <c r="B4346" s="29" t="s">
        <v>21</v>
      </c>
      <c r="C4346" s="29" t="s">
        <v>12</v>
      </c>
      <c r="D4346" s="29" t="s">
        <v>22</v>
      </c>
      <c r="E4346" s="28">
        <v>140000</v>
      </c>
      <c r="F4346" s="29" t="s">
        <v>14</v>
      </c>
      <c r="G4346" s="28">
        <v>140000</v>
      </c>
      <c r="H4346" s="29" t="s">
        <v>17</v>
      </c>
      <c r="I4346" s="28">
        <v>100</v>
      </c>
      <c r="J4346" s="29" t="s">
        <v>17</v>
      </c>
      <c r="K4346" s="29" t="s">
        <v>16</v>
      </c>
      <c r="L4346" s="29" t="str">
        <f>_xlfn.XLOOKUP($D4346,mapping!$B$2:$B$124,mapping!$A$2:$A$124,,0)</f>
        <v>Data Scientist</v>
      </c>
      <c r="M4346" s="29" t="str">
        <f>_xlfn.XLOOKUP($C4346,mapping!$J$2:$J$5,mapping!$K$2:$K$5,,0)</f>
        <v>Full-Time</v>
      </c>
      <c r="N4346" s="29" t="str">
        <f>_xlfn.XLOOKUP($B4346,mapping!$G$2:$G$5,mapping!$H$2:$H$5,,0)</f>
        <v>Senior</v>
      </c>
      <c r="O4346" s="29" t="str">
        <f>_xlfn.XLOOKUP($J4346,mapping!$D$2:$D$56,mapping!$E$2:$E$56,,0)</f>
        <v>United States</v>
      </c>
      <c r="P4346" s="29" t="str">
        <f>_xlfn.XLOOKUP($K4346,mapping!$P$2:$P$4,mapping!$Q$2:$Q$4,,0)</f>
        <v>Medium</v>
      </c>
      <c r="Q4346" s="29" t="str">
        <f>_xlfn.XLOOKUP($I4346,mapping!$M$2:$M$4,mapping!$N$2:$N$4,,0)</f>
        <v>Remote</v>
      </c>
    </row>
    <row r="4347" spans="1:17" x14ac:dyDescent="0.25">
      <c r="A4347" s="28">
        <v>2024</v>
      </c>
      <c r="B4347" s="29" t="s">
        <v>29</v>
      </c>
      <c r="C4347" s="29" t="s">
        <v>12</v>
      </c>
      <c r="D4347" s="29" t="s">
        <v>79</v>
      </c>
      <c r="E4347" s="28">
        <v>51375</v>
      </c>
      <c r="F4347" s="29" t="s">
        <v>14</v>
      </c>
      <c r="G4347" s="28">
        <v>51375</v>
      </c>
      <c r="H4347" s="29" t="s">
        <v>17</v>
      </c>
      <c r="I4347" s="28">
        <v>0</v>
      </c>
      <c r="J4347" s="29" t="s">
        <v>17</v>
      </c>
      <c r="K4347" s="29" t="s">
        <v>16</v>
      </c>
      <c r="L4347" s="29" t="str">
        <f>_xlfn.XLOOKUP($D4347,mapping!$B$2:$B$124,mapping!$A$2:$A$124,,0)</f>
        <v>Data Engineer</v>
      </c>
      <c r="M4347" s="29" t="str">
        <f>_xlfn.XLOOKUP($C4347,mapping!$J$2:$J$5,mapping!$K$2:$K$5,,0)</f>
        <v>Full-Time</v>
      </c>
      <c r="N4347" s="29" t="str">
        <f>_xlfn.XLOOKUP($B4347,mapping!$G$2:$G$5,mapping!$H$2:$H$5,,0)</f>
        <v>Junior</v>
      </c>
      <c r="O4347" s="29" t="str">
        <f>_xlfn.XLOOKUP($J4347,mapping!$D$2:$D$56,mapping!$E$2:$E$56,,0)</f>
        <v>United States</v>
      </c>
      <c r="P4347" s="29" t="str">
        <f>_xlfn.XLOOKUP($K4347,mapping!$P$2:$P$4,mapping!$Q$2:$Q$4,,0)</f>
        <v>Medium</v>
      </c>
      <c r="Q4347" s="29" t="str">
        <f>_xlfn.XLOOKUP($I4347,mapping!$M$2:$M$4,mapping!$N$2:$N$4,,0)</f>
        <v>On-site</v>
      </c>
    </row>
    <row r="4348" spans="1:17" x14ac:dyDescent="0.25">
      <c r="A4348" s="28">
        <v>2023</v>
      </c>
      <c r="B4348" s="29" t="s">
        <v>11</v>
      </c>
      <c r="C4348" s="29" t="s">
        <v>12</v>
      </c>
      <c r="D4348" s="29" t="s">
        <v>13</v>
      </c>
      <c r="E4348" s="28">
        <v>110000</v>
      </c>
      <c r="F4348" s="29" t="s">
        <v>14</v>
      </c>
      <c r="G4348" s="28">
        <v>110000</v>
      </c>
      <c r="H4348" s="29" t="s">
        <v>17</v>
      </c>
      <c r="I4348" s="28">
        <v>0</v>
      </c>
      <c r="J4348" s="29" t="s">
        <v>17</v>
      </c>
      <c r="K4348" s="29" t="s">
        <v>16</v>
      </c>
      <c r="L4348" s="29" t="str">
        <f>_xlfn.XLOOKUP($D4348,mapping!$B$2:$B$124,mapping!$A$2:$A$124,,0)</f>
        <v>Data Analyst</v>
      </c>
      <c r="M4348" s="29" t="str">
        <f>_xlfn.XLOOKUP($C4348,mapping!$J$2:$J$5,mapping!$K$2:$K$5,,0)</f>
        <v>Full-Time</v>
      </c>
      <c r="N4348" s="29" t="str">
        <f>_xlfn.XLOOKUP($B4348,mapping!$G$2:$G$5,mapping!$H$2:$H$5,,0)</f>
        <v>Mid-Level</v>
      </c>
      <c r="O4348" s="29" t="str">
        <f>_xlfn.XLOOKUP($J4348,mapping!$D$2:$D$56,mapping!$E$2:$E$56,,0)</f>
        <v>United States</v>
      </c>
      <c r="P4348" s="29" t="str">
        <f>_xlfn.XLOOKUP($K4348,mapping!$P$2:$P$4,mapping!$Q$2:$Q$4,,0)</f>
        <v>Medium</v>
      </c>
      <c r="Q4348" s="29" t="str">
        <f>_xlfn.XLOOKUP($I4348,mapping!$M$2:$M$4,mapping!$N$2:$N$4,,0)</f>
        <v>On-site</v>
      </c>
    </row>
    <row r="4349" spans="1:17" x14ac:dyDescent="0.25">
      <c r="A4349" s="28">
        <v>2024</v>
      </c>
      <c r="B4349" s="29" t="s">
        <v>29</v>
      </c>
      <c r="C4349" s="29" t="s">
        <v>12</v>
      </c>
      <c r="D4349" s="29" t="s">
        <v>120</v>
      </c>
      <c r="E4349" s="28">
        <v>105000</v>
      </c>
      <c r="F4349" s="29" t="s">
        <v>94</v>
      </c>
      <c r="G4349" s="28">
        <v>80769</v>
      </c>
      <c r="H4349" s="29" t="s">
        <v>45</v>
      </c>
      <c r="I4349" s="28">
        <v>50</v>
      </c>
      <c r="J4349" s="29" t="s">
        <v>45</v>
      </c>
      <c r="K4349" s="29" t="s">
        <v>16</v>
      </c>
      <c r="L4349" s="29" t="str">
        <f>_xlfn.XLOOKUP($D4349,mapping!$B$2:$B$124,mapping!$A$2:$A$124,,0)</f>
        <v>Machine Learning Engineer</v>
      </c>
      <c r="M4349" s="29" t="str">
        <f>_xlfn.XLOOKUP($C4349,mapping!$J$2:$J$5,mapping!$K$2:$K$5,,0)</f>
        <v>Full-Time</v>
      </c>
      <c r="N4349" s="29" t="str">
        <f>_xlfn.XLOOKUP($B4349,mapping!$G$2:$G$5,mapping!$H$2:$H$5,,0)</f>
        <v>Junior</v>
      </c>
      <c r="O4349" s="29" t="str">
        <f>_xlfn.XLOOKUP($J4349,mapping!$D$2:$D$56,mapping!$E$2:$E$56,,0)</f>
        <v>Canada</v>
      </c>
      <c r="P4349" s="29" t="str">
        <f>_xlfn.XLOOKUP($K4349,mapping!$P$2:$P$4,mapping!$Q$2:$Q$4,,0)</f>
        <v>Medium</v>
      </c>
      <c r="Q4349" s="29" t="str">
        <f>_xlfn.XLOOKUP($I4349,mapping!$M$2:$M$4,mapping!$N$2:$N$4,,0)</f>
        <v>Hybrid</v>
      </c>
    </row>
    <row r="4350" spans="1:17" x14ac:dyDescent="0.25">
      <c r="A4350" s="28">
        <v>2024</v>
      </c>
      <c r="B4350" s="29" t="s">
        <v>25</v>
      </c>
      <c r="C4350" s="29" t="s">
        <v>12</v>
      </c>
      <c r="D4350" s="29" t="s">
        <v>18</v>
      </c>
      <c r="E4350" s="28">
        <v>290000</v>
      </c>
      <c r="F4350" s="29" t="s">
        <v>14</v>
      </c>
      <c r="G4350" s="28">
        <v>290000</v>
      </c>
      <c r="H4350" s="29" t="s">
        <v>17</v>
      </c>
      <c r="I4350" s="28">
        <v>0</v>
      </c>
      <c r="J4350" s="29" t="s">
        <v>17</v>
      </c>
      <c r="K4350" s="29" t="s">
        <v>16</v>
      </c>
      <c r="L4350" s="29" t="str">
        <f>_xlfn.XLOOKUP($D4350,mapping!$B$2:$B$124,mapping!$A$2:$A$124,,0)</f>
        <v>Machine Learning Engineer</v>
      </c>
      <c r="M4350" s="29" t="str">
        <f>_xlfn.XLOOKUP($C4350,mapping!$J$2:$J$5,mapping!$K$2:$K$5,,0)</f>
        <v>Full-Time</v>
      </c>
      <c r="N4350" s="29" t="str">
        <f>_xlfn.XLOOKUP($B4350,mapping!$G$2:$G$5,mapping!$H$2:$H$5,,0)</f>
        <v>Executive</v>
      </c>
      <c r="O4350" s="29" t="str">
        <f>_xlfn.XLOOKUP($J4350,mapping!$D$2:$D$56,mapping!$E$2:$E$56,,0)</f>
        <v>United States</v>
      </c>
      <c r="P4350" s="29" t="str">
        <f>_xlfn.XLOOKUP($K4350,mapping!$P$2:$P$4,mapping!$Q$2:$Q$4,,0)</f>
        <v>Medium</v>
      </c>
      <c r="Q4350" s="29" t="str">
        <f>_xlfn.XLOOKUP($I4350,mapping!$M$2:$M$4,mapping!$N$2:$N$4,,0)</f>
        <v>On-site</v>
      </c>
    </row>
    <row r="4351" spans="1:17" x14ac:dyDescent="0.25">
      <c r="A4351" s="28">
        <v>2023</v>
      </c>
      <c r="B4351" s="29" t="s">
        <v>21</v>
      </c>
      <c r="C4351" s="29" t="s">
        <v>12</v>
      </c>
      <c r="D4351" s="29" t="s">
        <v>26</v>
      </c>
      <c r="E4351" s="28">
        <v>139400</v>
      </c>
      <c r="F4351" s="29" t="s">
        <v>14</v>
      </c>
      <c r="G4351" s="28">
        <v>139400</v>
      </c>
      <c r="H4351" s="29" t="s">
        <v>17</v>
      </c>
      <c r="I4351" s="28">
        <v>0</v>
      </c>
      <c r="J4351" s="29" t="s">
        <v>17</v>
      </c>
      <c r="K4351" s="29" t="s">
        <v>16</v>
      </c>
      <c r="L4351" s="29" t="str">
        <f>_xlfn.XLOOKUP($D4351,mapping!$B$2:$B$124,mapping!$A$2:$A$124,,0)</f>
        <v>Data Engineer</v>
      </c>
      <c r="M4351" s="29" t="str">
        <f>_xlfn.XLOOKUP($C4351,mapping!$J$2:$J$5,mapping!$K$2:$K$5,,0)</f>
        <v>Full-Time</v>
      </c>
      <c r="N4351" s="29" t="str">
        <f>_xlfn.XLOOKUP($B4351,mapping!$G$2:$G$5,mapping!$H$2:$H$5,,0)</f>
        <v>Senior</v>
      </c>
      <c r="O4351" s="29" t="str">
        <f>_xlfn.XLOOKUP($J4351,mapping!$D$2:$D$56,mapping!$E$2:$E$56,,0)</f>
        <v>United States</v>
      </c>
      <c r="P4351" s="29" t="str">
        <f>_xlfn.XLOOKUP($K4351,mapping!$P$2:$P$4,mapping!$Q$2:$Q$4,,0)</f>
        <v>Medium</v>
      </c>
      <c r="Q4351" s="29" t="str">
        <f>_xlfn.XLOOKUP($I4351,mapping!$M$2:$M$4,mapping!$N$2:$N$4,,0)</f>
        <v>On-site</v>
      </c>
    </row>
    <row r="4352" spans="1:17" x14ac:dyDescent="0.25">
      <c r="A4352" s="28">
        <v>2023</v>
      </c>
      <c r="B4352" s="29" t="s">
        <v>21</v>
      </c>
      <c r="C4352" s="29" t="s">
        <v>12</v>
      </c>
      <c r="D4352" s="29" t="s">
        <v>22</v>
      </c>
      <c r="E4352" s="28">
        <v>168000</v>
      </c>
      <c r="F4352" s="29" t="s">
        <v>14</v>
      </c>
      <c r="G4352" s="28">
        <v>168000</v>
      </c>
      <c r="H4352" s="29" t="s">
        <v>17</v>
      </c>
      <c r="I4352" s="28">
        <v>100</v>
      </c>
      <c r="J4352" s="29" t="s">
        <v>17</v>
      </c>
      <c r="K4352" s="29" t="s">
        <v>16</v>
      </c>
      <c r="L4352" s="29" t="str">
        <f>_xlfn.XLOOKUP($D4352,mapping!$B$2:$B$124,mapping!$A$2:$A$124,,0)</f>
        <v>Data Scientist</v>
      </c>
      <c r="M4352" s="29" t="str">
        <f>_xlfn.XLOOKUP($C4352,mapping!$J$2:$J$5,mapping!$K$2:$K$5,,0)</f>
        <v>Full-Time</v>
      </c>
      <c r="N4352" s="29" t="str">
        <f>_xlfn.XLOOKUP($B4352,mapping!$G$2:$G$5,mapping!$H$2:$H$5,,0)</f>
        <v>Senior</v>
      </c>
      <c r="O4352" s="29" t="str">
        <f>_xlfn.XLOOKUP($J4352,mapping!$D$2:$D$56,mapping!$E$2:$E$56,,0)</f>
        <v>United States</v>
      </c>
      <c r="P4352" s="29" t="str">
        <f>_xlfn.XLOOKUP($K4352,mapping!$P$2:$P$4,mapping!$Q$2:$Q$4,,0)</f>
        <v>Medium</v>
      </c>
      <c r="Q4352" s="29" t="str">
        <f>_xlfn.XLOOKUP($I4352,mapping!$M$2:$M$4,mapping!$N$2:$N$4,,0)</f>
        <v>Remote</v>
      </c>
    </row>
    <row r="4353" spans="1:17" x14ac:dyDescent="0.25">
      <c r="A4353" s="28">
        <v>2023</v>
      </c>
      <c r="B4353" s="29" t="s">
        <v>29</v>
      </c>
      <c r="C4353" s="29" t="s">
        <v>12</v>
      </c>
      <c r="D4353" s="29" t="s">
        <v>26</v>
      </c>
      <c r="E4353" s="28">
        <v>48000</v>
      </c>
      <c r="F4353" s="29" t="s">
        <v>14</v>
      </c>
      <c r="G4353" s="28">
        <v>48000</v>
      </c>
      <c r="H4353" s="29" t="s">
        <v>17</v>
      </c>
      <c r="I4353" s="28">
        <v>100</v>
      </c>
      <c r="J4353" s="29" t="s">
        <v>17</v>
      </c>
      <c r="K4353" s="29" t="s">
        <v>16</v>
      </c>
      <c r="L4353" s="29" t="str">
        <f>_xlfn.XLOOKUP($D4353,mapping!$B$2:$B$124,mapping!$A$2:$A$124,,0)</f>
        <v>Data Engineer</v>
      </c>
      <c r="M4353" s="29" t="str">
        <f>_xlfn.XLOOKUP($C4353,mapping!$J$2:$J$5,mapping!$K$2:$K$5,,0)</f>
        <v>Full-Time</v>
      </c>
      <c r="N4353" s="29" t="str">
        <f>_xlfn.XLOOKUP($B4353,mapping!$G$2:$G$5,mapping!$H$2:$H$5,,0)</f>
        <v>Junior</v>
      </c>
      <c r="O4353" s="29" t="str">
        <f>_xlfn.XLOOKUP($J4353,mapping!$D$2:$D$56,mapping!$E$2:$E$56,,0)</f>
        <v>United States</v>
      </c>
      <c r="P4353" s="29" t="str">
        <f>_xlfn.XLOOKUP($K4353,mapping!$P$2:$P$4,mapping!$Q$2:$Q$4,,0)</f>
        <v>Medium</v>
      </c>
      <c r="Q4353" s="29" t="str">
        <f>_xlfn.XLOOKUP($I4353,mapping!$M$2:$M$4,mapping!$N$2:$N$4,,0)</f>
        <v>Remote</v>
      </c>
    </row>
    <row r="4354" spans="1:17" x14ac:dyDescent="0.25">
      <c r="A4354" s="28">
        <v>2023</v>
      </c>
      <c r="B4354" s="29" t="s">
        <v>21</v>
      </c>
      <c r="C4354" s="29" t="s">
        <v>12</v>
      </c>
      <c r="D4354" s="29" t="s">
        <v>40</v>
      </c>
      <c r="E4354" s="28">
        <v>115600</v>
      </c>
      <c r="F4354" s="29" t="s">
        <v>14</v>
      </c>
      <c r="G4354" s="28">
        <v>115600</v>
      </c>
      <c r="H4354" s="29" t="s">
        <v>17</v>
      </c>
      <c r="I4354" s="28">
        <v>0</v>
      </c>
      <c r="J4354" s="29" t="s">
        <v>17</v>
      </c>
      <c r="K4354" s="29" t="s">
        <v>16</v>
      </c>
      <c r="L4354" s="29" t="str">
        <f>_xlfn.XLOOKUP($D4354,mapping!$B$2:$B$124,mapping!$A$2:$A$124,,0)</f>
        <v>Business Intelligence</v>
      </c>
      <c r="M4354" s="29" t="str">
        <f>_xlfn.XLOOKUP($C4354,mapping!$J$2:$J$5,mapping!$K$2:$K$5,,0)</f>
        <v>Full-Time</v>
      </c>
      <c r="N4354" s="29" t="str">
        <f>_xlfn.XLOOKUP($B4354,mapping!$G$2:$G$5,mapping!$H$2:$H$5,,0)</f>
        <v>Senior</v>
      </c>
      <c r="O4354" s="29" t="str">
        <f>_xlfn.XLOOKUP($J4354,mapping!$D$2:$D$56,mapping!$E$2:$E$56,,0)</f>
        <v>United States</v>
      </c>
      <c r="P4354" s="29" t="str">
        <f>_xlfn.XLOOKUP($K4354,mapping!$P$2:$P$4,mapping!$Q$2:$Q$4,,0)</f>
        <v>Medium</v>
      </c>
      <c r="Q4354" s="29" t="str">
        <f>_xlfn.XLOOKUP($I4354,mapping!$M$2:$M$4,mapping!$N$2:$N$4,,0)</f>
        <v>On-site</v>
      </c>
    </row>
    <row r="4355" spans="1:17" x14ac:dyDescent="0.25">
      <c r="A4355" s="28">
        <v>2024</v>
      </c>
      <c r="B4355" s="29" t="s">
        <v>11</v>
      </c>
      <c r="C4355" s="29" t="s">
        <v>12</v>
      </c>
      <c r="D4355" s="29" t="s">
        <v>26</v>
      </c>
      <c r="E4355" s="28">
        <v>140000</v>
      </c>
      <c r="F4355" s="29" t="s">
        <v>14</v>
      </c>
      <c r="G4355" s="28">
        <v>140000</v>
      </c>
      <c r="H4355" s="29" t="s">
        <v>17</v>
      </c>
      <c r="I4355" s="28">
        <v>0</v>
      </c>
      <c r="J4355" s="29" t="s">
        <v>17</v>
      </c>
      <c r="K4355" s="29" t="s">
        <v>16</v>
      </c>
      <c r="L4355" s="29" t="str">
        <f>_xlfn.XLOOKUP($D4355,mapping!$B$2:$B$124,mapping!$A$2:$A$124,,0)</f>
        <v>Data Engineer</v>
      </c>
      <c r="M4355" s="29" t="str">
        <f>_xlfn.XLOOKUP($C4355,mapping!$J$2:$J$5,mapping!$K$2:$K$5,,0)</f>
        <v>Full-Time</v>
      </c>
      <c r="N4355" s="29" t="str">
        <f>_xlfn.XLOOKUP($B4355,mapping!$G$2:$G$5,mapping!$H$2:$H$5,,0)</f>
        <v>Mid-Level</v>
      </c>
      <c r="O4355" s="29" t="str">
        <f>_xlfn.XLOOKUP($J4355,mapping!$D$2:$D$56,mapping!$E$2:$E$56,,0)</f>
        <v>United States</v>
      </c>
      <c r="P4355" s="29" t="str">
        <f>_xlfn.XLOOKUP($K4355,mapping!$P$2:$P$4,mapping!$Q$2:$Q$4,,0)</f>
        <v>Medium</v>
      </c>
      <c r="Q4355" s="29" t="str">
        <f>_xlfn.XLOOKUP($I4355,mapping!$M$2:$M$4,mapping!$N$2:$N$4,,0)</f>
        <v>On-site</v>
      </c>
    </row>
    <row r="4356" spans="1:17" x14ac:dyDescent="0.25">
      <c r="A4356" s="28">
        <v>2023</v>
      </c>
      <c r="B4356" s="29" t="s">
        <v>21</v>
      </c>
      <c r="C4356" s="29" t="s">
        <v>12</v>
      </c>
      <c r="D4356" s="29" t="s">
        <v>22</v>
      </c>
      <c r="E4356" s="28">
        <v>359170</v>
      </c>
      <c r="F4356" s="29" t="s">
        <v>14</v>
      </c>
      <c r="G4356" s="28">
        <v>359170</v>
      </c>
      <c r="H4356" s="29" t="s">
        <v>17</v>
      </c>
      <c r="I4356" s="28">
        <v>0</v>
      </c>
      <c r="J4356" s="29" t="s">
        <v>17</v>
      </c>
      <c r="K4356" s="29" t="s">
        <v>16</v>
      </c>
      <c r="L4356" s="29" t="str">
        <f>_xlfn.XLOOKUP($D4356,mapping!$B$2:$B$124,mapping!$A$2:$A$124,,0)</f>
        <v>Data Scientist</v>
      </c>
      <c r="M4356" s="29" t="str">
        <f>_xlfn.XLOOKUP($C4356,mapping!$J$2:$J$5,mapping!$K$2:$K$5,,0)</f>
        <v>Full-Time</v>
      </c>
      <c r="N4356" s="29" t="str">
        <f>_xlfn.XLOOKUP($B4356,mapping!$G$2:$G$5,mapping!$H$2:$H$5,,0)</f>
        <v>Senior</v>
      </c>
      <c r="O4356" s="29" t="str">
        <f>_xlfn.XLOOKUP($J4356,mapping!$D$2:$D$56,mapping!$E$2:$E$56,,0)</f>
        <v>United States</v>
      </c>
      <c r="P4356" s="29" t="str">
        <f>_xlfn.XLOOKUP($K4356,mapping!$P$2:$P$4,mapping!$Q$2:$Q$4,,0)</f>
        <v>Medium</v>
      </c>
      <c r="Q4356" s="29" t="str">
        <f>_xlfn.XLOOKUP($I4356,mapping!$M$2:$M$4,mapping!$N$2:$N$4,,0)</f>
        <v>On-site</v>
      </c>
    </row>
    <row r="4357" spans="1:17" x14ac:dyDescent="0.25">
      <c r="A4357" s="28">
        <v>2023</v>
      </c>
      <c r="B4357" s="29" t="s">
        <v>21</v>
      </c>
      <c r="C4357" s="29" t="s">
        <v>12</v>
      </c>
      <c r="D4357" s="29" t="s">
        <v>22</v>
      </c>
      <c r="E4357" s="28">
        <v>125000</v>
      </c>
      <c r="F4357" s="29" t="s">
        <v>14</v>
      </c>
      <c r="G4357" s="28">
        <v>125000</v>
      </c>
      <c r="H4357" s="29" t="s">
        <v>17</v>
      </c>
      <c r="I4357" s="28">
        <v>0</v>
      </c>
      <c r="J4357" s="29" t="s">
        <v>17</v>
      </c>
      <c r="K4357" s="29" t="s">
        <v>16</v>
      </c>
      <c r="L4357" s="29" t="str">
        <f>_xlfn.XLOOKUP($D4357,mapping!$B$2:$B$124,mapping!$A$2:$A$124,,0)</f>
        <v>Data Scientist</v>
      </c>
      <c r="M4357" s="29" t="str">
        <f>_xlfn.XLOOKUP($C4357,mapping!$J$2:$J$5,mapping!$K$2:$K$5,,0)</f>
        <v>Full-Time</v>
      </c>
      <c r="N4357" s="29" t="str">
        <f>_xlfn.XLOOKUP($B4357,mapping!$G$2:$G$5,mapping!$H$2:$H$5,,0)</f>
        <v>Senior</v>
      </c>
      <c r="O4357" s="29" t="str">
        <f>_xlfn.XLOOKUP($J4357,mapping!$D$2:$D$56,mapping!$E$2:$E$56,,0)</f>
        <v>United States</v>
      </c>
      <c r="P4357" s="29" t="str">
        <f>_xlfn.XLOOKUP($K4357,mapping!$P$2:$P$4,mapping!$Q$2:$Q$4,,0)</f>
        <v>Medium</v>
      </c>
      <c r="Q4357" s="29" t="str">
        <f>_xlfn.XLOOKUP($I4357,mapping!$M$2:$M$4,mapping!$N$2:$N$4,,0)</f>
        <v>On-site</v>
      </c>
    </row>
    <row r="4358" spans="1:17" x14ac:dyDescent="0.25">
      <c r="A4358" s="28">
        <v>2023</v>
      </c>
      <c r="B4358" s="29" t="s">
        <v>11</v>
      </c>
      <c r="C4358" s="29" t="s">
        <v>12</v>
      </c>
      <c r="D4358" s="29" t="s">
        <v>51</v>
      </c>
      <c r="E4358" s="28">
        <v>222200</v>
      </c>
      <c r="F4358" s="29" t="s">
        <v>14</v>
      </c>
      <c r="G4358" s="28">
        <v>222200</v>
      </c>
      <c r="H4358" s="29" t="s">
        <v>17</v>
      </c>
      <c r="I4358" s="28">
        <v>0</v>
      </c>
      <c r="J4358" s="29" t="s">
        <v>17</v>
      </c>
      <c r="K4358" s="29" t="s">
        <v>33</v>
      </c>
      <c r="L4358" s="29" t="str">
        <f>_xlfn.XLOOKUP($D4358,mapping!$B$2:$B$124,mapping!$A$2:$A$124,,0)</f>
        <v>Applied Scientist</v>
      </c>
      <c r="M4358" s="29" t="str">
        <f>_xlfn.XLOOKUP($C4358,mapping!$J$2:$J$5,mapping!$K$2:$K$5,,0)</f>
        <v>Full-Time</v>
      </c>
      <c r="N4358" s="29" t="str">
        <f>_xlfn.XLOOKUP($B4358,mapping!$G$2:$G$5,mapping!$H$2:$H$5,,0)</f>
        <v>Mid-Level</v>
      </c>
      <c r="O4358" s="29" t="str">
        <f>_xlfn.XLOOKUP($J4358,mapping!$D$2:$D$56,mapping!$E$2:$E$56,,0)</f>
        <v>United States</v>
      </c>
      <c r="P4358" s="29" t="str">
        <f>_xlfn.XLOOKUP($K4358,mapping!$P$2:$P$4,mapping!$Q$2:$Q$4,,0)</f>
        <v>Large</v>
      </c>
      <c r="Q4358" s="29" t="str">
        <f>_xlfn.XLOOKUP($I4358,mapping!$M$2:$M$4,mapping!$N$2:$N$4,,0)</f>
        <v>On-site</v>
      </c>
    </row>
    <row r="4359" spans="1:17" x14ac:dyDescent="0.25">
      <c r="A4359" s="28">
        <v>2023</v>
      </c>
      <c r="B4359" s="29" t="s">
        <v>21</v>
      </c>
      <c r="C4359" s="29" t="s">
        <v>12</v>
      </c>
      <c r="D4359" s="29" t="s">
        <v>26</v>
      </c>
      <c r="E4359" s="28">
        <v>135000</v>
      </c>
      <c r="F4359" s="29" t="s">
        <v>14</v>
      </c>
      <c r="G4359" s="28">
        <v>135000</v>
      </c>
      <c r="H4359" s="29" t="s">
        <v>17</v>
      </c>
      <c r="I4359" s="28">
        <v>0</v>
      </c>
      <c r="J4359" s="29" t="s">
        <v>17</v>
      </c>
      <c r="K4359" s="29" t="s">
        <v>16</v>
      </c>
      <c r="L4359" s="29" t="str">
        <f>_xlfn.XLOOKUP($D4359,mapping!$B$2:$B$124,mapping!$A$2:$A$124,,0)</f>
        <v>Data Engineer</v>
      </c>
      <c r="M4359" s="29" t="str">
        <f>_xlfn.XLOOKUP($C4359,mapping!$J$2:$J$5,mapping!$K$2:$K$5,,0)</f>
        <v>Full-Time</v>
      </c>
      <c r="N4359" s="29" t="str">
        <f>_xlfn.XLOOKUP($B4359,mapping!$G$2:$G$5,mapping!$H$2:$H$5,,0)</f>
        <v>Senior</v>
      </c>
      <c r="O4359" s="29" t="str">
        <f>_xlfn.XLOOKUP($J4359,mapping!$D$2:$D$56,mapping!$E$2:$E$56,,0)</f>
        <v>United States</v>
      </c>
      <c r="P4359" s="29" t="str">
        <f>_xlfn.XLOOKUP($K4359,mapping!$P$2:$P$4,mapping!$Q$2:$Q$4,,0)</f>
        <v>Medium</v>
      </c>
      <c r="Q4359" s="29" t="str">
        <f>_xlfn.XLOOKUP($I4359,mapping!$M$2:$M$4,mapping!$N$2:$N$4,,0)</f>
        <v>On-site</v>
      </c>
    </row>
    <row r="4360" spans="1:17" x14ac:dyDescent="0.25">
      <c r="A4360" s="28">
        <v>2023</v>
      </c>
      <c r="B4360" s="29" t="s">
        <v>11</v>
      </c>
      <c r="C4360" s="29" t="s">
        <v>12</v>
      </c>
      <c r="D4360" s="29" t="s">
        <v>26</v>
      </c>
      <c r="E4360" s="28">
        <v>120000</v>
      </c>
      <c r="F4360" s="29" t="s">
        <v>14</v>
      </c>
      <c r="G4360" s="28">
        <v>120000</v>
      </c>
      <c r="H4360" s="29" t="s">
        <v>17</v>
      </c>
      <c r="I4360" s="28">
        <v>0</v>
      </c>
      <c r="J4360" s="29" t="s">
        <v>17</v>
      </c>
      <c r="K4360" s="29" t="s">
        <v>16</v>
      </c>
      <c r="L4360" s="29" t="str">
        <f>_xlfn.XLOOKUP($D4360,mapping!$B$2:$B$124,mapping!$A$2:$A$124,,0)</f>
        <v>Data Engineer</v>
      </c>
      <c r="M4360" s="29" t="str">
        <f>_xlfn.XLOOKUP($C4360,mapping!$J$2:$J$5,mapping!$K$2:$K$5,,0)</f>
        <v>Full-Time</v>
      </c>
      <c r="N4360" s="29" t="str">
        <f>_xlfn.XLOOKUP($B4360,mapping!$G$2:$G$5,mapping!$H$2:$H$5,,0)</f>
        <v>Mid-Level</v>
      </c>
      <c r="O4360" s="29" t="str">
        <f>_xlfn.XLOOKUP($J4360,mapping!$D$2:$D$56,mapping!$E$2:$E$56,,0)</f>
        <v>United States</v>
      </c>
      <c r="P4360" s="29" t="str">
        <f>_xlfn.XLOOKUP($K4360,mapping!$P$2:$P$4,mapping!$Q$2:$Q$4,,0)</f>
        <v>Medium</v>
      </c>
      <c r="Q4360" s="29" t="str">
        <f>_xlfn.XLOOKUP($I4360,mapping!$M$2:$M$4,mapping!$N$2:$N$4,,0)</f>
        <v>On-site</v>
      </c>
    </row>
    <row r="4361" spans="1:17" x14ac:dyDescent="0.25">
      <c r="A4361" s="28">
        <v>2023</v>
      </c>
      <c r="B4361" s="29" t="s">
        <v>21</v>
      </c>
      <c r="C4361" s="29" t="s">
        <v>12</v>
      </c>
      <c r="D4361" s="29" t="s">
        <v>22</v>
      </c>
      <c r="E4361" s="28">
        <v>179000</v>
      </c>
      <c r="F4361" s="29" t="s">
        <v>14</v>
      </c>
      <c r="G4361" s="28">
        <v>179000</v>
      </c>
      <c r="H4361" s="29" t="s">
        <v>17</v>
      </c>
      <c r="I4361" s="28">
        <v>0</v>
      </c>
      <c r="J4361" s="29" t="s">
        <v>17</v>
      </c>
      <c r="K4361" s="29" t="s">
        <v>16</v>
      </c>
      <c r="L4361" s="29" t="str">
        <f>_xlfn.XLOOKUP($D4361,mapping!$B$2:$B$124,mapping!$A$2:$A$124,,0)</f>
        <v>Data Scientist</v>
      </c>
      <c r="M4361" s="29" t="str">
        <f>_xlfn.XLOOKUP($C4361,mapping!$J$2:$J$5,mapping!$K$2:$K$5,,0)</f>
        <v>Full-Time</v>
      </c>
      <c r="N4361" s="29" t="str">
        <f>_xlfn.XLOOKUP($B4361,mapping!$G$2:$G$5,mapping!$H$2:$H$5,,0)</f>
        <v>Senior</v>
      </c>
      <c r="O4361" s="29" t="str">
        <f>_xlfn.XLOOKUP($J4361,mapping!$D$2:$D$56,mapping!$E$2:$E$56,,0)</f>
        <v>United States</v>
      </c>
      <c r="P4361" s="29" t="str">
        <f>_xlfn.XLOOKUP($K4361,mapping!$P$2:$P$4,mapping!$Q$2:$Q$4,,0)</f>
        <v>Medium</v>
      </c>
      <c r="Q4361" s="29" t="str">
        <f>_xlfn.XLOOKUP($I4361,mapping!$M$2:$M$4,mapping!$N$2:$N$4,,0)</f>
        <v>On-site</v>
      </c>
    </row>
    <row r="4362" spans="1:17" x14ac:dyDescent="0.25">
      <c r="A4362" s="28">
        <v>2024</v>
      </c>
      <c r="B4362" s="29" t="s">
        <v>11</v>
      </c>
      <c r="C4362" s="29" t="s">
        <v>12</v>
      </c>
      <c r="D4362" s="29" t="s">
        <v>22</v>
      </c>
      <c r="E4362" s="28">
        <v>88995</v>
      </c>
      <c r="F4362" s="29" t="s">
        <v>14</v>
      </c>
      <c r="G4362" s="28">
        <v>88995</v>
      </c>
      <c r="H4362" s="29" t="s">
        <v>15</v>
      </c>
      <c r="I4362" s="28">
        <v>0</v>
      </c>
      <c r="J4362" s="29" t="s">
        <v>15</v>
      </c>
      <c r="K4362" s="29" t="s">
        <v>16</v>
      </c>
      <c r="L4362" s="29" t="str">
        <f>_xlfn.XLOOKUP($D4362,mapping!$B$2:$B$124,mapping!$A$2:$A$124,,0)</f>
        <v>Data Scientist</v>
      </c>
      <c r="M4362" s="29" t="str">
        <f>_xlfn.XLOOKUP($C4362,mapping!$J$2:$J$5,mapping!$K$2:$K$5,,0)</f>
        <v>Full-Time</v>
      </c>
      <c r="N4362" s="29" t="str">
        <f>_xlfn.XLOOKUP($B4362,mapping!$G$2:$G$5,mapping!$H$2:$H$5,,0)</f>
        <v>Mid-Level</v>
      </c>
      <c r="O4362" s="29" t="str">
        <f>_xlfn.XLOOKUP($J4362,mapping!$D$2:$D$56,mapping!$E$2:$E$56,,0)</f>
        <v>Australia</v>
      </c>
      <c r="P4362" s="29" t="str">
        <f>_xlfn.XLOOKUP($K4362,mapping!$P$2:$P$4,mapping!$Q$2:$Q$4,,0)</f>
        <v>Medium</v>
      </c>
      <c r="Q4362" s="29" t="str">
        <f>_xlfn.XLOOKUP($I4362,mapping!$M$2:$M$4,mapping!$N$2:$N$4,,0)</f>
        <v>On-site</v>
      </c>
    </row>
    <row r="4363" spans="1:17" x14ac:dyDescent="0.25">
      <c r="A4363" s="28">
        <v>2023</v>
      </c>
      <c r="B4363" s="29" t="s">
        <v>21</v>
      </c>
      <c r="C4363" s="29" t="s">
        <v>12</v>
      </c>
      <c r="D4363" s="29" t="s">
        <v>207</v>
      </c>
      <c r="E4363" s="28">
        <v>170200</v>
      </c>
      <c r="F4363" s="29" t="s">
        <v>14</v>
      </c>
      <c r="G4363" s="28">
        <v>170200</v>
      </c>
      <c r="H4363" s="29" t="s">
        <v>17</v>
      </c>
      <c r="I4363" s="28">
        <v>0</v>
      </c>
      <c r="J4363" s="29" t="s">
        <v>17</v>
      </c>
      <c r="K4363" s="29" t="s">
        <v>16</v>
      </c>
      <c r="L4363" s="29" t="str">
        <f>_xlfn.XLOOKUP($D4363,mapping!$B$2:$B$124,mapping!$A$2:$A$124,,0)</f>
        <v>Data Analyst</v>
      </c>
      <c r="M4363" s="29" t="str">
        <f>_xlfn.XLOOKUP($C4363,mapping!$J$2:$J$5,mapping!$K$2:$K$5,,0)</f>
        <v>Full-Time</v>
      </c>
      <c r="N4363" s="29" t="str">
        <f>_xlfn.XLOOKUP($B4363,mapping!$G$2:$G$5,mapping!$H$2:$H$5,,0)</f>
        <v>Senior</v>
      </c>
      <c r="O4363" s="29" t="str">
        <f>_xlfn.XLOOKUP($J4363,mapping!$D$2:$D$56,mapping!$E$2:$E$56,,0)</f>
        <v>United States</v>
      </c>
      <c r="P4363" s="29" t="str">
        <f>_xlfn.XLOOKUP($K4363,mapping!$P$2:$P$4,mapping!$Q$2:$Q$4,,0)</f>
        <v>Medium</v>
      </c>
      <c r="Q4363" s="29" t="str">
        <f>_xlfn.XLOOKUP($I4363,mapping!$M$2:$M$4,mapping!$N$2:$N$4,,0)</f>
        <v>On-site</v>
      </c>
    </row>
    <row r="4364" spans="1:17" x14ac:dyDescent="0.25">
      <c r="A4364" s="28">
        <v>2022</v>
      </c>
      <c r="B4364" s="29" t="s">
        <v>21</v>
      </c>
      <c r="C4364" s="29" t="s">
        <v>12</v>
      </c>
      <c r="D4364" s="29" t="s">
        <v>22</v>
      </c>
      <c r="E4364" s="28">
        <v>191475</v>
      </c>
      <c r="F4364" s="29" t="s">
        <v>14</v>
      </c>
      <c r="G4364" s="28">
        <v>191475</v>
      </c>
      <c r="H4364" s="29" t="s">
        <v>17</v>
      </c>
      <c r="I4364" s="28">
        <v>100</v>
      </c>
      <c r="J4364" s="29" t="s">
        <v>17</v>
      </c>
      <c r="K4364" s="29" t="s">
        <v>16</v>
      </c>
      <c r="L4364" s="29" t="str">
        <f>_xlfn.XLOOKUP($D4364,mapping!$B$2:$B$124,mapping!$A$2:$A$124,,0)</f>
        <v>Data Scientist</v>
      </c>
      <c r="M4364" s="29" t="str">
        <f>_xlfn.XLOOKUP($C4364,mapping!$J$2:$J$5,mapping!$K$2:$K$5,,0)</f>
        <v>Full-Time</v>
      </c>
      <c r="N4364" s="29" t="str">
        <f>_xlfn.XLOOKUP($B4364,mapping!$G$2:$G$5,mapping!$H$2:$H$5,,0)</f>
        <v>Senior</v>
      </c>
      <c r="O4364" s="29" t="str">
        <f>_xlfn.XLOOKUP($J4364,mapping!$D$2:$D$56,mapping!$E$2:$E$56,,0)</f>
        <v>United States</v>
      </c>
      <c r="P4364" s="29" t="str">
        <f>_xlfn.XLOOKUP($K4364,mapping!$P$2:$P$4,mapping!$Q$2:$Q$4,,0)</f>
        <v>Medium</v>
      </c>
      <c r="Q4364" s="29" t="str">
        <f>_xlfn.XLOOKUP($I4364,mapping!$M$2:$M$4,mapping!$N$2:$N$4,,0)</f>
        <v>Remote</v>
      </c>
    </row>
    <row r="4365" spans="1:17" x14ac:dyDescent="0.25">
      <c r="A4365" s="28">
        <v>2024</v>
      </c>
      <c r="B4365" s="29" t="s">
        <v>11</v>
      </c>
      <c r="C4365" s="29" t="s">
        <v>12</v>
      </c>
      <c r="D4365" s="29" t="s">
        <v>211</v>
      </c>
      <c r="E4365" s="28">
        <v>47700</v>
      </c>
      <c r="F4365" s="29" t="s">
        <v>14</v>
      </c>
      <c r="G4365" s="28">
        <v>47700</v>
      </c>
      <c r="H4365" s="29" t="s">
        <v>17</v>
      </c>
      <c r="I4365" s="28">
        <v>0</v>
      </c>
      <c r="J4365" s="29" t="s">
        <v>17</v>
      </c>
      <c r="K4365" s="29" t="s">
        <v>16</v>
      </c>
      <c r="L4365" s="29" t="str">
        <f>_xlfn.XLOOKUP($D4365,mapping!$B$2:$B$124,mapping!$A$2:$A$124,,0)</f>
        <v>Data Manager</v>
      </c>
      <c r="M4365" s="29" t="str">
        <f>_xlfn.XLOOKUP($C4365,mapping!$J$2:$J$5,mapping!$K$2:$K$5,,0)</f>
        <v>Full-Time</v>
      </c>
      <c r="N4365" s="29" t="str">
        <f>_xlfn.XLOOKUP($B4365,mapping!$G$2:$G$5,mapping!$H$2:$H$5,,0)</f>
        <v>Mid-Level</v>
      </c>
      <c r="O4365" s="29" t="str">
        <f>_xlfn.XLOOKUP($J4365,mapping!$D$2:$D$56,mapping!$E$2:$E$56,,0)</f>
        <v>United States</v>
      </c>
      <c r="P4365" s="29" t="str">
        <f>_xlfn.XLOOKUP($K4365,mapping!$P$2:$P$4,mapping!$Q$2:$Q$4,,0)</f>
        <v>Medium</v>
      </c>
      <c r="Q4365" s="29" t="str">
        <f>_xlfn.XLOOKUP($I4365,mapping!$M$2:$M$4,mapping!$N$2:$N$4,,0)</f>
        <v>On-site</v>
      </c>
    </row>
    <row r="4366" spans="1:17" x14ac:dyDescent="0.25">
      <c r="A4366" s="28">
        <v>2022</v>
      </c>
      <c r="B4366" s="29" t="s">
        <v>11</v>
      </c>
      <c r="C4366" s="29" t="s">
        <v>12</v>
      </c>
      <c r="D4366" s="29" t="s">
        <v>13</v>
      </c>
      <c r="E4366" s="28">
        <v>100000</v>
      </c>
      <c r="F4366" s="29" t="s">
        <v>14</v>
      </c>
      <c r="G4366" s="28">
        <v>100000</v>
      </c>
      <c r="H4366" s="29" t="s">
        <v>17</v>
      </c>
      <c r="I4366" s="28">
        <v>0</v>
      </c>
      <c r="J4366" s="29" t="s">
        <v>17</v>
      </c>
      <c r="K4366" s="29" t="s">
        <v>16</v>
      </c>
      <c r="L4366" s="29" t="str">
        <f>_xlfn.XLOOKUP($D4366,mapping!$B$2:$B$124,mapping!$A$2:$A$124,,0)</f>
        <v>Data Analyst</v>
      </c>
      <c r="M4366" s="29" t="str">
        <f>_xlfn.XLOOKUP($C4366,mapping!$J$2:$J$5,mapping!$K$2:$K$5,,0)</f>
        <v>Full-Time</v>
      </c>
      <c r="N4366" s="29" t="str">
        <f>_xlfn.XLOOKUP($B4366,mapping!$G$2:$G$5,mapping!$H$2:$H$5,,0)</f>
        <v>Mid-Level</v>
      </c>
      <c r="O4366" s="29" t="str">
        <f>_xlfn.XLOOKUP($J4366,mapping!$D$2:$D$56,mapping!$E$2:$E$56,,0)</f>
        <v>United States</v>
      </c>
      <c r="P4366" s="29" t="str">
        <f>_xlfn.XLOOKUP($K4366,mapping!$P$2:$P$4,mapping!$Q$2:$Q$4,,0)</f>
        <v>Medium</v>
      </c>
      <c r="Q4366" s="29" t="str">
        <f>_xlfn.XLOOKUP($I4366,mapping!$M$2:$M$4,mapping!$N$2:$N$4,,0)</f>
        <v>On-site</v>
      </c>
    </row>
    <row r="4367" spans="1:17" x14ac:dyDescent="0.25">
      <c r="A4367" s="28">
        <v>2024</v>
      </c>
      <c r="B4367" s="29" t="s">
        <v>25</v>
      </c>
      <c r="C4367" s="29" t="s">
        <v>12</v>
      </c>
      <c r="D4367" s="29" t="s">
        <v>13</v>
      </c>
      <c r="E4367" s="28">
        <v>175000</v>
      </c>
      <c r="F4367" s="29" t="s">
        <v>14</v>
      </c>
      <c r="G4367" s="28">
        <v>175000</v>
      </c>
      <c r="H4367" s="29" t="s">
        <v>17</v>
      </c>
      <c r="I4367" s="28">
        <v>0</v>
      </c>
      <c r="J4367" s="29" t="s">
        <v>17</v>
      </c>
      <c r="K4367" s="29" t="s">
        <v>16</v>
      </c>
      <c r="L4367" s="29" t="str">
        <f>_xlfn.XLOOKUP($D4367,mapping!$B$2:$B$124,mapping!$A$2:$A$124,,0)</f>
        <v>Data Analyst</v>
      </c>
      <c r="M4367" s="29" t="str">
        <f>_xlfn.XLOOKUP($C4367,mapping!$J$2:$J$5,mapping!$K$2:$K$5,,0)</f>
        <v>Full-Time</v>
      </c>
      <c r="N4367" s="29" t="str">
        <f>_xlfn.XLOOKUP($B4367,mapping!$G$2:$G$5,mapping!$H$2:$H$5,,0)</f>
        <v>Executive</v>
      </c>
      <c r="O4367" s="29" t="str">
        <f>_xlfn.XLOOKUP($J4367,mapping!$D$2:$D$56,mapping!$E$2:$E$56,,0)</f>
        <v>United States</v>
      </c>
      <c r="P4367" s="29" t="str">
        <f>_xlfn.XLOOKUP($K4367,mapping!$P$2:$P$4,mapping!$Q$2:$Q$4,,0)</f>
        <v>Medium</v>
      </c>
      <c r="Q4367" s="29" t="str">
        <f>_xlfn.XLOOKUP($I4367,mapping!$M$2:$M$4,mapping!$N$2:$N$4,,0)</f>
        <v>On-site</v>
      </c>
    </row>
    <row r="4368" spans="1:17" x14ac:dyDescent="0.25">
      <c r="A4368" s="28">
        <v>2022</v>
      </c>
      <c r="B4368" s="29" t="s">
        <v>21</v>
      </c>
      <c r="C4368" s="29" t="s">
        <v>12</v>
      </c>
      <c r="D4368" s="29" t="s">
        <v>51</v>
      </c>
      <c r="E4368" s="28">
        <v>230000</v>
      </c>
      <c r="F4368" s="29" t="s">
        <v>14</v>
      </c>
      <c r="G4368" s="28">
        <v>230000</v>
      </c>
      <c r="H4368" s="29" t="s">
        <v>17</v>
      </c>
      <c r="I4368" s="28">
        <v>100</v>
      </c>
      <c r="J4368" s="29" t="s">
        <v>17</v>
      </c>
      <c r="K4368" s="29" t="s">
        <v>16</v>
      </c>
      <c r="L4368" s="29" t="str">
        <f>_xlfn.XLOOKUP($D4368,mapping!$B$2:$B$124,mapping!$A$2:$A$124,,0)</f>
        <v>Applied Scientist</v>
      </c>
      <c r="M4368" s="29" t="str">
        <f>_xlfn.XLOOKUP($C4368,mapping!$J$2:$J$5,mapping!$K$2:$K$5,,0)</f>
        <v>Full-Time</v>
      </c>
      <c r="N4368" s="29" t="str">
        <f>_xlfn.XLOOKUP($B4368,mapping!$G$2:$G$5,mapping!$H$2:$H$5,,0)</f>
        <v>Senior</v>
      </c>
      <c r="O4368" s="29" t="str">
        <f>_xlfn.XLOOKUP($J4368,mapping!$D$2:$D$56,mapping!$E$2:$E$56,,0)</f>
        <v>United States</v>
      </c>
      <c r="P4368" s="29" t="str">
        <f>_xlfn.XLOOKUP($K4368,mapping!$P$2:$P$4,mapping!$Q$2:$Q$4,,0)</f>
        <v>Medium</v>
      </c>
      <c r="Q4368" s="29" t="str">
        <f>_xlfn.XLOOKUP($I4368,mapping!$M$2:$M$4,mapping!$N$2:$N$4,,0)</f>
        <v>Remote</v>
      </c>
    </row>
    <row r="4369" spans="1:17" x14ac:dyDescent="0.25">
      <c r="A4369" s="28">
        <v>2023</v>
      </c>
      <c r="B4369" s="29" t="s">
        <v>21</v>
      </c>
      <c r="C4369" s="29" t="s">
        <v>12</v>
      </c>
      <c r="D4369" s="29" t="s">
        <v>23</v>
      </c>
      <c r="E4369" s="28">
        <v>107100</v>
      </c>
      <c r="F4369" s="29" t="s">
        <v>14</v>
      </c>
      <c r="G4369" s="28">
        <v>107100</v>
      </c>
      <c r="H4369" s="29" t="s">
        <v>17</v>
      </c>
      <c r="I4369" s="28">
        <v>0</v>
      </c>
      <c r="J4369" s="29" t="s">
        <v>17</v>
      </c>
      <c r="K4369" s="29" t="s">
        <v>16</v>
      </c>
      <c r="L4369" s="29" t="str">
        <f>_xlfn.XLOOKUP($D4369,mapping!$B$2:$B$124,mapping!$A$2:$A$124,,0)</f>
        <v>Researcher</v>
      </c>
      <c r="M4369" s="29" t="str">
        <f>_xlfn.XLOOKUP($C4369,mapping!$J$2:$J$5,mapping!$K$2:$K$5,,0)</f>
        <v>Full-Time</v>
      </c>
      <c r="N4369" s="29" t="str">
        <f>_xlfn.XLOOKUP($B4369,mapping!$G$2:$G$5,mapping!$H$2:$H$5,,0)</f>
        <v>Senior</v>
      </c>
      <c r="O4369" s="29" t="str">
        <f>_xlfn.XLOOKUP($J4369,mapping!$D$2:$D$56,mapping!$E$2:$E$56,,0)</f>
        <v>United States</v>
      </c>
      <c r="P4369" s="29" t="str">
        <f>_xlfn.XLOOKUP($K4369,mapping!$P$2:$P$4,mapping!$Q$2:$Q$4,,0)</f>
        <v>Medium</v>
      </c>
      <c r="Q4369" s="29" t="str">
        <f>_xlfn.XLOOKUP($I4369,mapping!$M$2:$M$4,mapping!$N$2:$N$4,,0)</f>
        <v>On-site</v>
      </c>
    </row>
    <row r="4370" spans="1:17" x14ac:dyDescent="0.25">
      <c r="A4370" s="28">
        <v>2023</v>
      </c>
      <c r="B4370" s="29" t="s">
        <v>21</v>
      </c>
      <c r="C4370" s="29" t="s">
        <v>12</v>
      </c>
      <c r="D4370" s="29" t="s">
        <v>63</v>
      </c>
      <c r="E4370" s="28">
        <v>280100</v>
      </c>
      <c r="F4370" s="29" t="s">
        <v>14</v>
      </c>
      <c r="G4370" s="28">
        <v>280100</v>
      </c>
      <c r="H4370" s="29" t="s">
        <v>17</v>
      </c>
      <c r="I4370" s="28">
        <v>100</v>
      </c>
      <c r="J4370" s="29" t="s">
        <v>17</v>
      </c>
      <c r="K4370" s="29" t="s">
        <v>16</v>
      </c>
      <c r="L4370" s="29" t="str">
        <f>_xlfn.XLOOKUP($D4370,mapping!$B$2:$B$124,mapping!$A$2:$A$124,,0)</f>
        <v>Data Architect</v>
      </c>
      <c r="M4370" s="29" t="str">
        <f>_xlfn.XLOOKUP($C4370,mapping!$J$2:$J$5,mapping!$K$2:$K$5,,0)</f>
        <v>Full-Time</v>
      </c>
      <c r="N4370" s="29" t="str">
        <f>_xlfn.XLOOKUP($B4370,mapping!$G$2:$G$5,mapping!$H$2:$H$5,,0)</f>
        <v>Senior</v>
      </c>
      <c r="O4370" s="29" t="str">
        <f>_xlfn.XLOOKUP($J4370,mapping!$D$2:$D$56,mapping!$E$2:$E$56,,0)</f>
        <v>United States</v>
      </c>
      <c r="P4370" s="29" t="str">
        <f>_xlfn.XLOOKUP($K4370,mapping!$P$2:$P$4,mapping!$Q$2:$Q$4,,0)</f>
        <v>Medium</v>
      </c>
      <c r="Q4370" s="29" t="str">
        <f>_xlfn.XLOOKUP($I4370,mapping!$M$2:$M$4,mapping!$N$2:$N$4,,0)</f>
        <v>Remote</v>
      </c>
    </row>
    <row r="4371" spans="1:17" x14ac:dyDescent="0.25">
      <c r="A4371" s="28">
        <v>2022</v>
      </c>
      <c r="B4371" s="29" t="s">
        <v>21</v>
      </c>
      <c r="C4371" s="29" t="s">
        <v>12</v>
      </c>
      <c r="D4371" s="29" t="s">
        <v>13</v>
      </c>
      <c r="E4371" s="28">
        <v>99750</v>
      </c>
      <c r="F4371" s="29" t="s">
        <v>14</v>
      </c>
      <c r="G4371" s="28">
        <v>99750</v>
      </c>
      <c r="H4371" s="29" t="s">
        <v>17</v>
      </c>
      <c r="I4371" s="28">
        <v>100</v>
      </c>
      <c r="J4371" s="29" t="s">
        <v>17</v>
      </c>
      <c r="K4371" s="29" t="s">
        <v>16</v>
      </c>
      <c r="L4371" s="29" t="str">
        <f>_xlfn.XLOOKUP($D4371,mapping!$B$2:$B$124,mapping!$A$2:$A$124,,0)</f>
        <v>Data Analyst</v>
      </c>
      <c r="M4371" s="29" t="str">
        <f>_xlfn.XLOOKUP($C4371,mapping!$J$2:$J$5,mapping!$K$2:$K$5,,0)</f>
        <v>Full-Time</v>
      </c>
      <c r="N4371" s="29" t="str">
        <f>_xlfn.XLOOKUP($B4371,mapping!$G$2:$G$5,mapping!$H$2:$H$5,,0)</f>
        <v>Senior</v>
      </c>
      <c r="O4371" s="29" t="str">
        <f>_xlfn.XLOOKUP($J4371,mapping!$D$2:$D$56,mapping!$E$2:$E$56,,0)</f>
        <v>United States</v>
      </c>
      <c r="P4371" s="29" t="str">
        <f>_xlfn.XLOOKUP($K4371,mapping!$P$2:$P$4,mapping!$Q$2:$Q$4,,0)</f>
        <v>Medium</v>
      </c>
      <c r="Q4371" s="29" t="str">
        <f>_xlfn.XLOOKUP($I4371,mapping!$M$2:$M$4,mapping!$N$2:$N$4,,0)</f>
        <v>Remote</v>
      </c>
    </row>
    <row r="4372" spans="1:17" x14ac:dyDescent="0.25">
      <c r="A4372" s="28">
        <v>2023</v>
      </c>
      <c r="B4372" s="29" t="s">
        <v>21</v>
      </c>
      <c r="C4372" s="29" t="s">
        <v>12</v>
      </c>
      <c r="D4372" s="29" t="s">
        <v>62</v>
      </c>
      <c r="E4372" s="28">
        <v>225000</v>
      </c>
      <c r="F4372" s="29" t="s">
        <v>14</v>
      </c>
      <c r="G4372" s="28">
        <v>225000</v>
      </c>
      <c r="H4372" s="29" t="s">
        <v>17</v>
      </c>
      <c r="I4372" s="28">
        <v>0</v>
      </c>
      <c r="J4372" s="29" t="s">
        <v>17</v>
      </c>
      <c r="K4372" s="29" t="s">
        <v>16</v>
      </c>
      <c r="L4372" s="29" t="str">
        <f>_xlfn.XLOOKUP($D4372,mapping!$B$2:$B$124,mapping!$A$2:$A$124,,0)</f>
        <v>Business Intelligence</v>
      </c>
      <c r="M4372" s="29" t="str">
        <f>_xlfn.XLOOKUP($C4372,mapping!$J$2:$J$5,mapping!$K$2:$K$5,,0)</f>
        <v>Full-Time</v>
      </c>
      <c r="N4372" s="29" t="str">
        <f>_xlfn.XLOOKUP($B4372,mapping!$G$2:$G$5,mapping!$H$2:$H$5,,0)</f>
        <v>Senior</v>
      </c>
      <c r="O4372" s="29" t="str">
        <f>_xlfn.XLOOKUP($J4372,mapping!$D$2:$D$56,mapping!$E$2:$E$56,,0)</f>
        <v>United States</v>
      </c>
      <c r="P4372" s="29" t="str">
        <f>_xlfn.XLOOKUP($K4372,mapping!$P$2:$P$4,mapping!$Q$2:$Q$4,,0)</f>
        <v>Medium</v>
      </c>
      <c r="Q4372" s="29" t="str">
        <f>_xlfn.XLOOKUP($I4372,mapping!$M$2:$M$4,mapping!$N$2:$N$4,,0)</f>
        <v>On-site</v>
      </c>
    </row>
    <row r="4373" spans="1:17" x14ac:dyDescent="0.25">
      <c r="A4373" s="28">
        <v>2023</v>
      </c>
      <c r="B4373" s="29" t="s">
        <v>21</v>
      </c>
      <c r="C4373" s="29" t="s">
        <v>12</v>
      </c>
      <c r="D4373" s="29" t="s">
        <v>13</v>
      </c>
      <c r="E4373" s="28">
        <v>75000</v>
      </c>
      <c r="F4373" s="29" t="s">
        <v>14</v>
      </c>
      <c r="G4373" s="28">
        <v>75000</v>
      </c>
      <c r="H4373" s="29" t="s">
        <v>17</v>
      </c>
      <c r="I4373" s="28">
        <v>0</v>
      </c>
      <c r="J4373" s="29" t="s">
        <v>17</v>
      </c>
      <c r="K4373" s="29" t="s">
        <v>16</v>
      </c>
      <c r="L4373" s="29" t="str">
        <f>_xlfn.XLOOKUP($D4373,mapping!$B$2:$B$124,mapping!$A$2:$A$124,,0)</f>
        <v>Data Analyst</v>
      </c>
      <c r="M4373" s="29" t="str">
        <f>_xlfn.XLOOKUP($C4373,mapping!$J$2:$J$5,mapping!$K$2:$K$5,,0)</f>
        <v>Full-Time</v>
      </c>
      <c r="N4373" s="29" t="str">
        <f>_xlfn.XLOOKUP($B4373,mapping!$G$2:$G$5,mapping!$H$2:$H$5,,0)</f>
        <v>Senior</v>
      </c>
      <c r="O4373" s="29" t="str">
        <f>_xlfn.XLOOKUP($J4373,mapping!$D$2:$D$56,mapping!$E$2:$E$56,,0)</f>
        <v>United States</v>
      </c>
      <c r="P4373" s="29" t="str">
        <f>_xlfn.XLOOKUP($K4373,mapping!$P$2:$P$4,mapping!$Q$2:$Q$4,,0)</f>
        <v>Medium</v>
      </c>
      <c r="Q4373" s="29" t="str">
        <f>_xlfn.XLOOKUP($I4373,mapping!$M$2:$M$4,mapping!$N$2:$N$4,,0)</f>
        <v>On-site</v>
      </c>
    </row>
    <row r="4374" spans="1:17" x14ac:dyDescent="0.25">
      <c r="A4374" s="28">
        <v>2024</v>
      </c>
      <c r="B4374" s="29" t="s">
        <v>21</v>
      </c>
      <c r="C4374" s="29" t="s">
        <v>12</v>
      </c>
      <c r="D4374" s="29" t="s">
        <v>22</v>
      </c>
      <c r="E4374" s="28">
        <v>218000</v>
      </c>
      <c r="F4374" s="29" t="s">
        <v>14</v>
      </c>
      <c r="G4374" s="28">
        <v>218000</v>
      </c>
      <c r="H4374" s="29" t="s">
        <v>17</v>
      </c>
      <c r="I4374" s="28">
        <v>0</v>
      </c>
      <c r="J4374" s="29" t="s">
        <v>17</v>
      </c>
      <c r="K4374" s="29" t="s">
        <v>16</v>
      </c>
      <c r="L4374" s="29" t="str">
        <f>_xlfn.XLOOKUP($D4374,mapping!$B$2:$B$124,mapping!$A$2:$A$124,,0)</f>
        <v>Data Scientist</v>
      </c>
      <c r="M4374" s="29" t="str">
        <f>_xlfn.XLOOKUP($C4374,mapping!$J$2:$J$5,mapping!$K$2:$K$5,,0)</f>
        <v>Full-Time</v>
      </c>
      <c r="N4374" s="29" t="str">
        <f>_xlfn.XLOOKUP($B4374,mapping!$G$2:$G$5,mapping!$H$2:$H$5,,0)</f>
        <v>Senior</v>
      </c>
      <c r="O4374" s="29" t="str">
        <f>_xlfn.XLOOKUP($J4374,mapping!$D$2:$D$56,mapping!$E$2:$E$56,,0)</f>
        <v>United States</v>
      </c>
      <c r="P4374" s="29" t="str">
        <f>_xlfn.XLOOKUP($K4374,mapping!$P$2:$P$4,mapping!$Q$2:$Q$4,,0)</f>
        <v>Medium</v>
      </c>
      <c r="Q4374" s="29" t="str">
        <f>_xlfn.XLOOKUP($I4374,mapping!$M$2:$M$4,mapping!$N$2:$N$4,,0)</f>
        <v>On-site</v>
      </c>
    </row>
    <row r="4375" spans="1:17" x14ac:dyDescent="0.25">
      <c r="A4375" s="28">
        <v>2021</v>
      </c>
      <c r="B4375" s="29" t="s">
        <v>11</v>
      </c>
      <c r="C4375" s="29" t="s">
        <v>12</v>
      </c>
      <c r="D4375" s="29" t="s">
        <v>91</v>
      </c>
      <c r="E4375" s="28">
        <v>100000</v>
      </c>
      <c r="F4375" s="29" t="s">
        <v>14</v>
      </c>
      <c r="G4375" s="28">
        <v>100000</v>
      </c>
      <c r="H4375" s="29" t="s">
        <v>17</v>
      </c>
      <c r="I4375" s="28">
        <v>100</v>
      </c>
      <c r="J4375" s="29" t="s">
        <v>17</v>
      </c>
      <c r="K4375" s="29" t="s">
        <v>16</v>
      </c>
      <c r="L4375" s="29" t="str">
        <f>_xlfn.XLOOKUP($D4375,mapping!$B$2:$B$124,mapping!$A$2:$A$124,,0)</f>
        <v>Business Intelligence</v>
      </c>
      <c r="M4375" s="29" t="str">
        <f>_xlfn.XLOOKUP($C4375,mapping!$J$2:$J$5,mapping!$K$2:$K$5,,0)</f>
        <v>Full-Time</v>
      </c>
      <c r="N4375" s="29" t="str">
        <f>_xlfn.XLOOKUP($B4375,mapping!$G$2:$G$5,mapping!$H$2:$H$5,,0)</f>
        <v>Mid-Level</v>
      </c>
      <c r="O4375" s="29" t="str">
        <f>_xlfn.XLOOKUP($J4375,mapping!$D$2:$D$56,mapping!$E$2:$E$56,,0)</f>
        <v>United States</v>
      </c>
      <c r="P4375" s="29" t="str">
        <f>_xlfn.XLOOKUP($K4375,mapping!$P$2:$P$4,mapping!$Q$2:$Q$4,,0)</f>
        <v>Medium</v>
      </c>
      <c r="Q4375" s="29" t="str">
        <f>_xlfn.XLOOKUP($I4375,mapping!$M$2:$M$4,mapping!$N$2:$N$4,,0)</f>
        <v>Remote</v>
      </c>
    </row>
    <row r="4376" spans="1:17" x14ac:dyDescent="0.25">
      <c r="A4376" s="28">
        <v>2023</v>
      </c>
      <c r="B4376" s="29" t="s">
        <v>21</v>
      </c>
      <c r="C4376" s="29" t="s">
        <v>12</v>
      </c>
      <c r="D4376" s="29" t="s">
        <v>26</v>
      </c>
      <c r="E4376" s="28">
        <v>185900</v>
      </c>
      <c r="F4376" s="29" t="s">
        <v>14</v>
      </c>
      <c r="G4376" s="28">
        <v>185900</v>
      </c>
      <c r="H4376" s="29" t="s">
        <v>17</v>
      </c>
      <c r="I4376" s="28">
        <v>0</v>
      </c>
      <c r="J4376" s="29" t="s">
        <v>17</v>
      </c>
      <c r="K4376" s="29" t="s">
        <v>16</v>
      </c>
      <c r="L4376" s="29" t="str">
        <f>_xlfn.XLOOKUP($D4376,mapping!$B$2:$B$124,mapping!$A$2:$A$124,,0)</f>
        <v>Data Engineer</v>
      </c>
      <c r="M4376" s="29" t="str">
        <f>_xlfn.XLOOKUP($C4376,mapping!$J$2:$J$5,mapping!$K$2:$K$5,,0)</f>
        <v>Full-Time</v>
      </c>
      <c r="N4376" s="29" t="str">
        <f>_xlfn.XLOOKUP($B4376,mapping!$G$2:$G$5,mapping!$H$2:$H$5,,0)</f>
        <v>Senior</v>
      </c>
      <c r="O4376" s="29" t="str">
        <f>_xlfn.XLOOKUP($J4376,mapping!$D$2:$D$56,mapping!$E$2:$E$56,,0)</f>
        <v>United States</v>
      </c>
      <c r="P4376" s="29" t="str">
        <f>_xlfn.XLOOKUP($K4376,mapping!$P$2:$P$4,mapping!$Q$2:$Q$4,,0)</f>
        <v>Medium</v>
      </c>
      <c r="Q4376" s="29" t="str">
        <f>_xlfn.XLOOKUP($I4376,mapping!$M$2:$M$4,mapping!$N$2:$N$4,,0)</f>
        <v>On-site</v>
      </c>
    </row>
    <row r="4377" spans="1:17" x14ac:dyDescent="0.25">
      <c r="A4377" s="28">
        <v>2024</v>
      </c>
      <c r="B4377" s="29" t="s">
        <v>21</v>
      </c>
      <c r="C4377" s="29" t="s">
        <v>12</v>
      </c>
      <c r="D4377" s="29" t="s">
        <v>22</v>
      </c>
      <c r="E4377" s="28">
        <v>172000</v>
      </c>
      <c r="F4377" s="29" t="s">
        <v>14</v>
      </c>
      <c r="G4377" s="28">
        <v>172000</v>
      </c>
      <c r="H4377" s="29" t="s">
        <v>17</v>
      </c>
      <c r="I4377" s="28">
        <v>0</v>
      </c>
      <c r="J4377" s="29" t="s">
        <v>17</v>
      </c>
      <c r="K4377" s="29" t="s">
        <v>16</v>
      </c>
      <c r="L4377" s="29" t="str">
        <f>_xlfn.XLOOKUP($D4377,mapping!$B$2:$B$124,mapping!$A$2:$A$124,,0)</f>
        <v>Data Scientist</v>
      </c>
      <c r="M4377" s="29" t="str">
        <f>_xlfn.XLOOKUP($C4377,mapping!$J$2:$J$5,mapping!$K$2:$K$5,,0)</f>
        <v>Full-Time</v>
      </c>
      <c r="N4377" s="29" t="str">
        <f>_xlfn.XLOOKUP($B4377,mapping!$G$2:$G$5,mapping!$H$2:$H$5,,0)</f>
        <v>Senior</v>
      </c>
      <c r="O4377" s="29" t="str">
        <f>_xlfn.XLOOKUP($J4377,mapping!$D$2:$D$56,mapping!$E$2:$E$56,,0)</f>
        <v>United States</v>
      </c>
      <c r="P4377" s="29" t="str">
        <f>_xlfn.XLOOKUP($K4377,mapping!$P$2:$P$4,mapping!$Q$2:$Q$4,,0)</f>
        <v>Medium</v>
      </c>
      <c r="Q4377" s="29" t="str">
        <f>_xlfn.XLOOKUP($I4377,mapping!$M$2:$M$4,mapping!$N$2:$N$4,,0)</f>
        <v>On-site</v>
      </c>
    </row>
    <row r="4378" spans="1:17" x14ac:dyDescent="0.25">
      <c r="A4378" s="28">
        <v>2022</v>
      </c>
      <c r="B4378" s="29" t="s">
        <v>21</v>
      </c>
      <c r="C4378" s="29" t="s">
        <v>12</v>
      </c>
      <c r="D4378" s="29" t="s">
        <v>63</v>
      </c>
      <c r="E4378" s="28">
        <v>180000</v>
      </c>
      <c r="F4378" s="29" t="s">
        <v>14</v>
      </c>
      <c r="G4378" s="28">
        <v>180000</v>
      </c>
      <c r="H4378" s="29" t="s">
        <v>17</v>
      </c>
      <c r="I4378" s="28">
        <v>100</v>
      </c>
      <c r="J4378" s="29" t="s">
        <v>17</v>
      </c>
      <c r="K4378" s="29" t="s">
        <v>16</v>
      </c>
      <c r="L4378" s="29" t="str">
        <f>_xlfn.XLOOKUP($D4378,mapping!$B$2:$B$124,mapping!$A$2:$A$124,,0)</f>
        <v>Data Architect</v>
      </c>
      <c r="M4378" s="29" t="str">
        <f>_xlfn.XLOOKUP($C4378,mapping!$J$2:$J$5,mapping!$K$2:$K$5,,0)</f>
        <v>Full-Time</v>
      </c>
      <c r="N4378" s="29" t="str">
        <f>_xlfn.XLOOKUP($B4378,mapping!$G$2:$G$5,mapping!$H$2:$H$5,,0)</f>
        <v>Senior</v>
      </c>
      <c r="O4378" s="29" t="str">
        <f>_xlfn.XLOOKUP($J4378,mapping!$D$2:$D$56,mapping!$E$2:$E$56,,0)</f>
        <v>United States</v>
      </c>
      <c r="P4378" s="29" t="str">
        <f>_xlfn.XLOOKUP($K4378,mapping!$P$2:$P$4,mapping!$Q$2:$Q$4,,0)</f>
        <v>Medium</v>
      </c>
      <c r="Q4378" s="29" t="str">
        <f>_xlfn.XLOOKUP($I4378,mapping!$M$2:$M$4,mapping!$N$2:$N$4,,0)</f>
        <v>Remote</v>
      </c>
    </row>
    <row r="4379" spans="1:17" x14ac:dyDescent="0.25">
      <c r="A4379" s="28">
        <v>2023</v>
      </c>
      <c r="B4379" s="29" t="s">
        <v>21</v>
      </c>
      <c r="C4379" s="29" t="s">
        <v>12</v>
      </c>
      <c r="D4379" s="29" t="s">
        <v>22</v>
      </c>
      <c r="E4379" s="28">
        <v>215625</v>
      </c>
      <c r="F4379" s="29" t="s">
        <v>14</v>
      </c>
      <c r="G4379" s="28">
        <v>215625</v>
      </c>
      <c r="H4379" s="29" t="s">
        <v>17</v>
      </c>
      <c r="I4379" s="28">
        <v>100</v>
      </c>
      <c r="J4379" s="29" t="s">
        <v>17</v>
      </c>
      <c r="K4379" s="29" t="s">
        <v>16</v>
      </c>
      <c r="L4379" s="29" t="str">
        <f>_xlfn.XLOOKUP($D4379,mapping!$B$2:$B$124,mapping!$A$2:$A$124,,0)</f>
        <v>Data Scientist</v>
      </c>
      <c r="M4379" s="29" t="str">
        <f>_xlfn.XLOOKUP($C4379,mapping!$J$2:$J$5,mapping!$K$2:$K$5,,0)</f>
        <v>Full-Time</v>
      </c>
      <c r="N4379" s="29" t="str">
        <f>_xlfn.XLOOKUP($B4379,mapping!$G$2:$G$5,mapping!$H$2:$H$5,,0)</f>
        <v>Senior</v>
      </c>
      <c r="O4379" s="29" t="str">
        <f>_xlfn.XLOOKUP($J4379,mapping!$D$2:$D$56,mapping!$E$2:$E$56,,0)</f>
        <v>United States</v>
      </c>
      <c r="P4379" s="29" t="str">
        <f>_xlfn.XLOOKUP($K4379,mapping!$P$2:$P$4,mapping!$Q$2:$Q$4,,0)</f>
        <v>Medium</v>
      </c>
      <c r="Q4379" s="29" t="str">
        <f>_xlfn.XLOOKUP($I4379,mapping!$M$2:$M$4,mapping!$N$2:$N$4,,0)</f>
        <v>Remote</v>
      </c>
    </row>
    <row r="4380" spans="1:17" x14ac:dyDescent="0.25">
      <c r="A4380" s="28">
        <v>2023</v>
      </c>
      <c r="B4380" s="29" t="s">
        <v>29</v>
      </c>
      <c r="C4380" s="29" t="s">
        <v>12</v>
      </c>
      <c r="D4380" s="29" t="s">
        <v>13</v>
      </c>
      <c r="E4380" s="28">
        <v>41419</v>
      </c>
      <c r="F4380" s="29" t="s">
        <v>14</v>
      </c>
      <c r="G4380" s="28">
        <v>41419</v>
      </c>
      <c r="H4380" s="29" t="s">
        <v>17</v>
      </c>
      <c r="I4380" s="28">
        <v>100</v>
      </c>
      <c r="J4380" s="29" t="s">
        <v>17</v>
      </c>
      <c r="K4380" s="29" t="s">
        <v>16</v>
      </c>
      <c r="L4380" s="29" t="str">
        <f>_xlfn.XLOOKUP($D4380,mapping!$B$2:$B$124,mapping!$A$2:$A$124,,0)</f>
        <v>Data Analyst</v>
      </c>
      <c r="M4380" s="29" t="str">
        <f>_xlfn.XLOOKUP($C4380,mapping!$J$2:$J$5,mapping!$K$2:$K$5,,0)</f>
        <v>Full-Time</v>
      </c>
      <c r="N4380" s="29" t="str">
        <f>_xlfn.XLOOKUP($B4380,mapping!$G$2:$G$5,mapping!$H$2:$H$5,,0)</f>
        <v>Junior</v>
      </c>
      <c r="O4380" s="29" t="str">
        <f>_xlfn.XLOOKUP($J4380,mapping!$D$2:$D$56,mapping!$E$2:$E$56,,0)</f>
        <v>United States</v>
      </c>
      <c r="P4380" s="29" t="str">
        <f>_xlfn.XLOOKUP($K4380,mapping!$P$2:$P$4,mapping!$Q$2:$Q$4,,0)</f>
        <v>Medium</v>
      </c>
      <c r="Q4380" s="29" t="str">
        <f>_xlfn.XLOOKUP($I4380,mapping!$M$2:$M$4,mapping!$N$2:$N$4,,0)</f>
        <v>Remote</v>
      </c>
    </row>
    <row r="4381" spans="1:17" x14ac:dyDescent="0.25">
      <c r="A4381" s="28">
        <v>2023</v>
      </c>
      <c r="B4381" s="29" t="s">
        <v>25</v>
      </c>
      <c r="C4381" s="29" t="s">
        <v>12</v>
      </c>
      <c r="D4381" s="29" t="s">
        <v>133</v>
      </c>
      <c r="E4381" s="28">
        <v>230000</v>
      </c>
      <c r="F4381" s="29" t="s">
        <v>14</v>
      </c>
      <c r="G4381" s="28">
        <v>230000</v>
      </c>
      <c r="H4381" s="29" t="s">
        <v>17</v>
      </c>
      <c r="I4381" s="28">
        <v>0</v>
      </c>
      <c r="J4381" s="29" t="s">
        <v>17</v>
      </c>
      <c r="K4381" s="29" t="s">
        <v>16</v>
      </c>
      <c r="L4381" s="29" t="str">
        <f>_xlfn.XLOOKUP($D4381,mapping!$B$2:$B$124,mapping!$A$2:$A$124,,0)</f>
        <v>Data Specialist</v>
      </c>
      <c r="M4381" s="29" t="str">
        <f>_xlfn.XLOOKUP($C4381,mapping!$J$2:$J$5,mapping!$K$2:$K$5,,0)</f>
        <v>Full-Time</v>
      </c>
      <c r="N4381" s="29" t="str">
        <f>_xlfn.XLOOKUP($B4381,mapping!$G$2:$G$5,mapping!$H$2:$H$5,,0)</f>
        <v>Executive</v>
      </c>
      <c r="O4381" s="29" t="str">
        <f>_xlfn.XLOOKUP($J4381,mapping!$D$2:$D$56,mapping!$E$2:$E$56,,0)</f>
        <v>United States</v>
      </c>
      <c r="P4381" s="29" t="str">
        <f>_xlfn.XLOOKUP($K4381,mapping!$P$2:$P$4,mapping!$Q$2:$Q$4,,0)</f>
        <v>Medium</v>
      </c>
      <c r="Q4381" s="29" t="str">
        <f>_xlfn.XLOOKUP($I4381,mapping!$M$2:$M$4,mapping!$N$2:$N$4,,0)</f>
        <v>On-site</v>
      </c>
    </row>
    <row r="4382" spans="1:17" x14ac:dyDescent="0.25">
      <c r="A4382" s="28">
        <v>2023</v>
      </c>
      <c r="B4382" s="29" t="s">
        <v>11</v>
      </c>
      <c r="C4382" s="29" t="s">
        <v>12</v>
      </c>
      <c r="D4382" s="29" t="s">
        <v>13</v>
      </c>
      <c r="E4382" s="28">
        <v>105000</v>
      </c>
      <c r="F4382" s="29" t="s">
        <v>14</v>
      </c>
      <c r="G4382" s="28">
        <v>105000</v>
      </c>
      <c r="H4382" s="29" t="s">
        <v>17</v>
      </c>
      <c r="I4382" s="28">
        <v>100</v>
      </c>
      <c r="J4382" s="29" t="s">
        <v>17</v>
      </c>
      <c r="K4382" s="29" t="s">
        <v>16</v>
      </c>
      <c r="L4382" s="29" t="str">
        <f>_xlfn.XLOOKUP($D4382,mapping!$B$2:$B$124,mapping!$A$2:$A$124,,0)</f>
        <v>Data Analyst</v>
      </c>
      <c r="M4382" s="29" t="str">
        <f>_xlfn.XLOOKUP($C4382,mapping!$J$2:$J$5,mapping!$K$2:$K$5,,0)</f>
        <v>Full-Time</v>
      </c>
      <c r="N4382" s="29" t="str">
        <f>_xlfn.XLOOKUP($B4382,mapping!$G$2:$G$5,mapping!$H$2:$H$5,,0)</f>
        <v>Mid-Level</v>
      </c>
      <c r="O4382" s="29" t="str">
        <f>_xlfn.XLOOKUP($J4382,mapping!$D$2:$D$56,mapping!$E$2:$E$56,,0)</f>
        <v>United States</v>
      </c>
      <c r="P4382" s="29" t="str">
        <f>_xlfn.XLOOKUP($K4382,mapping!$P$2:$P$4,mapping!$Q$2:$Q$4,,0)</f>
        <v>Medium</v>
      </c>
      <c r="Q4382" s="29" t="str">
        <f>_xlfn.XLOOKUP($I4382,mapping!$M$2:$M$4,mapping!$N$2:$N$4,,0)</f>
        <v>Remote</v>
      </c>
    </row>
    <row r="4383" spans="1:17" x14ac:dyDescent="0.25">
      <c r="A4383" s="28">
        <v>2023</v>
      </c>
      <c r="B4383" s="29" t="s">
        <v>11</v>
      </c>
      <c r="C4383" s="29" t="s">
        <v>12</v>
      </c>
      <c r="D4383" s="29" t="s">
        <v>13</v>
      </c>
      <c r="E4383" s="28">
        <v>80000</v>
      </c>
      <c r="F4383" s="29" t="s">
        <v>27</v>
      </c>
      <c r="G4383" s="28">
        <v>98432</v>
      </c>
      <c r="H4383" s="29" t="s">
        <v>28</v>
      </c>
      <c r="I4383" s="28">
        <v>0</v>
      </c>
      <c r="J4383" s="29" t="s">
        <v>28</v>
      </c>
      <c r="K4383" s="29" t="s">
        <v>16</v>
      </c>
      <c r="L4383" s="29" t="str">
        <f>_xlfn.XLOOKUP($D4383,mapping!$B$2:$B$124,mapping!$A$2:$A$124,,0)</f>
        <v>Data Analyst</v>
      </c>
      <c r="M4383" s="29" t="str">
        <f>_xlfn.XLOOKUP($C4383,mapping!$J$2:$J$5,mapping!$K$2:$K$5,,0)</f>
        <v>Full-Time</v>
      </c>
      <c r="N4383" s="29" t="str">
        <f>_xlfn.XLOOKUP($B4383,mapping!$G$2:$G$5,mapping!$H$2:$H$5,,0)</f>
        <v>Mid-Level</v>
      </c>
      <c r="O4383" s="29" t="str">
        <f>_xlfn.XLOOKUP($J4383,mapping!$D$2:$D$56,mapping!$E$2:$E$56,,0)</f>
        <v>United Kingdom</v>
      </c>
      <c r="P4383" s="29" t="str">
        <f>_xlfn.XLOOKUP($K4383,mapping!$P$2:$P$4,mapping!$Q$2:$Q$4,,0)</f>
        <v>Medium</v>
      </c>
      <c r="Q4383" s="29" t="str">
        <f>_xlfn.XLOOKUP($I4383,mapping!$M$2:$M$4,mapping!$N$2:$N$4,,0)</f>
        <v>On-site</v>
      </c>
    </row>
    <row r="4384" spans="1:17" x14ac:dyDescent="0.25">
      <c r="A4384" s="28">
        <v>2024</v>
      </c>
      <c r="B4384" s="29" t="s">
        <v>21</v>
      </c>
      <c r="C4384" s="29" t="s">
        <v>12</v>
      </c>
      <c r="D4384" s="29" t="s">
        <v>22</v>
      </c>
      <c r="E4384" s="28">
        <v>161900</v>
      </c>
      <c r="F4384" s="29" t="s">
        <v>14</v>
      </c>
      <c r="G4384" s="28">
        <v>161900</v>
      </c>
      <c r="H4384" s="29" t="s">
        <v>17</v>
      </c>
      <c r="I4384" s="28">
        <v>0</v>
      </c>
      <c r="J4384" s="29" t="s">
        <v>17</v>
      </c>
      <c r="K4384" s="29" t="s">
        <v>16</v>
      </c>
      <c r="L4384" s="29" t="str">
        <f>_xlfn.XLOOKUP($D4384,mapping!$B$2:$B$124,mapping!$A$2:$A$124,,0)</f>
        <v>Data Scientist</v>
      </c>
      <c r="M4384" s="29" t="str">
        <f>_xlfn.XLOOKUP($C4384,mapping!$J$2:$J$5,mapping!$K$2:$K$5,,0)</f>
        <v>Full-Time</v>
      </c>
      <c r="N4384" s="29" t="str">
        <f>_xlfn.XLOOKUP($B4384,mapping!$G$2:$G$5,mapping!$H$2:$H$5,,0)</f>
        <v>Senior</v>
      </c>
      <c r="O4384" s="29" t="str">
        <f>_xlfn.XLOOKUP($J4384,mapping!$D$2:$D$56,mapping!$E$2:$E$56,,0)</f>
        <v>United States</v>
      </c>
      <c r="P4384" s="29" t="str">
        <f>_xlfn.XLOOKUP($K4384,mapping!$P$2:$P$4,mapping!$Q$2:$Q$4,,0)</f>
        <v>Medium</v>
      </c>
      <c r="Q4384" s="29" t="str">
        <f>_xlfn.XLOOKUP($I4384,mapping!$M$2:$M$4,mapping!$N$2:$N$4,,0)</f>
        <v>On-site</v>
      </c>
    </row>
    <row r="4385" spans="1:17" x14ac:dyDescent="0.25">
      <c r="A4385" s="28">
        <v>2024</v>
      </c>
      <c r="B4385" s="29" t="s">
        <v>11</v>
      </c>
      <c r="C4385" s="29" t="s">
        <v>12</v>
      </c>
      <c r="D4385" s="29" t="s">
        <v>13</v>
      </c>
      <c r="E4385" s="28">
        <v>65000</v>
      </c>
      <c r="F4385" s="29" t="s">
        <v>14</v>
      </c>
      <c r="G4385" s="28">
        <v>65000</v>
      </c>
      <c r="H4385" s="29" t="s">
        <v>17</v>
      </c>
      <c r="I4385" s="28">
        <v>0</v>
      </c>
      <c r="J4385" s="29" t="s">
        <v>17</v>
      </c>
      <c r="K4385" s="29" t="s">
        <v>16</v>
      </c>
      <c r="L4385" s="29" t="str">
        <f>_xlfn.XLOOKUP($D4385,mapping!$B$2:$B$124,mapping!$A$2:$A$124,,0)</f>
        <v>Data Analyst</v>
      </c>
      <c r="M4385" s="29" t="str">
        <f>_xlfn.XLOOKUP($C4385,mapping!$J$2:$J$5,mapping!$K$2:$K$5,,0)</f>
        <v>Full-Time</v>
      </c>
      <c r="N4385" s="29" t="str">
        <f>_xlfn.XLOOKUP($B4385,mapping!$G$2:$G$5,mapping!$H$2:$H$5,,0)</f>
        <v>Mid-Level</v>
      </c>
      <c r="O4385" s="29" t="str">
        <f>_xlfn.XLOOKUP($J4385,mapping!$D$2:$D$56,mapping!$E$2:$E$56,,0)</f>
        <v>United States</v>
      </c>
      <c r="P4385" s="29" t="str">
        <f>_xlfn.XLOOKUP($K4385,mapping!$P$2:$P$4,mapping!$Q$2:$Q$4,,0)</f>
        <v>Medium</v>
      </c>
      <c r="Q4385" s="29" t="str">
        <f>_xlfn.XLOOKUP($I4385,mapping!$M$2:$M$4,mapping!$N$2:$N$4,,0)</f>
        <v>On-site</v>
      </c>
    </row>
    <row r="4386" spans="1:17" x14ac:dyDescent="0.25">
      <c r="A4386" s="28">
        <v>2023</v>
      </c>
      <c r="B4386" s="29" t="s">
        <v>21</v>
      </c>
      <c r="C4386" s="29" t="s">
        <v>12</v>
      </c>
      <c r="D4386" s="29" t="s">
        <v>26</v>
      </c>
      <c r="E4386" s="28">
        <v>215000</v>
      </c>
      <c r="F4386" s="29" t="s">
        <v>14</v>
      </c>
      <c r="G4386" s="28">
        <v>215000</v>
      </c>
      <c r="H4386" s="29" t="s">
        <v>17</v>
      </c>
      <c r="I4386" s="28">
        <v>0</v>
      </c>
      <c r="J4386" s="29" t="s">
        <v>17</v>
      </c>
      <c r="K4386" s="29" t="s">
        <v>16</v>
      </c>
      <c r="L4386" s="29" t="str">
        <f>_xlfn.XLOOKUP($D4386,mapping!$B$2:$B$124,mapping!$A$2:$A$124,,0)</f>
        <v>Data Engineer</v>
      </c>
      <c r="M4386" s="29" t="str">
        <f>_xlfn.XLOOKUP($C4386,mapping!$J$2:$J$5,mapping!$K$2:$K$5,,0)</f>
        <v>Full-Time</v>
      </c>
      <c r="N4386" s="29" t="str">
        <f>_xlfn.XLOOKUP($B4386,mapping!$G$2:$G$5,mapping!$H$2:$H$5,,0)</f>
        <v>Senior</v>
      </c>
      <c r="O4386" s="29" t="str">
        <f>_xlfn.XLOOKUP($J4386,mapping!$D$2:$D$56,mapping!$E$2:$E$56,,0)</f>
        <v>United States</v>
      </c>
      <c r="P4386" s="29" t="str">
        <f>_xlfn.XLOOKUP($K4386,mapping!$P$2:$P$4,mapping!$Q$2:$Q$4,,0)</f>
        <v>Medium</v>
      </c>
      <c r="Q4386" s="29" t="str">
        <f>_xlfn.XLOOKUP($I4386,mapping!$M$2:$M$4,mapping!$N$2:$N$4,,0)</f>
        <v>On-site</v>
      </c>
    </row>
    <row r="4387" spans="1:17" x14ac:dyDescent="0.25">
      <c r="A4387" s="28">
        <v>2023</v>
      </c>
      <c r="B4387" s="29" t="s">
        <v>21</v>
      </c>
      <c r="C4387" s="29" t="s">
        <v>12</v>
      </c>
      <c r="D4387" s="29" t="s">
        <v>13</v>
      </c>
      <c r="E4387" s="28">
        <v>120350</v>
      </c>
      <c r="F4387" s="29" t="s">
        <v>14</v>
      </c>
      <c r="G4387" s="28">
        <v>120350</v>
      </c>
      <c r="H4387" s="29" t="s">
        <v>17</v>
      </c>
      <c r="I4387" s="28">
        <v>100</v>
      </c>
      <c r="J4387" s="29" t="s">
        <v>17</v>
      </c>
      <c r="K4387" s="29" t="s">
        <v>16</v>
      </c>
      <c r="L4387" s="29" t="str">
        <f>_xlfn.XLOOKUP($D4387,mapping!$B$2:$B$124,mapping!$A$2:$A$124,,0)</f>
        <v>Data Analyst</v>
      </c>
      <c r="M4387" s="29" t="str">
        <f>_xlfn.XLOOKUP($C4387,mapping!$J$2:$J$5,mapping!$K$2:$K$5,,0)</f>
        <v>Full-Time</v>
      </c>
      <c r="N4387" s="29" t="str">
        <f>_xlfn.XLOOKUP($B4387,mapping!$G$2:$G$5,mapping!$H$2:$H$5,,0)</f>
        <v>Senior</v>
      </c>
      <c r="O4387" s="29" t="str">
        <f>_xlfn.XLOOKUP($J4387,mapping!$D$2:$D$56,mapping!$E$2:$E$56,,0)</f>
        <v>United States</v>
      </c>
      <c r="P4387" s="29" t="str">
        <f>_xlfn.XLOOKUP($K4387,mapping!$P$2:$P$4,mapping!$Q$2:$Q$4,,0)</f>
        <v>Medium</v>
      </c>
      <c r="Q4387" s="29" t="str">
        <f>_xlfn.XLOOKUP($I4387,mapping!$M$2:$M$4,mapping!$N$2:$N$4,,0)</f>
        <v>Remote</v>
      </c>
    </row>
    <row r="4388" spans="1:17" x14ac:dyDescent="0.25">
      <c r="A4388" s="28">
        <v>2023</v>
      </c>
      <c r="B4388" s="29" t="s">
        <v>21</v>
      </c>
      <c r="C4388" s="29" t="s">
        <v>12</v>
      </c>
      <c r="D4388" s="29" t="s">
        <v>13</v>
      </c>
      <c r="E4388" s="28">
        <v>110000</v>
      </c>
      <c r="F4388" s="29" t="s">
        <v>14</v>
      </c>
      <c r="G4388" s="28">
        <v>110000</v>
      </c>
      <c r="H4388" s="29" t="s">
        <v>17</v>
      </c>
      <c r="I4388" s="28">
        <v>0</v>
      </c>
      <c r="J4388" s="29" t="s">
        <v>17</v>
      </c>
      <c r="K4388" s="29" t="s">
        <v>16</v>
      </c>
      <c r="L4388" s="29" t="str">
        <f>_xlfn.XLOOKUP($D4388,mapping!$B$2:$B$124,mapping!$A$2:$A$124,,0)</f>
        <v>Data Analyst</v>
      </c>
      <c r="M4388" s="29" t="str">
        <f>_xlfn.XLOOKUP($C4388,mapping!$J$2:$J$5,mapping!$K$2:$K$5,,0)</f>
        <v>Full-Time</v>
      </c>
      <c r="N4388" s="29" t="str">
        <f>_xlfn.XLOOKUP($B4388,mapping!$G$2:$G$5,mapping!$H$2:$H$5,,0)</f>
        <v>Senior</v>
      </c>
      <c r="O4388" s="29" t="str">
        <f>_xlfn.XLOOKUP($J4388,mapping!$D$2:$D$56,mapping!$E$2:$E$56,,0)</f>
        <v>United States</v>
      </c>
      <c r="P4388" s="29" t="str">
        <f>_xlfn.XLOOKUP($K4388,mapping!$P$2:$P$4,mapping!$Q$2:$Q$4,,0)</f>
        <v>Medium</v>
      </c>
      <c r="Q4388" s="29" t="str">
        <f>_xlfn.XLOOKUP($I4388,mapping!$M$2:$M$4,mapping!$N$2:$N$4,,0)</f>
        <v>On-site</v>
      </c>
    </row>
    <row r="4389" spans="1:17" x14ac:dyDescent="0.25">
      <c r="A4389" s="28">
        <v>2023</v>
      </c>
      <c r="B4389" s="29" t="s">
        <v>21</v>
      </c>
      <c r="C4389" s="29" t="s">
        <v>12</v>
      </c>
      <c r="D4389" s="29" t="s">
        <v>13</v>
      </c>
      <c r="E4389" s="28">
        <v>150000</v>
      </c>
      <c r="F4389" s="29" t="s">
        <v>14</v>
      </c>
      <c r="G4389" s="28">
        <v>150000</v>
      </c>
      <c r="H4389" s="29" t="s">
        <v>17</v>
      </c>
      <c r="I4389" s="28">
        <v>100</v>
      </c>
      <c r="J4389" s="29" t="s">
        <v>17</v>
      </c>
      <c r="K4389" s="29" t="s">
        <v>16</v>
      </c>
      <c r="L4389" s="29" t="str">
        <f>_xlfn.XLOOKUP($D4389,mapping!$B$2:$B$124,mapping!$A$2:$A$124,,0)</f>
        <v>Data Analyst</v>
      </c>
      <c r="M4389" s="29" t="str">
        <f>_xlfn.XLOOKUP($C4389,mapping!$J$2:$J$5,mapping!$K$2:$K$5,,0)</f>
        <v>Full-Time</v>
      </c>
      <c r="N4389" s="29" t="str">
        <f>_xlfn.XLOOKUP($B4389,mapping!$G$2:$G$5,mapping!$H$2:$H$5,,0)</f>
        <v>Senior</v>
      </c>
      <c r="O4389" s="29" t="str">
        <f>_xlfn.XLOOKUP($J4389,mapping!$D$2:$D$56,mapping!$E$2:$E$56,,0)</f>
        <v>United States</v>
      </c>
      <c r="P4389" s="29" t="str">
        <f>_xlfn.XLOOKUP($K4389,mapping!$P$2:$P$4,mapping!$Q$2:$Q$4,,0)</f>
        <v>Medium</v>
      </c>
      <c r="Q4389" s="29" t="str">
        <f>_xlfn.XLOOKUP($I4389,mapping!$M$2:$M$4,mapping!$N$2:$N$4,,0)</f>
        <v>Remote</v>
      </c>
    </row>
    <row r="4390" spans="1:17" x14ac:dyDescent="0.25">
      <c r="A4390" s="28">
        <v>2022</v>
      </c>
      <c r="B4390" s="29" t="s">
        <v>21</v>
      </c>
      <c r="C4390" s="29" t="s">
        <v>12</v>
      </c>
      <c r="D4390" s="29" t="s">
        <v>26</v>
      </c>
      <c r="E4390" s="28">
        <v>50000</v>
      </c>
      <c r="F4390" s="29" t="s">
        <v>14</v>
      </c>
      <c r="G4390" s="28">
        <v>50000</v>
      </c>
      <c r="H4390" s="29" t="s">
        <v>17</v>
      </c>
      <c r="I4390" s="28">
        <v>100</v>
      </c>
      <c r="J4390" s="29" t="s">
        <v>17</v>
      </c>
      <c r="K4390" s="29" t="s">
        <v>16</v>
      </c>
      <c r="L4390" s="29" t="str">
        <f>_xlfn.XLOOKUP($D4390,mapping!$B$2:$B$124,mapping!$A$2:$A$124,,0)</f>
        <v>Data Engineer</v>
      </c>
      <c r="M4390" s="29" t="str">
        <f>_xlfn.XLOOKUP($C4390,mapping!$J$2:$J$5,mapping!$K$2:$K$5,,0)</f>
        <v>Full-Time</v>
      </c>
      <c r="N4390" s="29" t="str">
        <f>_xlfn.XLOOKUP($B4390,mapping!$G$2:$G$5,mapping!$H$2:$H$5,,0)</f>
        <v>Senior</v>
      </c>
      <c r="O4390" s="29" t="str">
        <f>_xlfn.XLOOKUP($J4390,mapping!$D$2:$D$56,mapping!$E$2:$E$56,,0)</f>
        <v>United States</v>
      </c>
      <c r="P4390" s="29" t="str">
        <f>_xlfn.XLOOKUP($K4390,mapping!$P$2:$P$4,mapping!$Q$2:$Q$4,,0)</f>
        <v>Medium</v>
      </c>
      <c r="Q4390" s="29" t="str">
        <f>_xlfn.XLOOKUP($I4390,mapping!$M$2:$M$4,mapping!$N$2:$N$4,,0)</f>
        <v>Remote</v>
      </c>
    </row>
    <row r="4391" spans="1:17" x14ac:dyDescent="0.25">
      <c r="A4391" s="28">
        <v>2023</v>
      </c>
      <c r="B4391" s="29" t="s">
        <v>21</v>
      </c>
      <c r="C4391" s="29" t="s">
        <v>12</v>
      </c>
      <c r="D4391" s="29" t="s">
        <v>22</v>
      </c>
      <c r="E4391" s="28">
        <v>359170</v>
      </c>
      <c r="F4391" s="29" t="s">
        <v>14</v>
      </c>
      <c r="G4391" s="28">
        <v>359170</v>
      </c>
      <c r="H4391" s="29" t="s">
        <v>17</v>
      </c>
      <c r="I4391" s="28">
        <v>0</v>
      </c>
      <c r="J4391" s="29" t="s">
        <v>17</v>
      </c>
      <c r="K4391" s="29" t="s">
        <v>16</v>
      </c>
      <c r="L4391" s="29" t="str">
        <f>_xlfn.XLOOKUP($D4391,mapping!$B$2:$B$124,mapping!$A$2:$A$124,,0)</f>
        <v>Data Scientist</v>
      </c>
      <c r="M4391" s="29" t="str">
        <f>_xlfn.XLOOKUP($C4391,mapping!$J$2:$J$5,mapping!$K$2:$K$5,,0)</f>
        <v>Full-Time</v>
      </c>
      <c r="N4391" s="29" t="str">
        <f>_xlfn.XLOOKUP($B4391,mapping!$G$2:$G$5,mapping!$H$2:$H$5,,0)</f>
        <v>Senior</v>
      </c>
      <c r="O4391" s="29" t="str">
        <f>_xlfn.XLOOKUP($J4391,mapping!$D$2:$D$56,mapping!$E$2:$E$56,,0)</f>
        <v>United States</v>
      </c>
      <c r="P4391" s="29" t="str">
        <f>_xlfn.XLOOKUP($K4391,mapping!$P$2:$P$4,mapping!$Q$2:$Q$4,,0)</f>
        <v>Medium</v>
      </c>
      <c r="Q4391" s="29" t="str">
        <f>_xlfn.XLOOKUP($I4391,mapping!$M$2:$M$4,mapping!$N$2:$N$4,,0)</f>
        <v>On-site</v>
      </c>
    </row>
    <row r="4392" spans="1:17" x14ac:dyDescent="0.25">
      <c r="A4392" s="28">
        <v>2023</v>
      </c>
      <c r="B4392" s="29" t="s">
        <v>21</v>
      </c>
      <c r="C4392" s="29" t="s">
        <v>12</v>
      </c>
      <c r="D4392" s="29" t="s">
        <v>22</v>
      </c>
      <c r="E4392" s="28">
        <v>45000</v>
      </c>
      <c r="F4392" s="29" t="s">
        <v>19</v>
      </c>
      <c r="G4392" s="28">
        <v>48585</v>
      </c>
      <c r="H4392" s="29" t="s">
        <v>42</v>
      </c>
      <c r="I4392" s="28">
        <v>0</v>
      </c>
      <c r="J4392" s="29" t="s">
        <v>42</v>
      </c>
      <c r="K4392" s="29" t="s">
        <v>16</v>
      </c>
      <c r="L4392" s="29" t="str">
        <f>_xlfn.XLOOKUP($D4392,mapping!$B$2:$B$124,mapping!$A$2:$A$124,,0)</f>
        <v>Data Scientist</v>
      </c>
      <c r="M4392" s="29" t="str">
        <f>_xlfn.XLOOKUP($C4392,mapping!$J$2:$J$5,mapping!$K$2:$K$5,,0)</f>
        <v>Full-Time</v>
      </c>
      <c r="N4392" s="29" t="str">
        <f>_xlfn.XLOOKUP($B4392,mapping!$G$2:$G$5,mapping!$H$2:$H$5,,0)</f>
        <v>Senior</v>
      </c>
      <c r="O4392" s="29" t="str">
        <f>_xlfn.XLOOKUP($J4392,mapping!$D$2:$D$56,mapping!$E$2:$E$56,,0)</f>
        <v>Spain</v>
      </c>
      <c r="P4392" s="29" t="str">
        <f>_xlfn.XLOOKUP($K4392,mapping!$P$2:$P$4,mapping!$Q$2:$Q$4,,0)</f>
        <v>Medium</v>
      </c>
      <c r="Q4392" s="29" t="str">
        <f>_xlfn.XLOOKUP($I4392,mapping!$M$2:$M$4,mapping!$N$2:$N$4,,0)</f>
        <v>On-site</v>
      </c>
    </row>
    <row r="4393" spans="1:17" x14ac:dyDescent="0.25">
      <c r="A4393" s="28">
        <v>2023</v>
      </c>
      <c r="B4393" s="29" t="s">
        <v>21</v>
      </c>
      <c r="C4393" s="29" t="s">
        <v>12</v>
      </c>
      <c r="D4393" s="29" t="s">
        <v>26</v>
      </c>
      <c r="E4393" s="28">
        <v>225300</v>
      </c>
      <c r="F4393" s="29" t="s">
        <v>14</v>
      </c>
      <c r="G4393" s="28">
        <v>225300</v>
      </c>
      <c r="H4393" s="29" t="s">
        <v>17</v>
      </c>
      <c r="I4393" s="28">
        <v>0</v>
      </c>
      <c r="J4393" s="29" t="s">
        <v>17</v>
      </c>
      <c r="K4393" s="29" t="s">
        <v>16</v>
      </c>
      <c r="L4393" s="29" t="str">
        <f>_xlfn.XLOOKUP($D4393,mapping!$B$2:$B$124,mapping!$A$2:$A$124,,0)</f>
        <v>Data Engineer</v>
      </c>
      <c r="M4393" s="29" t="str">
        <f>_xlfn.XLOOKUP($C4393,mapping!$J$2:$J$5,mapping!$K$2:$K$5,,0)</f>
        <v>Full-Time</v>
      </c>
      <c r="N4393" s="29" t="str">
        <f>_xlfn.XLOOKUP($B4393,mapping!$G$2:$G$5,mapping!$H$2:$H$5,,0)</f>
        <v>Senior</v>
      </c>
      <c r="O4393" s="29" t="str">
        <f>_xlfn.XLOOKUP($J4393,mapping!$D$2:$D$56,mapping!$E$2:$E$56,,0)</f>
        <v>United States</v>
      </c>
      <c r="P4393" s="29" t="str">
        <f>_xlfn.XLOOKUP($K4393,mapping!$P$2:$P$4,mapping!$Q$2:$Q$4,,0)</f>
        <v>Medium</v>
      </c>
      <c r="Q4393" s="29" t="str">
        <f>_xlfn.XLOOKUP($I4393,mapping!$M$2:$M$4,mapping!$N$2:$N$4,,0)</f>
        <v>On-site</v>
      </c>
    </row>
    <row r="4394" spans="1:17" x14ac:dyDescent="0.25">
      <c r="A4394" s="28">
        <v>2023</v>
      </c>
      <c r="B4394" s="29" t="s">
        <v>21</v>
      </c>
      <c r="C4394" s="29" t="s">
        <v>12</v>
      </c>
      <c r="D4394" s="29" t="s">
        <v>35</v>
      </c>
      <c r="E4394" s="28">
        <v>360000</v>
      </c>
      <c r="F4394" s="29" t="s">
        <v>212</v>
      </c>
      <c r="G4394" s="28">
        <v>18381</v>
      </c>
      <c r="H4394" s="29" t="s">
        <v>125</v>
      </c>
      <c r="I4394" s="28">
        <v>100</v>
      </c>
      <c r="J4394" s="29" t="s">
        <v>125</v>
      </c>
      <c r="K4394" s="29" t="s">
        <v>33</v>
      </c>
      <c r="L4394" s="29" t="str">
        <f>_xlfn.XLOOKUP($D4394,mapping!$B$2:$B$124,mapping!$A$2:$A$124,,0)</f>
        <v>Business Intelligence</v>
      </c>
      <c r="M4394" s="29" t="str">
        <f>_xlfn.XLOOKUP($C4394,mapping!$J$2:$J$5,mapping!$K$2:$K$5,,0)</f>
        <v>Full-Time</v>
      </c>
      <c r="N4394" s="29" t="str">
        <f>_xlfn.XLOOKUP($B4394,mapping!$G$2:$G$5,mapping!$H$2:$H$5,,0)</f>
        <v>Senior</v>
      </c>
      <c r="O4394" s="29" t="str">
        <f>_xlfn.XLOOKUP($J4394,mapping!$D$2:$D$56,mapping!$E$2:$E$56,,0)</f>
        <v>Turkey</v>
      </c>
      <c r="P4394" s="29" t="str">
        <f>_xlfn.XLOOKUP($K4394,mapping!$P$2:$P$4,mapping!$Q$2:$Q$4,,0)</f>
        <v>Large</v>
      </c>
      <c r="Q4394" s="29" t="str">
        <f>_xlfn.XLOOKUP($I4394,mapping!$M$2:$M$4,mapping!$N$2:$N$4,,0)</f>
        <v>Remote</v>
      </c>
    </row>
    <row r="4395" spans="1:17" x14ac:dyDescent="0.25">
      <c r="A4395" s="28">
        <v>2023</v>
      </c>
      <c r="B4395" s="29" t="s">
        <v>21</v>
      </c>
      <c r="C4395" s="29" t="s">
        <v>12</v>
      </c>
      <c r="D4395" s="29" t="s">
        <v>63</v>
      </c>
      <c r="E4395" s="28">
        <v>110000</v>
      </c>
      <c r="F4395" s="29" t="s">
        <v>14</v>
      </c>
      <c r="G4395" s="28">
        <v>110000</v>
      </c>
      <c r="H4395" s="29" t="s">
        <v>17</v>
      </c>
      <c r="I4395" s="28">
        <v>100</v>
      </c>
      <c r="J4395" s="29" t="s">
        <v>17</v>
      </c>
      <c r="K4395" s="29" t="s">
        <v>16</v>
      </c>
      <c r="L4395" s="29" t="str">
        <f>_xlfn.XLOOKUP($D4395,mapping!$B$2:$B$124,mapping!$A$2:$A$124,,0)</f>
        <v>Data Architect</v>
      </c>
      <c r="M4395" s="29" t="str">
        <f>_xlfn.XLOOKUP($C4395,mapping!$J$2:$J$5,mapping!$K$2:$K$5,,0)</f>
        <v>Full-Time</v>
      </c>
      <c r="N4395" s="29" t="str">
        <f>_xlfn.XLOOKUP($B4395,mapping!$G$2:$G$5,mapping!$H$2:$H$5,,0)</f>
        <v>Senior</v>
      </c>
      <c r="O4395" s="29" t="str">
        <f>_xlfn.XLOOKUP($J4395,mapping!$D$2:$D$56,mapping!$E$2:$E$56,,0)</f>
        <v>United States</v>
      </c>
      <c r="P4395" s="29" t="str">
        <f>_xlfn.XLOOKUP($K4395,mapping!$P$2:$P$4,mapping!$Q$2:$Q$4,,0)</f>
        <v>Medium</v>
      </c>
      <c r="Q4395" s="29" t="str">
        <f>_xlfn.XLOOKUP($I4395,mapping!$M$2:$M$4,mapping!$N$2:$N$4,,0)</f>
        <v>Remote</v>
      </c>
    </row>
    <row r="4396" spans="1:17" x14ac:dyDescent="0.25">
      <c r="A4396" s="28">
        <v>2024</v>
      </c>
      <c r="B4396" s="29" t="s">
        <v>25</v>
      </c>
      <c r="C4396" s="29" t="s">
        <v>12</v>
      </c>
      <c r="D4396" s="29" t="s">
        <v>76</v>
      </c>
      <c r="E4396" s="28">
        <v>210000</v>
      </c>
      <c r="F4396" s="29" t="s">
        <v>14</v>
      </c>
      <c r="G4396" s="28">
        <v>210000</v>
      </c>
      <c r="H4396" s="29" t="s">
        <v>17</v>
      </c>
      <c r="I4396" s="28">
        <v>0</v>
      </c>
      <c r="J4396" s="29" t="s">
        <v>17</v>
      </c>
      <c r="K4396" s="29" t="s">
        <v>16</v>
      </c>
      <c r="L4396" s="29" t="str">
        <f>_xlfn.XLOOKUP($D4396,mapping!$B$2:$B$124,mapping!$A$2:$A$124,,0)</f>
        <v>Data Manager</v>
      </c>
      <c r="M4396" s="29" t="str">
        <f>_xlfn.XLOOKUP($C4396,mapping!$J$2:$J$5,mapping!$K$2:$K$5,,0)</f>
        <v>Full-Time</v>
      </c>
      <c r="N4396" s="29" t="str">
        <f>_xlfn.XLOOKUP($B4396,mapping!$G$2:$G$5,mapping!$H$2:$H$5,,0)</f>
        <v>Executive</v>
      </c>
      <c r="O4396" s="29" t="str">
        <f>_xlfn.XLOOKUP($J4396,mapping!$D$2:$D$56,mapping!$E$2:$E$56,,0)</f>
        <v>United States</v>
      </c>
      <c r="P4396" s="29" t="str">
        <f>_xlfn.XLOOKUP($K4396,mapping!$P$2:$P$4,mapping!$Q$2:$Q$4,,0)</f>
        <v>Medium</v>
      </c>
      <c r="Q4396" s="29" t="str">
        <f>_xlfn.XLOOKUP($I4396,mapping!$M$2:$M$4,mapping!$N$2:$N$4,,0)</f>
        <v>On-site</v>
      </c>
    </row>
    <row r="4397" spans="1:17" x14ac:dyDescent="0.25">
      <c r="A4397" s="28">
        <v>2022</v>
      </c>
      <c r="B4397" s="29" t="s">
        <v>21</v>
      </c>
      <c r="C4397" s="29" t="s">
        <v>12</v>
      </c>
      <c r="D4397" s="29" t="s">
        <v>13</v>
      </c>
      <c r="E4397" s="28">
        <v>123648</v>
      </c>
      <c r="F4397" s="29" t="s">
        <v>14</v>
      </c>
      <c r="G4397" s="28">
        <v>123648</v>
      </c>
      <c r="H4397" s="29" t="s">
        <v>17</v>
      </c>
      <c r="I4397" s="28">
        <v>0</v>
      </c>
      <c r="J4397" s="29" t="s">
        <v>17</v>
      </c>
      <c r="K4397" s="29" t="s">
        <v>16</v>
      </c>
      <c r="L4397" s="29" t="str">
        <f>_xlfn.XLOOKUP($D4397,mapping!$B$2:$B$124,mapping!$A$2:$A$124,,0)</f>
        <v>Data Analyst</v>
      </c>
      <c r="M4397" s="29" t="str">
        <f>_xlfn.XLOOKUP($C4397,mapping!$J$2:$J$5,mapping!$K$2:$K$5,,0)</f>
        <v>Full-Time</v>
      </c>
      <c r="N4397" s="29" t="str">
        <f>_xlfn.XLOOKUP($B4397,mapping!$G$2:$G$5,mapping!$H$2:$H$5,,0)</f>
        <v>Senior</v>
      </c>
      <c r="O4397" s="29" t="str">
        <f>_xlfn.XLOOKUP($J4397,mapping!$D$2:$D$56,mapping!$E$2:$E$56,,0)</f>
        <v>United States</v>
      </c>
      <c r="P4397" s="29" t="str">
        <f>_xlfn.XLOOKUP($K4397,mapping!$P$2:$P$4,mapping!$Q$2:$Q$4,,0)</f>
        <v>Medium</v>
      </c>
      <c r="Q4397" s="29" t="str">
        <f>_xlfn.XLOOKUP($I4397,mapping!$M$2:$M$4,mapping!$N$2:$N$4,,0)</f>
        <v>On-site</v>
      </c>
    </row>
    <row r="4398" spans="1:17" x14ac:dyDescent="0.25">
      <c r="A4398" s="28">
        <v>2022</v>
      </c>
      <c r="B4398" s="29" t="s">
        <v>21</v>
      </c>
      <c r="C4398" s="29" t="s">
        <v>12</v>
      </c>
      <c r="D4398" s="29" t="s">
        <v>26</v>
      </c>
      <c r="E4398" s="28">
        <v>160000</v>
      </c>
      <c r="F4398" s="29" t="s">
        <v>14</v>
      </c>
      <c r="G4398" s="28">
        <v>160000</v>
      </c>
      <c r="H4398" s="29" t="s">
        <v>17</v>
      </c>
      <c r="I4398" s="28">
        <v>0</v>
      </c>
      <c r="J4398" s="29" t="s">
        <v>17</v>
      </c>
      <c r="K4398" s="29" t="s">
        <v>16</v>
      </c>
      <c r="L4398" s="29" t="str">
        <f>_xlfn.XLOOKUP($D4398,mapping!$B$2:$B$124,mapping!$A$2:$A$124,,0)</f>
        <v>Data Engineer</v>
      </c>
      <c r="M4398" s="29" t="str">
        <f>_xlfn.XLOOKUP($C4398,mapping!$J$2:$J$5,mapping!$K$2:$K$5,,0)</f>
        <v>Full-Time</v>
      </c>
      <c r="N4398" s="29" t="str">
        <f>_xlfn.XLOOKUP($B4398,mapping!$G$2:$G$5,mapping!$H$2:$H$5,,0)</f>
        <v>Senior</v>
      </c>
      <c r="O4398" s="29" t="str">
        <f>_xlfn.XLOOKUP($J4398,mapping!$D$2:$D$56,mapping!$E$2:$E$56,,0)</f>
        <v>United States</v>
      </c>
      <c r="P4398" s="29" t="str">
        <f>_xlfn.XLOOKUP($K4398,mapping!$P$2:$P$4,mapping!$Q$2:$Q$4,,0)</f>
        <v>Medium</v>
      </c>
      <c r="Q4398" s="29" t="str">
        <f>_xlfn.XLOOKUP($I4398,mapping!$M$2:$M$4,mapping!$N$2:$N$4,,0)</f>
        <v>On-site</v>
      </c>
    </row>
    <row r="4399" spans="1:17" x14ac:dyDescent="0.25">
      <c r="A4399" s="28">
        <v>2023</v>
      </c>
      <c r="B4399" s="29" t="s">
        <v>21</v>
      </c>
      <c r="C4399" s="29" t="s">
        <v>12</v>
      </c>
      <c r="D4399" s="29" t="s">
        <v>50</v>
      </c>
      <c r="E4399" s="28">
        <v>105500</v>
      </c>
      <c r="F4399" s="29" t="s">
        <v>14</v>
      </c>
      <c r="G4399" s="28">
        <v>105500</v>
      </c>
      <c r="H4399" s="29" t="s">
        <v>17</v>
      </c>
      <c r="I4399" s="28">
        <v>0</v>
      </c>
      <c r="J4399" s="29" t="s">
        <v>17</v>
      </c>
      <c r="K4399" s="29" t="s">
        <v>16</v>
      </c>
      <c r="L4399" s="29" t="str">
        <f>_xlfn.XLOOKUP($D4399,mapping!$B$2:$B$124,mapping!$A$2:$A$124,,0)</f>
        <v>Machine Learning Engineer</v>
      </c>
      <c r="M4399" s="29" t="str">
        <f>_xlfn.XLOOKUP($C4399,mapping!$J$2:$J$5,mapping!$K$2:$K$5,,0)</f>
        <v>Full-Time</v>
      </c>
      <c r="N4399" s="29" t="str">
        <f>_xlfn.XLOOKUP($B4399,mapping!$G$2:$G$5,mapping!$H$2:$H$5,,0)</f>
        <v>Senior</v>
      </c>
      <c r="O4399" s="29" t="str">
        <f>_xlfn.XLOOKUP($J4399,mapping!$D$2:$D$56,mapping!$E$2:$E$56,,0)</f>
        <v>United States</v>
      </c>
      <c r="P4399" s="29" t="str">
        <f>_xlfn.XLOOKUP($K4399,mapping!$P$2:$P$4,mapping!$Q$2:$Q$4,,0)</f>
        <v>Medium</v>
      </c>
      <c r="Q4399" s="29" t="str">
        <f>_xlfn.XLOOKUP($I4399,mapping!$M$2:$M$4,mapping!$N$2:$N$4,,0)</f>
        <v>On-site</v>
      </c>
    </row>
    <row r="4400" spans="1:17" x14ac:dyDescent="0.25">
      <c r="A4400" s="28">
        <v>2023</v>
      </c>
      <c r="B4400" s="29" t="s">
        <v>21</v>
      </c>
      <c r="C4400" s="29" t="s">
        <v>12</v>
      </c>
      <c r="D4400" s="29" t="s">
        <v>13</v>
      </c>
      <c r="E4400" s="28">
        <v>120350</v>
      </c>
      <c r="F4400" s="29" t="s">
        <v>14</v>
      </c>
      <c r="G4400" s="28">
        <v>120350</v>
      </c>
      <c r="H4400" s="29" t="s">
        <v>17</v>
      </c>
      <c r="I4400" s="28">
        <v>100</v>
      </c>
      <c r="J4400" s="29" t="s">
        <v>17</v>
      </c>
      <c r="K4400" s="29" t="s">
        <v>16</v>
      </c>
      <c r="L4400" s="29" t="str">
        <f>_xlfn.XLOOKUP($D4400,mapping!$B$2:$B$124,mapping!$A$2:$A$124,,0)</f>
        <v>Data Analyst</v>
      </c>
      <c r="M4400" s="29" t="str">
        <f>_xlfn.XLOOKUP($C4400,mapping!$J$2:$J$5,mapping!$K$2:$K$5,,0)</f>
        <v>Full-Time</v>
      </c>
      <c r="N4400" s="29" t="str">
        <f>_xlfn.XLOOKUP($B4400,mapping!$G$2:$G$5,mapping!$H$2:$H$5,,0)</f>
        <v>Senior</v>
      </c>
      <c r="O4400" s="29" t="str">
        <f>_xlfn.XLOOKUP($J4400,mapping!$D$2:$D$56,mapping!$E$2:$E$56,,0)</f>
        <v>United States</v>
      </c>
      <c r="P4400" s="29" t="str">
        <f>_xlfn.XLOOKUP($K4400,mapping!$P$2:$P$4,mapping!$Q$2:$Q$4,,0)</f>
        <v>Medium</v>
      </c>
      <c r="Q4400" s="29" t="str">
        <f>_xlfn.XLOOKUP($I4400,mapping!$M$2:$M$4,mapping!$N$2:$N$4,,0)</f>
        <v>Remote</v>
      </c>
    </row>
    <row r="4401" spans="1:17" x14ac:dyDescent="0.25">
      <c r="A4401" s="28">
        <v>2022</v>
      </c>
      <c r="B4401" s="29" t="s">
        <v>11</v>
      </c>
      <c r="C4401" s="29" t="s">
        <v>12</v>
      </c>
      <c r="D4401" s="29" t="s">
        <v>26</v>
      </c>
      <c r="E4401" s="28">
        <v>80000</v>
      </c>
      <c r="F4401" s="29" t="s">
        <v>19</v>
      </c>
      <c r="G4401" s="28">
        <v>84053</v>
      </c>
      <c r="H4401" s="29" t="s">
        <v>122</v>
      </c>
      <c r="I4401" s="28">
        <v>100</v>
      </c>
      <c r="J4401" s="29" t="s">
        <v>122</v>
      </c>
      <c r="K4401" s="29" t="s">
        <v>16</v>
      </c>
      <c r="L4401" s="29" t="str">
        <f>_xlfn.XLOOKUP($D4401,mapping!$B$2:$B$124,mapping!$A$2:$A$124,,0)</f>
        <v>Data Engineer</v>
      </c>
      <c r="M4401" s="29" t="str">
        <f>_xlfn.XLOOKUP($C4401,mapping!$J$2:$J$5,mapping!$K$2:$K$5,,0)</f>
        <v>Full-Time</v>
      </c>
      <c r="N4401" s="29" t="str">
        <f>_xlfn.XLOOKUP($B4401,mapping!$G$2:$G$5,mapping!$H$2:$H$5,,0)</f>
        <v>Mid-Level</v>
      </c>
      <c r="O4401" s="29" t="str">
        <f>_xlfn.XLOOKUP($J4401,mapping!$D$2:$D$56,mapping!$E$2:$E$56,,0)</f>
        <v>Greece</v>
      </c>
      <c r="P4401" s="29" t="str">
        <f>_xlfn.XLOOKUP($K4401,mapping!$P$2:$P$4,mapping!$Q$2:$Q$4,,0)</f>
        <v>Medium</v>
      </c>
      <c r="Q4401" s="29" t="str">
        <f>_xlfn.XLOOKUP($I4401,mapping!$M$2:$M$4,mapping!$N$2:$N$4,,0)</f>
        <v>Remote</v>
      </c>
    </row>
    <row r="4402" spans="1:17" x14ac:dyDescent="0.25">
      <c r="A4402" s="28">
        <v>2023</v>
      </c>
      <c r="B4402" s="29" t="s">
        <v>21</v>
      </c>
      <c r="C4402" s="29" t="s">
        <v>12</v>
      </c>
      <c r="D4402" s="29" t="s">
        <v>26</v>
      </c>
      <c r="E4402" s="28">
        <v>129300</v>
      </c>
      <c r="F4402" s="29" t="s">
        <v>14</v>
      </c>
      <c r="G4402" s="28">
        <v>129300</v>
      </c>
      <c r="H4402" s="29" t="s">
        <v>17</v>
      </c>
      <c r="I4402" s="28">
        <v>0</v>
      </c>
      <c r="J4402" s="29" t="s">
        <v>17</v>
      </c>
      <c r="K4402" s="29" t="s">
        <v>16</v>
      </c>
      <c r="L4402" s="29" t="str">
        <f>_xlfn.XLOOKUP($D4402,mapping!$B$2:$B$124,mapping!$A$2:$A$124,,0)</f>
        <v>Data Engineer</v>
      </c>
      <c r="M4402" s="29" t="str">
        <f>_xlfn.XLOOKUP($C4402,mapping!$J$2:$J$5,mapping!$K$2:$K$5,,0)</f>
        <v>Full-Time</v>
      </c>
      <c r="N4402" s="29" t="str">
        <f>_xlfn.XLOOKUP($B4402,mapping!$G$2:$G$5,mapping!$H$2:$H$5,,0)</f>
        <v>Senior</v>
      </c>
      <c r="O4402" s="29" t="str">
        <f>_xlfn.XLOOKUP($J4402,mapping!$D$2:$D$56,mapping!$E$2:$E$56,,0)</f>
        <v>United States</v>
      </c>
      <c r="P4402" s="29" t="str">
        <f>_xlfn.XLOOKUP($K4402,mapping!$P$2:$P$4,mapping!$Q$2:$Q$4,,0)</f>
        <v>Medium</v>
      </c>
      <c r="Q4402" s="29" t="str">
        <f>_xlfn.XLOOKUP($I4402,mapping!$M$2:$M$4,mapping!$N$2:$N$4,,0)</f>
        <v>On-site</v>
      </c>
    </row>
    <row r="4403" spans="1:17" x14ac:dyDescent="0.25">
      <c r="A4403" s="28">
        <v>2024</v>
      </c>
      <c r="B4403" s="29" t="s">
        <v>21</v>
      </c>
      <c r="C4403" s="29" t="s">
        <v>12</v>
      </c>
      <c r="D4403" s="29" t="s">
        <v>22</v>
      </c>
      <c r="E4403" s="28">
        <v>245000</v>
      </c>
      <c r="F4403" s="29" t="s">
        <v>14</v>
      </c>
      <c r="G4403" s="28">
        <v>245000</v>
      </c>
      <c r="H4403" s="29" t="s">
        <v>17</v>
      </c>
      <c r="I4403" s="28">
        <v>0</v>
      </c>
      <c r="J4403" s="29" t="s">
        <v>17</v>
      </c>
      <c r="K4403" s="29" t="s">
        <v>16</v>
      </c>
      <c r="L4403" s="29" t="str">
        <f>_xlfn.XLOOKUP($D4403,mapping!$B$2:$B$124,mapping!$A$2:$A$124,,0)</f>
        <v>Data Scientist</v>
      </c>
      <c r="M4403" s="29" t="str">
        <f>_xlfn.XLOOKUP($C4403,mapping!$J$2:$J$5,mapping!$K$2:$K$5,,0)</f>
        <v>Full-Time</v>
      </c>
      <c r="N4403" s="29" t="str">
        <f>_xlfn.XLOOKUP($B4403,mapping!$G$2:$G$5,mapping!$H$2:$H$5,,0)</f>
        <v>Senior</v>
      </c>
      <c r="O4403" s="29" t="str">
        <f>_xlfn.XLOOKUP($J4403,mapping!$D$2:$D$56,mapping!$E$2:$E$56,,0)</f>
        <v>United States</v>
      </c>
      <c r="P4403" s="29" t="str">
        <f>_xlfn.XLOOKUP($K4403,mapping!$P$2:$P$4,mapping!$Q$2:$Q$4,,0)</f>
        <v>Medium</v>
      </c>
      <c r="Q4403" s="29" t="str">
        <f>_xlfn.XLOOKUP($I4403,mapping!$M$2:$M$4,mapping!$N$2:$N$4,,0)</f>
        <v>On-site</v>
      </c>
    </row>
    <row r="4404" spans="1:17" x14ac:dyDescent="0.25">
      <c r="A4404" s="28">
        <v>2023</v>
      </c>
      <c r="B4404" s="29" t="s">
        <v>21</v>
      </c>
      <c r="C4404" s="29" t="s">
        <v>12</v>
      </c>
      <c r="D4404" s="29" t="s">
        <v>62</v>
      </c>
      <c r="E4404" s="28">
        <v>78800</v>
      </c>
      <c r="F4404" s="29" t="s">
        <v>14</v>
      </c>
      <c r="G4404" s="28">
        <v>78800</v>
      </c>
      <c r="H4404" s="29" t="s">
        <v>17</v>
      </c>
      <c r="I4404" s="28">
        <v>0</v>
      </c>
      <c r="J4404" s="29" t="s">
        <v>17</v>
      </c>
      <c r="K4404" s="29" t="s">
        <v>16</v>
      </c>
      <c r="L4404" s="29" t="str">
        <f>_xlfn.XLOOKUP($D4404,mapping!$B$2:$B$124,mapping!$A$2:$A$124,,0)</f>
        <v>Business Intelligence</v>
      </c>
      <c r="M4404" s="29" t="str">
        <f>_xlfn.XLOOKUP($C4404,mapping!$J$2:$J$5,mapping!$K$2:$K$5,,0)</f>
        <v>Full-Time</v>
      </c>
      <c r="N4404" s="29" t="str">
        <f>_xlfn.XLOOKUP($B4404,mapping!$G$2:$G$5,mapping!$H$2:$H$5,,0)</f>
        <v>Senior</v>
      </c>
      <c r="O4404" s="29" t="str">
        <f>_xlfn.XLOOKUP($J4404,mapping!$D$2:$D$56,mapping!$E$2:$E$56,,0)</f>
        <v>United States</v>
      </c>
      <c r="P4404" s="29" t="str">
        <f>_xlfn.XLOOKUP($K4404,mapping!$P$2:$P$4,mapping!$Q$2:$Q$4,,0)</f>
        <v>Medium</v>
      </c>
      <c r="Q4404" s="29" t="str">
        <f>_xlfn.XLOOKUP($I4404,mapping!$M$2:$M$4,mapping!$N$2:$N$4,,0)</f>
        <v>On-site</v>
      </c>
    </row>
    <row r="4405" spans="1:17" x14ac:dyDescent="0.25">
      <c r="A4405" s="28">
        <v>2023</v>
      </c>
      <c r="B4405" s="29" t="s">
        <v>21</v>
      </c>
      <c r="C4405" s="29" t="s">
        <v>12</v>
      </c>
      <c r="D4405" s="29" t="s">
        <v>108</v>
      </c>
      <c r="E4405" s="28">
        <v>129100</v>
      </c>
      <c r="F4405" s="29" t="s">
        <v>14</v>
      </c>
      <c r="G4405" s="28">
        <v>129100</v>
      </c>
      <c r="H4405" s="29" t="s">
        <v>17</v>
      </c>
      <c r="I4405" s="28">
        <v>0</v>
      </c>
      <c r="J4405" s="29" t="s">
        <v>17</v>
      </c>
      <c r="K4405" s="29" t="s">
        <v>16</v>
      </c>
      <c r="L4405" s="29" t="str">
        <f>_xlfn.XLOOKUP($D4405,mapping!$B$2:$B$124,mapping!$A$2:$A$124,,0)</f>
        <v>Data Engineer</v>
      </c>
      <c r="M4405" s="29" t="str">
        <f>_xlfn.XLOOKUP($C4405,mapping!$J$2:$J$5,mapping!$K$2:$K$5,,0)</f>
        <v>Full-Time</v>
      </c>
      <c r="N4405" s="29" t="str">
        <f>_xlfn.XLOOKUP($B4405,mapping!$G$2:$G$5,mapping!$H$2:$H$5,,0)</f>
        <v>Senior</v>
      </c>
      <c r="O4405" s="29" t="str">
        <f>_xlfn.XLOOKUP($J4405,mapping!$D$2:$D$56,mapping!$E$2:$E$56,,0)</f>
        <v>United States</v>
      </c>
      <c r="P4405" s="29" t="str">
        <f>_xlfn.XLOOKUP($K4405,mapping!$P$2:$P$4,mapping!$Q$2:$Q$4,,0)</f>
        <v>Medium</v>
      </c>
      <c r="Q4405" s="29" t="str">
        <f>_xlfn.XLOOKUP($I4405,mapping!$M$2:$M$4,mapping!$N$2:$N$4,,0)</f>
        <v>On-site</v>
      </c>
    </row>
    <row r="4406" spans="1:17" x14ac:dyDescent="0.25">
      <c r="A4406" s="28">
        <v>2023</v>
      </c>
      <c r="B4406" s="29" t="s">
        <v>29</v>
      </c>
      <c r="C4406" s="29" t="s">
        <v>12</v>
      </c>
      <c r="D4406" s="29" t="s">
        <v>26</v>
      </c>
      <c r="E4406" s="28">
        <v>52500</v>
      </c>
      <c r="F4406" s="29" t="s">
        <v>14</v>
      </c>
      <c r="G4406" s="28">
        <v>52500</v>
      </c>
      <c r="H4406" s="29" t="s">
        <v>17</v>
      </c>
      <c r="I4406" s="28">
        <v>0</v>
      </c>
      <c r="J4406" s="29" t="s">
        <v>17</v>
      </c>
      <c r="K4406" s="29" t="s">
        <v>16</v>
      </c>
      <c r="L4406" s="29" t="str">
        <f>_xlfn.XLOOKUP($D4406,mapping!$B$2:$B$124,mapping!$A$2:$A$124,,0)</f>
        <v>Data Engineer</v>
      </c>
      <c r="M4406" s="29" t="str">
        <f>_xlfn.XLOOKUP($C4406,mapping!$J$2:$J$5,mapping!$K$2:$K$5,,0)</f>
        <v>Full-Time</v>
      </c>
      <c r="N4406" s="29" t="str">
        <f>_xlfn.XLOOKUP($B4406,mapping!$G$2:$G$5,mapping!$H$2:$H$5,,0)</f>
        <v>Junior</v>
      </c>
      <c r="O4406" s="29" t="str">
        <f>_xlfn.XLOOKUP($J4406,mapping!$D$2:$D$56,mapping!$E$2:$E$56,,0)</f>
        <v>United States</v>
      </c>
      <c r="P4406" s="29" t="str">
        <f>_xlfn.XLOOKUP($K4406,mapping!$P$2:$P$4,mapping!$Q$2:$Q$4,,0)</f>
        <v>Medium</v>
      </c>
      <c r="Q4406" s="29" t="str">
        <f>_xlfn.XLOOKUP($I4406,mapping!$M$2:$M$4,mapping!$N$2:$N$4,,0)</f>
        <v>On-site</v>
      </c>
    </row>
    <row r="4407" spans="1:17" x14ac:dyDescent="0.25">
      <c r="A4407" s="28">
        <v>2023</v>
      </c>
      <c r="B4407" s="29" t="s">
        <v>21</v>
      </c>
      <c r="C4407" s="29" t="s">
        <v>12</v>
      </c>
      <c r="D4407" s="29" t="s">
        <v>18</v>
      </c>
      <c r="E4407" s="28">
        <v>190000</v>
      </c>
      <c r="F4407" s="29" t="s">
        <v>14</v>
      </c>
      <c r="G4407" s="28">
        <v>190000</v>
      </c>
      <c r="H4407" s="29" t="s">
        <v>17</v>
      </c>
      <c r="I4407" s="28">
        <v>0</v>
      </c>
      <c r="J4407" s="29" t="s">
        <v>17</v>
      </c>
      <c r="K4407" s="29" t="s">
        <v>16</v>
      </c>
      <c r="L4407" s="29" t="str">
        <f>_xlfn.XLOOKUP($D4407,mapping!$B$2:$B$124,mapping!$A$2:$A$124,,0)</f>
        <v>Machine Learning Engineer</v>
      </c>
      <c r="M4407" s="29" t="str">
        <f>_xlfn.XLOOKUP($C4407,mapping!$J$2:$J$5,mapping!$K$2:$K$5,,0)</f>
        <v>Full-Time</v>
      </c>
      <c r="N4407" s="29" t="str">
        <f>_xlfn.XLOOKUP($B4407,mapping!$G$2:$G$5,mapping!$H$2:$H$5,,0)</f>
        <v>Senior</v>
      </c>
      <c r="O4407" s="29" t="str">
        <f>_xlfn.XLOOKUP($J4407,mapping!$D$2:$D$56,mapping!$E$2:$E$56,,0)</f>
        <v>United States</v>
      </c>
      <c r="P4407" s="29" t="str">
        <f>_xlfn.XLOOKUP($K4407,mapping!$P$2:$P$4,mapping!$Q$2:$Q$4,,0)</f>
        <v>Medium</v>
      </c>
      <c r="Q4407" s="29" t="str">
        <f>_xlfn.XLOOKUP($I4407,mapping!$M$2:$M$4,mapping!$N$2:$N$4,,0)</f>
        <v>On-site</v>
      </c>
    </row>
    <row r="4408" spans="1:17" x14ac:dyDescent="0.25">
      <c r="A4408" s="28">
        <v>2023</v>
      </c>
      <c r="B4408" s="29" t="s">
        <v>21</v>
      </c>
      <c r="C4408" s="29" t="s">
        <v>12</v>
      </c>
      <c r="D4408" s="29" t="s">
        <v>180</v>
      </c>
      <c r="E4408" s="28">
        <v>115000</v>
      </c>
      <c r="F4408" s="29" t="s">
        <v>14</v>
      </c>
      <c r="G4408" s="28">
        <v>115000</v>
      </c>
      <c r="H4408" s="29" t="s">
        <v>213</v>
      </c>
      <c r="I4408" s="28">
        <v>100</v>
      </c>
      <c r="J4408" s="29" t="s">
        <v>214</v>
      </c>
      <c r="K4408" s="29" t="s">
        <v>56</v>
      </c>
      <c r="L4408" s="29" t="str">
        <f>_xlfn.XLOOKUP($D4408,mapping!$B$2:$B$124,mapping!$A$2:$A$124,,0)</f>
        <v>Machine Learning Engineer</v>
      </c>
      <c r="M4408" s="29" t="str">
        <f>_xlfn.XLOOKUP($C4408,mapping!$J$2:$J$5,mapping!$K$2:$K$5,,0)</f>
        <v>Full-Time</v>
      </c>
      <c r="N4408" s="29" t="str">
        <f>_xlfn.XLOOKUP($B4408,mapping!$G$2:$G$5,mapping!$H$2:$H$5,,0)</f>
        <v>Senior</v>
      </c>
      <c r="O4408" s="29" t="str">
        <f>_xlfn.XLOOKUP($J4408,mapping!$D$2:$D$56,mapping!$E$2:$E$56,,0)</f>
        <v>Israel</v>
      </c>
      <c r="P4408" s="29" t="str">
        <f>_xlfn.XLOOKUP($K4408,mapping!$P$2:$P$4,mapping!$Q$2:$Q$4,,0)</f>
        <v>Small</v>
      </c>
      <c r="Q4408" s="29" t="str">
        <f>_xlfn.XLOOKUP($I4408,mapping!$M$2:$M$4,mapping!$N$2:$N$4,,0)</f>
        <v>Remote</v>
      </c>
    </row>
    <row r="4409" spans="1:17" x14ac:dyDescent="0.25">
      <c r="A4409" s="28">
        <v>2023</v>
      </c>
      <c r="B4409" s="29" t="s">
        <v>21</v>
      </c>
      <c r="C4409" s="29" t="s">
        <v>12</v>
      </c>
      <c r="D4409" s="29" t="s">
        <v>63</v>
      </c>
      <c r="E4409" s="28">
        <v>215000</v>
      </c>
      <c r="F4409" s="29" t="s">
        <v>14</v>
      </c>
      <c r="G4409" s="28">
        <v>215000</v>
      </c>
      <c r="H4409" s="29" t="s">
        <v>17</v>
      </c>
      <c r="I4409" s="28">
        <v>100</v>
      </c>
      <c r="J4409" s="29" t="s">
        <v>17</v>
      </c>
      <c r="K4409" s="29" t="s">
        <v>16</v>
      </c>
      <c r="L4409" s="29" t="str">
        <f>_xlfn.XLOOKUP($D4409,mapping!$B$2:$B$124,mapping!$A$2:$A$124,,0)</f>
        <v>Data Architect</v>
      </c>
      <c r="M4409" s="29" t="str">
        <f>_xlfn.XLOOKUP($C4409,mapping!$J$2:$J$5,mapping!$K$2:$K$5,,0)</f>
        <v>Full-Time</v>
      </c>
      <c r="N4409" s="29" t="str">
        <f>_xlfn.XLOOKUP($B4409,mapping!$G$2:$G$5,mapping!$H$2:$H$5,,0)</f>
        <v>Senior</v>
      </c>
      <c r="O4409" s="29" t="str">
        <f>_xlfn.XLOOKUP($J4409,mapping!$D$2:$D$56,mapping!$E$2:$E$56,,0)</f>
        <v>United States</v>
      </c>
      <c r="P4409" s="29" t="str">
        <f>_xlfn.XLOOKUP($K4409,mapping!$P$2:$P$4,mapping!$Q$2:$Q$4,,0)</f>
        <v>Medium</v>
      </c>
      <c r="Q4409" s="29" t="str">
        <f>_xlfn.XLOOKUP($I4409,mapping!$M$2:$M$4,mapping!$N$2:$N$4,,0)</f>
        <v>Remote</v>
      </c>
    </row>
    <row r="4410" spans="1:17" x14ac:dyDescent="0.25">
      <c r="A4410" s="28">
        <v>2022</v>
      </c>
      <c r="B4410" s="29" t="s">
        <v>21</v>
      </c>
      <c r="C4410" s="29" t="s">
        <v>12</v>
      </c>
      <c r="D4410" s="29" t="s">
        <v>22</v>
      </c>
      <c r="E4410" s="28">
        <v>80000</v>
      </c>
      <c r="F4410" s="29" t="s">
        <v>14</v>
      </c>
      <c r="G4410" s="28">
        <v>80000</v>
      </c>
      <c r="H4410" s="29" t="s">
        <v>17</v>
      </c>
      <c r="I4410" s="28">
        <v>0</v>
      </c>
      <c r="J4410" s="29" t="s">
        <v>17</v>
      </c>
      <c r="K4410" s="29" t="s">
        <v>16</v>
      </c>
      <c r="L4410" s="29" t="str">
        <f>_xlfn.XLOOKUP($D4410,mapping!$B$2:$B$124,mapping!$A$2:$A$124,,0)</f>
        <v>Data Scientist</v>
      </c>
      <c r="M4410" s="29" t="str">
        <f>_xlfn.XLOOKUP($C4410,mapping!$J$2:$J$5,mapping!$K$2:$K$5,,0)</f>
        <v>Full-Time</v>
      </c>
      <c r="N4410" s="29" t="str">
        <f>_xlfn.XLOOKUP($B4410,mapping!$G$2:$G$5,mapping!$H$2:$H$5,,0)</f>
        <v>Senior</v>
      </c>
      <c r="O4410" s="29" t="str">
        <f>_xlfn.XLOOKUP($J4410,mapping!$D$2:$D$56,mapping!$E$2:$E$56,,0)</f>
        <v>United States</v>
      </c>
      <c r="P4410" s="29" t="str">
        <f>_xlfn.XLOOKUP($K4410,mapping!$P$2:$P$4,mapping!$Q$2:$Q$4,,0)</f>
        <v>Medium</v>
      </c>
      <c r="Q4410" s="29" t="str">
        <f>_xlfn.XLOOKUP($I4410,mapping!$M$2:$M$4,mapping!$N$2:$N$4,,0)</f>
        <v>On-site</v>
      </c>
    </row>
    <row r="4411" spans="1:17" x14ac:dyDescent="0.25">
      <c r="A4411" s="28">
        <v>2023</v>
      </c>
      <c r="B4411" s="29" t="s">
        <v>11</v>
      </c>
      <c r="C4411" s="29" t="s">
        <v>12</v>
      </c>
      <c r="D4411" s="29" t="s">
        <v>22</v>
      </c>
      <c r="E4411" s="28">
        <v>90000</v>
      </c>
      <c r="F4411" s="29" t="s">
        <v>27</v>
      </c>
      <c r="G4411" s="28">
        <v>110736</v>
      </c>
      <c r="H4411" s="29" t="s">
        <v>28</v>
      </c>
      <c r="I4411" s="28">
        <v>0</v>
      </c>
      <c r="J4411" s="29" t="s">
        <v>28</v>
      </c>
      <c r="K4411" s="29" t="s">
        <v>16</v>
      </c>
      <c r="L4411" s="29" t="str">
        <f>_xlfn.XLOOKUP($D4411,mapping!$B$2:$B$124,mapping!$A$2:$A$124,,0)</f>
        <v>Data Scientist</v>
      </c>
      <c r="M4411" s="29" t="str">
        <f>_xlfn.XLOOKUP($C4411,mapping!$J$2:$J$5,mapping!$K$2:$K$5,,0)</f>
        <v>Full-Time</v>
      </c>
      <c r="N4411" s="29" t="str">
        <f>_xlfn.XLOOKUP($B4411,mapping!$G$2:$G$5,mapping!$H$2:$H$5,,0)</f>
        <v>Mid-Level</v>
      </c>
      <c r="O4411" s="29" t="str">
        <f>_xlfn.XLOOKUP($J4411,mapping!$D$2:$D$56,mapping!$E$2:$E$56,,0)</f>
        <v>United Kingdom</v>
      </c>
      <c r="P4411" s="29" t="str">
        <f>_xlfn.XLOOKUP($K4411,mapping!$P$2:$P$4,mapping!$Q$2:$Q$4,,0)</f>
        <v>Medium</v>
      </c>
      <c r="Q4411" s="29" t="str">
        <f>_xlfn.XLOOKUP($I4411,mapping!$M$2:$M$4,mapping!$N$2:$N$4,,0)</f>
        <v>On-site</v>
      </c>
    </row>
    <row r="4412" spans="1:17" x14ac:dyDescent="0.25">
      <c r="A4412" s="28">
        <v>2024</v>
      </c>
      <c r="B4412" s="29" t="s">
        <v>21</v>
      </c>
      <c r="C4412" s="29" t="s">
        <v>12</v>
      </c>
      <c r="D4412" s="29" t="s">
        <v>107</v>
      </c>
      <c r="E4412" s="28">
        <v>80000</v>
      </c>
      <c r="F4412" s="29" t="s">
        <v>14</v>
      </c>
      <c r="G4412" s="28">
        <v>80000</v>
      </c>
      <c r="H4412" s="29" t="s">
        <v>17</v>
      </c>
      <c r="I4412" s="28">
        <v>0</v>
      </c>
      <c r="J4412" s="29" t="s">
        <v>17</v>
      </c>
      <c r="K4412" s="29" t="s">
        <v>16</v>
      </c>
      <c r="L4412" s="29" t="str">
        <f>_xlfn.XLOOKUP($D4412,mapping!$B$2:$B$124,mapping!$A$2:$A$124,,0)</f>
        <v>Data Scientist</v>
      </c>
      <c r="M4412" s="29" t="str">
        <f>_xlfn.XLOOKUP($C4412,mapping!$J$2:$J$5,mapping!$K$2:$K$5,,0)</f>
        <v>Full-Time</v>
      </c>
      <c r="N4412" s="29" t="str">
        <f>_xlfn.XLOOKUP($B4412,mapping!$G$2:$G$5,mapping!$H$2:$H$5,,0)</f>
        <v>Senior</v>
      </c>
      <c r="O4412" s="29" t="str">
        <f>_xlfn.XLOOKUP($J4412,mapping!$D$2:$D$56,mapping!$E$2:$E$56,,0)</f>
        <v>United States</v>
      </c>
      <c r="P4412" s="29" t="str">
        <f>_xlfn.XLOOKUP($K4412,mapping!$P$2:$P$4,mapping!$Q$2:$Q$4,,0)</f>
        <v>Medium</v>
      </c>
      <c r="Q4412" s="29" t="str">
        <f>_xlfn.XLOOKUP($I4412,mapping!$M$2:$M$4,mapping!$N$2:$N$4,,0)</f>
        <v>On-site</v>
      </c>
    </row>
    <row r="4413" spans="1:17" x14ac:dyDescent="0.25">
      <c r="A4413" s="28">
        <v>2024</v>
      </c>
      <c r="B4413" s="29" t="s">
        <v>11</v>
      </c>
      <c r="C4413" s="29" t="s">
        <v>12</v>
      </c>
      <c r="D4413" s="29" t="s">
        <v>34</v>
      </c>
      <c r="E4413" s="28">
        <v>195200</v>
      </c>
      <c r="F4413" s="29" t="s">
        <v>14</v>
      </c>
      <c r="G4413" s="28">
        <v>195200</v>
      </c>
      <c r="H4413" s="29" t="s">
        <v>17</v>
      </c>
      <c r="I4413" s="28">
        <v>0</v>
      </c>
      <c r="J4413" s="29" t="s">
        <v>17</v>
      </c>
      <c r="K4413" s="29" t="s">
        <v>33</v>
      </c>
      <c r="L4413" s="29" t="str">
        <f>_xlfn.XLOOKUP($D4413,mapping!$B$2:$B$124,mapping!$A$2:$A$124,,0)</f>
        <v>Researcher</v>
      </c>
      <c r="M4413" s="29" t="str">
        <f>_xlfn.XLOOKUP($C4413,mapping!$J$2:$J$5,mapping!$K$2:$K$5,,0)</f>
        <v>Full-Time</v>
      </c>
      <c r="N4413" s="29" t="str">
        <f>_xlfn.XLOOKUP($B4413,mapping!$G$2:$G$5,mapping!$H$2:$H$5,,0)</f>
        <v>Mid-Level</v>
      </c>
      <c r="O4413" s="29" t="str">
        <f>_xlfn.XLOOKUP($J4413,mapping!$D$2:$D$56,mapping!$E$2:$E$56,,0)</f>
        <v>United States</v>
      </c>
      <c r="P4413" s="29" t="str">
        <f>_xlfn.XLOOKUP($K4413,mapping!$P$2:$P$4,mapping!$Q$2:$Q$4,,0)</f>
        <v>Large</v>
      </c>
      <c r="Q4413" s="29" t="str">
        <f>_xlfn.XLOOKUP($I4413,mapping!$M$2:$M$4,mapping!$N$2:$N$4,,0)</f>
        <v>On-site</v>
      </c>
    </row>
    <row r="4414" spans="1:17" x14ac:dyDescent="0.25">
      <c r="A4414" s="28">
        <v>2024</v>
      </c>
      <c r="B4414" s="29" t="s">
        <v>21</v>
      </c>
      <c r="C4414" s="29" t="s">
        <v>12</v>
      </c>
      <c r="D4414" s="29" t="s">
        <v>63</v>
      </c>
      <c r="E4414" s="28">
        <v>135000</v>
      </c>
      <c r="F4414" s="29" t="s">
        <v>94</v>
      </c>
      <c r="G4414" s="28">
        <v>103846</v>
      </c>
      <c r="H4414" s="29" t="s">
        <v>45</v>
      </c>
      <c r="I4414" s="28">
        <v>100</v>
      </c>
      <c r="J4414" s="29" t="s">
        <v>45</v>
      </c>
      <c r="K4414" s="29" t="s">
        <v>16</v>
      </c>
      <c r="L4414" s="29" t="str">
        <f>_xlfn.XLOOKUP($D4414,mapping!$B$2:$B$124,mapping!$A$2:$A$124,,0)</f>
        <v>Data Architect</v>
      </c>
      <c r="M4414" s="29" t="str">
        <f>_xlfn.XLOOKUP($C4414,mapping!$J$2:$J$5,mapping!$K$2:$K$5,,0)</f>
        <v>Full-Time</v>
      </c>
      <c r="N4414" s="29" t="str">
        <f>_xlfn.XLOOKUP($B4414,mapping!$G$2:$G$5,mapping!$H$2:$H$5,,0)</f>
        <v>Senior</v>
      </c>
      <c r="O4414" s="29" t="str">
        <f>_xlfn.XLOOKUP($J4414,mapping!$D$2:$D$56,mapping!$E$2:$E$56,,0)</f>
        <v>Canada</v>
      </c>
      <c r="P4414" s="29" t="str">
        <f>_xlfn.XLOOKUP($K4414,mapping!$P$2:$P$4,mapping!$Q$2:$Q$4,,0)</f>
        <v>Medium</v>
      </c>
      <c r="Q4414" s="29" t="str">
        <f>_xlfn.XLOOKUP($I4414,mapping!$M$2:$M$4,mapping!$N$2:$N$4,,0)</f>
        <v>Remote</v>
      </c>
    </row>
    <row r="4415" spans="1:17" x14ac:dyDescent="0.25">
      <c r="A4415" s="28">
        <v>2023</v>
      </c>
      <c r="B4415" s="29" t="s">
        <v>21</v>
      </c>
      <c r="C4415" s="29" t="s">
        <v>12</v>
      </c>
      <c r="D4415" s="29" t="s">
        <v>23</v>
      </c>
      <c r="E4415" s="28">
        <v>156400</v>
      </c>
      <c r="F4415" s="29" t="s">
        <v>14</v>
      </c>
      <c r="G4415" s="28">
        <v>156400</v>
      </c>
      <c r="H4415" s="29" t="s">
        <v>17</v>
      </c>
      <c r="I4415" s="28">
        <v>100</v>
      </c>
      <c r="J4415" s="29" t="s">
        <v>17</v>
      </c>
      <c r="K4415" s="29" t="s">
        <v>16</v>
      </c>
      <c r="L4415" s="29" t="str">
        <f>_xlfn.XLOOKUP($D4415,mapping!$B$2:$B$124,mapping!$A$2:$A$124,,0)</f>
        <v>Researcher</v>
      </c>
      <c r="M4415" s="29" t="str">
        <f>_xlfn.XLOOKUP($C4415,mapping!$J$2:$J$5,mapping!$K$2:$K$5,,0)</f>
        <v>Full-Time</v>
      </c>
      <c r="N4415" s="29" t="str">
        <f>_xlfn.XLOOKUP($B4415,mapping!$G$2:$G$5,mapping!$H$2:$H$5,,0)</f>
        <v>Senior</v>
      </c>
      <c r="O4415" s="29" t="str">
        <f>_xlfn.XLOOKUP($J4415,mapping!$D$2:$D$56,mapping!$E$2:$E$56,,0)</f>
        <v>United States</v>
      </c>
      <c r="P4415" s="29" t="str">
        <f>_xlfn.XLOOKUP($K4415,mapping!$P$2:$P$4,mapping!$Q$2:$Q$4,,0)</f>
        <v>Medium</v>
      </c>
      <c r="Q4415" s="29" t="str">
        <f>_xlfn.XLOOKUP($I4415,mapping!$M$2:$M$4,mapping!$N$2:$N$4,,0)</f>
        <v>Remote</v>
      </c>
    </row>
    <row r="4416" spans="1:17" x14ac:dyDescent="0.25">
      <c r="A4416" s="28">
        <v>2023</v>
      </c>
      <c r="B4416" s="29" t="s">
        <v>11</v>
      </c>
      <c r="C4416" s="29" t="s">
        <v>12</v>
      </c>
      <c r="D4416" s="29" t="s">
        <v>62</v>
      </c>
      <c r="E4416" s="28">
        <v>65800</v>
      </c>
      <c r="F4416" s="29" t="s">
        <v>14</v>
      </c>
      <c r="G4416" s="28">
        <v>65800</v>
      </c>
      <c r="H4416" s="29" t="s">
        <v>17</v>
      </c>
      <c r="I4416" s="28">
        <v>0</v>
      </c>
      <c r="J4416" s="29" t="s">
        <v>17</v>
      </c>
      <c r="K4416" s="29" t="s">
        <v>33</v>
      </c>
      <c r="L4416" s="29" t="str">
        <f>_xlfn.XLOOKUP($D4416,mapping!$B$2:$B$124,mapping!$A$2:$A$124,,0)</f>
        <v>Business Intelligence</v>
      </c>
      <c r="M4416" s="29" t="str">
        <f>_xlfn.XLOOKUP($C4416,mapping!$J$2:$J$5,mapping!$K$2:$K$5,,0)</f>
        <v>Full-Time</v>
      </c>
      <c r="N4416" s="29" t="str">
        <f>_xlfn.XLOOKUP($B4416,mapping!$G$2:$G$5,mapping!$H$2:$H$5,,0)</f>
        <v>Mid-Level</v>
      </c>
      <c r="O4416" s="29" t="str">
        <f>_xlfn.XLOOKUP($J4416,mapping!$D$2:$D$56,mapping!$E$2:$E$56,,0)</f>
        <v>United States</v>
      </c>
      <c r="P4416" s="29" t="str">
        <f>_xlfn.XLOOKUP($K4416,mapping!$P$2:$P$4,mapping!$Q$2:$Q$4,,0)</f>
        <v>Large</v>
      </c>
      <c r="Q4416" s="29" t="str">
        <f>_xlfn.XLOOKUP($I4416,mapping!$M$2:$M$4,mapping!$N$2:$N$4,,0)</f>
        <v>On-site</v>
      </c>
    </row>
    <row r="4417" spans="1:17" x14ac:dyDescent="0.25">
      <c r="A4417" s="28">
        <v>2023</v>
      </c>
      <c r="B4417" s="29" t="s">
        <v>11</v>
      </c>
      <c r="C4417" s="29" t="s">
        <v>12</v>
      </c>
      <c r="D4417" s="29" t="s">
        <v>57</v>
      </c>
      <c r="E4417" s="28">
        <v>223600</v>
      </c>
      <c r="F4417" s="29" t="s">
        <v>14</v>
      </c>
      <c r="G4417" s="28">
        <v>223600</v>
      </c>
      <c r="H4417" s="29" t="s">
        <v>17</v>
      </c>
      <c r="I4417" s="28">
        <v>0</v>
      </c>
      <c r="J4417" s="29" t="s">
        <v>17</v>
      </c>
      <c r="K4417" s="29" t="s">
        <v>33</v>
      </c>
      <c r="L4417" s="29" t="str">
        <f>_xlfn.XLOOKUP($D4417,mapping!$B$2:$B$124,mapping!$A$2:$A$124,,0)</f>
        <v>Data Scientist</v>
      </c>
      <c r="M4417" s="29" t="str">
        <f>_xlfn.XLOOKUP($C4417,mapping!$J$2:$J$5,mapping!$K$2:$K$5,,0)</f>
        <v>Full-Time</v>
      </c>
      <c r="N4417" s="29" t="str">
        <f>_xlfn.XLOOKUP($B4417,mapping!$G$2:$G$5,mapping!$H$2:$H$5,,0)</f>
        <v>Mid-Level</v>
      </c>
      <c r="O4417" s="29" t="str">
        <f>_xlfn.XLOOKUP($J4417,mapping!$D$2:$D$56,mapping!$E$2:$E$56,,0)</f>
        <v>United States</v>
      </c>
      <c r="P4417" s="29" t="str">
        <f>_xlfn.XLOOKUP($K4417,mapping!$P$2:$P$4,mapping!$Q$2:$Q$4,,0)</f>
        <v>Large</v>
      </c>
      <c r="Q4417" s="29" t="str">
        <f>_xlfn.XLOOKUP($I4417,mapping!$M$2:$M$4,mapping!$N$2:$N$4,,0)</f>
        <v>On-site</v>
      </c>
    </row>
    <row r="4418" spans="1:17" x14ac:dyDescent="0.25">
      <c r="A4418" s="28">
        <v>2023</v>
      </c>
      <c r="B4418" s="29" t="s">
        <v>21</v>
      </c>
      <c r="C4418" s="29" t="s">
        <v>12</v>
      </c>
      <c r="D4418" s="29" t="s">
        <v>50</v>
      </c>
      <c r="E4418" s="28">
        <v>108308</v>
      </c>
      <c r="F4418" s="29" t="s">
        <v>14</v>
      </c>
      <c r="G4418" s="28">
        <v>108308</v>
      </c>
      <c r="H4418" s="29" t="s">
        <v>17</v>
      </c>
      <c r="I4418" s="28">
        <v>100</v>
      </c>
      <c r="J4418" s="29" t="s">
        <v>17</v>
      </c>
      <c r="K4418" s="29" t="s">
        <v>16</v>
      </c>
      <c r="L4418" s="29" t="str">
        <f>_xlfn.XLOOKUP($D4418,mapping!$B$2:$B$124,mapping!$A$2:$A$124,,0)</f>
        <v>Machine Learning Engineer</v>
      </c>
      <c r="M4418" s="29" t="str">
        <f>_xlfn.XLOOKUP($C4418,mapping!$J$2:$J$5,mapping!$K$2:$K$5,,0)</f>
        <v>Full-Time</v>
      </c>
      <c r="N4418" s="29" t="str">
        <f>_xlfn.XLOOKUP($B4418,mapping!$G$2:$G$5,mapping!$H$2:$H$5,,0)</f>
        <v>Senior</v>
      </c>
      <c r="O4418" s="29" t="str">
        <f>_xlfn.XLOOKUP($J4418,mapping!$D$2:$D$56,mapping!$E$2:$E$56,,0)</f>
        <v>United States</v>
      </c>
      <c r="P4418" s="29" t="str">
        <f>_xlfn.XLOOKUP($K4418,mapping!$P$2:$P$4,mapping!$Q$2:$Q$4,,0)</f>
        <v>Medium</v>
      </c>
      <c r="Q4418" s="29" t="str">
        <f>_xlfn.XLOOKUP($I4418,mapping!$M$2:$M$4,mapping!$N$2:$N$4,,0)</f>
        <v>Remote</v>
      </c>
    </row>
    <row r="4419" spans="1:17" x14ac:dyDescent="0.25">
      <c r="A4419" s="28">
        <v>2024</v>
      </c>
      <c r="B4419" s="29" t="s">
        <v>25</v>
      </c>
      <c r="C4419" s="29" t="s">
        <v>12</v>
      </c>
      <c r="D4419" s="29" t="s">
        <v>18</v>
      </c>
      <c r="E4419" s="28">
        <v>232000</v>
      </c>
      <c r="F4419" s="29" t="s">
        <v>14</v>
      </c>
      <c r="G4419" s="28">
        <v>232000</v>
      </c>
      <c r="H4419" s="29" t="s">
        <v>17</v>
      </c>
      <c r="I4419" s="28">
        <v>0</v>
      </c>
      <c r="J4419" s="29" t="s">
        <v>17</v>
      </c>
      <c r="K4419" s="29" t="s">
        <v>16</v>
      </c>
      <c r="L4419" s="29" t="str">
        <f>_xlfn.XLOOKUP($D4419,mapping!$B$2:$B$124,mapping!$A$2:$A$124,,0)</f>
        <v>Machine Learning Engineer</v>
      </c>
      <c r="M4419" s="29" t="str">
        <f>_xlfn.XLOOKUP($C4419,mapping!$J$2:$J$5,mapping!$K$2:$K$5,,0)</f>
        <v>Full-Time</v>
      </c>
      <c r="N4419" s="29" t="str">
        <f>_xlfn.XLOOKUP($B4419,mapping!$G$2:$G$5,mapping!$H$2:$H$5,,0)</f>
        <v>Executive</v>
      </c>
      <c r="O4419" s="29" t="str">
        <f>_xlfn.XLOOKUP($J4419,mapping!$D$2:$D$56,mapping!$E$2:$E$56,,0)</f>
        <v>United States</v>
      </c>
      <c r="P4419" s="29" t="str">
        <f>_xlfn.XLOOKUP($K4419,mapping!$P$2:$P$4,mapping!$Q$2:$Q$4,,0)</f>
        <v>Medium</v>
      </c>
      <c r="Q4419" s="29" t="str">
        <f>_xlfn.XLOOKUP($I4419,mapping!$M$2:$M$4,mapping!$N$2:$N$4,,0)</f>
        <v>On-site</v>
      </c>
    </row>
    <row r="4420" spans="1:17" x14ac:dyDescent="0.25">
      <c r="A4420" s="28">
        <v>2023</v>
      </c>
      <c r="B4420" s="29" t="s">
        <v>25</v>
      </c>
      <c r="C4420" s="29" t="s">
        <v>12</v>
      </c>
      <c r="D4420" s="29" t="s">
        <v>26</v>
      </c>
      <c r="E4420" s="28">
        <v>145000</v>
      </c>
      <c r="F4420" s="29" t="s">
        <v>14</v>
      </c>
      <c r="G4420" s="28">
        <v>145000</v>
      </c>
      <c r="H4420" s="29" t="s">
        <v>17</v>
      </c>
      <c r="I4420" s="28">
        <v>0</v>
      </c>
      <c r="J4420" s="29" t="s">
        <v>17</v>
      </c>
      <c r="K4420" s="29" t="s">
        <v>16</v>
      </c>
      <c r="L4420" s="29" t="str">
        <f>_xlfn.XLOOKUP($D4420,mapping!$B$2:$B$124,mapping!$A$2:$A$124,,0)</f>
        <v>Data Engineer</v>
      </c>
      <c r="M4420" s="29" t="str">
        <f>_xlfn.XLOOKUP($C4420,mapping!$J$2:$J$5,mapping!$K$2:$K$5,,0)</f>
        <v>Full-Time</v>
      </c>
      <c r="N4420" s="29" t="str">
        <f>_xlfn.XLOOKUP($B4420,mapping!$G$2:$G$5,mapping!$H$2:$H$5,,0)</f>
        <v>Executive</v>
      </c>
      <c r="O4420" s="29" t="str">
        <f>_xlfn.XLOOKUP($J4420,mapping!$D$2:$D$56,mapping!$E$2:$E$56,,0)</f>
        <v>United States</v>
      </c>
      <c r="P4420" s="29" t="str">
        <f>_xlfn.XLOOKUP($K4420,mapping!$P$2:$P$4,mapping!$Q$2:$Q$4,,0)</f>
        <v>Medium</v>
      </c>
      <c r="Q4420" s="29" t="str">
        <f>_xlfn.XLOOKUP($I4420,mapping!$M$2:$M$4,mapping!$N$2:$N$4,,0)</f>
        <v>On-site</v>
      </c>
    </row>
    <row r="4421" spans="1:17" x14ac:dyDescent="0.25">
      <c r="A4421" s="28">
        <v>2023</v>
      </c>
      <c r="B4421" s="29" t="s">
        <v>21</v>
      </c>
      <c r="C4421" s="29" t="s">
        <v>12</v>
      </c>
      <c r="D4421" s="29" t="s">
        <v>22</v>
      </c>
      <c r="E4421" s="28">
        <v>204500</v>
      </c>
      <c r="F4421" s="29" t="s">
        <v>14</v>
      </c>
      <c r="G4421" s="28">
        <v>204500</v>
      </c>
      <c r="H4421" s="29" t="s">
        <v>17</v>
      </c>
      <c r="I4421" s="28">
        <v>0</v>
      </c>
      <c r="J4421" s="29" t="s">
        <v>17</v>
      </c>
      <c r="K4421" s="29" t="s">
        <v>16</v>
      </c>
      <c r="L4421" s="29" t="str">
        <f>_xlfn.XLOOKUP($D4421,mapping!$B$2:$B$124,mapping!$A$2:$A$124,,0)</f>
        <v>Data Scientist</v>
      </c>
      <c r="M4421" s="29" t="str">
        <f>_xlfn.XLOOKUP($C4421,mapping!$J$2:$J$5,mapping!$K$2:$K$5,,0)</f>
        <v>Full-Time</v>
      </c>
      <c r="N4421" s="29" t="str">
        <f>_xlfn.XLOOKUP($B4421,mapping!$G$2:$G$5,mapping!$H$2:$H$5,,0)</f>
        <v>Senior</v>
      </c>
      <c r="O4421" s="29" t="str">
        <f>_xlfn.XLOOKUP($J4421,mapping!$D$2:$D$56,mapping!$E$2:$E$56,,0)</f>
        <v>United States</v>
      </c>
      <c r="P4421" s="29" t="str">
        <f>_xlfn.XLOOKUP($K4421,mapping!$P$2:$P$4,mapping!$Q$2:$Q$4,,0)</f>
        <v>Medium</v>
      </c>
      <c r="Q4421" s="29" t="str">
        <f>_xlfn.XLOOKUP($I4421,mapping!$M$2:$M$4,mapping!$N$2:$N$4,,0)</f>
        <v>On-site</v>
      </c>
    </row>
    <row r="4422" spans="1:17" x14ac:dyDescent="0.25">
      <c r="A4422" s="28">
        <v>2024</v>
      </c>
      <c r="B4422" s="29" t="s">
        <v>11</v>
      </c>
      <c r="C4422" s="29" t="s">
        <v>12</v>
      </c>
      <c r="D4422" s="29" t="s">
        <v>52</v>
      </c>
      <c r="E4422" s="28">
        <v>80420</v>
      </c>
      <c r="F4422" s="29" t="s">
        <v>14</v>
      </c>
      <c r="G4422" s="28">
        <v>80420</v>
      </c>
      <c r="H4422" s="29" t="s">
        <v>17</v>
      </c>
      <c r="I4422" s="28">
        <v>0</v>
      </c>
      <c r="J4422" s="29" t="s">
        <v>17</v>
      </c>
      <c r="K4422" s="29" t="s">
        <v>16</v>
      </c>
      <c r="L4422" s="29" t="str">
        <f>_xlfn.XLOOKUP($D4422,mapping!$B$2:$B$124,mapping!$A$2:$A$124,,0)</f>
        <v>Business Intelligence</v>
      </c>
      <c r="M4422" s="29" t="str">
        <f>_xlfn.XLOOKUP($C4422,mapping!$J$2:$J$5,mapping!$K$2:$K$5,,0)</f>
        <v>Full-Time</v>
      </c>
      <c r="N4422" s="29" t="str">
        <f>_xlfn.XLOOKUP($B4422,mapping!$G$2:$G$5,mapping!$H$2:$H$5,,0)</f>
        <v>Mid-Level</v>
      </c>
      <c r="O4422" s="29" t="str">
        <f>_xlfn.XLOOKUP($J4422,mapping!$D$2:$D$56,mapping!$E$2:$E$56,,0)</f>
        <v>United States</v>
      </c>
      <c r="P4422" s="29" t="str">
        <f>_xlfn.XLOOKUP($K4422,mapping!$P$2:$P$4,mapping!$Q$2:$Q$4,,0)</f>
        <v>Medium</v>
      </c>
      <c r="Q4422" s="29" t="str">
        <f>_xlfn.XLOOKUP($I4422,mapping!$M$2:$M$4,mapping!$N$2:$N$4,,0)</f>
        <v>On-site</v>
      </c>
    </row>
    <row r="4423" spans="1:17" x14ac:dyDescent="0.25">
      <c r="A4423" s="28">
        <v>2023</v>
      </c>
      <c r="B4423" s="29" t="s">
        <v>21</v>
      </c>
      <c r="C4423" s="29" t="s">
        <v>12</v>
      </c>
      <c r="D4423" s="29" t="s">
        <v>22</v>
      </c>
      <c r="E4423" s="28">
        <v>187200</v>
      </c>
      <c r="F4423" s="29" t="s">
        <v>14</v>
      </c>
      <c r="G4423" s="28">
        <v>187200</v>
      </c>
      <c r="H4423" s="29" t="s">
        <v>17</v>
      </c>
      <c r="I4423" s="28">
        <v>100</v>
      </c>
      <c r="J4423" s="29" t="s">
        <v>17</v>
      </c>
      <c r="K4423" s="29" t="s">
        <v>16</v>
      </c>
      <c r="L4423" s="29" t="str">
        <f>_xlfn.XLOOKUP($D4423,mapping!$B$2:$B$124,mapping!$A$2:$A$124,,0)</f>
        <v>Data Scientist</v>
      </c>
      <c r="M4423" s="29" t="str">
        <f>_xlfn.XLOOKUP($C4423,mapping!$J$2:$J$5,mapping!$K$2:$K$5,,0)</f>
        <v>Full-Time</v>
      </c>
      <c r="N4423" s="29" t="str">
        <f>_xlfn.XLOOKUP($B4423,mapping!$G$2:$G$5,mapping!$H$2:$H$5,,0)</f>
        <v>Senior</v>
      </c>
      <c r="O4423" s="29" t="str">
        <f>_xlfn.XLOOKUP($J4423,mapping!$D$2:$D$56,mapping!$E$2:$E$56,,0)</f>
        <v>United States</v>
      </c>
      <c r="P4423" s="29" t="str">
        <f>_xlfn.XLOOKUP($K4423,mapping!$P$2:$P$4,mapping!$Q$2:$Q$4,,0)</f>
        <v>Medium</v>
      </c>
      <c r="Q4423" s="29" t="str">
        <f>_xlfn.XLOOKUP($I4423,mapping!$M$2:$M$4,mapping!$N$2:$N$4,,0)</f>
        <v>Remote</v>
      </c>
    </row>
    <row r="4424" spans="1:17" x14ac:dyDescent="0.25">
      <c r="A4424" s="28">
        <v>2023</v>
      </c>
      <c r="B4424" s="29" t="s">
        <v>21</v>
      </c>
      <c r="C4424" s="29" t="s">
        <v>12</v>
      </c>
      <c r="D4424" s="29" t="s">
        <v>71</v>
      </c>
      <c r="E4424" s="28">
        <v>185900</v>
      </c>
      <c r="F4424" s="29" t="s">
        <v>14</v>
      </c>
      <c r="G4424" s="28">
        <v>185900</v>
      </c>
      <c r="H4424" s="29" t="s">
        <v>17</v>
      </c>
      <c r="I4424" s="28">
        <v>0</v>
      </c>
      <c r="J4424" s="29" t="s">
        <v>17</v>
      </c>
      <c r="K4424" s="29" t="s">
        <v>16</v>
      </c>
      <c r="L4424" s="29" t="str">
        <f>_xlfn.XLOOKUP($D4424,mapping!$B$2:$B$124,mapping!$A$2:$A$124,,0)</f>
        <v>Data Scientist</v>
      </c>
      <c r="M4424" s="29" t="str">
        <f>_xlfn.XLOOKUP($C4424,mapping!$J$2:$J$5,mapping!$K$2:$K$5,,0)</f>
        <v>Full-Time</v>
      </c>
      <c r="N4424" s="29" t="str">
        <f>_xlfn.XLOOKUP($B4424,mapping!$G$2:$G$5,mapping!$H$2:$H$5,,0)</f>
        <v>Senior</v>
      </c>
      <c r="O4424" s="29" t="str">
        <f>_xlfn.XLOOKUP($J4424,mapping!$D$2:$D$56,mapping!$E$2:$E$56,,0)</f>
        <v>United States</v>
      </c>
      <c r="P4424" s="29" t="str">
        <f>_xlfn.XLOOKUP($K4424,mapping!$P$2:$P$4,mapping!$Q$2:$Q$4,,0)</f>
        <v>Medium</v>
      </c>
      <c r="Q4424" s="29" t="str">
        <f>_xlfn.XLOOKUP($I4424,mapping!$M$2:$M$4,mapping!$N$2:$N$4,,0)</f>
        <v>On-site</v>
      </c>
    </row>
    <row r="4425" spans="1:17" x14ac:dyDescent="0.25">
      <c r="A4425" s="28">
        <v>2024</v>
      </c>
      <c r="B4425" s="29" t="s">
        <v>11</v>
      </c>
      <c r="C4425" s="29" t="s">
        <v>12</v>
      </c>
      <c r="D4425" s="29" t="s">
        <v>23</v>
      </c>
      <c r="E4425" s="28">
        <v>96800</v>
      </c>
      <c r="F4425" s="29" t="s">
        <v>14</v>
      </c>
      <c r="G4425" s="28">
        <v>96800</v>
      </c>
      <c r="H4425" s="29" t="s">
        <v>17</v>
      </c>
      <c r="I4425" s="28">
        <v>0</v>
      </c>
      <c r="J4425" s="29" t="s">
        <v>17</v>
      </c>
      <c r="K4425" s="29" t="s">
        <v>16</v>
      </c>
      <c r="L4425" s="29" t="str">
        <f>_xlfn.XLOOKUP($D4425,mapping!$B$2:$B$124,mapping!$A$2:$A$124,,0)</f>
        <v>Researcher</v>
      </c>
      <c r="M4425" s="29" t="str">
        <f>_xlfn.XLOOKUP($C4425,mapping!$J$2:$J$5,mapping!$K$2:$K$5,,0)</f>
        <v>Full-Time</v>
      </c>
      <c r="N4425" s="29" t="str">
        <f>_xlfn.XLOOKUP($B4425,mapping!$G$2:$G$5,mapping!$H$2:$H$5,,0)</f>
        <v>Mid-Level</v>
      </c>
      <c r="O4425" s="29" t="str">
        <f>_xlfn.XLOOKUP($J4425,mapping!$D$2:$D$56,mapping!$E$2:$E$56,,0)</f>
        <v>United States</v>
      </c>
      <c r="P4425" s="29" t="str">
        <f>_xlfn.XLOOKUP($K4425,mapping!$P$2:$P$4,mapping!$Q$2:$Q$4,,0)</f>
        <v>Medium</v>
      </c>
      <c r="Q4425" s="29" t="str">
        <f>_xlfn.XLOOKUP($I4425,mapping!$M$2:$M$4,mapping!$N$2:$N$4,,0)</f>
        <v>On-site</v>
      </c>
    </row>
    <row r="4426" spans="1:17" x14ac:dyDescent="0.25">
      <c r="A4426" s="28">
        <v>2023</v>
      </c>
      <c r="B4426" s="29" t="s">
        <v>11</v>
      </c>
      <c r="C4426" s="29" t="s">
        <v>12</v>
      </c>
      <c r="D4426" s="29" t="s">
        <v>26</v>
      </c>
      <c r="E4426" s="28">
        <v>154000</v>
      </c>
      <c r="F4426" s="29" t="s">
        <v>14</v>
      </c>
      <c r="G4426" s="28">
        <v>154000</v>
      </c>
      <c r="H4426" s="29" t="s">
        <v>17</v>
      </c>
      <c r="I4426" s="28">
        <v>0</v>
      </c>
      <c r="J4426" s="29" t="s">
        <v>17</v>
      </c>
      <c r="K4426" s="29" t="s">
        <v>16</v>
      </c>
      <c r="L4426" s="29" t="str">
        <f>_xlfn.XLOOKUP($D4426,mapping!$B$2:$B$124,mapping!$A$2:$A$124,,0)</f>
        <v>Data Engineer</v>
      </c>
      <c r="M4426" s="29" t="str">
        <f>_xlfn.XLOOKUP($C4426,mapping!$J$2:$J$5,mapping!$K$2:$K$5,,0)</f>
        <v>Full-Time</v>
      </c>
      <c r="N4426" s="29" t="str">
        <f>_xlfn.XLOOKUP($B4426,mapping!$G$2:$G$5,mapping!$H$2:$H$5,,0)</f>
        <v>Mid-Level</v>
      </c>
      <c r="O4426" s="29" t="str">
        <f>_xlfn.XLOOKUP($J4426,mapping!$D$2:$D$56,mapping!$E$2:$E$56,,0)</f>
        <v>United States</v>
      </c>
      <c r="P4426" s="29" t="str">
        <f>_xlfn.XLOOKUP($K4426,mapping!$P$2:$P$4,mapping!$Q$2:$Q$4,,0)</f>
        <v>Medium</v>
      </c>
      <c r="Q4426" s="29" t="str">
        <f>_xlfn.XLOOKUP($I4426,mapping!$M$2:$M$4,mapping!$N$2:$N$4,,0)</f>
        <v>On-site</v>
      </c>
    </row>
    <row r="4427" spans="1:17" x14ac:dyDescent="0.25">
      <c r="A4427" s="28">
        <v>2024</v>
      </c>
      <c r="B4427" s="29" t="s">
        <v>29</v>
      </c>
      <c r="C4427" s="29" t="s">
        <v>12</v>
      </c>
      <c r="D4427" s="29" t="s">
        <v>13</v>
      </c>
      <c r="E4427" s="28">
        <v>70000</v>
      </c>
      <c r="F4427" s="29" t="s">
        <v>14</v>
      </c>
      <c r="G4427" s="28">
        <v>70000</v>
      </c>
      <c r="H4427" s="29" t="s">
        <v>17</v>
      </c>
      <c r="I4427" s="28">
        <v>0</v>
      </c>
      <c r="J4427" s="29" t="s">
        <v>17</v>
      </c>
      <c r="K4427" s="29" t="s">
        <v>16</v>
      </c>
      <c r="L4427" s="29" t="str">
        <f>_xlfn.XLOOKUP($D4427,mapping!$B$2:$B$124,mapping!$A$2:$A$124,,0)</f>
        <v>Data Analyst</v>
      </c>
      <c r="M4427" s="29" t="str">
        <f>_xlfn.XLOOKUP($C4427,mapping!$J$2:$J$5,mapping!$K$2:$K$5,,0)</f>
        <v>Full-Time</v>
      </c>
      <c r="N4427" s="29" t="str">
        <f>_xlfn.XLOOKUP($B4427,mapping!$G$2:$G$5,mapping!$H$2:$H$5,,0)</f>
        <v>Junior</v>
      </c>
      <c r="O4427" s="29" t="str">
        <f>_xlfn.XLOOKUP($J4427,mapping!$D$2:$D$56,mapping!$E$2:$E$56,,0)</f>
        <v>United States</v>
      </c>
      <c r="P4427" s="29" t="str">
        <f>_xlfn.XLOOKUP($K4427,mapping!$P$2:$P$4,mapping!$Q$2:$Q$4,,0)</f>
        <v>Medium</v>
      </c>
      <c r="Q4427" s="29" t="str">
        <f>_xlfn.XLOOKUP($I4427,mapping!$M$2:$M$4,mapping!$N$2:$N$4,,0)</f>
        <v>On-site</v>
      </c>
    </row>
    <row r="4428" spans="1:17" x14ac:dyDescent="0.25">
      <c r="A4428" s="28">
        <v>2024</v>
      </c>
      <c r="B4428" s="29" t="s">
        <v>25</v>
      </c>
      <c r="C4428" s="29" t="s">
        <v>12</v>
      </c>
      <c r="D4428" s="29" t="s">
        <v>26</v>
      </c>
      <c r="E4428" s="28">
        <v>136000</v>
      </c>
      <c r="F4428" s="29" t="s">
        <v>14</v>
      </c>
      <c r="G4428" s="28">
        <v>136000</v>
      </c>
      <c r="H4428" s="29" t="s">
        <v>17</v>
      </c>
      <c r="I4428" s="28">
        <v>100</v>
      </c>
      <c r="J4428" s="29" t="s">
        <v>17</v>
      </c>
      <c r="K4428" s="29" t="s">
        <v>16</v>
      </c>
      <c r="L4428" s="29" t="str">
        <f>_xlfn.XLOOKUP($D4428,mapping!$B$2:$B$124,mapping!$A$2:$A$124,,0)</f>
        <v>Data Engineer</v>
      </c>
      <c r="M4428" s="29" t="str">
        <f>_xlfn.XLOOKUP($C4428,mapping!$J$2:$J$5,mapping!$K$2:$K$5,,0)</f>
        <v>Full-Time</v>
      </c>
      <c r="N4428" s="29" t="str">
        <f>_xlfn.XLOOKUP($B4428,mapping!$G$2:$G$5,mapping!$H$2:$H$5,,0)</f>
        <v>Executive</v>
      </c>
      <c r="O4428" s="29" t="str">
        <f>_xlfn.XLOOKUP($J4428,mapping!$D$2:$D$56,mapping!$E$2:$E$56,,0)</f>
        <v>United States</v>
      </c>
      <c r="P4428" s="29" t="str">
        <f>_xlfn.XLOOKUP($K4428,mapping!$P$2:$P$4,mapping!$Q$2:$Q$4,,0)</f>
        <v>Medium</v>
      </c>
      <c r="Q4428" s="29" t="str">
        <f>_xlfn.XLOOKUP($I4428,mapping!$M$2:$M$4,mapping!$N$2:$N$4,,0)</f>
        <v>Remote</v>
      </c>
    </row>
    <row r="4429" spans="1:17" x14ac:dyDescent="0.25">
      <c r="A4429" s="28">
        <v>2023</v>
      </c>
      <c r="B4429" s="29" t="s">
        <v>25</v>
      </c>
      <c r="C4429" s="29" t="s">
        <v>12</v>
      </c>
      <c r="D4429" s="29" t="s">
        <v>22</v>
      </c>
      <c r="E4429" s="28">
        <v>228856</v>
      </c>
      <c r="F4429" s="29" t="s">
        <v>14</v>
      </c>
      <c r="G4429" s="28">
        <v>228856</v>
      </c>
      <c r="H4429" s="29" t="s">
        <v>28</v>
      </c>
      <c r="I4429" s="28">
        <v>100</v>
      </c>
      <c r="J4429" s="29" t="s">
        <v>28</v>
      </c>
      <c r="K4429" s="29" t="s">
        <v>16</v>
      </c>
      <c r="L4429" s="29" t="str">
        <f>_xlfn.XLOOKUP($D4429,mapping!$B$2:$B$124,mapping!$A$2:$A$124,,0)</f>
        <v>Data Scientist</v>
      </c>
      <c r="M4429" s="29" t="str">
        <f>_xlfn.XLOOKUP($C4429,mapping!$J$2:$J$5,mapping!$K$2:$K$5,,0)</f>
        <v>Full-Time</v>
      </c>
      <c r="N4429" s="29" t="str">
        <f>_xlfn.XLOOKUP($B4429,mapping!$G$2:$G$5,mapping!$H$2:$H$5,,0)</f>
        <v>Executive</v>
      </c>
      <c r="O4429" s="29" t="str">
        <f>_xlfn.XLOOKUP($J4429,mapping!$D$2:$D$56,mapping!$E$2:$E$56,,0)</f>
        <v>United Kingdom</v>
      </c>
      <c r="P4429" s="29" t="str">
        <f>_xlfn.XLOOKUP($K4429,mapping!$P$2:$P$4,mapping!$Q$2:$Q$4,,0)</f>
        <v>Medium</v>
      </c>
      <c r="Q4429" s="29" t="str">
        <f>_xlfn.XLOOKUP($I4429,mapping!$M$2:$M$4,mapping!$N$2:$N$4,,0)</f>
        <v>Remote</v>
      </c>
    </row>
    <row r="4430" spans="1:17" x14ac:dyDescent="0.25">
      <c r="A4430" s="28">
        <v>2024</v>
      </c>
      <c r="B4430" s="29" t="s">
        <v>29</v>
      </c>
      <c r="C4430" s="29" t="s">
        <v>12</v>
      </c>
      <c r="D4430" s="29" t="s">
        <v>13</v>
      </c>
      <c r="E4430" s="28">
        <v>195500</v>
      </c>
      <c r="F4430" s="29" t="s">
        <v>14</v>
      </c>
      <c r="G4430" s="28">
        <v>195500</v>
      </c>
      <c r="H4430" s="29" t="s">
        <v>17</v>
      </c>
      <c r="I4430" s="28">
        <v>0</v>
      </c>
      <c r="J4430" s="29" t="s">
        <v>17</v>
      </c>
      <c r="K4430" s="29" t="s">
        <v>16</v>
      </c>
      <c r="L4430" s="29" t="str">
        <f>_xlfn.XLOOKUP($D4430,mapping!$B$2:$B$124,mapping!$A$2:$A$124,,0)</f>
        <v>Data Analyst</v>
      </c>
      <c r="M4430" s="29" t="str">
        <f>_xlfn.XLOOKUP($C4430,mapping!$J$2:$J$5,mapping!$K$2:$K$5,,0)</f>
        <v>Full-Time</v>
      </c>
      <c r="N4430" s="29" t="str">
        <f>_xlfn.XLOOKUP($B4430,mapping!$G$2:$G$5,mapping!$H$2:$H$5,,0)</f>
        <v>Junior</v>
      </c>
      <c r="O4430" s="29" t="str">
        <f>_xlfn.XLOOKUP($J4430,mapping!$D$2:$D$56,mapping!$E$2:$E$56,,0)</f>
        <v>United States</v>
      </c>
      <c r="P4430" s="29" t="str">
        <f>_xlfn.XLOOKUP($K4430,mapping!$P$2:$P$4,mapping!$Q$2:$Q$4,,0)</f>
        <v>Medium</v>
      </c>
      <c r="Q4430" s="29" t="str">
        <f>_xlfn.XLOOKUP($I4430,mapping!$M$2:$M$4,mapping!$N$2:$N$4,,0)</f>
        <v>On-site</v>
      </c>
    </row>
    <row r="4431" spans="1:17" x14ac:dyDescent="0.25">
      <c r="A4431" s="28">
        <v>2022</v>
      </c>
      <c r="B4431" s="29" t="s">
        <v>21</v>
      </c>
      <c r="C4431" s="29" t="s">
        <v>12</v>
      </c>
      <c r="D4431" s="29" t="s">
        <v>22</v>
      </c>
      <c r="E4431" s="28">
        <v>140000</v>
      </c>
      <c r="F4431" s="29" t="s">
        <v>14</v>
      </c>
      <c r="G4431" s="28">
        <v>140000</v>
      </c>
      <c r="H4431" s="29" t="s">
        <v>17</v>
      </c>
      <c r="I4431" s="28">
        <v>100</v>
      </c>
      <c r="J4431" s="29" t="s">
        <v>17</v>
      </c>
      <c r="K4431" s="29" t="s">
        <v>16</v>
      </c>
      <c r="L4431" s="29" t="str">
        <f>_xlfn.XLOOKUP($D4431,mapping!$B$2:$B$124,mapping!$A$2:$A$124,,0)</f>
        <v>Data Scientist</v>
      </c>
      <c r="M4431" s="29" t="str">
        <f>_xlfn.XLOOKUP($C4431,mapping!$J$2:$J$5,mapping!$K$2:$K$5,,0)</f>
        <v>Full-Time</v>
      </c>
      <c r="N4431" s="29" t="str">
        <f>_xlfn.XLOOKUP($B4431,mapping!$G$2:$G$5,mapping!$H$2:$H$5,,0)</f>
        <v>Senior</v>
      </c>
      <c r="O4431" s="29" t="str">
        <f>_xlfn.XLOOKUP($J4431,mapping!$D$2:$D$56,mapping!$E$2:$E$56,,0)</f>
        <v>United States</v>
      </c>
      <c r="P4431" s="29" t="str">
        <f>_xlfn.XLOOKUP($K4431,mapping!$P$2:$P$4,mapping!$Q$2:$Q$4,,0)</f>
        <v>Medium</v>
      </c>
      <c r="Q4431" s="29" t="str">
        <f>_xlfn.XLOOKUP($I4431,mapping!$M$2:$M$4,mapping!$N$2:$N$4,,0)</f>
        <v>Remote</v>
      </c>
    </row>
    <row r="4432" spans="1:17" x14ac:dyDescent="0.25">
      <c r="A4432" s="28">
        <v>2023</v>
      </c>
      <c r="B4432" s="29" t="s">
        <v>11</v>
      </c>
      <c r="C4432" s="29" t="s">
        <v>12</v>
      </c>
      <c r="D4432" s="29" t="s">
        <v>22</v>
      </c>
      <c r="E4432" s="28">
        <v>135000</v>
      </c>
      <c r="F4432" s="29" t="s">
        <v>14</v>
      </c>
      <c r="G4432" s="28">
        <v>135000</v>
      </c>
      <c r="H4432" s="29" t="s">
        <v>17</v>
      </c>
      <c r="I4432" s="28">
        <v>0</v>
      </c>
      <c r="J4432" s="29" t="s">
        <v>17</v>
      </c>
      <c r="K4432" s="29" t="s">
        <v>16</v>
      </c>
      <c r="L4432" s="29" t="str">
        <f>_xlfn.XLOOKUP($D4432,mapping!$B$2:$B$124,mapping!$A$2:$A$124,,0)</f>
        <v>Data Scientist</v>
      </c>
      <c r="M4432" s="29" t="str">
        <f>_xlfn.XLOOKUP($C4432,mapping!$J$2:$J$5,mapping!$K$2:$K$5,,0)</f>
        <v>Full-Time</v>
      </c>
      <c r="N4432" s="29" t="str">
        <f>_xlfn.XLOOKUP($B4432,mapping!$G$2:$G$5,mapping!$H$2:$H$5,,0)</f>
        <v>Mid-Level</v>
      </c>
      <c r="O4432" s="29" t="str">
        <f>_xlfn.XLOOKUP($J4432,mapping!$D$2:$D$56,mapping!$E$2:$E$56,,0)</f>
        <v>United States</v>
      </c>
      <c r="P4432" s="29" t="str">
        <f>_xlfn.XLOOKUP($K4432,mapping!$P$2:$P$4,mapping!$Q$2:$Q$4,,0)</f>
        <v>Medium</v>
      </c>
      <c r="Q4432" s="29" t="str">
        <f>_xlfn.XLOOKUP($I4432,mapping!$M$2:$M$4,mapping!$N$2:$N$4,,0)</f>
        <v>On-site</v>
      </c>
    </row>
    <row r="4433" spans="1:17" x14ac:dyDescent="0.25">
      <c r="A4433" s="28">
        <v>2023</v>
      </c>
      <c r="B4433" s="29" t="s">
        <v>21</v>
      </c>
      <c r="C4433" s="29" t="s">
        <v>12</v>
      </c>
      <c r="D4433" s="29" t="s">
        <v>18</v>
      </c>
      <c r="E4433" s="28">
        <v>175000</v>
      </c>
      <c r="F4433" s="29" t="s">
        <v>14</v>
      </c>
      <c r="G4433" s="28">
        <v>175000</v>
      </c>
      <c r="H4433" s="29" t="s">
        <v>17</v>
      </c>
      <c r="I4433" s="28">
        <v>100</v>
      </c>
      <c r="J4433" s="29" t="s">
        <v>17</v>
      </c>
      <c r="K4433" s="29" t="s">
        <v>16</v>
      </c>
      <c r="L4433" s="29" t="str">
        <f>_xlfn.XLOOKUP($D4433,mapping!$B$2:$B$124,mapping!$A$2:$A$124,,0)</f>
        <v>Machine Learning Engineer</v>
      </c>
      <c r="M4433" s="29" t="str">
        <f>_xlfn.XLOOKUP($C4433,mapping!$J$2:$J$5,mapping!$K$2:$K$5,,0)</f>
        <v>Full-Time</v>
      </c>
      <c r="N4433" s="29" t="str">
        <f>_xlfn.XLOOKUP($B4433,mapping!$G$2:$G$5,mapping!$H$2:$H$5,,0)</f>
        <v>Senior</v>
      </c>
      <c r="O4433" s="29" t="str">
        <f>_xlfn.XLOOKUP($J4433,mapping!$D$2:$D$56,mapping!$E$2:$E$56,,0)</f>
        <v>United States</v>
      </c>
      <c r="P4433" s="29" t="str">
        <f>_xlfn.XLOOKUP($K4433,mapping!$P$2:$P$4,mapping!$Q$2:$Q$4,,0)</f>
        <v>Medium</v>
      </c>
      <c r="Q4433" s="29" t="str">
        <f>_xlfn.XLOOKUP($I4433,mapping!$M$2:$M$4,mapping!$N$2:$N$4,,0)</f>
        <v>Remote</v>
      </c>
    </row>
    <row r="4434" spans="1:17" x14ac:dyDescent="0.25">
      <c r="A4434" s="28">
        <v>2022</v>
      </c>
      <c r="B4434" s="29" t="s">
        <v>29</v>
      </c>
      <c r="C4434" s="29" t="s">
        <v>12</v>
      </c>
      <c r="D4434" s="29" t="s">
        <v>18</v>
      </c>
      <c r="E4434" s="28">
        <v>140250</v>
      </c>
      <c r="F4434" s="29" t="s">
        <v>14</v>
      </c>
      <c r="G4434" s="28">
        <v>140250</v>
      </c>
      <c r="H4434" s="29" t="s">
        <v>17</v>
      </c>
      <c r="I4434" s="28">
        <v>0</v>
      </c>
      <c r="J4434" s="29" t="s">
        <v>17</v>
      </c>
      <c r="K4434" s="29" t="s">
        <v>16</v>
      </c>
      <c r="L4434" s="29" t="str">
        <f>_xlfn.XLOOKUP($D4434,mapping!$B$2:$B$124,mapping!$A$2:$A$124,,0)</f>
        <v>Machine Learning Engineer</v>
      </c>
      <c r="M4434" s="29" t="str">
        <f>_xlfn.XLOOKUP($C4434,mapping!$J$2:$J$5,mapping!$K$2:$K$5,,0)</f>
        <v>Full-Time</v>
      </c>
      <c r="N4434" s="29" t="str">
        <f>_xlfn.XLOOKUP($B4434,mapping!$G$2:$G$5,mapping!$H$2:$H$5,,0)</f>
        <v>Junior</v>
      </c>
      <c r="O4434" s="29" t="str">
        <f>_xlfn.XLOOKUP($J4434,mapping!$D$2:$D$56,mapping!$E$2:$E$56,,0)</f>
        <v>United States</v>
      </c>
      <c r="P4434" s="29" t="str">
        <f>_xlfn.XLOOKUP($K4434,mapping!$P$2:$P$4,mapping!$Q$2:$Q$4,,0)</f>
        <v>Medium</v>
      </c>
      <c r="Q4434" s="29" t="str">
        <f>_xlfn.XLOOKUP($I4434,mapping!$M$2:$M$4,mapping!$N$2:$N$4,,0)</f>
        <v>On-site</v>
      </c>
    </row>
    <row r="4435" spans="1:17" x14ac:dyDescent="0.25">
      <c r="A4435" s="28">
        <v>2023</v>
      </c>
      <c r="B4435" s="29" t="s">
        <v>21</v>
      </c>
      <c r="C4435" s="29" t="s">
        <v>12</v>
      </c>
      <c r="D4435" s="29" t="s">
        <v>13</v>
      </c>
      <c r="E4435" s="28">
        <v>85000</v>
      </c>
      <c r="F4435" s="29" t="s">
        <v>14</v>
      </c>
      <c r="G4435" s="28">
        <v>85000</v>
      </c>
      <c r="H4435" s="29" t="s">
        <v>17</v>
      </c>
      <c r="I4435" s="28">
        <v>0</v>
      </c>
      <c r="J4435" s="29" t="s">
        <v>17</v>
      </c>
      <c r="K4435" s="29" t="s">
        <v>16</v>
      </c>
      <c r="L4435" s="29" t="str">
        <f>_xlfn.XLOOKUP($D4435,mapping!$B$2:$B$124,mapping!$A$2:$A$124,,0)</f>
        <v>Data Analyst</v>
      </c>
      <c r="M4435" s="29" t="str">
        <f>_xlfn.XLOOKUP($C4435,mapping!$J$2:$J$5,mapping!$K$2:$K$5,,0)</f>
        <v>Full-Time</v>
      </c>
      <c r="N4435" s="29" t="str">
        <f>_xlfn.XLOOKUP($B4435,mapping!$G$2:$G$5,mapping!$H$2:$H$5,,0)</f>
        <v>Senior</v>
      </c>
      <c r="O4435" s="29" t="str">
        <f>_xlfn.XLOOKUP($J4435,mapping!$D$2:$D$56,mapping!$E$2:$E$56,,0)</f>
        <v>United States</v>
      </c>
      <c r="P4435" s="29" t="str">
        <f>_xlfn.XLOOKUP($K4435,mapping!$P$2:$P$4,mapping!$Q$2:$Q$4,,0)</f>
        <v>Medium</v>
      </c>
      <c r="Q4435" s="29" t="str">
        <f>_xlfn.XLOOKUP($I4435,mapping!$M$2:$M$4,mapping!$N$2:$N$4,,0)</f>
        <v>On-site</v>
      </c>
    </row>
    <row r="4436" spans="1:17" x14ac:dyDescent="0.25">
      <c r="A4436" s="28">
        <v>2023</v>
      </c>
      <c r="B4436" s="29" t="s">
        <v>21</v>
      </c>
      <c r="C4436" s="29" t="s">
        <v>12</v>
      </c>
      <c r="D4436" s="29" t="s">
        <v>51</v>
      </c>
      <c r="E4436" s="28">
        <v>309400</v>
      </c>
      <c r="F4436" s="29" t="s">
        <v>14</v>
      </c>
      <c r="G4436" s="28">
        <v>309400</v>
      </c>
      <c r="H4436" s="29" t="s">
        <v>17</v>
      </c>
      <c r="I4436" s="28">
        <v>0</v>
      </c>
      <c r="J4436" s="29" t="s">
        <v>17</v>
      </c>
      <c r="K4436" s="29" t="s">
        <v>33</v>
      </c>
      <c r="L4436" s="29" t="str">
        <f>_xlfn.XLOOKUP($D4436,mapping!$B$2:$B$124,mapping!$A$2:$A$124,,0)</f>
        <v>Applied Scientist</v>
      </c>
      <c r="M4436" s="29" t="str">
        <f>_xlfn.XLOOKUP($C4436,mapping!$J$2:$J$5,mapping!$K$2:$K$5,,0)</f>
        <v>Full-Time</v>
      </c>
      <c r="N4436" s="29" t="str">
        <f>_xlfn.XLOOKUP($B4436,mapping!$G$2:$G$5,mapping!$H$2:$H$5,,0)</f>
        <v>Senior</v>
      </c>
      <c r="O4436" s="29" t="str">
        <f>_xlfn.XLOOKUP($J4436,mapping!$D$2:$D$56,mapping!$E$2:$E$56,,0)</f>
        <v>United States</v>
      </c>
      <c r="P4436" s="29" t="str">
        <f>_xlfn.XLOOKUP($K4436,mapping!$P$2:$P$4,mapping!$Q$2:$Q$4,,0)</f>
        <v>Large</v>
      </c>
      <c r="Q4436" s="29" t="str">
        <f>_xlfn.XLOOKUP($I4436,mapping!$M$2:$M$4,mapping!$N$2:$N$4,,0)</f>
        <v>On-site</v>
      </c>
    </row>
    <row r="4437" spans="1:17" x14ac:dyDescent="0.25">
      <c r="A4437" s="28">
        <v>2023</v>
      </c>
      <c r="B4437" s="29" t="s">
        <v>29</v>
      </c>
      <c r="C4437" s="29" t="s">
        <v>12</v>
      </c>
      <c r="D4437" s="29" t="s">
        <v>91</v>
      </c>
      <c r="E4437" s="28">
        <v>25000</v>
      </c>
      <c r="F4437" s="29" t="s">
        <v>14</v>
      </c>
      <c r="G4437" s="28">
        <v>25000</v>
      </c>
      <c r="H4437" s="29" t="s">
        <v>55</v>
      </c>
      <c r="I4437" s="28">
        <v>100</v>
      </c>
      <c r="J4437" s="29" t="s">
        <v>44</v>
      </c>
      <c r="K4437" s="29" t="s">
        <v>16</v>
      </c>
      <c r="L4437" s="29" t="str">
        <f>_xlfn.XLOOKUP($D4437,mapping!$B$2:$B$124,mapping!$A$2:$A$124,,0)</f>
        <v>Business Intelligence</v>
      </c>
      <c r="M4437" s="29" t="str">
        <f>_xlfn.XLOOKUP($C4437,mapping!$J$2:$J$5,mapping!$K$2:$K$5,,0)</f>
        <v>Full-Time</v>
      </c>
      <c r="N4437" s="29" t="str">
        <f>_xlfn.XLOOKUP($B4437,mapping!$G$2:$G$5,mapping!$H$2:$H$5,,0)</f>
        <v>Junior</v>
      </c>
      <c r="O4437" s="29" t="str">
        <f>_xlfn.XLOOKUP($J4437,mapping!$D$2:$D$56,mapping!$E$2:$E$56,,0)</f>
        <v>Netherlands</v>
      </c>
      <c r="P4437" s="29" t="str">
        <f>_xlfn.XLOOKUP($K4437,mapping!$P$2:$P$4,mapping!$Q$2:$Q$4,,0)</f>
        <v>Medium</v>
      </c>
      <c r="Q4437" s="29" t="str">
        <f>_xlfn.XLOOKUP($I4437,mapping!$M$2:$M$4,mapping!$N$2:$N$4,,0)</f>
        <v>Remote</v>
      </c>
    </row>
    <row r="4438" spans="1:17" x14ac:dyDescent="0.25">
      <c r="A4438" s="28">
        <v>2023</v>
      </c>
      <c r="B4438" s="29" t="s">
        <v>21</v>
      </c>
      <c r="C4438" s="29" t="s">
        <v>12</v>
      </c>
      <c r="D4438" s="29" t="s">
        <v>22</v>
      </c>
      <c r="E4438" s="28">
        <v>189750</v>
      </c>
      <c r="F4438" s="29" t="s">
        <v>14</v>
      </c>
      <c r="G4438" s="28">
        <v>189750</v>
      </c>
      <c r="H4438" s="29" t="s">
        <v>17</v>
      </c>
      <c r="I4438" s="28">
        <v>100</v>
      </c>
      <c r="J4438" s="29" t="s">
        <v>17</v>
      </c>
      <c r="K4438" s="29" t="s">
        <v>16</v>
      </c>
      <c r="L4438" s="29" t="str">
        <f>_xlfn.XLOOKUP($D4438,mapping!$B$2:$B$124,mapping!$A$2:$A$124,,0)</f>
        <v>Data Scientist</v>
      </c>
      <c r="M4438" s="29" t="str">
        <f>_xlfn.XLOOKUP($C4438,mapping!$J$2:$J$5,mapping!$K$2:$K$5,,0)</f>
        <v>Full-Time</v>
      </c>
      <c r="N4438" s="29" t="str">
        <f>_xlfn.XLOOKUP($B4438,mapping!$G$2:$G$5,mapping!$H$2:$H$5,,0)</f>
        <v>Senior</v>
      </c>
      <c r="O4438" s="29" t="str">
        <f>_xlfn.XLOOKUP($J4438,mapping!$D$2:$D$56,mapping!$E$2:$E$56,,0)</f>
        <v>United States</v>
      </c>
      <c r="P4438" s="29" t="str">
        <f>_xlfn.XLOOKUP($K4438,mapping!$P$2:$P$4,mapping!$Q$2:$Q$4,,0)</f>
        <v>Medium</v>
      </c>
      <c r="Q4438" s="29" t="str">
        <f>_xlfn.XLOOKUP($I4438,mapping!$M$2:$M$4,mapping!$N$2:$N$4,,0)</f>
        <v>Remote</v>
      </c>
    </row>
    <row r="4439" spans="1:17" x14ac:dyDescent="0.25">
      <c r="A4439" s="28">
        <v>2023</v>
      </c>
      <c r="B4439" s="29" t="s">
        <v>11</v>
      </c>
      <c r="C4439" s="29" t="s">
        <v>12</v>
      </c>
      <c r="D4439" s="29" t="s">
        <v>176</v>
      </c>
      <c r="E4439" s="28">
        <v>100000</v>
      </c>
      <c r="F4439" s="29" t="s">
        <v>14</v>
      </c>
      <c r="G4439" s="28">
        <v>100000</v>
      </c>
      <c r="H4439" s="29" t="s">
        <v>17</v>
      </c>
      <c r="I4439" s="28">
        <v>0</v>
      </c>
      <c r="J4439" s="29" t="s">
        <v>17</v>
      </c>
      <c r="K4439" s="29" t="s">
        <v>16</v>
      </c>
      <c r="L4439" s="29" t="str">
        <f>_xlfn.XLOOKUP($D4439,mapping!$B$2:$B$124,mapping!$A$2:$A$124,,0)</f>
        <v>Data Engineer</v>
      </c>
      <c r="M4439" s="29" t="str">
        <f>_xlfn.XLOOKUP($C4439,mapping!$J$2:$J$5,mapping!$K$2:$K$5,,0)</f>
        <v>Full-Time</v>
      </c>
      <c r="N4439" s="29" t="str">
        <f>_xlfn.XLOOKUP($B4439,mapping!$G$2:$G$5,mapping!$H$2:$H$5,,0)</f>
        <v>Mid-Level</v>
      </c>
      <c r="O4439" s="29" t="str">
        <f>_xlfn.XLOOKUP($J4439,mapping!$D$2:$D$56,mapping!$E$2:$E$56,,0)</f>
        <v>United States</v>
      </c>
      <c r="P4439" s="29" t="str">
        <f>_xlfn.XLOOKUP($K4439,mapping!$P$2:$P$4,mapping!$Q$2:$Q$4,,0)</f>
        <v>Medium</v>
      </c>
      <c r="Q4439" s="29" t="str">
        <f>_xlfn.XLOOKUP($I4439,mapping!$M$2:$M$4,mapping!$N$2:$N$4,,0)</f>
        <v>On-site</v>
      </c>
    </row>
    <row r="4440" spans="1:17" x14ac:dyDescent="0.25">
      <c r="A4440" s="28">
        <v>2023</v>
      </c>
      <c r="B4440" s="29" t="s">
        <v>21</v>
      </c>
      <c r="C4440" s="29" t="s">
        <v>12</v>
      </c>
      <c r="D4440" s="29" t="s">
        <v>26</v>
      </c>
      <c r="E4440" s="28">
        <v>135000</v>
      </c>
      <c r="F4440" s="29" t="s">
        <v>14</v>
      </c>
      <c r="G4440" s="28">
        <v>135000</v>
      </c>
      <c r="H4440" s="29" t="s">
        <v>17</v>
      </c>
      <c r="I4440" s="28">
        <v>100</v>
      </c>
      <c r="J4440" s="29" t="s">
        <v>17</v>
      </c>
      <c r="K4440" s="29" t="s">
        <v>16</v>
      </c>
      <c r="L4440" s="29" t="str">
        <f>_xlfn.XLOOKUP($D4440,mapping!$B$2:$B$124,mapping!$A$2:$A$124,,0)</f>
        <v>Data Engineer</v>
      </c>
      <c r="M4440" s="29" t="str">
        <f>_xlfn.XLOOKUP($C4440,mapping!$J$2:$J$5,mapping!$K$2:$K$5,,0)</f>
        <v>Full-Time</v>
      </c>
      <c r="N4440" s="29" t="str">
        <f>_xlfn.XLOOKUP($B4440,mapping!$G$2:$G$5,mapping!$H$2:$H$5,,0)</f>
        <v>Senior</v>
      </c>
      <c r="O4440" s="29" t="str">
        <f>_xlfn.XLOOKUP($J4440,mapping!$D$2:$D$56,mapping!$E$2:$E$56,,0)</f>
        <v>United States</v>
      </c>
      <c r="P4440" s="29" t="str">
        <f>_xlfn.XLOOKUP($K4440,mapping!$P$2:$P$4,mapping!$Q$2:$Q$4,,0)</f>
        <v>Medium</v>
      </c>
      <c r="Q4440" s="29" t="str">
        <f>_xlfn.XLOOKUP($I4440,mapping!$M$2:$M$4,mapping!$N$2:$N$4,,0)</f>
        <v>Remote</v>
      </c>
    </row>
    <row r="4441" spans="1:17" x14ac:dyDescent="0.25">
      <c r="A4441" s="28">
        <v>2023</v>
      </c>
      <c r="B4441" s="29" t="s">
        <v>21</v>
      </c>
      <c r="C4441" s="29" t="s">
        <v>12</v>
      </c>
      <c r="D4441" s="29" t="s">
        <v>22</v>
      </c>
      <c r="E4441" s="28">
        <v>122000</v>
      </c>
      <c r="F4441" s="29" t="s">
        <v>14</v>
      </c>
      <c r="G4441" s="28">
        <v>122000</v>
      </c>
      <c r="H4441" s="29" t="s">
        <v>17</v>
      </c>
      <c r="I4441" s="28">
        <v>0</v>
      </c>
      <c r="J4441" s="29" t="s">
        <v>17</v>
      </c>
      <c r="K4441" s="29" t="s">
        <v>16</v>
      </c>
      <c r="L4441" s="29" t="str">
        <f>_xlfn.XLOOKUP($D4441,mapping!$B$2:$B$124,mapping!$A$2:$A$124,,0)</f>
        <v>Data Scientist</v>
      </c>
      <c r="M4441" s="29" t="str">
        <f>_xlfn.XLOOKUP($C4441,mapping!$J$2:$J$5,mapping!$K$2:$K$5,,0)</f>
        <v>Full-Time</v>
      </c>
      <c r="N4441" s="29" t="str">
        <f>_xlfn.XLOOKUP($B4441,mapping!$G$2:$G$5,mapping!$H$2:$H$5,,0)</f>
        <v>Senior</v>
      </c>
      <c r="O4441" s="29" t="str">
        <f>_xlfn.XLOOKUP($J4441,mapping!$D$2:$D$56,mapping!$E$2:$E$56,,0)</f>
        <v>United States</v>
      </c>
      <c r="P4441" s="29" t="str">
        <f>_xlfn.XLOOKUP($K4441,mapping!$P$2:$P$4,mapping!$Q$2:$Q$4,,0)</f>
        <v>Medium</v>
      </c>
      <c r="Q4441" s="29" t="str">
        <f>_xlfn.XLOOKUP($I4441,mapping!$M$2:$M$4,mapping!$N$2:$N$4,,0)</f>
        <v>On-site</v>
      </c>
    </row>
    <row r="4442" spans="1:17" x14ac:dyDescent="0.25">
      <c r="A4442" s="28">
        <v>2023</v>
      </c>
      <c r="B4442" s="29" t="s">
        <v>21</v>
      </c>
      <c r="C4442" s="29" t="s">
        <v>12</v>
      </c>
      <c r="D4442" s="29" t="s">
        <v>50</v>
      </c>
      <c r="E4442" s="28">
        <v>165750</v>
      </c>
      <c r="F4442" s="29" t="s">
        <v>14</v>
      </c>
      <c r="G4442" s="28">
        <v>165750</v>
      </c>
      <c r="H4442" s="29" t="s">
        <v>17</v>
      </c>
      <c r="I4442" s="28">
        <v>100</v>
      </c>
      <c r="J4442" s="29" t="s">
        <v>17</v>
      </c>
      <c r="K4442" s="29" t="s">
        <v>16</v>
      </c>
      <c r="L4442" s="29" t="str">
        <f>_xlfn.XLOOKUP($D4442,mapping!$B$2:$B$124,mapping!$A$2:$A$124,,0)</f>
        <v>Machine Learning Engineer</v>
      </c>
      <c r="M4442" s="29" t="str">
        <f>_xlfn.XLOOKUP($C4442,mapping!$J$2:$J$5,mapping!$K$2:$K$5,,0)</f>
        <v>Full-Time</v>
      </c>
      <c r="N4442" s="29" t="str">
        <f>_xlfn.XLOOKUP($B4442,mapping!$G$2:$G$5,mapping!$H$2:$H$5,,0)</f>
        <v>Senior</v>
      </c>
      <c r="O4442" s="29" t="str">
        <f>_xlfn.XLOOKUP($J4442,mapping!$D$2:$D$56,mapping!$E$2:$E$56,,0)</f>
        <v>United States</v>
      </c>
      <c r="P4442" s="29" t="str">
        <f>_xlfn.XLOOKUP($K4442,mapping!$P$2:$P$4,mapping!$Q$2:$Q$4,,0)</f>
        <v>Medium</v>
      </c>
      <c r="Q4442" s="29" t="str">
        <f>_xlfn.XLOOKUP($I4442,mapping!$M$2:$M$4,mapping!$N$2:$N$4,,0)</f>
        <v>Remote</v>
      </c>
    </row>
    <row r="4443" spans="1:17" x14ac:dyDescent="0.25">
      <c r="A4443" s="28">
        <v>2023</v>
      </c>
      <c r="B4443" s="29" t="s">
        <v>11</v>
      </c>
      <c r="C4443" s="29" t="s">
        <v>12</v>
      </c>
      <c r="D4443" s="29" t="s">
        <v>26</v>
      </c>
      <c r="E4443" s="28">
        <v>186600</v>
      </c>
      <c r="F4443" s="29" t="s">
        <v>14</v>
      </c>
      <c r="G4443" s="28">
        <v>186600</v>
      </c>
      <c r="H4443" s="29" t="s">
        <v>17</v>
      </c>
      <c r="I4443" s="28">
        <v>100</v>
      </c>
      <c r="J4443" s="29" t="s">
        <v>17</v>
      </c>
      <c r="K4443" s="29" t="s">
        <v>16</v>
      </c>
      <c r="L4443" s="29" t="str">
        <f>_xlfn.XLOOKUP($D4443,mapping!$B$2:$B$124,mapping!$A$2:$A$124,,0)</f>
        <v>Data Engineer</v>
      </c>
      <c r="M4443" s="29" t="str">
        <f>_xlfn.XLOOKUP($C4443,mapping!$J$2:$J$5,mapping!$K$2:$K$5,,0)</f>
        <v>Full-Time</v>
      </c>
      <c r="N4443" s="29" t="str">
        <f>_xlfn.XLOOKUP($B4443,mapping!$G$2:$G$5,mapping!$H$2:$H$5,,0)</f>
        <v>Mid-Level</v>
      </c>
      <c r="O4443" s="29" t="str">
        <f>_xlfn.XLOOKUP($J4443,mapping!$D$2:$D$56,mapping!$E$2:$E$56,,0)</f>
        <v>United States</v>
      </c>
      <c r="P4443" s="29" t="str">
        <f>_xlfn.XLOOKUP($K4443,mapping!$P$2:$P$4,mapping!$Q$2:$Q$4,,0)</f>
        <v>Medium</v>
      </c>
      <c r="Q4443" s="29" t="str">
        <f>_xlfn.XLOOKUP($I4443,mapping!$M$2:$M$4,mapping!$N$2:$N$4,,0)</f>
        <v>Remote</v>
      </c>
    </row>
    <row r="4444" spans="1:17" x14ac:dyDescent="0.25">
      <c r="A4444" s="28">
        <v>2024</v>
      </c>
      <c r="B4444" s="29" t="s">
        <v>11</v>
      </c>
      <c r="C4444" s="29" t="s">
        <v>12</v>
      </c>
      <c r="D4444" s="29" t="s">
        <v>22</v>
      </c>
      <c r="E4444" s="28">
        <v>150000</v>
      </c>
      <c r="F4444" s="29" t="s">
        <v>14</v>
      </c>
      <c r="G4444" s="28">
        <v>150000</v>
      </c>
      <c r="H4444" s="29" t="s">
        <v>17</v>
      </c>
      <c r="I4444" s="28">
        <v>0</v>
      </c>
      <c r="J4444" s="29" t="s">
        <v>17</v>
      </c>
      <c r="K4444" s="29" t="s">
        <v>16</v>
      </c>
      <c r="L4444" s="29" t="str">
        <f>_xlfn.XLOOKUP($D4444,mapping!$B$2:$B$124,mapping!$A$2:$A$124,,0)</f>
        <v>Data Scientist</v>
      </c>
      <c r="M4444" s="29" t="str">
        <f>_xlfn.XLOOKUP($C4444,mapping!$J$2:$J$5,mapping!$K$2:$K$5,,0)</f>
        <v>Full-Time</v>
      </c>
      <c r="N4444" s="29" t="str">
        <f>_xlfn.XLOOKUP($B4444,mapping!$G$2:$G$5,mapping!$H$2:$H$5,,0)</f>
        <v>Mid-Level</v>
      </c>
      <c r="O4444" s="29" t="str">
        <f>_xlfn.XLOOKUP($J4444,mapping!$D$2:$D$56,mapping!$E$2:$E$56,,0)</f>
        <v>United States</v>
      </c>
      <c r="P4444" s="29" t="str">
        <f>_xlfn.XLOOKUP($K4444,mapping!$P$2:$P$4,mapping!$Q$2:$Q$4,,0)</f>
        <v>Medium</v>
      </c>
      <c r="Q4444" s="29" t="str">
        <f>_xlfn.XLOOKUP($I4444,mapping!$M$2:$M$4,mapping!$N$2:$N$4,,0)</f>
        <v>On-site</v>
      </c>
    </row>
    <row r="4445" spans="1:17" x14ac:dyDescent="0.25">
      <c r="A4445" s="28">
        <v>2023</v>
      </c>
      <c r="B4445" s="29" t="s">
        <v>21</v>
      </c>
      <c r="C4445" s="29" t="s">
        <v>12</v>
      </c>
      <c r="D4445" s="29" t="s">
        <v>13</v>
      </c>
      <c r="E4445" s="28">
        <v>134000</v>
      </c>
      <c r="F4445" s="29" t="s">
        <v>14</v>
      </c>
      <c r="G4445" s="28">
        <v>134000</v>
      </c>
      <c r="H4445" s="29" t="s">
        <v>17</v>
      </c>
      <c r="I4445" s="28">
        <v>100</v>
      </c>
      <c r="J4445" s="29" t="s">
        <v>17</v>
      </c>
      <c r="K4445" s="29" t="s">
        <v>16</v>
      </c>
      <c r="L4445" s="29" t="str">
        <f>_xlfn.XLOOKUP($D4445,mapping!$B$2:$B$124,mapping!$A$2:$A$124,,0)</f>
        <v>Data Analyst</v>
      </c>
      <c r="M4445" s="29" t="str">
        <f>_xlfn.XLOOKUP($C4445,mapping!$J$2:$J$5,mapping!$K$2:$K$5,,0)</f>
        <v>Full-Time</v>
      </c>
      <c r="N4445" s="29" t="str">
        <f>_xlfn.XLOOKUP($B4445,mapping!$G$2:$G$5,mapping!$H$2:$H$5,,0)</f>
        <v>Senior</v>
      </c>
      <c r="O4445" s="29" t="str">
        <f>_xlfn.XLOOKUP($J4445,mapping!$D$2:$D$56,mapping!$E$2:$E$56,,0)</f>
        <v>United States</v>
      </c>
      <c r="P4445" s="29" t="str">
        <f>_xlfn.XLOOKUP($K4445,mapping!$P$2:$P$4,mapping!$Q$2:$Q$4,,0)</f>
        <v>Medium</v>
      </c>
      <c r="Q4445" s="29" t="str">
        <f>_xlfn.XLOOKUP($I4445,mapping!$M$2:$M$4,mapping!$N$2:$N$4,,0)</f>
        <v>Remote</v>
      </c>
    </row>
    <row r="4446" spans="1:17" x14ac:dyDescent="0.25">
      <c r="A4446" s="28">
        <v>2023</v>
      </c>
      <c r="B4446" s="29" t="s">
        <v>21</v>
      </c>
      <c r="C4446" s="29" t="s">
        <v>12</v>
      </c>
      <c r="D4446" s="29" t="s">
        <v>50</v>
      </c>
      <c r="E4446" s="28">
        <v>240000</v>
      </c>
      <c r="F4446" s="29" t="s">
        <v>14</v>
      </c>
      <c r="G4446" s="28">
        <v>240000</v>
      </c>
      <c r="H4446" s="29" t="s">
        <v>17</v>
      </c>
      <c r="I4446" s="28">
        <v>0</v>
      </c>
      <c r="J4446" s="29" t="s">
        <v>17</v>
      </c>
      <c r="K4446" s="29" t="s">
        <v>16</v>
      </c>
      <c r="L4446" s="29" t="str">
        <f>_xlfn.XLOOKUP($D4446,mapping!$B$2:$B$124,mapping!$A$2:$A$124,,0)</f>
        <v>Machine Learning Engineer</v>
      </c>
      <c r="M4446" s="29" t="str">
        <f>_xlfn.XLOOKUP($C4446,mapping!$J$2:$J$5,mapping!$K$2:$K$5,,0)</f>
        <v>Full-Time</v>
      </c>
      <c r="N4446" s="29" t="str">
        <f>_xlfn.XLOOKUP($B4446,mapping!$G$2:$G$5,mapping!$H$2:$H$5,,0)</f>
        <v>Senior</v>
      </c>
      <c r="O4446" s="29" t="str">
        <f>_xlfn.XLOOKUP($J4446,mapping!$D$2:$D$56,mapping!$E$2:$E$56,,0)</f>
        <v>United States</v>
      </c>
      <c r="P4446" s="29" t="str">
        <f>_xlfn.XLOOKUP($K4446,mapping!$P$2:$P$4,mapping!$Q$2:$Q$4,,0)</f>
        <v>Medium</v>
      </c>
      <c r="Q4446" s="29" t="str">
        <f>_xlfn.XLOOKUP($I4446,mapping!$M$2:$M$4,mapping!$N$2:$N$4,,0)</f>
        <v>On-site</v>
      </c>
    </row>
    <row r="4447" spans="1:17" x14ac:dyDescent="0.25">
      <c r="A4447" s="28">
        <v>2023</v>
      </c>
      <c r="B4447" s="29" t="s">
        <v>21</v>
      </c>
      <c r="C4447" s="29" t="s">
        <v>12</v>
      </c>
      <c r="D4447" s="29" t="s">
        <v>13</v>
      </c>
      <c r="E4447" s="28">
        <v>175000</v>
      </c>
      <c r="F4447" s="29" t="s">
        <v>14</v>
      </c>
      <c r="G4447" s="28">
        <v>175000</v>
      </c>
      <c r="H4447" s="29" t="s">
        <v>45</v>
      </c>
      <c r="I4447" s="28">
        <v>100</v>
      </c>
      <c r="J4447" s="29" t="s">
        <v>45</v>
      </c>
      <c r="K4447" s="29" t="s">
        <v>16</v>
      </c>
      <c r="L4447" s="29" t="str">
        <f>_xlfn.XLOOKUP($D4447,mapping!$B$2:$B$124,mapping!$A$2:$A$124,,0)</f>
        <v>Data Analyst</v>
      </c>
      <c r="M4447" s="29" t="str">
        <f>_xlfn.XLOOKUP($C4447,mapping!$J$2:$J$5,mapping!$K$2:$K$5,,0)</f>
        <v>Full-Time</v>
      </c>
      <c r="N4447" s="29" t="str">
        <f>_xlfn.XLOOKUP($B4447,mapping!$G$2:$G$5,mapping!$H$2:$H$5,,0)</f>
        <v>Senior</v>
      </c>
      <c r="O4447" s="29" t="str">
        <f>_xlfn.XLOOKUP($J4447,mapping!$D$2:$D$56,mapping!$E$2:$E$56,,0)</f>
        <v>Canada</v>
      </c>
      <c r="P4447" s="29" t="str">
        <f>_xlfn.XLOOKUP($K4447,mapping!$P$2:$P$4,mapping!$Q$2:$Q$4,,0)</f>
        <v>Medium</v>
      </c>
      <c r="Q4447" s="29" t="str">
        <f>_xlfn.XLOOKUP($I4447,mapping!$M$2:$M$4,mapping!$N$2:$N$4,,0)</f>
        <v>Remote</v>
      </c>
    </row>
    <row r="4448" spans="1:17" x14ac:dyDescent="0.25">
      <c r="A4448" s="28">
        <v>2024</v>
      </c>
      <c r="B4448" s="29" t="s">
        <v>11</v>
      </c>
      <c r="C4448" s="29" t="s">
        <v>12</v>
      </c>
      <c r="D4448" s="29" t="s">
        <v>22</v>
      </c>
      <c r="E4448" s="28">
        <v>73100</v>
      </c>
      <c r="F4448" s="29" t="s">
        <v>14</v>
      </c>
      <c r="G4448" s="28">
        <v>73100</v>
      </c>
      <c r="H4448" s="29" t="s">
        <v>17</v>
      </c>
      <c r="I4448" s="28">
        <v>0</v>
      </c>
      <c r="J4448" s="29" t="s">
        <v>17</v>
      </c>
      <c r="K4448" s="29" t="s">
        <v>16</v>
      </c>
      <c r="L4448" s="29" t="str">
        <f>_xlfn.XLOOKUP($D4448,mapping!$B$2:$B$124,mapping!$A$2:$A$124,,0)</f>
        <v>Data Scientist</v>
      </c>
      <c r="M4448" s="29" t="str">
        <f>_xlfn.XLOOKUP($C4448,mapping!$J$2:$J$5,mapping!$K$2:$K$5,,0)</f>
        <v>Full-Time</v>
      </c>
      <c r="N4448" s="29" t="str">
        <f>_xlfn.XLOOKUP($B4448,mapping!$G$2:$G$5,mapping!$H$2:$H$5,,0)</f>
        <v>Mid-Level</v>
      </c>
      <c r="O4448" s="29" t="str">
        <f>_xlfn.XLOOKUP($J4448,mapping!$D$2:$D$56,mapping!$E$2:$E$56,,0)</f>
        <v>United States</v>
      </c>
      <c r="P4448" s="29" t="str">
        <f>_xlfn.XLOOKUP($K4448,mapping!$P$2:$P$4,mapping!$Q$2:$Q$4,,0)</f>
        <v>Medium</v>
      </c>
      <c r="Q4448" s="29" t="str">
        <f>_xlfn.XLOOKUP($I4448,mapping!$M$2:$M$4,mapping!$N$2:$N$4,,0)</f>
        <v>On-site</v>
      </c>
    </row>
    <row r="4449" spans="1:17" x14ac:dyDescent="0.25">
      <c r="A4449" s="28">
        <v>2024</v>
      </c>
      <c r="B4449" s="29" t="s">
        <v>11</v>
      </c>
      <c r="C4449" s="29" t="s">
        <v>12</v>
      </c>
      <c r="D4449" s="29" t="s">
        <v>22</v>
      </c>
      <c r="E4449" s="28">
        <v>68088</v>
      </c>
      <c r="F4449" s="29" t="s">
        <v>14</v>
      </c>
      <c r="G4449" s="28">
        <v>68088</v>
      </c>
      <c r="H4449" s="29" t="s">
        <v>17</v>
      </c>
      <c r="I4449" s="28">
        <v>0</v>
      </c>
      <c r="J4449" s="29" t="s">
        <v>17</v>
      </c>
      <c r="K4449" s="29" t="s">
        <v>16</v>
      </c>
      <c r="L4449" s="29" t="str">
        <f>_xlfn.XLOOKUP($D4449,mapping!$B$2:$B$124,mapping!$A$2:$A$124,,0)</f>
        <v>Data Scientist</v>
      </c>
      <c r="M4449" s="29" t="str">
        <f>_xlfn.XLOOKUP($C4449,mapping!$J$2:$J$5,mapping!$K$2:$K$5,,0)</f>
        <v>Full-Time</v>
      </c>
      <c r="N4449" s="29" t="str">
        <f>_xlfn.XLOOKUP($B4449,mapping!$G$2:$G$5,mapping!$H$2:$H$5,,0)</f>
        <v>Mid-Level</v>
      </c>
      <c r="O4449" s="29" t="str">
        <f>_xlfn.XLOOKUP($J4449,mapping!$D$2:$D$56,mapping!$E$2:$E$56,,0)</f>
        <v>United States</v>
      </c>
      <c r="P4449" s="29" t="str">
        <f>_xlfn.XLOOKUP($K4449,mapping!$P$2:$P$4,mapping!$Q$2:$Q$4,,0)</f>
        <v>Medium</v>
      </c>
      <c r="Q4449" s="29" t="str">
        <f>_xlfn.XLOOKUP($I4449,mapping!$M$2:$M$4,mapping!$N$2:$N$4,,0)</f>
        <v>On-site</v>
      </c>
    </row>
    <row r="4450" spans="1:17" x14ac:dyDescent="0.25">
      <c r="A4450" s="28">
        <v>2023</v>
      </c>
      <c r="B4450" s="29" t="s">
        <v>21</v>
      </c>
      <c r="C4450" s="29" t="s">
        <v>12</v>
      </c>
      <c r="D4450" s="29" t="s">
        <v>18</v>
      </c>
      <c r="E4450" s="28">
        <v>216000</v>
      </c>
      <c r="F4450" s="29" t="s">
        <v>14</v>
      </c>
      <c r="G4450" s="28">
        <v>216000</v>
      </c>
      <c r="H4450" s="29" t="s">
        <v>17</v>
      </c>
      <c r="I4450" s="28">
        <v>100</v>
      </c>
      <c r="J4450" s="29" t="s">
        <v>17</v>
      </c>
      <c r="K4450" s="29" t="s">
        <v>16</v>
      </c>
      <c r="L4450" s="29" t="str">
        <f>_xlfn.XLOOKUP($D4450,mapping!$B$2:$B$124,mapping!$A$2:$A$124,,0)</f>
        <v>Machine Learning Engineer</v>
      </c>
      <c r="M4450" s="29" t="str">
        <f>_xlfn.XLOOKUP($C4450,mapping!$J$2:$J$5,mapping!$K$2:$K$5,,0)</f>
        <v>Full-Time</v>
      </c>
      <c r="N4450" s="29" t="str">
        <f>_xlfn.XLOOKUP($B4450,mapping!$G$2:$G$5,mapping!$H$2:$H$5,,0)</f>
        <v>Senior</v>
      </c>
      <c r="O4450" s="29" t="str">
        <f>_xlfn.XLOOKUP($J4450,mapping!$D$2:$D$56,mapping!$E$2:$E$56,,0)</f>
        <v>United States</v>
      </c>
      <c r="P4450" s="29" t="str">
        <f>_xlfn.XLOOKUP($K4450,mapping!$P$2:$P$4,mapping!$Q$2:$Q$4,,0)</f>
        <v>Medium</v>
      </c>
      <c r="Q4450" s="29" t="str">
        <f>_xlfn.XLOOKUP($I4450,mapping!$M$2:$M$4,mapping!$N$2:$N$4,,0)</f>
        <v>Remote</v>
      </c>
    </row>
    <row r="4451" spans="1:17" x14ac:dyDescent="0.25">
      <c r="A4451" s="28">
        <v>2023</v>
      </c>
      <c r="B4451" s="29" t="s">
        <v>11</v>
      </c>
      <c r="C4451" s="29" t="s">
        <v>12</v>
      </c>
      <c r="D4451" s="29" t="s">
        <v>22</v>
      </c>
      <c r="E4451" s="28">
        <v>165000</v>
      </c>
      <c r="F4451" s="29" t="s">
        <v>14</v>
      </c>
      <c r="G4451" s="28">
        <v>165000</v>
      </c>
      <c r="H4451" s="29" t="s">
        <v>17</v>
      </c>
      <c r="I4451" s="28">
        <v>0</v>
      </c>
      <c r="J4451" s="29" t="s">
        <v>17</v>
      </c>
      <c r="K4451" s="29" t="s">
        <v>16</v>
      </c>
      <c r="L4451" s="29" t="str">
        <f>_xlfn.XLOOKUP($D4451,mapping!$B$2:$B$124,mapping!$A$2:$A$124,,0)</f>
        <v>Data Scientist</v>
      </c>
      <c r="M4451" s="29" t="str">
        <f>_xlfn.XLOOKUP($C4451,mapping!$J$2:$J$5,mapping!$K$2:$K$5,,0)</f>
        <v>Full-Time</v>
      </c>
      <c r="N4451" s="29" t="str">
        <f>_xlfn.XLOOKUP($B4451,mapping!$G$2:$G$5,mapping!$H$2:$H$5,,0)</f>
        <v>Mid-Level</v>
      </c>
      <c r="O4451" s="29" t="str">
        <f>_xlfn.XLOOKUP($J4451,mapping!$D$2:$D$56,mapping!$E$2:$E$56,,0)</f>
        <v>United States</v>
      </c>
      <c r="P4451" s="29" t="str">
        <f>_xlfn.XLOOKUP($K4451,mapping!$P$2:$P$4,mapping!$Q$2:$Q$4,,0)</f>
        <v>Medium</v>
      </c>
      <c r="Q4451" s="29" t="str">
        <f>_xlfn.XLOOKUP($I4451,mapping!$M$2:$M$4,mapping!$N$2:$N$4,,0)</f>
        <v>On-site</v>
      </c>
    </row>
    <row r="4452" spans="1:17" x14ac:dyDescent="0.25">
      <c r="A4452" s="28">
        <v>2020</v>
      </c>
      <c r="B4452" s="29" t="s">
        <v>11</v>
      </c>
      <c r="C4452" s="29" t="s">
        <v>12</v>
      </c>
      <c r="D4452" s="29" t="s">
        <v>22</v>
      </c>
      <c r="E4452" s="28">
        <v>55000</v>
      </c>
      <c r="F4452" s="29" t="s">
        <v>19</v>
      </c>
      <c r="G4452" s="28">
        <v>62726</v>
      </c>
      <c r="H4452" s="29" t="s">
        <v>121</v>
      </c>
      <c r="I4452" s="28">
        <v>50</v>
      </c>
      <c r="J4452" s="29" t="s">
        <v>166</v>
      </c>
      <c r="K4452" s="29" t="s">
        <v>56</v>
      </c>
      <c r="L4452" s="29" t="str">
        <f>_xlfn.XLOOKUP($D4452,mapping!$B$2:$B$124,mapping!$A$2:$A$124,,0)</f>
        <v>Data Scientist</v>
      </c>
      <c r="M4452" s="29" t="str">
        <f>_xlfn.XLOOKUP($C4452,mapping!$J$2:$J$5,mapping!$K$2:$K$5,,0)</f>
        <v>Full-Time</v>
      </c>
      <c r="N4452" s="29" t="str">
        <f>_xlfn.XLOOKUP($B4452,mapping!$G$2:$G$5,mapping!$H$2:$H$5,,0)</f>
        <v>Mid-Level</v>
      </c>
      <c r="O4452" s="29" t="str">
        <f>_xlfn.XLOOKUP($J4452,mapping!$D$2:$D$56,mapping!$E$2:$E$56,,0)</f>
        <v>Luxembourg</v>
      </c>
      <c r="P4452" s="29" t="str">
        <f>_xlfn.XLOOKUP($K4452,mapping!$P$2:$P$4,mapping!$Q$2:$Q$4,,0)</f>
        <v>Small</v>
      </c>
      <c r="Q4452" s="29" t="str">
        <f>_xlfn.XLOOKUP($I4452,mapping!$M$2:$M$4,mapping!$N$2:$N$4,,0)</f>
        <v>Hybrid</v>
      </c>
    </row>
    <row r="4453" spans="1:17" x14ac:dyDescent="0.25">
      <c r="A4453" s="28">
        <v>2023</v>
      </c>
      <c r="B4453" s="29" t="s">
        <v>21</v>
      </c>
      <c r="C4453" s="29" t="s">
        <v>12</v>
      </c>
      <c r="D4453" s="29" t="s">
        <v>18</v>
      </c>
      <c r="E4453" s="28">
        <v>153090</v>
      </c>
      <c r="F4453" s="29" t="s">
        <v>14</v>
      </c>
      <c r="G4453" s="28">
        <v>153090</v>
      </c>
      <c r="H4453" s="29" t="s">
        <v>17</v>
      </c>
      <c r="I4453" s="28">
        <v>0</v>
      </c>
      <c r="J4453" s="29" t="s">
        <v>17</v>
      </c>
      <c r="K4453" s="29" t="s">
        <v>16</v>
      </c>
      <c r="L4453" s="29" t="str">
        <f>_xlfn.XLOOKUP($D4453,mapping!$B$2:$B$124,mapping!$A$2:$A$124,,0)</f>
        <v>Machine Learning Engineer</v>
      </c>
      <c r="M4453" s="29" t="str">
        <f>_xlfn.XLOOKUP($C4453,mapping!$J$2:$J$5,mapping!$K$2:$K$5,,0)</f>
        <v>Full-Time</v>
      </c>
      <c r="N4453" s="29" t="str">
        <f>_xlfn.XLOOKUP($B4453,mapping!$G$2:$G$5,mapping!$H$2:$H$5,,0)</f>
        <v>Senior</v>
      </c>
      <c r="O4453" s="29" t="str">
        <f>_xlfn.XLOOKUP($J4453,mapping!$D$2:$D$56,mapping!$E$2:$E$56,,0)</f>
        <v>United States</v>
      </c>
      <c r="P4453" s="29" t="str">
        <f>_xlfn.XLOOKUP($K4453,mapping!$P$2:$P$4,mapping!$Q$2:$Q$4,,0)</f>
        <v>Medium</v>
      </c>
      <c r="Q4453" s="29" t="str">
        <f>_xlfn.XLOOKUP($I4453,mapping!$M$2:$M$4,mapping!$N$2:$N$4,,0)</f>
        <v>On-site</v>
      </c>
    </row>
    <row r="4454" spans="1:17" x14ac:dyDescent="0.25">
      <c r="A4454" s="28">
        <v>2024</v>
      </c>
      <c r="B4454" s="29" t="s">
        <v>21</v>
      </c>
      <c r="C4454" s="29" t="s">
        <v>12</v>
      </c>
      <c r="D4454" s="29" t="s">
        <v>22</v>
      </c>
      <c r="E4454" s="28">
        <v>146800</v>
      </c>
      <c r="F4454" s="29" t="s">
        <v>14</v>
      </c>
      <c r="G4454" s="28">
        <v>146800</v>
      </c>
      <c r="H4454" s="29" t="s">
        <v>17</v>
      </c>
      <c r="I4454" s="28">
        <v>0</v>
      </c>
      <c r="J4454" s="29" t="s">
        <v>17</v>
      </c>
      <c r="K4454" s="29" t="s">
        <v>16</v>
      </c>
      <c r="L4454" s="29" t="str">
        <f>_xlfn.XLOOKUP($D4454,mapping!$B$2:$B$124,mapping!$A$2:$A$124,,0)</f>
        <v>Data Scientist</v>
      </c>
      <c r="M4454" s="29" t="str">
        <f>_xlfn.XLOOKUP($C4454,mapping!$J$2:$J$5,mapping!$K$2:$K$5,,0)</f>
        <v>Full-Time</v>
      </c>
      <c r="N4454" s="29" t="str">
        <f>_xlfn.XLOOKUP($B4454,mapping!$G$2:$G$5,mapping!$H$2:$H$5,,0)</f>
        <v>Senior</v>
      </c>
      <c r="O4454" s="29" t="str">
        <f>_xlfn.XLOOKUP($J4454,mapping!$D$2:$D$56,mapping!$E$2:$E$56,,0)</f>
        <v>United States</v>
      </c>
      <c r="P4454" s="29" t="str">
        <f>_xlfn.XLOOKUP($K4454,mapping!$P$2:$P$4,mapping!$Q$2:$Q$4,,0)</f>
        <v>Medium</v>
      </c>
      <c r="Q4454" s="29" t="str">
        <f>_xlfn.XLOOKUP($I4454,mapping!$M$2:$M$4,mapping!$N$2:$N$4,,0)</f>
        <v>On-site</v>
      </c>
    </row>
    <row r="4455" spans="1:17" x14ac:dyDescent="0.25">
      <c r="A4455" s="28">
        <v>2024</v>
      </c>
      <c r="B4455" s="29" t="s">
        <v>21</v>
      </c>
      <c r="C4455" s="29" t="s">
        <v>12</v>
      </c>
      <c r="D4455" s="29" t="s">
        <v>22</v>
      </c>
      <c r="E4455" s="28">
        <v>110000</v>
      </c>
      <c r="F4455" s="29" t="s">
        <v>14</v>
      </c>
      <c r="G4455" s="28">
        <v>110000</v>
      </c>
      <c r="H4455" s="29" t="s">
        <v>45</v>
      </c>
      <c r="I4455" s="28">
        <v>0</v>
      </c>
      <c r="J4455" s="29" t="s">
        <v>45</v>
      </c>
      <c r="K4455" s="29" t="s">
        <v>16</v>
      </c>
      <c r="L4455" s="29" t="str">
        <f>_xlfn.XLOOKUP($D4455,mapping!$B$2:$B$124,mapping!$A$2:$A$124,,0)</f>
        <v>Data Scientist</v>
      </c>
      <c r="M4455" s="29" t="str">
        <f>_xlfn.XLOOKUP($C4455,mapping!$J$2:$J$5,mapping!$K$2:$K$5,,0)</f>
        <v>Full-Time</v>
      </c>
      <c r="N4455" s="29" t="str">
        <f>_xlfn.XLOOKUP($B4455,mapping!$G$2:$G$5,mapping!$H$2:$H$5,,0)</f>
        <v>Senior</v>
      </c>
      <c r="O4455" s="29" t="str">
        <f>_xlfn.XLOOKUP($J4455,mapping!$D$2:$D$56,mapping!$E$2:$E$56,,0)</f>
        <v>Canada</v>
      </c>
      <c r="P4455" s="29" t="str">
        <f>_xlfn.XLOOKUP($K4455,mapping!$P$2:$P$4,mapping!$Q$2:$Q$4,,0)</f>
        <v>Medium</v>
      </c>
      <c r="Q4455" s="29" t="str">
        <f>_xlfn.XLOOKUP($I4455,mapping!$M$2:$M$4,mapping!$N$2:$N$4,,0)</f>
        <v>On-site</v>
      </c>
    </row>
    <row r="4456" spans="1:17" x14ac:dyDescent="0.25">
      <c r="A4456" s="28">
        <v>2023</v>
      </c>
      <c r="B4456" s="29" t="s">
        <v>11</v>
      </c>
      <c r="C4456" s="29" t="s">
        <v>12</v>
      </c>
      <c r="D4456" s="29" t="s">
        <v>34</v>
      </c>
      <c r="E4456" s="28">
        <v>280000</v>
      </c>
      <c r="F4456" s="29" t="s">
        <v>14</v>
      </c>
      <c r="G4456" s="28">
        <v>280000</v>
      </c>
      <c r="H4456" s="29" t="s">
        <v>28</v>
      </c>
      <c r="I4456" s="28">
        <v>50</v>
      </c>
      <c r="J4456" s="29" t="s">
        <v>28</v>
      </c>
      <c r="K4456" s="29" t="s">
        <v>33</v>
      </c>
      <c r="L4456" s="29" t="str">
        <f>_xlfn.XLOOKUP($D4456,mapping!$B$2:$B$124,mapping!$A$2:$A$124,,0)</f>
        <v>Researcher</v>
      </c>
      <c r="M4456" s="29" t="str">
        <f>_xlfn.XLOOKUP($C4456,mapping!$J$2:$J$5,mapping!$K$2:$K$5,,0)</f>
        <v>Full-Time</v>
      </c>
      <c r="N4456" s="29" t="str">
        <f>_xlfn.XLOOKUP($B4456,mapping!$G$2:$G$5,mapping!$H$2:$H$5,,0)</f>
        <v>Mid-Level</v>
      </c>
      <c r="O4456" s="29" t="str">
        <f>_xlfn.XLOOKUP($J4456,mapping!$D$2:$D$56,mapping!$E$2:$E$56,,0)</f>
        <v>United Kingdom</v>
      </c>
      <c r="P4456" s="29" t="str">
        <f>_xlfn.XLOOKUP($K4456,mapping!$P$2:$P$4,mapping!$Q$2:$Q$4,,0)</f>
        <v>Large</v>
      </c>
      <c r="Q4456" s="29" t="str">
        <f>_xlfn.XLOOKUP($I4456,mapping!$M$2:$M$4,mapping!$N$2:$N$4,,0)</f>
        <v>Hybrid</v>
      </c>
    </row>
    <row r="4457" spans="1:17" x14ac:dyDescent="0.25">
      <c r="A4457" s="28">
        <v>2023</v>
      </c>
      <c r="B4457" s="29" t="s">
        <v>21</v>
      </c>
      <c r="C4457" s="29" t="s">
        <v>12</v>
      </c>
      <c r="D4457" s="29" t="s">
        <v>34</v>
      </c>
      <c r="E4457" s="28">
        <v>197500</v>
      </c>
      <c r="F4457" s="29" t="s">
        <v>14</v>
      </c>
      <c r="G4457" s="28">
        <v>197500</v>
      </c>
      <c r="H4457" s="29" t="s">
        <v>17</v>
      </c>
      <c r="I4457" s="28">
        <v>0</v>
      </c>
      <c r="J4457" s="29" t="s">
        <v>17</v>
      </c>
      <c r="K4457" s="29" t="s">
        <v>16</v>
      </c>
      <c r="L4457" s="29" t="str">
        <f>_xlfn.XLOOKUP($D4457,mapping!$B$2:$B$124,mapping!$A$2:$A$124,,0)</f>
        <v>Researcher</v>
      </c>
      <c r="M4457" s="29" t="str">
        <f>_xlfn.XLOOKUP($C4457,mapping!$J$2:$J$5,mapping!$K$2:$K$5,,0)</f>
        <v>Full-Time</v>
      </c>
      <c r="N4457" s="29" t="str">
        <f>_xlfn.XLOOKUP($B4457,mapping!$G$2:$G$5,mapping!$H$2:$H$5,,0)</f>
        <v>Senior</v>
      </c>
      <c r="O4457" s="29" t="str">
        <f>_xlfn.XLOOKUP($J4457,mapping!$D$2:$D$56,mapping!$E$2:$E$56,,0)</f>
        <v>United States</v>
      </c>
      <c r="P4457" s="29" t="str">
        <f>_xlfn.XLOOKUP($K4457,mapping!$P$2:$P$4,mapping!$Q$2:$Q$4,,0)</f>
        <v>Medium</v>
      </c>
      <c r="Q4457" s="29" t="str">
        <f>_xlfn.XLOOKUP($I4457,mapping!$M$2:$M$4,mapping!$N$2:$N$4,,0)</f>
        <v>On-site</v>
      </c>
    </row>
    <row r="4458" spans="1:17" x14ac:dyDescent="0.25">
      <c r="A4458" s="28">
        <v>2023</v>
      </c>
      <c r="B4458" s="29" t="s">
        <v>11</v>
      </c>
      <c r="C4458" s="29" t="s">
        <v>12</v>
      </c>
      <c r="D4458" s="29" t="s">
        <v>206</v>
      </c>
      <c r="E4458" s="28">
        <v>109238</v>
      </c>
      <c r="F4458" s="29" t="s">
        <v>14</v>
      </c>
      <c r="G4458" s="28">
        <v>109238</v>
      </c>
      <c r="H4458" s="29" t="s">
        <v>17</v>
      </c>
      <c r="I4458" s="28">
        <v>0</v>
      </c>
      <c r="J4458" s="29" t="s">
        <v>17</v>
      </c>
      <c r="K4458" s="29" t="s">
        <v>16</v>
      </c>
      <c r="L4458" s="29" t="str">
        <f>_xlfn.XLOOKUP($D4458,mapping!$B$2:$B$124,mapping!$A$2:$A$124,,0)</f>
        <v>Business Intelligence</v>
      </c>
      <c r="M4458" s="29" t="str">
        <f>_xlfn.XLOOKUP($C4458,mapping!$J$2:$J$5,mapping!$K$2:$K$5,,0)</f>
        <v>Full-Time</v>
      </c>
      <c r="N4458" s="29" t="str">
        <f>_xlfn.XLOOKUP($B4458,mapping!$G$2:$G$5,mapping!$H$2:$H$5,,0)</f>
        <v>Mid-Level</v>
      </c>
      <c r="O4458" s="29" t="str">
        <f>_xlfn.XLOOKUP($J4458,mapping!$D$2:$D$56,mapping!$E$2:$E$56,,0)</f>
        <v>United States</v>
      </c>
      <c r="P4458" s="29" t="str">
        <f>_xlfn.XLOOKUP($K4458,mapping!$P$2:$P$4,mapping!$Q$2:$Q$4,,0)</f>
        <v>Medium</v>
      </c>
      <c r="Q4458" s="29" t="str">
        <f>_xlfn.XLOOKUP($I4458,mapping!$M$2:$M$4,mapping!$N$2:$N$4,,0)</f>
        <v>On-site</v>
      </c>
    </row>
    <row r="4459" spans="1:17" x14ac:dyDescent="0.25">
      <c r="A4459" s="28">
        <v>2022</v>
      </c>
      <c r="B4459" s="29" t="s">
        <v>29</v>
      </c>
      <c r="C4459" s="29" t="s">
        <v>12</v>
      </c>
      <c r="D4459" s="29" t="s">
        <v>156</v>
      </c>
      <c r="E4459" s="28">
        <v>40000</v>
      </c>
      <c r="F4459" s="29" t="s">
        <v>14</v>
      </c>
      <c r="G4459" s="28">
        <v>40000</v>
      </c>
      <c r="H4459" s="29" t="s">
        <v>165</v>
      </c>
      <c r="I4459" s="28">
        <v>100</v>
      </c>
      <c r="J4459" s="29" t="s">
        <v>15</v>
      </c>
      <c r="K4459" s="29" t="s">
        <v>16</v>
      </c>
      <c r="L4459" s="29" t="str">
        <f>_xlfn.XLOOKUP($D4459,mapping!$B$2:$B$124,mapping!$A$2:$A$124,,0)</f>
        <v>Machine Learning Engineer</v>
      </c>
      <c r="M4459" s="29" t="str">
        <f>_xlfn.XLOOKUP($C4459,mapping!$J$2:$J$5,mapping!$K$2:$K$5,,0)</f>
        <v>Full-Time</v>
      </c>
      <c r="N4459" s="29" t="str">
        <f>_xlfn.XLOOKUP($B4459,mapping!$G$2:$G$5,mapping!$H$2:$H$5,,0)</f>
        <v>Junior</v>
      </c>
      <c r="O4459" s="29" t="str">
        <f>_xlfn.XLOOKUP($J4459,mapping!$D$2:$D$56,mapping!$E$2:$E$56,,0)</f>
        <v>Australia</v>
      </c>
      <c r="P4459" s="29" t="str">
        <f>_xlfn.XLOOKUP($K4459,mapping!$P$2:$P$4,mapping!$Q$2:$Q$4,,0)</f>
        <v>Medium</v>
      </c>
      <c r="Q4459" s="29" t="str">
        <f>_xlfn.XLOOKUP($I4459,mapping!$M$2:$M$4,mapping!$N$2:$N$4,,0)</f>
        <v>Remote</v>
      </c>
    </row>
    <row r="4460" spans="1:17" x14ac:dyDescent="0.25">
      <c r="A4460" s="28">
        <v>2024</v>
      </c>
      <c r="B4460" s="29" t="s">
        <v>21</v>
      </c>
      <c r="C4460" s="29" t="s">
        <v>12</v>
      </c>
      <c r="D4460" s="29" t="s">
        <v>26</v>
      </c>
      <c r="E4460" s="28">
        <v>172200</v>
      </c>
      <c r="F4460" s="29" t="s">
        <v>14</v>
      </c>
      <c r="G4460" s="28">
        <v>172200</v>
      </c>
      <c r="H4460" s="29" t="s">
        <v>17</v>
      </c>
      <c r="I4460" s="28">
        <v>100</v>
      </c>
      <c r="J4460" s="29" t="s">
        <v>17</v>
      </c>
      <c r="K4460" s="29" t="s">
        <v>16</v>
      </c>
      <c r="L4460" s="29" t="str">
        <f>_xlfn.XLOOKUP($D4460,mapping!$B$2:$B$124,mapping!$A$2:$A$124,,0)</f>
        <v>Data Engineer</v>
      </c>
      <c r="M4460" s="29" t="str">
        <f>_xlfn.XLOOKUP($C4460,mapping!$J$2:$J$5,mapping!$K$2:$K$5,,0)</f>
        <v>Full-Time</v>
      </c>
      <c r="N4460" s="29" t="str">
        <f>_xlfn.XLOOKUP($B4460,mapping!$G$2:$G$5,mapping!$H$2:$H$5,,0)</f>
        <v>Senior</v>
      </c>
      <c r="O4460" s="29" t="str">
        <f>_xlfn.XLOOKUP($J4460,mapping!$D$2:$D$56,mapping!$E$2:$E$56,,0)</f>
        <v>United States</v>
      </c>
      <c r="P4460" s="29" t="str">
        <f>_xlfn.XLOOKUP($K4460,mapping!$P$2:$P$4,mapping!$Q$2:$Q$4,,0)</f>
        <v>Medium</v>
      </c>
      <c r="Q4460" s="29" t="str">
        <f>_xlfn.XLOOKUP($I4460,mapping!$M$2:$M$4,mapping!$N$2:$N$4,,0)</f>
        <v>Remote</v>
      </c>
    </row>
    <row r="4461" spans="1:17" x14ac:dyDescent="0.25">
      <c r="A4461" s="28">
        <v>2024</v>
      </c>
      <c r="B4461" s="29" t="s">
        <v>11</v>
      </c>
      <c r="C4461" s="29" t="s">
        <v>12</v>
      </c>
      <c r="D4461" s="29" t="s">
        <v>26</v>
      </c>
      <c r="E4461" s="28">
        <v>103977</v>
      </c>
      <c r="F4461" s="29" t="s">
        <v>14</v>
      </c>
      <c r="G4461" s="28">
        <v>103977</v>
      </c>
      <c r="H4461" s="29" t="s">
        <v>17</v>
      </c>
      <c r="I4461" s="28">
        <v>0</v>
      </c>
      <c r="J4461" s="29" t="s">
        <v>17</v>
      </c>
      <c r="K4461" s="29" t="s">
        <v>16</v>
      </c>
      <c r="L4461" s="29" t="str">
        <f>_xlfn.XLOOKUP($D4461,mapping!$B$2:$B$124,mapping!$A$2:$A$124,,0)</f>
        <v>Data Engineer</v>
      </c>
      <c r="M4461" s="29" t="str">
        <f>_xlfn.XLOOKUP($C4461,mapping!$J$2:$J$5,mapping!$K$2:$K$5,,0)</f>
        <v>Full-Time</v>
      </c>
      <c r="N4461" s="29" t="str">
        <f>_xlfn.XLOOKUP($B4461,mapping!$G$2:$G$5,mapping!$H$2:$H$5,,0)</f>
        <v>Mid-Level</v>
      </c>
      <c r="O4461" s="29" t="str">
        <f>_xlfn.XLOOKUP($J4461,mapping!$D$2:$D$56,mapping!$E$2:$E$56,,0)</f>
        <v>United States</v>
      </c>
      <c r="P4461" s="29" t="str">
        <f>_xlfn.XLOOKUP($K4461,mapping!$P$2:$P$4,mapping!$Q$2:$Q$4,,0)</f>
        <v>Medium</v>
      </c>
      <c r="Q4461" s="29" t="str">
        <f>_xlfn.XLOOKUP($I4461,mapping!$M$2:$M$4,mapping!$N$2:$N$4,,0)</f>
        <v>On-site</v>
      </c>
    </row>
    <row r="4462" spans="1:17" x14ac:dyDescent="0.25">
      <c r="A4462" s="28">
        <v>2024</v>
      </c>
      <c r="B4462" s="29" t="s">
        <v>11</v>
      </c>
      <c r="C4462" s="29" t="s">
        <v>12</v>
      </c>
      <c r="D4462" s="29" t="s">
        <v>22</v>
      </c>
      <c r="E4462" s="28">
        <v>85000</v>
      </c>
      <c r="F4462" s="29" t="s">
        <v>14</v>
      </c>
      <c r="G4462" s="28">
        <v>85000</v>
      </c>
      <c r="H4462" s="29" t="s">
        <v>17</v>
      </c>
      <c r="I4462" s="28">
        <v>0</v>
      </c>
      <c r="J4462" s="29" t="s">
        <v>17</v>
      </c>
      <c r="K4462" s="29" t="s">
        <v>16</v>
      </c>
      <c r="L4462" s="29" t="str">
        <f>_xlfn.XLOOKUP($D4462,mapping!$B$2:$B$124,mapping!$A$2:$A$124,,0)</f>
        <v>Data Scientist</v>
      </c>
      <c r="M4462" s="29" t="str">
        <f>_xlfn.XLOOKUP($C4462,mapping!$J$2:$J$5,mapping!$K$2:$K$5,,0)</f>
        <v>Full-Time</v>
      </c>
      <c r="N4462" s="29" t="str">
        <f>_xlfn.XLOOKUP($B4462,mapping!$G$2:$G$5,mapping!$H$2:$H$5,,0)</f>
        <v>Mid-Level</v>
      </c>
      <c r="O4462" s="29" t="str">
        <f>_xlfn.XLOOKUP($J4462,mapping!$D$2:$D$56,mapping!$E$2:$E$56,,0)</f>
        <v>United States</v>
      </c>
      <c r="P4462" s="29" t="str">
        <f>_xlfn.XLOOKUP($K4462,mapping!$P$2:$P$4,mapping!$Q$2:$Q$4,,0)</f>
        <v>Medium</v>
      </c>
      <c r="Q4462" s="29" t="str">
        <f>_xlfn.XLOOKUP($I4462,mapping!$M$2:$M$4,mapping!$N$2:$N$4,,0)</f>
        <v>On-site</v>
      </c>
    </row>
    <row r="4463" spans="1:17" x14ac:dyDescent="0.25">
      <c r="A4463" s="28">
        <v>2022</v>
      </c>
      <c r="B4463" s="29" t="s">
        <v>21</v>
      </c>
      <c r="C4463" s="29" t="s">
        <v>12</v>
      </c>
      <c r="D4463" s="29" t="s">
        <v>26</v>
      </c>
      <c r="E4463" s="28">
        <v>154600</v>
      </c>
      <c r="F4463" s="29" t="s">
        <v>14</v>
      </c>
      <c r="G4463" s="28">
        <v>154600</v>
      </c>
      <c r="H4463" s="29" t="s">
        <v>17</v>
      </c>
      <c r="I4463" s="28">
        <v>100</v>
      </c>
      <c r="J4463" s="29" t="s">
        <v>17</v>
      </c>
      <c r="K4463" s="29" t="s">
        <v>33</v>
      </c>
      <c r="L4463" s="29" t="str">
        <f>_xlfn.XLOOKUP($D4463,mapping!$B$2:$B$124,mapping!$A$2:$A$124,,0)</f>
        <v>Data Engineer</v>
      </c>
      <c r="M4463" s="29" t="str">
        <f>_xlfn.XLOOKUP($C4463,mapping!$J$2:$J$5,mapping!$K$2:$K$5,,0)</f>
        <v>Full-Time</v>
      </c>
      <c r="N4463" s="29" t="str">
        <f>_xlfn.XLOOKUP($B4463,mapping!$G$2:$G$5,mapping!$H$2:$H$5,,0)</f>
        <v>Senior</v>
      </c>
      <c r="O4463" s="29" t="str">
        <f>_xlfn.XLOOKUP($J4463,mapping!$D$2:$D$56,mapping!$E$2:$E$56,,0)</f>
        <v>United States</v>
      </c>
      <c r="P4463" s="29" t="str">
        <f>_xlfn.XLOOKUP($K4463,mapping!$P$2:$P$4,mapping!$Q$2:$Q$4,,0)</f>
        <v>Large</v>
      </c>
      <c r="Q4463" s="29" t="str">
        <f>_xlfn.XLOOKUP($I4463,mapping!$M$2:$M$4,mapping!$N$2:$N$4,,0)</f>
        <v>Remote</v>
      </c>
    </row>
    <row r="4464" spans="1:17" x14ac:dyDescent="0.25">
      <c r="A4464" s="28">
        <v>2024</v>
      </c>
      <c r="B4464" s="29" t="s">
        <v>21</v>
      </c>
      <c r="C4464" s="29" t="s">
        <v>12</v>
      </c>
      <c r="D4464" s="29" t="s">
        <v>63</v>
      </c>
      <c r="E4464" s="28">
        <v>123000</v>
      </c>
      <c r="F4464" s="29" t="s">
        <v>14</v>
      </c>
      <c r="G4464" s="28">
        <v>123000</v>
      </c>
      <c r="H4464" s="29" t="s">
        <v>17</v>
      </c>
      <c r="I4464" s="28">
        <v>0</v>
      </c>
      <c r="J4464" s="29" t="s">
        <v>17</v>
      </c>
      <c r="K4464" s="29" t="s">
        <v>16</v>
      </c>
      <c r="L4464" s="29" t="str">
        <f>_xlfn.XLOOKUP($D4464,mapping!$B$2:$B$124,mapping!$A$2:$A$124,,0)</f>
        <v>Data Architect</v>
      </c>
      <c r="M4464" s="29" t="str">
        <f>_xlfn.XLOOKUP($C4464,mapping!$J$2:$J$5,mapping!$K$2:$K$5,,0)</f>
        <v>Full-Time</v>
      </c>
      <c r="N4464" s="29" t="str">
        <f>_xlfn.XLOOKUP($B4464,mapping!$G$2:$G$5,mapping!$H$2:$H$5,,0)</f>
        <v>Senior</v>
      </c>
      <c r="O4464" s="29" t="str">
        <f>_xlfn.XLOOKUP($J4464,mapping!$D$2:$D$56,mapping!$E$2:$E$56,,0)</f>
        <v>United States</v>
      </c>
      <c r="P4464" s="29" t="str">
        <f>_xlfn.XLOOKUP($K4464,mapping!$P$2:$P$4,mapping!$Q$2:$Q$4,,0)</f>
        <v>Medium</v>
      </c>
      <c r="Q4464" s="29" t="str">
        <f>_xlfn.XLOOKUP($I4464,mapping!$M$2:$M$4,mapping!$N$2:$N$4,,0)</f>
        <v>On-site</v>
      </c>
    </row>
    <row r="4465" spans="1:17" x14ac:dyDescent="0.25">
      <c r="A4465" s="28">
        <v>2023</v>
      </c>
      <c r="B4465" s="29" t="s">
        <v>21</v>
      </c>
      <c r="C4465" s="29" t="s">
        <v>12</v>
      </c>
      <c r="D4465" s="29" t="s">
        <v>92</v>
      </c>
      <c r="E4465" s="28">
        <v>147100</v>
      </c>
      <c r="F4465" s="29" t="s">
        <v>14</v>
      </c>
      <c r="G4465" s="28">
        <v>147100</v>
      </c>
      <c r="H4465" s="29" t="s">
        <v>17</v>
      </c>
      <c r="I4465" s="28">
        <v>0</v>
      </c>
      <c r="J4465" s="29" t="s">
        <v>17</v>
      </c>
      <c r="K4465" s="29" t="s">
        <v>16</v>
      </c>
      <c r="L4465" s="29" t="str">
        <f>_xlfn.XLOOKUP($D4465,mapping!$B$2:$B$124,mapping!$A$2:$A$124,,0)</f>
        <v>Data Scientist</v>
      </c>
      <c r="M4465" s="29" t="str">
        <f>_xlfn.XLOOKUP($C4465,mapping!$J$2:$J$5,mapping!$K$2:$K$5,,0)</f>
        <v>Full-Time</v>
      </c>
      <c r="N4465" s="29" t="str">
        <f>_xlfn.XLOOKUP($B4465,mapping!$G$2:$G$5,mapping!$H$2:$H$5,,0)</f>
        <v>Senior</v>
      </c>
      <c r="O4465" s="29" t="str">
        <f>_xlfn.XLOOKUP($J4465,mapping!$D$2:$D$56,mapping!$E$2:$E$56,,0)</f>
        <v>United States</v>
      </c>
      <c r="P4465" s="29" t="str">
        <f>_xlfn.XLOOKUP($K4465,mapping!$P$2:$P$4,mapping!$Q$2:$Q$4,,0)</f>
        <v>Medium</v>
      </c>
      <c r="Q4465" s="29" t="str">
        <f>_xlfn.XLOOKUP($I4465,mapping!$M$2:$M$4,mapping!$N$2:$N$4,,0)</f>
        <v>On-site</v>
      </c>
    </row>
    <row r="4466" spans="1:17" x14ac:dyDescent="0.25">
      <c r="A4466" s="28">
        <v>2023</v>
      </c>
      <c r="B4466" s="29" t="s">
        <v>21</v>
      </c>
      <c r="C4466" s="29" t="s">
        <v>12</v>
      </c>
      <c r="D4466" s="29" t="s">
        <v>13</v>
      </c>
      <c r="E4466" s="28">
        <v>98000</v>
      </c>
      <c r="F4466" s="29" t="s">
        <v>14</v>
      </c>
      <c r="G4466" s="28">
        <v>98000</v>
      </c>
      <c r="H4466" s="29" t="s">
        <v>17</v>
      </c>
      <c r="I4466" s="28">
        <v>100</v>
      </c>
      <c r="J4466" s="29" t="s">
        <v>17</v>
      </c>
      <c r="K4466" s="29" t="s">
        <v>16</v>
      </c>
      <c r="L4466" s="29" t="str">
        <f>_xlfn.XLOOKUP($D4466,mapping!$B$2:$B$124,mapping!$A$2:$A$124,,0)</f>
        <v>Data Analyst</v>
      </c>
      <c r="M4466" s="29" t="str">
        <f>_xlfn.XLOOKUP($C4466,mapping!$J$2:$J$5,mapping!$K$2:$K$5,,0)</f>
        <v>Full-Time</v>
      </c>
      <c r="N4466" s="29" t="str">
        <f>_xlfn.XLOOKUP($B4466,mapping!$G$2:$G$5,mapping!$H$2:$H$5,,0)</f>
        <v>Senior</v>
      </c>
      <c r="O4466" s="29" t="str">
        <f>_xlfn.XLOOKUP($J4466,mapping!$D$2:$D$56,mapping!$E$2:$E$56,,0)</f>
        <v>United States</v>
      </c>
      <c r="P4466" s="29" t="str">
        <f>_xlfn.XLOOKUP($K4466,mapping!$P$2:$P$4,mapping!$Q$2:$Q$4,,0)</f>
        <v>Medium</v>
      </c>
      <c r="Q4466" s="29" t="str">
        <f>_xlfn.XLOOKUP($I4466,mapping!$M$2:$M$4,mapping!$N$2:$N$4,,0)</f>
        <v>Remote</v>
      </c>
    </row>
    <row r="4467" spans="1:17" x14ac:dyDescent="0.25">
      <c r="A4467" s="28">
        <v>2023</v>
      </c>
      <c r="B4467" s="29" t="s">
        <v>21</v>
      </c>
      <c r="C4467" s="29" t="s">
        <v>12</v>
      </c>
      <c r="D4467" s="29" t="s">
        <v>18</v>
      </c>
      <c r="E4467" s="28">
        <v>210600</v>
      </c>
      <c r="F4467" s="29" t="s">
        <v>14</v>
      </c>
      <c r="G4467" s="28">
        <v>210600</v>
      </c>
      <c r="H4467" s="29" t="s">
        <v>28</v>
      </c>
      <c r="I4467" s="28">
        <v>100</v>
      </c>
      <c r="J4467" s="29" t="s">
        <v>28</v>
      </c>
      <c r="K4467" s="29" t="s">
        <v>16</v>
      </c>
      <c r="L4467" s="29" t="str">
        <f>_xlfn.XLOOKUP($D4467,mapping!$B$2:$B$124,mapping!$A$2:$A$124,,0)</f>
        <v>Machine Learning Engineer</v>
      </c>
      <c r="M4467" s="29" t="str">
        <f>_xlfn.XLOOKUP($C4467,mapping!$J$2:$J$5,mapping!$K$2:$K$5,,0)</f>
        <v>Full-Time</v>
      </c>
      <c r="N4467" s="29" t="str">
        <f>_xlfn.XLOOKUP($B4467,mapping!$G$2:$G$5,mapping!$H$2:$H$5,,0)</f>
        <v>Senior</v>
      </c>
      <c r="O4467" s="29" t="str">
        <f>_xlfn.XLOOKUP($J4467,mapping!$D$2:$D$56,mapping!$E$2:$E$56,,0)</f>
        <v>United Kingdom</v>
      </c>
      <c r="P4467" s="29" t="str">
        <f>_xlfn.XLOOKUP($K4467,mapping!$P$2:$P$4,mapping!$Q$2:$Q$4,,0)</f>
        <v>Medium</v>
      </c>
      <c r="Q4467" s="29" t="str">
        <f>_xlfn.XLOOKUP($I4467,mapping!$M$2:$M$4,mapping!$N$2:$N$4,,0)</f>
        <v>Remote</v>
      </c>
    </row>
    <row r="4468" spans="1:17" x14ac:dyDescent="0.25">
      <c r="A4468" s="28">
        <v>2024</v>
      </c>
      <c r="B4468" s="29" t="s">
        <v>11</v>
      </c>
      <c r="C4468" s="29" t="s">
        <v>12</v>
      </c>
      <c r="D4468" s="29" t="s">
        <v>22</v>
      </c>
      <c r="E4468" s="28">
        <v>116000</v>
      </c>
      <c r="F4468" s="29" t="s">
        <v>14</v>
      </c>
      <c r="G4468" s="28">
        <v>116000</v>
      </c>
      <c r="H4468" s="29" t="s">
        <v>17</v>
      </c>
      <c r="I4468" s="28">
        <v>0</v>
      </c>
      <c r="J4468" s="29" t="s">
        <v>17</v>
      </c>
      <c r="K4468" s="29" t="s">
        <v>16</v>
      </c>
      <c r="L4468" s="29" t="str">
        <f>_xlfn.XLOOKUP($D4468,mapping!$B$2:$B$124,mapping!$A$2:$A$124,,0)</f>
        <v>Data Scientist</v>
      </c>
      <c r="M4468" s="29" t="str">
        <f>_xlfn.XLOOKUP($C4468,mapping!$J$2:$J$5,mapping!$K$2:$K$5,,0)</f>
        <v>Full-Time</v>
      </c>
      <c r="N4468" s="29" t="str">
        <f>_xlfn.XLOOKUP($B4468,mapping!$G$2:$G$5,mapping!$H$2:$H$5,,0)</f>
        <v>Mid-Level</v>
      </c>
      <c r="O4468" s="29" t="str">
        <f>_xlfn.XLOOKUP($J4468,mapping!$D$2:$D$56,mapping!$E$2:$E$56,,0)</f>
        <v>United States</v>
      </c>
      <c r="P4468" s="29" t="str">
        <f>_xlfn.XLOOKUP($K4468,mapping!$P$2:$P$4,mapping!$Q$2:$Q$4,,0)</f>
        <v>Medium</v>
      </c>
      <c r="Q4468" s="29" t="str">
        <f>_xlfn.XLOOKUP($I4468,mapping!$M$2:$M$4,mapping!$N$2:$N$4,,0)</f>
        <v>On-site</v>
      </c>
    </row>
    <row r="4469" spans="1:17" x14ac:dyDescent="0.25">
      <c r="A4469" s="28">
        <v>2024</v>
      </c>
      <c r="B4469" s="29" t="s">
        <v>21</v>
      </c>
      <c r="C4469" s="29" t="s">
        <v>12</v>
      </c>
      <c r="D4469" s="29" t="s">
        <v>22</v>
      </c>
      <c r="E4469" s="28">
        <v>160700</v>
      </c>
      <c r="F4469" s="29" t="s">
        <v>14</v>
      </c>
      <c r="G4469" s="28">
        <v>160700</v>
      </c>
      <c r="H4469" s="29" t="s">
        <v>17</v>
      </c>
      <c r="I4469" s="28">
        <v>100</v>
      </c>
      <c r="J4469" s="29" t="s">
        <v>17</v>
      </c>
      <c r="K4469" s="29" t="s">
        <v>16</v>
      </c>
      <c r="L4469" s="29" t="str">
        <f>_xlfn.XLOOKUP($D4469,mapping!$B$2:$B$124,mapping!$A$2:$A$124,,0)</f>
        <v>Data Scientist</v>
      </c>
      <c r="M4469" s="29" t="str">
        <f>_xlfn.XLOOKUP($C4469,mapping!$J$2:$J$5,mapping!$K$2:$K$5,,0)</f>
        <v>Full-Time</v>
      </c>
      <c r="N4469" s="29" t="str">
        <f>_xlfn.XLOOKUP($B4469,mapping!$G$2:$G$5,mapping!$H$2:$H$5,,0)</f>
        <v>Senior</v>
      </c>
      <c r="O4469" s="29" t="str">
        <f>_xlfn.XLOOKUP($J4469,mapping!$D$2:$D$56,mapping!$E$2:$E$56,,0)</f>
        <v>United States</v>
      </c>
      <c r="P4469" s="29" t="str">
        <f>_xlfn.XLOOKUP($K4469,mapping!$P$2:$P$4,mapping!$Q$2:$Q$4,,0)</f>
        <v>Medium</v>
      </c>
      <c r="Q4469" s="29" t="str">
        <f>_xlfn.XLOOKUP($I4469,mapping!$M$2:$M$4,mapping!$N$2:$N$4,,0)</f>
        <v>Remote</v>
      </c>
    </row>
    <row r="4470" spans="1:17" x14ac:dyDescent="0.25">
      <c r="A4470" s="28">
        <v>2023</v>
      </c>
      <c r="B4470" s="29" t="s">
        <v>21</v>
      </c>
      <c r="C4470" s="29" t="s">
        <v>12</v>
      </c>
      <c r="D4470" s="29" t="s">
        <v>18</v>
      </c>
      <c r="E4470" s="28">
        <v>220000</v>
      </c>
      <c r="F4470" s="29" t="s">
        <v>14</v>
      </c>
      <c r="G4470" s="28">
        <v>220000</v>
      </c>
      <c r="H4470" s="29" t="s">
        <v>17</v>
      </c>
      <c r="I4470" s="28">
        <v>100</v>
      </c>
      <c r="J4470" s="29" t="s">
        <v>17</v>
      </c>
      <c r="K4470" s="29" t="s">
        <v>16</v>
      </c>
      <c r="L4470" s="29" t="str">
        <f>_xlfn.XLOOKUP($D4470,mapping!$B$2:$B$124,mapping!$A$2:$A$124,,0)</f>
        <v>Machine Learning Engineer</v>
      </c>
      <c r="M4470" s="29" t="str">
        <f>_xlfn.XLOOKUP($C4470,mapping!$J$2:$J$5,mapping!$K$2:$K$5,,0)</f>
        <v>Full-Time</v>
      </c>
      <c r="N4470" s="29" t="str">
        <f>_xlfn.XLOOKUP($B4470,mapping!$G$2:$G$5,mapping!$H$2:$H$5,,0)</f>
        <v>Senior</v>
      </c>
      <c r="O4470" s="29" t="str">
        <f>_xlfn.XLOOKUP($J4470,mapping!$D$2:$D$56,mapping!$E$2:$E$56,,0)</f>
        <v>United States</v>
      </c>
      <c r="P4470" s="29" t="str">
        <f>_xlfn.XLOOKUP($K4470,mapping!$P$2:$P$4,mapping!$Q$2:$Q$4,,0)</f>
        <v>Medium</v>
      </c>
      <c r="Q4470" s="29" t="str">
        <f>_xlfn.XLOOKUP($I4470,mapping!$M$2:$M$4,mapping!$N$2:$N$4,,0)</f>
        <v>Remote</v>
      </c>
    </row>
    <row r="4471" spans="1:17" x14ac:dyDescent="0.25">
      <c r="A4471" s="28">
        <v>2023</v>
      </c>
      <c r="B4471" s="29" t="s">
        <v>21</v>
      </c>
      <c r="C4471" s="29" t="s">
        <v>12</v>
      </c>
      <c r="D4471" s="29" t="s">
        <v>26</v>
      </c>
      <c r="E4471" s="28">
        <v>185000</v>
      </c>
      <c r="F4471" s="29" t="s">
        <v>14</v>
      </c>
      <c r="G4471" s="28">
        <v>185000</v>
      </c>
      <c r="H4471" s="29" t="s">
        <v>17</v>
      </c>
      <c r="I4471" s="28">
        <v>0</v>
      </c>
      <c r="J4471" s="29" t="s">
        <v>17</v>
      </c>
      <c r="K4471" s="29" t="s">
        <v>16</v>
      </c>
      <c r="L4471" s="29" t="str">
        <f>_xlfn.XLOOKUP($D4471,mapping!$B$2:$B$124,mapping!$A$2:$A$124,,0)</f>
        <v>Data Engineer</v>
      </c>
      <c r="M4471" s="29" t="str">
        <f>_xlfn.XLOOKUP($C4471,mapping!$J$2:$J$5,mapping!$K$2:$K$5,,0)</f>
        <v>Full-Time</v>
      </c>
      <c r="N4471" s="29" t="str">
        <f>_xlfn.XLOOKUP($B4471,mapping!$G$2:$G$5,mapping!$H$2:$H$5,,0)</f>
        <v>Senior</v>
      </c>
      <c r="O4471" s="29" t="str">
        <f>_xlfn.XLOOKUP($J4471,mapping!$D$2:$D$56,mapping!$E$2:$E$56,,0)</f>
        <v>United States</v>
      </c>
      <c r="P4471" s="29" t="str">
        <f>_xlfn.XLOOKUP($K4471,mapping!$P$2:$P$4,mapping!$Q$2:$Q$4,,0)</f>
        <v>Medium</v>
      </c>
      <c r="Q4471" s="29" t="str">
        <f>_xlfn.XLOOKUP($I4471,mapping!$M$2:$M$4,mapping!$N$2:$N$4,,0)</f>
        <v>On-site</v>
      </c>
    </row>
    <row r="4472" spans="1:17" x14ac:dyDescent="0.25">
      <c r="A4472" s="28">
        <v>2024</v>
      </c>
      <c r="B4472" s="29" t="s">
        <v>11</v>
      </c>
      <c r="C4472" s="29" t="s">
        <v>12</v>
      </c>
      <c r="D4472" s="29" t="s">
        <v>96</v>
      </c>
      <c r="E4472" s="28">
        <v>140000</v>
      </c>
      <c r="F4472" s="29" t="s">
        <v>14</v>
      </c>
      <c r="G4472" s="28">
        <v>140000</v>
      </c>
      <c r="H4472" s="29" t="s">
        <v>17</v>
      </c>
      <c r="I4472" s="28">
        <v>100</v>
      </c>
      <c r="J4472" s="29" t="s">
        <v>17</v>
      </c>
      <c r="K4472" s="29" t="s">
        <v>16</v>
      </c>
      <c r="L4472" s="29" t="str">
        <f>_xlfn.XLOOKUP($D4472,mapping!$B$2:$B$124,mapping!$A$2:$A$124,,0)</f>
        <v>Business Intelligence</v>
      </c>
      <c r="M4472" s="29" t="str">
        <f>_xlfn.XLOOKUP($C4472,mapping!$J$2:$J$5,mapping!$K$2:$K$5,,0)</f>
        <v>Full-Time</v>
      </c>
      <c r="N4472" s="29" t="str">
        <f>_xlfn.XLOOKUP($B4472,mapping!$G$2:$G$5,mapping!$H$2:$H$5,,0)</f>
        <v>Mid-Level</v>
      </c>
      <c r="O4472" s="29" t="str">
        <f>_xlfn.XLOOKUP($J4472,mapping!$D$2:$D$56,mapping!$E$2:$E$56,,0)</f>
        <v>United States</v>
      </c>
      <c r="P4472" s="29" t="str">
        <f>_xlfn.XLOOKUP($K4472,mapping!$P$2:$P$4,mapping!$Q$2:$Q$4,,0)</f>
        <v>Medium</v>
      </c>
      <c r="Q4472" s="29" t="str">
        <f>_xlfn.XLOOKUP($I4472,mapping!$M$2:$M$4,mapping!$N$2:$N$4,,0)</f>
        <v>Remote</v>
      </c>
    </row>
    <row r="4473" spans="1:17" x14ac:dyDescent="0.25">
      <c r="A4473" s="28">
        <v>2024</v>
      </c>
      <c r="B4473" s="29" t="s">
        <v>21</v>
      </c>
      <c r="C4473" s="29" t="s">
        <v>12</v>
      </c>
      <c r="D4473" s="29" t="s">
        <v>31</v>
      </c>
      <c r="E4473" s="28">
        <v>111648</v>
      </c>
      <c r="F4473" s="29" t="s">
        <v>14</v>
      </c>
      <c r="G4473" s="28">
        <v>111648</v>
      </c>
      <c r="H4473" s="29" t="s">
        <v>17</v>
      </c>
      <c r="I4473" s="28">
        <v>100</v>
      </c>
      <c r="J4473" s="29" t="s">
        <v>17</v>
      </c>
      <c r="K4473" s="29" t="s">
        <v>16</v>
      </c>
      <c r="L4473" s="29" t="str">
        <f>_xlfn.XLOOKUP($D4473,mapping!$B$2:$B$124,mapping!$A$2:$A$124,,0)</f>
        <v>Analytics Engineer</v>
      </c>
      <c r="M4473" s="29" t="str">
        <f>_xlfn.XLOOKUP($C4473,mapping!$J$2:$J$5,mapping!$K$2:$K$5,,0)</f>
        <v>Full-Time</v>
      </c>
      <c r="N4473" s="29" t="str">
        <f>_xlfn.XLOOKUP($B4473,mapping!$G$2:$G$5,mapping!$H$2:$H$5,,0)</f>
        <v>Senior</v>
      </c>
      <c r="O4473" s="29" t="str">
        <f>_xlfn.XLOOKUP($J4473,mapping!$D$2:$D$56,mapping!$E$2:$E$56,,0)</f>
        <v>United States</v>
      </c>
      <c r="P4473" s="29" t="str">
        <f>_xlfn.XLOOKUP($K4473,mapping!$P$2:$P$4,mapping!$Q$2:$Q$4,,0)</f>
        <v>Medium</v>
      </c>
      <c r="Q4473" s="29" t="str">
        <f>_xlfn.XLOOKUP($I4473,mapping!$M$2:$M$4,mapping!$N$2:$N$4,,0)</f>
        <v>Remote</v>
      </c>
    </row>
    <row r="4474" spans="1:17" x14ac:dyDescent="0.25">
      <c r="A4474" s="28">
        <v>2023</v>
      </c>
      <c r="B4474" s="29" t="s">
        <v>21</v>
      </c>
      <c r="C4474" s="29" t="s">
        <v>12</v>
      </c>
      <c r="D4474" s="29" t="s">
        <v>26</v>
      </c>
      <c r="E4474" s="28">
        <v>196000</v>
      </c>
      <c r="F4474" s="29" t="s">
        <v>14</v>
      </c>
      <c r="G4474" s="28">
        <v>196000</v>
      </c>
      <c r="H4474" s="29" t="s">
        <v>17</v>
      </c>
      <c r="I4474" s="28">
        <v>0</v>
      </c>
      <c r="J4474" s="29" t="s">
        <v>17</v>
      </c>
      <c r="K4474" s="29" t="s">
        <v>16</v>
      </c>
      <c r="L4474" s="29" t="str">
        <f>_xlfn.XLOOKUP($D4474,mapping!$B$2:$B$124,mapping!$A$2:$A$124,,0)</f>
        <v>Data Engineer</v>
      </c>
      <c r="M4474" s="29" t="str">
        <f>_xlfn.XLOOKUP($C4474,mapping!$J$2:$J$5,mapping!$K$2:$K$5,,0)</f>
        <v>Full-Time</v>
      </c>
      <c r="N4474" s="29" t="str">
        <f>_xlfn.XLOOKUP($B4474,mapping!$G$2:$G$5,mapping!$H$2:$H$5,,0)</f>
        <v>Senior</v>
      </c>
      <c r="O4474" s="29" t="str">
        <f>_xlfn.XLOOKUP($J4474,mapping!$D$2:$D$56,mapping!$E$2:$E$56,,0)</f>
        <v>United States</v>
      </c>
      <c r="P4474" s="29" t="str">
        <f>_xlfn.XLOOKUP($K4474,mapping!$P$2:$P$4,mapping!$Q$2:$Q$4,,0)</f>
        <v>Medium</v>
      </c>
      <c r="Q4474" s="29" t="str">
        <f>_xlfn.XLOOKUP($I4474,mapping!$M$2:$M$4,mapping!$N$2:$N$4,,0)</f>
        <v>On-site</v>
      </c>
    </row>
    <row r="4475" spans="1:17" x14ac:dyDescent="0.25">
      <c r="A4475" s="28">
        <v>2024</v>
      </c>
      <c r="B4475" s="29" t="s">
        <v>21</v>
      </c>
      <c r="C4475" s="29" t="s">
        <v>12</v>
      </c>
      <c r="D4475" s="29" t="s">
        <v>63</v>
      </c>
      <c r="E4475" s="28">
        <v>186000</v>
      </c>
      <c r="F4475" s="29" t="s">
        <v>14</v>
      </c>
      <c r="G4475" s="28">
        <v>186000</v>
      </c>
      <c r="H4475" s="29" t="s">
        <v>17</v>
      </c>
      <c r="I4475" s="28">
        <v>0</v>
      </c>
      <c r="J4475" s="29" t="s">
        <v>17</v>
      </c>
      <c r="K4475" s="29" t="s">
        <v>16</v>
      </c>
      <c r="L4475" s="29" t="str">
        <f>_xlfn.XLOOKUP($D4475,mapping!$B$2:$B$124,mapping!$A$2:$A$124,,0)</f>
        <v>Data Architect</v>
      </c>
      <c r="M4475" s="29" t="str">
        <f>_xlfn.XLOOKUP($C4475,mapping!$J$2:$J$5,mapping!$K$2:$K$5,,0)</f>
        <v>Full-Time</v>
      </c>
      <c r="N4475" s="29" t="str">
        <f>_xlfn.XLOOKUP($B4475,mapping!$G$2:$G$5,mapping!$H$2:$H$5,,0)</f>
        <v>Senior</v>
      </c>
      <c r="O4475" s="29" t="str">
        <f>_xlfn.XLOOKUP($J4475,mapping!$D$2:$D$56,mapping!$E$2:$E$56,,0)</f>
        <v>United States</v>
      </c>
      <c r="P4475" s="29" t="str">
        <f>_xlfn.XLOOKUP($K4475,mapping!$P$2:$P$4,mapping!$Q$2:$Q$4,,0)</f>
        <v>Medium</v>
      </c>
      <c r="Q4475" s="29" t="str">
        <f>_xlfn.XLOOKUP($I4475,mapping!$M$2:$M$4,mapping!$N$2:$N$4,,0)</f>
        <v>On-site</v>
      </c>
    </row>
    <row r="4476" spans="1:17" x14ac:dyDescent="0.25">
      <c r="A4476" s="28">
        <v>2023</v>
      </c>
      <c r="B4476" s="29" t="s">
        <v>21</v>
      </c>
      <c r="C4476" s="29" t="s">
        <v>12</v>
      </c>
      <c r="D4476" s="29" t="s">
        <v>23</v>
      </c>
      <c r="E4476" s="28">
        <v>203000</v>
      </c>
      <c r="F4476" s="29" t="s">
        <v>14</v>
      </c>
      <c r="G4476" s="28">
        <v>203000</v>
      </c>
      <c r="H4476" s="29" t="s">
        <v>17</v>
      </c>
      <c r="I4476" s="28">
        <v>0</v>
      </c>
      <c r="J4476" s="29" t="s">
        <v>17</v>
      </c>
      <c r="K4476" s="29" t="s">
        <v>16</v>
      </c>
      <c r="L4476" s="29" t="str">
        <f>_xlfn.XLOOKUP($D4476,mapping!$B$2:$B$124,mapping!$A$2:$A$124,,0)</f>
        <v>Researcher</v>
      </c>
      <c r="M4476" s="29" t="str">
        <f>_xlfn.XLOOKUP($C4476,mapping!$J$2:$J$5,mapping!$K$2:$K$5,,0)</f>
        <v>Full-Time</v>
      </c>
      <c r="N4476" s="29" t="str">
        <f>_xlfn.XLOOKUP($B4476,mapping!$G$2:$G$5,mapping!$H$2:$H$5,,0)</f>
        <v>Senior</v>
      </c>
      <c r="O4476" s="29" t="str">
        <f>_xlfn.XLOOKUP($J4476,mapping!$D$2:$D$56,mapping!$E$2:$E$56,,0)</f>
        <v>United States</v>
      </c>
      <c r="P4476" s="29" t="str">
        <f>_xlfn.XLOOKUP($K4476,mapping!$P$2:$P$4,mapping!$Q$2:$Q$4,,0)</f>
        <v>Medium</v>
      </c>
      <c r="Q4476" s="29" t="str">
        <f>_xlfn.XLOOKUP($I4476,mapping!$M$2:$M$4,mapping!$N$2:$N$4,,0)</f>
        <v>On-site</v>
      </c>
    </row>
    <row r="4477" spans="1:17" x14ac:dyDescent="0.25">
      <c r="A4477" s="28">
        <v>2023</v>
      </c>
      <c r="B4477" s="29" t="s">
        <v>11</v>
      </c>
      <c r="C4477" s="29" t="s">
        <v>12</v>
      </c>
      <c r="D4477" s="29" t="s">
        <v>34</v>
      </c>
      <c r="E4477" s="28">
        <v>185000</v>
      </c>
      <c r="F4477" s="29" t="s">
        <v>14</v>
      </c>
      <c r="G4477" s="28">
        <v>185000</v>
      </c>
      <c r="H4477" s="29" t="s">
        <v>17</v>
      </c>
      <c r="I4477" s="28">
        <v>0</v>
      </c>
      <c r="J4477" s="29" t="s">
        <v>17</v>
      </c>
      <c r="K4477" s="29" t="s">
        <v>16</v>
      </c>
      <c r="L4477" s="29" t="str">
        <f>_xlfn.XLOOKUP($D4477,mapping!$B$2:$B$124,mapping!$A$2:$A$124,,0)</f>
        <v>Researcher</v>
      </c>
      <c r="M4477" s="29" t="str">
        <f>_xlfn.XLOOKUP($C4477,mapping!$J$2:$J$5,mapping!$K$2:$K$5,,0)</f>
        <v>Full-Time</v>
      </c>
      <c r="N4477" s="29" t="str">
        <f>_xlfn.XLOOKUP($B4477,mapping!$G$2:$G$5,mapping!$H$2:$H$5,,0)</f>
        <v>Mid-Level</v>
      </c>
      <c r="O4477" s="29" t="str">
        <f>_xlfn.XLOOKUP($J4477,mapping!$D$2:$D$56,mapping!$E$2:$E$56,,0)</f>
        <v>United States</v>
      </c>
      <c r="P4477" s="29" t="str">
        <f>_xlfn.XLOOKUP($K4477,mapping!$P$2:$P$4,mapping!$Q$2:$Q$4,,0)</f>
        <v>Medium</v>
      </c>
      <c r="Q4477" s="29" t="str">
        <f>_xlfn.XLOOKUP($I4477,mapping!$M$2:$M$4,mapping!$N$2:$N$4,,0)</f>
        <v>On-site</v>
      </c>
    </row>
    <row r="4478" spans="1:17" x14ac:dyDescent="0.25">
      <c r="A4478" s="28">
        <v>2023</v>
      </c>
      <c r="B4478" s="29" t="s">
        <v>21</v>
      </c>
      <c r="C4478" s="29" t="s">
        <v>12</v>
      </c>
      <c r="D4478" s="29" t="s">
        <v>18</v>
      </c>
      <c r="E4478" s="28">
        <v>226600</v>
      </c>
      <c r="F4478" s="29" t="s">
        <v>14</v>
      </c>
      <c r="G4478" s="28">
        <v>226600</v>
      </c>
      <c r="H4478" s="29" t="s">
        <v>17</v>
      </c>
      <c r="I4478" s="28">
        <v>0</v>
      </c>
      <c r="J4478" s="29" t="s">
        <v>17</v>
      </c>
      <c r="K4478" s="29" t="s">
        <v>16</v>
      </c>
      <c r="L4478" s="29" t="str">
        <f>_xlfn.XLOOKUP($D4478,mapping!$B$2:$B$124,mapping!$A$2:$A$124,,0)</f>
        <v>Machine Learning Engineer</v>
      </c>
      <c r="M4478" s="29" t="str">
        <f>_xlfn.XLOOKUP($C4478,mapping!$J$2:$J$5,mapping!$K$2:$K$5,,0)</f>
        <v>Full-Time</v>
      </c>
      <c r="N4478" s="29" t="str">
        <f>_xlfn.XLOOKUP($B4478,mapping!$G$2:$G$5,mapping!$H$2:$H$5,,0)</f>
        <v>Senior</v>
      </c>
      <c r="O4478" s="29" t="str">
        <f>_xlfn.XLOOKUP($J4478,mapping!$D$2:$D$56,mapping!$E$2:$E$56,,0)</f>
        <v>United States</v>
      </c>
      <c r="P4478" s="29" t="str">
        <f>_xlfn.XLOOKUP($K4478,mapping!$P$2:$P$4,mapping!$Q$2:$Q$4,,0)</f>
        <v>Medium</v>
      </c>
      <c r="Q4478" s="29" t="str">
        <f>_xlfn.XLOOKUP($I4478,mapping!$M$2:$M$4,mapping!$N$2:$N$4,,0)</f>
        <v>On-site</v>
      </c>
    </row>
    <row r="4479" spans="1:17" x14ac:dyDescent="0.25">
      <c r="A4479" s="28">
        <v>2024</v>
      </c>
      <c r="B4479" s="29" t="s">
        <v>21</v>
      </c>
      <c r="C4479" s="29" t="s">
        <v>12</v>
      </c>
      <c r="D4479" s="29" t="s">
        <v>18</v>
      </c>
      <c r="E4479" s="28">
        <v>234300</v>
      </c>
      <c r="F4479" s="29" t="s">
        <v>14</v>
      </c>
      <c r="G4479" s="28">
        <v>234300</v>
      </c>
      <c r="H4479" s="29" t="s">
        <v>17</v>
      </c>
      <c r="I4479" s="28">
        <v>0</v>
      </c>
      <c r="J4479" s="29" t="s">
        <v>17</v>
      </c>
      <c r="K4479" s="29" t="s">
        <v>16</v>
      </c>
      <c r="L4479" s="29" t="str">
        <f>_xlfn.XLOOKUP($D4479,mapping!$B$2:$B$124,mapping!$A$2:$A$124,,0)</f>
        <v>Machine Learning Engineer</v>
      </c>
      <c r="M4479" s="29" t="str">
        <f>_xlfn.XLOOKUP($C4479,mapping!$J$2:$J$5,mapping!$K$2:$K$5,,0)</f>
        <v>Full-Time</v>
      </c>
      <c r="N4479" s="29" t="str">
        <f>_xlfn.XLOOKUP($B4479,mapping!$G$2:$G$5,mapping!$H$2:$H$5,,0)</f>
        <v>Senior</v>
      </c>
      <c r="O4479" s="29" t="str">
        <f>_xlfn.XLOOKUP($J4479,mapping!$D$2:$D$56,mapping!$E$2:$E$56,,0)</f>
        <v>United States</v>
      </c>
      <c r="P4479" s="29" t="str">
        <f>_xlfn.XLOOKUP($K4479,mapping!$P$2:$P$4,mapping!$Q$2:$Q$4,,0)</f>
        <v>Medium</v>
      </c>
      <c r="Q4479" s="29" t="str">
        <f>_xlfn.XLOOKUP($I4479,mapping!$M$2:$M$4,mapping!$N$2:$N$4,,0)</f>
        <v>On-site</v>
      </c>
    </row>
    <row r="4480" spans="1:17" x14ac:dyDescent="0.25">
      <c r="A4480" s="28">
        <v>2023</v>
      </c>
      <c r="B4480" s="29" t="s">
        <v>21</v>
      </c>
      <c r="C4480" s="29" t="s">
        <v>12</v>
      </c>
      <c r="D4480" s="29" t="s">
        <v>26</v>
      </c>
      <c r="E4480" s="28">
        <v>129300</v>
      </c>
      <c r="F4480" s="29" t="s">
        <v>14</v>
      </c>
      <c r="G4480" s="28">
        <v>129300</v>
      </c>
      <c r="H4480" s="29" t="s">
        <v>17</v>
      </c>
      <c r="I4480" s="28">
        <v>0</v>
      </c>
      <c r="J4480" s="29" t="s">
        <v>17</v>
      </c>
      <c r="K4480" s="29" t="s">
        <v>16</v>
      </c>
      <c r="L4480" s="29" t="str">
        <f>_xlfn.XLOOKUP($D4480,mapping!$B$2:$B$124,mapping!$A$2:$A$124,,0)</f>
        <v>Data Engineer</v>
      </c>
      <c r="M4480" s="29" t="str">
        <f>_xlfn.XLOOKUP($C4480,mapping!$J$2:$J$5,mapping!$K$2:$K$5,,0)</f>
        <v>Full-Time</v>
      </c>
      <c r="N4480" s="29" t="str">
        <f>_xlfn.XLOOKUP($B4480,mapping!$G$2:$G$5,mapping!$H$2:$H$5,,0)</f>
        <v>Senior</v>
      </c>
      <c r="O4480" s="29" t="str">
        <f>_xlfn.XLOOKUP($J4480,mapping!$D$2:$D$56,mapping!$E$2:$E$56,,0)</f>
        <v>United States</v>
      </c>
      <c r="P4480" s="29" t="str">
        <f>_xlfn.XLOOKUP($K4480,mapping!$P$2:$P$4,mapping!$Q$2:$Q$4,,0)</f>
        <v>Medium</v>
      </c>
      <c r="Q4480" s="29" t="str">
        <f>_xlfn.XLOOKUP($I4480,mapping!$M$2:$M$4,mapping!$N$2:$N$4,,0)</f>
        <v>On-site</v>
      </c>
    </row>
    <row r="4481" spans="1:17" x14ac:dyDescent="0.25">
      <c r="A4481" s="28">
        <v>2024</v>
      </c>
      <c r="B4481" s="29" t="s">
        <v>21</v>
      </c>
      <c r="C4481" s="29" t="s">
        <v>12</v>
      </c>
      <c r="D4481" s="29" t="s">
        <v>41</v>
      </c>
      <c r="E4481" s="28">
        <v>276000</v>
      </c>
      <c r="F4481" s="29" t="s">
        <v>14</v>
      </c>
      <c r="G4481" s="28">
        <v>276000</v>
      </c>
      <c r="H4481" s="29" t="s">
        <v>17</v>
      </c>
      <c r="I4481" s="28">
        <v>0</v>
      </c>
      <c r="J4481" s="29" t="s">
        <v>17</v>
      </c>
      <c r="K4481" s="29" t="s">
        <v>16</v>
      </c>
      <c r="L4481" s="29" t="str">
        <f>_xlfn.XLOOKUP($D4481,mapping!$B$2:$B$124,mapping!$A$2:$A$124,,0)</f>
        <v>Machine Learning Engineer</v>
      </c>
      <c r="M4481" s="29" t="str">
        <f>_xlfn.XLOOKUP($C4481,mapping!$J$2:$J$5,mapping!$K$2:$K$5,,0)</f>
        <v>Full-Time</v>
      </c>
      <c r="N4481" s="29" t="str">
        <f>_xlfn.XLOOKUP($B4481,mapping!$G$2:$G$5,mapping!$H$2:$H$5,,0)</f>
        <v>Senior</v>
      </c>
      <c r="O4481" s="29" t="str">
        <f>_xlfn.XLOOKUP($J4481,mapping!$D$2:$D$56,mapping!$E$2:$E$56,,0)</f>
        <v>United States</v>
      </c>
      <c r="P4481" s="29" t="str">
        <f>_xlfn.XLOOKUP($K4481,mapping!$P$2:$P$4,mapping!$Q$2:$Q$4,,0)</f>
        <v>Medium</v>
      </c>
      <c r="Q4481" s="29" t="str">
        <f>_xlfn.XLOOKUP($I4481,mapping!$M$2:$M$4,mapping!$N$2:$N$4,,0)</f>
        <v>On-site</v>
      </c>
    </row>
    <row r="4482" spans="1:17" x14ac:dyDescent="0.25">
      <c r="A4482" s="28">
        <v>2022</v>
      </c>
      <c r="B4482" s="29" t="s">
        <v>29</v>
      </c>
      <c r="C4482" s="29" t="s">
        <v>12</v>
      </c>
      <c r="D4482" s="29" t="s">
        <v>26</v>
      </c>
      <c r="E4482" s="28">
        <v>160000</v>
      </c>
      <c r="F4482" s="29" t="s">
        <v>14</v>
      </c>
      <c r="G4482" s="28">
        <v>160000</v>
      </c>
      <c r="H4482" s="29" t="s">
        <v>17</v>
      </c>
      <c r="I4482" s="28">
        <v>0</v>
      </c>
      <c r="J4482" s="29" t="s">
        <v>17</v>
      </c>
      <c r="K4482" s="29" t="s">
        <v>16</v>
      </c>
      <c r="L4482" s="29" t="str">
        <f>_xlfn.XLOOKUP($D4482,mapping!$B$2:$B$124,mapping!$A$2:$A$124,,0)</f>
        <v>Data Engineer</v>
      </c>
      <c r="M4482" s="29" t="str">
        <f>_xlfn.XLOOKUP($C4482,mapping!$J$2:$J$5,mapping!$K$2:$K$5,,0)</f>
        <v>Full-Time</v>
      </c>
      <c r="N4482" s="29" t="str">
        <f>_xlfn.XLOOKUP($B4482,mapping!$G$2:$G$5,mapping!$H$2:$H$5,,0)</f>
        <v>Junior</v>
      </c>
      <c r="O4482" s="29" t="str">
        <f>_xlfn.XLOOKUP($J4482,mapping!$D$2:$D$56,mapping!$E$2:$E$56,,0)</f>
        <v>United States</v>
      </c>
      <c r="P4482" s="29" t="str">
        <f>_xlfn.XLOOKUP($K4482,mapping!$P$2:$P$4,mapping!$Q$2:$Q$4,,0)</f>
        <v>Medium</v>
      </c>
      <c r="Q4482" s="29" t="str">
        <f>_xlfn.XLOOKUP($I4482,mapping!$M$2:$M$4,mapping!$N$2:$N$4,,0)</f>
        <v>On-site</v>
      </c>
    </row>
    <row r="4483" spans="1:17" x14ac:dyDescent="0.25">
      <c r="A4483" s="28">
        <v>2023</v>
      </c>
      <c r="B4483" s="29" t="s">
        <v>21</v>
      </c>
      <c r="C4483" s="29" t="s">
        <v>12</v>
      </c>
      <c r="D4483" s="29" t="s">
        <v>26</v>
      </c>
      <c r="E4483" s="28">
        <v>140000</v>
      </c>
      <c r="F4483" s="29" t="s">
        <v>14</v>
      </c>
      <c r="G4483" s="28">
        <v>140000</v>
      </c>
      <c r="H4483" s="29" t="s">
        <v>17</v>
      </c>
      <c r="I4483" s="28">
        <v>0</v>
      </c>
      <c r="J4483" s="29" t="s">
        <v>17</v>
      </c>
      <c r="K4483" s="29" t="s">
        <v>16</v>
      </c>
      <c r="L4483" s="29" t="str">
        <f>_xlfn.XLOOKUP($D4483,mapping!$B$2:$B$124,mapping!$A$2:$A$124,,0)</f>
        <v>Data Engineer</v>
      </c>
      <c r="M4483" s="29" t="str">
        <f>_xlfn.XLOOKUP($C4483,mapping!$J$2:$J$5,mapping!$K$2:$K$5,,0)</f>
        <v>Full-Time</v>
      </c>
      <c r="N4483" s="29" t="str">
        <f>_xlfn.XLOOKUP($B4483,mapping!$G$2:$G$5,mapping!$H$2:$H$5,,0)</f>
        <v>Senior</v>
      </c>
      <c r="O4483" s="29" t="str">
        <f>_xlfn.XLOOKUP($J4483,mapping!$D$2:$D$56,mapping!$E$2:$E$56,,0)</f>
        <v>United States</v>
      </c>
      <c r="P4483" s="29" t="str">
        <f>_xlfn.XLOOKUP($K4483,mapping!$P$2:$P$4,mapping!$Q$2:$Q$4,,0)</f>
        <v>Medium</v>
      </c>
      <c r="Q4483" s="29" t="str">
        <f>_xlfn.XLOOKUP($I4483,mapping!$M$2:$M$4,mapping!$N$2:$N$4,,0)</f>
        <v>On-site</v>
      </c>
    </row>
    <row r="4484" spans="1:17" x14ac:dyDescent="0.25">
      <c r="A4484" s="28">
        <v>2024</v>
      </c>
      <c r="B4484" s="29" t="s">
        <v>11</v>
      </c>
      <c r="C4484" s="29" t="s">
        <v>12</v>
      </c>
      <c r="D4484" s="29" t="s">
        <v>22</v>
      </c>
      <c r="E4484" s="28">
        <v>111600</v>
      </c>
      <c r="F4484" s="29" t="s">
        <v>14</v>
      </c>
      <c r="G4484" s="28">
        <v>111600</v>
      </c>
      <c r="H4484" s="29" t="s">
        <v>17</v>
      </c>
      <c r="I4484" s="28">
        <v>0</v>
      </c>
      <c r="J4484" s="29" t="s">
        <v>17</v>
      </c>
      <c r="K4484" s="29" t="s">
        <v>33</v>
      </c>
      <c r="L4484" s="29" t="str">
        <f>_xlfn.XLOOKUP($D4484,mapping!$B$2:$B$124,mapping!$A$2:$A$124,,0)</f>
        <v>Data Scientist</v>
      </c>
      <c r="M4484" s="29" t="str">
        <f>_xlfn.XLOOKUP($C4484,mapping!$J$2:$J$5,mapping!$K$2:$K$5,,0)</f>
        <v>Full-Time</v>
      </c>
      <c r="N4484" s="29" t="str">
        <f>_xlfn.XLOOKUP($B4484,mapping!$G$2:$G$5,mapping!$H$2:$H$5,,0)</f>
        <v>Mid-Level</v>
      </c>
      <c r="O4484" s="29" t="str">
        <f>_xlfn.XLOOKUP($J4484,mapping!$D$2:$D$56,mapping!$E$2:$E$56,,0)</f>
        <v>United States</v>
      </c>
      <c r="P4484" s="29" t="str">
        <f>_xlfn.XLOOKUP($K4484,mapping!$P$2:$P$4,mapping!$Q$2:$Q$4,,0)</f>
        <v>Large</v>
      </c>
      <c r="Q4484" s="29" t="str">
        <f>_xlfn.XLOOKUP($I4484,mapping!$M$2:$M$4,mapping!$N$2:$N$4,,0)</f>
        <v>On-site</v>
      </c>
    </row>
    <row r="4485" spans="1:17" x14ac:dyDescent="0.25">
      <c r="A4485" s="28">
        <v>2024</v>
      </c>
      <c r="B4485" s="29" t="s">
        <v>11</v>
      </c>
      <c r="C4485" s="29" t="s">
        <v>12</v>
      </c>
      <c r="D4485" s="29" t="s">
        <v>51</v>
      </c>
      <c r="E4485" s="28">
        <v>222200</v>
      </c>
      <c r="F4485" s="29" t="s">
        <v>14</v>
      </c>
      <c r="G4485" s="28">
        <v>222200</v>
      </c>
      <c r="H4485" s="29" t="s">
        <v>17</v>
      </c>
      <c r="I4485" s="28">
        <v>0</v>
      </c>
      <c r="J4485" s="29" t="s">
        <v>17</v>
      </c>
      <c r="K4485" s="29" t="s">
        <v>33</v>
      </c>
      <c r="L4485" s="29" t="str">
        <f>_xlfn.XLOOKUP($D4485,mapping!$B$2:$B$124,mapping!$A$2:$A$124,,0)</f>
        <v>Applied Scientist</v>
      </c>
      <c r="M4485" s="29" t="str">
        <f>_xlfn.XLOOKUP($C4485,mapping!$J$2:$J$5,mapping!$K$2:$K$5,,0)</f>
        <v>Full-Time</v>
      </c>
      <c r="N4485" s="29" t="str">
        <f>_xlfn.XLOOKUP($B4485,mapping!$G$2:$G$5,mapping!$H$2:$H$5,,0)</f>
        <v>Mid-Level</v>
      </c>
      <c r="O4485" s="29" t="str">
        <f>_xlfn.XLOOKUP($J4485,mapping!$D$2:$D$56,mapping!$E$2:$E$56,,0)</f>
        <v>United States</v>
      </c>
      <c r="P4485" s="29" t="str">
        <f>_xlfn.XLOOKUP($K4485,mapping!$P$2:$P$4,mapping!$Q$2:$Q$4,,0)</f>
        <v>Large</v>
      </c>
      <c r="Q4485" s="29" t="str">
        <f>_xlfn.XLOOKUP($I4485,mapping!$M$2:$M$4,mapping!$N$2:$N$4,,0)</f>
        <v>On-site</v>
      </c>
    </row>
    <row r="4486" spans="1:17" x14ac:dyDescent="0.25">
      <c r="A4486" s="28">
        <v>2024</v>
      </c>
      <c r="B4486" s="29" t="s">
        <v>21</v>
      </c>
      <c r="C4486" s="29" t="s">
        <v>12</v>
      </c>
      <c r="D4486" s="29" t="s">
        <v>26</v>
      </c>
      <c r="E4486" s="28">
        <v>180000</v>
      </c>
      <c r="F4486" s="29" t="s">
        <v>14</v>
      </c>
      <c r="G4486" s="28">
        <v>180000</v>
      </c>
      <c r="H4486" s="29" t="s">
        <v>17</v>
      </c>
      <c r="I4486" s="28">
        <v>0</v>
      </c>
      <c r="J4486" s="29" t="s">
        <v>17</v>
      </c>
      <c r="K4486" s="29" t="s">
        <v>16</v>
      </c>
      <c r="L4486" s="29" t="str">
        <f>_xlfn.XLOOKUP($D4486,mapping!$B$2:$B$124,mapping!$A$2:$A$124,,0)</f>
        <v>Data Engineer</v>
      </c>
      <c r="M4486" s="29" t="str">
        <f>_xlfn.XLOOKUP($C4486,mapping!$J$2:$J$5,mapping!$K$2:$K$5,,0)</f>
        <v>Full-Time</v>
      </c>
      <c r="N4486" s="29" t="str">
        <f>_xlfn.XLOOKUP($B4486,mapping!$G$2:$G$5,mapping!$H$2:$H$5,,0)</f>
        <v>Senior</v>
      </c>
      <c r="O4486" s="29" t="str">
        <f>_xlfn.XLOOKUP($J4486,mapping!$D$2:$D$56,mapping!$E$2:$E$56,,0)</f>
        <v>United States</v>
      </c>
      <c r="P4486" s="29" t="str">
        <f>_xlfn.XLOOKUP($K4486,mapping!$P$2:$P$4,mapping!$Q$2:$Q$4,,0)</f>
        <v>Medium</v>
      </c>
      <c r="Q4486" s="29" t="str">
        <f>_xlfn.XLOOKUP($I4486,mapping!$M$2:$M$4,mapping!$N$2:$N$4,,0)</f>
        <v>On-site</v>
      </c>
    </row>
    <row r="4487" spans="1:17" x14ac:dyDescent="0.25">
      <c r="A4487" s="28">
        <v>2023</v>
      </c>
      <c r="B4487" s="29" t="s">
        <v>11</v>
      </c>
      <c r="C4487" s="29" t="s">
        <v>12</v>
      </c>
      <c r="D4487" s="29" t="s">
        <v>26</v>
      </c>
      <c r="E4487" s="28">
        <v>150000</v>
      </c>
      <c r="F4487" s="29" t="s">
        <v>14</v>
      </c>
      <c r="G4487" s="28">
        <v>150000</v>
      </c>
      <c r="H4487" s="29" t="s">
        <v>17</v>
      </c>
      <c r="I4487" s="28">
        <v>100</v>
      </c>
      <c r="J4487" s="29" t="s">
        <v>17</v>
      </c>
      <c r="K4487" s="29" t="s">
        <v>16</v>
      </c>
      <c r="L4487" s="29" t="str">
        <f>_xlfn.XLOOKUP($D4487,mapping!$B$2:$B$124,mapping!$A$2:$A$124,,0)</f>
        <v>Data Engineer</v>
      </c>
      <c r="M4487" s="29" t="str">
        <f>_xlfn.XLOOKUP($C4487,mapping!$J$2:$J$5,mapping!$K$2:$K$5,,0)</f>
        <v>Full-Time</v>
      </c>
      <c r="N4487" s="29" t="str">
        <f>_xlfn.XLOOKUP($B4487,mapping!$G$2:$G$5,mapping!$H$2:$H$5,,0)</f>
        <v>Mid-Level</v>
      </c>
      <c r="O4487" s="29" t="str">
        <f>_xlfn.XLOOKUP($J4487,mapping!$D$2:$D$56,mapping!$E$2:$E$56,,0)</f>
        <v>United States</v>
      </c>
      <c r="P4487" s="29" t="str">
        <f>_xlfn.XLOOKUP($K4487,mapping!$P$2:$P$4,mapping!$Q$2:$Q$4,,0)</f>
        <v>Medium</v>
      </c>
      <c r="Q4487" s="29" t="str">
        <f>_xlfn.XLOOKUP($I4487,mapping!$M$2:$M$4,mapping!$N$2:$N$4,,0)</f>
        <v>Remote</v>
      </c>
    </row>
    <row r="4488" spans="1:17" x14ac:dyDescent="0.25">
      <c r="A4488" s="28">
        <v>2022</v>
      </c>
      <c r="B4488" s="29" t="s">
        <v>21</v>
      </c>
      <c r="C4488" s="29" t="s">
        <v>12</v>
      </c>
      <c r="D4488" s="29" t="s">
        <v>13</v>
      </c>
      <c r="E4488" s="28">
        <v>119000</v>
      </c>
      <c r="F4488" s="29" t="s">
        <v>14</v>
      </c>
      <c r="G4488" s="28">
        <v>119000</v>
      </c>
      <c r="H4488" s="29" t="s">
        <v>17</v>
      </c>
      <c r="I4488" s="28">
        <v>0</v>
      </c>
      <c r="J4488" s="29" t="s">
        <v>17</v>
      </c>
      <c r="K4488" s="29" t="s">
        <v>16</v>
      </c>
      <c r="L4488" s="29" t="str">
        <f>_xlfn.XLOOKUP($D4488,mapping!$B$2:$B$124,mapping!$A$2:$A$124,,0)</f>
        <v>Data Analyst</v>
      </c>
      <c r="M4488" s="29" t="str">
        <f>_xlfn.XLOOKUP($C4488,mapping!$J$2:$J$5,mapping!$K$2:$K$5,,0)</f>
        <v>Full-Time</v>
      </c>
      <c r="N4488" s="29" t="str">
        <f>_xlfn.XLOOKUP($B4488,mapping!$G$2:$G$5,mapping!$H$2:$H$5,,0)</f>
        <v>Senior</v>
      </c>
      <c r="O4488" s="29" t="str">
        <f>_xlfn.XLOOKUP($J4488,mapping!$D$2:$D$56,mapping!$E$2:$E$56,,0)</f>
        <v>United States</v>
      </c>
      <c r="P4488" s="29" t="str">
        <f>_xlfn.XLOOKUP($K4488,mapping!$P$2:$P$4,mapping!$Q$2:$Q$4,,0)</f>
        <v>Medium</v>
      </c>
      <c r="Q4488" s="29" t="str">
        <f>_xlfn.XLOOKUP($I4488,mapping!$M$2:$M$4,mapping!$N$2:$N$4,,0)</f>
        <v>On-site</v>
      </c>
    </row>
    <row r="4489" spans="1:17" x14ac:dyDescent="0.25">
      <c r="A4489" s="28">
        <v>2023</v>
      </c>
      <c r="B4489" s="29" t="s">
        <v>11</v>
      </c>
      <c r="C4489" s="29" t="s">
        <v>12</v>
      </c>
      <c r="D4489" s="29" t="s">
        <v>63</v>
      </c>
      <c r="E4489" s="28">
        <v>150000</v>
      </c>
      <c r="F4489" s="29" t="s">
        <v>14</v>
      </c>
      <c r="G4489" s="28">
        <v>150000</v>
      </c>
      <c r="H4489" s="29" t="s">
        <v>17</v>
      </c>
      <c r="I4489" s="28">
        <v>100</v>
      </c>
      <c r="J4489" s="29" t="s">
        <v>17</v>
      </c>
      <c r="K4489" s="29" t="s">
        <v>16</v>
      </c>
      <c r="L4489" s="29" t="str">
        <f>_xlfn.XLOOKUP($D4489,mapping!$B$2:$B$124,mapping!$A$2:$A$124,,0)</f>
        <v>Data Architect</v>
      </c>
      <c r="M4489" s="29" t="str">
        <f>_xlfn.XLOOKUP($C4489,mapping!$J$2:$J$5,mapping!$K$2:$K$5,,0)</f>
        <v>Full-Time</v>
      </c>
      <c r="N4489" s="29" t="str">
        <f>_xlfn.XLOOKUP($B4489,mapping!$G$2:$G$5,mapping!$H$2:$H$5,,0)</f>
        <v>Mid-Level</v>
      </c>
      <c r="O4489" s="29" t="str">
        <f>_xlfn.XLOOKUP($J4489,mapping!$D$2:$D$56,mapping!$E$2:$E$56,,0)</f>
        <v>United States</v>
      </c>
      <c r="P4489" s="29" t="str">
        <f>_xlfn.XLOOKUP($K4489,mapping!$P$2:$P$4,mapping!$Q$2:$Q$4,,0)</f>
        <v>Medium</v>
      </c>
      <c r="Q4489" s="29" t="str">
        <f>_xlfn.XLOOKUP($I4489,mapping!$M$2:$M$4,mapping!$N$2:$N$4,,0)</f>
        <v>Remote</v>
      </c>
    </row>
    <row r="4490" spans="1:17" x14ac:dyDescent="0.25">
      <c r="A4490" s="28">
        <v>2023</v>
      </c>
      <c r="B4490" s="29" t="s">
        <v>25</v>
      </c>
      <c r="C4490" s="29" t="s">
        <v>12</v>
      </c>
      <c r="D4490" s="29" t="s">
        <v>26</v>
      </c>
      <c r="E4490" s="28">
        <v>125000</v>
      </c>
      <c r="F4490" s="29" t="s">
        <v>14</v>
      </c>
      <c r="G4490" s="28">
        <v>125000</v>
      </c>
      <c r="H4490" s="29" t="s">
        <v>17</v>
      </c>
      <c r="I4490" s="28">
        <v>0</v>
      </c>
      <c r="J4490" s="29" t="s">
        <v>17</v>
      </c>
      <c r="K4490" s="29" t="s">
        <v>16</v>
      </c>
      <c r="L4490" s="29" t="str">
        <f>_xlfn.XLOOKUP($D4490,mapping!$B$2:$B$124,mapping!$A$2:$A$124,,0)</f>
        <v>Data Engineer</v>
      </c>
      <c r="M4490" s="29" t="str">
        <f>_xlfn.XLOOKUP($C4490,mapping!$J$2:$J$5,mapping!$K$2:$K$5,,0)</f>
        <v>Full-Time</v>
      </c>
      <c r="N4490" s="29" t="str">
        <f>_xlfn.XLOOKUP($B4490,mapping!$G$2:$G$5,mapping!$H$2:$H$5,,0)</f>
        <v>Executive</v>
      </c>
      <c r="O4490" s="29" t="str">
        <f>_xlfn.XLOOKUP($J4490,mapping!$D$2:$D$56,mapping!$E$2:$E$56,,0)</f>
        <v>United States</v>
      </c>
      <c r="P4490" s="29" t="str">
        <f>_xlfn.XLOOKUP($K4490,mapping!$P$2:$P$4,mapping!$Q$2:$Q$4,,0)</f>
        <v>Medium</v>
      </c>
      <c r="Q4490" s="29" t="str">
        <f>_xlfn.XLOOKUP($I4490,mapping!$M$2:$M$4,mapping!$N$2:$N$4,,0)</f>
        <v>On-site</v>
      </c>
    </row>
    <row r="4491" spans="1:17" x14ac:dyDescent="0.25">
      <c r="A4491" s="28">
        <v>2023</v>
      </c>
      <c r="B4491" s="29" t="s">
        <v>11</v>
      </c>
      <c r="C4491" s="29" t="s">
        <v>12</v>
      </c>
      <c r="D4491" s="29" t="s">
        <v>13</v>
      </c>
      <c r="E4491" s="28">
        <v>90000</v>
      </c>
      <c r="F4491" s="29" t="s">
        <v>14</v>
      </c>
      <c r="G4491" s="28">
        <v>90000</v>
      </c>
      <c r="H4491" s="29" t="s">
        <v>17</v>
      </c>
      <c r="I4491" s="28">
        <v>0</v>
      </c>
      <c r="J4491" s="29" t="s">
        <v>17</v>
      </c>
      <c r="K4491" s="29" t="s">
        <v>16</v>
      </c>
      <c r="L4491" s="29" t="str">
        <f>_xlfn.XLOOKUP($D4491,mapping!$B$2:$B$124,mapping!$A$2:$A$124,,0)</f>
        <v>Data Analyst</v>
      </c>
      <c r="M4491" s="29" t="str">
        <f>_xlfn.XLOOKUP($C4491,mapping!$J$2:$J$5,mapping!$K$2:$K$5,,0)</f>
        <v>Full-Time</v>
      </c>
      <c r="N4491" s="29" t="str">
        <f>_xlfn.XLOOKUP($B4491,mapping!$G$2:$G$5,mapping!$H$2:$H$5,,0)</f>
        <v>Mid-Level</v>
      </c>
      <c r="O4491" s="29" t="str">
        <f>_xlfn.XLOOKUP($J4491,mapping!$D$2:$D$56,mapping!$E$2:$E$56,,0)</f>
        <v>United States</v>
      </c>
      <c r="P4491" s="29" t="str">
        <f>_xlfn.XLOOKUP($K4491,mapping!$P$2:$P$4,mapping!$Q$2:$Q$4,,0)</f>
        <v>Medium</v>
      </c>
      <c r="Q4491" s="29" t="str">
        <f>_xlfn.XLOOKUP($I4491,mapping!$M$2:$M$4,mapping!$N$2:$N$4,,0)</f>
        <v>On-site</v>
      </c>
    </row>
    <row r="4492" spans="1:17" x14ac:dyDescent="0.25">
      <c r="A4492" s="28">
        <v>2023</v>
      </c>
      <c r="B4492" s="29" t="s">
        <v>21</v>
      </c>
      <c r="C4492" s="29" t="s">
        <v>12</v>
      </c>
      <c r="D4492" s="29" t="s">
        <v>13</v>
      </c>
      <c r="E4492" s="28">
        <v>180180</v>
      </c>
      <c r="F4492" s="29" t="s">
        <v>14</v>
      </c>
      <c r="G4492" s="28">
        <v>180180</v>
      </c>
      <c r="H4492" s="29" t="s">
        <v>17</v>
      </c>
      <c r="I4492" s="28">
        <v>0</v>
      </c>
      <c r="J4492" s="29" t="s">
        <v>17</v>
      </c>
      <c r="K4492" s="29" t="s">
        <v>16</v>
      </c>
      <c r="L4492" s="29" t="str">
        <f>_xlfn.XLOOKUP($D4492,mapping!$B$2:$B$124,mapping!$A$2:$A$124,,0)</f>
        <v>Data Analyst</v>
      </c>
      <c r="M4492" s="29" t="str">
        <f>_xlfn.XLOOKUP($C4492,mapping!$J$2:$J$5,mapping!$K$2:$K$5,,0)</f>
        <v>Full-Time</v>
      </c>
      <c r="N4492" s="29" t="str">
        <f>_xlfn.XLOOKUP($B4492,mapping!$G$2:$G$5,mapping!$H$2:$H$5,,0)</f>
        <v>Senior</v>
      </c>
      <c r="O4492" s="29" t="str">
        <f>_xlfn.XLOOKUP($J4492,mapping!$D$2:$D$56,mapping!$E$2:$E$56,,0)</f>
        <v>United States</v>
      </c>
      <c r="P4492" s="29" t="str">
        <f>_xlfn.XLOOKUP($K4492,mapping!$P$2:$P$4,mapping!$Q$2:$Q$4,,0)</f>
        <v>Medium</v>
      </c>
      <c r="Q4492" s="29" t="str">
        <f>_xlfn.XLOOKUP($I4492,mapping!$M$2:$M$4,mapping!$N$2:$N$4,,0)</f>
        <v>On-site</v>
      </c>
    </row>
    <row r="4493" spans="1:17" x14ac:dyDescent="0.25">
      <c r="A4493" s="28">
        <v>2024</v>
      </c>
      <c r="B4493" s="29" t="s">
        <v>11</v>
      </c>
      <c r="C4493" s="29" t="s">
        <v>12</v>
      </c>
      <c r="D4493" s="29" t="s">
        <v>31</v>
      </c>
      <c r="E4493" s="28">
        <v>92000</v>
      </c>
      <c r="F4493" s="29" t="s">
        <v>27</v>
      </c>
      <c r="G4493" s="28">
        <v>115000</v>
      </c>
      <c r="H4493" s="29" t="s">
        <v>28</v>
      </c>
      <c r="I4493" s="28">
        <v>100</v>
      </c>
      <c r="J4493" s="29" t="s">
        <v>28</v>
      </c>
      <c r="K4493" s="29" t="s">
        <v>16</v>
      </c>
      <c r="L4493" s="29" t="str">
        <f>_xlfn.XLOOKUP($D4493,mapping!$B$2:$B$124,mapping!$A$2:$A$124,,0)</f>
        <v>Analytics Engineer</v>
      </c>
      <c r="M4493" s="29" t="str">
        <f>_xlfn.XLOOKUP($C4493,mapping!$J$2:$J$5,mapping!$K$2:$K$5,,0)</f>
        <v>Full-Time</v>
      </c>
      <c r="N4493" s="29" t="str">
        <f>_xlfn.XLOOKUP($B4493,mapping!$G$2:$G$5,mapping!$H$2:$H$5,,0)</f>
        <v>Mid-Level</v>
      </c>
      <c r="O4493" s="29" t="str">
        <f>_xlfn.XLOOKUP($J4493,mapping!$D$2:$D$56,mapping!$E$2:$E$56,,0)</f>
        <v>United Kingdom</v>
      </c>
      <c r="P4493" s="29" t="str">
        <f>_xlfn.XLOOKUP($K4493,mapping!$P$2:$P$4,mapping!$Q$2:$Q$4,,0)</f>
        <v>Medium</v>
      </c>
      <c r="Q4493" s="29" t="str">
        <f>_xlfn.XLOOKUP($I4493,mapping!$M$2:$M$4,mapping!$N$2:$N$4,,0)</f>
        <v>Remote</v>
      </c>
    </row>
    <row r="4494" spans="1:17" x14ac:dyDescent="0.25">
      <c r="A4494" s="28">
        <v>2023</v>
      </c>
      <c r="B4494" s="29" t="s">
        <v>29</v>
      </c>
      <c r="C4494" s="29" t="s">
        <v>12</v>
      </c>
      <c r="D4494" s="29" t="s">
        <v>22</v>
      </c>
      <c r="E4494" s="28">
        <v>80000</v>
      </c>
      <c r="F4494" s="29" t="s">
        <v>14</v>
      </c>
      <c r="G4494" s="28">
        <v>80000</v>
      </c>
      <c r="H4494" s="29" t="s">
        <v>17</v>
      </c>
      <c r="I4494" s="28">
        <v>0</v>
      </c>
      <c r="J4494" s="29" t="s">
        <v>17</v>
      </c>
      <c r="K4494" s="29" t="s">
        <v>16</v>
      </c>
      <c r="L4494" s="29" t="str">
        <f>_xlfn.XLOOKUP($D4494,mapping!$B$2:$B$124,mapping!$A$2:$A$124,,0)</f>
        <v>Data Scientist</v>
      </c>
      <c r="M4494" s="29" t="str">
        <f>_xlfn.XLOOKUP($C4494,mapping!$J$2:$J$5,mapping!$K$2:$K$5,,0)</f>
        <v>Full-Time</v>
      </c>
      <c r="N4494" s="29" t="str">
        <f>_xlfn.XLOOKUP($B4494,mapping!$G$2:$G$5,mapping!$H$2:$H$5,,0)</f>
        <v>Junior</v>
      </c>
      <c r="O4494" s="29" t="str">
        <f>_xlfn.XLOOKUP($J4494,mapping!$D$2:$D$56,mapping!$E$2:$E$56,,0)</f>
        <v>United States</v>
      </c>
      <c r="P4494" s="29" t="str">
        <f>_xlfn.XLOOKUP($K4494,mapping!$P$2:$P$4,mapping!$Q$2:$Q$4,,0)</f>
        <v>Medium</v>
      </c>
      <c r="Q4494" s="29" t="str">
        <f>_xlfn.XLOOKUP($I4494,mapping!$M$2:$M$4,mapping!$N$2:$N$4,,0)</f>
        <v>On-site</v>
      </c>
    </row>
    <row r="4495" spans="1:17" x14ac:dyDescent="0.25">
      <c r="A4495" s="28">
        <v>2024</v>
      </c>
      <c r="B4495" s="29" t="s">
        <v>29</v>
      </c>
      <c r="C4495" s="29" t="s">
        <v>12</v>
      </c>
      <c r="D4495" s="29" t="s">
        <v>13</v>
      </c>
      <c r="E4495" s="28">
        <v>40000</v>
      </c>
      <c r="F4495" s="29" t="s">
        <v>14</v>
      </c>
      <c r="G4495" s="28">
        <v>40000</v>
      </c>
      <c r="H4495" s="29" t="s">
        <v>137</v>
      </c>
      <c r="I4495" s="28">
        <v>0</v>
      </c>
      <c r="J4495" s="29" t="s">
        <v>137</v>
      </c>
      <c r="K4495" s="29" t="s">
        <v>16</v>
      </c>
      <c r="L4495" s="29" t="str">
        <f>_xlfn.XLOOKUP($D4495,mapping!$B$2:$B$124,mapping!$A$2:$A$124,,0)</f>
        <v>Data Analyst</v>
      </c>
      <c r="M4495" s="29" t="str">
        <f>_xlfn.XLOOKUP($C4495,mapping!$J$2:$J$5,mapping!$K$2:$K$5,,0)</f>
        <v>Full-Time</v>
      </c>
      <c r="N4495" s="29" t="str">
        <f>_xlfn.XLOOKUP($B4495,mapping!$G$2:$G$5,mapping!$H$2:$H$5,,0)</f>
        <v>Junior</v>
      </c>
      <c r="O4495" s="29" t="str">
        <f>_xlfn.XLOOKUP($J4495,mapping!$D$2:$D$56,mapping!$E$2:$E$56,,0)</f>
        <v>Brazil</v>
      </c>
      <c r="P4495" s="29" t="str">
        <f>_xlfn.XLOOKUP($K4495,mapping!$P$2:$P$4,mapping!$Q$2:$Q$4,,0)</f>
        <v>Medium</v>
      </c>
      <c r="Q4495" s="29" t="str">
        <f>_xlfn.XLOOKUP($I4495,mapping!$M$2:$M$4,mapping!$N$2:$N$4,,0)</f>
        <v>On-site</v>
      </c>
    </row>
    <row r="4496" spans="1:17" x14ac:dyDescent="0.25">
      <c r="A4496" s="28">
        <v>2023</v>
      </c>
      <c r="B4496" s="29" t="s">
        <v>29</v>
      </c>
      <c r="C4496" s="29" t="s">
        <v>12</v>
      </c>
      <c r="D4496" s="29" t="s">
        <v>13</v>
      </c>
      <c r="E4496" s="28">
        <v>85000</v>
      </c>
      <c r="F4496" s="29" t="s">
        <v>14</v>
      </c>
      <c r="G4496" s="28">
        <v>85000</v>
      </c>
      <c r="H4496" s="29" t="s">
        <v>17</v>
      </c>
      <c r="I4496" s="28">
        <v>100</v>
      </c>
      <c r="J4496" s="29" t="s">
        <v>17</v>
      </c>
      <c r="K4496" s="29" t="s">
        <v>16</v>
      </c>
      <c r="L4496" s="29" t="str">
        <f>_xlfn.XLOOKUP($D4496,mapping!$B$2:$B$124,mapping!$A$2:$A$124,,0)</f>
        <v>Data Analyst</v>
      </c>
      <c r="M4496" s="29" t="str">
        <f>_xlfn.XLOOKUP($C4496,mapping!$J$2:$J$5,mapping!$K$2:$K$5,,0)</f>
        <v>Full-Time</v>
      </c>
      <c r="N4496" s="29" t="str">
        <f>_xlfn.XLOOKUP($B4496,mapping!$G$2:$G$5,mapping!$H$2:$H$5,,0)</f>
        <v>Junior</v>
      </c>
      <c r="O4496" s="29" t="str">
        <f>_xlfn.XLOOKUP($J4496,mapping!$D$2:$D$56,mapping!$E$2:$E$56,,0)</f>
        <v>United States</v>
      </c>
      <c r="P4496" s="29" t="str">
        <f>_xlfn.XLOOKUP($K4496,mapping!$P$2:$P$4,mapping!$Q$2:$Q$4,,0)</f>
        <v>Medium</v>
      </c>
      <c r="Q4496" s="29" t="str">
        <f>_xlfn.XLOOKUP($I4496,mapping!$M$2:$M$4,mapping!$N$2:$N$4,,0)</f>
        <v>Remote</v>
      </c>
    </row>
    <row r="4497" spans="1:17" x14ac:dyDescent="0.25">
      <c r="A4497" s="28">
        <v>2024</v>
      </c>
      <c r="B4497" s="29" t="s">
        <v>29</v>
      </c>
      <c r="C4497" s="29" t="s">
        <v>12</v>
      </c>
      <c r="D4497" s="29" t="s">
        <v>13</v>
      </c>
      <c r="E4497" s="28">
        <v>88800</v>
      </c>
      <c r="F4497" s="29" t="s">
        <v>14</v>
      </c>
      <c r="G4497" s="28">
        <v>88800</v>
      </c>
      <c r="H4497" s="29" t="s">
        <v>17</v>
      </c>
      <c r="I4497" s="28">
        <v>0</v>
      </c>
      <c r="J4497" s="29" t="s">
        <v>17</v>
      </c>
      <c r="K4497" s="29" t="s">
        <v>16</v>
      </c>
      <c r="L4497" s="29" t="str">
        <f>_xlfn.XLOOKUP($D4497,mapping!$B$2:$B$124,mapping!$A$2:$A$124,,0)</f>
        <v>Data Analyst</v>
      </c>
      <c r="M4497" s="29" t="str">
        <f>_xlfn.XLOOKUP($C4497,mapping!$J$2:$J$5,mapping!$K$2:$K$5,,0)</f>
        <v>Full-Time</v>
      </c>
      <c r="N4497" s="29" t="str">
        <f>_xlfn.XLOOKUP($B4497,mapping!$G$2:$G$5,mapping!$H$2:$H$5,,0)</f>
        <v>Junior</v>
      </c>
      <c r="O4497" s="29" t="str">
        <f>_xlfn.XLOOKUP($J4497,mapping!$D$2:$D$56,mapping!$E$2:$E$56,,0)</f>
        <v>United States</v>
      </c>
      <c r="P4497" s="29" t="str">
        <f>_xlfn.XLOOKUP($K4497,mapping!$P$2:$P$4,mapping!$Q$2:$Q$4,,0)</f>
        <v>Medium</v>
      </c>
      <c r="Q4497" s="29" t="str">
        <f>_xlfn.XLOOKUP($I4497,mapping!$M$2:$M$4,mapping!$N$2:$N$4,,0)</f>
        <v>On-site</v>
      </c>
    </row>
    <row r="4498" spans="1:17" x14ac:dyDescent="0.25">
      <c r="A4498" s="28">
        <v>2024</v>
      </c>
      <c r="B4498" s="29" t="s">
        <v>11</v>
      </c>
      <c r="C4498" s="29" t="s">
        <v>12</v>
      </c>
      <c r="D4498" s="29" t="s">
        <v>108</v>
      </c>
      <c r="E4498" s="28">
        <v>120000</v>
      </c>
      <c r="F4498" s="29" t="s">
        <v>14</v>
      </c>
      <c r="G4498" s="28">
        <v>120000</v>
      </c>
      <c r="H4498" s="29" t="s">
        <v>17</v>
      </c>
      <c r="I4498" s="28">
        <v>0</v>
      </c>
      <c r="J4498" s="29" t="s">
        <v>17</v>
      </c>
      <c r="K4498" s="29" t="s">
        <v>16</v>
      </c>
      <c r="L4498" s="29" t="str">
        <f>_xlfn.XLOOKUP($D4498,mapping!$B$2:$B$124,mapping!$A$2:$A$124,,0)</f>
        <v>Data Engineer</v>
      </c>
      <c r="M4498" s="29" t="str">
        <f>_xlfn.XLOOKUP($C4498,mapping!$J$2:$J$5,mapping!$K$2:$K$5,,0)</f>
        <v>Full-Time</v>
      </c>
      <c r="N4498" s="29" t="str">
        <f>_xlfn.XLOOKUP($B4498,mapping!$G$2:$G$5,mapping!$H$2:$H$5,,0)</f>
        <v>Mid-Level</v>
      </c>
      <c r="O4498" s="29" t="str">
        <f>_xlfn.XLOOKUP($J4498,mapping!$D$2:$D$56,mapping!$E$2:$E$56,,0)</f>
        <v>United States</v>
      </c>
      <c r="P4498" s="29" t="str">
        <f>_xlfn.XLOOKUP($K4498,mapping!$P$2:$P$4,mapping!$Q$2:$Q$4,,0)</f>
        <v>Medium</v>
      </c>
      <c r="Q4498" s="29" t="str">
        <f>_xlfn.XLOOKUP($I4498,mapping!$M$2:$M$4,mapping!$N$2:$N$4,,0)</f>
        <v>On-site</v>
      </c>
    </row>
    <row r="4499" spans="1:17" x14ac:dyDescent="0.25">
      <c r="A4499" s="28">
        <v>2023</v>
      </c>
      <c r="B4499" s="29" t="s">
        <v>21</v>
      </c>
      <c r="C4499" s="29" t="s">
        <v>12</v>
      </c>
      <c r="D4499" s="29" t="s">
        <v>139</v>
      </c>
      <c r="E4499" s="28">
        <v>184000</v>
      </c>
      <c r="F4499" s="29" t="s">
        <v>14</v>
      </c>
      <c r="G4499" s="28">
        <v>184000</v>
      </c>
      <c r="H4499" s="29" t="s">
        <v>17</v>
      </c>
      <c r="I4499" s="28">
        <v>0</v>
      </c>
      <c r="J4499" s="29" t="s">
        <v>17</v>
      </c>
      <c r="K4499" s="29" t="s">
        <v>16</v>
      </c>
      <c r="L4499" s="29" t="str">
        <f>_xlfn.XLOOKUP($D4499,mapping!$B$2:$B$124,mapping!$A$2:$A$124,,0)</f>
        <v>Machine Learning Engineer</v>
      </c>
      <c r="M4499" s="29" t="str">
        <f>_xlfn.XLOOKUP($C4499,mapping!$J$2:$J$5,mapping!$K$2:$K$5,,0)</f>
        <v>Full-Time</v>
      </c>
      <c r="N4499" s="29" t="str">
        <f>_xlfn.XLOOKUP($B4499,mapping!$G$2:$G$5,mapping!$H$2:$H$5,,0)</f>
        <v>Senior</v>
      </c>
      <c r="O4499" s="29" t="str">
        <f>_xlfn.XLOOKUP($J4499,mapping!$D$2:$D$56,mapping!$E$2:$E$56,,0)</f>
        <v>United States</v>
      </c>
      <c r="P4499" s="29" t="str">
        <f>_xlfn.XLOOKUP($K4499,mapping!$P$2:$P$4,mapping!$Q$2:$Q$4,,0)</f>
        <v>Medium</v>
      </c>
      <c r="Q4499" s="29" t="str">
        <f>_xlfn.XLOOKUP($I4499,mapping!$M$2:$M$4,mapping!$N$2:$N$4,,0)</f>
        <v>On-site</v>
      </c>
    </row>
    <row r="4500" spans="1:17" x14ac:dyDescent="0.25">
      <c r="A4500" s="28">
        <v>2024</v>
      </c>
      <c r="B4500" s="29" t="s">
        <v>11</v>
      </c>
      <c r="C4500" s="29" t="s">
        <v>12</v>
      </c>
      <c r="D4500" s="29" t="s">
        <v>31</v>
      </c>
      <c r="E4500" s="28">
        <v>97300</v>
      </c>
      <c r="F4500" s="29" t="s">
        <v>14</v>
      </c>
      <c r="G4500" s="28">
        <v>97300</v>
      </c>
      <c r="H4500" s="29" t="s">
        <v>17</v>
      </c>
      <c r="I4500" s="28">
        <v>0</v>
      </c>
      <c r="J4500" s="29" t="s">
        <v>17</v>
      </c>
      <c r="K4500" s="29" t="s">
        <v>16</v>
      </c>
      <c r="L4500" s="29" t="str">
        <f>_xlfn.XLOOKUP($D4500,mapping!$B$2:$B$124,mapping!$A$2:$A$124,,0)</f>
        <v>Analytics Engineer</v>
      </c>
      <c r="M4500" s="29" t="str">
        <f>_xlfn.XLOOKUP($C4500,mapping!$J$2:$J$5,mapping!$K$2:$K$5,,0)</f>
        <v>Full-Time</v>
      </c>
      <c r="N4500" s="29" t="str">
        <f>_xlfn.XLOOKUP($B4500,mapping!$G$2:$G$5,mapping!$H$2:$H$5,,0)</f>
        <v>Mid-Level</v>
      </c>
      <c r="O4500" s="29" t="str">
        <f>_xlfn.XLOOKUP($J4500,mapping!$D$2:$D$56,mapping!$E$2:$E$56,,0)</f>
        <v>United States</v>
      </c>
      <c r="P4500" s="29" t="str">
        <f>_xlfn.XLOOKUP($K4500,mapping!$P$2:$P$4,mapping!$Q$2:$Q$4,,0)</f>
        <v>Medium</v>
      </c>
      <c r="Q4500" s="29" t="str">
        <f>_xlfn.XLOOKUP($I4500,mapping!$M$2:$M$4,mapping!$N$2:$N$4,,0)</f>
        <v>On-site</v>
      </c>
    </row>
    <row r="4501" spans="1:17" x14ac:dyDescent="0.25">
      <c r="A4501" s="28">
        <v>2023</v>
      </c>
      <c r="B4501" s="29" t="s">
        <v>21</v>
      </c>
      <c r="C4501" s="29" t="s">
        <v>12</v>
      </c>
      <c r="D4501" s="29" t="s">
        <v>63</v>
      </c>
      <c r="E4501" s="28">
        <v>175000</v>
      </c>
      <c r="F4501" s="29" t="s">
        <v>14</v>
      </c>
      <c r="G4501" s="28">
        <v>175000</v>
      </c>
      <c r="H4501" s="29" t="s">
        <v>17</v>
      </c>
      <c r="I4501" s="28">
        <v>0</v>
      </c>
      <c r="J4501" s="29" t="s">
        <v>17</v>
      </c>
      <c r="K4501" s="29" t="s">
        <v>16</v>
      </c>
      <c r="L4501" s="29" t="str">
        <f>_xlfn.XLOOKUP($D4501,mapping!$B$2:$B$124,mapping!$A$2:$A$124,,0)</f>
        <v>Data Architect</v>
      </c>
      <c r="M4501" s="29" t="str">
        <f>_xlfn.XLOOKUP($C4501,mapping!$J$2:$J$5,mapping!$K$2:$K$5,,0)</f>
        <v>Full-Time</v>
      </c>
      <c r="N4501" s="29" t="str">
        <f>_xlfn.XLOOKUP($B4501,mapping!$G$2:$G$5,mapping!$H$2:$H$5,,0)</f>
        <v>Senior</v>
      </c>
      <c r="O4501" s="29" t="str">
        <f>_xlfn.XLOOKUP($J4501,mapping!$D$2:$D$56,mapping!$E$2:$E$56,,0)</f>
        <v>United States</v>
      </c>
      <c r="P4501" s="29" t="str">
        <f>_xlfn.XLOOKUP($K4501,mapping!$P$2:$P$4,mapping!$Q$2:$Q$4,,0)</f>
        <v>Medium</v>
      </c>
      <c r="Q4501" s="29" t="str">
        <f>_xlfn.XLOOKUP($I4501,mapping!$M$2:$M$4,mapping!$N$2:$N$4,,0)</f>
        <v>On-site</v>
      </c>
    </row>
    <row r="4502" spans="1:17" x14ac:dyDescent="0.25">
      <c r="A4502" s="28">
        <v>2023</v>
      </c>
      <c r="B4502" s="29" t="s">
        <v>21</v>
      </c>
      <c r="C4502" s="29" t="s">
        <v>12</v>
      </c>
      <c r="D4502" s="29" t="s">
        <v>22</v>
      </c>
      <c r="E4502" s="28">
        <v>278700</v>
      </c>
      <c r="F4502" s="29" t="s">
        <v>14</v>
      </c>
      <c r="G4502" s="28">
        <v>278700</v>
      </c>
      <c r="H4502" s="29" t="s">
        <v>17</v>
      </c>
      <c r="I4502" s="28">
        <v>0</v>
      </c>
      <c r="J4502" s="29" t="s">
        <v>17</v>
      </c>
      <c r="K4502" s="29" t="s">
        <v>16</v>
      </c>
      <c r="L4502" s="29" t="str">
        <f>_xlfn.XLOOKUP($D4502,mapping!$B$2:$B$124,mapping!$A$2:$A$124,,0)</f>
        <v>Data Scientist</v>
      </c>
      <c r="M4502" s="29" t="str">
        <f>_xlfn.XLOOKUP($C4502,mapping!$J$2:$J$5,mapping!$K$2:$K$5,,0)</f>
        <v>Full-Time</v>
      </c>
      <c r="N4502" s="29" t="str">
        <f>_xlfn.XLOOKUP($B4502,mapping!$G$2:$G$5,mapping!$H$2:$H$5,,0)</f>
        <v>Senior</v>
      </c>
      <c r="O4502" s="29" t="str">
        <f>_xlfn.XLOOKUP($J4502,mapping!$D$2:$D$56,mapping!$E$2:$E$56,,0)</f>
        <v>United States</v>
      </c>
      <c r="P4502" s="29" t="str">
        <f>_xlfn.XLOOKUP($K4502,mapping!$P$2:$P$4,mapping!$Q$2:$Q$4,,0)</f>
        <v>Medium</v>
      </c>
      <c r="Q4502" s="29" t="str">
        <f>_xlfn.XLOOKUP($I4502,mapping!$M$2:$M$4,mapping!$N$2:$N$4,,0)</f>
        <v>On-site</v>
      </c>
    </row>
    <row r="4503" spans="1:17" x14ac:dyDescent="0.25">
      <c r="A4503" s="28">
        <v>2021</v>
      </c>
      <c r="B4503" s="29" t="s">
        <v>11</v>
      </c>
      <c r="C4503" s="29" t="s">
        <v>12</v>
      </c>
      <c r="D4503" s="29" t="s">
        <v>203</v>
      </c>
      <c r="E4503" s="28">
        <v>120000</v>
      </c>
      <c r="F4503" s="29" t="s">
        <v>193</v>
      </c>
      <c r="G4503" s="28">
        <v>89294</v>
      </c>
      <c r="H4503" s="29" t="s">
        <v>194</v>
      </c>
      <c r="I4503" s="28">
        <v>50</v>
      </c>
      <c r="J4503" s="29" t="s">
        <v>194</v>
      </c>
      <c r="K4503" s="29" t="s">
        <v>33</v>
      </c>
      <c r="L4503" s="29" t="str">
        <f>_xlfn.XLOOKUP($D4503,mapping!$B$2:$B$124,mapping!$A$2:$A$124,,0)</f>
        <v>Cloud Engineer</v>
      </c>
      <c r="M4503" s="29" t="str">
        <f>_xlfn.XLOOKUP($C4503,mapping!$J$2:$J$5,mapping!$K$2:$K$5,,0)</f>
        <v>Full-Time</v>
      </c>
      <c r="N4503" s="29" t="str">
        <f>_xlfn.XLOOKUP($B4503,mapping!$G$2:$G$5,mapping!$H$2:$H$5,,0)</f>
        <v>Mid-Level</v>
      </c>
      <c r="O4503" s="29" t="str">
        <f>_xlfn.XLOOKUP($J4503,mapping!$D$2:$D$56,mapping!$E$2:$E$56,,0)</f>
        <v>Singapore</v>
      </c>
      <c r="P4503" s="29" t="str">
        <f>_xlfn.XLOOKUP($K4503,mapping!$P$2:$P$4,mapping!$Q$2:$Q$4,,0)</f>
        <v>Large</v>
      </c>
      <c r="Q4503" s="29" t="str">
        <f>_xlfn.XLOOKUP($I4503,mapping!$M$2:$M$4,mapping!$N$2:$N$4,,0)</f>
        <v>Hybrid</v>
      </c>
    </row>
    <row r="4504" spans="1:17" x14ac:dyDescent="0.25">
      <c r="A4504" s="28">
        <v>2024</v>
      </c>
      <c r="B4504" s="29" t="s">
        <v>21</v>
      </c>
      <c r="C4504" s="29" t="s">
        <v>12</v>
      </c>
      <c r="D4504" s="29" t="s">
        <v>34</v>
      </c>
      <c r="E4504" s="28">
        <v>337300</v>
      </c>
      <c r="F4504" s="29" t="s">
        <v>14</v>
      </c>
      <c r="G4504" s="28">
        <v>337300</v>
      </c>
      <c r="H4504" s="29" t="s">
        <v>17</v>
      </c>
      <c r="I4504" s="28">
        <v>0</v>
      </c>
      <c r="J4504" s="29" t="s">
        <v>17</v>
      </c>
      <c r="K4504" s="29" t="s">
        <v>16</v>
      </c>
      <c r="L4504" s="29" t="str">
        <f>_xlfn.XLOOKUP($D4504,mapping!$B$2:$B$124,mapping!$A$2:$A$124,,0)</f>
        <v>Researcher</v>
      </c>
      <c r="M4504" s="29" t="str">
        <f>_xlfn.XLOOKUP($C4504,mapping!$J$2:$J$5,mapping!$K$2:$K$5,,0)</f>
        <v>Full-Time</v>
      </c>
      <c r="N4504" s="29" t="str">
        <f>_xlfn.XLOOKUP($B4504,mapping!$G$2:$G$5,mapping!$H$2:$H$5,,0)</f>
        <v>Senior</v>
      </c>
      <c r="O4504" s="29" t="str">
        <f>_xlfn.XLOOKUP($J4504,mapping!$D$2:$D$56,mapping!$E$2:$E$56,,0)</f>
        <v>United States</v>
      </c>
      <c r="P4504" s="29" t="str">
        <f>_xlfn.XLOOKUP($K4504,mapping!$P$2:$P$4,mapping!$Q$2:$Q$4,,0)</f>
        <v>Medium</v>
      </c>
      <c r="Q4504" s="29" t="str">
        <f>_xlfn.XLOOKUP($I4504,mapping!$M$2:$M$4,mapping!$N$2:$N$4,,0)</f>
        <v>On-site</v>
      </c>
    </row>
    <row r="4505" spans="1:17" x14ac:dyDescent="0.25">
      <c r="A4505" s="28">
        <v>2024</v>
      </c>
      <c r="B4505" s="29" t="s">
        <v>11</v>
      </c>
      <c r="C4505" s="29" t="s">
        <v>12</v>
      </c>
      <c r="D4505" s="29" t="s">
        <v>40</v>
      </c>
      <c r="E4505" s="28">
        <v>226844</v>
      </c>
      <c r="F4505" s="29" t="s">
        <v>14</v>
      </c>
      <c r="G4505" s="28">
        <v>226844</v>
      </c>
      <c r="H4505" s="29" t="s">
        <v>17</v>
      </c>
      <c r="I4505" s="28">
        <v>0</v>
      </c>
      <c r="J4505" s="29" t="s">
        <v>17</v>
      </c>
      <c r="K4505" s="29" t="s">
        <v>16</v>
      </c>
      <c r="L4505" s="29" t="str">
        <f>_xlfn.XLOOKUP($D4505,mapping!$B$2:$B$124,mapping!$A$2:$A$124,,0)</f>
        <v>Business Intelligence</v>
      </c>
      <c r="M4505" s="29" t="str">
        <f>_xlfn.XLOOKUP($C4505,mapping!$J$2:$J$5,mapping!$K$2:$K$5,,0)</f>
        <v>Full-Time</v>
      </c>
      <c r="N4505" s="29" t="str">
        <f>_xlfn.XLOOKUP($B4505,mapping!$G$2:$G$5,mapping!$H$2:$H$5,,0)</f>
        <v>Mid-Level</v>
      </c>
      <c r="O4505" s="29" t="str">
        <f>_xlfn.XLOOKUP($J4505,mapping!$D$2:$D$56,mapping!$E$2:$E$56,,0)</f>
        <v>United States</v>
      </c>
      <c r="P4505" s="29" t="str">
        <f>_xlfn.XLOOKUP($K4505,mapping!$P$2:$P$4,mapping!$Q$2:$Q$4,,0)</f>
        <v>Medium</v>
      </c>
      <c r="Q4505" s="29" t="str">
        <f>_xlfn.XLOOKUP($I4505,mapping!$M$2:$M$4,mapping!$N$2:$N$4,,0)</f>
        <v>On-site</v>
      </c>
    </row>
    <row r="4506" spans="1:17" x14ac:dyDescent="0.25">
      <c r="A4506" s="28">
        <v>2023</v>
      </c>
      <c r="B4506" s="29" t="s">
        <v>21</v>
      </c>
      <c r="C4506" s="29" t="s">
        <v>12</v>
      </c>
      <c r="D4506" s="29" t="s">
        <v>26</v>
      </c>
      <c r="E4506" s="28">
        <v>68400</v>
      </c>
      <c r="F4506" s="29" t="s">
        <v>14</v>
      </c>
      <c r="G4506" s="28">
        <v>68400</v>
      </c>
      <c r="H4506" s="29" t="s">
        <v>17</v>
      </c>
      <c r="I4506" s="28">
        <v>0</v>
      </c>
      <c r="J4506" s="29" t="s">
        <v>17</v>
      </c>
      <c r="K4506" s="29" t="s">
        <v>16</v>
      </c>
      <c r="L4506" s="29" t="str">
        <f>_xlfn.XLOOKUP($D4506,mapping!$B$2:$B$124,mapping!$A$2:$A$124,,0)</f>
        <v>Data Engineer</v>
      </c>
      <c r="M4506" s="29" t="str">
        <f>_xlfn.XLOOKUP($C4506,mapping!$J$2:$J$5,mapping!$K$2:$K$5,,0)</f>
        <v>Full-Time</v>
      </c>
      <c r="N4506" s="29" t="str">
        <f>_xlfn.XLOOKUP($B4506,mapping!$G$2:$G$5,mapping!$H$2:$H$5,,0)</f>
        <v>Senior</v>
      </c>
      <c r="O4506" s="29" t="str">
        <f>_xlfn.XLOOKUP($J4506,mapping!$D$2:$D$56,mapping!$E$2:$E$56,,0)</f>
        <v>United States</v>
      </c>
      <c r="P4506" s="29" t="str">
        <f>_xlfn.XLOOKUP($K4506,mapping!$P$2:$P$4,mapping!$Q$2:$Q$4,,0)</f>
        <v>Medium</v>
      </c>
      <c r="Q4506" s="29" t="str">
        <f>_xlfn.XLOOKUP($I4506,mapping!$M$2:$M$4,mapping!$N$2:$N$4,,0)</f>
        <v>On-site</v>
      </c>
    </row>
    <row r="4507" spans="1:17" x14ac:dyDescent="0.25">
      <c r="A4507" s="28">
        <v>2023</v>
      </c>
      <c r="B4507" s="29" t="s">
        <v>11</v>
      </c>
      <c r="C4507" s="29" t="s">
        <v>12</v>
      </c>
      <c r="D4507" s="29" t="s">
        <v>26</v>
      </c>
      <c r="E4507" s="28">
        <v>220000</v>
      </c>
      <c r="F4507" s="29" t="s">
        <v>14</v>
      </c>
      <c r="G4507" s="28">
        <v>220000</v>
      </c>
      <c r="H4507" s="29" t="s">
        <v>45</v>
      </c>
      <c r="I4507" s="28">
        <v>100</v>
      </c>
      <c r="J4507" s="29" t="s">
        <v>45</v>
      </c>
      <c r="K4507" s="29" t="s">
        <v>16</v>
      </c>
      <c r="L4507" s="29" t="str">
        <f>_xlfn.XLOOKUP($D4507,mapping!$B$2:$B$124,mapping!$A$2:$A$124,,0)</f>
        <v>Data Engineer</v>
      </c>
      <c r="M4507" s="29" t="str">
        <f>_xlfn.XLOOKUP($C4507,mapping!$J$2:$J$5,mapping!$K$2:$K$5,,0)</f>
        <v>Full-Time</v>
      </c>
      <c r="N4507" s="29" t="str">
        <f>_xlfn.XLOOKUP($B4507,mapping!$G$2:$G$5,mapping!$H$2:$H$5,,0)</f>
        <v>Mid-Level</v>
      </c>
      <c r="O4507" s="29" t="str">
        <f>_xlfn.XLOOKUP($J4507,mapping!$D$2:$D$56,mapping!$E$2:$E$56,,0)</f>
        <v>Canada</v>
      </c>
      <c r="P4507" s="29" t="str">
        <f>_xlfn.XLOOKUP($K4507,mapping!$P$2:$P$4,mapping!$Q$2:$Q$4,,0)</f>
        <v>Medium</v>
      </c>
      <c r="Q4507" s="29" t="str">
        <f>_xlfn.XLOOKUP($I4507,mapping!$M$2:$M$4,mapping!$N$2:$N$4,,0)</f>
        <v>Remote</v>
      </c>
    </row>
    <row r="4508" spans="1:17" x14ac:dyDescent="0.25">
      <c r="A4508" s="28">
        <v>2023</v>
      </c>
      <c r="B4508" s="29" t="s">
        <v>21</v>
      </c>
      <c r="C4508" s="29" t="s">
        <v>12</v>
      </c>
      <c r="D4508" s="29" t="s">
        <v>26</v>
      </c>
      <c r="E4508" s="28">
        <v>255000</v>
      </c>
      <c r="F4508" s="29" t="s">
        <v>14</v>
      </c>
      <c r="G4508" s="28">
        <v>255000</v>
      </c>
      <c r="H4508" s="29" t="s">
        <v>17</v>
      </c>
      <c r="I4508" s="28">
        <v>0</v>
      </c>
      <c r="J4508" s="29" t="s">
        <v>17</v>
      </c>
      <c r="K4508" s="29" t="s">
        <v>16</v>
      </c>
      <c r="L4508" s="29" t="str">
        <f>_xlfn.XLOOKUP($D4508,mapping!$B$2:$B$124,mapping!$A$2:$A$124,,0)</f>
        <v>Data Engineer</v>
      </c>
      <c r="M4508" s="29" t="str">
        <f>_xlfn.XLOOKUP($C4508,mapping!$J$2:$J$5,mapping!$K$2:$K$5,,0)</f>
        <v>Full-Time</v>
      </c>
      <c r="N4508" s="29" t="str">
        <f>_xlfn.XLOOKUP($B4508,mapping!$G$2:$G$5,mapping!$H$2:$H$5,,0)</f>
        <v>Senior</v>
      </c>
      <c r="O4508" s="29" t="str">
        <f>_xlfn.XLOOKUP($J4508,mapping!$D$2:$D$56,mapping!$E$2:$E$56,,0)</f>
        <v>United States</v>
      </c>
      <c r="P4508" s="29" t="str">
        <f>_xlfn.XLOOKUP($K4508,mapping!$P$2:$P$4,mapping!$Q$2:$Q$4,,0)</f>
        <v>Medium</v>
      </c>
      <c r="Q4508" s="29" t="str">
        <f>_xlfn.XLOOKUP($I4508,mapping!$M$2:$M$4,mapping!$N$2:$N$4,,0)</f>
        <v>On-site</v>
      </c>
    </row>
    <row r="4509" spans="1:17" x14ac:dyDescent="0.25">
      <c r="A4509" s="28">
        <v>2024</v>
      </c>
      <c r="B4509" s="29" t="s">
        <v>21</v>
      </c>
      <c r="C4509" s="29" t="s">
        <v>12</v>
      </c>
      <c r="D4509" s="29" t="s">
        <v>26</v>
      </c>
      <c r="E4509" s="28">
        <v>132000</v>
      </c>
      <c r="F4509" s="29" t="s">
        <v>14</v>
      </c>
      <c r="G4509" s="28">
        <v>132000</v>
      </c>
      <c r="H4509" s="29" t="s">
        <v>17</v>
      </c>
      <c r="I4509" s="28">
        <v>100</v>
      </c>
      <c r="J4509" s="29" t="s">
        <v>17</v>
      </c>
      <c r="K4509" s="29" t="s">
        <v>16</v>
      </c>
      <c r="L4509" s="29" t="str">
        <f>_xlfn.XLOOKUP($D4509,mapping!$B$2:$B$124,mapping!$A$2:$A$124,,0)</f>
        <v>Data Engineer</v>
      </c>
      <c r="M4509" s="29" t="str">
        <f>_xlfn.XLOOKUP($C4509,mapping!$J$2:$J$5,mapping!$K$2:$K$5,,0)</f>
        <v>Full-Time</v>
      </c>
      <c r="N4509" s="29" t="str">
        <f>_xlfn.XLOOKUP($B4509,mapping!$G$2:$G$5,mapping!$H$2:$H$5,,0)</f>
        <v>Senior</v>
      </c>
      <c r="O4509" s="29" t="str">
        <f>_xlfn.XLOOKUP($J4509,mapping!$D$2:$D$56,mapping!$E$2:$E$56,,0)</f>
        <v>United States</v>
      </c>
      <c r="P4509" s="29" t="str">
        <f>_xlfn.XLOOKUP($K4509,mapping!$P$2:$P$4,mapping!$Q$2:$Q$4,,0)</f>
        <v>Medium</v>
      </c>
      <c r="Q4509" s="29" t="str">
        <f>_xlfn.XLOOKUP($I4509,mapping!$M$2:$M$4,mapping!$N$2:$N$4,,0)</f>
        <v>Remote</v>
      </c>
    </row>
    <row r="4510" spans="1:17" x14ac:dyDescent="0.25">
      <c r="A4510" s="28">
        <v>2024</v>
      </c>
      <c r="B4510" s="29" t="s">
        <v>29</v>
      </c>
      <c r="C4510" s="29" t="s">
        <v>12</v>
      </c>
      <c r="D4510" s="29" t="s">
        <v>13</v>
      </c>
      <c r="E4510" s="28">
        <v>150000</v>
      </c>
      <c r="F4510" s="29" t="s">
        <v>14</v>
      </c>
      <c r="G4510" s="28">
        <v>150000</v>
      </c>
      <c r="H4510" s="29" t="s">
        <v>17</v>
      </c>
      <c r="I4510" s="28">
        <v>100</v>
      </c>
      <c r="J4510" s="29" t="s">
        <v>17</v>
      </c>
      <c r="K4510" s="29" t="s">
        <v>16</v>
      </c>
      <c r="L4510" s="29" t="str">
        <f>_xlfn.XLOOKUP($D4510,mapping!$B$2:$B$124,mapping!$A$2:$A$124,,0)</f>
        <v>Data Analyst</v>
      </c>
      <c r="M4510" s="29" t="str">
        <f>_xlfn.XLOOKUP($C4510,mapping!$J$2:$J$5,mapping!$K$2:$K$5,,0)</f>
        <v>Full-Time</v>
      </c>
      <c r="N4510" s="29" t="str">
        <f>_xlfn.XLOOKUP($B4510,mapping!$G$2:$G$5,mapping!$H$2:$H$5,,0)</f>
        <v>Junior</v>
      </c>
      <c r="O4510" s="29" t="str">
        <f>_xlfn.XLOOKUP($J4510,mapping!$D$2:$D$56,mapping!$E$2:$E$56,,0)</f>
        <v>United States</v>
      </c>
      <c r="P4510" s="29" t="str">
        <f>_xlfn.XLOOKUP($K4510,mapping!$P$2:$P$4,mapping!$Q$2:$Q$4,,0)</f>
        <v>Medium</v>
      </c>
      <c r="Q4510" s="29" t="str">
        <f>_xlfn.XLOOKUP($I4510,mapping!$M$2:$M$4,mapping!$N$2:$N$4,,0)</f>
        <v>Remote</v>
      </c>
    </row>
    <row r="4511" spans="1:17" x14ac:dyDescent="0.25">
      <c r="A4511" s="28">
        <v>2023</v>
      </c>
      <c r="B4511" s="29" t="s">
        <v>21</v>
      </c>
      <c r="C4511" s="29" t="s">
        <v>12</v>
      </c>
      <c r="D4511" s="29" t="s">
        <v>82</v>
      </c>
      <c r="E4511" s="28">
        <v>77000</v>
      </c>
      <c r="F4511" s="29" t="s">
        <v>14</v>
      </c>
      <c r="G4511" s="28">
        <v>77000</v>
      </c>
      <c r="H4511" s="29" t="s">
        <v>28</v>
      </c>
      <c r="I4511" s="28">
        <v>0</v>
      </c>
      <c r="J4511" s="29" t="s">
        <v>28</v>
      </c>
      <c r="K4511" s="29" t="s">
        <v>16</v>
      </c>
      <c r="L4511" s="29" t="str">
        <f>_xlfn.XLOOKUP($D4511,mapping!$B$2:$B$124,mapping!$A$2:$A$124,,0)</f>
        <v>Data Engineer</v>
      </c>
      <c r="M4511" s="29" t="str">
        <f>_xlfn.XLOOKUP($C4511,mapping!$J$2:$J$5,mapping!$K$2:$K$5,,0)</f>
        <v>Full-Time</v>
      </c>
      <c r="N4511" s="29" t="str">
        <f>_xlfn.XLOOKUP($B4511,mapping!$G$2:$G$5,mapping!$H$2:$H$5,,0)</f>
        <v>Senior</v>
      </c>
      <c r="O4511" s="29" t="str">
        <f>_xlfn.XLOOKUP($J4511,mapping!$D$2:$D$56,mapping!$E$2:$E$56,,0)</f>
        <v>United Kingdom</v>
      </c>
      <c r="P4511" s="29" t="str">
        <f>_xlfn.XLOOKUP($K4511,mapping!$P$2:$P$4,mapping!$Q$2:$Q$4,,0)</f>
        <v>Medium</v>
      </c>
      <c r="Q4511" s="29" t="str">
        <f>_xlfn.XLOOKUP($I4511,mapping!$M$2:$M$4,mapping!$N$2:$N$4,,0)</f>
        <v>On-site</v>
      </c>
    </row>
    <row r="4512" spans="1:17" x14ac:dyDescent="0.25">
      <c r="A4512" s="28">
        <v>2023</v>
      </c>
      <c r="B4512" s="29" t="s">
        <v>21</v>
      </c>
      <c r="C4512" s="29" t="s">
        <v>12</v>
      </c>
      <c r="D4512" s="29" t="s">
        <v>13</v>
      </c>
      <c r="E4512" s="28">
        <v>175000</v>
      </c>
      <c r="F4512" s="29" t="s">
        <v>14</v>
      </c>
      <c r="G4512" s="28">
        <v>175000</v>
      </c>
      <c r="H4512" s="29" t="s">
        <v>17</v>
      </c>
      <c r="I4512" s="28">
        <v>0</v>
      </c>
      <c r="J4512" s="29" t="s">
        <v>17</v>
      </c>
      <c r="K4512" s="29" t="s">
        <v>16</v>
      </c>
      <c r="L4512" s="29" t="str">
        <f>_xlfn.XLOOKUP($D4512,mapping!$B$2:$B$124,mapping!$A$2:$A$124,,0)</f>
        <v>Data Analyst</v>
      </c>
      <c r="M4512" s="29" t="str">
        <f>_xlfn.XLOOKUP($C4512,mapping!$J$2:$J$5,mapping!$K$2:$K$5,,0)</f>
        <v>Full-Time</v>
      </c>
      <c r="N4512" s="29" t="str">
        <f>_xlfn.XLOOKUP($B4512,mapping!$G$2:$G$5,mapping!$H$2:$H$5,,0)</f>
        <v>Senior</v>
      </c>
      <c r="O4512" s="29" t="str">
        <f>_xlfn.XLOOKUP($J4512,mapping!$D$2:$D$56,mapping!$E$2:$E$56,,0)</f>
        <v>United States</v>
      </c>
      <c r="P4512" s="29" t="str">
        <f>_xlfn.XLOOKUP($K4512,mapping!$P$2:$P$4,mapping!$Q$2:$Q$4,,0)</f>
        <v>Medium</v>
      </c>
      <c r="Q4512" s="29" t="str">
        <f>_xlfn.XLOOKUP($I4512,mapping!$M$2:$M$4,mapping!$N$2:$N$4,,0)</f>
        <v>On-site</v>
      </c>
    </row>
    <row r="4513" spans="1:17" x14ac:dyDescent="0.25">
      <c r="A4513" s="28">
        <v>2023</v>
      </c>
      <c r="B4513" s="29" t="s">
        <v>21</v>
      </c>
      <c r="C4513" s="29" t="s">
        <v>12</v>
      </c>
      <c r="D4513" s="29" t="s">
        <v>18</v>
      </c>
      <c r="E4513" s="28">
        <v>241300</v>
      </c>
      <c r="F4513" s="29" t="s">
        <v>14</v>
      </c>
      <c r="G4513" s="28">
        <v>241300</v>
      </c>
      <c r="H4513" s="29" t="s">
        <v>17</v>
      </c>
      <c r="I4513" s="28">
        <v>0</v>
      </c>
      <c r="J4513" s="29" t="s">
        <v>17</v>
      </c>
      <c r="K4513" s="29" t="s">
        <v>16</v>
      </c>
      <c r="L4513" s="29" t="str">
        <f>_xlfn.XLOOKUP($D4513,mapping!$B$2:$B$124,mapping!$A$2:$A$124,,0)</f>
        <v>Machine Learning Engineer</v>
      </c>
      <c r="M4513" s="29" t="str">
        <f>_xlfn.XLOOKUP($C4513,mapping!$J$2:$J$5,mapping!$K$2:$K$5,,0)</f>
        <v>Full-Time</v>
      </c>
      <c r="N4513" s="29" t="str">
        <f>_xlfn.XLOOKUP($B4513,mapping!$G$2:$G$5,mapping!$H$2:$H$5,,0)</f>
        <v>Senior</v>
      </c>
      <c r="O4513" s="29" t="str">
        <f>_xlfn.XLOOKUP($J4513,mapping!$D$2:$D$56,mapping!$E$2:$E$56,,0)</f>
        <v>United States</v>
      </c>
      <c r="P4513" s="29" t="str">
        <f>_xlfn.XLOOKUP($K4513,mapping!$P$2:$P$4,mapping!$Q$2:$Q$4,,0)</f>
        <v>Medium</v>
      </c>
      <c r="Q4513" s="29" t="str">
        <f>_xlfn.XLOOKUP($I4513,mapping!$M$2:$M$4,mapping!$N$2:$N$4,,0)</f>
        <v>On-site</v>
      </c>
    </row>
    <row r="4514" spans="1:17" x14ac:dyDescent="0.25">
      <c r="A4514" s="28">
        <v>2023</v>
      </c>
      <c r="B4514" s="29" t="s">
        <v>21</v>
      </c>
      <c r="C4514" s="29" t="s">
        <v>12</v>
      </c>
      <c r="D4514" s="29" t="s">
        <v>13</v>
      </c>
      <c r="E4514" s="28">
        <v>85500</v>
      </c>
      <c r="F4514" s="29" t="s">
        <v>14</v>
      </c>
      <c r="G4514" s="28">
        <v>85500</v>
      </c>
      <c r="H4514" s="29" t="s">
        <v>17</v>
      </c>
      <c r="I4514" s="28">
        <v>0</v>
      </c>
      <c r="J4514" s="29" t="s">
        <v>17</v>
      </c>
      <c r="K4514" s="29" t="s">
        <v>16</v>
      </c>
      <c r="L4514" s="29" t="str">
        <f>_xlfn.XLOOKUP($D4514,mapping!$B$2:$B$124,mapping!$A$2:$A$124,,0)</f>
        <v>Data Analyst</v>
      </c>
      <c r="M4514" s="29" t="str">
        <f>_xlfn.XLOOKUP($C4514,mapping!$J$2:$J$5,mapping!$K$2:$K$5,,0)</f>
        <v>Full-Time</v>
      </c>
      <c r="N4514" s="29" t="str">
        <f>_xlfn.XLOOKUP($B4514,mapping!$G$2:$G$5,mapping!$H$2:$H$5,,0)</f>
        <v>Senior</v>
      </c>
      <c r="O4514" s="29" t="str">
        <f>_xlfn.XLOOKUP($J4514,mapping!$D$2:$D$56,mapping!$E$2:$E$56,,0)</f>
        <v>United States</v>
      </c>
      <c r="P4514" s="29" t="str">
        <f>_xlfn.XLOOKUP($K4514,mapping!$P$2:$P$4,mapping!$Q$2:$Q$4,,0)</f>
        <v>Medium</v>
      </c>
      <c r="Q4514" s="29" t="str">
        <f>_xlfn.XLOOKUP($I4514,mapping!$M$2:$M$4,mapping!$N$2:$N$4,,0)</f>
        <v>On-site</v>
      </c>
    </row>
    <row r="4515" spans="1:17" x14ac:dyDescent="0.25">
      <c r="A4515" s="28">
        <v>2023</v>
      </c>
      <c r="B4515" s="29" t="s">
        <v>11</v>
      </c>
      <c r="C4515" s="29" t="s">
        <v>12</v>
      </c>
      <c r="D4515" s="29" t="s">
        <v>34</v>
      </c>
      <c r="E4515" s="28">
        <v>150000</v>
      </c>
      <c r="F4515" s="29" t="s">
        <v>14</v>
      </c>
      <c r="G4515" s="28">
        <v>150000</v>
      </c>
      <c r="H4515" s="29" t="s">
        <v>17</v>
      </c>
      <c r="I4515" s="28">
        <v>0</v>
      </c>
      <c r="J4515" s="29" t="s">
        <v>17</v>
      </c>
      <c r="K4515" s="29" t="s">
        <v>16</v>
      </c>
      <c r="L4515" s="29" t="str">
        <f>_xlfn.XLOOKUP($D4515,mapping!$B$2:$B$124,mapping!$A$2:$A$124,,0)</f>
        <v>Researcher</v>
      </c>
      <c r="M4515" s="29" t="str">
        <f>_xlfn.XLOOKUP($C4515,mapping!$J$2:$J$5,mapping!$K$2:$K$5,,0)</f>
        <v>Full-Time</v>
      </c>
      <c r="N4515" s="29" t="str">
        <f>_xlfn.XLOOKUP($B4515,mapping!$G$2:$G$5,mapping!$H$2:$H$5,,0)</f>
        <v>Mid-Level</v>
      </c>
      <c r="O4515" s="29" t="str">
        <f>_xlfn.XLOOKUP($J4515,mapping!$D$2:$D$56,mapping!$E$2:$E$56,,0)</f>
        <v>United States</v>
      </c>
      <c r="P4515" s="29" t="str">
        <f>_xlfn.XLOOKUP($K4515,mapping!$P$2:$P$4,mapping!$Q$2:$Q$4,,0)</f>
        <v>Medium</v>
      </c>
      <c r="Q4515" s="29" t="str">
        <f>_xlfn.XLOOKUP($I4515,mapping!$M$2:$M$4,mapping!$N$2:$N$4,,0)</f>
        <v>On-site</v>
      </c>
    </row>
    <row r="4516" spans="1:17" x14ac:dyDescent="0.25">
      <c r="A4516" s="28">
        <v>2024</v>
      </c>
      <c r="B4516" s="29" t="s">
        <v>21</v>
      </c>
      <c r="C4516" s="29" t="s">
        <v>12</v>
      </c>
      <c r="D4516" s="29" t="s">
        <v>40</v>
      </c>
      <c r="E4516" s="28">
        <v>74000</v>
      </c>
      <c r="F4516" s="29" t="s">
        <v>27</v>
      </c>
      <c r="G4516" s="28">
        <v>92500</v>
      </c>
      <c r="H4516" s="29" t="s">
        <v>28</v>
      </c>
      <c r="I4516" s="28">
        <v>0</v>
      </c>
      <c r="J4516" s="29" t="s">
        <v>28</v>
      </c>
      <c r="K4516" s="29" t="s">
        <v>16</v>
      </c>
      <c r="L4516" s="29" t="str">
        <f>_xlfn.XLOOKUP($D4516,mapping!$B$2:$B$124,mapping!$A$2:$A$124,,0)</f>
        <v>Business Intelligence</v>
      </c>
      <c r="M4516" s="29" t="str">
        <f>_xlfn.XLOOKUP($C4516,mapping!$J$2:$J$5,mapping!$K$2:$K$5,,0)</f>
        <v>Full-Time</v>
      </c>
      <c r="N4516" s="29" t="str">
        <f>_xlfn.XLOOKUP($B4516,mapping!$G$2:$G$5,mapping!$H$2:$H$5,,0)</f>
        <v>Senior</v>
      </c>
      <c r="O4516" s="29" t="str">
        <f>_xlfn.XLOOKUP($J4516,mapping!$D$2:$D$56,mapping!$E$2:$E$56,,0)</f>
        <v>United Kingdom</v>
      </c>
      <c r="P4516" s="29" t="str">
        <f>_xlfn.XLOOKUP($K4516,mapping!$P$2:$P$4,mapping!$Q$2:$Q$4,,0)</f>
        <v>Medium</v>
      </c>
      <c r="Q4516" s="29" t="str">
        <f>_xlfn.XLOOKUP($I4516,mapping!$M$2:$M$4,mapping!$N$2:$N$4,,0)</f>
        <v>On-site</v>
      </c>
    </row>
    <row r="4517" spans="1:17" x14ac:dyDescent="0.25">
      <c r="A4517" s="28">
        <v>2024</v>
      </c>
      <c r="B4517" s="29" t="s">
        <v>21</v>
      </c>
      <c r="C4517" s="29" t="s">
        <v>12</v>
      </c>
      <c r="D4517" s="29" t="s">
        <v>22</v>
      </c>
      <c r="E4517" s="28">
        <v>220000</v>
      </c>
      <c r="F4517" s="29" t="s">
        <v>14</v>
      </c>
      <c r="G4517" s="28">
        <v>220000</v>
      </c>
      <c r="H4517" s="29" t="s">
        <v>17</v>
      </c>
      <c r="I4517" s="28">
        <v>100</v>
      </c>
      <c r="J4517" s="29" t="s">
        <v>17</v>
      </c>
      <c r="K4517" s="29" t="s">
        <v>16</v>
      </c>
      <c r="L4517" s="29" t="str">
        <f>_xlfn.XLOOKUP($D4517,mapping!$B$2:$B$124,mapping!$A$2:$A$124,,0)</f>
        <v>Data Scientist</v>
      </c>
      <c r="M4517" s="29" t="str">
        <f>_xlfn.XLOOKUP($C4517,mapping!$J$2:$J$5,mapping!$K$2:$K$5,,0)</f>
        <v>Full-Time</v>
      </c>
      <c r="N4517" s="29" t="str">
        <f>_xlfn.XLOOKUP($B4517,mapping!$G$2:$G$5,mapping!$H$2:$H$5,,0)</f>
        <v>Senior</v>
      </c>
      <c r="O4517" s="29" t="str">
        <f>_xlfn.XLOOKUP($J4517,mapping!$D$2:$D$56,mapping!$E$2:$E$56,,0)</f>
        <v>United States</v>
      </c>
      <c r="P4517" s="29" t="str">
        <f>_xlfn.XLOOKUP($K4517,mapping!$P$2:$P$4,mapping!$Q$2:$Q$4,,0)</f>
        <v>Medium</v>
      </c>
      <c r="Q4517" s="29" t="str">
        <f>_xlfn.XLOOKUP($I4517,mapping!$M$2:$M$4,mapping!$N$2:$N$4,,0)</f>
        <v>Remote</v>
      </c>
    </row>
    <row r="4518" spans="1:17" x14ac:dyDescent="0.25">
      <c r="A4518" s="28">
        <v>2024</v>
      </c>
      <c r="B4518" s="29" t="s">
        <v>11</v>
      </c>
      <c r="C4518" s="29" t="s">
        <v>12</v>
      </c>
      <c r="D4518" s="29" t="s">
        <v>86</v>
      </c>
      <c r="E4518" s="28">
        <v>92000</v>
      </c>
      <c r="F4518" s="29" t="s">
        <v>14</v>
      </c>
      <c r="G4518" s="28">
        <v>92000</v>
      </c>
      <c r="H4518" s="29" t="s">
        <v>17</v>
      </c>
      <c r="I4518" s="28">
        <v>0</v>
      </c>
      <c r="J4518" s="29" t="s">
        <v>17</v>
      </c>
      <c r="K4518" s="29" t="s">
        <v>16</v>
      </c>
      <c r="L4518" s="29" t="str">
        <f>_xlfn.XLOOKUP($D4518,mapping!$B$2:$B$124,mapping!$A$2:$A$124,,0)</f>
        <v>Business Intelligence</v>
      </c>
      <c r="M4518" s="29" t="str">
        <f>_xlfn.XLOOKUP($C4518,mapping!$J$2:$J$5,mapping!$K$2:$K$5,,0)</f>
        <v>Full-Time</v>
      </c>
      <c r="N4518" s="29" t="str">
        <f>_xlfn.XLOOKUP($B4518,mapping!$G$2:$G$5,mapping!$H$2:$H$5,,0)</f>
        <v>Mid-Level</v>
      </c>
      <c r="O4518" s="29" t="str">
        <f>_xlfn.XLOOKUP($J4518,mapping!$D$2:$D$56,mapping!$E$2:$E$56,,0)</f>
        <v>United States</v>
      </c>
      <c r="P4518" s="29" t="str">
        <f>_xlfn.XLOOKUP($K4518,mapping!$P$2:$P$4,mapping!$Q$2:$Q$4,,0)</f>
        <v>Medium</v>
      </c>
      <c r="Q4518" s="29" t="str">
        <f>_xlfn.XLOOKUP($I4518,mapping!$M$2:$M$4,mapping!$N$2:$N$4,,0)</f>
        <v>On-site</v>
      </c>
    </row>
    <row r="4519" spans="1:17" x14ac:dyDescent="0.25">
      <c r="A4519" s="28">
        <v>2023</v>
      </c>
      <c r="B4519" s="29" t="s">
        <v>21</v>
      </c>
      <c r="C4519" s="29" t="s">
        <v>12</v>
      </c>
      <c r="D4519" s="29" t="s">
        <v>26</v>
      </c>
      <c r="E4519" s="28">
        <v>226700</v>
      </c>
      <c r="F4519" s="29" t="s">
        <v>14</v>
      </c>
      <c r="G4519" s="28">
        <v>226700</v>
      </c>
      <c r="H4519" s="29" t="s">
        <v>17</v>
      </c>
      <c r="I4519" s="28">
        <v>0</v>
      </c>
      <c r="J4519" s="29" t="s">
        <v>17</v>
      </c>
      <c r="K4519" s="29" t="s">
        <v>16</v>
      </c>
      <c r="L4519" s="29" t="str">
        <f>_xlfn.XLOOKUP($D4519,mapping!$B$2:$B$124,mapping!$A$2:$A$124,,0)</f>
        <v>Data Engineer</v>
      </c>
      <c r="M4519" s="29" t="str">
        <f>_xlfn.XLOOKUP($C4519,mapping!$J$2:$J$5,mapping!$K$2:$K$5,,0)</f>
        <v>Full-Time</v>
      </c>
      <c r="N4519" s="29" t="str">
        <f>_xlfn.XLOOKUP($B4519,mapping!$G$2:$G$5,mapping!$H$2:$H$5,,0)</f>
        <v>Senior</v>
      </c>
      <c r="O4519" s="29" t="str">
        <f>_xlfn.XLOOKUP($J4519,mapping!$D$2:$D$56,mapping!$E$2:$E$56,,0)</f>
        <v>United States</v>
      </c>
      <c r="P4519" s="29" t="str">
        <f>_xlfn.XLOOKUP($K4519,mapping!$P$2:$P$4,mapping!$Q$2:$Q$4,,0)</f>
        <v>Medium</v>
      </c>
      <c r="Q4519" s="29" t="str">
        <f>_xlfn.XLOOKUP($I4519,mapping!$M$2:$M$4,mapping!$N$2:$N$4,,0)</f>
        <v>On-site</v>
      </c>
    </row>
    <row r="4520" spans="1:17" x14ac:dyDescent="0.25">
      <c r="A4520" s="28">
        <v>2024</v>
      </c>
      <c r="B4520" s="29" t="s">
        <v>21</v>
      </c>
      <c r="C4520" s="29" t="s">
        <v>12</v>
      </c>
      <c r="D4520" s="29" t="s">
        <v>18</v>
      </c>
      <c r="E4520" s="28">
        <v>216700</v>
      </c>
      <c r="F4520" s="29" t="s">
        <v>14</v>
      </c>
      <c r="G4520" s="28">
        <v>216700</v>
      </c>
      <c r="H4520" s="29" t="s">
        <v>17</v>
      </c>
      <c r="I4520" s="28">
        <v>0</v>
      </c>
      <c r="J4520" s="29" t="s">
        <v>17</v>
      </c>
      <c r="K4520" s="29" t="s">
        <v>16</v>
      </c>
      <c r="L4520" s="29" t="str">
        <f>_xlfn.XLOOKUP($D4520,mapping!$B$2:$B$124,mapping!$A$2:$A$124,,0)</f>
        <v>Machine Learning Engineer</v>
      </c>
      <c r="M4520" s="29" t="str">
        <f>_xlfn.XLOOKUP($C4520,mapping!$J$2:$J$5,mapping!$K$2:$K$5,,0)</f>
        <v>Full-Time</v>
      </c>
      <c r="N4520" s="29" t="str">
        <f>_xlfn.XLOOKUP($B4520,mapping!$G$2:$G$5,mapping!$H$2:$H$5,,0)</f>
        <v>Senior</v>
      </c>
      <c r="O4520" s="29" t="str">
        <f>_xlfn.XLOOKUP($J4520,mapping!$D$2:$D$56,mapping!$E$2:$E$56,,0)</f>
        <v>United States</v>
      </c>
      <c r="P4520" s="29" t="str">
        <f>_xlfn.XLOOKUP($K4520,mapping!$P$2:$P$4,mapping!$Q$2:$Q$4,,0)</f>
        <v>Medium</v>
      </c>
      <c r="Q4520" s="29" t="str">
        <f>_xlfn.XLOOKUP($I4520,mapping!$M$2:$M$4,mapping!$N$2:$N$4,,0)</f>
        <v>On-site</v>
      </c>
    </row>
    <row r="4521" spans="1:17" x14ac:dyDescent="0.25">
      <c r="A4521" s="28">
        <v>2024</v>
      </c>
      <c r="B4521" s="29" t="s">
        <v>11</v>
      </c>
      <c r="C4521" s="29" t="s">
        <v>12</v>
      </c>
      <c r="D4521" s="29" t="s">
        <v>69</v>
      </c>
      <c r="E4521" s="28">
        <v>81500</v>
      </c>
      <c r="F4521" s="29" t="s">
        <v>14</v>
      </c>
      <c r="G4521" s="28">
        <v>81500</v>
      </c>
      <c r="H4521" s="29" t="s">
        <v>17</v>
      </c>
      <c r="I4521" s="28">
        <v>0</v>
      </c>
      <c r="J4521" s="29" t="s">
        <v>17</v>
      </c>
      <c r="K4521" s="29" t="s">
        <v>16</v>
      </c>
      <c r="L4521" s="29" t="str">
        <f>_xlfn.XLOOKUP($D4521,mapping!$B$2:$B$124,mapping!$A$2:$A$124,,0)</f>
        <v>Data Manager</v>
      </c>
      <c r="M4521" s="29" t="str">
        <f>_xlfn.XLOOKUP($C4521,mapping!$J$2:$J$5,mapping!$K$2:$K$5,,0)</f>
        <v>Full-Time</v>
      </c>
      <c r="N4521" s="29" t="str">
        <f>_xlfn.XLOOKUP($B4521,mapping!$G$2:$G$5,mapping!$H$2:$H$5,,0)</f>
        <v>Mid-Level</v>
      </c>
      <c r="O4521" s="29" t="str">
        <f>_xlfn.XLOOKUP($J4521,mapping!$D$2:$D$56,mapping!$E$2:$E$56,,0)</f>
        <v>United States</v>
      </c>
      <c r="P4521" s="29" t="str">
        <f>_xlfn.XLOOKUP($K4521,mapping!$P$2:$P$4,mapping!$Q$2:$Q$4,,0)</f>
        <v>Medium</v>
      </c>
      <c r="Q4521" s="29" t="str">
        <f>_xlfn.XLOOKUP($I4521,mapping!$M$2:$M$4,mapping!$N$2:$N$4,,0)</f>
        <v>On-site</v>
      </c>
    </row>
    <row r="4522" spans="1:17" x14ac:dyDescent="0.25">
      <c r="A4522" s="28">
        <v>2024</v>
      </c>
      <c r="B4522" s="29" t="s">
        <v>21</v>
      </c>
      <c r="C4522" s="29" t="s">
        <v>12</v>
      </c>
      <c r="D4522" s="29" t="s">
        <v>51</v>
      </c>
      <c r="E4522" s="28">
        <v>136000</v>
      </c>
      <c r="F4522" s="29" t="s">
        <v>14</v>
      </c>
      <c r="G4522" s="28">
        <v>136000</v>
      </c>
      <c r="H4522" s="29" t="s">
        <v>17</v>
      </c>
      <c r="I4522" s="28">
        <v>0</v>
      </c>
      <c r="J4522" s="29" t="s">
        <v>17</v>
      </c>
      <c r="K4522" s="29" t="s">
        <v>33</v>
      </c>
      <c r="L4522" s="29" t="str">
        <f>_xlfn.XLOOKUP($D4522,mapping!$B$2:$B$124,mapping!$A$2:$A$124,,0)</f>
        <v>Applied Scientist</v>
      </c>
      <c r="M4522" s="29" t="str">
        <f>_xlfn.XLOOKUP($C4522,mapping!$J$2:$J$5,mapping!$K$2:$K$5,,0)</f>
        <v>Full-Time</v>
      </c>
      <c r="N4522" s="29" t="str">
        <f>_xlfn.XLOOKUP($B4522,mapping!$G$2:$G$5,mapping!$H$2:$H$5,,0)</f>
        <v>Senior</v>
      </c>
      <c r="O4522" s="29" t="str">
        <f>_xlfn.XLOOKUP($J4522,mapping!$D$2:$D$56,mapping!$E$2:$E$56,,0)</f>
        <v>United States</v>
      </c>
      <c r="P4522" s="29" t="str">
        <f>_xlfn.XLOOKUP($K4522,mapping!$P$2:$P$4,mapping!$Q$2:$Q$4,,0)</f>
        <v>Large</v>
      </c>
      <c r="Q4522" s="29" t="str">
        <f>_xlfn.XLOOKUP($I4522,mapping!$M$2:$M$4,mapping!$N$2:$N$4,,0)</f>
        <v>On-site</v>
      </c>
    </row>
    <row r="4523" spans="1:17" x14ac:dyDescent="0.25">
      <c r="A4523" s="28">
        <v>2023</v>
      </c>
      <c r="B4523" s="29" t="s">
        <v>21</v>
      </c>
      <c r="C4523" s="29" t="s">
        <v>12</v>
      </c>
      <c r="D4523" s="29" t="s">
        <v>31</v>
      </c>
      <c r="E4523" s="28">
        <v>181500</v>
      </c>
      <c r="F4523" s="29" t="s">
        <v>14</v>
      </c>
      <c r="G4523" s="28">
        <v>181500</v>
      </c>
      <c r="H4523" s="29" t="s">
        <v>17</v>
      </c>
      <c r="I4523" s="28">
        <v>0</v>
      </c>
      <c r="J4523" s="29" t="s">
        <v>17</v>
      </c>
      <c r="K4523" s="29" t="s">
        <v>16</v>
      </c>
      <c r="L4523" s="29" t="str">
        <f>_xlfn.XLOOKUP($D4523,mapping!$B$2:$B$124,mapping!$A$2:$A$124,,0)</f>
        <v>Analytics Engineer</v>
      </c>
      <c r="M4523" s="29" t="str">
        <f>_xlfn.XLOOKUP($C4523,mapping!$J$2:$J$5,mapping!$K$2:$K$5,,0)</f>
        <v>Full-Time</v>
      </c>
      <c r="N4523" s="29" t="str">
        <f>_xlfn.XLOOKUP($B4523,mapping!$G$2:$G$5,mapping!$H$2:$H$5,,0)</f>
        <v>Senior</v>
      </c>
      <c r="O4523" s="29" t="str">
        <f>_xlfn.XLOOKUP($J4523,mapping!$D$2:$D$56,mapping!$E$2:$E$56,,0)</f>
        <v>United States</v>
      </c>
      <c r="P4523" s="29" t="str">
        <f>_xlfn.XLOOKUP($K4523,mapping!$P$2:$P$4,mapping!$Q$2:$Q$4,,0)</f>
        <v>Medium</v>
      </c>
      <c r="Q4523" s="29" t="str">
        <f>_xlfn.XLOOKUP($I4523,mapping!$M$2:$M$4,mapping!$N$2:$N$4,,0)</f>
        <v>On-site</v>
      </c>
    </row>
    <row r="4524" spans="1:17" x14ac:dyDescent="0.25">
      <c r="A4524" s="28">
        <v>2022</v>
      </c>
      <c r="B4524" s="29" t="s">
        <v>11</v>
      </c>
      <c r="C4524" s="29" t="s">
        <v>12</v>
      </c>
      <c r="D4524" s="29" t="s">
        <v>18</v>
      </c>
      <c r="E4524" s="28">
        <v>121000</v>
      </c>
      <c r="F4524" s="29" t="s">
        <v>185</v>
      </c>
      <c r="G4524" s="28">
        <v>83864</v>
      </c>
      <c r="H4524" s="29" t="s">
        <v>15</v>
      </c>
      <c r="I4524" s="28">
        <v>100</v>
      </c>
      <c r="J4524" s="29" t="s">
        <v>15</v>
      </c>
      <c r="K4524" s="29" t="s">
        <v>33</v>
      </c>
      <c r="L4524" s="29" t="str">
        <f>_xlfn.XLOOKUP($D4524,mapping!$B$2:$B$124,mapping!$A$2:$A$124,,0)</f>
        <v>Machine Learning Engineer</v>
      </c>
      <c r="M4524" s="29" t="str">
        <f>_xlfn.XLOOKUP($C4524,mapping!$J$2:$J$5,mapping!$K$2:$K$5,,0)</f>
        <v>Full-Time</v>
      </c>
      <c r="N4524" s="29" t="str">
        <f>_xlfn.XLOOKUP($B4524,mapping!$G$2:$G$5,mapping!$H$2:$H$5,,0)</f>
        <v>Mid-Level</v>
      </c>
      <c r="O4524" s="29" t="str">
        <f>_xlfn.XLOOKUP($J4524,mapping!$D$2:$D$56,mapping!$E$2:$E$56,,0)</f>
        <v>Australia</v>
      </c>
      <c r="P4524" s="29" t="str">
        <f>_xlfn.XLOOKUP($K4524,mapping!$P$2:$P$4,mapping!$Q$2:$Q$4,,0)</f>
        <v>Large</v>
      </c>
      <c r="Q4524" s="29" t="str">
        <f>_xlfn.XLOOKUP($I4524,mapping!$M$2:$M$4,mapping!$N$2:$N$4,,0)</f>
        <v>Remote</v>
      </c>
    </row>
    <row r="4525" spans="1:17" x14ac:dyDescent="0.25">
      <c r="A4525" s="28">
        <v>2023</v>
      </c>
      <c r="B4525" s="29" t="s">
        <v>21</v>
      </c>
      <c r="C4525" s="29" t="s">
        <v>12</v>
      </c>
      <c r="D4525" s="29" t="s">
        <v>13</v>
      </c>
      <c r="E4525" s="28">
        <v>51962</v>
      </c>
      <c r="F4525" s="29" t="s">
        <v>14</v>
      </c>
      <c r="G4525" s="28">
        <v>51962</v>
      </c>
      <c r="H4525" s="29" t="s">
        <v>17</v>
      </c>
      <c r="I4525" s="28">
        <v>0</v>
      </c>
      <c r="J4525" s="29" t="s">
        <v>17</v>
      </c>
      <c r="K4525" s="29" t="s">
        <v>16</v>
      </c>
      <c r="L4525" s="29" t="str">
        <f>_xlfn.XLOOKUP($D4525,mapping!$B$2:$B$124,mapping!$A$2:$A$124,,0)</f>
        <v>Data Analyst</v>
      </c>
      <c r="M4525" s="29" t="str">
        <f>_xlfn.XLOOKUP($C4525,mapping!$J$2:$J$5,mapping!$K$2:$K$5,,0)</f>
        <v>Full-Time</v>
      </c>
      <c r="N4525" s="29" t="str">
        <f>_xlfn.XLOOKUP($B4525,mapping!$G$2:$G$5,mapping!$H$2:$H$5,,0)</f>
        <v>Senior</v>
      </c>
      <c r="O4525" s="29" t="str">
        <f>_xlfn.XLOOKUP($J4525,mapping!$D$2:$D$56,mapping!$E$2:$E$56,,0)</f>
        <v>United States</v>
      </c>
      <c r="P4525" s="29" t="str">
        <f>_xlfn.XLOOKUP($K4525,mapping!$P$2:$P$4,mapping!$Q$2:$Q$4,,0)</f>
        <v>Medium</v>
      </c>
      <c r="Q4525" s="29" t="str">
        <f>_xlfn.XLOOKUP($I4525,mapping!$M$2:$M$4,mapping!$N$2:$N$4,,0)</f>
        <v>On-site</v>
      </c>
    </row>
    <row r="4526" spans="1:17" x14ac:dyDescent="0.25">
      <c r="A4526" s="28">
        <v>2024</v>
      </c>
      <c r="B4526" s="29" t="s">
        <v>11</v>
      </c>
      <c r="C4526" s="29" t="s">
        <v>12</v>
      </c>
      <c r="D4526" s="29" t="s">
        <v>22</v>
      </c>
      <c r="E4526" s="28">
        <v>212000</v>
      </c>
      <c r="F4526" s="29" t="s">
        <v>14</v>
      </c>
      <c r="G4526" s="28">
        <v>212000</v>
      </c>
      <c r="H4526" s="29" t="s">
        <v>17</v>
      </c>
      <c r="I4526" s="28">
        <v>0</v>
      </c>
      <c r="J4526" s="29" t="s">
        <v>17</v>
      </c>
      <c r="K4526" s="29" t="s">
        <v>16</v>
      </c>
      <c r="L4526" s="29" t="str">
        <f>_xlfn.XLOOKUP($D4526,mapping!$B$2:$B$124,mapping!$A$2:$A$124,,0)</f>
        <v>Data Scientist</v>
      </c>
      <c r="M4526" s="29" t="str">
        <f>_xlfn.XLOOKUP($C4526,mapping!$J$2:$J$5,mapping!$K$2:$K$5,,0)</f>
        <v>Full-Time</v>
      </c>
      <c r="N4526" s="29" t="str">
        <f>_xlfn.XLOOKUP($B4526,mapping!$G$2:$G$5,mapping!$H$2:$H$5,,0)</f>
        <v>Mid-Level</v>
      </c>
      <c r="O4526" s="29" t="str">
        <f>_xlfn.XLOOKUP($J4526,mapping!$D$2:$D$56,mapping!$E$2:$E$56,,0)</f>
        <v>United States</v>
      </c>
      <c r="P4526" s="29" t="str">
        <f>_xlfn.XLOOKUP($K4526,mapping!$P$2:$P$4,mapping!$Q$2:$Q$4,,0)</f>
        <v>Medium</v>
      </c>
      <c r="Q4526" s="29" t="str">
        <f>_xlfn.XLOOKUP($I4526,mapping!$M$2:$M$4,mapping!$N$2:$N$4,,0)</f>
        <v>On-site</v>
      </c>
    </row>
    <row r="4527" spans="1:17" x14ac:dyDescent="0.25">
      <c r="A4527" s="28">
        <v>2023</v>
      </c>
      <c r="B4527" s="29" t="s">
        <v>11</v>
      </c>
      <c r="C4527" s="29" t="s">
        <v>12</v>
      </c>
      <c r="D4527" s="29" t="s">
        <v>50</v>
      </c>
      <c r="E4527" s="28">
        <v>125000</v>
      </c>
      <c r="F4527" s="29" t="s">
        <v>14</v>
      </c>
      <c r="G4527" s="28">
        <v>125000</v>
      </c>
      <c r="H4527" s="29" t="s">
        <v>17</v>
      </c>
      <c r="I4527" s="28">
        <v>0</v>
      </c>
      <c r="J4527" s="29" t="s">
        <v>17</v>
      </c>
      <c r="K4527" s="29" t="s">
        <v>16</v>
      </c>
      <c r="L4527" s="29" t="str">
        <f>_xlfn.XLOOKUP($D4527,mapping!$B$2:$B$124,mapping!$A$2:$A$124,,0)</f>
        <v>Machine Learning Engineer</v>
      </c>
      <c r="M4527" s="29" t="str">
        <f>_xlfn.XLOOKUP($C4527,mapping!$J$2:$J$5,mapping!$K$2:$K$5,,0)</f>
        <v>Full-Time</v>
      </c>
      <c r="N4527" s="29" t="str">
        <f>_xlfn.XLOOKUP($B4527,mapping!$G$2:$G$5,mapping!$H$2:$H$5,,0)</f>
        <v>Mid-Level</v>
      </c>
      <c r="O4527" s="29" t="str">
        <f>_xlfn.XLOOKUP($J4527,mapping!$D$2:$D$56,mapping!$E$2:$E$56,,0)</f>
        <v>United States</v>
      </c>
      <c r="P4527" s="29" t="str">
        <f>_xlfn.XLOOKUP($K4527,mapping!$P$2:$P$4,mapping!$Q$2:$Q$4,,0)</f>
        <v>Medium</v>
      </c>
      <c r="Q4527" s="29" t="str">
        <f>_xlfn.XLOOKUP($I4527,mapping!$M$2:$M$4,mapping!$N$2:$N$4,,0)</f>
        <v>On-site</v>
      </c>
    </row>
    <row r="4528" spans="1:17" x14ac:dyDescent="0.25">
      <c r="A4528" s="28">
        <v>2023</v>
      </c>
      <c r="B4528" s="29" t="s">
        <v>21</v>
      </c>
      <c r="C4528" s="29" t="s">
        <v>12</v>
      </c>
      <c r="D4528" s="29" t="s">
        <v>18</v>
      </c>
      <c r="E4528" s="28">
        <v>200000</v>
      </c>
      <c r="F4528" s="29" t="s">
        <v>14</v>
      </c>
      <c r="G4528" s="28">
        <v>200000</v>
      </c>
      <c r="H4528" s="29" t="s">
        <v>17</v>
      </c>
      <c r="I4528" s="28">
        <v>100</v>
      </c>
      <c r="J4528" s="29" t="s">
        <v>17</v>
      </c>
      <c r="K4528" s="29" t="s">
        <v>16</v>
      </c>
      <c r="L4528" s="29" t="str">
        <f>_xlfn.XLOOKUP($D4528,mapping!$B$2:$B$124,mapping!$A$2:$A$124,,0)</f>
        <v>Machine Learning Engineer</v>
      </c>
      <c r="M4528" s="29" t="str">
        <f>_xlfn.XLOOKUP($C4528,mapping!$J$2:$J$5,mapping!$K$2:$K$5,,0)</f>
        <v>Full-Time</v>
      </c>
      <c r="N4528" s="29" t="str">
        <f>_xlfn.XLOOKUP($B4528,mapping!$G$2:$G$5,mapping!$H$2:$H$5,,0)</f>
        <v>Senior</v>
      </c>
      <c r="O4528" s="29" t="str">
        <f>_xlfn.XLOOKUP($J4528,mapping!$D$2:$D$56,mapping!$E$2:$E$56,,0)</f>
        <v>United States</v>
      </c>
      <c r="P4528" s="29" t="str">
        <f>_xlfn.XLOOKUP($K4528,mapping!$P$2:$P$4,mapping!$Q$2:$Q$4,,0)</f>
        <v>Medium</v>
      </c>
      <c r="Q4528" s="29" t="str">
        <f>_xlfn.XLOOKUP($I4528,mapping!$M$2:$M$4,mapping!$N$2:$N$4,,0)</f>
        <v>Remote</v>
      </c>
    </row>
    <row r="4529" spans="1:17" x14ac:dyDescent="0.25">
      <c r="A4529" s="28">
        <v>2024</v>
      </c>
      <c r="B4529" s="29" t="s">
        <v>11</v>
      </c>
      <c r="C4529" s="29" t="s">
        <v>12</v>
      </c>
      <c r="D4529" s="29" t="s">
        <v>22</v>
      </c>
      <c r="E4529" s="28">
        <v>153700</v>
      </c>
      <c r="F4529" s="29" t="s">
        <v>14</v>
      </c>
      <c r="G4529" s="28">
        <v>153700</v>
      </c>
      <c r="H4529" s="29" t="s">
        <v>17</v>
      </c>
      <c r="I4529" s="28">
        <v>100</v>
      </c>
      <c r="J4529" s="29" t="s">
        <v>17</v>
      </c>
      <c r="K4529" s="29" t="s">
        <v>16</v>
      </c>
      <c r="L4529" s="29" t="str">
        <f>_xlfn.XLOOKUP($D4529,mapping!$B$2:$B$124,mapping!$A$2:$A$124,,0)</f>
        <v>Data Scientist</v>
      </c>
      <c r="M4529" s="29" t="str">
        <f>_xlfn.XLOOKUP($C4529,mapping!$J$2:$J$5,mapping!$K$2:$K$5,,0)</f>
        <v>Full-Time</v>
      </c>
      <c r="N4529" s="29" t="str">
        <f>_xlfn.XLOOKUP($B4529,mapping!$G$2:$G$5,mapping!$H$2:$H$5,,0)</f>
        <v>Mid-Level</v>
      </c>
      <c r="O4529" s="29" t="str">
        <f>_xlfn.XLOOKUP($J4529,mapping!$D$2:$D$56,mapping!$E$2:$E$56,,0)</f>
        <v>United States</v>
      </c>
      <c r="P4529" s="29" t="str">
        <f>_xlfn.XLOOKUP($K4529,mapping!$P$2:$P$4,mapping!$Q$2:$Q$4,,0)</f>
        <v>Medium</v>
      </c>
      <c r="Q4529" s="29" t="str">
        <f>_xlfn.XLOOKUP($I4529,mapping!$M$2:$M$4,mapping!$N$2:$N$4,,0)</f>
        <v>Remote</v>
      </c>
    </row>
    <row r="4530" spans="1:17" x14ac:dyDescent="0.25">
      <c r="A4530" s="28">
        <v>2023</v>
      </c>
      <c r="B4530" s="29" t="s">
        <v>21</v>
      </c>
      <c r="C4530" s="29" t="s">
        <v>12</v>
      </c>
      <c r="D4530" s="29" t="s">
        <v>31</v>
      </c>
      <c r="E4530" s="28">
        <v>130000</v>
      </c>
      <c r="F4530" s="29" t="s">
        <v>14</v>
      </c>
      <c r="G4530" s="28">
        <v>130000</v>
      </c>
      <c r="H4530" s="29" t="s">
        <v>17</v>
      </c>
      <c r="I4530" s="28">
        <v>0</v>
      </c>
      <c r="J4530" s="29" t="s">
        <v>17</v>
      </c>
      <c r="K4530" s="29" t="s">
        <v>16</v>
      </c>
      <c r="L4530" s="29" t="str">
        <f>_xlfn.XLOOKUP($D4530,mapping!$B$2:$B$124,mapping!$A$2:$A$124,,0)</f>
        <v>Analytics Engineer</v>
      </c>
      <c r="M4530" s="29" t="str">
        <f>_xlfn.XLOOKUP($C4530,mapping!$J$2:$J$5,mapping!$K$2:$K$5,,0)</f>
        <v>Full-Time</v>
      </c>
      <c r="N4530" s="29" t="str">
        <f>_xlfn.XLOOKUP($B4530,mapping!$G$2:$G$5,mapping!$H$2:$H$5,,0)</f>
        <v>Senior</v>
      </c>
      <c r="O4530" s="29" t="str">
        <f>_xlfn.XLOOKUP($J4530,mapping!$D$2:$D$56,mapping!$E$2:$E$56,,0)</f>
        <v>United States</v>
      </c>
      <c r="P4530" s="29" t="str">
        <f>_xlfn.XLOOKUP($K4530,mapping!$P$2:$P$4,mapping!$Q$2:$Q$4,,0)</f>
        <v>Medium</v>
      </c>
      <c r="Q4530" s="29" t="str">
        <f>_xlfn.XLOOKUP($I4530,mapping!$M$2:$M$4,mapping!$N$2:$N$4,,0)</f>
        <v>On-site</v>
      </c>
    </row>
    <row r="4531" spans="1:17" x14ac:dyDescent="0.25">
      <c r="A4531" s="28">
        <v>2023</v>
      </c>
      <c r="B4531" s="29" t="s">
        <v>11</v>
      </c>
      <c r="C4531" s="29" t="s">
        <v>12</v>
      </c>
      <c r="D4531" s="29" t="s">
        <v>26</v>
      </c>
      <c r="E4531" s="28">
        <v>198900</v>
      </c>
      <c r="F4531" s="29" t="s">
        <v>14</v>
      </c>
      <c r="G4531" s="28">
        <v>198900</v>
      </c>
      <c r="H4531" s="29" t="s">
        <v>17</v>
      </c>
      <c r="I4531" s="28">
        <v>0</v>
      </c>
      <c r="J4531" s="29" t="s">
        <v>17</v>
      </c>
      <c r="K4531" s="29" t="s">
        <v>16</v>
      </c>
      <c r="L4531" s="29" t="str">
        <f>_xlfn.XLOOKUP($D4531,mapping!$B$2:$B$124,mapping!$A$2:$A$124,,0)</f>
        <v>Data Engineer</v>
      </c>
      <c r="M4531" s="29" t="str">
        <f>_xlfn.XLOOKUP($C4531,mapping!$J$2:$J$5,mapping!$K$2:$K$5,,0)</f>
        <v>Full-Time</v>
      </c>
      <c r="N4531" s="29" t="str">
        <f>_xlfn.XLOOKUP($B4531,mapping!$G$2:$G$5,mapping!$H$2:$H$5,,0)</f>
        <v>Mid-Level</v>
      </c>
      <c r="O4531" s="29" t="str">
        <f>_xlfn.XLOOKUP($J4531,mapping!$D$2:$D$56,mapping!$E$2:$E$56,,0)</f>
        <v>United States</v>
      </c>
      <c r="P4531" s="29" t="str">
        <f>_xlfn.XLOOKUP($K4531,mapping!$P$2:$P$4,mapping!$Q$2:$Q$4,,0)</f>
        <v>Medium</v>
      </c>
      <c r="Q4531" s="29" t="str">
        <f>_xlfn.XLOOKUP($I4531,mapping!$M$2:$M$4,mapping!$N$2:$N$4,,0)</f>
        <v>On-site</v>
      </c>
    </row>
    <row r="4532" spans="1:17" x14ac:dyDescent="0.25">
      <c r="A4532" s="28">
        <v>2024</v>
      </c>
      <c r="B4532" s="29" t="s">
        <v>11</v>
      </c>
      <c r="C4532" s="29" t="s">
        <v>12</v>
      </c>
      <c r="D4532" s="29" t="s">
        <v>26</v>
      </c>
      <c r="E4532" s="28">
        <v>220000</v>
      </c>
      <c r="F4532" s="29" t="s">
        <v>14</v>
      </c>
      <c r="G4532" s="28">
        <v>220000</v>
      </c>
      <c r="H4532" s="29" t="s">
        <v>17</v>
      </c>
      <c r="I4532" s="28">
        <v>100</v>
      </c>
      <c r="J4532" s="29" t="s">
        <v>17</v>
      </c>
      <c r="K4532" s="29" t="s">
        <v>16</v>
      </c>
      <c r="L4532" s="29" t="str">
        <f>_xlfn.XLOOKUP($D4532,mapping!$B$2:$B$124,mapping!$A$2:$A$124,,0)</f>
        <v>Data Engineer</v>
      </c>
      <c r="M4532" s="29" t="str">
        <f>_xlfn.XLOOKUP($C4532,mapping!$J$2:$J$5,mapping!$K$2:$K$5,,0)</f>
        <v>Full-Time</v>
      </c>
      <c r="N4532" s="29" t="str">
        <f>_xlfn.XLOOKUP($B4532,mapping!$G$2:$G$5,mapping!$H$2:$H$5,,0)</f>
        <v>Mid-Level</v>
      </c>
      <c r="O4532" s="29" t="str">
        <f>_xlfn.XLOOKUP($J4532,mapping!$D$2:$D$56,mapping!$E$2:$E$56,,0)</f>
        <v>United States</v>
      </c>
      <c r="P4532" s="29" t="str">
        <f>_xlfn.XLOOKUP($K4532,mapping!$P$2:$P$4,mapping!$Q$2:$Q$4,,0)</f>
        <v>Medium</v>
      </c>
      <c r="Q4532" s="29" t="str">
        <f>_xlfn.XLOOKUP($I4532,mapping!$M$2:$M$4,mapping!$N$2:$N$4,,0)</f>
        <v>Remote</v>
      </c>
    </row>
    <row r="4533" spans="1:17" x14ac:dyDescent="0.25">
      <c r="A4533" s="28">
        <v>2023</v>
      </c>
      <c r="B4533" s="29" t="s">
        <v>21</v>
      </c>
      <c r="C4533" s="29" t="s">
        <v>12</v>
      </c>
      <c r="D4533" s="29" t="s">
        <v>18</v>
      </c>
      <c r="E4533" s="28">
        <v>140000</v>
      </c>
      <c r="F4533" s="29" t="s">
        <v>14</v>
      </c>
      <c r="G4533" s="28">
        <v>140000</v>
      </c>
      <c r="H4533" s="29" t="s">
        <v>17</v>
      </c>
      <c r="I4533" s="28">
        <v>100</v>
      </c>
      <c r="J4533" s="29" t="s">
        <v>17</v>
      </c>
      <c r="K4533" s="29" t="s">
        <v>16</v>
      </c>
      <c r="L4533" s="29" t="str">
        <f>_xlfn.XLOOKUP($D4533,mapping!$B$2:$B$124,mapping!$A$2:$A$124,,0)</f>
        <v>Machine Learning Engineer</v>
      </c>
      <c r="M4533" s="29" t="str">
        <f>_xlfn.XLOOKUP($C4533,mapping!$J$2:$J$5,mapping!$K$2:$K$5,,0)</f>
        <v>Full-Time</v>
      </c>
      <c r="N4533" s="29" t="str">
        <f>_xlfn.XLOOKUP($B4533,mapping!$G$2:$G$5,mapping!$H$2:$H$5,,0)</f>
        <v>Senior</v>
      </c>
      <c r="O4533" s="29" t="str">
        <f>_xlfn.XLOOKUP($J4533,mapping!$D$2:$D$56,mapping!$E$2:$E$56,,0)</f>
        <v>United States</v>
      </c>
      <c r="P4533" s="29" t="str">
        <f>_xlfn.XLOOKUP($K4533,mapping!$P$2:$P$4,mapping!$Q$2:$Q$4,,0)</f>
        <v>Medium</v>
      </c>
      <c r="Q4533" s="29" t="str">
        <f>_xlfn.XLOOKUP($I4533,mapping!$M$2:$M$4,mapping!$N$2:$N$4,,0)</f>
        <v>Remote</v>
      </c>
    </row>
    <row r="4534" spans="1:17" x14ac:dyDescent="0.25">
      <c r="A4534" s="28">
        <v>2023</v>
      </c>
      <c r="B4534" s="29" t="s">
        <v>11</v>
      </c>
      <c r="C4534" s="29" t="s">
        <v>12</v>
      </c>
      <c r="D4534" s="29" t="s">
        <v>176</v>
      </c>
      <c r="E4534" s="28">
        <v>72409</v>
      </c>
      <c r="F4534" s="29" t="s">
        <v>14</v>
      </c>
      <c r="G4534" s="28">
        <v>72409</v>
      </c>
      <c r="H4534" s="29" t="s">
        <v>17</v>
      </c>
      <c r="I4534" s="28">
        <v>100</v>
      </c>
      <c r="J4534" s="29" t="s">
        <v>17</v>
      </c>
      <c r="K4534" s="29" t="s">
        <v>16</v>
      </c>
      <c r="L4534" s="29" t="str">
        <f>_xlfn.XLOOKUP($D4534,mapping!$B$2:$B$124,mapping!$A$2:$A$124,,0)</f>
        <v>Data Engineer</v>
      </c>
      <c r="M4534" s="29" t="str">
        <f>_xlfn.XLOOKUP($C4534,mapping!$J$2:$J$5,mapping!$K$2:$K$5,,0)</f>
        <v>Full-Time</v>
      </c>
      <c r="N4534" s="29" t="str">
        <f>_xlfn.XLOOKUP($B4534,mapping!$G$2:$G$5,mapping!$H$2:$H$5,,0)</f>
        <v>Mid-Level</v>
      </c>
      <c r="O4534" s="29" t="str">
        <f>_xlfn.XLOOKUP($J4534,mapping!$D$2:$D$56,mapping!$E$2:$E$56,,0)</f>
        <v>United States</v>
      </c>
      <c r="P4534" s="29" t="str">
        <f>_xlfn.XLOOKUP($K4534,mapping!$P$2:$P$4,mapping!$Q$2:$Q$4,,0)</f>
        <v>Medium</v>
      </c>
      <c r="Q4534" s="29" t="str">
        <f>_xlfn.XLOOKUP($I4534,mapping!$M$2:$M$4,mapping!$N$2:$N$4,,0)</f>
        <v>Remote</v>
      </c>
    </row>
    <row r="4535" spans="1:17" x14ac:dyDescent="0.25">
      <c r="A4535" s="28">
        <v>2023</v>
      </c>
      <c r="B4535" s="29" t="s">
        <v>21</v>
      </c>
      <c r="C4535" s="29" t="s">
        <v>12</v>
      </c>
      <c r="D4535" s="29" t="s">
        <v>13</v>
      </c>
      <c r="E4535" s="28">
        <v>130000</v>
      </c>
      <c r="F4535" s="29" t="s">
        <v>14</v>
      </c>
      <c r="G4535" s="28">
        <v>130000</v>
      </c>
      <c r="H4535" s="29" t="s">
        <v>17</v>
      </c>
      <c r="I4535" s="28">
        <v>100</v>
      </c>
      <c r="J4535" s="29" t="s">
        <v>17</v>
      </c>
      <c r="K4535" s="29" t="s">
        <v>16</v>
      </c>
      <c r="L4535" s="29" t="str">
        <f>_xlfn.XLOOKUP($D4535,mapping!$B$2:$B$124,mapping!$A$2:$A$124,,0)</f>
        <v>Data Analyst</v>
      </c>
      <c r="M4535" s="29" t="str">
        <f>_xlfn.XLOOKUP($C4535,mapping!$J$2:$J$5,mapping!$K$2:$K$5,,0)</f>
        <v>Full-Time</v>
      </c>
      <c r="N4535" s="29" t="str">
        <f>_xlfn.XLOOKUP($B4535,mapping!$G$2:$G$5,mapping!$H$2:$H$5,,0)</f>
        <v>Senior</v>
      </c>
      <c r="O4535" s="29" t="str">
        <f>_xlfn.XLOOKUP($J4535,mapping!$D$2:$D$56,mapping!$E$2:$E$56,,0)</f>
        <v>United States</v>
      </c>
      <c r="P4535" s="29" t="str">
        <f>_xlfn.XLOOKUP($K4535,mapping!$P$2:$P$4,mapping!$Q$2:$Q$4,,0)</f>
        <v>Medium</v>
      </c>
      <c r="Q4535" s="29" t="str">
        <f>_xlfn.XLOOKUP($I4535,mapping!$M$2:$M$4,mapping!$N$2:$N$4,,0)</f>
        <v>Remote</v>
      </c>
    </row>
    <row r="4536" spans="1:17" x14ac:dyDescent="0.25">
      <c r="A4536" s="28">
        <v>2024</v>
      </c>
      <c r="B4536" s="29" t="s">
        <v>21</v>
      </c>
      <c r="C4536" s="29" t="s">
        <v>12</v>
      </c>
      <c r="D4536" s="29" t="s">
        <v>22</v>
      </c>
      <c r="E4536" s="28">
        <v>106875</v>
      </c>
      <c r="F4536" s="29" t="s">
        <v>14</v>
      </c>
      <c r="G4536" s="28">
        <v>106875</v>
      </c>
      <c r="H4536" s="29" t="s">
        <v>17</v>
      </c>
      <c r="I4536" s="28">
        <v>0</v>
      </c>
      <c r="J4536" s="29" t="s">
        <v>17</v>
      </c>
      <c r="K4536" s="29" t="s">
        <v>16</v>
      </c>
      <c r="L4536" s="29" t="str">
        <f>_xlfn.XLOOKUP($D4536,mapping!$B$2:$B$124,mapping!$A$2:$A$124,,0)</f>
        <v>Data Scientist</v>
      </c>
      <c r="M4536" s="29" t="str">
        <f>_xlfn.XLOOKUP($C4536,mapping!$J$2:$J$5,mapping!$K$2:$K$5,,0)</f>
        <v>Full-Time</v>
      </c>
      <c r="N4536" s="29" t="str">
        <f>_xlfn.XLOOKUP($B4536,mapping!$G$2:$G$5,mapping!$H$2:$H$5,,0)</f>
        <v>Senior</v>
      </c>
      <c r="O4536" s="29" t="str">
        <f>_xlfn.XLOOKUP($J4536,mapping!$D$2:$D$56,mapping!$E$2:$E$56,,0)</f>
        <v>United States</v>
      </c>
      <c r="P4536" s="29" t="str">
        <f>_xlfn.XLOOKUP($K4536,mapping!$P$2:$P$4,mapping!$Q$2:$Q$4,,0)</f>
        <v>Medium</v>
      </c>
      <c r="Q4536" s="29" t="str">
        <f>_xlfn.XLOOKUP($I4536,mapping!$M$2:$M$4,mapping!$N$2:$N$4,,0)</f>
        <v>On-site</v>
      </c>
    </row>
    <row r="4537" spans="1:17" x14ac:dyDescent="0.25">
      <c r="A4537" s="28">
        <v>2024</v>
      </c>
      <c r="B4537" s="29" t="s">
        <v>21</v>
      </c>
      <c r="C4537" s="29" t="s">
        <v>12</v>
      </c>
      <c r="D4537" s="29" t="s">
        <v>57</v>
      </c>
      <c r="E4537" s="28">
        <v>170000</v>
      </c>
      <c r="F4537" s="29" t="s">
        <v>14</v>
      </c>
      <c r="G4537" s="28">
        <v>170000</v>
      </c>
      <c r="H4537" s="29" t="s">
        <v>17</v>
      </c>
      <c r="I4537" s="28">
        <v>0</v>
      </c>
      <c r="J4537" s="29" t="s">
        <v>17</v>
      </c>
      <c r="K4537" s="29" t="s">
        <v>16</v>
      </c>
      <c r="L4537" s="29" t="str">
        <f>_xlfn.XLOOKUP($D4537,mapping!$B$2:$B$124,mapping!$A$2:$A$124,,0)</f>
        <v>Data Scientist</v>
      </c>
      <c r="M4537" s="29" t="str">
        <f>_xlfn.XLOOKUP($C4537,mapping!$J$2:$J$5,mapping!$K$2:$K$5,,0)</f>
        <v>Full-Time</v>
      </c>
      <c r="N4537" s="29" t="str">
        <f>_xlfn.XLOOKUP($B4537,mapping!$G$2:$G$5,mapping!$H$2:$H$5,,0)</f>
        <v>Senior</v>
      </c>
      <c r="O4537" s="29" t="str">
        <f>_xlfn.XLOOKUP($J4537,mapping!$D$2:$D$56,mapping!$E$2:$E$56,,0)</f>
        <v>United States</v>
      </c>
      <c r="P4537" s="29" t="str">
        <f>_xlfn.XLOOKUP($K4537,mapping!$P$2:$P$4,mapping!$Q$2:$Q$4,,0)</f>
        <v>Medium</v>
      </c>
      <c r="Q4537" s="29" t="str">
        <f>_xlfn.XLOOKUP($I4537,mapping!$M$2:$M$4,mapping!$N$2:$N$4,,0)</f>
        <v>On-site</v>
      </c>
    </row>
    <row r="4538" spans="1:17" x14ac:dyDescent="0.25">
      <c r="A4538" s="28">
        <v>2024</v>
      </c>
      <c r="B4538" s="29" t="s">
        <v>21</v>
      </c>
      <c r="C4538" s="29" t="s">
        <v>12</v>
      </c>
      <c r="D4538" s="29" t="s">
        <v>39</v>
      </c>
      <c r="E4538" s="28">
        <v>230797</v>
      </c>
      <c r="F4538" s="29" t="s">
        <v>14</v>
      </c>
      <c r="G4538" s="28">
        <v>230797</v>
      </c>
      <c r="H4538" s="29" t="s">
        <v>17</v>
      </c>
      <c r="I4538" s="28">
        <v>100</v>
      </c>
      <c r="J4538" s="29" t="s">
        <v>17</v>
      </c>
      <c r="K4538" s="29" t="s">
        <v>16</v>
      </c>
      <c r="L4538" s="29" t="str">
        <f>_xlfn.XLOOKUP($D4538,mapping!$B$2:$B$124,mapping!$A$2:$A$124,,0)</f>
        <v>Machine Learning Engineer</v>
      </c>
      <c r="M4538" s="29" t="str">
        <f>_xlfn.XLOOKUP($C4538,mapping!$J$2:$J$5,mapping!$K$2:$K$5,,0)</f>
        <v>Full-Time</v>
      </c>
      <c r="N4538" s="29" t="str">
        <f>_xlfn.XLOOKUP($B4538,mapping!$G$2:$G$5,mapping!$H$2:$H$5,,0)</f>
        <v>Senior</v>
      </c>
      <c r="O4538" s="29" t="str">
        <f>_xlfn.XLOOKUP($J4538,mapping!$D$2:$D$56,mapping!$E$2:$E$56,,0)</f>
        <v>United States</v>
      </c>
      <c r="P4538" s="29" t="str">
        <f>_xlfn.XLOOKUP($K4538,mapping!$P$2:$P$4,mapping!$Q$2:$Q$4,,0)</f>
        <v>Medium</v>
      </c>
      <c r="Q4538" s="29" t="str">
        <f>_xlfn.XLOOKUP($I4538,mapping!$M$2:$M$4,mapping!$N$2:$N$4,,0)</f>
        <v>Remote</v>
      </c>
    </row>
    <row r="4539" spans="1:17" x14ac:dyDescent="0.25">
      <c r="A4539" s="28">
        <v>2023</v>
      </c>
      <c r="B4539" s="29" t="s">
        <v>11</v>
      </c>
      <c r="C4539" s="29" t="s">
        <v>12</v>
      </c>
      <c r="D4539" s="29" t="s">
        <v>22</v>
      </c>
      <c r="E4539" s="28">
        <v>204500</v>
      </c>
      <c r="F4539" s="29" t="s">
        <v>14</v>
      </c>
      <c r="G4539" s="28">
        <v>204500</v>
      </c>
      <c r="H4539" s="29" t="s">
        <v>17</v>
      </c>
      <c r="I4539" s="28">
        <v>0</v>
      </c>
      <c r="J4539" s="29" t="s">
        <v>17</v>
      </c>
      <c r="K4539" s="29" t="s">
        <v>16</v>
      </c>
      <c r="L4539" s="29" t="str">
        <f>_xlfn.XLOOKUP($D4539,mapping!$B$2:$B$124,mapping!$A$2:$A$124,,0)</f>
        <v>Data Scientist</v>
      </c>
      <c r="M4539" s="29" t="str">
        <f>_xlfn.XLOOKUP($C4539,mapping!$J$2:$J$5,mapping!$K$2:$K$5,,0)</f>
        <v>Full-Time</v>
      </c>
      <c r="N4539" s="29" t="str">
        <f>_xlfn.XLOOKUP($B4539,mapping!$G$2:$G$5,mapping!$H$2:$H$5,,0)</f>
        <v>Mid-Level</v>
      </c>
      <c r="O4539" s="29" t="str">
        <f>_xlfn.XLOOKUP($J4539,mapping!$D$2:$D$56,mapping!$E$2:$E$56,,0)</f>
        <v>United States</v>
      </c>
      <c r="P4539" s="29" t="str">
        <f>_xlfn.XLOOKUP($K4539,mapping!$P$2:$P$4,mapping!$Q$2:$Q$4,,0)</f>
        <v>Medium</v>
      </c>
      <c r="Q4539" s="29" t="str">
        <f>_xlfn.XLOOKUP($I4539,mapping!$M$2:$M$4,mapping!$N$2:$N$4,,0)</f>
        <v>On-site</v>
      </c>
    </row>
    <row r="4540" spans="1:17" x14ac:dyDescent="0.25">
      <c r="A4540" s="28">
        <v>2023</v>
      </c>
      <c r="B4540" s="29" t="s">
        <v>21</v>
      </c>
      <c r="C4540" s="29" t="s">
        <v>12</v>
      </c>
      <c r="D4540" s="29" t="s">
        <v>18</v>
      </c>
      <c r="E4540" s="28">
        <v>184000</v>
      </c>
      <c r="F4540" s="29" t="s">
        <v>14</v>
      </c>
      <c r="G4540" s="28">
        <v>184000</v>
      </c>
      <c r="H4540" s="29" t="s">
        <v>17</v>
      </c>
      <c r="I4540" s="28">
        <v>100</v>
      </c>
      <c r="J4540" s="29" t="s">
        <v>17</v>
      </c>
      <c r="K4540" s="29" t="s">
        <v>16</v>
      </c>
      <c r="L4540" s="29" t="str">
        <f>_xlfn.XLOOKUP($D4540,mapping!$B$2:$B$124,mapping!$A$2:$A$124,,0)</f>
        <v>Machine Learning Engineer</v>
      </c>
      <c r="M4540" s="29" t="str">
        <f>_xlfn.XLOOKUP($C4540,mapping!$J$2:$J$5,mapping!$K$2:$K$5,,0)</f>
        <v>Full-Time</v>
      </c>
      <c r="N4540" s="29" t="str">
        <f>_xlfn.XLOOKUP($B4540,mapping!$G$2:$G$5,mapping!$H$2:$H$5,,0)</f>
        <v>Senior</v>
      </c>
      <c r="O4540" s="29" t="str">
        <f>_xlfn.XLOOKUP($J4540,mapping!$D$2:$D$56,mapping!$E$2:$E$56,,0)</f>
        <v>United States</v>
      </c>
      <c r="P4540" s="29" t="str">
        <f>_xlfn.XLOOKUP($K4540,mapping!$P$2:$P$4,mapping!$Q$2:$Q$4,,0)</f>
        <v>Medium</v>
      </c>
      <c r="Q4540" s="29" t="str">
        <f>_xlfn.XLOOKUP($I4540,mapping!$M$2:$M$4,mapping!$N$2:$N$4,,0)</f>
        <v>Remote</v>
      </c>
    </row>
    <row r="4541" spans="1:17" x14ac:dyDescent="0.25">
      <c r="A4541" s="28">
        <v>2024</v>
      </c>
      <c r="B4541" s="29" t="s">
        <v>21</v>
      </c>
      <c r="C4541" s="29" t="s">
        <v>12</v>
      </c>
      <c r="D4541" s="29" t="s">
        <v>22</v>
      </c>
      <c r="E4541" s="28">
        <v>101763</v>
      </c>
      <c r="F4541" s="29" t="s">
        <v>14</v>
      </c>
      <c r="G4541" s="28">
        <v>101763</v>
      </c>
      <c r="H4541" s="29" t="s">
        <v>45</v>
      </c>
      <c r="I4541" s="28">
        <v>0</v>
      </c>
      <c r="J4541" s="29" t="s">
        <v>45</v>
      </c>
      <c r="K4541" s="29" t="s">
        <v>16</v>
      </c>
      <c r="L4541" s="29" t="str">
        <f>_xlfn.XLOOKUP($D4541,mapping!$B$2:$B$124,mapping!$A$2:$A$124,,0)</f>
        <v>Data Scientist</v>
      </c>
      <c r="M4541" s="29" t="str">
        <f>_xlfn.XLOOKUP($C4541,mapping!$J$2:$J$5,mapping!$K$2:$K$5,,0)</f>
        <v>Full-Time</v>
      </c>
      <c r="N4541" s="29" t="str">
        <f>_xlfn.XLOOKUP($B4541,mapping!$G$2:$G$5,mapping!$H$2:$H$5,,0)</f>
        <v>Senior</v>
      </c>
      <c r="O4541" s="29" t="str">
        <f>_xlfn.XLOOKUP($J4541,mapping!$D$2:$D$56,mapping!$E$2:$E$56,,0)</f>
        <v>Canada</v>
      </c>
      <c r="P4541" s="29" t="str">
        <f>_xlfn.XLOOKUP($K4541,mapping!$P$2:$P$4,mapping!$Q$2:$Q$4,,0)</f>
        <v>Medium</v>
      </c>
      <c r="Q4541" s="29" t="str">
        <f>_xlfn.XLOOKUP($I4541,mapping!$M$2:$M$4,mapping!$N$2:$N$4,,0)</f>
        <v>On-site</v>
      </c>
    </row>
    <row r="4542" spans="1:17" x14ac:dyDescent="0.25">
      <c r="A4542" s="28">
        <v>2024</v>
      </c>
      <c r="B4542" s="29" t="s">
        <v>21</v>
      </c>
      <c r="C4542" s="29" t="s">
        <v>12</v>
      </c>
      <c r="D4542" s="29" t="s">
        <v>22</v>
      </c>
      <c r="E4542" s="28">
        <v>119700</v>
      </c>
      <c r="F4542" s="29" t="s">
        <v>14</v>
      </c>
      <c r="G4542" s="28">
        <v>119700</v>
      </c>
      <c r="H4542" s="29" t="s">
        <v>17</v>
      </c>
      <c r="I4542" s="28">
        <v>0</v>
      </c>
      <c r="J4542" s="29" t="s">
        <v>17</v>
      </c>
      <c r="K4542" s="29" t="s">
        <v>16</v>
      </c>
      <c r="L4542" s="29" t="str">
        <f>_xlfn.XLOOKUP($D4542,mapping!$B$2:$B$124,mapping!$A$2:$A$124,,0)</f>
        <v>Data Scientist</v>
      </c>
      <c r="M4542" s="29" t="str">
        <f>_xlfn.XLOOKUP($C4542,mapping!$J$2:$J$5,mapping!$K$2:$K$5,,0)</f>
        <v>Full-Time</v>
      </c>
      <c r="N4542" s="29" t="str">
        <f>_xlfn.XLOOKUP($B4542,mapping!$G$2:$G$5,mapping!$H$2:$H$5,,0)</f>
        <v>Senior</v>
      </c>
      <c r="O4542" s="29" t="str">
        <f>_xlfn.XLOOKUP($J4542,mapping!$D$2:$D$56,mapping!$E$2:$E$56,,0)</f>
        <v>United States</v>
      </c>
      <c r="P4542" s="29" t="str">
        <f>_xlfn.XLOOKUP($K4542,mapping!$P$2:$P$4,mapping!$Q$2:$Q$4,,0)</f>
        <v>Medium</v>
      </c>
      <c r="Q4542" s="29" t="str">
        <f>_xlfn.XLOOKUP($I4542,mapping!$M$2:$M$4,mapping!$N$2:$N$4,,0)</f>
        <v>On-site</v>
      </c>
    </row>
    <row r="4543" spans="1:17" x14ac:dyDescent="0.25">
      <c r="A4543" s="28">
        <v>2024</v>
      </c>
      <c r="B4543" s="29" t="s">
        <v>11</v>
      </c>
      <c r="C4543" s="29" t="s">
        <v>12</v>
      </c>
      <c r="D4543" s="29" t="s">
        <v>22</v>
      </c>
      <c r="E4543" s="28">
        <v>110000</v>
      </c>
      <c r="F4543" s="29" t="s">
        <v>14</v>
      </c>
      <c r="G4543" s="28">
        <v>110000</v>
      </c>
      <c r="H4543" s="29" t="s">
        <v>17</v>
      </c>
      <c r="I4543" s="28">
        <v>100</v>
      </c>
      <c r="J4543" s="29" t="s">
        <v>17</v>
      </c>
      <c r="K4543" s="29" t="s">
        <v>16</v>
      </c>
      <c r="L4543" s="29" t="str">
        <f>_xlfn.XLOOKUP($D4543,mapping!$B$2:$B$124,mapping!$A$2:$A$124,,0)</f>
        <v>Data Scientist</v>
      </c>
      <c r="M4543" s="29" t="str">
        <f>_xlfn.XLOOKUP($C4543,mapping!$J$2:$J$5,mapping!$K$2:$K$5,,0)</f>
        <v>Full-Time</v>
      </c>
      <c r="N4543" s="29" t="str">
        <f>_xlfn.XLOOKUP($B4543,mapping!$G$2:$G$5,mapping!$H$2:$H$5,,0)</f>
        <v>Mid-Level</v>
      </c>
      <c r="O4543" s="29" t="str">
        <f>_xlfn.XLOOKUP($J4543,mapping!$D$2:$D$56,mapping!$E$2:$E$56,,0)</f>
        <v>United States</v>
      </c>
      <c r="P4543" s="29" t="str">
        <f>_xlfn.XLOOKUP($K4543,mapping!$P$2:$P$4,mapping!$Q$2:$Q$4,,0)</f>
        <v>Medium</v>
      </c>
      <c r="Q4543" s="29" t="str">
        <f>_xlfn.XLOOKUP($I4543,mapping!$M$2:$M$4,mapping!$N$2:$N$4,,0)</f>
        <v>Remote</v>
      </c>
    </row>
    <row r="4544" spans="1:17" x14ac:dyDescent="0.25">
      <c r="A4544" s="28">
        <v>2022</v>
      </c>
      <c r="B4544" s="29" t="s">
        <v>21</v>
      </c>
      <c r="C4544" s="29" t="s">
        <v>12</v>
      </c>
      <c r="D4544" s="29" t="s">
        <v>22</v>
      </c>
      <c r="E4544" s="28">
        <v>230000</v>
      </c>
      <c r="F4544" s="29" t="s">
        <v>14</v>
      </c>
      <c r="G4544" s="28">
        <v>230000</v>
      </c>
      <c r="H4544" s="29" t="s">
        <v>17</v>
      </c>
      <c r="I4544" s="28">
        <v>100</v>
      </c>
      <c r="J4544" s="29" t="s">
        <v>17</v>
      </c>
      <c r="K4544" s="29" t="s">
        <v>16</v>
      </c>
      <c r="L4544" s="29" t="str">
        <f>_xlfn.XLOOKUP($D4544,mapping!$B$2:$B$124,mapping!$A$2:$A$124,,0)</f>
        <v>Data Scientist</v>
      </c>
      <c r="M4544" s="29" t="str">
        <f>_xlfn.XLOOKUP($C4544,mapping!$J$2:$J$5,mapping!$K$2:$K$5,,0)</f>
        <v>Full-Time</v>
      </c>
      <c r="N4544" s="29" t="str">
        <f>_xlfn.XLOOKUP($B4544,mapping!$G$2:$G$5,mapping!$H$2:$H$5,,0)</f>
        <v>Senior</v>
      </c>
      <c r="O4544" s="29" t="str">
        <f>_xlfn.XLOOKUP($J4544,mapping!$D$2:$D$56,mapping!$E$2:$E$56,,0)</f>
        <v>United States</v>
      </c>
      <c r="P4544" s="29" t="str">
        <f>_xlfn.XLOOKUP($K4544,mapping!$P$2:$P$4,mapping!$Q$2:$Q$4,,0)</f>
        <v>Medium</v>
      </c>
      <c r="Q4544" s="29" t="str">
        <f>_xlfn.XLOOKUP($I4544,mapping!$M$2:$M$4,mapping!$N$2:$N$4,,0)</f>
        <v>Remote</v>
      </c>
    </row>
    <row r="4545" spans="1:17" x14ac:dyDescent="0.25">
      <c r="A4545" s="28">
        <v>2023</v>
      </c>
      <c r="B4545" s="29" t="s">
        <v>21</v>
      </c>
      <c r="C4545" s="29" t="s">
        <v>12</v>
      </c>
      <c r="D4545" s="29" t="s">
        <v>18</v>
      </c>
      <c r="E4545" s="28">
        <v>163000</v>
      </c>
      <c r="F4545" s="29" t="s">
        <v>14</v>
      </c>
      <c r="G4545" s="28">
        <v>163000</v>
      </c>
      <c r="H4545" s="29" t="s">
        <v>17</v>
      </c>
      <c r="I4545" s="28">
        <v>0</v>
      </c>
      <c r="J4545" s="29" t="s">
        <v>17</v>
      </c>
      <c r="K4545" s="29" t="s">
        <v>16</v>
      </c>
      <c r="L4545" s="29" t="str">
        <f>_xlfn.XLOOKUP($D4545,mapping!$B$2:$B$124,mapping!$A$2:$A$124,,0)</f>
        <v>Machine Learning Engineer</v>
      </c>
      <c r="M4545" s="29" t="str">
        <f>_xlfn.XLOOKUP($C4545,mapping!$J$2:$J$5,mapping!$K$2:$K$5,,0)</f>
        <v>Full-Time</v>
      </c>
      <c r="N4545" s="29" t="str">
        <f>_xlfn.XLOOKUP($B4545,mapping!$G$2:$G$5,mapping!$H$2:$H$5,,0)</f>
        <v>Senior</v>
      </c>
      <c r="O4545" s="29" t="str">
        <f>_xlfn.XLOOKUP($J4545,mapping!$D$2:$D$56,mapping!$E$2:$E$56,,0)</f>
        <v>United States</v>
      </c>
      <c r="P4545" s="29" t="str">
        <f>_xlfn.XLOOKUP($K4545,mapping!$P$2:$P$4,mapping!$Q$2:$Q$4,,0)</f>
        <v>Medium</v>
      </c>
      <c r="Q4545" s="29" t="str">
        <f>_xlfn.XLOOKUP($I4545,mapping!$M$2:$M$4,mapping!$N$2:$N$4,,0)</f>
        <v>On-site</v>
      </c>
    </row>
    <row r="4546" spans="1:17" x14ac:dyDescent="0.25">
      <c r="A4546" s="28">
        <v>2024</v>
      </c>
      <c r="B4546" s="29" t="s">
        <v>21</v>
      </c>
      <c r="C4546" s="29" t="s">
        <v>12</v>
      </c>
      <c r="D4546" s="29" t="s">
        <v>22</v>
      </c>
      <c r="E4546" s="28">
        <v>71000</v>
      </c>
      <c r="F4546" s="29" t="s">
        <v>14</v>
      </c>
      <c r="G4546" s="28">
        <v>71000</v>
      </c>
      <c r="H4546" s="29" t="s">
        <v>17</v>
      </c>
      <c r="I4546" s="28">
        <v>0</v>
      </c>
      <c r="J4546" s="29" t="s">
        <v>17</v>
      </c>
      <c r="K4546" s="29" t="s">
        <v>16</v>
      </c>
      <c r="L4546" s="29" t="str">
        <f>_xlfn.XLOOKUP($D4546,mapping!$B$2:$B$124,mapping!$A$2:$A$124,,0)</f>
        <v>Data Scientist</v>
      </c>
      <c r="M4546" s="29" t="str">
        <f>_xlfn.XLOOKUP($C4546,mapping!$J$2:$J$5,mapping!$K$2:$K$5,,0)</f>
        <v>Full-Time</v>
      </c>
      <c r="N4546" s="29" t="str">
        <f>_xlfn.XLOOKUP($B4546,mapping!$G$2:$G$5,mapping!$H$2:$H$5,,0)</f>
        <v>Senior</v>
      </c>
      <c r="O4546" s="29" t="str">
        <f>_xlfn.XLOOKUP($J4546,mapping!$D$2:$D$56,mapping!$E$2:$E$56,,0)</f>
        <v>United States</v>
      </c>
      <c r="P4546" s="29" t="str">
        <f>_xlfn.XLOOKUP($K4546,mapping!$P$2:$P$4,mapping!$Q$2:$Q$4,,0)</f>
        <v>Medium</v>
      </c>
      <c r="Q4546" s="29" t="str">
        <f>_xlfn.XLOOKUP($I4546,mapping!$M$2:$M$4,mapping!$N$2:$N$4,,0)</f>
        <v>On-site</v>
      </c>
    </row>
    <row r="4547" spans="1:17" x14ac:dyDescent="0.25">
      <c r="A4547" s="28">
        <v>2024</v>
      </c>
      <c r="B4547" s="29" t="s">
        <v>21</v>
      </c>
      <c r="C4547" s="29" t="s">
        <v>12</v>
      </c>
      <c r="D4547" s="29" t="s">
        <v>23</v>
      </c>
      <c r="E4547" s="28">
        <v>62000</v>
      </c>
      <c r="F4547" s="29" t="s">
        <v>14</v>
      </c>
      <c r="G4547" s="28">
        <v>62000</v>
      </c>
      <c r="H4547" s="29" t="s">
        <v>17</v>
      </c>
      <c r="I4547" s="28">
        <v>0</v>
      </c>
      <c r="J4547" s="29" t="s">
        <v>17</v>
      </c>
      <c r="K4547" s="29" t="s">
        <v>16</v>
      </c>
      <c r="L4547" s="29" t="str">
        <f>_xlfn.XLOOKUP($D4547,mapping!$B$2:$B$124,mapping!$A$2:$A$124,,0)</f>
        <v>Researcher</v>
      </c>
      <c r="M4547" s="29" t="str">
        <f>_xlfn.XLOOKUP($C4547,mapping!$J$2:$J$5,mapping!$K$2:$K$5,,0)</f>
        <v>Full-Time</v>
      </c>
      <c r="N4547" s="29" t="str">
        <f>_xlfn.XLOOKUP($B4547,mapping!$G$2:$G$5,mapping!$H$2:$H$5,,0)</f>
        <v>Senior</v>
      </c>
      <c r="O4547" s="29" t="str">
        <f>_xlfn.XLOOKUP($J4547,mapping!$D$2:$D$56,mapping!$E$2:$E$56,,0)</f>
        <v>United States</v>
      </c>
      <c r="P4547" s="29" t="str">
        <f>_xlfn.XLOOKUP($K4547,mapping!$P$2:$P$4,mapping!$Q$2:$Q$4,,0)</f>
        <v>Medium</v>
      </c>
      <c r="Q4547" s="29" t="str">
        <f>_xlfn.XLOOKUP($I4547,mapping!$M$2:$M$4,mapping!$N$2:$N$4,,0)</f>
        <v>On-site</v>
      </c>
    </row>
    <row r="4548" spans="1:17" x14ac:dyDescent="0.25">
      <c r="A4548" s="28">
        <v>2023</v>
      </c>
      <c r="B4548" s="29" t="s">
        <v>25</v>
      </c>
      <c r="C4548" s="29" t="s">
        <v>12</v>
      </c>
      <c r="D4548" s="29" t="s">
        <v>76</v>
      </c>
      <c r="E4548" s="28">
        <v>110000</v>
      </c>
      <c r="F4548" s="29" t="s">
        <v>27</v>
      </c>
      <c r="G4548" s="28">
        <v>135344</v>
      </c>
      <c r="H4548" s="29" t="s">
        <v>28</v>
      </c>
      <c r="I4548" s="28">
        <v>100</v>
      </c>
      <c r="J4548" s="29" t="s">
        <v>28</v>
      </c>
      <c r="K4548" s="29" t="s">
        <v>16</v>
      </c>
      <c r="L4548" s="29" t="str">
        <f>_xlfn.XLOOKUP($D4548,mapping!$B$2:$B$124,mapping!$A$2:$A$124,,0)</f>
        <v>Data Manager</v>
      </c>
      <c r="M4548" s="29" t="str">
        <f>_xlfn.XLOOKUP($C4548,mapping!$J$2:$J$5,mapping!$K$2:$K$5,,0)</f>
        <v>Full-Time</v>
      </c>
      <c r="N4548" s="29" t="str">
        <f>_xlfn.XLOOKUP($B4548,mapping!$G$2:$G$5,mapping!$H$2:$H$5,,0)</f>
        <v>Executive</v>
      </c>
      <c r="O4548" s="29" t="str">
        <f>_xlfn.XLOOKUP($J4548,mapping!$D$2:$D$56,mapping!$E$2:$E$56,,0)</f>
        <v>United Kingdom</v>
      </c>
      <c r="P4548" s="29" t="str">
        <f>_xlfn.XLOOKUP($K4548,mapping!$P$2:$P$4,mapping!$Q$2:$Q$4,,0)</f>
        <v>Medium</v>
      </c>
      <c r="Q4548" s="29" t="str">
        <f>_xlfn.XLOOKUP($I4548,mapping!$M$2:$M$4,mapping!$N$2:$N$4,,0)</f>
        <v>Remote</v>
      </c>
    </row>
    <row r="4549" spans="1:17" x14ac:dyDescent="0.25">
      <c r="A4549" s="28">
        <v>2020</v>
      </c>
      <c r="B4549" s="29" t="s">
        <v>11</v>
      </c>
      <c r="C4549" s="29" t="s">
        <v>12</v>
      </c>
      <c r="D4549" s="29" t="s">
        <v>26</v>
      </c>
      <c r="E4549" s="28">
        <v>61500</v>
      </c>
      <c r="F4549" s="29" t="s">
        <v>19</v>
      </c>
      <c r="G4549" s="28">
        <v>70139</v>
      </c>
      <c r="H4549" s="29" t="s">
        <v>121</v>
      </c>
      <c r="I4549" s="28">
        <v>50</v>
      </c>
      <c r="J4549" s="29" t="s">
        <v>121</v>
      </c>
      <c r="K4549" s="29" t="s">
        <v>33</v>
      </c>
      <c r="L4549" s="29" t="str">
        <f>_xlfn.XLOOKUP($D4549,mapping!$B$2:$B$124,mapping!$A$2:$A$124,,0)</f>
        <v>Data Engineer</v>
      </c>
      <c r="M4549" s="29" t="str">
        <f>_xlfn.XLOOKUP($C4549,mapping!$J$2:$J$5,mapping!$K$2:$K$5,,0)</f>
        <v>Full-Time</v>
      </c>
      <c r="N4549" s="29" t="str">
        <f>_xlfn.XLOOKUP($B4549,mapping!$G$2:$G$5,mapping!$H$2:$H$5,,0)</f>
        <v>Mid-Level</v>
      </c>
      <c r="O4549" s="29" t="str">
        <f>_xlfn.XLOOKUP($J4549,mapping!$D$2:$D$56,mapping!$E$2:$E$56,,0)</f>
        <v>France</v>
      </c>
      <c r="P4549" s="29" t="str">
        <f>_xlfn.XLOOKUP($K4549,mapping!$P$2:$P$4,mapping!$Q$2:$Q$4,,0)</f>
        <v>Large</v>
      </c>
      <c r="Q4549" s="29" t="str">
        <f>_xlfn.XLOOKUP($I4549,mapping!$M$2:$M$4,mapping!$N$2:$N$4,,0)</f>
        <v>Hybrid</v>
      </c>
    </row>
    <row r="4550" spans="1:17" x14ac:dyDescent="0.25">
      <c r="A4550" s="28">
        <v>2022</v>
      </c>
      <c r="B4550" s="29" t="s">
        <v>21</v>
      </c>
      <c r="C4550" s="29" t="s">
        <v>12</v>
      </c>
      <c r="D4550" s="29" t="s">
        <v>26</v>
      </c>
      <c r="E4550" s="28">
        <v>100000</v>
      </c>
      <c r="F4550" s="29" t="s">
        <v>14</v>
      </c>
      <c r="G4550" s="28">
        <v>100000</v>
      </c>
      <c r="H4550" s="29" t="s">
        <v>17</v>
      </c>
      <c r="I4550" s="28">
        <v>0</v>
      </c>
      <c r="J4550" s="29" t="s">
        <v>17</v>
      </c>
      <c r="K4550" s="29" t="s">
        <v>16</v>
      </c>
      <c r="L4550" s="29" t="str">
        <f>_xlfn.XLOOKUP($D4550,mapping!$B$2:$B$124,mapping!$A$2:$A$124,,0)</f>
        <v>Data Engineer</v>
      </c>
      <c r="M4550" s="29" t="str">
        <f>_xlfn.XLOOKUP($C4550,mapping!$J$2:$J$5,mapping!$K$2:$K$5,,0)</f>
        <v>Full-Time</v>
      </c>
      <c r="N4550" s="29" t="str">
        <f>_xlfn.XLOOKUP($B4550,mapping!$G$2:$G$5,mapping!$H$2:$H$5,,0)</f>
        <v>Senior</v>
      </c>
      <c r="O4550" s="29" t="str">
        <f>_xlfn.XLOOKUP($J4550,mapping!$D$2:$D$56,mapping!$E$2:$E$56,,0)</f>
        <v>United States</v>
      </c>
      <c r="P4550" s="29" t="str">
        <f>_xlfn.XLOOKUP($K4550,mapping!$P$2:$P$4,mapping!$Q$2:$Q$4,,0)</f>
        <v>Medium</v>
      </c>
      <c r="Q4550" s="29" t="str">
        <f>_xlfn.XLOOKUP($I4550,mapping!$M$2:$M$4,mapping!$N$2:$N$4,,0)</f>
        <v>On-site</v>
      </c>
    </row>
    <row r="4551" spans="1:17" x14ac:dyDescent="0.25">
      <c r="A4551" s="28">
        <v>2023</v>
      </c>
      <c r="B4551" s="29" t="s">
        <v>21</v>
      </c>
      <c r="C4551" s="29" t="s">
        <v>12</v>
      </c>
      <c r="D4551" s="29" t="s">
        <v>26</v>
      </c>
      <c r="E4551" s="28">
        <v>103000</v>
      </c>
      <c r="F4551" s="29" t="s">
        <v>14</v>
      </c>
      <c r="G4551" s="28">
        <v>103000</v>
      </c>
      <c r="H4551" s="29" t="s">
        <v>17</v>
      </c>
      <c r="I4551" s="28">
        <v>0</v>
      </c>
      <c r="J4551" s="29" t="s">
        <v>17</v>
      </c>
      <c r="K4551" s="29" t="s">
        <v>16</v>
      </c>
      <c r="L4551" s="29" t="str">
        <f>_xlfn.XLOOKUP($D4551,mapping!$B$2:$B$124,mapping!$A$2:$A$124,,0)</f>
        <v>Data Engineer</v>
      </c>
      <c r="M4551" s="29" t="str">
        <f>_xlfn.XLOOKUP($C4551,mapping!$J$2:$J$5,mapping!$K$2:$K$5,,0)</f>
        <v>Full-Time</v>
      </c>
      <c r="N4551" s="29" t="str">
        <f>_xlfn.XLOOKUP($B4551,mapping!$G$2:$G$5,mapping!$H$2:$H$5,,0)</f>
        <v>Senior</v>
      </c>
      <c r="O4551" s="29" t="str">
        <f>_xlfn.XLOOKUP($J4551,mapping!$D$2:$D$56,mapping!$E$2:$E$56,,0)</f>
        <v>United States</v>
      </c>
      <c r="P4551" s="29" t="str">
        <f>_xlfn.XLOOKUP($K4551,mapping!$P$2:$P$4,mapping!$Q$2:$Q$4,,0)</f>
        <v>Medium</v>
      </c>
      <c r="Q4551" s="29" t="str">
        <f>_xlfn.XLOOKUP($I4551,mapping!$M$2:$M$4,mapping!$N$2:$N$4,,0)</f>
        <v>On-site</v>
      </c>
    </row>
    <row r="4552" spans="1:17" x14ac:dyDescent="0.25">
      <c r="A4552" s="28">
        <v>2023</v>
      </c>
      <c r="B4552" s="29" t="s">
        <v>11</v>
      </c>
      <c r="C4552" s="29" t="s">
        <v>12</v>
      </c>
      <c r="D4552" s="29" t="s">
        <v>26</v>
      </c>
      <c r="E4552" s="28">
        <v>75000</v>
      </c>
      <c r="F4552" s="29" t="s">
        <v>14</v>
      </c>
      <c r="G4552" s="28">
        <v>75000</v>
      </c>
      <c r="H4552" s="29" t="s">
        <v>17</v>
      </c>
      <c r="I4552" s="28">
        <v>0</v>
      </c>
      <c r="J4552" s="29" t="s">
        <v>17</v>
      </c>
      <c r="K4552" s="29" t="s">
        <v>16</v>
      </c>
      <c r="L4552" s="29" t="str">
        <f>_xlfn.XLOOKUP($D4552,mapping!$B$2:$B$124,mapping!$A$2:$A$124,,0)</f>
        <v>Data Engineer</v>
      </c>
      <c r="M4552" s="29" t="str">
        <f>_xlfn.XLOOKUP($C4552,mapping!$J$2:$J$5,mapping!$K$2:$K$5,,0)</f>
        <v>Full-Time</v>
      </c>
      <c r="N4552" s="29" t="str">
        <f>_xlfn.XLOOKUP($B4552,mapping!$G$2:$G$5,mapping!$H$2:$H$5,,0)</f>
        <v>Mid-Level</v>
      </c>
      <c r="O4552" s="29" t="str">
        <f>_xlfn.XLOOKUP($J4552,mapping!$D$2:$D$56,mapping!$E$2:$E$56,,0)</f>
        <v>United States</v>
      </c>
      <c r="P4552" s="29" t="str">
        <f>_xlfn.XLOOKUP($K4552,mapping!$P$2:$P$4,mapping!$Q$2:$Q$4,,0)</f>
        <v>Medium</v>
      </c>
      <c r="Q4552" s="29" t="str">
        <f>_xlfn.XLOOKUP($I4552,mapping!$M$2:$M$4,mapping!$N$2:$N$4,,0)</f>
        <v>On-site</v>
      </c>
    </row>
    <row r="4553" spans="1:17" x14ac:dyDescent="0.25">
      <c r="A4553" s="28">
        <v>2023</v>
      </c>
      <c r="B4553" s="29" t="s">
        <v>11</v>
      </c>
      <c r="C4553" s="29" t="s">
        <v>12</v>
      </c>
      <c r="D4553" s="29" t="s">
        <v>26</v>
      </c>
      <c r="E4553" s="28">
        <v>97000</v>
      </c>
      <c r="F4553" s="29" t="s">
        <v>14</v>
      </c>
      <c r="G4553" s="28">
        <v>97000</v>
      </c>
      <c r="H4553" s="29" t="s">
        <v>17</v>
      </c>
      <c r="I4553" s="28">
        <v>0</v>
      </c>
      <c r="J4553" s="29" t="s">
        <v>17</v>
      </c>
      <c r="K4553" s="29" t="s">
        <v>16</v>
      </c>
      <c r="L4553" s="29" t="str">
        <f>_xlfn.XLOOKUP($D4553,mapping!$B$2:$B$124,mapping!$A$2:$A$124,,0)</f>
        <v>Data Engineer</v>
      </c>
      <c r="M4553" s="29" t="str">
        <f>_xlfn.XLOOKUP($C4553,mapping!$J$2:$J$5,mapping!$K$2:$K$5,,0)</f>
        <v>Full-Time</v>
      </c>
      <c r="N4553" s="29" t="str">
        <f>_xlfn.XLOOKUP($B4553,mapping!$G$2:$G$5,mapping!$H$2:$H$5,,0)</f>
        <v>Mid-Level</v>
      </c>
      <c r="O4553" s="29" t="str">
        <f>_xlfn.XLOOKUP($J4553,mapping!$D$2:$D$56,mapping!$E$2:$E$56,,0)</f>
        <v>United States</v>
      </c>
      <c r="P4553" s="29" t="str">
        <f>_xlfn.XLOOKUP($K4553,mapping!$P$2:$P$4,mapping!$Q$2:$Q$4,,0)</f>
        <v>Medium</v>
      </c>
      <c r="Q4553" s="29" t="str">
        <f>_xlfn.XLOOKUP($I4553,mapping!$M$2:$M$4,mapping!$N$2:$N$4,,0)</f>
        <v>On-site</v>
      </c>
    </row>
    <row r="4554" spans="1:17" x14ac:dyDescent="0.25">
      <c r="A4554" s="28">
        <v>2023</v>
      </c>
      <c r="B4554" s="29" t="s">
        <v>21</v>
      </c>
      <c r="C4554" s="29" t="s">
        <v>12</v>
      </c>
      <c r="D4554" s="29" t="s">
        <v>22</v>
      </c>
      <c r="E4554" s="28">
        <v>145000</v>
      </c>
      <c r="F4554" s="29" t="s">
        <v>14</v>
      </c>
      <c r="G4554" s="28">
        <v>145000</v>
      </c>
      <c r="H4554" s="29" t="s">
        <v>17</v>
      </c>
      <c r="I4554" s="28">
        <v>100</v>
      </c>
      <c r="J4554" s="29" t="s">
        <v>17</v>
      </c>
      <c r="K4554" s="29" t="s">
        <v>16</v>
      </c>
      <c r="L4554" s="29" t="str">
        <f>_xlfn.XLOOKUP($D4554,mapping!$B$2:$B$124,mapping!$A$2:$A$124,,0)</f>
        <v>Data Scientist</v>
      </c>
      <c r="M4554" s="29" t="str">
        <f>_xlfn.XLOOKUP($C4554,mapping!$J$2:$J$5,mapping!$K$2:$K$5,,0)</f>
        <v>Full-Time</v>
      </c>
      <c r="N4554" s="29" t="str">
        <f>_xlfn.XLOOKUP($B4554,mapping!$G$2:$G$5,mapping!$H$2:$H$5,,0)</f>
        <v>Senior</v>
      </c>
      <c r="O4554" s="29" t="str">
        <f>_xlfn.XLOOKUP($J4554,mapping!$D$2:$D$56,mapping!$E$2:$E$56,,0)</f>
        <v>United States</v>
      </c>
      <c r="P4554" s="29" t="str">
        <f>_xlfn.XLOOKUP($K4554,mapping!$P$2:$P$4,mapping!$Q$2:$Q$4,,0)</f>
        <v>Medium</v>
      </c>
      <c r="Q4554" s="29" t="str">
        <f>_xlfn.XLOOKUP($I4554,mapping!$M$2:$M$4,mapping!$N$2:$N$4,,0)</f>
        <v>Remote</v>
      </c>
    </row>
    <row r="4555" spans="1:17" x14ac:dyDescent="0.25">
      <c r="A4555" s="28">
        <v>2022</v>
      </c>
      <c r="B4555" s="29" t="s">
        <v>21</v>
      </c>
      <c r="C4555" s="29" t="s">
        <v>12</v>
      </c>
      <c r="D4555" s="29" t="s">
        <v>26</v>
      </c>
      <c r="E4555" s="28">
        <v>130500</v>
      </c>
      <c r="F4555" s="29" t="s">
        <v>14</v>
      </c>
      <c r="G4555" s="28">
        <v>130500</v>
      </c>
      <c r="H4555" s="29" t="s">
        <v>17</v>
      </c>
      <c r="I4555" s="28">
        <v>0</v>
      </c>
      <c r="J4555" s="29" t="s">
        <v>17</v>
      </c>
      <c r="K4555" s="29" t="s">
        <v>16</v>
      </c>
      <c r="L4555" s="29" t="str">
        <f>_xlfn.XLOOKUP($D4555,mapping!$B$2:$B$124,mapping!$A$2:$A$124,,0)</f>
        <v>Data Engineer</v>
      </c>
      <c r="M4555" s="29" t="str">
        <f>_xlfn.XLOOKUP($C4555,mapping!$J$2:$J$5,mapping!$K$2:$K$5,,0)</f>
        <v>Full-Time</v>
      </c>
      <c r="N4555" s="29" t="str">
        <f>_xlfn.XLOOKUP($B4555,mapping!$G$2:$G$5,mapping!$H$2:$H$5,,0)</f>
        <v>Senior</v>
      </c>
      <c r="O4555" s="29" t="str">
        <f>_xlfn.XLOOKUP($J4555,mapping!$D$2:$D$56,mapping!$E$2:$E$56,,0)</f>
        <v>United States</v>
      </c>
      <c r="P4555" s="29" t="str">
        <f>_xlfn.XLOOKUP($K4555,mapping!$P$2:$P$4,mapping!$Q$2:$Q$4,,0)</f>
        <v>Medium</v>
      </c>
      <c r="Q4555" s="29" t="str">
        <f>_xlfn.XLOOKUP($I4555,mapping!$M$2:$M$4,mapping!$N$2:$N$4,,0)</f>
        <v>On-site</v>
      </c>
    </row>
    <row r="4556" spans="1:17" x14ac:dyDescent="0.25">
      <c r="A4556" s="28">
        <v>2023</v>
      </c>
      <c r="B4556" s="29" t="s">
        <v>21</v>
      </c>
      <c r="C4556" s="29" t="s">
        <v>12</v>
      </c>
      <c r="D4556" s="29" t="s">
        <v>18</v>
      </c>
      <c r="E4556" s="28">
        <v>142200</v>
      </c>
      <c r="F4556" s="29" t="s">
        <v>14</v>
      </c>
      <c r="G4556" s="28">
        <v>142200</v>
      </c>
      <c r="H4556" s="29" t="s">
        <v>17</v>
      </c>
      <c r="I4556" s="28">
        <v>0</v>
      </c>
      <c r="J4556" s="29" t="s">
        <v>17</v>
      </c>
      <c r="K4556" s="29" t="s">
        <v>16</v>
      </c>
      <c r="L4556" s="29" t="str">
        <f>_xlfn.XLOOKUP($D4556,mapping!$B$2:$B$124,mapping!$A$2:$A$124,,0)</f>
        <v>Machine Learning Engineer</v>
      </c>
      <c r="M4556" s="29" t="str">
        <f>_xlfn.XLOOKUP($C4556,mapping!$J$2:$J$5,mapping!$K$2:$K$5,,0)</f>
        <v>Full-Time</v>
      </c>
      <c r="N4556" s="29" t="str">
        <f>_xlfn.XLOOKUP($B4556,mapping!$G$2:$G$5,mapping!$H$2:$H$5,,0)</f>
        <v>Senior</v>
      </c>
      <c r="O4556" s="29" t="str">
        <f>_xlfn.XLOOKUP($J4556,mapping!$D$2:$D$56,mapping!$E$2:$E$56,,0)</f>
        <v>United States</v>
      </c>
      <c r="P4556" s="29" t="str">
        <f>_xlfn.XLOOKUP($K4556,mapping!$P$2:$P$4,mapping!$Q$2:$Q$4,,0)</f>
        <v>Medium</v>
      </c>
      <c r="Q4556" s="29" t="str">
        <f>_xlfn.XLOOKUP($I4556,mapping!$M$2:$M$4,mapping!$N$2:$N$4,,0)</f>
        <v>On-site</v>
      </c>
    </row>
    <row r="4557" spans="1:17" x14ac:dyDescent="0.25">
      <c r="A4557" s="28">
        <v>2023</v>
      </c>
      <c r="B4557" s="29" t="s">
        <v>21</v>
      </c>
      <c r="C4557" s="29" t="s">
        <v>12</v>
      </c>
      <c r="D4557" s="29" t="s">
        <v>26</v>
      </c>
      <c r="E4557" s="28">
        <v>156400</v>
      </c>
      <c r="F4557" s="29" t="s">
        <v>14</v>
      </c>
      <c r="G4557" s="28">
        <v>156400</v>
      </c>
      <c r="H4557" s="29" t="s">
        <v>17</v>
      </c>
      <c r="I4557" s="28">
        <v>100</v>
      </c>
      <c r="J4557" s="29" t="s">
        <v>17</v>
      </c>
      <c r="K4557" s="29" t="s">
        <v>16</v>
      </c>
      <c r="L4557" s="29" t="str">
        <f>_xlfn.XLOOKUP($D4557,mapping!$B$2:$B$124,mapping!$A$2:$A$124,,0)</f>
        <v>Data Engineer</v>
      </c>
      <c r="M4557" s="29" t="str">
        <f>_xlfn.XLOOKUP($C4557,mapping!$J$2:$J$5,mapping!$K$2:$K$5,,0)</f>
        <v>Full-Time</v>
      </c>
      <c r="N4557" s="29" t="str">
        <f>_xlfn.XLOOKUP($B4557,mapping!$G$2:$G$5,mapping!$H$2:$H$5,,0)</f>
        <v>Senior</v>
      </c>
      <c r="O4557" s="29" t="str">
        <f>_xlfn.XLOOKUP($J4557,mapping!$D$2:$D$56,mapping!$E$2:$E$56,,0)</f>
        <v>United States</v>
      </c>
      <c r="P4557" s="29" t="str">
        <f>_xlfn.XLOOKUP($K4557,mapping!$P$2:$P$4,mapping!$Q$2:$Q$4,,0)</f>
        <v>Medium</v>
      </c>
      <c r="Q4557" s="29" t="str">
        <f>_xlfn.XLOOKUP($I4557,mapping!$M$2:$M$4,mapping!$N$2:$N$4,,0)</f>
        <v>Remote</v>
      </c>
    </row>
    <row r="4558" spans="1:17" x14ac:dyDescent="0.25">
      <c r="A4558" s="28">
        <v>2024</v>
      </c>
      <c r="B4558" s="29" t="s">
        <v>21</v>
      </c>
      <c r="C4558" s="29" t="s">
        <v>12</v>
      </c>
      <c r="D4558" s="29" t="s">
        <v>139</v>
      </c>
      <c r="E4558" s="28">
        <v>177961</v>
      </c>
      <c r="F4558" s="29" t="s">
        <v>14</v>
      </c>
      <c r="G4558" s="28">
        <v>177961</v>
      </c>
      <c r="H4558" s="29" t="s">
        <v>17</v>
      </c>
      <c r="I4558" s="28">
        <v>0</v>
      </c>
      <c r="J4558" s="29" t="s">
        <v>17</v>
      </c>
      <c r="K4558" s="29" t="s">
        <v>16</v>
      </c>
      <c r="L4558" s="29" t="str">
        <f>_xlfn.XLOOKUP($D4558,mapping!$B$2:$B$124,mapping!$A$2:$A$124,,0)</f>
        <v>Machine Learning Engineer</v>
      </c>
      <c r="M4558" s="29" t="str">
        <f>_xlfn.XLOOKUP($C4558,mapping!$J$2:$J$5,mapping!$K$2:$K$5,,0)</f>
        <v>Full-Time</v>
      </c>
      <c r="N4558" s="29" t="str">
        <f>_xlfn.XLOOKUP($B4558,mapping!$G$2:$G$5,mapping!$H$2:$H$5,,0)</f>
        <v>Senior</v>
      </c>
      <c r="O4558" s="29" t="str">
        <f>_xlfn.XLOOKUP($J4558,mapping!$D$2:$D$56,mapping!$E$2:$E$56,,0)</f>
        <v>United States</v>
      </c>
      <c r="P4558" s="29" t="str">
        <f>_xlfn.XLOOKUP($K4558,mapping!$P$2:$P$4,mapping!$Q$2:$Q$4,,0)</f>
        <v>Medium</v>
      </c>
      <c r="Q4558" s="29" t="str">
        <f>_xlfn.XLOOKUP($I4558,mapping!$M$2:$M$4,mapping!$N$2:$N$4,,0)</f>
        <v>On-site</v>
      </c>
    </row>
    <row r="4559" spans="1:17" x14ac:dyDescent="0.25">
      <c r="A4559" s="28">
        <v>2022</v>
      </c>
      <c r="B4559" s="29" t="s">
        <v>21</v>
      </c>
      <c r="C4559" s="29" t="s">
        <v>12</v>
      </c>
      <c r="D4559" s="29" t="s">
        <v>13</v>
      </c>
      <c r="E4559" s="28">
        <v>90320</v>
      </c>
      <c r="F4559" s="29" t="s">
        <v>14</v>
      </c>
      <c r="G4559" s="28">
        <v>90320</v>
      </c>
      <c r="H4559" s="29" t="s">
        <v>17</v>
      </c>
      <c r="I4559" s="28">
        <v>100</v>
      </c>
      <c r="J4559" s="29" t="s">
        <v>17</v>
      </c>
      <c r="K4559" s="29" t="s">
        <v>16</v>
      </c>
      <c r="L4559" s="29" t="str">
        <f>_xlfn.XLOOKUP($D4559,mapping!$B$2:$B$124,mapping!$A$2:$A$124,,0)</f>
        <v>Data Analyst</v>
      </c>
      <c r="M4559" s="29" t="str">
        <f>_xlfn.XLOOKUP($C4559,mapping!$J$2:$J$5,mapping!$K$2:$K$5,,0)</f>
        <v>Full-Time</v>
      </c>
      <c r="N4559" s="29" t="str">
        <f>_xlfn.XLOOKUP($B4559,mapping!$G$2:$G$5,mapping!$H$2:$H$5,,0)</f>
        <v>Senior</v>
      </c>
      <c r="O4559" s="29" t="str">
        <f>_xlfn.XLOOKUP($J4559,mapping!$D$2:$D$56,mapping!$E$2:$E$56,,0)</f>
        <v>United States</v>
      </c>
      <c r="P4559" s="29" t="str">
        <f>_xlfn.XLOOKUP($K4559,mapping!$P$2:$P$4,mapping!$Q$2:$Q$4,,0)</f>
        <v>Medium</v>
      </c>
      <c r="Q4559" s="29" t="str">
        <f>_xlfn.XLOOKUP($I4559,mapping!$M$2:$M$4,mapping!$N$2:$N$4,,0)</f>
        <v>Remote</v>
      </c>
    </row>
    <row r="4560" spans="1:17" x14ac:dyDescent="0.25">
      <c r="A4560" s="28">
        <v>2022</v>
      </c>
      <c r="B4560" s="29" t="s">
        <v>29</v>
      </c>
      <c r="C4560" s="29" t="s">
        <v>12</v>
      </c>
      <c r="D4560" s="29" t="s">
        <v>31</v>
      </c>
      <c r="E4560" s="28">
        <v>130000</v>
      </c>
      <c r="F4560" s="29" t="s">
        <v>14</v>
      </c>
      <c r="G4560" s="28">
        <v>130000</v>
      </c>
      <c r="H4560" s="29" t="s">
        <v>17</v>
      </c>
      <c r="I4560" s="28">
        <v>50</v>
      </c>
      <c r="J4560" s="29" t="s">
        <v>17</v>
      </c>
      <c r="K4560" s="29" t="s">
        <v>33</v>
      </c>
      <c r="L4560" s="29" t="str">
        <f>_xlfn.XLOOKUP($D4560,mapping!$B$2:$B$124,mapping!$A$2:$A$124,,0)</f>
        <v>Analytics Engineer</v>
      </c>
      <c r="M4560" s="29" t="str">
        <f>_xlfn.XLOOKUP($C4560,mapping!$J$2:$J$5,mapping!$K$2:$K$5,,0)</f>
        <v>Full-Time</v>
      </c>
      <c r="N4560" s="29" t="str">
        <f>_xlfn.XLOOKUP($B4560,mapping!$G$2:$G$5,mapping!$H$2:$H$5,,0)</f>
        <v>Junior</v>
      </c>
      <c r="O4560" s="29" t="str">
        <f>_xlfn.XLOOKUP($J4560,mapping!$D$2:$D$56,mapping!$E$2:$E$56,,0)</f>
        <v>United States</v>
      </c>
      <c r="P4560" s="29" t="str">
        <f>_xlfn.XLOOKUP($K4560,mapping!$P$2:$P$4,mapping!$Q$2:$Q$4,,0)</f>
        <v>Large</v>
      </c>
      <c r="Q4560" s="29" t="str">
        <f>_xlfn.XLOOKUP($I4560,mapping!$M$2:$M$4,mapping!$N$2:$N$4,,0)</f>
        <v>Hybrid</v>
      </c>
    </row>
    <row r="4561" spans="1:17" x14ac:dyDescent="0.25">
      <c r="A4561" s="28">
        <v>2024</v>
      </c>
      <c r="B4561" s="29" t="s">
        <v>21</v>
      </c>
      <c r="C4561" s="29" t="s">
        <v>12</v>
      </c>
      <c r="D4561" s="29" t="s">
        <v>26</v>
      </c>
      <c r="E4561" s="28">
        <v>175000</v>
      </c>
      <c r="F4561" s="29" t="s">
        <v>14</v>
      </c>
      <c r="G4561" s="28">
        <v>175000</v>
      </c>
      <c r="H4561" s="29" t="s">
        <v>17</v>
      </c>
      <c r="I4561" s="28">
        <v>100</v>
      </c>
      <c r="J4561" s="29" t="s">
        <v>17</v>
      </c>
      <c r="K4561" s="29" t="s">
        <v>16</v>
      </c>
      <c r="L4561" s="29" t="str">
        <f>_xlfn.XLOOKUP($D4561,mapping!$B$2:$B$124,mapping!$A$2:$A$124,,0)</f>
        <v>Data Engineer</v>
      </c>
      <c r="M4561" s="29" t="str">
        <f>_xlfn.XLOOKUP($C4561,mapping!$J$2:$J$5,mapping!$K$2:$K$5,,0)</f>
        <v>Full-Time</v>
      </c>
      <c r="N4561" s="29" t="str">
        <f>_xlfn.XLOOKUP($B4561,mapping!$G$2:$G$5,mapping!$H$2:$H$5,,0)</f>
        <v>Senior</v>
      </c>
      <c r="O4561" s="29" t="str">
        <f>_xlfn.XLOOKUP($J4561,mapping!$D$2:$D$56,mapping!$E$2:$E$56,,0)</f>
        <v>United States</v>
      </c>
      <c r="P4561" s="29" t="str">
        <f>_xlfn.XLOOKUP($K4561,mapping!$P$2:$P$4,mapping!$Q$2:$Q$4,,0)</f>
        <v>Medium</v>
      </c>
      <c r="Q4561" s="29" t="str">
        <f>_xlfn.XLOOKUP($I4561,mapping!$M$2:$M$4,mapping!$N$2:$N$4,,0)</f>
        <v>Remote</v>
      </c>
    </row>
    <row r="4562" spans="1:17" x14ac:dyDescent="0.25">
      <c r="A4562" s="28">
        <v>2023</v>
      </c>
      <c r="B4562" s="29" t="s">
        <v>11</v>
      </c>
      <c r="C4562" s="29" t="s">
        <v>12</v>
      </c>
      <c r="D4562" s="29" t="s">
        <v>26</v>
      </c>
      <c r="E4562" s="28">
        <v>190000</v>
      </c>
      <c r="F4562" s="29" t="s">
        <v>14</v>
      </c>
      <c r="G4562" s="28">
        <v>190000</v>
      </c>
      <c r="H4562" s="29" t="s">
        <v>45</v>
      </c>
      <c r="I4562" s="28">
        <v>100</v>
      </c>
      <c r="J4562" s="29" t="s">
        <v>45</v>
      </c>
      <c r="K4562" s="29" t="s">
        <v>16</v>
      </c>
      <c r="L4562" s="29" t="str">
        <f>_xlfn.XLOOKUP($D4562,mapping!$B$2:$B$124,mapping!$A$2:$A$124,,0)</f>
        <v>Data Engineer</v>
      </c>
      <c r="M4562" s="29" t="str">
        <f>_xlfn.XLOOKUP($C4562,mapping!$J$2:$J$5,mapping!$K$2:$K$5,,0)</f>
        <v>Full-Time</v>
      </c>
      <c r="N4562" s="29" t="str">
        <f>_xlfn.XLOOKUP($B4562,mapping!$G$2:$G$5,mapping!$H$2:$H$5,,0)</f>
        <v>Mid-Level</v>
      </c>
      <c r="O4562" s="29" t="str">
        <f>_xlfn.XLOOKUP($J4562,mapping!$D$2:$D$56,mapping!$E$2:$E$56,,0)</f>
        <v>Canada</v>
      </c>
      <c r="P4562" s="29" t="str">
        <f>_xlfn.XLOOKUP($K4562,mapping!$P$2:$P$4,mapping!$Q$2:$Q$4,,0)</f>
        <v>Medium</v>
      </c>
      <c r="Q4562" s="29" t="str">
        <f>_xlfn.XLOOKUP($I4562,mapping!$M$2:$M$4,mapping!$N$2:$N$4,,0)</f>
        <v>Remote</v>
      </c>
    </row>
    <row r="4563" spans="1:17" x14ac:dyDescent="0.25">
      <c r="A4563" s="28">
        <v>2024</v>
      </c>
      <c r="B4563" s="29" t="s">
        <v>11</v>
      </c>
      <c r="C4563" s="29" t="s">
        <v>12</v>
      </c>
      <c r="D4563" s="29" t="s">
        <v>26</v>
      </c>
      <c r="E4563" s="28">
        <v>93000</v>
      </c>
      <c r="F4563" s="29" t="s">
        <v>14</v>
      </c>
      <c r="G4563" s="28">
        <v>93000</v>
      </c>
      <c r="H4563" s="29" t="s">
        <v>17</v>
      </c>
      <c r="I4563" s="28">
        <v>0</v>
      </c>
      <c r="J4563" s="29" t="s">
        <v>17</v>
      </c>
      <c r="K4563" s="29" t="s">
        <v>16</v>
      </c>
      <c r="L4563" s="29" t="str">
        <f>_xlfn.XLOOKUP($D4563,mapping!$B$2:$B$124,mapping!$A$2:$A$124,,0)</f>
        <v>Data Engineer</v>
      </c>
      <c r="M4563" s="29" t="str">
        <f>_xlfn.XLOOKUP($C4563,mapping!$J$2:$J$5,mapping!$K$2:$K$5,,0)</f>
        <v>Full-Time</v>
      </c>
      <c r="N4563" s="29" t="str">
        <f>_xlfn.XLOOKUP($B4563,mapping!$G$2:$G$5,mapping!$H$2:$H$5,,0)</f>
        <v>Mid-Level</v>
      </c>
      <c r="O4563" s="29" t="str">
        <f>_xlfn.XLOOKUP($J4563,mapping!$D$2:$D$56,mapping!$E$2:$E$56,,0)</f>
        <v>United States</v>
      </c>
      <c r="P4563" s="29" t="str">
        <f>_xlfn.XLOOKUP($K4563,mapping!$P$2:$P$4,mapping!$Q$2:$Q$4,,0)</f>
        <v>Medium</v>
      </c>
      <c r="Q4563" s="29" t="str">
        <f>_xlfn.XLOOKUP($I4563,mapping!$M$2:$M$4,mapping!$N$2:$N$4,,0)</f>
        <v>On-site</v>
      </c>
    </row>
    <row r="4564" spans="1:17" x14ac:dyDescent="0.25">
      <c r="A4564" s="28">
        <v>2023</v>
      </c>
      <c r="B4564" s="29" t="s">
        <v>11</v>
      </c>
      <c r="C4564" s="29" t="s">
        <v>12</v>
      </c>
      <c r="D4564" s="29" t="s">
        <v>72</v>
      </c>
      <c r="E4564" s="28">
        <v>85000</v>
      </c>
      <c r="F4564" s="29" t="s">
        <v>14</v>
      </c>
      <c r="G4564" s="28">
        <v>85000</v>
      </c>
      <c r="H4564" s="29" t="s">
        <v>17</v>
      </c>
      <c r="I4564" s="28">
        <v>0</v>
      </c>
      <c r="J4564" s="29" t="s">
        <v>17</v>
      </c>
      <c r="K4564" s="29" t="s">
        <v>16</v>
      </c>
      <c r="L4564" s="29" t="str">
        <f>_xlfn.XLOOKUP($D4564,mapping!$B$2:$B$124,mapping!$A$2:$A$124,,0)</f>
        <v>Data Manager</v>
      </c>
      <c r="M4564" s="29" t="str">
        <f>_xlfn.XLOOKUP($C4564,mapping!$J$2:$J$5,mapping!$K$2:$K$5,,0)</f>
        <v>Full-Time</v>
      </c>
      <c r="N4564" s="29" t="str">
        <f>_xlfn.XLOOKUP($B4564,mapping!$G$2:$G$5,mapping!$H$2:$H$5,,0)</f>
        <v>Mid-Level</v>
      </c>
      <c r="O4564" s="29" t="str">
        <f>_xlfn.XLOOKUP($J4564,mapping!$D$2:$D$56,mapping!$E$2:$E$56,,0)</f>
        <v>United States</v>
      </c>
      <c r="P4564" s="29" t="str">
        <f>_xlfn.XLOOKUP($K4564,mapping!$P$2:$P$4,mapping!$Q$2:$Q$4,,0)</f>
        <v>Medium</v>
      </c>
      <c r="Q4564" s="29" t="str">
        <f>_xlfn.XLOOKUP($I4564,mapping!$M$2:$M$4,mapping!$N$2:$N$4,,0)</f>
        <v>On-site</v>
      </c>
    </row>
    <row r="4565" spans="1:17" x14ac:dyDescent="0.25">
      <c r="A4565" s="28">
        <v>2023</v>
      </c>
      <c r="B4565" s="29" t="s">
        <v>21</v>
      </c>
      <c r="C4565" s="29" t="s">
        <v>12</v>
      </c>
      <c r="D4565" s="29" t="s">
        <v>22</v>
      </c>
      <c r="E4565" s="28">
        <v>198300</v>
      </c>
      <c r="F4565" s="29" t="s">
        <v>14</v>
      </c>
      <c r="G4565" s="28">
        <v>198300</v>
      </c>
      <c r="H4565" s="29" t="s">
        <v>17</v>
      </c>
      <c r="I4565" s="28">
        <v>100</v>
      </c>
      <c r="J4565" s="29" t="s">
        <v>17</v>
      </c>
      <c r="K4565" s="29" t="s">
        <v>16</v>
      </c>
      <c r="L4565" s="29" t="str">
        <f>_xlfn.XLOOKUP($D4565,mapping!$B$2:$B$124,mapping!$A$2:$A$124,,0)</f>
        <v>Data Scientist</v>
      </c>
      <c r="M4565" s="29" t="str">
        <f>_xlfn.XLOOKUP($C4565,mapping!$J$2:$J$5,mapping!$K$2:$K$5,,0)</f>
        <v>Full-Time</v>
      </c>
      <c r="N4565" s="29" t="str">
        <f>_xlfn.XLOOKUP($B4565,mapping!$G$2:$G$5,mapping!$H$2:$H$5,,0)</f>
        <v>Senior</v>
      </c>
      <c r="O4565" s="29" t="str">
        <f>_xlfn.XLOOKUP($J4565,mapping!$D$2:$D$56,mapping!$E$2:$E$56,,0)</f>
        <v>United States</v>
      </c>
      <c r="P4565" s="29" t="str">
        <f>_xlfn.XLOOKUP($K4565,mapping!$P$2:$P$4,mapping!$Q$2:$Q$4,,0)</f>
        <v>Medium</v>
      </c>
      <c r="Q4565" s="29" t="str">
        <f>_xlfn.XLOOKUP($I4565,mapping!$M$2:$M$4,mapping!$N$2:$N$4,,0)</f>
        <v>Remote</v>
      </c>
    </row>
    <row r="4566" spans="1:17" x14ac:dyDescent="0.25">
      <c r="A4566" s="28">
        <v>2023</v>
      </c>
      <c r="B4566" s="29" t="s">
        <v>11</v>
      </c>
      <c r="C4566" s="29" t="s">
        <v>12</v>
      </c>
      <c r="D4566" s="29" t="s">
        <v>18</v>
      </c>
      <c r="E4566" s="28">
        <v>140000</v>
      </c>
      <c r="F4566" s="29" t="s">
        <v>14</v>
      </c>
      <c r="G4566" s="28">
        <v>140000</v>
      </c>
      <c r="H4566" s="29" t="s">
        <v>17</v>
      </c>
      <c r="I4566" s="28">
        <v>100</v>
      </c>
      <c r="J4566" s="29" t="s">
        <v>17</v>
      </c>
      <c r="K4566" s="29" t="s">
        <v>16</v>
      </c>
      <c r="L4566" s="29" t="str">
        <f>_xlfn.XLOOKUP($D4566,mapping!$B$2:$B$124,mapping!$A$2:$A$124,,0)</f>
        <v>Machine Learning Engineer</v>
      </c>
      <c r="M4566" s="29" t="str">
        <f>_xlfn.XLOOKUP($C4566,mapping!$J$2:$J$5,mapping!$K$2:$K$5,,0)</f>
        <v>Full-Time</v>
      </c>
      <c r="N4566" s="29" t="str">
        <f>_xlfn.XLOOKUP($B4566,mapping!$G$2:$G$5,mapping!$H$2:$H$5,,0)</f>
        <v>Mid-Level</v>
      </c>
      <c r="O4566" s="29" t="str">
        <f>_xlfn.XLOOKUP($J4566,mapping!$D$2:$D$56,mapping!$E$2:$E$56,,0)</f>
        <v>United States</v>
      </c>
      <c r="P4566" s="29" t="str">
        <f>_xlfn.XLOOKUP($K4566,mapping!$P$2:$P$4,mapping!$Q$2:$Q$4,,0)</f>
        <v>Medium</v>
      </c>
      <c r="Q4566" s="29" t="str">
        <f>_xlfn.XLOOKUP($I4566,mapping!$M$2:$M$4,mapping!$N$2:$N$4,,0)</f>
        <v>Remote</v>
      </c>
    </row>
    <row r="4567" spans="1:17" x14ac:dyDescent="0.25">
      <c r="A4567" s="28">
        <v>2023</v>
      </c>
      <c r="B4567" s="29" t="s">
        <v>29</v>
      </c>
      <c r="C4567" s="29" t="s">
        <v>12</v>
      </c>
      <c r="D4567" s="29" t="s">
        <v>26</v>
      </c>
      <c r="E4567" s="28">
        <v>60000</v>
      </c>
      <c r="F4567" s="29" t="s">
        <v>14</v>
      </c>
      <c r="G4567" s="28">
        <v>60000</v>
      </c>
      <c r="H4567" s="29" t="s">
        <v>17</v>
      </c>
      <c r="I4567" s="28">
        <v>0</v>
      </c>
      <c r="J4567" s="29" t="s">
        <v>17</v>
      </c>
      <c r="K4567" s="29" t="s">
        <v>16</v>
      </c>
      <c r="L4567" s="29" t="str">
        <f>_xlfn.XLOOKUP($D4567,mapping!$B$2:$B$124,mapping!$A$2:$A$124,,0)</f>
        <v>Data Engineer</v>
      </c>
      <c r="M4567" s="29" t="str">
        <f>_xlfn.XLOOKUP($C4567,mapping!$J$2:$J$5,mapping!$K$2:$K$5,,0)</f>
        <v>Full-Time</v>
      </c>
      <c r="N4567" s="29" t="str">
        <f>_xlfn.XLOOKUP($B4567,mapping!$G$2:$G$5,mapping!$H$2:$H$5,,0)</f>
        <v>Junior</v>
      </c>
      <c r="O4567" s="29" t="str">
        <f>_xlfn.XLOOKUP($J4567,mapping!$D$2:$D$56,mapping!$E$2:$E$56,,0)</f>
        <v>United States</v>
      </c>
      <c r="P4567" s="29" t="str">
        <f>_xlfn.XLOOKUP($K4567,mapping!$P$2:$P$4,mapping!$Q$2:$Q$4,,0)</f>
        <v>Medium</v>
      </c>
      <c r="Q4567" s="29" t="str">
        <f>_xlfn.XLOOKUP($I4567,mapping!$M$2:$M$4,mapping!$N$2:$N$4,,0)</f>
        <v>On-site</v>
      </c>
    </row>
    <row r="4568" spans="1:17" x14ac:dyDescent="0.25">
      <c r="A4568" s="28">
        <v>2023</v>
      </c>
      <c r="B4568" s="29" t="s">
        <v>21</v>
      </c>
      <c r="C4568" s="29" t="s">
        <v>12</v>
      </c>
      <c r="D4568" s="29" t="s">
        <v>22</v>
      </c>
      <c r="E4568" s="28">
        <v>185000</v>
      </c>
      <c r="F4568" s="29" t="s">
        <v>14</v>
      </c>
      <c r="G4568" s="28">
        <v>185000</v>
      </c>
      <c r="H4568" s="29" t="s">
        <v>17</v>
      </c>
      <c r="I4568" s="28">
        <v>0</v>
      </c>
      <c r="J4568" s="29" t="s">
        <v>17</v>
      </c>
      <c r="K4568" s="29" t="s">
        <v>16</v>
      </c>
      <c r="L4568" s="29" t="str">
        <f>_xlfn.XLOOKUP($D4568,mapping!$B$2:$B$124,mapping!$A$2:$A$124,,0)</f>
        <v>Data Scientist</v>
      </c>
      <c r="M4568" s="29" t="str">
        <f>_xlfn.XLOOKUP($C4568,mapping!$J$2:$J$5,mapping!$K$2:$K$5,,0)</f>
        <v>Full-Time</v>
      </c>
      <c r="N4568" s="29" t="str">
        <f>_xlfn.XLOOKUP($B4568,mapping!$G$2:$G$5,mapping!$H$2:$H$5,,0)</f>
        <v>Senior</v>
      </c>
      <c r="O4568" s="29" t="str">
        <f>_xlfn.XLOOKUP($J4568,mapping!$D$2:$D$56,mapping!$E$2:$E$56,,0)</f>
        <v>United States</v>
      </c>
      <c r="P4568" s="29" t="str">
        <f>_xlfn.XLOOKUP($K4568,mapping!$P$2:$P$4,mapping!$Q$2:$Q$4,,0)</f>
        <v>Medium</v>
      </c>
      <c r="Q4568" s="29" t="str">
        <f>_xlfn.XLOOKUP($I4568,mapping!$M$2:$M$4,mapping!$N$2:$N$4,,0)</f>
        <v>On-site</v>
      </c>
    </row>
    <row r="4569" spans="1:17" x14ac:dyDescent="0.25">
      <c r="A4569" s="28">
        <v>2024</v>
      </c>
      <c r="B4569" s="29" t="s">
        <v>21</v>
      </c>
      <c r="C4569" s="29" t="s">
        <v>12</v>
      </c>
      <c r="D4569" s="29" t="s">
        <v>41</v>
      </c>
      <c r="E4569" s="28">
        <v>195000</v>
      </c>
      <c r="F4569" s="29" t="s">
        <v>14</v>
      </c>
      <c r="G4569" s="28">
        <v>195000</v>
      </c>
      <c r="H4569" s="29" t="s">
        <v>17</v>
      </c>
      <c r="I4569" s="28">
        <v>100</v>
      </c>
      <c r="J4569" s="29" t="s">
        <v>17</v>
      </c>
      <c r="K4569" s="29" t="s">
        <v>16</v>
      </c>
      <c r="L4569" s="29" t="str">
        <f>_xlfn.XLOOKUP($D4569,mapping!$B$2:$B$124,mapping!$A$2:$A$124,,0)</f>
        <v>Machine Learning Engineer</v>
      </c>
      <c r="M4569" s="29" t="str">
        <f>_xlfn.XLOOKUP($C4569,mapping!$J$2:$J$5,mapping!$K$2:$K$5,,0)</f>
        <v>Full-Time</v>
      </c>
      <c r="N4569" s="29" t="str">
        <f>_xlfn.XLOOKUP($B4569,mapping!$G$2:$G$5,mapping!$H$2:$H$5,,0)</f>
        <v>Senior</v>
      </c>
      <c r="O4569" s="29" t="str">
        <f>_xlfn.XLOOKUP($J4569,mapping!$D$2:$D$56,mapping!$E$2:$E$56,,0)</f>
        <v>United States</v>
      </c>
      <c r="P4569" s="29" t="str">
        <f>_xlfn.XLOOKUP($K4569,mapping!$P$2:$P$4,mapping!$Q$2:$Q$4,,0)</f>
        <v>Medium</v>
      </c>
      <c r="Q4569" s="29" t="str">
        <f>_xlfn.XLOOKUP($I4569,mapping!$M$2:$M$4,mapping!$N$2:$N$4,,0)</f>
        <v>Remote</v>
      </c>
    </row>
    <row r="4570" spans="1:17" x14ac:dyDescent="0.25">
      <c r="A4570" s="28">
        <v>2023</v>
      </c>
      <c r="B4570" s="29" t="s">
        <v>21</v>
      </c>
      <c r="C4570" s="29" t="s">
        <v>12</v>
      </c>
      <c r="D4570" s="29" t="s">
        <v>31</v>
      </c>
      <c r="E4570" s="28">
        <v>160000</v>
      </c>
      <c r="F4570" s="29" t="s">
        <v>14</v>
      </c>
      <c r="G4570" s="28">
        <v>160000</v>
      </c>
      <c r="H4570" s="29" t="s">
        <v>17</v>
      </c>
      <c r="I4570" s="28">
        <v>0</v>
      </c>
      <c r="J4570" s="29" t="s">
        <v>17</v>
      </c>
      <c r="K4570" s="29" t="s">
        <v>16</v>
      </c>
      <c r="L4570" s="29" t="str">
        <f>_xlfn.XLOOKUP($D4570,mapping!$B$2:$B$124,mapping!$A$2:$A$124,,0)</f>
        <v>Analytics Engineer</v>
      </c>
      <c r="M4570" s="29" t="str">
        <f>_xlfn.XLOOKUP($C4570,mapping!$J$2:$J$5,mapping!$K$2:$K$5,,0)</f>
        <v>Full-Time</v>
      </c>
      <c r="N4570" s="29" t="str">
        <f>_xlfn.XLOOKUP($B4570,mapping!$G$2:$G$5,mapping!$H$2:$H$5,,0)</f>
        <v>Senior</v>
      </c>
      <c r="O4570" s="29" t="str">
        <f>_xlfn.XLOOKUP($J4570,mapping!$D$2:$D$56,mapping!$E$2:$E$56,,0)</f>
        <v>United States</v>
      </c>
      <c r="P4570" s="29" t="str">
        <f>_xlfn.XLOOKUP($K4570,mapping!$P$2:$P$4,mapping!$Q$2:$Q$4,,0)</f>
        <v>Medium</v>
      </c>
      <c r="Q4570" s="29" t="str">
        <f>_xlfn.XLOOKUP($I4570,mapping!$M$2:$M$4,mapping!$N$2:$N$4,,0)</f>
        <v>On-site</v>
      </c>
    </row>
    <row r="4571" spans="1:17" x14ac:dyDescent="0.25">
      <c r="A4571" s="28">
        <v>2024</v>
      </c>
      <c r="B4571" s="29" t="s">
        <v>21</v>
      </c>
      <c r="C4571" s="29" t="s">
        <v>12</v>
      </c>
      <c r="D4571" s="29" t="s">
        <v>13</v>
      </c>
      <c r="E4571" s="28">
        <v>100000</v>
      </c>
      <c r="F4571" s="29" t="s">
        <v>14</v>
      </c>
      <c r="G4571" s="28">
        <v>100000</v>
      </c>
      <c r="H4571" s="29" t="s">
        <v>17</v>
      </c>
      <c r="I4571" s="28">
        <v>0</v>
      </c>
      <c r="J4571" s="29" t="s">
        <v>17</v>
      </c>
      <c r="K4571" s="29" t="s">
        <v>16</v>
      </c>
      <c r="L4571" s="29" t="str">
        <f>_xlfn.XLOOKUP($D4571,mapping!$B$2:$B$124,mapping!$A$2:$A$124,,0)</f>
        <v>Data Analyst</v>
      </c>
      <c r="M4571" s="29" t="str">
        <f>_xlfn.XLOOKUP($C4571,mapping!$J$2:$J$5,mapping!$K$2:$K$5,,0)</f>
        <v>Full-Time</v>
      </c>
      <c r="N4571" s="29" t="str">
        <f>_xlfn.XLOOKUP($B4571,mapping!$G$2:$G$5,mapping!$H$2:$H$5,,0)</f>
        <v>Senior</v>
      </c>
      <c r="O4571" s="29" t="str">
        <f>_xlfn.XLOOKUP($J4571,mapping!$D$2:$D$56,mapping!$E$2:$E$56,,0)</f>
        <v>United States</v>
      </c>
      <c r="P4571" s="29" t="str">
        <f>_xlfn.XLOOKUP($K4571,mapping!$P$2:$P$4,mapping!$Q$2:$Q$4,,0)</f>
        <v>Medium</v>
      </c>
      <c r="Q4571" s="29" t="str">
        <f>_xlfn.XLOOKUP($I4571,mapping!$M$2:$M$4,mapping!$N$2:$N$4,,0)</f>
        <v>On-site</v>
      </c>
    </row>
    <row r="4572" spans="1:17" x14ac:dyDescent="0.25">
      <c r="A4572" s="28">
        <v>2023</v>
      </c>
      <c r="B4572" s="29" t="s">
        <v>21</v>
      </c>
      <c r="C4572" s="29" t="s">
        <v>12</v>
      </c>
      <c r="D4572" s="29" t="s">
        <v>31</v>
      </c>
      <c r="E4572" s="28">
        <v>214000</v>
      </c>
      <c r="F4572" s="29" t="s">
        <v>14</v>
      </c>
      <c r="G4572" s="28">
        <v>214000</v>
      </c>
      <c r="H4572" s="29" t="s">
        <v>28</v>
      </c>
      <c r="I4572" s="28">
        <v>0</v>
      </c>
      <c r="J4572" s="29" t="s">
        <v>28</v>
      </c>
      <c r="K4572" s="29" t="s">
        <v>16</v>
      </c>
      <c r="L4572" s="29" t="str">
        <f>_xlfn.XLOOKUP($D4572,mapping!$B$2:$B$124,mapping!$A$2:$A$124,,0)</f>
        <v>Analytics Engineer</v>
      </c>
      <c r="M4572" s="29" t="str">
        <f>_xlfn.XLOOKUP($C4572,mapping!$J$2:$J$5,mapping!$K$2:$K$5,,0)</f>
        <v>Full-Time</v>
      </c>
      <c r="N4572" s="29" t="str">
        <f>_xlfn.XLOOKUP($B4572,mapping!$G$2:$G$5,mapping!$H$2:$H$5,,0)</f>
        <v>Senior</v>
      </c>
      <c r="O4572" s="29" t="str">
        <f>_xlfn.XLOOKUP($J4572,mapping!$D$2:$D$56,mapping!$E$2:$E$56,,0)</f>
        <v>United Kingdom</v>
      </c>
      <c r="P4572" s="29" t="str">
        <f>_xlfn.XLOOKUP($K4572,mapping!$P$2:$P$4,mapping!$Q$2:$Q$4,,0)</f>
        <v>Medium</v>
      </c>
      <c r="Q4572" s="29" t="str">
        <f>_xlfn.XLOOKUP($I4572,mapping!$M$2:$M$4,mapping!$N$2:$N$4,,0)</f>
        <v>On-site</v>
      </c>
    </row>
    <row r="4573" spans="1:17" x14ac:dyDescent="0.25">
      <c r="A4573" s="28">
        <v>2023</v>
      </c>
      <c r="B4573" s="29" t="s">
        <v>21</v>
      </c>
      <c r="C4573" s="29" t="s">
        <v>12</v>
      </c>
      <c r="D4573" s="29" t="s">
        <v>22</v>
      </c>
      <c r="E4573" s="28">
        <v>186000</v>
      </c>
      <c r="F4573" s="29" t="s">
        <v>14</v>
      </c>
      <c r="G4573" s="28">
        <v>186000</v>
      </c>
      <c r="H4573" s="29" t="s">
        <v>17</v>
      </c>
      <c r="I4573" s="28">
        <v>0</v>
      </c>
      <c r="J4573" s="29" t="s">
        <v>17</v>
      </c>
      <c r="K4573" s="29" t="s">
        <v>16</v>
      </c>
      <c r="L4573" s="29" t="str">
        <f>_xlfn.XLOOKUP($D4573,mapping!$B$2:$B$124,mapping!$A$2:$A$124,,0)</f>
        <v>Data Scientist</v>
      </c>
      <c r="M4573" s="29" t="str">
        <f>_xlfn.XLOOKUP($C4573,mapping!$J$2:$J$5,mapping!$K$2:$K$5,,0)</f>
        <v>Full-Time</v>
      </c>
      <c r="N4573" s="29" t="str">
        <f>_xlfn.XLOOKUP($B4573,mapping!$G$2:$G$5,mapping!$H$2:$H$5,,0)</f>
        <v>Senior</v>
      </c>
      <c r="O4573" s="29" t="str">
        <f>_xlfn.XLOOKUP($J4573,mapping!$D$2:$D$56,mapping!$E$2:$E$56,,0)</f>
        <v>United States</v>
      </c>
      <c r="P4573" s="29" t="str">
        <f>_xlfn.XLOOKUP($K4573,mapping!$P$2:$P$4,mapping!$Q$2:$Q$4,,0)</f>
        <v>Medium</v>
      </c>
      <c r="Q4573" s="29" t="str">
        <f>_xlfn.XLOOKUP($I4573,mapping!$M$2:$M$4,mapping!$N$2:$N$4,,0)</f>
        <v>On-site</v>
      </c>
    </row>
    <row r="4574" spans="1:17" x14ac:dyDescent="0.25">
      <c r="A4574" s="28">
        <v>2023</v>
      </c>
      <c r="B4574" s="29" t="s">
        <v>21</v>
      </c>
      <c r="C4574" s="29" t="s">
        <v>12</v>
      </c>
      <c r="D4574" s="29" t="s">
        <v>59</v>
      </c>
      <c r="E4574" s="28">
        <v>72000</v>
      </c>
      <c r="F4574" s="29" t="s">
        <v>14</v>
      </c>
      <c r="G4574" s="28">
        <v>72000</v>
      </c>
      <c r="H4574" s="29" t="s">
        <v>17</v>
      </c>
      <c r="I4574" s="28">
        <v>0</v>
      </c>
      <c r="J4574" s="29" t="s">
        <v>17</v>
      </c>
      <c r="K4574" s="29" t="s">
        <v>16</v>
      </c>
      <c r="L4574" s="29" t="str">
        <f>_xlfn.XLOOKUP($D4574,mapping!$B$2:$B$124,mapping!$A$2:$A$124,,0)</f>
        <v>Data Specialist</v>
      </c>
      <c r="M4574" s="29" t="str">
        <f>_xlfn.XLOOKUP($C4574,mapping!$J$2:$J$5,mapping!$K$2:$K$5,,0)</f>
        <v>Full-Time</v>
      </c>
      <c r="N4574" s="29" t="str">
        <f>_xlfn.XLOOKUP($B4574,mapping!$G$2:$G$5,mapping!$H$2:$H$5,,0)</f>
        <v>Senior</v>
      </c>
      <c r="O4574" s="29" t="str">
        <f>_xlfn.XLOOKUP($J4574,mapping!$D$2:$D$56,mapping!$E$2:$E$56,,0)</f>
        <v>United States</v>
      </c>
      <c r="P4574" s="29" t="str">
        <f>_xlfn.XLOOKUP($K4574,mapping!$P$2:$P$4,mapping!$Q$2:$Q$4,,0)</f>
        <v>Medium</v>
      </c>
      <c r="Q4574" s="29" t="str">
        <f>_xlfn.XLOOKUP($I4574,mapping!$M$2:$M$4,mapping!$N$2:$N$4,,0)</f>
        <v>On-site</v>
      </c>
    </row>
    <row r="4575" spans="1:17" x14ac:dyDescent="0.25">
      <c r="A4575" s="28">
        <v>2023</v>
      </c>
      <c r="B4575" s="29" t="s">
        <v>21</v>
      </c>
      <c r="C4575" s="29" t="s">
        <v>12</v>
      </c>
      <c r="D4575" s="29" t="s">
        <v>18</v>
      </c>
      <c r="E4575" s="28">
        <v>240000</v>
      </c>
      <c r="F4575" s="29" t="s">
        <v>14</v>
      </c>
      <c r="G4575" s="28">
        <v>240000</v>
      </c>
      <c r="H4575" s="29" t="s">
        <v>17</v>
      </c>
      <c r="I4575" s="28">
        <v>0</v>
      </c>
      <c r="J4575" s="29" t="s">
        <v>17</v>
      </c>
      <c r="K4575" s="29" t="s">
        <v>16</v>
      </c>
      <c r="L4575" s="29" t="str">
        <f>_xlfn.XLOOKUP($D4575,mapping!$B$2:$B$124,mapping!$A$2:$A$124,,0)</f>
        <v>Machine Learning Engineer</v>
      </c>
      <c r="M4575" s="29" t="str">
        <f>_xlfn.XLOOKUP($C4575,mapping!$J$2:$J$5,mapping!$K$2:$K$5,,0)</f>
        <v>Full-Time</v>
      </c>
      <c r="N4575" s="29" t="str">
        <f>_xlfn.XLOOKUP($B4575,mapping!$G$2:$G$5,mapping!$H$2:$H$5,,0)</f>
        <v>Senior</v>
      </c>
      <c r="O4575" s="29" t="str">
        <f>_xlfn.XLOOKUP($J4575,mapping!$D$2:$D$56,mapping!$E$2:$E$56,,0)</f>
        <v>United States</v>
      </c>
      <c r="P4575" s="29" t="str">
        <f>_xlfn.XLOOKUP($K4575,mapping!$P$2:$P$4,mapping!$Q$2:$Q$4,,0)</f>
        <v>Medium</v>
      </c>
      <c r="Q4575" s="29" t="str">
        <f>_xlfn.XLOOKUP($I4575,mapping!$M$2:$M$4,mapping!$N$2:$N$4,,0)</f>
        <v>On-site</v>
      </c>
    </row>
    <row r="4576" spans="1:17" x14ac:dyDescent="0.25">
      <c r="A4576" s="28">
        <v>2023</v>
      </c>
      <c r="B4576" s="29" t="s">
        <v>11</v>
      </c>
      <c r="C4576" s="29" t="s">
        <v>12</v>
      </c>
      <c r="D4576" s="29" t="s">
        <v>89</v>
      </c>
      <c r="E4576" s="28">
        <v>70000</v>
      </c>
      <c r="F4576" s="29" t="s">
        <v>14</v>
      </c>
      <c r="G4576" s="28">
        <v>70000</v>
      </c>
      <c r="H4576" s="29" t="s">
        <v>17</v>
      </c>
      <c r="I4576" s="28">
        <v>0</v>
      </c>
      <c r="J4576" s="29" t="s">
        <v>17</v>
      </c>
      <c r="K4576" s="29" t="s">
        <v>16</v>
      </c>
      <c r="L4576" s="29" t="str">
        <f>_xlfn.XLOOKUP($D4576,mapping!$B$2:$B$124,mapping!$A$2:$A$124,,0)</f>
        <v>Data Specialist</v>
      </c>
      <c r="M4576" s="29" t="str">
        <f>_xlfn.XLOOKUP($C4576,mapping!$J$2:$J$5,mapping!$K$2:$K$5,,0)</f>
        <v>Full-Time</v>
      </c>
      <c r="N4576" s="29" t="str">
        <f>_xlfn.XLOOKUP($B4576,mapping!$G$2:$G$5,mapping!$H$2:$H$5,,0)</f>
        <v>Mid-Level</v>
      </c>
      <c r="O4576" s="29" t="str">
        <f>_xlfn.XLOOKUP($J4576,mapping!$D$2:$D$56,mapping!$E$2:$E$56,,0)</f>
        <v>United States</v>
      </c>
      <c r="P4576" s="29" t="str">
        <f>_xlfn.XLOOKUP($K4576,mapping!$P$2:$P$4,mapping!$Q$2:$Q$4,,0)</f>
        <v>Medium</v>
      </c>
      <c r="Q4576" s="29" t="str">
        <f>_xlfn.XLOOKUP($I4576,mapping!$M$2:$M$4,mapping!$N$2:$N$4,,0)</f>
        <v>On-site</v>
      </c>
    </row>
    <row r="4577" spans="1:17" x14ac:dyDescent="0.25">
      <c r="A4577" s="28">
        <v>2024</v>
      </c>
      <c r="B4577" s="29" t="s">
        <v>11</v>
      </c>
      <c r="C4577" s="29" t="s">
        <v>12</v>
      </c>
      <c r="D4577" s="29" t="s">
        <v>34</v>
      </c>
      <c r="E4577" s="28">
        <v>239600</v>
      </c>
      <c r="F4577" s="29" t="s">
        <v>14</v>
      </c>
      <c r="G4577" s="28">
        <v>239600</v>
      </c>
      <c r="H4577" s="29" t="s">
        <v>17</v>
      </c>
      <c r="I4577" s="28">
        <v>100</v>
      </c>
      <c r="J4577" s="29" t="s">
        <v>17</v>
      </c>
      <c r="K4577" s="29" t="s">
        <v>16</v>
      </c>
      <c r="L4577" s="29" t="str">
        <f>_xlfn.XLOOKUP($D4577,mapping!$B$2:$B$124,mapping!$A$2:$A$124,,0)</f>
        <v>Researcher</v>
      </c>
      <c r="M4577" s="29" t="str">
        <f>_xlfn.XLOOKUP($C4577,mapping!$J$2:$J$5,mapping!$K$2:$K$5,,0)</f>
        <v>Full-Time</v>
      </c>
      <c r="N4577" s="29" t="str">
        <f>_xlfn.XLOOKUP($B4577,mapping!$G$2:$G$5,mapping!$H$2:$H$5,,0)</f>
        <v>Mid-Level</v>
      </c>
      <c r="O4577" s="29" t="str">
        <f>_xlfn.XLOOKUP($J4577,mapping!$D$2:$D$56,mapping!$E$2:$E$56,,0)</f>
        <v>United States</v>
      </c>
      <c r="P4577" s="29" t="str">
        <f>_xlfn.XLOOKUP($K4577,mapping!$P$2:$P$4,mapping!$Q$2:$Q$4,,0)</f>
        <v>Medium</v>
      </c>
      <c r="Q4577" s="29" t="str">
        <f>_xlfn.XLOOKUP($I4577,mapping!$M$2:$M$4,mapping!$N$2:$N$4,,0)</f>
        <v>Remote</v>
      </c>
    </row>
    <row r="4578" spans="1:17" x14ac:dyDescent="0.25">
      <c r="A4578" s="28">
        <v>2023</v>
      </c>
      <c r="B4578" s="29" t="s">
        <v>21</v>
      </c>
      <c r="C4578" s="29" t="s">
        <v>12</v>
      </c>
      <c r="D4578" s="29" t="s">
        <v>51</v>
      </c>
      <c r="E4578" s="28">
        <v>136000</v>
      </c>
      <c r="F4578" s="29" t="s">
        <v>14</v>
      </c>
      <c r="G4578" s="28">
        <v>136000</v>
      </c>
      <c r="H4578" s="29" t="s">
        <v>17</v>
      </c>
      <c r="I4578" s="28">
        <v>0</v>
      </c>
      <c r="J4578" s="29" t="s">
        <v>17</v>
      </c>
      <c r="K4578" s="29" t="s">
        <v>33</v>
      </c>
      <c r="L4578" s="29" t="str">
        <f>_xlfn.XLOOKUP($D4578,mapping!$B$2:$B$124,mapping!$A$2:$A$124,,0)</f>
        <v>Applied Scientist</v>
      </c>
      <c r="M4578" s="29" t="str">
        <f>_xlfn.XLOOKUP($C4578,mapping!$J$2:$J$5,mapping!$K$2:$K$5,,0)</f>
        <v>Full-Time</v>
      </c>
      <c r="N4578" s="29" t="str">
        <f>_xlfn.XLOOKUP($B4578,mapping!$G$2:$G$5,mapping!$H$2:$H$5,,0)</f>
        <v>Senior</v>
      </c>
      <c r="O4578" s="29" t="str">
        <f>_xlfn.XLOOKUP($J4578,mapping!$D$2:$D$56,mapping!$E$2:$E$56,,0)</f>
        <v>United States</v>
      </c>
      <c r="P4578" s="29" t="str">
        <f>_xlfn.XLOOKUP($K4578,mapping!$P$2:$P$4,mapping!$Q$2:$Q$4,,0)</f>
        <v>Large</v>
      </c>
      <c r="Q4578" s="29" t="str">
        <f>_xlfn.XLOOKUP($I4578,mapping!$M$2:$M$4,mapping!$N$2:$N$4,,0)</f>
        <v>On-site</v>
      </c>
    </row>
    <row r="4579" spans="1:17" x14ac:dyDescent="0.25">
      <c r="A4579" s="28">
        <v>2024</v>
      </c>
      <c r="B4579" s="29" t="s">
        <v>21</v>
      </c>
      <c r="C4579" s="29" t="s">
        <v>12</v>
      </c>
      <c r="D4579" s="29" t="s">
        <v>18</v>
      </c>
      <c r="E4579" s="28">
        <v>182000</v>
      </c>
      <c r="F4579" s="29" t="s">
        <v>14</v>
      </c>
      <c r="G4579" s="28">
        <v>182000</v>
      </c>
      <c r="H4579" s="29" t="s">
        <v>17</v>
      </c>
      <c r="I4579" s="28">
        <v>0</v>
      </c>
      <c r="J4579" s="29" t="s">
        <v>17</v>
      </c>
      <c r="K4579" s="29" t="s">
        <v>16</v>
      </c>
      <c r="L4579" s="29" t="str">
        <f>_xlfn.XLOOKUP($D4579,mapping!$B$2:$B$124,mapping!$A$2:$A$124,,0)</f>
        <v>Machine Learning Engineer</v>
      </c>
      <c r="M4579" s="29" t="str">
        <f>_xlfn.XLOOKUP($C4579,mapping!$J$2:$J$5,mapping!$K$2:$K$5,,0)</f>
        <v>Full-Time</v>
      </c>
      <c r="N4579" s="29" t="str">
        <f>_xlfn.XLOOKUP($B4579,mapping!$G$2:$G$5,mapping!$H$2:$H$5,,0)</f>
        <v>Senior</v>
      </c>
      <c r="O4579" s="29" t="str">
        <f>_xlfn.XLOOKUP($J4579,mapping!$D$2:$D$56,mapping!$E$2:$E$56,,0)</f>
        <v>United States</v>
      </c>
      <c r="P4579" s="29" t="str">
        <f>_xlfn.XLOOKUP($K4579,mapping!$P$2:$P$4,mapping!$Q$2:$Q$4,,0)</f>
        <v>Medium</v>
      </c>
      <c r="Q4579" s="29" t="str">
        <f>_xlfn.XLOOKUP($I4579,mapping!$M$2:$M$4,mapping!$N$2:$N$4,,0)</f>
        <v>On-site</v>
      </c>
    </row>
    <row r="4580" spans="1:17" x14ac:dyDescent="0.25">
      <c r="A4580" s="28">
        <v>2024</v>
      </c>
      <c r="B4580" s="29" t="s">
        <v>21</v>
      </c>
      <c r="C4580" s="29" t="s">
        <v>12</v>
      </c>
      <c r="D4580" s="29" t="s">
        <v>18</v>
      </c>
      <c r="E4580" s="28">
        <v>159000</v>
      </c>
      <c r="F4580" s="29" t="s">
        <v>14</v>
      </c>
      <c r="G4580" s="28">
        <v>159000</v>
      </c>
      <c r="H4580" s="29" t="s">
        <v>17</v>
      </c>
      <c r="I4580" s="28">
        <v>0</v>
      </c>
      <c r="J4580" s="29" t="s">
        <v>17</v>
      </c>
      <c r="K4580" s="29" t="s">
        <v>16</v>
      </c>
      <c r="L4580" s="29" t="str">
        <f>_xlfn.XLOOKUP($D4580,mapping!$B$2:$B$124,mapping!$A$2:$A$124,,0)</f>
        <v>Machine Learning Engineer</v>
      </c>
      <c r="M4580" s="29" t="str">
        <f>_xlfn.XLOOKUP($C4580,mapping!$J$2:$J$5,mapping!$K$2:$K$5,,0)</f>
        <v>Full-Time</v>
      </c>
      <c r="N4580" s="29" t="str">
        <f>_xlfn.XLOOKUP($B4580,mapping!$G$2:$G$5,mapping!$H$2:$H$5,,0)</f>
        <v>Senior</v>
      </c>
      <c r="O4580" s="29" t="str">
        <f>_xlfn.XLOOKUP($J4580,mapping!$D$2:$D$56,mapping!$E$2:$E$56,,0)</f>
        <v>United States</v>
      </c>
      <c r="P4580" s="29" t="str">
        <f>_xlfn.XLOOKUP($K4580,mapping!$P$2:$P$4,mapping!$Q$2:$Q$4,,0)</f>
        <v>Medium</v>
      </c>
      <c r="Q4580" s="29" t="str">
        <f>_xlfn.XLOOKUP($I4580,mapping!$M$2:$M$4,mapping!$N$2:$N$4,,0)</f>
        <v>On-site</v>
      </c>
    </row>
    <row r="4581" spans="1:17" x14ac:dyDescent="0.25">
      <c r="A4581" s="28">
        <v>2023</v>
      </c>
      <c r="B4581" s="29" t="s">
        <v>21</v>
      </c>
      <c r="C4581" s="29" t="s">
        <v>12</v>
      </c>
      <c r="D4581" s="29" t="s">
        <v>18</v>
      </c>
      <c r="E4581" s="28">
        <v>245700</v>
      </c>
      <c r="F4581" s="29" t="s">
        <v>14</v>
      </c>
      <c r="G4581" s="28">
        <v>245700</v>
      </c>
      <c r="H4581" s="29" t="s">
        <v>17</v>
      </c>
      <c r="I4581" s="28">
        <v>0</v>
      </c>
      <c r="J4581" s="29" t="s">
        <v>17</v>
      </c>
      <c r="K4581" s="29" t="s">
        <v>16</v>
      </c>
      <c r="L4581" s="29" t="str">
        <f>_xlfn.XLOOKUP($D4581,mapping!$B$2:$B$124,mapping!$A$2:$A$124,,0)</f>
        <v>Machine Learning Engineer</v>
      </c>
      <c r="M4581" s="29" t="str">
        <f>_xlfn.XLOOKUP($C4581,mapping!$J$2:$J$5,mapping!$K$2:$K$5,,0)</f>
        <v>Full-Time</v>
      </c>
      <c r="N4581" s="29" t="str">
        <f>_xlfn.XLOOKUP($B4581,mapping!$G$2:$G$5,mapping!$H$2:$H$5,,0)</f>
        <v>Senior</v>
      </c>
      <c r="O4581" s="29" t="str">
        <f>_xlfn.XLOOKUP($J4581,mapping!$D$2:$D$56,mapping!$E$2:$E$56,,0)</f>
        <v>United States</v>
      </c>
      <c r="P4581" s="29" t="str">
        <f>_xlfn.XLOOKUP($K4581,mapping!$P$2:$P$4,mapping!$Q$2:$Q$4,,0)</f>
        <v>Medium</v>
      </c>
      <c r="Q4581" s="29" t="str">
        <f>_xlfn.XLOOKUP($I4581,mapping!$M$2:$M$4,mapping!$N$2:$N$4,,0)</f>
        <v>On-site</v>
      </c>
    </row>
    <row r="4582" spans="1:17" x14ac:dyDescent="0.25">
      <c r="A4582" s="28">
        <v>2024</v>
      </c>
      <c r="B4582" s="29" t="s">
        <v>11</v>
      </c>
      <c r="C4582" s="29" t="s">
        <v>12</v>
      </c>
      <c r="D4582" s="29" t="s">
        <v>57</v>
      </c>
      <c r="E4582" s="28">
        <v>86000</v>
      </c>
      <c r="F4582" s="29" t="s">
        <v>14</v>
      </c>
      <c r="G4582" s="28">
        <v>86000</v>
      </c>
      <c r="H4582" s="29" t="s">
        <v>17</v>
      </c>
      <c r="I4582" s="28">
        <v>0</v>
      </c>
      <c r="J4582" s="29" t="s">
        <v>17</v>
      </c>
      <c r="K4582" s="29" t="s">
        <v>16</v>
      </c>
      <c r="L4582" s="29" t="str">
        <f>_xlfn.XLOOKUP($D4582,mapping!$B$2:$B$124,mapping!$A$2:$A$124,,0)</f>
        <v>Data Scientist</v>
      </c>
      <c r="M4582" s="29" t="str">
        <f>_xlfn.XLOOKUP($C4582,mapping!$J$2:$J$5,mapping!$K$2:$K$5,,0)</f>
        <v>Full-Time</v>
      </c>
      <c r="N4582" s="29" t="str">
        <f>_xlfn.XLOOKUP($B4582,mapping!$G$2:$G$5,mapping!$H$2:$H$5,,0)</f>
        <v>Mid-Level</v>
      </c>
      <c r="O4582" s="29" t="str">
        <f>_xlfn.XLOOKUP($J4582,mapping!$D$2:$D$56,mapping!$E$2:$E$56,,0)</f>
        <v>United States</v>
      </c>
      <c r="P4582" s="29" t="str">
        <f>_xlfn.XLOOKUP($K4582,mapping!$P$2:$P$4,mapping!$Q$2:$Q$4,,0)</f>
        <v>Medium</v>
      </c>
      <c r="Q4582" s="29" t="str">
        <f>_xlfn.XLOOKUP($I4582,mapping!$M$2:$M$4,mapping!$N$2:$N$4,,0)</f>
        <v>On-site</v>
      </c>
    </row>
    <row r="4583" spans="1:17" x14ac:dyDescent="0.25">
      <c r="A4583" s="28">
        <v>2024</v>
      </c>
      <c r="B4583" s="29" t="s">
        <v>21</v>
      </c>
      <c r="C4583" s="29" t="s">
        <v>12</v>
      </c>
      <c r="D4583" s="29" t="s">
        <v>22</v>
      </c>
      <c r="E4583" s="28">
        <v>165100</v>
      </c>
      <c r="F4583" s="29" t="s">
        <v>14</v>
      </c>
      <c r="G4583" s="28">
        <v>165100</v>
      </c>
      <c r="H4583" s="29" t="s">
        <v>17</v>
      </c>
      <c r="I4583" s="28">
        <v>0</v>
      </c>
      <c r="J4583" s="29" t="s">
        <v>17</v>
      </c>
      <c r="K4583" s="29" t="s">
        <v>16</v>
      </c>
      <c r="L4583" s="29" t="str">
        <f>_xlfn.XLOOKUP($D4583,mapping!$B$2:$B$124,mapping!$A$2:$A$124,,0)</f>
        <v>Data Scientist</v>
      </c>
      <c r="M4583" s="29" t="str">
        <f>_xlfn.XLOOKUP($C4583,mapping!$J$2:$J$5,mapping!$K$2:$K$5,,0)</f>
        <v>Full-Time</v>
      </c>
      <c r="N4583" s="29" t="str">
        <f>_xlfn.XLOOKUP($B4583,mapping!$G$2:$G$5,mapping!$H$2:$H$5,,0)</f>
        <v>Senior</v>
      </c>
      <c r="O4583" s="29" t="str">
        <f>_xlfn.XLOOKUP($J4583,mapping!$D$2:$D$56,mapping!$E$2:$E$56,,0)</f>
        <v>United States</v>
      </c>
      <c r="P4583" s="29" t="str">
        <f>_xlfn.XLOOKUP($K4583,mapping!$P$2:$P$4,mapping!$Q$2:$Q$4,,0)</f>
        <v>Medium</v>
      </c>
      <c r="Q4583" s="29" t="str">
        <f>_xlfn.XLOOKUP($I4583,mapping!$M$2:$M$4,mapping!$N$2:$N$4,,0)</f>
        <v>On-site</v>
      </c>
    </row>
    <row r="4584" spans="1:17" x14ac:dyDescent="0.25">
      <c r="A4584" s="28">
        <v>2023</v>
      </c>
      <c r="B4584" s="29" t="s">
        <v>21</v>
      </c>
      <c r="C4584" s="29" t="s">
        <v>12</v>
      </c>
      <c r="D4584" s="29" t="s">
        <v>31</v>
      </c>
      <c r="E4584" s="28">
        <v>289800</v>
      </c>
      <c r="F4584" s="29" t="s">
        <v>14</v>
      </c>
      <c r="G4584" s="28">
        <v>289800</v>
      </c>
      <c r="H4584" s="29" t="s">
        <v>28</v>
      </c>
      <c r="I4584" s="28">
        <v>0</v>
      </c>
      <c r="J4584" s="29" t="s">
        <v>28</v>
      </c>
      <c r="K4584" s="29" t="s">
        <v>16</v>
      </c>
      <c r="L4584" s="29" t="str">
        <f>_xlfn.XLOOKUP($D4584,mapping!$B$2:$B$124,mapping!$A$2:$A$124,,0)</f>
        <v>Analytics Engineer</v>
      </c>
      <c r="M4584" s="29" t="str">
        <f>_xlfn.XLOOKUP($C4584,mapping!$J$2:$J$5,mapping!$K$2:$K$5,,0)</f>
        <v>Full-Time</v>
      </c>
      <c r="N4584" s="29" t="str">
        <f>_xlfn.XLOOKUP($B4584,mapping!$G$2:$G$5,mapping!$H$2:$H$5,,0)</f>
        <v>Senior</v>
      </c>
      <c r="O4584" s="29" t="str">
        <f>_xlfn.XLOOKUP($J4584,mapping!$D$2:$D$56,mapping!$E$2:$E$56,,0)</f>
        <v>United Kingdom</v>
      </c>
      <c r="P4584" s="29" t="str">
        <f>_xlfn.XLOOKUP($K4584,mapping!$P$2:$P$4,mapping!$Q$2:$Q$4,,0)</f>
        <v>Medium</v>
      </c>
      <c r="Q4584" s="29" t="str">
        <f>_xlfn.XLOOKUP($I4584,mapping!$M$2:$M$4,mapping!$N$2:$N$4,,0)</f>
        <v>On-site</v>
      </c>
    </row>
    <row r="4585" spans="1:17" x14ac:dyDescent="0.25">
      <c r="A4585" s="28">
        <v>2023</v>
      </c>
      <c r="B4585" s="29" t="s">
        <v>29</v>
      </c>
      <c r="C4585" s="29" t="s">
        <v>12</v>
      </c>
      <c r="D4585" s="29" t="s">
        <v>34</v>
      </c>
      <c r="E4585" s="28">
        <v>100000</v>
      </c>
      <c r="F4585" s="29" t="s">
        <v>14</v>
      </c>
      <c r="G4585" s="28">
        <v>100000</v>
      </c>
      <c r="H4585" s="29" t="s">
        <v>17</v>
      </c>
      <c r="I4585" s="28">
        <v>0</v>
      </c>
      <c r="J4585" s="29" t="s">
        <v>17</v>
      </c>
      <c r="K4585" s="29" t="s">
        <v>16</v>
      </c>
      <c r="L4585" s="29" t="str">
        <f>_xlfn.XLOOKUP($D4585,mapping!$B$2:$B$124,mapping!$A$2:$A$124,,0)</f>
        <v>Researcher</v>
      </c>
      <c r="M4585" s="29" t="str">
        <f>_xlfn.XLOOKUP($C4585,mapping!$J$2:$J$5,mapping!$K$2:$K$5,,0)</f>
        <v>Full-Time</v>
      </c>
      <c r="N4585" s="29" t="str">
        <f>_xlfn.XLOOKUP($B4585,mapping!$G$2:$G$5,mapping!$H$2:$H$5,,0)</f>
        <v>Junior</v>
      </c>
      <c r="O4585" s="29" t="str">
        <f>_xlfn.XLOOKUP($J4585,mapping!$D$2:$D$56,mapping!$E$2:$E$56,,0)</f>
        <v>United States</v>
      </c>
      <c r="P4585" s="29" t="str">
        <f>_xlfn.XLOOKUP($K4585,mapping!$P$2:$P$4,mapping!$Q$2:$Q$4,,0)</f>
        <v>Medium</v>
      </c>
      <c r="Q4585" s="29" t="str">
        <f>_xlfn.XLOOKUP($I4585,mapping!$M$2:$M$4,mapping!$N$2:$N$4,,0)</f>
        <v>On-site</v>
      </c>
    </row>
    <row r="4586" spans="1:17" x14ac:dyDescent="0.25">
      <c r="A4586" s="28">
        <v>2024</v>
      </c>
      <c r="B4586" s="29" t="s">
        <v>21</v>
      </c>
      <c r="C4586" s="29" t="s">
        <v>12</v>
      </c>
      <c r="D4586" s="29" t="s">
        <v>62</v>
      </c>
      <c r="E4586" s="28">
        <v>108500</v>
      </c>
      <c r="F4586" s="29" t="s">
        <v>14</v>
      </c>
      <c r="G4586" s="28">
        <v>108500</v>
      </c>
      <c r="H4586" s="29" t="s">
        <v>17</v>
      </c>
      <c r="I4586" s="28">
        <v>100</v>
      </c>
      <c r="J4586" s="29" t="s">
        <v>17</v>
      </c>
      <c r="K4586" s="29" t="s">
        <v>16</v>
      </c>
      <c r="L4586" s="29" t="str">
        <f>_xlfn.XLOOKUP($D4586,mapping!$B$2:$B$124,mapping!$A$2:$A$124,,0)</f>
        <v>Business Intelligence</v>
      </c>
      <c r="M4586" s="29" t="str">
        <f>_xlfn.XLOOKUP($C4586,mapping!$J$2:$J$5,mapping!$K$2:$K$5,,0)</f>
        <v>Full-Time</v>
      </c>
      <c r="N4586" s="29" t="str">
        <f>_xlfn.XLOOKUP($B4586,mapping!$G$2:$G$5,mapping!$H$2:$H$5,,0)</f>
        <v>Senior</v>
      </c>
      <c r="O4586" s="29" t="str">
        <f>_xlfn.XLOOKUP($J4586,mapping!$D$2:$D$56,mapping!$E$2:$E$56,,0)</f>
        <v>United States</v>
      </c>
      <c r="P4586" s="29" t="str">
        <f>_xlfn.XLOOKUP($K4586,mapping!$P$2:$P$4,mapping!$Q$2:$Q$4,,0)</f>
        <v>Medium</v>
      </c>
      <c r="Q4586" s="29" t="str">
        <f>_xlfn.XLOOKUP($I4586,mapping!$M$2:$M$4,mapping!$N$2:$N$4,,0)</f>
        <v>Remote</v>
      </c>
    </row>
    <row r="4587" spans="1:17" x14ac:dyDescent="0.25">
      <c r="A4587" s="28">
        <v>2023</v>
      </c>
      <c r="B4587" s="29" t="s">
        <v>25</v>
      </c>
      <c r="C4587" s="29" t="s">
        <v>12</v>
      </c>
      <c r="D4587" s="29" t="s">
        <v>26</v>
      </c>
      <c r="E4587" s="28">
        <v>80000</v>
      </c>
      <c r="F4587" s="29" t="s">
        <v>27</v>
      </c>
      <c r="G4587" s="28">
        <v>98432</v>
      </c>
      <c r="H4587" s="29" t="s">
        <v>28</v>
      </c>
      <c r="I4587" s="28">
        <v>0</v>
      </c>
      <c r="J4587" s="29" t="s">
        <v>28</v>
      </c>
      <c r="K4587" s="29" t="s">
        <v>16</v>
      </c>
      <c r="L4587" s="29" t="str">
        <f>_xlfn.XLOOKUP($D4587,mapping!$B$2:$B$124,mapping!$A$2:$A$124,,0)</f>
        <v>Data Engineer</v>
      </c>
      <c r="M4587" s="29" t="str">
        <f>_xlfn.XLOOKUP($C4587,mapping!$J$2:$J$5,mapping!$K$2:$K$5,,0)</f>
        <v>Full-Time</v>
      </c>
      <c r="N4587" s="29" t="str">
        <f>_xlfn.XLOOKUP($B4587,mapping!$G$2:$G$5,mapping!$H$2:$H$5,,0)</f>
        <v>Executive</v>
      </c>
      <c r="O4587" s="29" t="str">
        <f>_xlfn.XLOOKUP($J4587,mapping!$D$2:$D$56,mapping!$E$2:$E$56,,0)</f>
        <v>United Kingdom</v>
      </c>
      <c r="P4587" s="29" t="str">
        <f>_xlfn.XLOOKUP($K4587,mapping!$P$2:$P$4,mapping!$Q$2:$Q$4,,0)</f>
        <v>Medium</v>
      </c>
      <c r="Q4587" s="29" t="str">
        <f>_xlfn.XLOOKUP($I4587,mapping!$M$2:$M$4,mapping!$N$2:$N$4,,0)</f>
        <v>On-site</v>
      </c>
    </row>
    <row r="4588" spans="1:17" x14ac:dyDescent="0.25">
      <c r="A4588" s="28">
        <v>2024</v>
      </c>
      <c r="B4588" s="29" t="s">
        <v>21</v>
      </c>
      <c r="C4588" s="29" t="s">
        <v>12</v>
      </c>
      <c r="D4588" s="29" t="s">
        <v>26</v>
      </c>
      <c r="E4588" s="28">
        <v>190000</v>
      </c>
      <c r="F4588" s="29" t="s">
        <v>14</v>
      </c>
      <c r="G4588" s="28">
        <v>190000</v>
      </c>
      <c r="H4588" s="29" t="s">
        <v>15</v>
      </c>
      <c r="I4588" s="28">
        <v>0</v>
      </c>
      <c r="J4588" s="29" t="s">
        <v>15</v>
      </c>
      <c r="K4588" s="29" t="s">
        <v>16</v>
      </c>
      <c r="L4588" s="29" t="str">
        <f>_xlfn.XLOOKUP($D4588,mapping!$B$2:$B$124,mapping!$A$2:$A$124,,0)</f>
        <v>Data Engineer</v>
      </c>
      <c r="M4588" s="29" t="str">
        <f>_xlfn.XLOOKUP($C4588,mapping!$J$2:$J$5,mapping!$K$2:$K$5,,0)</f>
        <v>Full-Time</v>
      </c>
      <c r="N4588" s="29" t="str">
        <f>_xlfn.XLOOKUP($B4588,mapping!$G$2:$G$5,mapping!$H$2:$H$5,,0)</f>
        <v>Senior</v>
      </c>
      <c r="O4588" s="29" t="str">
        <f>_xlfn.XLOOKUP($J4588,mapping!$D$2:$D$56,mapping!$E$2:$E$56,,0)</f>
        <v>Australia</v>
      </c>
      <c r="P4588" s="29" t="str">
        <f>_xlfn.XLOOKUP($K4588,mapping!$P$2:$P$4,mapping!$Q$2:$Q$4,,0)</f>
        <v>Medium</v>
      </c>
      <c r="Q4588" s="29" t="str">
        <f>_xlfn.XLOOKUP($I4588,mapping!$M$2:$M$4,mapping!$N$2:$N$4,,0)</f>
        <v>On-site</v>
      </c>
    </row>
    <row r="4589" spans="1:17" x14ac:dyDescent="0.25">
      <c r="A4589" s="28">
        <v>2023</v>
      </c>
      <c r="B4589" s="29" t="s">
        <v>21</v>
      </c>
      <c r="C4589" s="29" t="s">
        <v>12</v>
      </c>
      <c r="D4589" s="29" t="s">
        <v>22</v>
      </c>
      <c r="E4589" s="28">
        <v>206000</v>
      </c>
      <c r="F4589" s="29" t="s">
        <v>14</v>
      </c>
      <c r="G4589" s="28">
        <v>206000</v>
      </c>
      <c r="H4589" s="29" t="s">
        <v>17</v>
      </c>
      <c r="I4589" s="28">
        <v>0</v>
      </c>
      <c r="J4589" s="29" t="s">
        <v>17</v>
      </c>
      <c r="K4589" s="29" t="s">
        <v>16</v>
      </c>
      <c r="L4589" s="29" t="str">
        <f>_xlfn.XLOOKUP($D4589,mapping!$B$2:$B$124,mapping!$A$2:$A$124,,0)</f>
        <v>Data Scientist</v>
      </c>
      <c r="M4589" s="29" t="str">
        <f>_xlfn.XLOOKUP($C4589,mapping!$J$2:$J$5,mapping!$K$2:$K$5,,0)</f>
        <v>Full-Time</v>
      </c>
      <c r="N4589" s="29" t="str">
        <f>_xlfn.XLOOKUP($B4589,mapping!$G$2:$G$5,mapping!$H$2:$H$5,,0)</f>
        <v>Senior</v>
      </c>
      <c r="O4589" s="29" t="str">
        <f>_xlfn.XLOOKUP($J4589,mapping!$D$2:$D$56,mapping!$E$2:$E$56,,0)</f>
        <v>United States</v>
      </c>
      <c r="P4589" s="29" t="str">
        <f>_xlfn.XLOOKUP($K4589,mapping!$P$2:$P$4,mapping!$Q$2:$Q$4,,0)</f>
        <v>Medium</v>
      </c>
      <c r="Q4589" s="29" t="str">
        <f>_xlfn.XLOOKUP($I4589,mapping!$M$2:$M$4,mapping!$N$2:$N$4,,0)</f>
        <v>On-site</v>
      </c>
    </row>
    <row r="4590" spans="1:17" x14ac:dyDescent="0.25">
      <c r="A4590" s="28">
        <v>2023</v>
      </c>
      <c r="B4590" s="29" t="s">
        <v>25</v>
      </c>
      <c r="C4590" s="29" t="s">
        <v>12</v>
      </c>
      <c r="D4590" s="29" t="s">
        <v>26</v>
      </c>
      <c r="E4590" s="28">
        <v>200000</v>
      </c>
      <c r="F4590" s="29" t="s">
        <v>14</v>
      </c>
      <c r="G4590" s="28">
        <v>200000</v>
      </c>
      <c r="H4590" s="29" t="s">
        <v>17</v>
      </c>
      <c r="I4590" s="28">
        <v>100</v>
      </c>
      <c r="J4590" s="29" t="s">
        <v>17</v>
      </c>
      <c r="K4590" s="29" t="s">
        <v>16</v>
      </c>
      <c r="L4590" s="29" t="str">
        <f>_xlfn.XLOOKUP($D4590,mapping!$B$2:$B$124,mapping!$A$2:$A$124,,0)</f>
        <v>Data Engineer</v>
      </c>
      <c r="M4590" s="29" t="str">
        <f>_xlfn.XLOOKUP($C4590,mapping!$J$2:$J$5,mapping!$K$2:$K$5,,0)</f>
        <v>Full-Time</v>
      </c>
      <c r="N4590" s="29" t="str">
        <f>_xlfn.XLOOKUP($B4590,mapping!$G$2:$G$5,mapping!$H$2:$H$5,,0)</f>
        <v>Executive</v>
      </c>
      <c r="O4590" s="29" t="str">
        <f>_xlfn.XLOOKUP($J4590,mapping!$D$2:$D$56,mapping!$E$2:$E$56,,0)</f>
        <v>United States</v>
      </c>
      <c r="P4590" s="29" t="str">
        <f>_xlfn.XLOOKUP($K4590,mapping!$P$2:$P$4,mapping!$Q$2:$Q$4,,0)</f>
        <v>Medium</v>
      </c>
      <c r="Q4590" s="29" t="str">
        <f>_xlfn.XLOOKUP($I4590,mapping!$M$2:$M$4,mapping!$N$2:$N$4,,0)</f>
        <v>Remote</v>
      </c>
    </row>
    <row r="4591" spans="1:17" x14ac:dyDescent="0.25">
      <c r="A4591" s="28">
        <v>2022</v>
      </c>
      <c r="B4591" s="29" t="s">
        <v>11</v>
      </c>
      <c r="C4591" s="29" t="s">
        <v>12</v>
      </c>
      <c r="D4591" s="29" t="s">
        <v>59</v>
      </c>
      <c r="E4591" s="28">
        <v>135000</v>
      </c>
      <c r="F4591" s="29" t="s">
        <v>14</v>
      </c>
      <c r="G4591" s="28">
        <v>135000</v>
      </c>
      <c r="H4591" s="29" t="s">
        <v>17</v>
      </c>
      <c r="I4591" s="28">
        <v>0</v>
      </c>
      <c r="J4591" s="29" t="s">
        <v>17</v>
      </c>
      <c r="K4591" s="29" t="s">
        <v>16</v>
      </c>
      <c r="L4591" s="29" t="str">
        <f>_xlfn.XLOOKUP($D4591,mapping!$B$2:$B$124,mapping!$A$2:$A$124,,0)</f>
        <v>Data Specialist</v>
      </c>
      <c r="M4591" s="29" t="str">
        <f>_xlfn.XLOOKUP($C4591,mapping!$J$2:$J$5,mapping!$K$2:$K$5,,0)</f>
        <v>Full-Time</v>
      </c>
      <c r="N4591" s="29" t="str">
        <f>_xlfn.XLOOKUP($B4591,mapping!$G$2:$G$5,mapping!$H$2:$H$5,,0)</f>
        <v>Mid-Level</v>
      </c>
      <c r="O4591" s="29" t="str">
        <f>_xlfn.XLOOKUP($J4591,mapping!$D$2:$D$56,mapping!$E$2:$E$56,,0)</f>
        <v>United States</v>
      </c>
      <c r="P4591" s="29" t="str">
        <f>_xlfn.XLOOKUP($K4591,mapping!$P$2:$P$4,mapping!$Q$2:$Q$4,,0)</f>
        <v>Medium</v>
      </c>
      <c r="Q4591" s="29" t="str">
        <f>_xlfn.XLOOKUP($I4591,mapping!$M$2:$M$4,mapping!$N$2:$N$4,,0)</f>
        <v>On-site</v>
      </c>
    </row>
    <row r="4592" spans="1:17" x14ac:dyDescent="0.25">
      <c r="A4592" s="28">
        <v>2023</v>
      </c>
      <c r="B4592" s="29" t="s">
        <v>21</v>
      </c>
      <c r="C4592" s="29" t="s">
        <v>12</v>
      </c>
      <c r="D4592" s="29" t="s">
        <v>26</v>
      </c>
      <c r="E4592" s="28">
        <v>145000</v>
      </c>
      <c r="F4592" s="29" t="s">
        <v>14</v>
      </c>
      <c r="G4592" s="28">
        <v>145000</v>
      </c>
      <c r="H4592" s="29" t="s">
        <v>17</v>
      </c>
      <c r="I4592" s="28">
        <v>0</v>
      </c>
      <c r="J4592" s="29" t="s">
        <v>17</v>
      </c>
      <c r="K4592" s="29" t="s">
        <v>16</v>
      </c>
      <c r="L4592" s="29" t="str">
        <f>_xlfn.XLOOKUP($D4592,mapping!$B$2:$B$124,mapping!$A$2:$A$124,,0)</f>
        <v>Data Engineer</v>
      </c>
      <c r="M4592" s="29" t="str">
        <f>_xlfn.XLOOKUP($C4592,mapping!$J$2:$J$5,mapping!$K$2:$K$5,,0)</f>
        <v>Full-Time</v>
      </c>
      <c r="N4592" s="29" t="str">
        <f>_xlfn.XLOOKUP($B4592,mapping!$G$2:$G$5,mapping!$H$2:$H$5,,0)</f>
        <v>Senior</v>
      </c>
      <c r="O4592" s="29" t="str">
        <f>_xlfn.XLOOKUP($J4592,mapping!$D$2:$D$56,mapping!$E$2:$E$56,,0)</f>
        <v>United States</v>
      </c>
      <c r="P4592" s="29" t="str">
        <f>_xlfn.XLOOKUP($K4592,mapping!$P$2:$P$4,mapping!$Q$2:$Q$4,,0)</f>
        <v>Medium</v>
      </c>
      <c r="Q4592" s="29" t="str">
        <f>_xlfn.XLOOKUP($I4592,mapping!$M$2:$M$4,mapping!$N$2:$N$4,,0)</f>
        <v>On-site</v>
      </c>
    </row>
    <row r="4593" spans="1:17" x14ac:dyDescent="0.25">
      <c r="A4593" s="28">
        <v>2024</v>
      </c>
      <c r="B4593" s="29" t="s">
        <v>21</v>
      </c>
      <c r="C4593" s="29" t="s">
        <v>12</v>
      </c>
      <c r="D4593" s="29" t="s">
        <v>26</v>
      </c>
      <c r="E4593" s="28">
        <v>250000</v>
      </c>
      <c r="F4593" s="29" t="s">
        <v>14</v>
      </c>
      <c r="G4593" s="28">
        <v>250000</v>
      </c>
      <c r="H4593" s="29" t="s">
        <v>17</v>
      </c>
      <c r="I4593" s="28">
        <v>0</v>
      </c>
      <c r="J4593" s="29" t="s">
        <v>17</v>
      </c>
      <c r="K4593" s="29" t="s">
        <v>16</v>
      </c>
      <c r="L4593" s="29" t="str">
        <f>_xlfn.XLOOKUP($D4593,mapping!$B$2:$B$124,mapping!$A$2:$A$124,,0)</f>
        <v>Data Engineer</v>
      </c>
      <c r="M4593" s="29" t="str">
        <f>_xlfn.XLOOKUP($C4593,mapping!$J$2:$J$5,mapping!$K$2:$K$5,,0)</f>
        <v>Full-Time</v>
      </c>
      <c r="N4593" s="29" t="str">
        <f>_xlfn.XLOOKUP($B4593,mapping!$G$2:$G$5,mapping!$H$2:$H$5,,0)</f>
        <v>Senior</v>
      </c>
      <c r="O4593" s="29" t="str">
        <f>_xlfn.XLOOKUP($J4593,mapping!$D$2:$D$56,mapping!$E$2:$E$56,,0)</f>
        <v>United States</v>
      </c>
      <c r="P4593" s="29" t="str">
        <f>_xlfn.XLOOKUP($K4593,mapping!$P$2:$P$4,mapping!$Q$2:$Q$4,,0)</f>
        <v>Medium</v>
      </c>
      <c r="Q4593" s="29" t="str">
        <f>_xlfn.XLOOKUP($I4593,mapping!$M$2:$M$4,mapping!$N$2:$N$4,,0)</f>
        <v>On-site</v>
      </c>
    </row>
    <row r="4594" spans="1:17" x14ac:dyDescent="0.25">
      <c r="A4594" s="28">
        <v>2023</v>
      </c>
      <c r="B4594" s="29" t="s">
        <v>21</v>
      </c>
      <c r="C4594" s="29" t="s">
        <v>12</v>
      </c>
      <c r="D4594" s="29" t="s">
        <v>18</v>
      </c>
      <c r="E4594" s="28">
        <v>204500</v>
      </c>
      <c r="F4594" s="29" t="s">
        <v>14</v>
      </c>
      <c r="G4594" s="28">
        <v>204500</v>
      </c>
      <c r="H4594" s="29" t="s">
        <v>17</v>
      </c>
      <c r="I4594" s="28">
        <v>100</v>
      </c>
      <c r="J4594" s="29" t="s">
        <v>17</v>
      </c>
      <c r="K4594" s="29" t="s">
        <v>16</v>
      </c>
      <c r="L4594" s="29" t="str">
        <f>_xlfn.XLOOKUP($D4594,mapping!$B$2:$B$124,mapping!$A$2:$A$124,,0)</f>
        <v>Machine Learning Engineer</v>
      </c>
      <c r="M4594" s="29" t="str">
        <f>_xlfn.XLOOKUP($C4594,mapping!$J$2:$J$5,mapping!$K$2:$K$5,,0)</f>
        <v>Full-Time</v>
      </c>
      <c r="N4594" s="29" t="str">
        <f>_xlfn.XLOOKUP($B4594,mapping!$G$2:$G$5,mapping!$H$2:$H$5,,0)</f>
        <v>Senior</v>
      </c>
      <c r="O4594" s="29" t="str">
        <f>_xlfn.XLOOKUP($J4594,mapping!$D$2:$D$56,mapping!$E$2:$E$56,,0)</f>
        <v>United States</v>
      </c>
      <c r="P4594" s="29" t="str">
        <f>_xlfn.XLOOKUP($K4594,mapping!$P$2:$P$4,mapping!$Q$2:$Q$4,,0)</f>
        <v>Medium</v>
      </c>
      <c r="Q4594" s="29" t="str">
        <f>_xlfn.XLOOKUP($I4594,mapping!$M$2:$M$4,mapping!$N$2:$N$4,,0)</f>
        <v>Remote</v>
      </c>
    </row>
    <row r="4595" spans="1:17" x14ac:dyDescent="0.25">
      <c r="A4595" s="28">
        <v>2024</v>
      </c>
      <c r="B4595" s="29" t="s">
        <v>11</v>
      </c>
      <c r="C4595" s="29" t="s">
        <v>12</v>
      </c>
      <c r="D4595" s="29" t="s">
        <v>13</v>
      </c>
      <c r="E4595" s="28">
        <v>138000</v>
      </c>
      <c r="F4595" s="29" t="s">
        <v>14</v>
      </c>
      <c r="G4595" s="28">
        <v>138000</v>
      </c>
      <c r="H4595" s="29" t="s">
        <v>17</v>
      </c>
      <c r="I4595" s="28">
        <v>0</v>
      </c>
      <c r="J4595" s="29" t="s">
        <v>17</v>
      </c>
      <c r="K4595" s="29" t="s">
        <v>16</v>
      </c>
      <c r="L4595" s="29" t="str">
        <f>_xlfn.XLOOKUP($D4595,mapping!$B$2:$B$124,mapping!$A$2:$A$124,,0)</f>
        <v>Data Analyst</v>
      </c>
      <c r="M4595" s="29" t="str">
        <f>_xlfn.XLOOKUP($C4595,mapping!$J$2:$J$5,mapping!$K$2:$K$5,,0)</f>
        <v>Full-Time</v>
      </c>
      <c r="N4595" s="29" t="str">
        <f>_xlfn.XLOOKUP($B4595,mapping!$G$2:$G$5,mapping!$H$2:$H$5,,0)</f>
        <v>Mid-Level</v>
      </c>
      <c r="O4595" s="29" t="str">
        <f>_xlfn.XLOOKUP($J4595,mapping!$D$2:$D$56,mapping!$E$2:$E$56,,0)</f>
        <v>United States</v>
      </c>
      <c r="P4595" s="29" t="str">
        <f>_xlfn.XLOOKUP($K4595,mapping!$P$2:$P$4,mapping!$Q$2:$Q$4,,0)</f>
        <v>Medium</v>
      </c>
      <c r="Q4595" s="29" t="str">
        <f>_xlfn.XLOOKUP($I4595,mapping!$M$2:$M$4,mapping!$N$2:$N$4,,0)</f>
        <v>On-site</v>
      </c>
    </row>
    <row r="4596" spans="1:17" x14ac:dyDescent="0.25">
      <c r="A4596" s="28">
        <v>2022</v>
      </c>
      <c r="B4596" s="29" t="s">
        <v>21</v>
      </c>
      <c r="C4596" s="29" t="s">
        <v>12</v>
      </c>
      <c r="D4596" s="29" t="s">
        <v>22</v>
      </c>
      <c r="E4596" s="28">
        <v>165000</v>
      </c>
      <c r="F4596" s="29" t="s">
        <v>14</v>
      </c>
      <c r="G4596" s="28">
        <v>165000</v>
      </c>
      <c r="H4596" s="29" t="s">
        <v>17</v>
      </c>
      <c r="I4596" s="28">
        <v>100</v>
      </c>
      <c r="J4596" s="29" t="s">
        <v>17</v>
      </c>
      <c r="K4596" s="29" t="s">
        <v>16</v>
      </c>
      <c r="L4596" s="29" t="str">
        <f>_xlfn.XLOOKUP($D4596,mapping!$B$2:$B$124,mapping!$A$2:$A$124,,0)</f>
        <v>Data Scientist</v>
      </c>
      <c r="M4596" s="29" t="str">
        <f>_xlfn.XLOOKUP($C4596,mapping!$J$2:$J$5,mapping!$K$2:$K$5,,0)</f>
        <v>Full-Time</v>
      </c>
      <c r="N4596" s="29" t="str">
        <f>_xlfn.XLOOKUP($B4596,mapping!$G$2:$G$5,mapping!$H$2:$H$5,,0)</f>
        <v>Senior</v>
      </c>
      <c r="O4596" s="29" t="str">
        <f>_xlfn.XLOOKUP($J4596,mapping!$D$2:$D$56,mapping!$E$2:$E$56,,0)</f>
        <v>United States</v>
      </c>
      <c r="P4596" s="29" t="str">
        <f>_xlfn.XLOOKUP($K4596,mapping!$P$2:$P$4,mapping!$Q$2:$Q$4,,0)</f>
        <v>Medium</v>
      </c>
      <c r="Q4596" s="29" t="str">
        <f>_xlfn.XLOOKUP($I4596,mapping!$M$2:$M$4,mapping!$N$2:$N$4,,0)</f>
        <v>Remote</v>
      </c>
    </row>
    <row r="4597" spans="1:17" x14ac:dyDescent="0.25">
      <c r="A4597" s="28">
        <v>2023</v>
      </c>
      <c r="B4597" s="29" t="s">
        <v>21</v>
      </c>
      <c r="C4597" s="29" t="s">
        <v>12</v>
      </c>
      <c r="D4597" s="29" t="s">
        <v>26</v>
      </c>
      <c r="E4597" s="28">
        <v>285000</v>
      </c>
      <c r="F4597" s="29" t="s">
        <v>14</v>
      </c>
      <c r="G4597" s="28">
        <v>285000</v>
      </c>
      <c r="H4597" s="29" t="s">
        <v>17</v>
      </c>
      <c r="I4597" s="28">
        <v>0</v>
      </c>
      <c r="J4597" s="29" t="s">
        <v>17</v>
      </c>
      <c r="K4597" s="29" t="s">
        <v>16</v>
      </c>
      <c r="L4597" s="29" t="str">
        <f>_xlfn.XLOOKUP($D4597,mapping!$B$2:$B$124,mapping!$A$2:$A$124,,0)</f>
        <v>Data Engineer</v>
      </c>
      <c r="M4597" s="29" t="str">
        <f>_xlfn.XLOOKUP($C4597,mapping!$J$2:$J$5,mapping!$K$2:$K$5,,0)</f>
        <v>Full-Time</v>
      </c>
      <c r="N4597" s="29" t="str">
        <f>_xlfn.XLOOKUP($B4597,mapping!$G$2:$G$5,mapping!$H$2:$H$5,,0)</f>
        <v>Senior</v>
      </c>
      <c r="O4597" s="29" t="str">
        <f>_xlfn.XLOOKUP($J4597,mapping!$D$2:$D$56,mapping!$E$2:$E$56,,0)</f>
        <v>United States</v>
      </c>
      <c r="P4597" s="29" t="str">
        <f>_xlfn.XLOOKUP($K4597,mapping!$P$2:$P$4,mapping!$Q$2:$Q$4,,0)</f>
        <v>Medium</v>
      </c>
      <c r="Q4597" s="29" t="str">
        <f>_xlfn.XLOOKUP($I4597,mapping!$M$2:$M$4,mapping!$N$2:$N$4,,0)</f>
        <v>On-site</v>
      </c>
    </row>
    <row r="4598" spans="1:17" x14ac:dyDescent="0.25">
      <c r="A4598" s="28">
        <v>2023</v>
      </c>
      <c r="B4598" s="29" t="s">
        <v>11</v>
      </c>
      <c r="C4598" s="29" t="s">
        <v>12</v>
      </c>
      <c r="D4598" s="29" t="s">
        <v>54</v>
      </c>
      <c r="E4598" s="28">
        <v>150000</v>
      </c>
      <c r="F4598" s="29" t="s">
        <v>14</v>
      </c>
      <c r="G4598" s="28">
        <v>150000</v>
      </c>
      <c r="H4598" s="29" t="s">
        <v>17</v>
      </c>
      <c r="I4598" s="28">
        <v>100</v>
      </c>
      <c r="J4598" s="29" t="s">
        <v>17</v>
      </c>
      <c r="K4598" s="29" t="s">
        <v>16</v>
      </c>
      <c r="L4598" s="29" t="str">
        <f>_xlfn.XLOOKUP($D4598,mapping!$B$2:$B$124,mapping!$A$2:$A$124,,0)</f>
        <v>Researcher</v>
      </c>
      <c r="M4598" s="29" t="str">
        <f>_xlfn.XLOOKUP($C4598,mapping!$J$2:$J$5,mapping!$K$2:$K$5,,0)</f>
        <v>Full-Time</v>
      </c>
      <c r="N4598" s="29" t="str">
        <f>_xlfn.XLOOKUP($B4598,mapping!$G$2:$G$5,mapping!$H$2:$H$5,,0)</f>
        <v>Mid-Level</v>
      </c>
      <c r="O4598" s="29" t="str">
        <f>_xlfn.XLOOKUP($J4598,mapping!$D$2:$D$56,mapping!$E$2:$E$56,,0)</f>
        <v>United States</v>
      </c>
      <c r="P4598" s="29" t="str">
        <f>_xlfn.XLOOKUP($K4598,mapping!$P$2:$P$4,mapping!$Q$2:$Q$4,,0)</f>
        <v>Medium</v>
      </c>
      <c r="Q4598" s="29" t="str">
        <f>_xlfn.XLOOKUP($I4598,mapping!$M$2:$M$4,mapping!$N$2:$N$4,,0)</f>
        <v>Remote</v>
      </c>
    </row>
    <row r="4599" spans="1:17" x14ac:dyDescent="0.25">
      <c r="A4599" s="28">
        <v>2023</v>
      </c>
      <c r="B4599" s="29" t="s">
        <v>11</v>
      </c>
      <c r="C4599" s="29" t="s">
        <v>12</v>
      </c>
      <c r="D4599" s="29" t="s">
        <v>26</v>
      </c>
      <c r="E4599" s="28">
        <v>110000</v>
      </c>
      <c r="F4599" s="29" t="s">
        <v>14</v>
      </c>
      <c r="G4599" s="28">
        <v>110000</v>
      </c>
      <c r="H4599" s="29" t="s">
        <v>17</v>
      </c>
      <c r="I4599" s="28">
        <v>0</v>
      </c>
      <c r="J4599" s="29" t="s">
        <v>17</v>
      </c>
      <c r="K4599" s="29" t="s">
        <v>16</v>
      </c>
      <c r="L4599" s="29" t="str">
        <f>_xlfn.XLOOKUP($D4599,mapping!$B$2:$B$124,mapping!$A$2:$A$124,,0)</f>
        <v>Data Engineer</v>
      </c>
      <c r="M4599" s="29" t="str">
        <f>_xlfn.XLOOKUP($C4599,mapping!$J$2:$J$5,mapping!$K$2:$K$5,,0)</f>
        <v>Full-Time</v>
      </c>
      <c r="N4599" s="29" t="str">
        <f>_xlfn.XLOOKUP($B4599,mapping!$G$2:$G$5,mapping!$H$2:$H$5,,0)</f>
        <v>Mid-Level</v>
      </c>
      <c r="O4599" s="29" t="str">
        <f>_xlfn.XLOOKUP($J4599,mapping!$D$2:$D$56,mapping!$E$2:$E$56,,0)</f>
        <v>United States</v>
      </c>
      <c r="P4599" s="29" t="str">
        <f>_xlfn.XLOOKUP($K4599,mapping!$P$2:$P$4,mapping!$Q$2:$Q$4,,0)</f>
        <v>Medium</v>
      </c>
      <c r="Q4599" s="29" t="str">
        <f>_xlfn.XLOOKUP($I4599,mapping!$M$2:$M$4,mapping!$N$2:$N$4,,0)</f>
        <v>On-site</v>
      </c>
    </row>
    <row r="4600" spans="1:17" x14ac:dyDescent="0.25">
      <c r="A4600" s="28">
        <v>2023</v>
      </c>
      <c r="B4600" s="29" t="s">
        <v>21</v>
      </c>
      <c r="C4600" s="29" t="s">
        <v>12</v>
      </c>
      <c r="D4600" s="29" t="s">
        <v>62</v>
      </c>
      <c r="E4600" s="28">
        <v>185000</v>
      </c>
      <c r="F4600" s="29" t="s">
        <v>14</v>
      </c>
      <c r="G4600" s="28">
        <v>185000</v>
      </c>
      <c r="H4600" s="29" t="s">
        <v>17</v>
      </c>
      <c r="I4600" s="28">
        <v>0</v>
      </c>
      <c r="J4600" s="29" t="s">
        <v>17</v>
      </c>
      <c r="K4600" s="29" t="s">
        <v>33</v>
      </c>
      <c r="L4600" s="29" t="str">
        <f>_xlfn.XLOOKUP($D4600,mapping!$B$2:$B$124,mapping!$A$2:$A$124,,0)</f>
        <v>Business Intelligence</v>
      </c>
      <c r="M4600" s="29" t="str">
        <f>_xlfn.XLOOKUP($C4600,mapping!$J$2:$J$5,mapping!$K$2:$K$5,,0)</f>
        <v>Full-Time</v>
      </c>
      <c r="N4600" s="29" t="str">
        <f>_xlfn.XLOOKUP($B4600,mapping!$G$2:$G$5,mapping!$H$2:$H$5,,0)</f>
        <v>Senior</v>
      </c>
      <c r="O4600" s="29" t="str">
        <f>_xlfn.XLOOKUP($J4600,mapping!$D$2:$D$56,mapping!$E$2:$E$56,,0)</f>
        <v>United States</v>
      </c>
      <c r="P4600" s="29" t="str">
        <f>_xlfn.XLOOKUP($K4600,mapping!$P$2:$P$4,mapping!$Q$2:$Q$4,,0)</f>
        <v>Large</v>
      </c>
      <c r="Q4600" s="29" t="str">
        <f>_xlfn.XLOOKUP($I4600,mapping!$M$2:$M$4,mapping!$N$2:$N$4,,0)</f>
        <v>On-site</v>
      </c>
    </row>
    <row r="4601" spans="1:17" x14ac:dyDescent="0.25">
      <c r="A4601" s="28">
        <v>2023</v>
      </c>
      <c r="B4601" s="29" t="s">
        <v>21</v>
      </c>
      <c r="C4601" s="29" t="s">
        <v>12</v>
      </c>
      <c r="D4601" s="29" t="s">
        <v>22</v>
      </c>
      <c r="E4601" s="28">
        <v>36000</v>
      </c>
      <c r="F4601" s="29" t="s">
        <v>19</v>
      </c>
      <c r="G4601" s="28">
        <v>38868</v>
      </c>
      <c r="H4601" s="29" t="s">
        <v>42</v>
      </c>
      <c r="I4601" s="28">
        <v>0</v>
      </c>
      <c r="J4601" s="29" t="s">
        <v>42</v>
      </c>
      <c r="K4601" s="29" t="s">
        <v>16</v>
      </c>
      <c r="L4601" s="29" t="str">
        <f>_xlfn.XLOOKUP($D4601,mapping!$B$2:$B$124,mapping!$A$2:$A$124,,0)</f>
        <v>Data Scientist</v>
      </c>
      <c r="M4601" s="29" t="str">
        <f>_xlfn.XLOOKUP($C4601,mapping!$J$2:$J$5,mapping!$K$2:$K$5,,0)</f>
        <v>Full-Time</v>
      </c>
      <c r="N4601" s="29" t="str">
        <f>_xlfn.XLOOKUP($B4601,mapping!$G$2:$G$5,mapping!$H$2:$H$5,,0)</f>
        <v>Senior</v>
      </c>
      <c r="O4601" s="29" t="str">
        <f>_xlfn.XLOOKUP($J4601,mapping!$D$2:$D$56,mapping!$E$2:$E$56,,0)</f>
        <v>Spain</v>
      </c>
      <c r="P4601" s="29" t="str">
        <f>_xlfn.XLOOKUP($K4601,mapping!$P$2:$P$4,mapping!$Q$2:$Q$4,,0)</f>
        <v>Medium</v>
      </c>
      <c r="Q4601" s="29" t="str">
        <f>_xlfn.XLOOKUP($I4601,mapping!$M$2:$M$4,mapping!$N$2:$N$4,,0)</f>
        <v>On-site</v>
      </c>
    </row>
    <row r="4602" spans="1:17" x14ac:dyDescent="0.25">
      <c r="A4602" s="28">
        <v>2024</v>
      </c>
      <c r="B4602" s="29" t="s">
        <v>21</v>
      </c>
      <c r="C4602" s="29" t="s">
        <v>12</v>
      </c>
      <c r="D4602" s="29" t="s">
        <v>22</v>
      </c>
      <c r="E4602" s="28">
        <v>93300</v>
      </c>
      <c r="F4602" s="29" t="s">
        <v>14</v>
      </c>
      <c r="G4602" s="28">
        <v>93300</v>
      </c>
      <c r="H4602" s="29" t="s">
        <v>17</v>
      </c>
      <c r="I4602" s="28">
        <v>0</v>
      </c>
      <c r="J4602" s="29" t="s">
        <v>17</v>
      </c>
      <c r="K4602" s="29" t="s">
        <v>16</v>
      </c>
      <c r="L4602" s="29" t="str">
        <f>_xlfn.XLOOKUP($D4602,mapping!$B$2:$B$124,mapping!$A$2:$A$124,,0)</f>
        <v>Data Scientist</v>
      </c>
      <c r="M4602" s="29" t="str">
        <f>_xlfn.XLOOKUP($C4602,mapping!$J$2:$J$5,mapping!$K$2:$K$5,,0)</f>
        <v>Full-Time</v>
      </c>
      <c r="N4602" s="29" t="str">
        <f>_xlfn.XLOOKUP($B4602,mapping!$G$2:$G$5,mapping!$H$2:$H$5,,0)</f>
        <v>Senior</v>
      </c>
      <c r="O4602" s="29" t="str">
        <f>_xlfn.XLOOKUP($J4602,mapping!$D$2:$D$56,mapping!$E$2:$E$56,,0)</f>
        <v>United States</v>
      </c>
      <c r="P4602" s="29" t="str">
        <f>_xlfn.XLOOKUP($K4602,mapping!$P$2:$P$4,mapping!$Q$2:$Q$4,,0)</f>
        <v>Medium</v>
      </c>
      <c r="Q4602" s="29" t="str">
        <f>_xlfn.XLOOKUP($I4602,mapping!$M$2:$M$4,mapping!$N$2:$N$4,,0)</f>
        <v>On-site</v>
      </c>
    </row>
    <row r="4603" spans="1:17" x14ac:dyDescent="0.25">
      <c r="A4603" s="28">
        <v>2023</v>
      </c>
      <c r="B4603" s="29" t="s">
        <v>21</v>
      </c>
      <c r="C4603" s="29" t="s">
        <v>12</v>
      </c>
      <c r="D4603" s="29" t="s">
        <v>31</v>
      </c>
      <c r="E4603" s="28">
        <v>155000</v>
      </c>
      <c r="F4603" s="29" t="s">
        <v>14</v>
      </c>
      <c r="G4603" s="28">
        <v>155000</v>
      </c>
      <c r="H4603" s="29" t="s">
        <v>17</v>
      </c>
      <c r="I4603" s="28">
        <v>0</v>
      </c>
      <c r="J4603" s="29" t="s">
        <v>17</v>
      </c>
      <c r="K4603" s="29" t="s">
        <v>16</v>
      </c>
      <c r="L4603" s="29" t="str">
        <f>_xlfn.XLOOKUP($D4603,mapping!$B$2:$B$124,mapping!$A$2:$A$124,,0)</f>
        <v>Analytics Engineer</v>
      </c>
      <c r="M4603" s="29" t="str">
        <f>_xlfn.XLOOKUP($C4603,mapping!$J$2:$J$5,mapping!$K$2:$K$5,,0)</f>
        <v>Full-Time</v>
      </c>
      <c r="N4603" s="29" t="str">
        <f>_xlfn.XLOOKUP($B4603,mapping!$G$2:$G$5,mapping!$H$2:$H$5,,0)</f>
        <v>Senior</v>
      </c>
      <c r="O4603" s="29" t="str">
        <f>_xlfn.XLOOKUP($J4603,mapping!$D$2:$D$56,mapping!$E$2:$E$56,,0)</f>
        <v>United States</v>
      </c>
      <c r="P4603" s="29" t="str">
        <f>_xlfn.XLOOKUP($K4603,mapping!$P$2:$P$4,mapping!$Q$2:$Q$4,,0)</f>
        <v>Medium</v>
      </c>
      <c r="Q4603" s="29" t="str">
        <f>_xlfn.XLOOKUP($I4603,mapping!$M$2:$M$4,mapping!$N$2:$N$4,,0)</f>
        <v>On-site</v>
      </c>
    </row>
    <row r="4604" spans="1:17" x14ac:dyDescent="0.25">
      <c r="A4604" s="28">
        <v>2023</v>
      </c>
      <c r="B4604" s="29" t="s">
        <v>21</v>
      </c>
      <c r="C4604" s="29" t="s">
        <v>12</v>
      </c>
      <c r="D4604" s="29" t="s">
        <v>13</v>
      </c>
      <c r="E4604" s="28">
        <v>93919</v>
      </c>
      <c r="F4604" s="29" t="s">
        <v>14</v>
      </c>
      <c r="G4604" s="28">
        <v>93919</v>
      </c>
      <c r="H4604" s="29" t="s">
        <v>17</v>
      </c>
      <c r="I4604" s="28">
        <v>100</v>
      </c>
      <c r="J4604" s="29" t="s">
        <v>17</v>
      </c>
      <c r="K4604" s="29" t="s">
        <v>16</v>
      </c>
      <c r="L4604" s="29" t="str">
        <f>_xlfn.XLOOKUP($D4604,mapping!$B$2:$B$124,mapping!$A$2:$A$124,,0)</f>
        <v>Data Analyst</v>
      </c>
      <c r="M4604" s="29" t="str">
        <f>_xlfn.XLOOKUP($C4604,mapping!$J$2:$J$5,mapping!$K$2:$K$5,,0)</f>
        <v>Full-Time</v>
      </c>
      <c r="N4604" s="29" t="str">
        <f>_xlfn.XLOOKUP($B4604,mapping!$G$2:$G$5,mapping!$H$2:$H$5,,0)</f>
        <v>Senior</v>
      </c>
      <c r="O4604" s="29" t="str">
        <f>_xlfn.XLOOKUP($J4604,mapping!$D$2:$D$56,mapping!$E$2:$E$56,,0)</f>
        <v>United States</v>
      </c>
      <c r="P4604" s="29" t="str">
        <f>_xlfn.XLOOKUP($K4604,mapping!$P$2:$P$4,mapping!$Q$2:$Q$4,,0)</f>
        <v>Medium</v>
      </c>
      <c r="Q4604" s="29" t="str">
        <f>_xlfn.XLOOKUP($I4604,mapping!$M$2:$M$4,mapping!$N$2:$N$4,,0)</f>
        <v>Remote</v>
      </c>
    </row>
    <row r="4605" spans="1:17" x14ac:dyDescent="0.25">
      <c r="A4605" s="28">
        <v>2023</v>
      </c>
      <c r="B4605" s="29" t="s">
        <v>21</v>
      </c>
      <c r="C4605" s="29" t="s">
        <v>12</v>
      </c>
      <c r="D4605" s="29" t="s">
        <v>13</v>
      </c>
      <c r="E4605" s="28">
        <v>126500</v>
      </c>
      <c r="F4605" s="29" t="s">
        <v>14</v>
      </c>
      <c r="G4605" s="28">
        <v>126500</v>
      </c>
      <c r="H4605" s="29" t="s">
        <v>17</v>
      </c>
      <c r="I4605" s="28">
        <v>100</v>
      </c>
      <c r="J4605" s="29" t="s">
        <v>17</v>
      </c>
      <c r="K4605" s="29" t="s">
        <v>16</v>
      </c>
      <c r="L4605" s="29" t="str">
        <f>_xlfn.XLOOKUP($D4605,mapping!$B$2:$B$124,mapping!$A$2:$A$124,,0)</f>
        <v>Data Analyst</v>
      </c>
      <c r="M4605" s="29" t="str">
        <f>_xlfn.XLOOKUP($C4605,mapping!$J$2:$J$5,mapping!$K$2:$K$5,,0)</f>
        <v>Full-Time</v>
      </c>
      <c r="N4605" s="29" t="str">
        <f>_xlfn.XLOOKUP($B4605,mapping!$G$2:$G$5,mapping!$H$2:$H$5,,0)</f>
        <v>Senior</v>
      </c>
      <c r="O4605" s="29" t="str">
        <f>_xlfn.XLOOKUP($J4605,mapping!$D$2:$D$56,mapping!$E$2:$E$56,,0)</f>
        <v>United States</v>
      </c>
      <c r="P4605" s="29" t="str">
        <f>_xlfn.XLOOKUP($K4605,mapping!$P$2:$P$4,mapping!$Q$2:$Q$4,,0)</f>
        <v>Medium</v>
      </c>
      <c r="Q4605" s="29" t="str">
        <f>_xlfn.XLOOKUP($I4605,mapping!$M$2:$M$4,mapping!$N$2:$N$4,,0)</f>
        <v>Remote</v>
      </c>
    </row>
    <row r="4606" spans="1:17" x14ac:dyDescent="0.25">
      <c r="A4606" s="28">
        <v>2023</v>
      </c>
      <c r="B4606" s="29" t="s">
        <v>21</v>
      </c>
      <c r="C4606" s="29" t="s">
        <v>12</v>
      </c>
      <c r="D4606" s="29" t="s">
        <v>13</v>
      </c>
      <c r="E4606" s="28">
        <v>192500</v>
      </c>
      <c r="F4606" s="29" t="s">
        <v>14</v>
      </c>
      <c r="G4606" s="28">
        <v>192500</v>
      </c>
      <c r="H4606" s="29" t="s">
        <v>17</v>
      </c>
      <c r="I4606" s="28">
        <v>100</v>
      </c>
      <c r="J4606" s="29" t="s">
        <v>17</v>
      </c>
      <c r="K4606" s="29" t="s">
        <v>16</v>
      </c>
      <c r="L4606" s="29" t="str">
        <f>_xlfn.XLOOKUP($D4606,mapping!$B$2:$B$124,mapping!$A$2:$A$124,,0)</f>
        <v>Data Analyst</v>
      </c>
      <c r="M4606" s="29" t="str">
        <f>_xlfn.XLOOKUP($C4606,mapping!$J$2:$J$5,mapping!$K$2:$K$5,,0)</f>
        <v>Full-Time</v>
      </c>
      <c r="N4606" s="29" t="str">
        <f>_xlfn.XLOOKUP($B4606,mapping!$G$2:$G$5,mapping!$H$2:$H$5,,0)</f>
        <v>Senior</v>
      </c>
      <c r="O4606" s="29" t="str">
        <f>_xlfn.XLOOKUP($J4606,mapping!$D$2:$D$56,mapping!$E$2:$E$56,,0)</f>
        <v>United States</v>
      </c>
      <c r="P4606" s="29" t="str">
        <f>_xlfn.XLOOKUP($K4606,mapping!$P$2:$P$4,mapping!$Q$2:$Q$4,,0)</f>
        <v>Medium</v>
      </c>
      <c r="Q4606" s="29" t="str">
        <f>_xlfn.XLOOKUP($I4606,mapping!$M$2:$M$4,mapping!$N$2:$N$4,,0)</f>
        <v>Remote</v>
      </c>
    </row>
    <row r="4607" spans="1:17" x14ac:dyDescent="0.25">
      <c r="A4607" s="28">
        <v>2023</v>
      </c>
      <c r="B4607" s="29" t="s">
        <v>21</v>
      </c>
      <c r="C4607" s="29" t="s">
        <v>12</v>
      </c>
      <c r="D4607" s="29" t="s">
        <v>13</v>
      </c>
      <c r="E4607" s="28">
        <v>85700</v>
      </c>
      <c r="F4607" s="29" t="s">
        <v>14</v>
      </c>
      <c r="G4607" s="28">
        <v>85700</v>
      </c>
      <c r="H4607" s="29" t="s">
        <v>17</v>
      </c>
      <c r="I4607" s="28">
        <v>0</v>
      </c>
      <c r="J4607" s="29" t="s">
        <v>17</v>
      </c>
      <c r="K4607" s="29" t="s">
        <v>16</v>
      </c>
      <c r="L4607" s="29" t="str">
        <f>_xlfn.XLOOKUP($D4607,mapping!$B$2:$B$124,mapping!$A$2:$A$124,,0)</f>
        <v>Data Analyst</v>
      </c>
      <c r="M4607" s="29" t="str">
        <f>_xlfn.XLOOKUP($C4607,mapping!$J$2:$J$5,mapping!$K$2:$K$5,,0)</f>
        <v>Full-Time</v>
      </c>
      <c r="N4607" s="29" t="str">
        <f>_xlfn.XLOOKUP($B4607,mapping!$G$2:$G$5,mapping!$H$2:$H$5,,0)</f>
        <v>Senior</v>
      </c>
      <c r="O4607" s="29" t="str">
        <f>_xlfn.XLOOKUP($J4607,mapping!$D$2:$D$56,mapping!$E$2:$E$56,,0)</f>
        <v>United States</v>
      </c>
      <c r="P4607" s="29" t="str">
        <f>_xlfn.XLOOKUP($K4607,mapping!$P$2:$P$4,mapping!$Q$2:$Q$4,,0)</f>
        <v>Medium</v>
      </c>
      <c r="Q4607" s="29" t="str">
        <f>_xlfn.XLOOKUP($I4607,mapping!$M$2:$M$4,mapping!$N$2:$N$4,,0)</f>
        <v>On-site</v>
      </c>
    </row>
    <row r="4608" spans="1:17" x14ac:dyDescent="0.25">
      <c r="A4608" s="28">
        <v>2024</v>
      </c>
      <c r="B4608" s="29" t="s">
        <v>11</v>
      </c>
      <c r="C4608" s="29" t="s">
        <v>12</v>
      </c>
      <c r="D4608" s="29" t="s">
        <v>26</v>
      </c>
      <c r="E4608" s="28">
        <v>93500</v>
      </c>
      <c r="F4608" s="29" t="s">
        <v>14</v>
      </c>
      <c r="G4608" s="28">
        <v>93500</v>
      </c>
      <c r="H4608" s="29" t="s">
        <v>17</v>
      </c>
      <c r="I4608" s="28">
        <v>0</v>
      </c>
      <c r="J4608" s="29" t="s">
        <v>17</v>
      </c>
      <c r="K4608" s="29" t="s">
        <v>16</v>
      </c>
      <c r="L4608" s="29" t="str">
        <f>_xlfn.XLOOKUP($D4608,mapping!$B$2:$B$124,mapping!$A$2:$A$124,,0)</f>
        <v>Data Engineer</v>
      </c>
      <c r="M4608" s="29" t="str">
        <f>_xlfn.XLOOKUP($C4608,mapping!$J$2:$J$5,mapping!$K$2:$K$5,,0)</f>
        <v>Full-Time</v>
      </c>
      <c r="N4608" s="29" t="str">
        <f>_xlfn.XLOOKUP($B4608,mapping!$G$2:$G$5,mapping!$H$2:$H$5,,0)</f>
        <v>Mid-Level</v>
      </c>
      <c r="O4608" s="29" t="str">
        <f>_xlfn.XLOOKUP($J4608,mapping!$D$2:$D$56,mapping!$E$2:$E$56,,0)</f>
        <v>United States</v>
      </c>
      <c r="P4608" s="29" t="str">
        <f>_xlfn.XLOOKUP($K4608,mapping!$P$2:$P$4,mapping!$Q$2:$Q$4,,0)</f>
        <v>Medium</v>
      </c>
      <c r="Q4608" s="29" t="str">
        <f>_xlfn.XLOOKUP($I4608,mapping!$M$2:$M$4,mapping!$N$2:$N$4,,0)</f>
        <v>On-site</v>
      </c>
    </row>
    <row r="4609" spans="1:17" x14ac:dyDescent="0.25">
      <c r="A4609" s="28">
        <v>2023</v>
      </c>
      <c r="B4609" s="29" t="s">
        <v>11</v>
      </c>
      <c r="C4609" s="29" t="s">
        <v>12</v>
      </c>
      <c r="D4609" s="29" t="s">
        <v>22</v>
      </c>
      <c r="E4609" s="28">
        <v>180000</v>
      </c>
      <c r="F4609" s="29" t="s">
        <v>14</v>
      </c>
      <c r="G4609" s="28">
        <v>180000</v>
      </c>
      <c r="H4609" s="29" t="s">
        <v>17</v>
      </c>
      <c r="I4609" s="28">
        <v>0</v>
      </c>
      <c r="J4609" s="29" t="s">
        <v>17</v>
      </c>
      <c r="K4609" s="29" t="s">
        <v>16</v>
      </c>
      <c r="L4609" s="29" t="str">
        <f>_xlfn.XLOOKUP($D4609,mapping!$B$2:$B$124,mapping!$A$2:$A$124,,0)</f>
        <v>Data Scientist</v>
      </c>
      <c r="M4609" s="29" t="str">
        <f>_xlfn.XLOOKUP($C4609,mapping!$J$2:$J$5,mapping!$K$2:$K$5,,0)</f>
        <v>Full-Time</v>
      </c>
      <c r="N4609" s="29" t="str">
        <f>_xlfn.XLOOKUP($B4609,mapping!$G$2:$G$5,mapping!$H$2:$H$5,,0)</f>
        <v>Mid-Level</v>
      </c>
      <c r="O4609" s="29" t="str">
        <f>_xlfn.XLOOKUP($J4609,mapping!$D$2:$D$56,mapping!$E$2:$E$56,,0)</f>
        <v>United States</v>
      </c>
      <c r="P4609" s="29" t="str">
        <f>_xlfn.XLOOKUP($K4609,mapping!$P$2:$P$4,mapping!$Q$2:$Q$4,,0)</f>
        <v>Medium</v>
      </c>
      <c r="Q4609" s="29" t="str">
        <f>_xlfn.XLOOKUP($I4609,mapping!$M$2:$M$4,mapping!$N$2:$N$4,,0)</f>
        <v>On-site</v>
      </c>
    </row>
    <row r="4610" spans="1:17" x14ac:dyDescent="0.25">
      <c r="A4610" s="28">
        <v>2024</v>
      </c>
      <c r="B4610" s="29" t="s">
        <v>25</v>
      </c>
      <c r="C4610" s="29" t="s">
        <v>12</v>
      </c>
      <c r="D4610" s="29" t="s">
        <v>163</v>
      </c>
      <c r="E4610" s="28">
        <v>212000</v>
      </c>
      <c r="F4610" s="29" t="s">
        <v>14</v>
      </c>
      <c r="G4610" s="28">
        <v>212000</v>
      </c>
      <c r="H4610" s="29" t="s">
        <v>17</v>
      </c>
      <c r="I4610" s="28">
        <v>0</v>
      </c>
      <c r="J4610" s="29" t="s">
        <v>17</v>
      </c>
      <c r="K4610" s="29" t="s">
        <v>16</v>
      </c>
      <c r="L4610" s="29" t="str">
        <f>_xlfn.XLOOKUP($D4610,mapping!$B$2:$B$124,mapping!$A$2:$A$124,,0)</f>
        <v>Data Specialist</v>
      </c>
      <c r="M4610" s="29" t="str">
        <f>_xlfn.XLOOKUP($C4610,mapping!$J$2:$J$5,mapping!$K$2:$K$5,,0)</f>
        <v>Full-Time</v>
      </c>
      <c r="N4610" s="29" t="str">
        <f>_xlfn.XLOOKUP($B4610,mapping!$G$2:$G$5,mapping!$H$2:$H$5,,0)</f>
        <v>Executive</v>
      </c>
      <c r="O4610" s="29" t="str">
        <f>_xlfn.XLOOKUP($J4610,mapping!$D$2:$D$56,mapping!$E$2:$E$56,,0)</f>
        <v>United States</v>
      </c>
      <c r="P4610" s="29" t="str">
        <f>_xlfn.XLOOKUP($K4610,mapping!$P$2:$P$4,mapping!$Q$2:$Q$4,,0)</f>
        <v>Medium</v>
      </c>
      <c r="Q4610" s="29" t="str">
        <f>_xlfn.XLOOKUP($I4610,mapping!$M$2:$M$4,mapping!$N$2:$N$4,,0)</f>
        <v>On-site</v>
      </c>
    </row>
    <row r="4611" spans="1:17" x14ac:dyDescent="0.25">
      <c r="A4611" s="28">
        <v>2023</v>
      </c>
      <c r="B4611" s="29" t="s">
        <v>11</v>
      </c>
      <c r="C4611" s="29" t="s">
        <v>12</v>
      </c>
      <c r="D4611" s="29" t="s">
        <v>18</v>
      </c>
      <c r="E4611" s="28">
        <v>120000</v>
      </c>
      <c r="F4611" s="29" t="s">
        <v>27</v>
      </c>
      <c r="G4611" s="28">
        <v>147648</v>
      </c>
      <c r="H4611" s="29" t="s">
        <v>28</v>
      </c>
      <c r="I4611" s="28">
        <v>0</v>
      </c>
      <c r="J4611" s="29" t="s">
        <v>28</v>
      </c>
      <c r="K4611" s="29" t="s">
        <v>16</v>
      </c>
      <c r="L4611" s="29" t="str">
        <f>_xlfn.XLOOKUP($D4611,mapping!$B$2:$B$124,mapping!$A$2:$A$124,,0)</f>
        <v>Machine Learning Engineer</v>
      </c>
      <c r="M4611" s="29" t="str">
        <f>_xlfn.XLOOKUP($C4611,mapping!$J$2:$J$5,mapping!$K$2:$K$5,,0)</f>
        <v>Full-Time</v>
      </c>
      <c r="N4611" s="29" t="str">
        <f>_xlfn.XLOOKUP($B4611,mapping!$G$2:$G$5,mapping!$H$2:$H$5,,0)</f>
        <v>Mid-Level</v>
      </c>
      <c r="O4611" s="29" t="str">
        <f>_xlfn.XLOOKUP($J4611,mapping!$D$2:$D$56,mapping!$E$2:$E$56,,0)</f>
        <v>United Kingdom</v>
      </c>
      <c r="P4611" s="29" t="str">
        <f>_xlfn.XLOOKUP($K4611,mapping!$P$2:$P$4,mapping!$Q$2:$Q$4,,0)</f>
        <v>Medium</v>
      </c>
      <c r="Q4611" s="29" t="str">
        <f>_xlfn.XLOOKUP($I4611,mapping!$M$2:$M$4,mapping!$N$2:$N$4,,0)</f>
        <v>On-site</v>
      </c>
    </row>
    <row r="4612" spans="1:17" x14ac:dyDescent="0.25">
      <c r="A4612" s="28">
        <v>2021</v>
      </c>
      <c r="B4612" s="29" t="s">
        <v>29</v>
      </c>
      <c r="C4612" s="29" t="s">
        <v>12</v>
      </c>
      <c r="D4612" s="29" t="s">
        <v>107</v>
      </c>
      <c r="E4612" s="28">
        <v>65000</v>
      </c>
      <c r="F4612" s="29" t="s">
        <v>19</v>
      </c>
      <c r="G4612" s="28">
        <v>76833</v>
      </c>
      <c r="H4612" s="29" t="s">
        <v>36</v>
      </c>
      <c r="I4612" s="28">
        <v>0</v>
      </c>
      <c r="J4612" s="29" t="s">
        <v>36</v>
      </c>
      <c r="K4612" s="29" t="s">
        <v>33</v>
      </c>
      <c r="L4612" s="29" t="str">
        <f>_xlfn.XLOOKUP($D4612,mapping!$B$2:$B$124,mapping!$A$2:$A$124,,0)</f>
        <v>Data Scientist</v>
      </c>
      <c r="M4612" s="29" t="str">
        <f>_xlfn.XLOOKUP($C4612,mapping!$J$2:$J$5,mapping!$K$2:$K$5,,0)</f>
        <v>Full-Time</v>
      </c>
      <c r="N4612" s="29" t="str">
        <f>_xlfn.XLOOKUP($B4612,mapping!$G$2:$G$5,mapping!$H$2:$H$5,,0)</f>
        <v>Junior</v>
      </c>
      <c r="O4612" s="29" t="str">
        <f>_xlfn.XLOOKUP($J4612,mapping!$D$2:$D$56,mapping!$E$2:$E$56,,0)</f>
        <v>Germany</v>
      </c>
      <c r="P4612" s="29" t="str">
        <f>_xlfn.XLOOKUP($K4612,mapping!$P$2:$P$4,mapping!$Q$2:$Q$4,,0)</f>
        <v>Large</v>
      </c>
      <c r="Q4612" s="29" t="str">
        <f>_xlfn.XLOOKUP($I4612,mapping!$M$2:$M$4,mapping!$N$2:$N$4,,0)</f>
        <v>On-site</v>
      </c>
    </row>
    <row r="4613" spans="1:17" x14ac:dyDescent="0.25">
      <c r="A4613" s="28">
        <v>2023</v>
      </c>
      <c r="B4613" s="29" t="s">
        <v>21</v>
      </c>
      <c r="C4613" s="29" t="s">
        <v>12</v>
      </c>
      <c r="D4613" s="29" t="s">
        <v>26</v>
      </c>
      <c r="E4613" s="28">
        <v>204000</v>
      </c>
      <c r="F4613" s="29" t="s">
        <v>14</v>
      </c>
      <c r="G4613" s="28">
        <v>204000</v>
      </c>
      <c r="H4613" s="29" t="s">
        <v>17</v>
      </c>
      <c r="I4613" s="28">
        <v>0</v>
      </c>
      <c r="J4613" s="29" t="s">
        <v>17</v>
      </c>
      <c r="K4613" s="29" t="s">
        <v>16</v>
      </c>
      <c r="L4613" s="29" t="str">
        <f>_xlfn.XLOOKUP($D4613,mapping!$B$2:$B$124,mapping!$A$2:$A$124,,0)</f>
        <v>Data Engineer</v>
      </c>
      <c r="M4613" s="29" t="str">
        <f>_xlfn.XLOOKUP($C4613,mapping!$J$2:$J$5,mapping!$K$2:$K$5,,0)</f>
        <v>Full-Time</v>
      </c>
      <c r="N4613" s="29" t="str">
        <f>_xlfn.XLOOKUP($B4613,mapping!$G$2:$G$5,mapping!$H$2:$H$5,,0)</f>
        <v>Senior</v>
      </c>
      <c r="O4613" s="29" t="str">
        <f>_xlfn.XLOOKUP($J4613,mapping!$D$2:$D$56,mapping!$E$2:$E$56,,0)</f>
        <v>United States</v>
      </c>
      <c r="P4613" s="29" t="str">
        <f>_xlfn.XLOOKUP($K4613,mapping!$P$2:$P$4,mapping!$Q$2:$Q$4,,0)</f>
        <v>Medium</v>
      </c>
      <c r="Q4613" s="29" t="str">
        <f>_xlfn.XLOOKUP($I4613,mapping!$M$2:$M$4,mapping!$N$2:$N$4,,0)</f>
        <v>On-site</v>
      </c>
    </row>
    <row r="4614" spans="1:17" x14ac:dyDescent="0.25">
      <c r="A4614" s="28">
        <v>2023</v>
      </c>
      <c r="B4614" s="29" t="s">
        <v>25</v>
      </c>
      <c r="C4614" s="29" t="s">
        <v>12</v>
      </c>
      <c r="D4614" s="29" t="s">
        <v>26</v>
      </c>
      <c r="E4614" s="28">
        <v>286000</v>
      </c>
      <c r="F4614" s="29" t="s">
        <v>14</v>
      </c>
      <c r="G4614" s="28">
        <v>286000</v>
      </c>
      <c r="H4614" s="29" t="s">
        <v>17</v>
      </c>
      <c r="I4614" s="28">
        <v>100</v>
      </c>
      <c r="J4614" s="29" t="s">
        <v>17</v>
      </c>
      <c r="K4614" s="29" t="s">
        <v>16</v>
      </c>
      <c r="L4614" s="29" t="str">
        <f>_xlfn.XLOOKUP($D4614,mapping!$B$2:$B$124,mapping!$A$2:$A$124,,0)</f>
        <v>Data Engineer</v>
      </c>
      <c r="M4614" s="29" t="str">
        <f>_xlfn.XLOOKUP($C4614,mapping!$J$2:$J$5,mapping!$K$2:$K$5,,0)</f>
        <v>Full-Time</v>
      </c>
      <c r="N4614" s="29" t="str">
        <f>_xlfn.XLOOKUP($B4614,mapping!$G$2:$G$5,mapping!$H$2:$H$5,,0)</f>
        <v>Executive</v>
      </c>
      <c r="O4614" s="29" t="str">
        <f>_xlfn.XLOOKUP($J4614,mapping!$D$2:$D$56,mapping!$E$2:$E$56,,0)</f>
        <v>United States</v>
      </c>
      <c r="P4614" s="29" t="str">
        <f>_xlfn.XLOOKUP($K4614,mapping!$P$2:$P$4,mapping!$Q$2:$Q$4,,0)</f>
        <v>Medium</v>
      </c>
      <c r="Q4614" s="29" t="str">
        <f>_xlfn.XLOOKUP($I4614,mapping!$M$2:$M$4,mapping!$N$2:$N$4,,0)</f>
        <v>Remote</v>
      </c>
    </row>
    <row r="4615" spans="1:17" x14ac:dyDescent="0.25">
      <c r="A4615" s="28">
        <v>2023</v>
      </c>
      <c r="B4615" s="29" t="s">
        <v>21</v>
      </c>
      <c r="C4615" s="29" t="s">
        <v>12</v>
      </c>
      <c r="D4615" s="29" t="s">
        <v>13</v>
      </c>
      <c r="E4615" s="28">
        <v>128000</v>
      </c>
      <c r="F4615" s="29" t="s">
        <v>14</v>
      </c>
      <c r="G4615" s="28">
        <v>128000</v>
      </c>
      <c r="H4615" s="29" t="s">
        <v>17</v>
      </c>
      <c r="I4615" s="28">
        <v>0</v>
      </c>
      <c r="J4615" s="29" t="s">
        <v>17</v>
      </c>
      <c r="K4615" s="29" t="s">
        <v>16</v>
      </c>
      <c r="L4615" s="29" t="str">
        <f>_xlfn.XLOOKUP($D4615,mapping!$B$2:$B$124,mapping!$A$2:$A$124,,0)</f>
        <v>Data Analyst</v>
      </c>
      <c r="M4615" s="29" t="str">
        <f>_xlfn.XLOOKUP($C4615,mapping!$J$2:$J$5,mapping!$K$2:$K$5,,0)</f>
        <v>Full-Time</v>
      </c>
      <c r="N4615" s="29" t="str">
        <f>_xlfn.XLOOKUP($B4615,mapping!$G$2:$G$5,mapping!$H$2:$H$5,,0)</f>
        <v>Senior</v>
      </c>
      <c r="O4615" s="29" t="str">
        <f>_xlfn.XLOOKUP($J4615,mapping!$D$2:$D$56,mapping!$E$2:$E$56,,0)</f>
        <v>United States</v>
      </c>
      <c r="P4615" s="29" t="str">
        <f>_xlfn.XLOOKUP($K4615,mapping!$P$2:$P$4,mapping!$Q$2:$Q$4,,0)</f>
        <v>Medium</v>
      </c>
      <c r="Q4615" s="29" t="str">
        <f>_xlfn.XLOOKUP($I4615,mapping!$M$2:$M$4,mapping!$N$2:$N$4,,0)</f>
        <v>On-site</v>
      </c>
    </row>
    <row r="4616" spans="1:17" x14ac:dyDescent="0.25">
      <c r="A4616" s="28">
        <v>2023</v>
      </c>
      <c r="B4616" s="29" t="s">
        <v>21</v>
      </c>
      <c r="C4616" s="29" t="s">
        <v>12</v>
      </c>
      <c r="D4616" s="29" t="s">
        <v>34</v>
      </c>
      <c r="E4616" s="28">
        <v>205500</v>
      </c>
      <c r="F4616" s="29" t="s">
        <v>14</v>
      </c>
      <c r="G4616" s="28">
        <v>205500</v>
      </c>
      <c r="H4616" s="29" t="s">
        <v>17</v>
      </c>
      <c r="I4616" s="28">
        <v>0</v>
      </c>
      <c r="J4616" s="29" t="s">
        <v>17</v>
      </c>
      <c r="K4616" s="29" t="s">
        <v>16</v>
      </c>
      <c r="L4616" s="29" t="str">
        <f>_xlfn.XLOOKUP($D4616,mapping!$B$2:$B$124,mapping!$A$2:$A$124,,0)</f>
        <v>Researcher</v>
      </c>
      <c r="M4616" s="29" t="str">
        <f>_xlfn.XLOOKUP($C4616,mapping!$J$2:$J$5,mapping!$K$2:$K$5,,0)</f>
        <v>Full-Time</v>
      </c>
      <c r="N4616" s="29" t="str">
        <f>_xlfn.XLOOKUP($B4616,mapping!$G$2:$G$5,mapping!$H$2:$H$5,,0)</f>
        <v>Senior</v>
      </c>
      <c r="O4616" s="29" t="str">
        <f>_xlfn.XLOOKUP($J4616,mapping!$D$2:$D$56,mapping!$E$2:$E$56,,0)</f>
        <v>United States</v>
      </c>
      <c r="P4616" s="29" t="str">
        <f>_xlfn.XLOOKUP($K4616,mapping!$P$2:$P$4,mapping!$Q$2:$Q$4,,0)</f>
        <v>Medium</v>
      </c>
      <c r="Q4616" s="29" t="str">
        <f>_xlfn.XLOOKUP($I4616,mapping!$M$2:$M$4,mapping!$N$2:$N$4,,0)</f>
        <v>On-site</v>
      </c>
    </row>
    <row r="4617" spans="1:17" x14ac:dyDescent="0.25">
      <c r="A4617" s="28">
        <v>2022</v>
      </c>
      <c r="B4617" s="29" t="s">
        <v>21</v>
      </c>
      <c r="C4617" s="29" t="s">
        <v>12</v>
      </c>
      <c r="D4617" s="29" t="s">
        <v>26</v>
      </c>
      <c r="E4617" s="28">
        <v>160000</v>
      </c>
      <c r="F4617" s="29" t="s">
        <v>14</v>
      </c>
      <c r="G4617" s="28">
        <v>160000</v>
      </c>
      <c r="H4617" s="29" t="s">
        <v>17</v>
      </c>
      <c r="I4617" s="28">
        <v>0</v>
      </c>
      <c r="J4617" s="29" t="s">
        <v>17</v>
      </c>
      <c r="K4617" s="29" t="s">
        <v>16</v>
      </c>
      <c r="L4617" s="29" t="str">
        <f>_xlfn.XLOOKUP($D4617,mapping!$B$2:$B$124,mapping!$A$2:$A$124,,0)</f>
        <v>Data Engineer</v>
      </c>
      <c r="M4617" s="29" t="str">
        <f>_xlfn.XLOOKUP($C4617,mapping!$J$2:$J$5,mapping!$K$2:$K$5,,0)</f>
        <v>Full-Time</v>
      </c>
      <c r="N4617" s="29" t="str">
        <f>_xlfn.XLOOKUP($B4617,mapping!$G$2:$G$5,mapping!$H$2:$H$5,,0)</f>
        <v>Senior</v>
      </c>
      <c r="O4617" s="29" t="str">
        <f>_xlfn.XLOOKUP($J4617,mapping!$D$2:$D$56,mapping!$E$2:$E$56,,0)</f>
        <v>United States</v>
      </c>
      <c r="P4617" s="29" t="str">
        <f>_xlfn.XLOOKUP($K4617,mapping!$P$2:$P$4,mapping!$Q$2:$Q$4,,0)</f>
        <v>Medium</v>
      </c>
      <c r="Q4617" s="29" t="str">
        <f>_xlfn.XLOOKUP($I4617,mapping!$M$2:$M$4,mapping!$N$2:$N$4,,0)</f>
        <v>On-site</v>
      </c>
    </row>
    <row r="4618" spans="1:17" x14ac:dyDescent="0.25">
      <c r="A4618" s="28">
        <v>2023</v>
      </c>
      <c r="B4618" s="29" t="s">
        <v>21</v>
      </c>
      <c r="C4618" s="29" t="s">
        <v>12</v>
      </c>
      <c r="D4618" s="29" t="s">
        <v>22</v>
      </c>
      <c r="E4618" s="28">
        <v>317070</v>
      </c>
      <c r="F4618" s="29" t="s">
        <v>14</v>
      </c>
      <c r="G4618" s="28">
        <v>317070</v>
      </c>
      <c r="H4618" s="29" t="s">
        <v>17</v>
      </c>
      <c r="I4618" s="28">
        <v>0</v>
      </c>
      <c r="J4618" s="29" t="s">
        <v>17</v>
      </c>
      <c r="K4618" s="29" t="s">
        <v>16</v>
      </c>
      <c r="L4618" s="29" t="str">
        <f>_xlfn.XLOOKUP($D4618,mapping!$B$2:$B$124,mapping!$A$2:$A$124,,0)</f>
        <v>Data Scientist</v>
      </c>
      <c r="M4618" s="29" t="str">
        <f>_xlfn.XLOOKUP($C4618,mapping!$J$2:$J$5,mapping!$K$2:$K$5,,0)</f>
        <v>Full-Time</v>
      </c>
      <c r="N4618" s="29" t="str">
        <f>_xlfn.XLOOKUP($B4618,mapping!$G$2:$G$5,mapping!$H$2:$H$5,,0)</f>
        <v>Senior</v>
      </c>
      <c r="O4618" s="29" t="str">
        <f>_xlfn.XLOOKUP($J4618,mapping!$D$2:$D$56,mapping!$E$2:$E$56,,0)</f>
        <v>United States</v>
      </c>
      <c r="P4618" s="29" t="str">
        <f>_xlfn.XLOOKUP($K4618,mapping!$P$2:$P$4,mapping!$Q$2:$Q$4,,0)</f>
        <v>Medium</v>
      </c>
      <c r="Q4618" s="29" t="str">
        <f>_xlfn.XLOOKUP($I4618,mapping!$M$2:$M$4,mapping!$N$2:$N$4,,0)</f>
        <v>On-site</v>
      </c>
    </row>
    <row r="4619" spans="1:17" x14ac:dyDescent="0.25">
      <c r="A4619" s="28">
        <v>2022</v>
      </c>
      <c r="B4619" s="29" t="s">
        <v>29</v>
      </c>
      <c r="C4619" s="29" t="s">
        <v>12</v>
      </c>
      <c r="D4619" s="29" t="s">
        <v>22</v>
      </c>
      <c r="E4619" s="28">
        <v>168000</v>
      </c>
      <c r="F4619" s="29" t="s">
        <v>14</v>
      </c>
      <c r="G4619" s="28">
        <v>168000</v>
      </c>
      <c r="H4619" s="29" t="s">
        <v>17</v>
      </c>
      <c r="I4619" s="28">
        <v>100</v>
      </c>
      <c r="J4619" s="29" t="s">
        <v>17</v>
      </c>
      <c r="K4619" s="29" t="s">
        <v>16</v>
      </c>
      <c r="L4619" s="29" t="str">
        <f>_xlfn.XLOOKUP($D4619,mapping!$B$2:$B$124,mapping!$A$2:$A$124,,0)</f>
        <v>Data Scientist</v>
      </c>
      <c r="M4619" s="29" t="str">
        <f>_xlfn.XLOOKUP($C4619,mapping!$J$2:$J$5,mapping!$K$2:$K$5,,0)</f>
        <v>Full-Time</v>
      </c>
      <c r="N4619" s="29" t="str">
        <f>_xlfn.XLOOKUP($B4619,mapping!$G$2:$G$5,mapping!$H$2:$H$5,,0)</f>
        <v>Junior</v>
      </c>
      <c r="O4619" s="29" t="str">
        <f>_xlfn.XLOOKUP($J4619,mapping!$D$2:$D$56,mapping!$E$2:$E$56,,0)</f>
        <v>United States</v>
      </c>
      <c r="P4619" s="29" t="str">
        <f>_xlfn.XLOOKUP($K4619,mapping!$P$2:$P$4,mapping!$Q$2:$Q$4,,0)</f>
        <v>Medium</v>
      </c>
      <c r="Q4619" s="29" t="str">
        <f>_xlfn.XLOOKUP($I4619,mapping!$M$2:$M$4,mapping!$N$2:$N$4,,0)</f>
        <v>Remote</v>
      </c>
    </row>
    <row r="4620" spans="1:17" x14ac:dyDescent="0.25">
      <c r="A4620" s="28">
        <v>2023</v>
      </c>
      <c r="B4620" s="29" t="s">
        <v>21</v>
      </c>
      <c r="C4620" s="29" t="s">
        <v>12</v>
      </c>
      <c r="D4620" s="29" t="s">
        <v>18</v>
      </c>
      <c r="E4620" s="28">
        <v>276000</v>
      </c>
      <c r="F4620" s="29" t="s">
        <v>14</v>
      </c>
      <c r="G4620" s="28">
        <v>276000</v>
      </c>
      <c r="H4620" s="29" t="s">
        <v>17</v>
      </c>
      <c r="I4620" s="28">
        <v>0</v>
      </c>
      <c r="J4620" s="29" t="s">
        <v>17</v>
      </c>
      <c r="K4620" s="29" t="s">
        <v>16</v>
      </c>
      <c r="L4620" s="29" t="str">
        <f>_xlfn.XLOOKUP($D4620,mapping!$B$2:$B$124,mapping!$A$2:$A$124,,0)</f>
        <v>Machine Learning Engineer</v>
      </c>
      <c r="M4620" s="29" t="str">
        <f>_xlfn.XLOOKUP($C4620,mapping!$J$2:$J$5,mapping!$K$2:$K$5,,0)</f>
        <v>Full-Time</v>
      </c>
      <c r="N4620" s="29" t="str">
        <f>_xlfn.XLOOKUP($B4620,mapping!$G$2:$G$5,mapping!$H$2:$H$5,,0)</f>
        <v>Senior</v>
      </c>
      <c r="O4620" s="29" t="str">
        <f>_xlfn.XLOOKUP($J4620,mapping!$D$2:$D$56,mapping!$E$2:$E$56,,0)</f>
        <v>United States</v>
      </c>
      <c r="P4620" s="29" t="str">
        <f>_xlfn.XLOOKUP($K4620,mapping!$P$2:$P$4,mapping!$Q$2:$Q$4,,0)</f>
        <v>Medium</v>
      </c>
      <c r="Q4620" s="29" t="str">
        <f>_xlfn.XLOOKUP($I4620,mapping!$M$2:$M$4,mapping!$N$2:$N$4,,0)</f>
        <v>On-site</v>
      </c>
    </row>
    <row r="4621" spans="1:17" x14ac:dyDescent="0.25">
      <c r="A4621" s="28">
        <v>2023</v>
      </c>
      <c r="B4621" s="29" t="s">
        <v>21</v>
      </c>
      <c r="C4621" s="29" t="s">
        <v>12</v>
      </c>
      <c r="D4621" s="29" t="s">
        <v>26</v>
      </c>
      <c r="E4621" s="28">
        <v>141600</v>
      </c>
      <c r="F4621" s="29" t="s">
        <v>14</v>
      </c>
      <c r="G4621" s="28">
        <v>141600</v>
      </c>
      <c r="H4621" s="29" t="s">
        <v>17</v>
      </c>
      <c r="I4621" s="28">
        <v>0</v>
      </c>
      <c r="J4621" s="29" t="s">
        <v>17</v>
      </c>
      <c r="K4621" s="29" t="s">
        <v>16</v>
      </c>
      <c r="L4621" s="29" t="str">
        <f>_xlfn.XLOOKUP($D4621,mapping!$B$2:$B$124,mapping!$A$2:$A$124,,0)</f>
        <v>Data Engineer</v>
      </c>
      <c r="M4621" s="29" t="str">
        <f>_xlfn.XLOOKUP($C4621,mapping!$J$2:$J$5,mapping!$K$2:$K$5,,0)</f>
        <v>Full-Time</v>
      </c>
      <c r="N4621" s="29" t="str">
        <f>_xlfn.XLOOKUP($B4621,mapping!$G$2:$G$5,mapping!$H$2:$H$5,,0)</f>
        <v>Senior</v>
      </c>
      <c r="O4621" s="29" t="str">
        <f>_xlfn.XLOOKUP($J4621,mapping!$D$2:$D$56,mapping!$E$2:$E$56,,0)</f>
        <v>United States</v>
      </c>
      <c r="P4621" s="29" t="str">
        <f>_xlfn.XLOOKUP($K4621,mapping!$P$2:$P$4,mapping!$Q$2:$Q$4,,0)</f>
        <v>Medium</v>
      </c>
      <c r="Q4621" s="29" t="str">
        <f>_xlfn.XLOOKUP($I4621,mapping!$M$2:$M$4,mapping!$N$2:$N$4,,0)</f>
        <v>On-site</v>
      </c>
    </row>
    <row r="4622" spans="1:17" x14ac:dyDescent="0.25">
      <c r="A4622" s="28">
        <v>2023</v>
      </c>
      <c r="B4622" s="29" t="s">
        <v>29</v>
      </c>
      <c r="C4622" s="29" t="s">
        <v>12</v>
      </c>
      <c r="D4622" s="29" t="s">
        <v>13</v>
      </c>
      <c r="E4622" s="28">
        <v>90000</v>
      </c>
      <c r="F4622" s="29" t="s">
        <v>14</v>
      </c>
      <c r="G4622" s="28">
        <v>90000</v>
      </c>
      <c r="H4622" s="29" t="s">
        <v>17</v>
      </c>
      <c r="I4622" s="28">
        <v>0</v>
      </c>
      <c r="J4622" s="29" t="s">
        <v>17</v>
      </c>
      <c r="K4622" s="29" t="s">
        <v>16</v>
      </c>
      <c r="L4622" s="29" t="str">
        <f>_xlfn.XLOOKUP($D4622,mapping!$B$2:$B$124,mapping!$A$2:$A$124,,0)</f>
        <v>Data Analyst</v>
      </c>
      <c r="M4622" s="29" t="str">
        <f>_xlfn.XLOOKUP($C4622,mapping!$J$2:$J$5,mapping!$K$2:$K$5,,0)</f>
        <v>Full-Time</v>
      </c>
      <c r="N4622" s="29" t="str">
        <f>_xlfn.XLOOKUP($B4622,mapping!$G$2:$G$5,mapping!$H$2:$H$5,,0)</f>
        <v>Junior</v>
      </c>
      <c r="O4622" s="29" t="str">
        <f>_xlfn.XLOOKUP($J4622,mapping!$D$2:$D$56,mapping!$E$2:$E$56,,0)</f>
        <v>United States</v>
      </c>
      <c r="P4622" s="29" t="str">
        <f>_xlfn.XLOOKUP($K4622,mapping!$P$2:$P$4,mapping!$Q$2:$Q$4,,0)</f>
        <v>Medium</v>
      </c>
      <c r="Q4622" s="29" t="str">
        <f>_xlfn.XLOOKUP($I4622,mapping!$M$2:$M$4,mapping!$N$2:$N$4,,0)</f>
        <v>On-site</v>
      </c>
    </row>
    <row r="4623" spans="1:17" x14ac:dyDescent="0.25">
      <c r="A4623" s="28">
        <v>2024</v>
      </c>
      <c r="B4623" s="29" t="s">
        <v>21</v>
      </c>
      <c r="C4623" s="29" t="s">
        <v>12</v>
      </c>
      <c r="D4623" s="29" t="s">
        <v>34</v>
      </c>
      <c r="E4623" s="28">
        <v>192700</v>
      </c>
      <c r="F4623" s="29" t="s">
        <v>14</v>
      </c>
      <c r="G4623" s="28">
        <v>192700</v>
      </c>
      <c r="H4623" s="29" t="s">
        <v>17</v>
      </c>
      <c r="I4623" s="28">
        <v>0</v>
      </c>
      <c r="J4623" s="29" t="s">
        <v>17</v>
      </c>
      <c r="K4623" s="29" t="s">
        <v>16</v>
      </c>
      <c r="L4623" s="29" t="str">
        <f>_xlfn.XLOOKUP($D4623,mapping!$B$2:$B$124,mapping!$A$2:$A$124,,0)</f>
        <v>Researcher</v>
      </c>
      <c r="M4623" s="29" t="str">
        <f>_xlfn.XLOOKUP($C4623,mapping!$J$2:$J$5,mapping!$K$2:$K$5,,0)</f>
        <v>Full-Time</v>
      </c>
      <c r="N4623" s="29" t="str">
        <f>_xlfn.XLOOKUP($B4623,mapping!$G$2:$G$5,mapping!$H$2:$H$5,,0)</f>
        <v>Senior</v>
      </c>
      <c r="O4623" s="29" t="str">
        <f>_xlfn.XLOOKUP($J4623,mapping!$D$2:$D$56,mapping!$E$2:$E$56,,0)</f>
        <v>United States</v>
      </c>
      <c r="P4623" s="29" t="str">
        <f>_xlfn.XLOOKUP($K4623,mapping!$P$2:$P$4,mapping!$Q$2:$Q$4,,0)</f>
        <v>Medium</v>
      </c>
      <c r="Q4623" s="29" t="str">
        <f>_xlfn.XLOOKUP($I4623,mapping!$M$2:$M$4,mapping!$N$2:$N$4,,0)</f>
        <v>On-site</v>
      </c>
    </row>
    <row r="4624" spans="1:17" x14ac:dyDescent="0.25">
      <c r="A4624" s="28">
        <v>2022</v>
      </c>
      <c r="B4624" s="29" t="s">
        <v>11</v>
      </c>
      <c r="C4624" s="29" t="s">
        <v>12</v>
      </c>
      <c r="D4624" s="29" t="s">
        <v>22</v>
      </c>
      <c r="E4624" s="28">
        <v>120000</v>
      </c>
      <c r="F4624" s="29" t="s">
        <v>185</v>
      </c>
      <c r="G4624" s="28">
        <v>83171</v>
      </c>
      <c r="H4624" s="29" t="s">
        <v>15</v>
      </c>
      <c r="I4624" s="28">
        <v>0</v>
      </c>
      <c r="J4624" s="29" t="s">
        <v>15</v>
      </c>
      <c r="K4624" s="29" t="s">
        <v>33</v>
      </c>
      <c r="L4624" s="29" t="str">
        <f>_xlfn.XLOOKUP($D4624,mapping!$B$2:$B$124,mapping!$A$2:$A$124,,0)</f>
        <v>Data Scientist</v>
      </c>
      <c r="M4624" s="29" t="str">
        <f>_xlfn.XLOOKUP($C4624,mapping!$J$2:$J$5,mapping!$K$2:$K$5,,0)</f>
        <v>Full-Time</v>
      </c>
      <c r="N4624" s="29" t="str">
        <f>_xlfn.XLOOKUP($B4624,mapping!$G$2:$G$5,mapping!$H$2:$H$5,,0)</f>
        <v>Mid-Level</v>
      </c>
      <c r="O4624" s="29" t="str">
        <f>_xlfn.XLOOKUP($J4624,mapping!$D$2:$D$56,mapping!$E$2:$E$56,,0)</f>
        <v>Australia</v>
      </c>
      <c r="P4624" s="29" t="str">
        <f>_xlfn.XLOOKUP($K4624,mapping!$P$2:$P$4,mapping!$Q$2:$Q$4,,0)</f>
        <v>Large</v>
      </c>
      <c r="Q4624" s="29" t="str">
        <f>_xlfn.XLOOKUP($I4624,mapping!$M$2:$M$4,mapping!$N$2:$N$4,,0)</f>
        <v>On-site</v>
      </c>
    </row>
    <row r="4625" spans="1:17" x14ac:dyDescent="0.25">
      <c r="A4625" s="28">
        <v>2023</v>
      </c>
      <c r="B4625" s="29" t="s">
        <v>29</v>
      </c>
      <c r="C4625" s="29" t="s">
        <v>12</v>
      </c>
      <c r="D4625" s="29" t="s">
        <v>69</v>
      </c>
      <c r="E4625" s="28">
        <v>149800</v>
      </c>
      <c r="F4625" s="29" t="s">
        <v>14</v>
      </c>
      <c r="G4625" s="28">
        <v>149800</v>
      </c>
      <c r="H4625" s="29" t="s">
        <v>17</v>
      </c>
      <c r="I4625" s="28">
        <v>0</v>
      </c>
      <c r="J4625" s="29" t="s">
        <v>17</v>
      </c>
      <c r="K4625" s="29" t="s">
        <v>16</v>
      </c>
      <c r="L4625" s="29" t="str">
        <f>_xlfn.XLOOKUP($D4625,mapping!$B$2:$B$124,mapping!$A$2:$A$124,,0)</f>
        <v>Data Manager</v>
      </c>
      <c r="M4625" s="29" t="str">
        <f>_xlfn.XLOOKUP($C4625,mapping!$J$2:$J$5,mapping!$K$2:$K$5,,0)</f>
        <v>Full-Time</v>
      </c>
      <c r="N4625" s="29" t="str">
        <f>_xlfn.XLOOKUP($B4625,mapping!$G$2:$G$5,mapping!$H$2:$H$5,,0)</f>
        <v>Junior</v>
      </c>
      <c r="O4625" s="29" t="str">
        <f>_xlfn.XLOOKUP($J4625,mapping!$D$2:$D$56,mapping!$E$2:$E$56,,0)</f>
        <v>United States</v>
      </c>
      <c r="P4625" s="29" t="str">
        <f>_xlfn.XLOOKUP($K4625,mapping!$P$2:$P$4,mapping!$Q$2:$Q$4,,0)</f>
        <v>Medium</v>
      </c>
      <c r="Q4625" s="29" t="str">
        <f>_xlfn.XLOOKUP($I4625,mapping!$M$2:$M$4,mapping!$N$2:$N$4,,0)</f>
        <v>On-site</v>
      </c>
    </row>
    <row r="4626" spans="1:17" x14ac:dyDescent="0.25">
      <c r="A4626" s="28">
        <v>2023</v>
      </c>
      <c r="B4626" s="29" t="s">
        <v>21</v>
      </c>
      <c r="C4626" s="29" t="s">
        <v>12</v>
      </c>
      <c r="D4626" s="29" t="s">
        <v>22</v>
      </c>
      <c r="E4626" s="28">
        <v>139500</v>
      </c>
      <c r="F4626" s="29" t="s">
        <v>14</v>
      </c>
      <c r="G4626" s="28">
        <v>139500</v>
      </c>
      <c r="H4626" s="29" t="s">
        <v>17</v>
      </c>
      <c r="I4626" s="28">
        <v>0</v>
      </c>
      <c r="J4626" s="29" t="s">
        <v>17</v>
      </c>
      <c r="K4626" s="29" t="s">
        <v>16</v>
      </c>
      <c r="L4626" s="29" t="str">
        <f>_xlfn.XLOOKUP($D4626,mapping!$B$2:$B$124,mapping!$A$2:$A$124,,0)</f>
        <v>Data Scientist</v>
      </c>
      <c r="M4626" s="29" t="str">
        <f>_xlfn.XLOOKUP($C4626,mapping!$J$2:$J$5,mapping!$K$2:$K$5,,0)</f>
        <v>Full-Time</v>
      </c>
      <c r="N4626" s="29" t="str">
        <f>_xlfn.XLOOKUP($B4626,mapping!$G$2:$G$5,mapping!$H$2:$H$5,,0)</f>
        <v>Senior</v>
      </c>
      <c r="O4626" s="29" t="str">
        <f>_xlfn.XLOOKUP($J4626,mapping!$D$2:$D$56,mapping!$E$2:$E$56,,0)</f>
        <v>United States</v>
      </c>
      <c r="P4626" s="29" t="str">
        <f>_xlfn.XLOOKUP($K4626,mapping!$P$2:$P$4,mapping!$Q$2:$Q$4,,0)</f>
        <v>Medium</v>
      </c>
      <c r="Q4626" s="29" t="str">
        <f>_xlfn.XLOOKUP($I4626,mapping!$M$2:$M$4,mapping!$N$2:$N$4,,0)</f>
        <v>On-site</v>
      </c>
    </row>
    <row r="4627" spans="1:17" x14ac:dyDescent="0.25">
      <c r="A4627" s="28">
        <v>2024</v>
      </c>
      <c r="B4627" s="29" t="s">
        <v>25</v>
      </c>
      <c r="C4627" s="29" t="s">
        <v>12</v>
      </c>
      <c r="D4627" s="29" t="s">
        <v>57</v>
      </c>
      <c r="E4627" s="28">
        <v>220000</v>
      </c>
      <c r="F4627" s="29" t="s">
        <v>14</v>
      </c>
      <c r="G4627" s="28">
        <v>220000</v>
      </c>
      <c r="H4627" s="29" t="s">
        <v>17</v>
      </c>
      <c r="I4627" s="28">
        <v>100</v>
      </c>
      <c r="J4627" s="29" t="s">
        <v>17</v>
      </c>
      <c r="K4627" s="29" t="s">
        <v>16</v>
      </c>
      <c r="L4627" s="29" t="str">
        <f>_xlfn.XLOOKUP($D4627,mapping!$B$2:$B$124,mapping!$A$2:$A$124,,0)</f>
        <v>Data Scientist</v>
      </c>
      <c r="M4627" s="29" t="str">
        <f>_xlfn.XLOOKUP($C4627,mapping!$J$2:$J$5,mapping!$K$2:$K$5,,0)</f>
        <v>Full-Time</v>
      </c>
      <c r="N4627" s="29" t="str">
        <f>_xlfn.XLOOKUP($B4627,mapping!$G$2:$G$5,mapping!$H$2:$H$5,,0)</f>
        <v>Executive</v>
      </c>
      <c r="O4627" s="29" t="str">
        <f>_xlfn.XLOOKUP($J4627,mapping!$D$2:$D$56,mapping!$E$2:$E$56,,0)</f>
        <v>United States</v>
      </c>
      <c r="P4627" s="29" t="str">
        <f>_xlfn.XLOOKUP($K4627,mapping!$P$2:$P$4,mapping!$Q$2:$Q$4,,0)</f>
        <v>Medium</v>
      </c>
      <c r="Q4627" s="29" t="str">
        <f>_xlfn.XLOOKUP($I4627,mapping!$M$2:$M$4,mapping!$N$2:$N$4,,0)</f>
        <v>Remote</v>
      </c>
    </row>
    <row r="4628" spans="1:17" x14ac:dyDescent="0.25">
      <c r="A4628" s="28">
        <v>2023</v>
      </c>
      <c r="B4628" s="29" t="s">
        <v>21</v>
      </c>
      <c r="C4628" s="29" t="s">
        <v>12</v>
      </c>
      <c r="D4628" s="29" t="s">
        <v>18</v>
      </c>
      <c r="E4628" s="28">
        <v>245700</v>
      </c>
      <c r="F4628" s="29" t="s">
        <v>14</v>
      </c>
      <c r="G4628" s="28">
        <v>245700</v>
      </c>
      <c r="H4628" s="29" t="s">
        <v>17</v>
      </c>
      <c r="I4628" s="28">
        <v>0</v>
      </c>
      <c r="J4628" s="29" t="s">
        <v>17</v>
      </c>
      <c r="K4628" s="29" t="s">
        <v>16</v>
      </c>
      <c r="L4628" s="29" t="str">
        <f>_xlfn.XLOOKUP($D4628,mapping!$B$2:$B$124,mapping!$A$2:$A$124,,0)</f>
        <v>Machine Learning Engineer</v>
      </c>
      <c r="M4628" s="29" t="str">
        <f>_xlfn.XLOOKUP($C4628,mapping!$J$2:$J$5,mapping!$K$2:$K$5,,0)</f>
        <v>Full-Time</v>
      </c>
      <c r="N4628" s="29" t="str">
        <f>_xlfn.XLOOKUP($B4628,mapping!$G$2:$G$5,mapping!$H$2:$H$5,,0)</f>
        <v>Senior</v>
      </c>
      <c r="O4628" s="29" t="str">
        <f>_xlfn.XLOOKUP($J4628,mapping!$D$2:$D$56,mapping!$E$2:$E$56,,0)</f>
        <v>United States</v>
      </c>
      <c r="P4628" s="29" t="str">
        <f>_xlfn.XLOOKUP($K4628,mapping!$P$2:$P$4,mapping!$Q$2:$Q$4,,0)</f>
        <v>Medium</v>
      </c>
      <c r="Q4628" s="29" t="str">
        <f>_xlfn.XLOOKUP($I4628,mapping!$M$2:$M$4,mapping!$N$2:$N$4,,0)</f>
        <v>On-site</v>
      </c>
    </row>
    <row r="4629" spans="1:17" x14ac:dyDescent="0.25">
      <c r="A4629" s="28">
        <v>2022</v>
      </c>
      <c r="B4629" s="29" t="s">
        <v>21</v>
      </c>
      <c r="C4629" s="29" t="s">
        <v>12</v>
      </c>
      <c r="D4629" s="29" t="s">
        <v>108</v>
      </c>
      <c r="E4629" s="28">
        <v>124270</v>
      </c>
      <c r="F4629" s="29" t="s">
        <v>14</v>
      </c>
      <c r="G4629" s="28">
        <v>124270</v>
      </c>
      <c r="H4629" s="29" t="s">
        <v>17</v>
      </c>
      <c r="I4629" s="28">
        <v>100</v>
      </c>
      <c r="J4629" s="29" t="s">
        <v>17</v>
      </c>
      <c r="K4629" s="29" t="s">
        <v>16</v>
      </c>
      <c r="L4629" s="29" t="str">
        <f>_xlfn.XLOOKUP($D4629,mapping!$B$2:$B$124,mapping!$A$2:$A$124,,0)</f>
        <v>Data Engineer</v>
      </c>
      <c r="M4629" s="29" t="str">
        <f>_xlfn.XLOOKUP($C4629,mapping!$J$2:$J$5,mapping!$K$2:$K$5,,0)</f>
        <v>Full-Time</v>
      </c>
      <c r="N4629" s="29" t="str">
        <f>_xlfn.XLOOKUP($B4629,mapping!$G$2:$G$5,mapping!$H$2:$H$5,,0)</f>
        <v>Senior</v>
      </c>
      <c r="O4629" s="29" t="str">
        <f>_xlfn.XLOOKUP($J4629,mapping!$D$2:$D$56,mapping!$E$2:$E$56,,0)</f>
        <v>United States</v>
      </c>
      <c r="P4629" s="29" t="str">
        <f>_xlfn.XLOOKUP($K4629,mapping!$P$2:$P$4,mapping!$Q$2:$Q$4,,0)</f>
        <v>Medium</v>
      </c>
      <c r="Q4629" s="29" t="str">
        <f>_xlfn.XLOOKUP($I4629,mapping!$M$2:$M$4,mapping!$N$2:$N$4,,0)</f>
        <v>Remote</v>
      </c>
    </row>
    <row r="4630" spans="1:17" x14ac:dyDescent="0.25">
      <c r="A4630" s="28">
        <v>2023</v>
      </c>
      <c r="B4630" s="29" t="s">
        <v>11</v>
      </c>
      <c r="C4630" s="29" t="s">
        <v>12</v>
      </c>
      <c r="D4630" s="29" t="s">
        <v>31</v>
      </c>
      <c r="E4630" s="28">
        <v>190000</v>
      </c>
      <c r="F4630" s="29" t="s">
        <v>14</v>
      </c>
      <c r="G4630" s="28">
        <v>190000</v>
      </c>
      <c r="H4630" s="29" t="s">
        <v>45</v>
      </c>
      <c r="I4630" s="28">
        <v>100</v>
      </c>
      <c r="J4630" s="29" t="s">
        <v>45</v>
      </c>
      <c r="K4630" s="29" t="s">
        <v>16</v>
      </c>
      <c r="L4630" s="29" t="str">
        <f>_xlfn.XLOOKUP($D4630,mapping!$B$2:$B$124,mapping!$A$2:$A$124,,0)</f>
        <v>Analytics Engineer</v>
      </c>
      <c r="M4630" s="29" t="str">
        <f>_xlfn.XLOOKUP($C4630,mapping!$J$2:$J$5,mapping!$K$2:$K$5,,0)</f>
        <v>Full-Time</v>
      </c>
      <c r="N4630" s="29" t="str">
        <f>_xlfn.XLOOKUP($B4630,mapping!$G$2:$G$5,mapping!$H$2:$H$5,,0)</f>
        <v>Mid-Level</v>
      </c>
      <c r="O4630" s="29" t="str">
        <f>_xlfn.XLOOKUP($J4630,mapping!$D$2:$D$56,mapping!$E$2:$E$56,,0)</f>
        <v>Canada</v>
      </c>
      <c r="P4630" s="29" t="str">
        <f>_xlfn.XLOOKUP($K4630,mapping!$P$2:$P$4,mapping!$Q$2:$Q$4,,0)</f>
        <v>Medium</v>
      </c>
      <c r="Q4630" s="29" t="str">
        <f>_xlfn.XLOOKUP($I4630,mapping!$M$2:$M$4,mapping!$N$2:$N$4,,0)</f>
        <v>Remote</v>
      </c>
    </row>
    <row r="4631" spans="1:17" x14ac:dyDescent="0.25">
      <c r="A4631" s="28">
        <v>2024</v>
      </c>
      <c r="B4631" s="29" t="s">
        <v>21</v>
      </c>
      <c r="C4631" s="29" t="s">
        <v>12</v>
      </c>
      <c r="D4631" s="29" t="s">
        <v>50</v>
      </c>
      <c r="E4631" s="28">
        <v>90000</v>
      </c>
      <c r="F4631" s="29" t="s">
        <v>14</v>
      </c>
      <c r="G4631" s="28">
        <v>90000</v>
      </c>
      <c r="H4631" s="29" t="s">
        <v>17</v>
      </c>
      <c r="I4631" s="28">
        <v>0</v>
      </c>
      <c r="J4631" s="29" t="s">
        <v>17</v>
      </c>
      <c r="K4631" s="29" t="s">
        <v>16</v>
      </c>
      <c r="L4631" s="29" t="str">
        <f>_xlfn.XLOOKUP($D4631,mapping!$B$2:$B$124,mapping!$A$2:$A$124,,0)</f>
        <v>Machine Learning Engineer</v>
      </c>
      <c r="M4631" s="29" t="str">
        <f>_xlfn.XLOOKUP($C4631,mapping!$J$2:$J$5,mapping!$K$2:$K$5,,0)</f>
        <v>Full-Time</v>
      </c>
      <c r="N4631" s="29" t="str">
        <f>_xlfn.XLOOKUP($B4631,mapping!$G$2:$G$5,mapping!$H$2:$H$5,,0)</f>
        <v>Senior</v>
      </c>
      <c r="O4631" s="29" t="str">
        <f>_xlfn.XLOOKUP($J4631,mapping!$D$2:$D$56,mapping!$E$2:$E$56,,0)</f>
        <v>United States</v>
      </c>
      <c r="P4631" s="29" t="str">
        <f>_xlfn.XLOOKUP($K4631,mapping!$P$2:$P$4,mapping!$Q$2:$Q$4,,0)</f>
        <v>Medium</v>
      </c>
      <c r="Q4631" s="29" t="str">
        <f>_xlfn.XLOOKUP($I4631,mapping!$M$2:$M$4,mapping!$N$2:$N$4,,0)</f>
        <v>On-site</v>
      </c>
    </row>
    <row r="4632" spans="1:17" x14ac:dyDescent="0.25">
      <c r="A4632" s="28">
        <v>2023</v>
      </c>
      <c r="B4632" s="29" t="s">
        <v>21</v>
      </c>
      <c r="C4632" s="29" t="s">
        <v>12</v>
      </c>
      <c r="D4632" s="29" t="s">
        <v>13</v>
      </c>
      <c r="E4632" s="28">
        <v>100000</v>
      </c>
      <c r="F4632" s="29" t="s">
        <v>14</v>
      </c>
      <c r="G4632" s="28">
        <v>100000</v>
      </c>
      <c r="H4632" s="29" t="s">
        <v>17</v>
      </c>
      <c r="I4632" s="28">
        <v>100</v>
      </c>
      <c r="J4632" s="29" t="s">
        <v>17</v>
      </c>
      <c r="K4632" s="29" t="s">
        <v>16</v>
      </c>
      <c r="L4632" s="29" t="str">
        <f>_xlfn.XLOOKUP($D4632,mapping!$B$2:$B$124,mapping!$A$2:$A$124,,0)</f>
        <v>Data Analyst</v>
      </c>
      <c r="M4632" s="29" t="str">
        <f>_xlfn.XLOOKUP($C4632,mapping!$J$2:$J$5,mapping!$K$2:$K$5,,0)</f>
        <v>Full-Time</v>
      </c>
      <c r="N4632" s="29" t="str">
        <f>_xlfn.XLOOKUP($B4632,mapping!$G$2:$G$5,mapping!$H$2:$H$5,,0)</f>
        <v>Senior</v>
      </c>
      <c r="O4632" s="29" t="str">
        <f>_xlfn.XLOOKUP($J4632,mapping!$D$2:$D$56,mapping!$E$2:$E$56,,0)</f>
        <v>United States</v>
      </c>
      <c r="P4632" s="29" t="str">
        <f>_xlfn.XLOOKUP($K4632,mapping!$P$2:$P$4,mapping!$Q$2:$Q$4,,0)</f>
        <v>Medium</v>
      </c>
      <c r="Q4632" s="29" t="str">
        <f>_xlfn.XLOOKUP($I4632,mapping!$M$2:$M$4,mapping!$N$2:$N$4,,0)</f>
        <v>Remote</v>
      </c>
    </row>
    <row r="4633" spans="1:17" x14ac:dyDescent="0.25">
      <c r="A4633" s="28">
        <v>2023</v>
      </c>
      <c r="B4633" s="29" t="s">
        <v>21</v>
      </c>
      <c r="C4633" s="29" t="s">
        <v>12</v>
      </c>
      <c r="D4633" s="29" t="s">
        <v>18</v>
      </c>
      <c r="E4633" s="28">
        <v>113400</v>
      </c>
      <c r="F4633" s="29" t="s">
        <v>14</v>
      </c>
      <c r="G4633" s="28">
        <v>113400</v>
      </c>
      <c r="H4633" s="29" t="s">
        <v>17</v>
      </c>
      <c r="I4633" s="28">
        <v>100</v>
      </c>
      <c r="J4633" s="29" t="s">
        <v>17</v>
      </c>
      <c r="K4633" s="29" t="s">
        <v>16</v>
      </c>
      <c r="L4633" s="29" t="str">
        <f>_xlfn.XLOOKUP($D4633,mapping!$B$2:$B$124,mapping!$A$2:$A$124,,0)</f>
        <v>Machine Learning Engineer</v>
      </c>
      <c r="M4633" s="29" t="str">
        <f>_xlfn.XLOOKUP($C4633,mapping!$J$2:$J$5,mapping!$K$2:$K$5,,0)</f>
        <v>Full-Time</v>
      </c>
      <c r="N4633" s="29" t="str">
        <f>_xlfn.XLOOKUP($B4633,mapping!$G$2:$G$5,mapping!$H$2:$H$5,,0)</f>
        <v>Senior</v>
      </c>
      <c r="O4633" s="29" t="str">
        <f>_xlfn.XLOOKUP($J4633,mapping!$D$2:$D$56,mapping!$E$2:$E$56,,0)</f>
        <v>United States</v>
      </c>
      <c r="P4633" s="29" t="str">
        <f>_xlfn.XLOOKUP($K4633,mapping!$P$2:$P$4,mapping!$Q$2:$Q$4,,0)</f>
        <v>Medium</v>
      </c>
      <c r="Q4633" s="29" t="str">
        <f>_xlfn.XLOOKUP($I4633,mapping!$M$2:$M$4,mapping!$N$2:$N$4,,0)</f>
        <v>Remote</v>
      </c>
    </row>
    <row r="4634" spans="1:17" x14ac:dyDescent="0.25">
      <c r="A4634" s="28">
        <v>2024</v>
      </c>
      <c r="B4634" s="29" t="s">
        <v>21</v>
      </c>
      <c r="C4634" s="29" t="s">
        <v>12</v>
      </c>
      <c r="D4634" s="29" t="s">
        <v>22</v>
      </c>
      <c r="E4634" s="28">
        <v>191027</v>
      </c>
      <c r="F4634" s="29" t="s">
        <v>14</v>
      </c>
      <c r="G4634" s="28">
        <v>191027</v>
      </c>
      <c r="H4634" s="29" t="s">
        <v>17</v>
      </c>
      <c r="I4634" s="28">
        <v>0</v>
      </c>
      <c r="J4634" s="29" t="s">
        <v>17</v>
      </c>
      <c r="K4634" s="29" t="s">
        <v>16</v>
      </c>
      <c r="L4634" s="29" t="str">
        <f>_xlfn.XLOOKUP($D4634,mapping!$B$2:$B$124,mapping!$A$2:$A$124,,0)</f>
        <v>Data Scientist</v>
      </c>
      <c r="M4634" s="29" t="str">
        <f>_xlfn.XLOOKUP($C4634,mapping!$J$2:$J$5,mapping!$K$2:$K$5,,0)</f>
        <v>Full-Time</v>
      </c>
      <c r="N4634" s="29" t="str">
        <f>_xlfn.XLOOKUP($B4634,mapping!$G$2:$G$5,mapping!$H$2:$H$5,,0)</f>
        <v>Senior</v>
      </c>
      <c r="O4634" s="29" t="str">
        <f>_xlfn.XLOOKUP($J4634,mapping!$D$2:$D$56,mapping!$E$2:$E$56,,0)</f>
        <v>United States</v>
      </c>
      <c r="P4634" s="29" t="str">
        <f>_xlfn.XLOOKUP($K4634,mapping!$P$2:$P$4,mapping!$Q$2:$Q$4,,0)</f>
        <v>Medium</v>
      </c>
      <c r="Q4634" s="29" t="str">
        <f>_xlfn.XLOOKUP($I4634,mapping!$M$2:$M$4,mapping!$N$2:$N$4,,0)</f>
        <v>On-site</v>
      </c>
    </row>
    <row r="4635" spans="1:17" x14ac:dyDescent="0.25">
      <c r="A4635" s="28">
        <v>2023</v>
      </c>
      <c r="B4635" s="29" t="s">
        <v>21</v>
      </c>
      <c r="C4635" s="29" t="s">
        <v>12</v>
      </c>
      <c r="D4635" s="29" t="s">
        <v>40</v>
      </c>
      <c r="E4635" s="28">
        <v>132320</v>
      </c>
      <c r="F4635" s="29" t="s">
        <v>14</v>
      </c>
      <c r="G4635" s="28">
        <v>132320</v>
      </c>
      <c r="H4635" s="29" t="s">
        <v>17</v>
      </c>
      <c r="I4635" s="28">
        <v>100</v>
      </c>
      <c r="J4635" s="29" t="s">
        <v>17</v>
      </c>
      <c r="K4635" s="29" t="s">
        <v>16</v>
      </c>
      <c r="L4635" s="29" t="str">
        <f>_xlfn.XLOOKUP($D4635,mapping!$B$2:$B$124,mapping!$A$2:$A$124,,0)</f>
        <v>Business Intelligence</v>
      </c>
      <c r="M4635" s="29" t="str">
        <f>_xlfn.XLOOKUP($C4635,mapping!$J$2:$J$5,mapping!$K$2:$K$5,,0)</f>
        <v>Full-Time</v>
      </c>
      <c r="N4635" s="29" t="str">
        <f>_xlfn.XLOOKUP($B4635,mapping!$G$2:$G$5,mapping!$H$2:$H$5,,0)</f>
        <v>Senior</v>
      </c>
      <c r="O4635" s="29" t="str">
        <f>_xlfn.XLOOKUP($J4635,mapping!$D$2:$D$56,mapping!$E$2:$E$56,,0)</f>
        <v>United States</v>
      </c>
      <c r="P4635" s="29" t="str">
        <f>_xlfn.XLOOKUP($K4635,mapping!$P$2:$P$4,mapping!$Q$2:$Q$4,,0)</f>
        <v>Medium</v>
      </c>
      <c r="Q4635" s="29" t="str">
        <f>_xlfn.XLOOKUP($I4635,mapping!$M$2:$M$4,mapping!$N$2:$N$4,,0)</f>
        <v>Remote</v>
      </c>
    </row>
    <row r="4636" spans="1:17" x14ac:dyDescent="0.25">
      <c r="A4636" s="28">
        <v>2023</v>
      </c>
      <c r="B4636" s="29" t="s">
        <v>21</v>
      </c>
      <c r="C4636" s="29" t="s">
        <v>12</v>
      </c>
      <c r="D4636" s="29" t="s">
        <v>22</v>
      </c>
      <c r="E4636" s="28">
        <v>172500</v>
      </c>
      <c r="F4636" s="29" t="s">
        <v>14</v>
      </c>
      <c r="G4636" s="28">
        <v>172500</v>
      </c>
      <c r="H4636" s="29" t="s">
        <v>17</v>
      </c>
      <c r="I4636" s="28">
        <v>0</v>
      </c>
      <c r="J4636" s="29" t="s">
        <v>17</v>
      </c>
      <c r="K4636" s="29" t="s">
        <v>16</v>
      </c>
      <c r="L4636" s="29" t="str">
        <f>_xlfn.XLOOKUP($D4636,mapping!$B$2:$B$124,mapping!$A$2:$A$124,,0)</f>
        <v>Data Scientist</v>
      </c>
      <c r="M4636" s="29" t="str">
        <f>_xlfn.XLOOKUP($C4636,mapping!$J$2:$J$5,mapping!$K$2:$K$5,,0)</f>
        <v>Full-Time</v>
      </c>
      <c r="N4636" s="29" t="str">
        <f>_xlfn.XLOOKUP($B4636,mapping!$G$2:$G$5,mapping!$H$2:$H$5,,0)</f>
        <v>Senior</v>
      </c>
      <c r="O4636" s="29" t="str">
        <f>_xlfn.XLOOKUP($J4636,mapping!$D$2:$D$56,mapping!$E$2:$E$56,,0)</f>
        <v>United States</v>
      </c>
      <c r="P4636" s="29" t="str">
        <f>_xlfn.XLOOKUP($K4636,mapping!$P$2:$P$4,mapping!$Q$2:$Q$4,,0)</f>
        <v>Medium</v>
      </c>
      <c r="Q4636" s="29" t="str">
        <f>_xlfn.XLOOKUP($I4636,mapping!$M$2:$M$4,mapping!$N$2:$N$4,,0)</f>
        <v>On-site</v>
      </c>
    </row>
    <row r="4637" spans="1:17" x14ac:dyDescent="0.25">
      <c r="A4637" s="28">
        <v>2023</v>
      </c>
      <c r="B4637" s="29" t="s">
        <v>21</v>
      </c>
      <c r="C4637" s="29" t="s">
        <v>12</v>
      </c>
      <c r="D4637" s="29" t="s">
        <v>18</v>
      </c>
      <c r="E4637" s="28">
        <v>247500</v>
      </c>
      <c r="F4637" s="29" t="s">
        <v>14</v>
      </c>
      <c r="G4637" s="28">
        <v>247500</v>
      </c>
      <c r="H4637" s="29" t="s">
        <v>17</v>
      </c>
      <c r="I4637" s="28">
        <v>0</v>
      </c>
      <c r="J4637" s="29" t="s">
        <v>17</v>
      </c>
      <c r="K4637" s="29" t="s">
        <v>16</v>
      </c>
      <c r="L4637" s="29" t="str">
        <f>_xlfn.XLOOKUP($D4637,mapping!$B$2:$B$124,mapping!$A$2:$A$124,,0)</f>
        <v>Machine Learning Engineer</v>
      </c>
      <c r="M4637" s="29" t="str">
        <f>_xlfn.XLOOKUP($C4637,mapping!$J$2:$J$5,mapping!$K$2:$K$5,,0)</f>
        <v>Full-Time</v>
      </c>
      <c r="N4637" s="29" t="str">
        <f>_xlfn.XLOOKUP($B4637,mapping!$G$2:$G$5,mapping!$H$2:$H$5,,0)</f>
        <v>Senior</v>
      </c>
      <c r="O4637" s="29" t="str">
        <f>_xlfn.XLOOKUP($J4637,mapping!$D$2:$D$56,mapping!$E$2:$E$56,,0)</f>
        <v>United States</v>
      </c>
      <c r="P4637" s="29" t="str">
        <f>_xlfn.XLOOKUP($K4637,mapping!$P$2:$P$4,mapping!$Q$2:$Q$4,,0)</f>
        <v>Medium</v>
      </c>
      <c r="Q4637" s="29" t="str">
        <f>_xlfn.XLOOKUP($I4637,mapping!$M$2:$M$4,mapping!$N$2:$N$4,,0)</f>
        <v>On-site</v>
      </c>
    </row>
    <row r="4638" spans="1:17" x14ac:dyDescent="0.25">
      <c r="A4638" s="28">
        <v>2023</v>
      </c>
      <c r="B4638" s="29" t="s">
        <v>11</v>
      </c>
      <c r="C4638" s="29" t="s">
        <v>12</v>
      </c>
      <c r="D4638" s="29" t="s">
        <v>13</v>
      </c>
      <c r="E4638" s="28">
        <v>50000</v>
      </c>
      <c r="F4638" s="29" t="s">
        <v>14</v>
      </c>
      <c r="G4638" s="28">
        <v>50000</v>
      </c>
      <c r="H4638" s="29" t="s">
        <v>17</v>
      </c>
      <c r="I4638" s="28">
        <v>0</v>
      </c>
      <c r="J4638" s="29" t="s">
        <v>17</v>
      </c>
      <c r="K4638" s="29" t="s">
        <v>16</v>
      </c>
      <c r="L4638" s="29" t="str">
        <f>_xlfn.XLOOKUP($D4638,mapping!$B$2:$B$124,mapping!$A$2:$A$124,,0)</f>
        <v>Data Analyst</v>
      </c>
      <c r="M4638" s="29" t="str">
        <f>_xlfn.XLOOKUP($C4638,mapping!$J$2:$J$5,mapping!$K$2:$K$5,,0)</f>
        <v>Full-Time</v>
      </c>
      <c r="N4638" s="29" t="str">
        <f>_xlfn.XLOOKUP($B4638,mapping!$G$2:$G$5,mapping!$H$2:$H$5,,0)</f>
        <v>Mid-Level</v>
      </c>
      <c r="O4638" s="29" t="str">
        <f>_xlfn.XLOOKUP($J4638,mapping!$D$2:$D$56,mapping!$E$2:$E$56,,0)</f>
        <v>United States</v>
      </c>
      <c r="P4638" s="29" t="str">
        <f>_xlfn.XLOOKUP($K4638,mapping!$P$2:$P$4,mapping!$Q$2:$Q$4,,0)</f>
        <v>Medium</v>
      </c>
      <c r="Q4638" s="29" t="str">
        <f>_xlfn.XLOOKUP($I4638,mapping!$M$2:$M$4,mapping!$N$2:$N$4,,0)</f>
        <v>On-site</v>
      </c>
    </row>
    <row r="4639" spans="1:17" x14ac:dyDescent="0.25">
      <c r="A4639" s="28">
        <v>2024</v>
      </c>
      <c r="B4639" s="29" t="s">
        <v>21</v>
      </c>
      <c r="C4639" s="29" t="s">
        <v>12</v>
      </c>
      <c r="D4639" s="29" t="s">
        <v>85</v>
      </c>
      <c r="E4639" s="28">
        <v>205400</v>
      </c>
      <c r="F4639" s="29" t="s">
        <v>14</v>
      </c>
      <c r="G4639" s="28">
        <v>205400</v>
      </c>
      <c r="H4639" s="29" t="s">
        <v>17</v>
      </c>
      <c r="I4639" s="28">
        <v>0</v>
      </c>
      <c r="J4639" s="29" t="s">
        <v>17</v>
      </c>
      <c r="K4639" s="29" t="s">
        <v>16</v>
      </c>
      <c r="L4639" s="29" t="str">
        <f>_xlfn.XLOOKUP($D4639,mapping!$B$2:$B$124,mapping!$A$2:$A$124,,0)</f>
        <v>Data Analyst</v>
      </c>
      <c r="M4639" s="29" t="str">
        <f>_xlfn.XLOOKUP($C4639,mapping!$J$2:$J$5,mapping!$K$2:$K$5,,0)</f>
        <v>Full-Time</v>
      </c>
      <c r="N4639" s="29" t="str">
        <f>_xlfn.XLOOKUP($B4639,mapping!$G$2:$G$5,mapping!$H$2:$H$5,,0)</f>
        <v>Senior</v>
      </c>
      <c r="O4639" s="29" t="str">
        <f>_xlfn.XLOOKUP($J4639,mapping!$D$2:$D$56,mapping!$E$2:$E$56,,0)</f>
        <v>United States</v>
      </c>
      <c r="P4639" s="29" t="str">
        <f>_xlfn.XLOOKUP($K4639,mapping!$P$2:$P$4,mapping!$Q$2:$Q$4,,0)</f>
        <v>Medium</v>
      </c>
      <c r="Q4639" s="29" t="str">
        <f>_xlfn.XLOOKUP($I4639,mapping!$M$2:$M$4,mapping!$N$2:$N$4,,0)</f>
        <v>On-site</v>
      </c>
    </row>
    <row r="4640" spans="1:17" x14ac:dyDescent="0.25">
      <c r="A4640" s="28">
        <v>2024</v>
      </c>
      <c r="B4640" s="29" t="s">
        <v>21</v>
      </c>
      <c r="C4640" s="29" t="s">
        <v>12</v>
      </c>
      <c r="D4640" s="29" t="s">
        <v>26</v>
      </c>
      <c r="E4640" s="28">
        <v>180000</v>
      </c>
      <c r="F4640" s="29" t="s">
        <v>14</v>
      </c>
      <c r="G4640" s="28">
        <v>180000</v>
      </c>
      <c r="H4640" s="29" t="s">
        <v>17</v>
      </c>
      <c r="I4640" s="28">
        <v>0</v>
      </c>
      <c r="J4640" s="29" t="s">
        <v>17</v>
      </c>
      <c r="K4640" s="29" t="s">
        <v>16</v>
      </c>
      <c r="L4640" s="29" t="str">
        <f>_xlfn.XLOOKUP($D4640,mapping!$B$2:$B$124,mapping!$A$2:$A$124,,0)</f>
        <v>Data Engineer</v>
      </c>
      <c r="M4640" s="29" t="str">
        <f>_xlfn.XLOOKUP($C4640,mapping!$J$2:$J$5,mapping!$K$2:$K$5,,0)</f>
        <v>Full-Time</v>
      </c>
      <c r="N4640" s="29" t="str">
        <f>_xlfn.XLOOKUP($B4640,mapping!$G$2:$G$5,mapping!$H$2:$H$5,,0)</f>
        <v>Senior</v>
      </c>
      <c r="O4640" s="29" t="str">
        <f>_xlfn.XLOOKUP($J4640,mapping!$D$2:$D$56,mapping!$E$2:$E$56,,0)</f>
        <v>United States</v>
      </c>
      <c r="P4640" s="29" t="str">
        <f>_xlfn.XLOOKUP($K4640,mapping!$P$2:$P$4,mapping!$Q$2:$Q$4,,0)</f>
        <v>Medium</v>
      </c>
      <c r="Q4640" s="29" t="str">
        <f>_xlfn.XLOOKUP($I4640,mapping!$M$2:$M$4,mapping!$N$2:$N$4,,0)</f>
        <v>On-site</v>
      </c>
    </row>
    <row r="4641" spans="1:17" x14ac:dyDescent="0.25">
      <c r="A4641" s="28">
        <v>2024</v>
      </c>
      <c r="B4641" s="29" t="s">
        <v>21</v>
      </c>
      <c r="C4641" s="29" t="s">
        <v>12</v>
      </c>
      <c r="D4641" s="29" t="s">
        <v>22</v>
      </c>
      <c r="E4641" s="28">
        <v>100000</v>
      </c>
      <c r="F4641" s="29" t="s">
        <v>14</v>
      </c>
      <c r="G4641" s="28">
        <v>100000</v>
      </c>
      <c r="H4641" s="29" t="s">
        <v>17</v>
      </c>
      <c r="I4641" s="28">
        <v>0</v>
      </c>
      <c r="J4641" s="29" t="s">
        <v>17</v>
      </c>
      <c r="K4641" s="29" t="s">
        <v>16</v>
      </c>
      <c r="L4641" s="29" t="str">
        <f>_xlfn.XLOOKUP($D4641,mapping!$B$2:$B$124,mapping!$A$2:$A$124,,0)</f>
        <v>Data Scientist</v>
      </c>
      <c r="M4641" s="29" t="str">
        <f>_xlfn.XLOOKUP($C4641,mapping!$J$2:$J$5,mapping!$K$2:$K$5,,0)</f>
        <v>Full-Time</v>
      </c>
      <c r="N4641" s="29" t="str">
        <f>_xlfn.XLOOKUP($B4641,mapping!$G$2:$G$5,mapping!$H$2:$H$5,,0)</f>
        <v>Senior</v>
      </c>
      <c r="O4641" s="29" t="str">
        <f>_xlfn.XLOOKUP($J4641,mapping!$D$2:$D$56,mapping!$E$2:$E$56,,0)</f>
        <v>United States</v>
      </c>
      <c r="P4641" s="29" t="str">
        <f>_xlfn.XLOOKUP($K4641,mapping!$P$2:$P$4,mapping!$Q$2:$Q$4,,0)</f>
        <v>Medium</v>
      </c>
      <c r="Q4641" s="29" t="str">
        <f>_xlfn.XLOOKUP($I4641,mapping!$M$2:$M$4,mapping!$N$2:$N$4,,0)</f>
        <v>On-site</v>
      </c>
    </row>
    <row r="4642" spans="1:17" x14ac:dyDescent="0.25">
      <c r="A4642" s="28">
        <v>2024</v>
      </c>
      <c r="B4642" s="29" t="s">
        <v>21</v>
      </c>
      <c r="C4642" s="29" t="s">
        <v>12</v>
      </c>
      <c r="D4642" s="29" t="s">
        <v>63</v>
      </c>
      <c r="E4642" s="28">
        <v>139800</v>
      </c>
      <c r="F4642" s="29" t="s">
        <v>14</v>
      </c>
      <c r="G4642" s="28">
        <v>139800</v>
      </c>
      <c r="H4642" s="29" t="s">
        <v>17</v>
      </c>
      <c r="I4642" s="28">
        <v>0</v>
      </c>
      <c r="J4642" s="29" t="s">
        <v>17</v>
      </c>
      <c r="K4642" s="29" t="s">
        <v>16</v>
      </c>
      <c r="L4642" s="29" t="str">
        <f>_xlfn.XLOOKUP($D4642,mapping!$B$2:$B$124,mapping!$A$2:$A$124,,0)</f>
        <v>Data Architect</v>
      </c>
      <c r="M4642" s="29" t="str">
        <f>_xlfn.XLOOKUP($C4642,mapping!$J$2:$J$5,mapping!$K$2:$K$5,,0)</f>
        <v>Full-Time</v>
      </c>
      <c r="N4642" s="29" t="str">
        <f>_xlfn.XLOOKUP($B4642,mapping!$G$2:$G$5,mapping!$H$2:$H$5,,0)</f>
        <v>Senior</v>
      </c>
      <c r="O4642" s="29" t="str">
        <f>_xlfn.XLOOKUP($J4642,mapping!$D$2:$D$56,mapping!$E$2:$E$56,,0)</f>
        <v>United States</v>
      </c>
      <c r="P4642" s="29" t="str">
        <f>_xlfn.XLOOKUP($K4642,mapping!$P$2:$P$4,mapping!$Q$2:$Q$4,,0)</f>
        <v>Medium</v>
      </c>
      <c r="Q4642" s="29" t="str">
        <f>_xlfn.XLOOKUP($I4642,mapping!$M$2:$M$4,mapping!$N$2:$N$4,,0)</f>
        <v>On-site</v>
      </c>
    </row>
    <row r="4643" spans="1:17" x14ac:dyDescent="0.25">
      <c r="A4643" s="28">
        <v>2023</v>
      </c>
      <c r="B4643" s="29" t="s">
        <v>21</v>
      </c>
      <c r="C4643" s="29" t="s">
        <v>12</v>
      </c>
      <c r="D4643" s="29" t="s">
        <v>26</v>
      </c>
      <c r="E4643" s="28">
        <v>134500</v>
      </c>
      <c r="F4643" s="29" t="s">
        <v>14</v>
      </c>
      <c r="G4643" s="28">
        <v>134500</v>
      </c>
      <c r="H4643" s="29" t="s">
        <v>17</v>
      </c>
      <c r="I4643" s="28">
        <v>0</v>
      </c>
      <c r="J4643" s="29" t="s">
        <v>17</v>
      </c>
      <c r="K4643" s="29" t="s">
        <v>16</v>
      </c>
      <c r="L4643" s="29" t="str">
        <f>_xlfn.XLOOKUP($D4643,mapping!$B$2:$B$124,mapping!$A$2:$A$124,,0)</f>
        <v>Data Engineer</v>
      </c>
      <c r="M4643" s="29" t="str">
        <f>_xlfn.XLOOKUP($C4643,mapping!$J$2:$J$5,mapping!$K$2:$K$5,,0)</f>
        <v>Full-Time</v>
      </c>
      <c r="N4643" s="29" t="str">
        <f>_xlfn.XLOOKUP($B4643,mapping!$G$2:$G$5,mapping!$H$2:$H$5,,0)</f>
        <v>Senior</v>
      </c>
      <c r="O4643" s="29" t="str">
        <f>_xlfn.XLOOKUP($J4643,mapping!$D$2:$D$56,mapping!$E$2:$E$56,,0)</f>
        <v>United States</v>
      </c>
      <c r="P4643" s="29" t="str">
        <f>_xlfn.XLOOKUP($K4643,mapping!$P$2:$P$4,mapping!$Q$2:$Q$4,,0)</f>
        <v>Medium</v>
      </c>
      <c r="Q4643" s="29" t="str">
        <f>_xlfn.XLOOKUP($I4643,mapping!$M$2:$M$4,mapping!$N$2:$N$4,,0)</f>
        <v>On-site</v>
      </c>
    </row>
    <row r="4644" spans="1:17" x14ac:dyDescent="0.25">
      <c r="A4644" s="28">
        <v>2024</v>
      </c>
      <c r="B4644" s="29" t="s">
        <v>11</v>
      </c>
      <c r="C4644" s="29" t="s">
        <v>12</v>
      </c>
      <c r="D4644" s="29" t="s">
        <v>22</v>
      </c>
      <c r="E4644" s="28">
        <v>94400</v>
      </c>
      <c r="F4644" s="29" t="s">
        <v>14</v>
      </c>
      <c r="G4644" s="28">
        <v>94400</v>
      </c>
      <c r="H4644" s="29" t="s">
        <v>17</v>
      </c>
      <c r="I4644" s="28">
        <v>0</v>
      </c>
      <c r="J4644" s="29" t="s">
        <v>17</v>
      </c>
      <c r="K4644" s="29" t="s">
        <v>16</v>
      </c>
      <c r="L4644" s="29" t="str">
        <f>_xlfn.XLOOKUP($D4644,mapping!$B$2:$B$124,mapping!$A$2:$A$124,,0)</f>
        <v>Data Scientist</v>
      </c>
      <c r="M4644" s="29" t="str">
        <f>_xlfn.XLOOKUP($C4644,mapping!$J$2:$J$5,mapping!$K$2:$K$5,,0)</f>
        <v>Full-Time</v>
      </c>
      <c r="N4644" s="29" t="str">
        <f>_xlfn.XLOOKUP($B4644,mapping!$G$2:$G$5,mapping!$H$2:$H$5,,0)</f>
        <v>Mid-Level</v>
      </c>
      <c r="O4644" s="29" t="str">
        <f>_xlfn.XLOOKUP($J4644,mapping!$D$2:$D$56,mapping!$E$2:$E$56,,0)</f>
        <v>United States</v>
      </c>
      <c r="P4644" s="29" t="str">
        <f>_xlfn.XLOOKUP($K4644,mapping!$P$2:$P$4,mapping!$Q$2:$Q$4,,0)</f>
        <v>Medium</v>
      </c>
      <c r="Q4644" s="29" t="str">
        <f>_xlfn.XLOOKUP($I4644,mapping!$M$2:$M$4,mapping!$N$2:$N$4,,0)</f>
        <v>On-site</v>
      </c>
    </row>
    <row r="4645" spans="1:17" x14ac:dyDescent="0.25">
      <c r="A4645" s="28">
        <v>2024</v>
      </c>
      <c r="B4645" s="29" t="s">
        <v>11</v>
      </c>
      <c r="C4645" s="29" t="s">
        <v>12</v>
      </c>
      <c r="D4645" s="29" t="s">
        <v>26</v>
      </c>
      <c r="E4645" s="28">
        <v>70000</v>
      </c>
      <c r="F4645" s="29" t="s">
        <v>27</v>
      </c>
      <c r="G4645" s="28">
        <v>87500</v>
      </c>
      <c r="H4645" s="29" t="s">
        <v>28</v>
      </c>
      <c r="I4645" s="28">
        <v>0</v>
      </c>
      <c r="J4645" s="29" t="s">
        <v>28</v>
      </c>
      <c r="K4645" s="29" t="s">
        <v>16</v>
      </c>
      <c r="L4645" s="29" t="str">
        <f>_xlfn.XLOOKUP($D4645,mapping!$B$2:$B$124,mapping!$A$2:$A$124,,0)</f>
        <v>Data Engineer</v>
      </c>
      <c r="M4645" s="29" t="str">
        <f>_xlfn.XLOOKUP($C4645,mapping!$J$2:$J$5,mapping!$K$2:$K$5,,0)</f>
        <v>Full-Time</v>
      </c>
      <c r="N4645" s="29" t="str">
        <f>_xlfn.XLOOKUP($B4645,mapping!$G$2:$G$5,mapping!$H$2:$H$5,,0)</f>
        <v>Mid-Level</v>
      </c>
      <c r="O4645" s="29" t="str">
        <f>_xlfn.XLOOKUP($J4645,mapping!$D$2:$D$56,mapping!$E$2:$E$56,,0)</f>
        <v>United Kingdom</v>
      </c>
      <c r="P4645" s="29" t="str">
        <f>_xlfn.XLOOKUP($K4645,mapping!$P$2:$P$4,mapping!$Q$2:$Q$4,,0)</f>
        <v>Medium</v>
      </c>
      <c r="Q4645" s="29" t="str">
        <f>_xlfn.XLOOKUP($I4645,mapping!$M$2:$M$4,mapping!$N$2:$N$4,,0)</f>
        <v>On-site</v>
      </c>
    </row>
    <row r="4646" spans="1:17" x14ac:dyDescent="0.25">
      <c r="A4646" s="28">
        <v>2024</v>
      </c>
      <c r="B4646" s="29" t="s">
        <v>11</v>
      </c>
      <c r="C4646" s="29" t="s">
        <v>12</v>
      </c>
      <c r="D4646" s="29" t="s">
        <v>40</v>
      </c>
      <c r="E4646" s="28">
        <v>181280</v>
      </c>
      <c r="F4646" s="29" t="s">
        <v>14</v>
      </c>
      <c r="G4646" s="28">
        <v>181280</v>
      </c>
      <c r="H4646" s="29" t="s">
        <v>17</v>
      </c>
      <c r="I4646" s="28">
        <v>0</v>
      </c>
      <c r="J4646" s="29" t="s">
        <v>17</v>
      </c>
      <c r="K4646" s="29" t="s">
        <v>16</v>
      </c>
      <c r="L4646" s="29" t="str">
        <f>_xlfn.XLOOKUP($D4646,mapping!$B$2:$B$124,mapping!$A$2:$A$124,,0)</f>
        <v>Business Intelligence</v>
      </c>
      <c r="M4646" s="29" t="str">
        <f>_xlfn.XLOOKUP($C4646,mapping!$J$2:$J$5,mapping!$K$2:$K$5,,0)</f>
        <v>Full-Time</v>
      </c>
      <c r="N4646" s="29" t="str">
        <f>_xlfn.XLOOKUP($B4646,mapping!$G$2:$G$5,mapping!$H$2:$H$5,,0)</f>
        <v>Mid-Level</v>
      </c>
      <c r="O4646" s="29" t="str">
        <f>_xlfn.XLOOKUP($J4646,mapping!$D$2:$D$56,mapping!$E$2:$E$56,,0)</f>
        <v>United States</v>
      </c>
      <c r="P4646" s="29" t="str">
        <f>_xlfn.XLOOKUP($K4646,mapping!$P$2:$P$4,mapping!$Q$2:$Q$4,,0)</f>
        <v>Medium</v>
      </c>
      <c r="Q4646" s="29" t="str">
        <f>_xlfn.XLOOKUP($I4646,mapping!$M$2:$M$4,mapping!$N$2:$N$4,,0)</f>
        <v>On-site</v>
      </c>
    </row>
    <row r="4647" spans="1:17" x14ac:dyDescent="0.25">
      <c r="A4647" s="28">
        <v>2024</v>
      </c>
      <c r="B4647" s="29" t="s">
        <v>11</v>
      </c>
      <c r="C4647" s="29" t="s">
        <v>12</v>
      </c>
      <c r="D4647" s="29" t="s">
        <v>26</v>
      </c>
      <c r="E4647" s="28">
        <v>105000</v>
      </c>
      <c r="F4647" s="29" t="s">
        <v>14</v>
      </c>
      <c r="G4647" s="28">
        <v>105000</v>
      </c>
      <c r="H4647" s="29" t="s">
        <v>17</v>
      </c>
      <c r="I4647" s="28">
        <v>0</v>
      </c>
      <c r="J4647" s="29" t="s">
        <v>17</v>
      </c>
      <c r="K4647" s="29" t="s">
        <v>16</v>
      </c>
      <c r="L4647" s="29" t="str">
        <f>_xlfn.XLOOKUP($D4647,mapping!$B$2:$B$124,mapping!$A$2:$A$124,,0)</f>
        <v>Data Engineer</v>
      </c>
      <c r="M4647" s="29" t="str">
        <f>_xlfn.XLOOKUP($C4647,mapping!$J$2:$J$5,mapping!$K$2:$K$5,,0)</f>
        <v>Full-Time</v>
      </c>
      <c r="N4647" s="29" t="str">
        <f>_xlfn.XLOOKUP($B4647,mapping!$G$2:$G$5,mapping!$H$2:$H$5,,0)</f>
        <v>Mid-Level</v>
      </c>
      <c r="O4647" s="29" t="str">
        <f>_xlfn.XLOOKUP($J4647,mapping!$D$2:$D$56,mapping!$E$2:$E$56,,0)</f>
        <v>United States</v>
      </c>
      <c r="P4647" s="29" t="str">
        <f>_xlfn.XLOOKUP($K4647,mapping!$P$2:$P$4,mapping!$Q$2:$Q$4,,0)</f>
        <v>Medium</v>
      </c>
      <c r="Q4647" s="29" t="str">
        <f>_xlfn.XLOOKUP($I4647,mapping!$M$2:$M$4,mapping!$N$2:$N$4,,0)</f>
        <v>On-site</v>
      </c>
    </row>
    <row r="4648" spans="1:17" x14ac:dyDescent="0.25">
      <c r="A4648" s="28">
        <v>2023</v>
      </c>
      <c r="B4648" s="29" t="s">
        <v>21</v>
      </c>
      <c r="C4648" s="29" t="s">
        <v>12</v>
      </c>
      <c r="D4648" s="29" t="s">
        <v>41</v>
      </c>
      <c r="E4648" s="28">
        <v>242000</v>
      </c>
      <c r="F4648" s="29" t="s">
        <v>14</v>
      </c>
      <c r="G4648" s="28">
        <v>242000</v>
      </c>
      <c r="H4648" s="29" t="s">
        <v>17</v>
      </c>
      <c r="I4648" s="28">
        <v>0</v>
      </c>
      <c r="J4648" s="29" t="s">
        <v>17</v>
      </c>
      <c r="K4648" s="29" t="s">
        <v>16</v>
      </c>
      <c r="L4648" s="29" t="str">
        <f>_xlfn.XLOOKUP($D4648,mapping!$B$2:$B$124,mapping!$A$2:$A$124,,0)</f>
        <v>Machine Learning Engineer</v>
      </c>
      <c r="M4648" s="29" t="str">
        <f>_xlfn.XLOOKUP($C4648,mapping!$J$2:$J$5,mapping!$K$2:$K$5,,0)</f>
        <v>Full-Time</v>
      </c>
      <c r="N4648" s="29" t="str">
        <f>_xlfn.XLOOKUP($B4648,mapping!$G$2:$G$5,mapping!$H$2:$H$5,,0)</f>
        <v>Senior</v>
      </c>
      <c r="O4648" s="29" t="str">
        <f>_xlfn.XLOOKUP($J4648,mapping!$D$2:$D$56,mapping!$E$2:$E$56,,0)</f>
        <v>United States</v>
      </c>
      <c r="P4648" s="29" t="str">
        <f>_xlfn.XLOOKUP($K4648,mapping!$P$2:$P$4,mapping!$Q$2:$Q$4,,0)</f>
        <v>Medium</v>
      </c>
      <c r="Q4648" s="29" t="str">
        <f>_xlfn.XLOOKUP($I4648,mapping!$M$2:$M$4,mapping!$N$2:$N$4,,0)</f>
        <v>On-site</v>
      </c>
    </row>
    <row r="4649" spans="1:17" x14ac:dyDescent="0.25">
      <c r="A4649" s="28">
        <v>2024</v>
      </c>
      <c r="B4649" s="29" t="s">
        <v>29</v>
      </c>
      <c r="C4649" s="29" t="s">
        <v>12</v>
      </c>
      <c r="D4649" s="29" t="s">
        <v>13</v>
      </c>
      <c r="E4649" s="28">
        <v>93000</v>
      </c>
      <c r="F4649" s="29" t="s">
        <v>14</v>
      </c>
      <c r="G4649" s="28">
        <v>93000</v>
      </c>
      <c r="H4649" s="29" t="s">
        <v>17</v>
      </c>
      <c r="I4649" s="28">
        <v>0</v>
      </c>
      <c r="J4649" s="29" t="s">
        <v>17</v>
      </c>
      <c r="K4649" s="29" t="s">
        <v>16</v>
      </c>
      <c r="L4649" s="29" t="str">
        <f>_xlfn.XLOOKUP($D4649,mapping!$B$2:$B$124,mapping!$A$2:$A$124,,0)</f>
        <v>Data Analyst</v>
      </c>
      <c r="M4649" s="29" t="str">
        <f>_xlfn.XLOOKUP($C4649,mapping!$J$2:$J$5,mapping!$K$2:$K$5,,0)</f>
        <v>Full-Time</v>
      </c>
      <c r="N4649" s="29" t="str">
        <f>_xlfn.XLOOKUP($B4649,mapping!$G$2:$G$5,mapping!$H$2:$H$5,,0)</f>
        <v>Junior</v>
      </c>
      <c r="O4649" s="29" t="str">
        <f>_xlfn.XLOOKUP($J4649,mapping!$D$2:$D$56,mapping!$E$2:$E$56,,0)</f>
        <v>United States</v>
      </c>
      <c r="P4649" s="29" t="str">
        <f>_xlfn.XLOOKUP($K4649,mapping!$P$2:$P$4,mapping!$Q$2:$Q$4,,0)</f>
        <v>Medium</v>
      </c>
      <c r="Q4649" s="29" t="str">
        <f>_xlfn.XLOOKUP($I4649,mapping!$M$2:$M$4,mapping!$N$2:$N$4,,0)</f>
        <v>On-site</v>
      </c>
    </row>
    <row r="4650" spans="1:17" x14ac:dyDescent="0.25">
      <c r="A4650" s="28">
        <v>2024</v>
      </c>
      <c r="B4650" s="29" t="s">
        <v>29</v>
      </c>
      <c r="C4650" s="29" t="s">
        <v>12</v>
      </c>
      <c r="D4650" s="29" t="s">
        <v>13</v>
      </c>
      <c r="E4650" s="28">
        <v>77000</v>
      </c>
      <c r="F4650" s="29" t="s">
        <v>14</v>
      </c>
      <c r="G4650" s="28">
        <v>77000</v>
      </c>
      <c r="H4650" s="29" t="s">
        <v>17</v>
      </c>
      <c r="I4650" s="28">
        <v>100</v>
      </c>
      <c r="J4650" s="29" t="s">
        <v>17</v>
      </c>
      <c r="K4650" s="29" t="s">
        <v>16</v>
      </c>
      <c r="L4650" s="29" t="str">
        <f>_xlfn.XLOOKUP($D4650,mapping!$B$2:$B$124,mapping!$A$2:$A$124,,0)</f>
        <v>Data Analyst</v>
      </c>
      <c r="M4650" s="29" t="str">
        <f>_xlfn.XLOOKUP($C4650,mapping!$J$2:$J$5,mapping!$K$2:$K$5,,0)</f>
        <v>Full-Time</v>
      </c>
      <c r="N4650" s="29" t="str">
        <f>_xlfn.XLOOKUP($B4650,mapping!$G$2:$G$5,mapping!$H$2:$H$5,,0)</f>
        <v>Junior</v>
      </c>
      <c r="O4650" s="29" t="str">
        <f>_xlfn.XLOOKUP($J4650,mapping!$D$2:$D$56,mapping!$E$2:$E$56,,0)</f>
        <v>United States</v>
      </c>
      <c r="P4650" s="29" t="str">
        <f>_xlfn.XLOOKUP($K4650,mapping!$P$2:$P$4,mapping!$Q$2:$Q$4,,0)</f>
        <v>Medium</v>
      </c>
      <c r="Q4650" s="29" t="str">
        <f>_xlfn.XLOOKUP($I4650,mapping!$M$2:$M$4,mapping!$N$2:$N$4,,0)</f>
        <v>Remote</v>
      </c>
    </row>
    <row r="4651" spans="1:17" x14ac:dyDescent="0.25">
      <c r="A4651" s="28">
        <v>2022</v>
      </c>
      <c r="B4651" s="29" t="s">
        <v>21</v>
      </c>
      <c r="C4651" s="29" t="s">
        <v>12</v>
      </c>
      <c r="D4651" s="29" t="s">
        <v>22</v>
      </c>
      <c r="E4651" s="28">
        <v>215300</v>
      </c>
      <c r="F4651" s="29" t="s">
        <v>14</v>
      </c>
      <c r="G4651" s="28">
        <v>215300</v>
      </c>
      <c r="H4651" s="29" t="s">
        <v>17</v>
      </c>
      <c r="I4651" s="28">
        <v>100</v>
      </c>
      <c r="J4651" s="29" t="s">
        <v>17</v>
      </c>
      <c r="K4651" s="29" t="s">
        <v>33</v>
      </c>
      <c r="L4651" s="29" t="str">
        <f>_xlfn.XLOOKUP($D4651,mapping!$B$2:$B$124,mapping!$A$2:$A$124,,0)</f>
        <v>Data Scientist</v>
      </c>
      <c r="M4651" s="29" t="str">
        <f>_xlfn.XLOOKUP($C4651,mapping!$J$2:$J$5,mapping!$K$2:$K$5,,0)</f>
        <v>Full-Time</v>
      </c>
      <c r="N4651" s="29" t="str">
        <f>_xlfn.XLOOKUP($B4651,mapping!$G$2:$G$5,mapping!$H$2:$H$5,,0)</f>
        <v>Senior</v>
      </c>
      <c r="O4651" s="29" t="str">
        <f>_xlfn.XLOOKUP($J4651,mapping!$D$2:$D$56,mapping!$E$2:$E$56,,0)</f>
        <v>United States</v>
      </c>
      <c r="P4651" s="29" t="str">
        <f>_xlfn.XLOOKUP($K4651,mapping!$P$2:$P$4,mapping!$Q$2:$Q$4,,0)</f>
        <v>Large</v>
      </c>
      <c r="Q4651" s="29" t="str">
        <f>_xlfn.XLOOKUP($I4651,mapping!$M$2:$M$4,mapping!$N$2:$N$4,,0)</f>
        <v>Remote</v>
      </c>
    </row>
    <row r="4652" spans="1:17" x14ac:dyDescent="0.25">
      <c r="A4652" s="28">
        <v>2023</v>
      </c>
      <c r="B4652" s="29" t="s">
        <v>21</v>
      </c>
      <c r="C4652" s="29" t="s">
        <v>12</v>
      </c>
      <c r="D4652" s="29" t="s">
        <v>22</v>
      </c>
      <c r="E4652" s="28">
        <v>235000</v>
      </c>
      <c r="F4652" s="29" t="s">
        <v>14</v>
      </c>
      <c r="G4652" s="28">
        <v>235000</v>
      </c>
      <c r="H4652" s="29" t="s">
        <v>17</v>
      </c>
      <c r="I4652" s="28">
        <v>100</v>
      </c>
      <c r="J4652" s="29" t="s">
        <v>17</v>
      </c>
      <c r="K4652" s="29" t="s">
        <v>16</v>
      </c>
      <c r="L4652" s="29" t="str">
        <f>_xlfn.XLOOKUP($D4652,mapping!$B$2:$B$124,mapping!$A$2:$A$124,,0)</f>
        <v>Data Scientist</v>
      </c>
      <c r="M4652" s="29" t="str">
        <f>_xlfn.XLOOKUP($C4652,mapping!$J$2:$J$5,mapping!$K$2:$K$5,,0)</f>
        <v>Full-Time</v>
      </c>
      <c r="N4652" s="29" t="str">
        <f>_xlfn.XLOOKUP($B4652,mapping!$G$2:$G$5,mapping!$H$2:$H$5,,0)</f>
        <v>Senior</v>
      </c>
      <c r="O4652" s="29" t="str">
        <f>_xlfn.XLOOKUP($J4652,mapping!$D$2:$D$56,mapping!$E$2:$E$56,,0)</f>
        <v>United States</v>
      </c>
      <c r="P4652" s="29" t="str">
        <f>_xlfn.XLOOKUP($K4652,mapping!$P$2:$P$4,mapping!$Q$2:$Q$4,,0)</f>
        <v>Medium</v>
      </c>
      <c r="Q4652" s="29" t="str">
        <f>_xlfn.XLOOKUP($I4652,mapping!$M$2:$M$4,mapping!$N$2:$N$4,,0)</f>
        <v>Remote</v>
      </c>
    </row>
    <row r="4653" spans="1:17" x14ac:dyDescent="0.25">
      <c r="A4653" s="28">
        <v>2024</v>
      </c>
      <c r="B4653" s="29" t="s">
        <v>11</v>
      </c>
      <c r="C4653" s="29" t="s">
        <v>12</v>
      </c>
      <c r="D4653" s="29" t="s">
        <v>215</v>
      </c>
      <c r="E4653" s="28">
        <v>117000</v>
      </c>
      <c r="F4653" s="29" t="s">
        <v>14</v>
      </c>
      <c r="G4653" s="28">
        <v>117000</v>
      </c>
      <c r="H4653" s="29" t="s">
        <v>17</v>
      </c>
      <c r="I4653" s="28">
        <v>0</v>
      </c>
      <c r="J4653" s="29" t="s">
        <v>17</v>
      </c>
      <c r="K4653" s="29" t="s">
        <v>33</v>
      </c>
      <c r="L4653" s="29" t="str">
        <f>_xlfn.XLOOKUP($D4653,mapping!$B$2:$B$124,mapping!$A$2:$A$124,,0)</f>
        <v>Data Engineer</v>
      </c>
      <c r="M4653" s="29" t="str">
        <f>_xlfn.XLOOKUP($C4653,mapping!$J$2:$J$5,mapping!$K$2:$K$5,,0)</f>
        <v>Full-Time</v>
      </c>
      <c r="N4653" s="29" t="str">
        <f>_xlfn.XLOOKUP($B4653,mapping!$G$2:$G$5,mapping!$H$2:$H$5,,0)</f>
        <v>Mid-Level</v>
      </c>
      <c r="O4653" s="29" t="str">
        <f>_xlfn.XLOOKUP($J4653,mapping!$D$2:$D$56,mapping!$E$2:$E$56,,0)</f>
        <v>United States</v>
      </c>
      <c r="P4653" s="29" t="str">
        <f>_xlfn.XLOOKUP($K4653,mapping!$P$2:$P$4,mapping!$Q$2:$Q$4,,0)</f>
        <v>Large</v>
      </c>
      <c r="Q4653" s="29" t="str">
        <f>_xlfn.XLOOKUP($I4653,mapping!$M$2:$M$4,mapping!$N$2:$N$4,,0)</f>
        <v>On-site</v>
      </c>
    </row>
    <row r="4654" spans="1:17" x14ac:dyDescent="0.25">
      <c r="A4654" s="28">
        <v>2024</v>
      </c>
      <c r="B4654" s="29" t="s">
        <v>29</v>
      </c>
      <c r="C4654" s="29" t="s">
        <v>12</v>
      </c>
      <c r="D4654" s="29" t="s">
        <v>13</v>
      </c>
      <c r="E4654" s="28">
        <v>90000</v>
      </c>
      <c r="F4654" s="29" t="s">
        <v>14</v>
      </c>
      <c r="G4654" s="28">
        <v>90000</v>
      </c>
      <c r="H4654" s="29" t="s">
        <v>17</v>
      </c>
      <c r="I4654" s="28">
        <v>0</v>
      </c>
      <c r="J4654" s="29" t="s">
        <v>17</v>
      </c>
      <c r="K4654" s="29" t="s">
        <v>16</v>
      </c>
      <c r="L4654" s="29" t="str">
        <f>_xlfn.XLOOKUP($D4654,mapping!$B$2:$B$124,mapping!$A$2:$A$124,,0)</f>
        <v>Data Analyst</v>
      </c>
      <c r="M4654" s="29" t="str">
        <f>_xlfn.XLOOKUP($C4654,mapping!$J$2:$J$5,mapping!$K$2:$K$5,,0)</f>
        <v>Full-Time</v>
      </c>
      <c r="N4654" s="29" t="str">
        <f>_xlfn.XLOOKUP($B4654,mapping!$G$2:$G$5,mapping!$H$2:$H$5,,0)</f>
        <v>Junior</v>
      </c>
      <c r="O4654" s="29" t="str">
        <f>_xlfn.XLOOKUP($J4654,mapping!$D$2:$D$56,mapping!$E$2:$E$56,,0)</f>
        <v>United States</v>
      </c>
      <c r="P4654" s="29" t="str">
        <f>_xlfn.XLOOKUP($K4654,mapping!$P$2:$P$4,mapping!$Q$2:$Q$4,,0)</f>
        <v>Medium</v>
      </c>
      <c r="Q4654" s="29" t="str">
        <f>_xlfn.XLOOKUP($I4654,mapping!$M$2:$M$4,mapping!$N$2:$N$4,,0)</f>
        <v>On-site</v>
      </c>
    </row>
    <row r="4655" spans="1:17" x14ac:dyDescent="0.25">
      <c r="A4655" s="28">
        <v>2023</v>
      </c>
      <c r="B4655" s="29" t="s">
        <v>21</v>
      </c>
      <c r="C4655" s="29" t="s">
        <v>12</v>
      </c>
      <c r="D4655" s="29" t="s">
        <v>22</v>
      </c>
      <c r="E4655" s="28">
        <v>139500</v>
      </c>
      <c r="F4655" s="29" t="s">
        <v>14</v>
      </c>
      <c r="G4655" s="28">
        <v>139500</v>
      </c>
      <c r="H4655" s="29" t="s">
        <v>17</v>
      </c>
      <c r="I4655" s="28">
        <v>0</v>
      </c>
      <c r="J4655" s="29" t="s">
        <v>17</v>
      </c>
      <c r="K4655" s="29" t="s">
        <v>16</v>
      </c>
      <c r="L4655" s="29" t="str">
        <f>_xlfn.XLOOKUP($D4655,mapping!$B$2:$B$124,mapping!$A$2:$A$124,,0)</f>
        <v>Data Scientist</v>
      </c>
      <c r="M4655" s="29" t="str">
        <f>_xlfn.XLOOKUP($C4655,mapping!$J$2:$J$5,mapping!$K$2:$K$5,,0)</f>
        <v>Full-Time</v>
      </c>
      <c r="N4655" s="29" t="str">
        <f>_xlfn.XLOOKUP($B4655,mapping!$G$2:$G$5,mapping!$H$2:$H$5,,0)</f>
        <v>Senior</v>
      </c>
      <c r="O4655" s="29" t="str">
        <f>_xlfn.XLOOKUP($J4655,mapping!$D$2:$D$56,mapping!$E$2:$E$56,,0)</f>
        <v>United States</v>
      </c>
      <c r="P4655" s="29" t="str">
        <f>_xlfn.XLOOKUP($K4655,mapping!$P$2:$P$4,mapping!$Q$2:$Q$4,,0)</f>
        <v>Medium</v>
      </c>
      <c r="Q4655" s="29" t="str">
        <f>_xlfn.XLOOKUP($I4655,mapping!$M$2:$M$4,mapping!$N$2:$N$4,,0)</f>
        <v>On-site</v>
      </c>
    </row>
    <row r="4656" spans="1:17" x14ac:dyDescent="0.25">
      <c r="A4656" s="28">
        <v>2023</v>
      </c>
      <c r="B4656" s="29" t="s">
        <v>21</v>
      </c>
      <c r="C4656" s="29" t="s">
        <v>12</v>
      </c>
      <c r="D4656" s="29" t="s">
        <v>62</v>
      </c>
      <c r="E4656" s="28">
        <v>156400</v>
      </c>
      <c r="F4656" s="29" t="s">
        <v>14</v>
      </c>
      <c r="G4656" s="28">
        <v>156400</v>
      </c>
      <c r="H4656" s="29" t="s">
        <v>17</v>
      </c>
      <c r="I4656" s="28">
        <v>0</v>
      </c>
      <c r="J4656" s="29" t="s">
        <v>17</v>
      </c>
      <c r="K4656" s="29" t="s">
        <v>16</v>
      </c>
      <c r="L4656" s="29" t="str">
        <f>_xlfn.XLOOKUP($D4656,mapping!$B$2:$B$124,mapping!$A$2:$A$124,,0)</f>
        <v>Business Intelligence</v>
      </c>
      <c r="M4656" s="29" t="str">
        <f>_xlfn.XLOOKUP($C4656,mapping!$J$2:$J$5,mapping!$K$2:$K$5,,0)</f>
        <v>Full-Time</v>
      </c>
      <c r="N4656" s="29" t="str">
        <f>_xlfn.XLOOKUP($B4656,mapping!$G$2:$G$5,mapping!$H$2:$H$5,,0)</f>
        <v>Senior</v>
      </c>
      <c r="O4656" s="29" t="str">
        <f>_xlfn.XLOOKUP($J4656,mapping!$D$2:$D$56,mapping!$E$2:$E$56,,0)</f>
        <v>United States</v>
      </c>
      <c r="P4656" s="29" t="str">
        <f>_xlfn.XLOOKUP($K4656,mapping!$P$2:$P$4,mapping!$Q$2:$Q$4,,0)</f>
        <v>Medium</v>
      </c>
      <c r="Q4656" s="29" t="str">
        <f>_xlfn.XLOOKUP($I4656,mapping!$M$2:$M$4,mapping!$N$2:$N$4,,0)</f>
        <v>On-site</v>
      </c>
    </row>
    <row r="4657" spans="1:17" x14ac:dyDescent="0.25">
      <c r="A4657" s="28">
        <v>2023</v>
      </c>
      <c r="B4657" s="29" t="s">
        <v>11</v>
      </c>
      <c r="C4657" s="29" t="s">
        <v>12</v>
      </c>
      <c r="D4657" s="29" t="s">
        <v>34</v>
      </c>
      <c r="E4657" s="28">
        <v>162170</v>
      </c>
      <c r="F4657" s="29" t="s">
        <v>14</v>
      </c>
      <c r="G4657" s="28">
        <v>162170</v>
      </c>
      <c r="H4657" s="29" t="s">
        <v>17</v>
      </c>
      <c r="I4657" s="28">
        <v>100</v>
      </c>
      <c r="J4657" s="29" t="s">
        <v>17</v>
      </c>
      <c r="K4657" s="29" t="s">
        <v>16</v>
      </c>
      <c r="L4657" s="29" t="str">
        <f>_xlfn.XLOOKUP($D4657,mapping!$B$2:$B$124,mapping!$A$2:$A$124,,0)</f>
        <v>Researcher</v>
      </c>
      <c r="M4657" s="29" t="str">
        <f>_xlfn.XLOOKUP($C4657,mapping!$J$2:$J$5,mapping!$K$2:$K$5,,0)</f>
        <v>Full-Time</v>
      </c>
      <c r="N4657" s="29" t="str">
        <f>_xlfn.XLOOKUP($B4657,mapping!$G$2:$G$5,mapping!$H$2:$H$5,,0)</f>
        <v>Mid-Level</v>
      </c>
      <c r="O4657" s="29" t="str">
        <f>_xlfn.XLOOKUP($J4657,mapping!$D$2:$D$56,mapping!$E$2:$E$56,,0)</f>
        <v>United States</v>
      </c>
      <c r="P4657" s="29" t="str">
        <f>_xlfn.XLOOKUP($K4657,mapping!$P$2:$P$4,mapping!$Q$2:$Q$4,,0)</f>
        <v>Medium</v>
      </c>
      <c r="Q4657" s="29" t="str">
        <f>_xlfn.XLOOKUP($I4657,mapping!$M$2:$M$4,mapping!$N$2:$N$4,,0)</f>
        <v>Remote</v>
      </c>
    </row>
    <row r="4658" spans="1:17" x14ac:dyDescent="0.25">
      <c r="A4658" s="28">
        <v>2023</v>
      </c>
      <c r="B4658" s="29" t="s">
        <v>21</v>
      </c>
      <c r="C4658" s="29" t="s">
        <v>12</v>
      </c>
      <c r="D4658" s="29" t="s">
        <v>23</v>
      </c>
      <c r="E4658" s="28">
        <v>80000</v>
      </c>
      <c r="F4658" s="29" t="s">
        <v>19</v>
      </c>
      <c r="G4658" s="28">
        <v>86374</v>
      </c>
      <c r="H4658" s="29" t="s">
        <v>36</v>
      </c>
      <c r="I4658" s="28">
        <v>100</v>
      </c>
      <c r="J4658" s="29" t="s">
        <v>36</v>
      </c>
      <c r="K4658" s="29" t="s">
        <v>56</v>
      </c>
      <c r="L4658" s="29" t="str">
        <f>_xlfn.XLOOKUP($D4658,mapping!$B$2:$B$124,mapping!$A$2:$A$124,,0)</f>
        <v>Researcher</v>
      </c>
      <c r="M4658" s="29" t="str">
        <f>_xlfn.XLOOKUP($C4658,mapping!$J$2:$J$5,mapping!$K$2:$K$5,,0)</f>
        <v>Full-Time</v>
      </c>
      <c r="N4658" s="29" t="str">
        <f>_xlfn.XLOOKUP($B4658,mapping!$G$2:$G$5,mapping!$H$2:$H$5,,0)</f>
        <v>Senior</v>
      </c>
      <c r="O4658" s="29" t="str">
        <f>_xlfn.XLOOKUP($J4658,mapping!$D$2:$D$56,mapping!$E$2:$E$56,,0)</f>
        <v>Germany</v>
      </c>
      <c r="P4658" s="29" t="str">
        <f>_xlfn.XLOOKUP($K4658,mapping!$P$2:$P$4,mapping!$Q$2:$Q$4,,0)</f>
        <v>Small</v>
      </c>
      <c r="Q4658" s="29" t="str">
        <f>_xlfn.XLOOKUP($I4658,mapping!$M$2:$M$4,mapping!$N$2:$N$4,,0)</f>
        <v>Remote</v>
      </c>
    </row>
    <row r="4659" spans="1:17" x14ac:dyDescent="0.25">
      <c r="A4659" s="28">
        <v>2024</v>
      </c>
      <c r="B4659" s="29" t="s">
        <v>21</v>
      </c>
      <c r="C4659" s="29" t="s">
        <v>12</v>
      </c>
      <c r="D4659" s="29" t="s">
        <v>142</v>
      </c>
      <c r="E4659" s="28">
        <v>215000</v>
      </c>
      <c r="F4659" s="29" t="s">
        <v>94</v>
      </c>
      <c r="G4659" s="28">
        <v>165384</v>
      </c>
      <c r="H4659" s="29" t="s">
        <v>45</v>
      </c>
      <c r="I4659" s="28">
        <v>0</v>
      </c>
      <c r="J4659" s="29" t="s">
        <v>45</v>
      </c>
      <c r="K4659" s="29" t="s">
        <v>16</v>
      </c>
      <c r="L4659" s="29" t="str">
        <f>_xlfn.XLOOKUP($D4659,mapping!$B$2:$B$124,mapping!$A$2:$A$124,,0)</f>
        <v>Others</v>
      </c>
      <c r="M4659" s="29" t="str">
        <f>_xlfn.XLOOKUP($C4659,mapping!$J$2:$J$5,mapping!$K$2:$K$5,,0)</f>
        <v>Full-Time</v>
      </c>
      <c r="N4659" s="29" t="str">
        <f>_xlfn.XLOOKUP($B4659,mapping!$G$2:$G$5,mapping!$H$2:$H$5,,0)</f>
        <v>Senior</v>
      </c>
      <c r="O4659" s="29" t="str">
        <f>_xlfn.XLOOKUP($J4659,mapping!$D$2:$D$56,mapping!$E$2:$E$56,,0)</f>
        <v>Canada</v>
      </c>
      <c r="P4659" s="29" t="str">
        <f>_xlfn.XLOOKUP($K4659,mapping!$P$2:$P$4,mapping!$Q$2:$Q$4,,0)</f>
        <v>Medium</v>
      </c>
      <c r="Q4659" s="29" t="str">
        <f>_xlfn.XLOOKUP($I4659,mapping!$M$2:$M$4,mapping!$N$2:$N$4,,0)</f>
        <v>On-site</v>
      </c>
    </row>
    <row r="4660" spans="1:17" x14ac:dyDescent="0.25">
      <c r="A4660" s="28">
        <v>2023</v>
      </c>
      <c r="B4660" s="29" t="s">
        <v>21</v>
      </c>
      <c r="C4660" s="29" t="s">
        <v>12</v>
      </c>
      <c r="D4660" s="29" t="s">
        <v>18</v>
      </c>
      <c r="E4660" s="28">
        <v>234000</v>
      </c>
      <c r="F4660" s="29" t="s">
        <v>14</v>
      </c>
      <c r="G4660" s="28">
        <v>234000</v>
      </c>
      <c r="H4660" s="29" t="s">
        <v>17</v>
      </c>
      <c r="I4660" s="28">
        <v>100</v>
      </c>
      <c r="J4660" s="29" t="s">
        <v>17</v>
      </c>
      <c r="K4660" s="29" t="s">
        <v>16</v>
      </c>
      <c r="L4660" s="29" t="str">
        <f>_xlfn.XLOOKUP($D4660,mapping!$B$2:$B$124,mapping!$A$2:$A$124,,0)</f>
        <v>Machine Learning Engineer</v>
      </c>
      <c r="M4660" s="29" t="str">
        <f>_xlfn.XLOOKUP($C4660,mapping!$J$2:$J$5,mapping!$K$2:$K$5,,0)</f>
        <v>Full-Time</v>
      </c>
      <c r="N4660" s="29" t="str">
        <f>_xlfn.XLOOKUP($B4660,mapping!$G$2:$G$5,mapping!$H$2:$H$5,,0)</f>
        <v>Senior</v>
      </c>
      <c r="O4660" s="29" t="str">
        <f>_xlfn.XLOOKUP($J4660,mapping!$D$2:$D$56,mapping!$E$2:$E$56,,0)</f>
        <v>United States</v>
      </c>
      <c r="P4660" s="29" t="str">
        <f>_xlfn.XLOOKUP($K4660,mapping!$P$2:$P$4,mapping!$Q$2:$Q$4,,0)</f>
        <v>Medium</v>
      </c>
      <c r="Q4660" s="29" t="str">
        <f>_xlfn.XLOOKUP($I4660,mapping!$M$2:$M$4,mapping!$N$2:$N$4,,0)</f>
        <v>Remote</v>
      </c>
    </row>
    <row r="4661" spans="1:17" x14ac:dyDescent="0.25">
      <c r="A4661" s="28">
        <v>2024</v>
      </c>
      <c r="B4661" s="29" t="s">
        <v>21</v>
      </c>
      <c r="C4661" s="29" t="s">
        <v>12</v>
      </c>
      <c r="D4661" s="29" t="s">
        <v>22</v>
      </c>
      <c r="E4661" s="28">
        <v>253430</v>
      </c>
      <c r="F4661" s="29" t="s">
        <v>14</v>
      </c>
      <c r="G4661" s="28">
        <v>253430</v>
      </c>
      <c r="H4661" s="29" t="s">
        <v>17</v>
      </c>
      <c r="I4661" s="28">
        <v>0</v>
      </c>
      <c r="J4661" s="29" t="s">
        <v>17</v>
      </c>
      <c r="K4661" s="29" t="s">
        <v>16</v>
      </c>
      <c r="L4661" s="29" t="str">
        <f>_xlfn.XLOOKUP($D4661,mapping!$B$2:$B$124,mapping!$A$2:$A$124,,0)</f>
        <v>Data Scientist</v>
      </c>
      <c r="M4661" s="29" t="str">
        <f>_xlfn.XLOOKUP($C4661,mapping!$J$2:$J$5,mapping!$K$2:$K$5,,0)</f>
        <v>Full-Time</v>
      </c>
      <c r="N4661" s="29" t="str">
        <f>_xlfn.XLOOKUP($B4661,mapping!$G$2:$G$5,mapping!$H$2:$H$5,,0)</f>
        <v>Senior</v>
      </c>
      <c r="O4661" s="29" t="str">
        <f>_xlfn.XLOOKUP($J4661,mapping!$D$2:$D$56,mapping!$E$2:$E$56,,0)</f>
        <v>United States</v>
      </c>
      <c r="P4661" s="29" t="str">
        <f>_xlfn.XLOOKUP($K4661,mapping!$P$2:$P$4,mapping!$Q$2:$Q$4,,0)</f>
        <v>Medium</v>
      </c>
      <c r="Q4661" s="29" t="str">
        <f>_xlfn.XLOOKUP($I4661,mapping!$M$2:$M$4,mapping!$N$2:$N$4,,0)</f>
        <v>On-site</v>
      </c>
    </row>
    <row r="4662" spans="1:17" x14ac:dyDescent="0.25">
      <c r="A4662" s="28">
        <v>2024</v>
      </c>
      <c r="B4662" s="29" t="s">
        <v>11</v>
      </c>
      <c r="C4662" s="29" t="s">
        <v>12</v>
      </c>
      <c r="D4662" s="29" t="s">
        <v>57</v>
      </c>
      <c r="E4662" s="28">
        <v>81500</v>
      </c>
      <c r="F4662" s="29" t="s">
        <v>14</v>
      </c>
      <c r="G4662" s="28">
        <v>81500</v>
      </c>
      <c r="H4662" s="29" t="s">
        <v>17</v>
      </c>
      <c r="I4662" s="28">
        <v>0</v>
      </c>
      <c r="J4662" s="29" t="s">
        <v>17</v>
      </c>
      <c r="K4662" s="29" t="s">
        <v>16</v>
      </c>
      <c r="L4662" s="29" t="str">
        <f>_xlfn.XLOOKUP($D4662,mapping!$B$2:$B$124,mapping!$A$2:$A$124,,0)</f>
        <v>Data Scientist</v>
      </c>
      <c r="M4662" s="29" t="str">
        <f>_xlfn.XLOOKUP($C4662,mapping!$J$2:$J$5,mapping!$K$2:$K$5,,0)</f>
        <v>Full-Time</v>
      </c>
      <c r="N4662" s="29" t="str">
        <f>_xlfn.XLOOKUP($B4662,mapping!$G$2:$G$5,mapping!$H$2:$H$5,,0)</f>
        <v>Mid-Level</v>
      </c>
      <c r="O4662" s="29" t="str">
        <f>_xlfn.XLOOKUP($J4662,mapping!$D$2:$D$56,mapping!$E$2:$E$56,,0)</f>
        <v>United States</v>
      </c>
      <c r="P4662" s="29" t="str">
        <f>_xlfn.XLOOKUP($K4662,mapping!$P$2:$P$4,mapping!$Q$2:$Q$4,,0)</f>
        <v>Medium</v>
      </c>
      <c r="Q4662" s="29" t="str">
        <f>_xlfn.XLOOKUP($I4662,mapping!$M$2:$M$4,mapping!$N$2:$N$4,,0)</f>
        <v>On-site</v>
      </c>
    </row>
    <row r="4663" spans="1:17" x14ac:dyDescent="0.25">
      <c r="A4663" s="28">
        <v>2022</v>
      </c>
      <c r="B4663" s="29" t="s">
        <v>21</v>
      </c>
      <c r="C4663" s="29" t="s">
        <v>12</v>
      </c>
      <c r="D4663" s="29" t="s">
        <v>13</v>
      </c>
      <c r="E4663" s="28">
        <v>175000</v>
      </c>
      <c r="F4663" s="29" t="s">
        <v>14</v>
      </c>
      <c r="G4663" s="28">
        <v>175000</v>
      </c>
      <c r="H4663" s="29" t="s">
        <v>17</v>
      </c>
      <c r="I4663" s="28">
        <v>100</v>
      </c>
      <c r="J4663" s="29" t="s">
        <v>17</v>
      </c>
      <c r="K4663" s="29" t="s">
        <v>16</v>
      </c>
      <c r="L4663" s="29" t="str">
        <f>_xlfn.XLOOKUP($D4663,mapping!$B$2:$B$124,mapping!$A$2:$A$124,,0)</f>
        <v>Data Analyst</v>
      </c>
      <c r="M4663" s="29" t="str">
        <f>_xlfn.XLOOKUP($C4663,mapping!$J$2:$J$5,mapping!$K$2:$K$5,,0)</f>
        <v>Full-Time</v>
      </c>
      <c r="N4663" s="29" t="str">
        <f>_xlfn.XLOOKUP($B4663,mapping!$G$2:$G$5,mapping!$H$2:$H$5,,0)</f>
        <v>Senior</v>
      </c>
      <c r="O4663" s="29" t="str">
        <f>_xlfn.XLOOKUP($J4663,mapping!$D$2:$D$56,mapping!$E$2:$E$56,,0)</f>
        <v>United States</v>
      </c>
      <c r="P4663" s="29" t="str">
        <f>_xlfn.XLOOKUP($K4663,mapping!$P$2:$P$4,mapping!$Q$2:$Q$4,,0)</f>
        <v>Medium</v>
      </c>
      <c r="Q4663" s="29" t="str">
        <f>_xlfn.XLOOKUP($I4663,mapping!$M$2:$M$4,mapping!$N$2:$N$4,,0)</f>
        <v>Remote</v>
      </c>
    </row>
    <row r="4664" spans="1:17" x14ac:dyDescent="0.25">
      <c r="A4664" s="28">
        <v>2023</v>
      </c>
      <c r="B4664" s="29" t="s">
        <v>11</v>
      </c>
      <c r="C4664" s="29" t="s">
        <v>12</v>
      </c>
      <c r="D4664" s="29" t="s">
        <v>26</v>
      </c>
      <c r="E4664" s="28">
        <v>120000</v>
      </c>
      <c r="F4664" s="29" t="s">
        <v>14</v>
      </c>
      <c r="G4664" s="28">
        <v>120000</v>
      </c>
      <c r="H4664" s="29" t="s">
        <v>17</v>
      </c>
      <c r="I4664" s="28">
        <v>0</v>
      </c>
      <c r="J4664" s="29" t="s">
        <v>17</v>
      </c>
      <c r="K4664" s="29" t="s">
        <v>16</v>
      </c>
      <c r="L4664" s="29" t="str">
        <f>_xlfn.XLOOKUP($D4664,mapping!$B$2:$B$124,mapping!$A$2:$A$124,,0)</f>
        <v>Data Engineer</v>
      </c>
      <c r="M4664" s="29" t="str">
        <f>_xlfn.XLOOKUP($C4664,mapping!$J$2:$J$5,mapping!$K$2:$K$5,,0)</f>
        <v>Full-Time</v>
      </c>
      <c r="N4664" s="29" t="str">
        <f>_xlfn.XLOOKUP($B4664,mapping!$G$2:$G$5,mapping!$H$2:$H$5,,0)</f>
        <v>Mid-Level</v>
      </c>
      <c r="O4664" s="29" t="str">
        <f>_xlfn.XLOOKUP($J4664,mapping!$D$2:$D$56,mapping!$E$2:$E$56,,0)</f>
        <v>United States</v>
      </c>
      <c r="P4664" s="29" t="str">
        <f>_xlfn.XLOOKUP($K4664,mapping!$P$2:$P$4,mapping!$Q$2:$Q$4,,0)</f>
        <v>Medium</v>
      </c>
      <c r="Q4664" s="29" t="str">
        <f>_xlfn.XLOOKUP($I4664,mapping!$M$2:$M$4,mapping!$N$2:$N$4,,0)</f>
        <v>On-site</v>
      </c>
    </row>
    <row r="4665" spans="1:17" x14ac:dyDescent="0.25">
      <c r="A4665" s="28">
        <v>2022</v>
      </c>
      <c r="B4665" s="29" t="s">
        <v>21</v>
      </c>
      <c r="C4665" s="29" t="s">
        <v>12</v>
      </c>
      <c r="D4665" s="29" t="s">
        <v>22</v>
      </c>
      <c r="E4665" s="28">
        <v>93800</v>
      </c>
      <c r="F4665" s="29" t="s">
        <v>14</v>
      </c>
      <c r="G4665" s="28">
        <v>93800</v>
      </c>
      <c r="H4665" s="29" t="s">
        <v>17</v>
      </c>
      <c r="I4665" s="28">
        <v>0</v>
      </c>
      <c r="J4665" s="29" t="s">
        <v>17</v>
      </c>
      <c r="K4665" s="29" t="s">
        <v>16</v>
      </c>
      <c r="L4665" s="29" t="str">
        <f>_xlfn.XLOOKUP($D4665,mapping!$B$2:$B$124,mapping!$A$2:$A$124,,0)</f>
        <v>Data Scientist</v>
      </c>
      <c r="M4665" s="29" t="str">
        <f>_xlfn.XLOOKUP($C4665,mapping!$J$2:$J$5,mapping!$K$2:$K$5,,0)</f>
        <v>Full-Time</v>
      </c>
      <c r="N4665" s="29" t="str">
        <f>_xlfn.XLOOKUP($B4665,mapping!$G$2:$G$5,mapping!$H$2:$H$5,,0)</f>
        <v>Senior</v>
      </c>
      <c r="O4665" s="29" t="str">
        <f>_xlfn.XLOOKUP($J4665,mapping!$D$2:$D$56,mapping!$E$2:$E$56,,0)</f>
        <v>United States</v>
      </c>
      <c r="P4665" s="29" t="str">
        <f>_xlfn.XLOOKUP($K4665,mapping!$P$2:$P$4,mapping!$Q$2:$Q$4,,0)</f>
        <v>Medium</v>
      </c>
      <c r="Q4665" s="29" t="str">
        <f>_xlfn.XLOOKUP($I4665,mapping!$M$2:$M$4,mapping!$N$2:$N$4,,0)</f>
        <v>On-site</v>
      </c>
    </row>
    <row r="4666" spans="1:17" x14ac:dyDescent="0.25">
      <c r="A4666" s="28">
        <v>2023</v>
      </c>
      <c r="B4666" s="29" t="s">
        <v>11</v>
      </c>
      <c r="C4666" s="29" t="s">
        <v>12</v>
      </c>
      <c r="D4666" s="29" t="s">
        <v>31</v>
      </c>
      <c r="E4666" s="28">
        <v>91260</v>
      </c>
      <c r="F4666" s="29" t="s">
        <v>14</v>
      </c>
      <c r="G4666" s="28">
        <v>91260</v>
      </c>
      <c r="H4666" s="29" t="s">
        <v>17</v>
      </c>
      <c r="I4666" s="28">
        <v>0</v>
      </c>
      <c r="J4666" s="29" t="s">
        <v>17</v>
      </c>
      <c r="K4666" s="29" t="s">
        <v>16</v>
      </c>
      <c r="L4666" s="29" t="str">
        <f>_xlfn.XLOOKUP($D4666,mapping!$B$2:$B$124,mapping!$A$2:$A$124,,0)</f>
        <v>Analytics Engineer</v>
      </c>
      <c r="M4666" s="29" t="str">
        <f>_xlfn.XLOOKUP($C4666,mapping!$J$2:$J$5,mapping!$K$2:$K$5,,0)</f>
        <v>Full-Time</v>
      </c>
      <c r="N4666" s="29" t="str">
        <f>_xlfn.XLOOKUP($B4666,mapping!$G$2:$G$5,mapping!$H$2:$H$5,,0)</f>
        <v>Mid-Level</v>
      </c>
      <c r="O4666" s="29" t="str">
        <f>_xlfn.XLOOKUP($J4666,mapping!$D$2:$D$56,mapping!$E$2:$E$56,,0)</f>
        <v>United States</v>
      </c>
      <c r="P4666" s="29" t="str">
        <f>_xlfn.XLOOKUP($K4666,mapping!$P$2:$P$4,mapping!$Q$2:$Q$4,,0)</f>
        <v>Medium</v>
      </c>
      <c r="Q4666" s="29" t="str">
        <f>_xlfn.XLOOKUP($I4666,mapping!$M$2:$M$4,mapping!$N$2:$N$4,,0)</f>
        <v>On-site</v>
      </c>
    </row>
    <row r="4667" spans="1:17" x14ac:dyDescent="0.25">
      <c r="A4667" s="28">
        <v>2023</v>
      </c>
      <c r="B4667" s="29" t="s">
        <v>11</v>
      </c>
      <c r="C4667" s="29" t="s">
        <v>12</v>
      </c>
      <c r="D4667" s="29" t="s">
        <v>22</v>
      </c>
      <c r="E4667" s="28">
        <v>110000</v>
      </c>
      <c r="F4667" s="29" t="s">
        <v>27</v>
      </c>
      <c r="G4667" s="28">
        <v>135344</v>
      </c>
      <c r="H4667" s="29" t="s">
        <v>28</v>
      </c>
      <c r="I4667" s="28">
        <v>0</v>
      </c>
      <c r="J4667" s="29" t="s">
        <v>28</v>
      </c>
      <c r="K4667" s="29" t="s">
        <v>16</v>
      </c>
      <c r="L4667" s="29" t="str">
        <f>_xlfn.XLOOKUP($D4667,mapping!$B$2:$B$124,mapping!$A$2:$A$124,,0)</f>
        <v>Data Scientist</v>
      </c>
      <c r="M4667" s="29" t="str">
        <f>_xlfn.XLOOKUP($C4667,mapping!$J$2:$J$5,mapping!$K$2:$K$5,,0)</f>
        <v>Full-Time</v>
      </c>
      <c r="N4667" s="29" t="str">
        <f>_xlfn.XLOOKUP($B4667,mapping!$G$2:$G$5,mapping!$H$2:$H$5,,0)</f>
        <v>Mid-Level</v>
      </c>
      <c r="O4667" s="29" t="str">
        <f>_xlfn.XLOOKUP($J4667,mapping!$D$2:$D$56,mapping!$E$2:$E$56,,0)</f>
        <v>United Kingdom</v>
      </c>
      <c r="P4667" s="29" t="str">
        <f>_xlfn.XLOOKUP($K4667,mapping!$P$2:$P$4,mapping!$Q$2:$Q$4,,0)</f>
        <v>Medium</v>
      </c>
      <c r="Q4667" s="29" t="str">
        <f>_xlfn.XLOOKUP($I4667,mapping!$M$2:$M$4,mapping!$N$2:$N$4,,0)</f>
        <v>On-site</v>
      </c>
    </row>
    <row r="4668" spans="1:17" x14ac:dyDescent="0.25">
      <c r="A4668" s="28">
        <v>2022</v>
      </c>
      <c r="B4668" s="29" t="s">
        <v>21</v>
      </c>
      <c r="C4668" s="29" t="s">
        <v>12</v>
      </c>
      <c r="D4668" s="29" t="s">
        <v>26</v>
      </c>
      <c r="E4668" s="28">
        <v>165400</v>
      </c>
      <c r="F4668" s="29" t="s">
        <v>14</v>
      </c>
      <c r="G4668" s="28">
        <v>165400</v>
      </c>
      <c r="H4668" s="29" t="s">
        <v>17</v>
      </c>
      <c r="I4668" s="28">
        <v>100</v>
      </c>
      <c r="J4668" s="29" t="s">
        <v>17</v>
      </c>
      <c r="K4668" s="29" t="s">
        <v>16</v>
      </c>
      <c r="L4668" s="29" t="str">
        <f>_xlfn.XLOOKUP($D4668,mapping!$B$2:$B$124,mapping!$A$2:$A$124,,0)</f>
        <v>Data Engineer</v>
      </c>
      <c r="M4668" s="29" t="str">
        <f>_xlfn.XLOOKUP($C4668,mapping!$J$2:$J$5,mapping!$K$2:$K$5,,0)</f>
        <v>Full-Time</v>
      </c>
      <c r="N4668" s="29" t="str">
        <f>_xlfn.XLOOKUP($B4668,mapping!$G$2:$G$5,mapping!$H$2:$H$5,,0)</f>
        <v>Senior</v>
      </c>
      <c r="O4668" s="29" t="str">
        <f>_xlfn.XLOOKUP($J4668,mapping!$D$2:$D$56,mapping!$E$2:$E$56,,0)</f>
        <v>United States</v>
      </c>
      <c r="P4668" s="29" t="str">
        <f>_xlfn.XLOOKUP($K4668,mapping!$P$2:$P$4,mapping!$Q$2:$Q$4,,0)</f>
        <v>Medium</v>
      </c>
      <c r="Q4668" s="29" t="str">
        <f>_xlfn.XLOOKUP($I4668,mapping!$M$2:$M$4,mapping!$N$2:$N$4,,0)</f>
        <v>Remote</v>
      </c>
    </row>
    <row r="4669" spans="1:17" x14ac:dyDescent="0.25">
      <c r="A4669" s="28">
        <v>2024</v>
      </c>
      <c r="B4669" s="29" t="s">
        <v>11</v>
      </c>
      <c r="C4669" s="29" t="s">
        <v>12</v>
      </c>
      <c r="D4669" s="29" t="s">
        <v>26</v>
      </c>
      <c r="E4669" s="28">
        <v>80800</v>
      </c>
      <c r="F4669" s="29" t="s">
        <v>14</v>
      </c>
      <c r="G4669" s="28">
        <v>80800</v>
      </c>
      <c r="H4669" s="29" t="s">
        <v>17</v>
      </c>
      <c r="I4669" s="28">
        <v>0</v>
      </c>
      <c r="J4669" s="29" t="s">
        <v>17</v>
      </c>
      <c r="K4669" s="29" t="s">
        <v>16</v>
      </c>
      <c r="L4669" s="29" t="str">
        <f>_xlfn.XLOOKUP($D4669,mapping!$B$2:$B$124,mapping!$A$2:$A$124,,0)</f>
        <v>Data Engineer</v>
      </c>
      <c r="M4669" s="29" t="str">
        <f>_xlfn.XLOOKUP($C4669,mapping!$J$2:$J$5,mapping!$K$2:$K$5,,0)</f>
        <v>Full-Time</v>
      </c>
      <c r="N4669" s="29" t="str">
        <f>_xlfn.XLOOKUP($B4669,mapping!$G$2:$G$5,mapping!$H$2:$H$5,,0)</f>
        <v>Mid-Level</v>
      </c>
      <c r="O4669" s="29" t="str">
        <f>_xlfn.XLOOKUP($J4669,mapping!$D$2:$D$56,mapping!$E$2:$E$56,,0)</f>
        <v>United States</v>
      </c>
      <c r="P4669" s="29" t="str">
        <f>_xlfn.XLOOKUP($K4669,mapping!$P$2:$P$4,mapping!$Q$2:$Q$4,,0)</f>
        <v>Medium</v>
      </c>
      <c r="Q4669" s="29" t="str">
        <f>_xlfn.XLOOKUP($I4669,mapping!$M$2:$M$4,mapping!$N$2:$N$4,,0)</f>
        <v>On-site</v>
      </c>
    </row>
    <row r="4670" spans="1:17" x14ac:dyDescent="0.25">
      <c r="A4670" s="28">
        <v>2024</v>
      </c>
      <c r="B4670" s="29" t="s">
        <v>21</v>
      </c>
      <c r="C4670" s="29" t="s">
        <v>12</v>
      </c>
      <c r="D4670" s="29" t="s">
        <v>18</v>
      </c>
      <c r="E4670" s="28">
        <v>146100</v>
      </c>
      <c r="F4670" s="29" t="s">
        <v>14</v>
      </c>
      <c r="G4670" s="28">
        <v>146100</v>
      </c>
      <c r="H4670" s="29" t="s">
        <v>17</v>
      </c>
      <c r="I4670" s="28">
        <v>100</v>
      </c>
      <c r="J4670" s="29" t="s">
        <v>17</v>
      </c>
      <c r="K4670" s="29" t="s">
        <v>16</v>
      </c>
      <c r="L4670" s="29" t="str">
        <f>_xlfn.XLOOKUP($D4670,mapping!$B$2:$B$124,mapping!$A$2:$A$124,,0)</f>
        <v>Machine Learning Engineer</v>
      </c>
      <c r="M4670" s="29" t="str">
        <f>_xlfn.XLOOKUP($C4670,mapping!$J$2:$J$5,mapping!$K$2:$K$5,,0)</f>
        <v>Full-Time</v>
      </c>
      <c r="N4670" s="29" t="str">
        <f>_xlfn.XLOOKUP($B4670,mapping!$G$2:$G$5,mapping!$H$2:$H$5,,0)</f>
        <v>Senior</v>
      </c>
      <c r="O4670" s="29" t="str">
        <f>_xlfn.XLOOKUP($J4670,mapping!$D$2:$D$56,mapping!$E$2:$E$56,,0)</f>
        <v>United States</v>
      </c>
      <c r="P4670" s="29" t="str">
        <f>_xlfn.XLOOKUP($K4670,mapping!$P$2:$P$4,mapping!$Q$2:$Q$4,,0)</f>
        <v>Medium</v>
      </c>
      <c r="Q4670" s="29" t="str">
        <f>_xlfn.XLOOKUP($I4670,mapping!$M$2:$M$4,mapping!$N$2:$N$4,,0)</f>
        <v>Remote</v>
      </c>
    </row>
    <row r="4671" spans="1:17" x14ac:dyDescent="0.25">
      <c r="A4671" s="28">
        <v>2023</v>
      </c>
      <c r="B4671" s="29" t="s">
        <v>21</v>
      </c>
      <c r="C4671" s="29" t="s">
        <v>12</v>
      </c>
      <c r="D4671" s="29" t="s">
        <v>22</v>
      </c>
      <c r="E4671" s="28">
        <v>45000</v>
      </c>
      <c r="F4671" s="29" t="s">
        <v>19</v>
      </c>
      <c r="G4671" s="28">
        <v>48585</v>
      </c>
      <c r="H4671" s="29" t="s">
        <v>42</v>
      </c>
      <c r="I4671" s="28">
        <v>0</v>
      </c>
      <c r="J4671" s="29" t="s">
        <v>42</v>
      </c>
      <c r="K4671" s="29" t="s">
        <v>16</v>
      </c>
      <c r="L4671" s="29" t="str">
        <f>_xlfn.XLOOKUP($D4671,mapping!$B$2:$B$124,mapping!$A$2:$A$124,,0)</f>
        <v>Data Scientist</v>
      </c>
      <c r="M4671" s="29" t="str">
        <f>_xlfn.XLOOKUP($C4671,mapping!$J$2:$J$5,mapping!$K$2:$K$5,,0)</f>
        <v>Full-Time</v>
      </c>
      <c r="N4671" s="29" t="str">
        <f>_xlfn.XLOOKUP($B4671,mapping!$G$2:$G$5,mapping!$H$2:$H$5,,0)</f>
        <v>Senior</v>
      </c>
      <c r="O4671" s="29" t="str">
        <f>_xlfn.XLOOKUP($J4671,mapping!$D$2:$D$56,mapping!$E$2:$E$56,,0)</f>
        <v>Spain</v>
      </c>
      <c r="P4671" s="29" t="str">
        <f>_xlfn.XLOOKUP($K4671,mapping!$P$2:$P$4,mapping!$Q$2:$Q$4,,0)</f>
        <v>Medium</v>
      </c>
      <c r="Q4671" s="29" t="str">
        <f>_xlfn.XLOOKUP($I4671,mapping!$M$2:$M$4,mapping!$N$2:$N$4,,0)</f>
        <v>On-site</v>
      </c>
    </row>
    <row r="4672" spans="1:17" x14ac:dyDescent="0.25">
      <c r="A4672" s="28">
        <v>2023</v>
      </c>
      <c r="B4672" s="29" t="s">
        <v>21</v>
      </c>
      <c r="C4672" s="29" t="s">
        <v>12</v>
      </c>
      <c r="D4672" s="29" t="s">
        <v>22</v>
      </c>
      <c r="E4672" s="28">
        <v>195000</v>
      </c>
      <c r="F4672" s="29" t="s">
        <v>14</v>
      </c>
      <c r="G4672" s="28">
        <v>195000</v>
      </c>
      <c r="H4672" s="29" t="s">
        <v>17</v>
      </c>
      <c r="I4672" s="28">
        <v>0</v>
      </c>
      <c r="J4672" s="29" t="s">
        <v>17</v>
      </c>
      <c r="K4672" s="29" t="s">
        <v>16</v>
      </c>
      <c r="L4672" s="29" t="str">
        <f>_xlfn.XLOOKUP($D4672,mapping!$B$2:$B$124,mapping!$A$2:$A$124,,0)</f>
        <v>Data Scientist</v>
      </c>
      <c r="M4672" s="29" t="str">
        <f>_xlfn.XLOOKUP($C4672,mapping!$J$2:$J$5,mapping!$K$2:$K$5,,0)</f>
        <v>Full-Time</v>
      </c>
      <c r="N4672" s="29" t="str">
        <f>_xlfn.XLOOKUP($B4672,mapping!$G$2:$G$5,mapping!$H$2:$H$5,,0)</f>
        <v>Senior</v>
      </c>
      <c r="O4672" s="29" t="str">
        <f>_xlfn.XLOOKUP($J4672,mapping!$D$2:$D$56,mapping!$E$2:$E$56,,0)</f>
        <v>United States</v>
      </c>
      <c r="P4672" s="29" t="str">
        <f>_xlfn.XLOOKUP($K4672,mapping!$P$2:$P$4,mapping!$Q$2:$Q$4,,0)</f>
        <v>Medium</v>
      </c>
      <c r="Q4672" s="29" t="str">
        <f>_xlfn.XLOOKUP($I4672,mapping!$M$2:$M$4,mapping!$N$2:$N$4,,0)</f>
        <v>On-site</v>
      </c>
    </row>
    <row r="4673" spans="1:17" x14ac:dyDescent="0.25">
      <c r="A4673" s="28">
        <v>2022</v>
      </c>
      <c r="B4673" s="29" t="s">
        <v>21</v>
      </c>
      <c r="C4673" s="29" t="s">
        <v>12</v>
      </c>
      <c r="D4673" s="29" t="s">
        <v>26</v>
      </c>
      <c r="E4673" s="28">
        <v>160000</v>
      </c>
      <c r="F4673" s="29" t="s">
        <v>14</v>
      </c>
      <c r="G4673" s="28">
        <v>160000</v>
      </c>
      <c r="H4673" s="29" t="s">
        <v>17</v>
      </c>
      <c r="I4673" s="28">
        <v>100</v>
      </c>
      <c r="J4673" s="29" t="s">
        <v>17</v>
      </c>
      <c r="K4673" s="29" t="s">
        <v>16</v>
      </c>
      <c r="L4673" s="29" t="str">
        <f>_xlfn.XLOOKUP($D4673,mapping!$B$2:$B$124,mapping!$A$2:$A$124,,0)</f>
        <v>Data Engineer</v>
      </c>
      <c r="M4673" s="29" t="str">
        <f>_xlfn.XLOOKUP($C4673,mapping!$J$2:$J$5,mapping!$K$2:$K$5,,0)</f>
        <v>Full-Time</v>
      </c>
      <c r="N4673" s="29" t="str">
        <f>_xlfn.XLOOKUP($B4673,mapping!$G$2:$G$5,mapping!$H$2:$H$5,,0)</f>
        <v>Senior</v>
      </c>
      <c r="O4673" s="29" t="str">
        <f>_xlfn.XLOOKUP($J4673,mapping!$D$2:$D$56,mapping!$E$2:$E$56,,0)</f>
        <v>United States</v>
      </c>
      <c r="P4673" s="29" t="str">
        <f>_xlfn.XLOOKUP($K4673,mapping!$P$2:$P$4,mapping!$Q$2:$Q$4,,0)</f>
        <v>Medium</v>
      </c>
      <c r="Q4673" s="29" t="str">
        <f>_xlfn.XLOOKUP($I4673,mapping!$M$2:$M$4,mapping!$N$2:$N$4,,0)</f>
        <v>Remote</v>
      </c>
    </row>
    <row r="4674" spans="1:17" x14ac:dyDescent="0.25">
      <c r="A4674" s="28">
        <v>2023</v>
      </c>
      <c r="B4674" s="29" t="s">
        <v>11</v>
      </c>
      <c r="C4674" s="29" t="s">
        <v>12</v>
      </c>
      <c r="D4674" s="29" t="s">
        <v>23</v>
      </c>
      <c r="E4674" s="28">
        <v>85445</v>
      </c>
      <c r="F4674" s="29" t="s">
        <v>14</v>
      </c>
      <c r="G4674" s="28">
        <v>85445</v>
      </c>
      <c r="H4674" s="29" t="s">
        <v>17</v>
      </c>
      <c r="I4674" s="28">
        <v>0</v>
      </c>
      <c r="J4674" s="29" t="s">
        <v>17</v>
      </c>
      <c r="K4674" s="29" t="s">
        <v>16</v>
      </c>
      <c r="L4674" s="29" t="str">
        <f>_xlfn.XLOOKUP($D4674,mapping!$B$2:$B$124,mapping!$A$2:$A$124,,0)</f>
        <v>Researcher</v>
      </c>
      <c r="M4674" s="29" t="str">
        <f>_xlfn.XLOOKUP($C4674,mapping!$J$2:$J$5,mapping!$K$2:$K$5,,0)</f>
        <v>Full-Time</v>
      </c>
      <c r="N4674" s="29" t="str">
        <f>_xlfn.XLOOKUP($B4674,mapping!$G$2:$G$5,mapping!$H$2:$H$5,,0)</f>
        <v>Mid-Level</v>
      </c>
      <c r="O4674" s="29" t="str">
        <f>_xlfn.XLOOKUP($J4674,mapping!$D$2:$D$56,mapping!$E$2:$E$56,,0)</f>
        <v>United States</v>
      </c>
      <c r="P4674" s="29" t="str">
        <f>_xlfn.XLOOKUP($K4674,mapping!$P$2:$P$4,mapping!$Q$2:$Q$4,,0)</f>
        <v>Medium</v>
      </c>
      <c r="Q4674" s="29" t="str">
        <f>_xlfn.XLOOKUP($I4674,mapping!$M$2:$M$4,mapping!$N$2:$N$4,,0)</f>
        <v>On-site</v>
      </c>
    </row>
    <row r="4675" spans="1:17" x14ac:dyDescent="0.25">
      <c r="A4675" s="28">
        <v>2023</v>
      </c>
      <c r="B4675" s="29" t="s">
        <v>21</v>
      </c>
      <c r="C4675" s="29" t="s">
        <v>12</v>
      </c>
      <c r="D4675" s="29" t="s">
        <v>26</v>
      </c>
      <c r="E4675" s="28">
        <v>210000</v>
      </c>
      <c r="F4675" s="29" t="s">
        <v>14</v>
      </c>
      <c r="G4675" s="28">
        <v>210000</v>
      </c>
      <c r="H4675" s="29" t="s">
        <v>45</v>
      </c>
      <c r="I4675" s="28">
        <v>100</v>
      </c>
      <c r="J4675" s="29" t="s">
        <v>45</v>
      </c>
      <c r="K4675" s="29" t="s">
        <v>16</v>
      </c>
      <c r="L4675" s="29" t="str">
        <f>_xlfn.XLOOKUP($D4675,mapping!$B$2:$B$124,mapping!$A$2:$A$124,,0)</f>
        <v>Data Engineer</v>
      </c>
      <c r="M4675" s="29" t="str">
        <f>_xlfn.XLOOKUP($C4675,mapping!$J$2:$J$5,mapping!$K$2:$K$5,,0)</f>
        <v>Full-Time</v>
      </c>
      <c r="N4675" s="29" t="str">
        <f>_xlfn.XLOOKUP($B4675,mapping!$G$2:$G$5,mapping!$H$2:$H$5,,0)</f>
        <v>Senior</v>
      </c>
      <c r="O4675" s="29" t="str">
        <f>_xlfn.XLOOKUP($J4675,mapping!$D$2:$D$56,mapping!$E$2:$E$56,,0)</f>
        <v>Canada</v>
      </c>
      <c r="P4675" s="29" t="str">
        <f>_xlfn.XLOOKUP($K4675,mapping!$P$2:$P$4,mapping!$Q$2:$Q$4,,0)</f>
        <v>Medium</v>
      </c>
      <c r="Q4675" s="29" t="str">
        <f>_xlfn.XLOOKUP($I4675,mapping!$M$2:$M$4,mapping!$N$2:$N$4,,0)</f>
        <v>Remote</v>
      </c>
    </row>
    <row r="4676" spans="1:17" x14ac:dyDescent="0.25">
      <c r="A4676" s="28">
        <v>2022</v>
      </c>
      <c r="B4676" s="29" t="s">
        <v>21</v>
      </c>
      <c r="C4676" s="29" t="s">
        <v>12</v>
      </c>
      <c r="D4676" s="29" t="s">
        <v>26</v>
      </c>
      <c r="E4676" s="28">
        <v>175000</v>
      </c>
      <c r="F4676" s="29" t="s">
        <v>14</v>
      </c>
      <c r="G4676" s="28">
        <v>175000</v>
      </c>
      <c r="H4676" s="29" t="s">
        <v>17</v>
      </c>
      <c r="I4676" s="28">
        <v>100</v>
      </c>
      <c r="J4676" s="29" t="s">
        <v>17</v>
      </c>
      <c r="K4676" s="29" t="s">
        <v>16</v>
      </c>
      <c r="L4676" s="29" t="str">
        <f>_xlfn.XLOOKUP($D4676,mapping!$B$2:$B$124,mapping!$A$2:$A$124,,0)</f>
        <v>Data Engineer</v>
      </c>
      <c r="M4676" s="29" t="str">
        <f>_xlfn.XLOOKUP($C4676,mapping!$J$2:$J$5,mapping!$K$2:$K$5,,0)</f>
        <v>Full-Time</v>
      </c>
      <c r="N4676" s="29" t="str">
        <f>_xlfn.XLOOKUP($B4676,mapping!$G$2:$G$5,mapping!$H$2:$H$5,,0)</f>
        <v>Senior</v>
      </c>
      <c r="O4676" s="29" t="str">
        <f>_xlfn.XLOOKUP($J4676,mapping!$D$2:$D$56,mapping!$E$2:$E$56,,0)</f>
        <v>United States</v>
      </c>
      <c r="P4676" s="29" t="str">
        <f>_xlfn.XLOOKUP($K4676,mapping!$P$2:$P$4,mapping!$Q$2:$Q$4,,0)</f>
        <v>Medium</v>
      </c>
      <c r="Q4676" s="29" t="str">
        <f>_xlfn.XLOOKUP($I4676,mapping!$M$2:$M$4,mapping!$N$2:$N$4,,0)</f>
        <v>Remote</v>
      </c>
    </row>
    <row r="4677" spans="1:17" x14ac:dyDescent="0.25">
      <c r="A4677" s="28">
        <v>2023</v>
      </c>
      <c r="B4677" s="29" t="s">
        <v>21</v>
      </c>
      <c r="C4677" s="29" t="s">
        <v>12</v>
      </c>
      <c r="D4677" s="29" t="s">
        <v>22</v>
      </c>
      <c r="E4677" s="28">
        <v>156400</v>
      </c>
      <c r="F4677" s="29" t="s">
        <v>14</v>
      </c>
      <c r="G4677" s="28">
        <v>156400</v>
      </c>
      <c r="H4677" s="29" t="s">
        <v>17</v>
      </c>
      <c r="I4677" s="28">
        <v>0</v>
      </c>
      <c r="J4677" s="29" t="s">
        <v>17</v>
      </c>
      <c r="K4677" s="29" t="s">
        <v>16</v>
      </c>
      <c r="L4677" s="29" t="str">
        <f>_xlfn.XLOOKUP($D4677,mapping!$B$2:$B$124,mapping!$A$2:$A$124,,0)</f>
        <v>Data Scientist</v>
      </c>
      <c r="M4677" s="29" t="str">
        <f>_xlfn.XLOOKUP($C4677,mapping!$J$2:$J$5,mapping!$K$2:$K$5,,0)</f>
        <v>Full-Time</v>
      </c>
      <c r="N4677" s="29" t="str">
        <f>_xlfn.XLOOKUP($B4677,mapping!$G$2:$G$5,mapping!$H$2:$H$5,,0)</f>
        <v>Senior</v>
      </c>
      <c r="O4677" s="29" t="str">
        <f>_xlfn.XLOOKUP($J4677,mapping!$D$2:$D$56,mapping!$E$2:$E$56,,0)</f>
        <v>United States</v>
      </c>
      <c r="P4677" s="29" t="str">
        <f>_xlfn.XLOOKUP($K4677,mapping!$P$2:$P$4,mapping!$Q$2:$Q$4,,0)</f>
        <v>Medium</v>
      </c>
      <c r="Q4677" s="29" t="str">
        <f>_xlfn.XLOOKUP($I4677,mapping!$M$2:$M$4,mapping!$N$2:$N$4,,0)</f>
        <v>On-site</v>
      </c>
    </row>
    <row r="4678" spans="1:17" x14ac:dyDescent="0.25">
      <c r="A4678" s="28">
        <v>2023</v>
      </c>
      <c r="B4678" s="29" t="s">
        <v>11</v>
      </c>
      <c r="C4678" s="29" t="s">
        <v>12</v>
      </c>
      <c r="D4678" s="29" t="s">
        <v>13</v>
      </c>
      <c r="E4678" s="28">
        <v>46500</v>
      </c>
      <c r="F4678" s="29" t="s">
        <v>14</v>
      </c>
      <c r="G4678" s="28">
        <v>46500</v>
      </c>
      <c r="H4678" s="29" t="s">
        <v>17</v>
      </c>
      <c r="I4678" s="28">
        <v>0</v>
      </c>
      <c r="J4678" s="29" t="s">
        <v>17</v>
      </c>
      <c r="K4678" s="29" t="s">
        <v>16</v>
      </c>
      <c r="L4678" s="29" t="str">
        <f>_xlfn.XLOOKUP($D4678,mapping!$B$2:$B$124,mapping!$A$2:$A$124,,0)</f>
        <v>Data Analyst</v>
      </c>
      <c r="M4678" s="29" t="str">
        <f>_xlfn.XLOOKUP($C4678,mapping!$J$2:$J$5,mapping!$K$2:$K$5,,0)</f>
        <v>Full-Time</v>
      </c>
      <c r="N4678" s="29" t="str">
        <f>_xlfn.XLOOKUP($B4678,mapping!$G$2:$G$5,mapping!$H$2:$H$5,,0)</f>
        <v>Mid-Level</v>
      </c>
      <c r="O4678" s="29" t="str">
        <f>_xlfn.XLOOKUP($J4678,mapping!$D$2:$D$56,mapping!$E$2:$E$56,,0)</f>
        <v>United States</v>
      </c>
      <c r="P4678" s="29" t="str">
        <f>_xlfn.XLOOKUP($K4678,mapping!$P$2:$P$4,mapping!$Q$2:$Q$4,,0)</f>
        <v>Medium</v>
      </c>
      <c r="Q4678" s="29" t="str">
        <f>_xlfn.XLOOKUP($I4678,mapping!$M$2:$M$4,mapping!$N$2:$N$4,,0)</f>
        <v>On-site</v>
      </c>
    </row>
    <row r="4679" spans="1:17" x14ac:dyDescent="0.25">
      <c r="A4679" s="28">
        <v>2023</v>
      </c>
      <c r="B4679" s="29" t="s">
        <v>21</v>
      </c>
      <c r="C4679" s="29" t="s">
        <v>12</v>
      </c>
      <c r="D4679" s="29" t="s">
        <v>41</v>
      </c>
      <c r="E4679" s="28">
        <v>180500</v>
      </c>
      <c r="F4679" s="29" t="s">
        <v>14</v>
      </c>
      <c r="G4679" s="28">
        <v>180500</v>
      </c>
      <c r="H4679" s="29" t="s">
        <v>17</v>
      </c>
      <c r="I4679" s="28">
        <v>100</v>
      </c>
      <c r="J4679" s="29" t="s">
        <v>17</v>
      </c>
      <c r="K4679" s="29" t="s">
        <v>16</v>
      </c>
      <c r="L4679" s="29" t="str">
        <f>_xlfn.XLOOKUP($D4679,mapping!$B$2:$B$124,mapping!$A$2:$A$124,,0)</f>
        <v>Machine Learning Engineer</v>
      </c>
      <c r="M4679" s="29" t="str">
        <f>_xlfn.XLOOKUP($C4679,mapping!$J$2:$J$5,mapping!$K$2:$K$5,,0)</f>
        <v>Full-Time</v>
      </c>
      <c r="N4679" s="29" t="str">
        <f>_xlfn.XLOOKUP($B4679,mapping!$G$2:$G$5,mapping!$H$2:$H$5,,0)</f>
        <v>Senior</v>
      </c>
      <c r="O4679" s="29" t="str">
        <f>_xlfn.XLOOKUP($J4679,mapping!$D$2:$D$56,mapping!$E$2:$E$56,,0)</f>
        <v>United States</v>
      </c>
      <c r="P4679" s="29" t="str">
        <f>_xlfn.XLOOKUP($K4679,mapping!$P$2:$P$4,mapping!$Q$2:$Q$4,,0)</f>
        <v>Medium</v>
      </c>
      <c r="Q4679" s="29" t="str">
        <f>_xlfn.XLOOKUP($I4679,mapping!$M$2:$M$4,mapping!$N$2:$N$4,,0)</f>
        <v>Remote</v>
      </c>
    </row>
    <row r="4680" spans="1:17" x14ac:dyDescent="0.25">
      <c r="A4680" s="28">
        <v>2024</v>
      </c>
      <c r="B4680" s="29" t="s">
        <v>11</v>
      </c>
      <c r="C4680" s="29" t="s">
        <v>12</v>
      </c>
      <c r="D4680" s="29" t="s">
        <v>26</v>
      </c>
      <c r="E4680" s="28">
        <v>120000</v>
      </c>
      <c r="F4680" s="29" t="s">
        <v>14</v>
      </c>
      <c r="G4680" s="28">
        <v>120000</v>
      </c>
      <c r="H4680" s="29" t="s">
        <v>17</v>
      </c>
      <c r="I4680" s="28">
        <v>0</v>
      </c>
      <c r="J4680" s="29" t="s">
        <v>17</v>
      </c>
      <c r="K4680" s="29" t="s">
        <v>16</v>
      </c>
      <c r="L4680" s="29" t="str">
        <f>_xlfn.XLOOKUP($D4680,mapping!$B$2:$B$124,mapping!$A$2:$A$124,,0)</f>
        <v>Data Engineer</v>
      </c>
      <c r="M4680" s="29" t="str">
        <f>_xlfn.XLOOKUP($C4680,mapping!$J$2:$J$5,mapping!$K$2:$K$5,,0)</f>
        <v>Full-Time</v>
      </c>
      <c r="N4680" s="29" t="str">
        <f>_xlfn.XLOOKUP($B4680,mapping!$G$2:$G$5,mapping!$H$2:$H$5,,0)</f>
        <v>Mid-Level</v>
      </c>
      <c r="O4680" s="29" t="str">
        <f>_xlfn.XLOOKUP($J4680,mapping!$D$2:$D$56,mapping!$E$2:$E$56,,0)</f>
        <v>United States</v>
      </c>
      <c r="P4680" s="29" t="str">
        <f>_xlfn.XLOOKUP($K4680,mapping!$P$2:$P$4,mapping!$Q$2:$Q$4,,0)</f>
        <v>Medium</v>
      </c>
      <c r="Q4680" s="29" t="str">
        <f>_xlfn.XLOOKUP($I4680,mapping!$M$2:$M$4,mapping!$N$2:$N$4,,0)</f>
        <v>On-site</v>
      </c>
    </row>
    <row r="4681" spans="1:17" x14ac:dyDescent="0.25">
      <c r="A4681" s="28">
        <v>2024</v>
      </c>
      <c r="B4681" s="29" t="s">
        <v>21</v>
      </c>
      <c r="C4681" s="29" t="s">
        <v>12</v>
      </c>
      <c r="D4681" s="29" t="s">
        <v>13</v>
      </c>
      <c r="E4681" s="28">
        <v>84870</v>
      </c>
      <c r="F4681" s="29" t="s">
        <v>14</v>
      </c>
      <c r="G4681" s="28">
        <v>84870</v>
      </c>
      <c r="H4681" s="29" t="s">
        <v>17</v>
      </c>
      <c r="I4681" s="28">
        <v>0</v>
      </c>
      <c r="J4681" s="29" t="s">
        <v>17</v>
      </c>
      <c r="K4681" s="29" t="s">
        <v>16</v>
      </c>
      <c r="L4681" s="29" t="str">
        <f>_xlfn.XLOOKUP($D4681,mapping!$B$2:$B$124,mapping!$A$2:$A$124,,0)</f>
        <v>Data Analyst</v>
      </c>
      <c r="M4681" s="29" t="str">
        <f>_xlfn.XLOOKUP($C4681,mapping!$J$2:$J$5,mapping!$K$2:$K$5,,0)</f>
        <v>Full-Time</v>
      </c>
      <c r="N4681" s="29" t="str">
        <f>_xlfn.XLOOKUP($B4681,mapping!$G$2:$G$5,mapping!$H$2:$H$5,,0)</f>
        <v>Senior</v>
      </c>
      <c r="O4681" s="29" t="str">
        <f>_xlfn.XLOOKUP($J4681,mapping!$D$2:$D$56,mapping!$E$2:$E$56,,0)</f>
        <v>United States</v>
      </c>
      <c r="P4681" s="29" t="str">
        <f>_xlfn.XLOOKUP($K4681,mapping!$P$2:$P$4,mapping!$Q$2:$Q$4,,0)</f>
        <v>Medium</v>
      </c>
      <c r="Q4681" s="29" t="str">
        <f>_xlfn.XLOOKUP($I4681,mapping!$M$2:$M$4,mapping!$N$2:$N$4,,0)</f>
        <v>On-site</v>
      </c>
    </row>
    <row r="4682" spans="1:17" x14ac:dyDescent="0.25">
      <c r="A4682" s="28">
        <v>2023</v>
      </c>
      <c r="B4682" s="29" t="s">
        <v>11</v>
      </c>
      <c r="C4682" s="29" t="s">
        <v>12</v>
      </c>
      <c r="D4682" s="29" t="s">
        <v>22</v>
      </c>
      <c r="E4682" s="28">
        <v>138510</v>
      </c>
      <c r="F4682" s="29" t="s">
        <v>14</v>
      </c>
      <c r="G4682" s="28">
        <v>138510</v>
      </c>
      <c r="H4682" s="29" t="s">
        <v>17</v>
      </c>
      <c r="I4682" s="28">
        <v>0</v>
      </c>
      <c r="J4682" s="29" t="s">
        <v>17</v>
      </c>
      <c r="K4682" s="29" t="s">
        <v>16</v>
      </c>
      <c r="L4682" s="29" t="str">
        <f>_xlfn.XLOOKUP($D4682,mapping!$B$2:$B$124,mapping!$A$2:$A$124,,0)</f>
        <v>Data Scientist</v>
      </c>
      <c r="M4682" s="29" t="str">
        <f>_xlfn.XLOOKUP($C4682,mapping!$J$2:$J$5,mapping!$K$2:$K$5,,0)</f>
        <v>Full-Time</v>
      </c>
      <c r="N4682" s="29" t="str">
        <f>_xlfn.XLOOKUP($B4682,mapping!$G$2:$G$5,mapping!$H$2:$H$5,,0)</f>
        <v>Mid-Level</v>
      </c>
      <c r="O4682" s="29" t="str">
        <f>_xlfn.XLOOKUP($J4682,mapping!$D$2:$D$56,mapping!$E$2:$E$56,,0)</f>
        <v>United States</v>
      </c>
      <c r="P4682" s="29" t="str">
        <f>_xlfn.XLOOKUP($K4682,mapping!$P$2:$P$4,mapping!$Q$2:$Q$4,,0)</f>
        <v>Medium</v>
      </c>
      <c r="Q4682" s="29" t="str">
        <f>_xlfn.XLOOKUP($I4682,mapping!$M$2:$M$4,mapping!$N$2:$N$4,,0)</f>
        <v>On-site</v>
      </c>
    </row>
    <row r="4683" spans="1:17" x14ac:dyDescent="0.25">
      <c r="A4683" s="28">
        <v>2024</v>
      </c>
      <c r="B4683" s="29" t="s">
        <v>11</v>
      </c>
      <c r="C4683" s="29" t="s">
        <v>12</v>
      </c>
      <c r="D4683" s="29" t="s">
        <v>57</v>
      </c>
      <c r="E4683" s="28">
        <v>120000</v>
      </c>
      <c r="F4683" s="29" t="s">
        <v>14</v>
      </c>
      <c r="G4683" s="28">
        <v>120000</v>
      </c>
      <c r="H4683" s="29" t="s">
        <v>17</v>
      </c>
      <c r="I4683" s="28">
        <v>100</v>
      </c>
      <c r="J4683" s="29" t="s">
        <v>17</v>
      </c>
      <c r="K4683" s="29" t="s">
        <v>16</v>
      </c>
      <c r="L4683" s="29" t="str">
        <f>_xlfn.XLOOKUP($D4683,mapping!$B$2:$B$124,mapping!$A$2:$A$124,,0)</f>
        <v>Data Scientist</v>
      </c>
      <c r="M4683" s="29" t="str">
        <f>_xlfn.XLOOKUP($C4683,mapping!$J$2:$J$5,mapping!$K$2:$K$5,,0)</f>
        <v>Full-Time</v>
      </c>
      <c r="N4683" s="29" t="str">
        <f>_xlfn.XLOOKUP($B4683,mapping!$G$2:$G$5,mapping!$H$2:$H$5,,0)</f>
        <v>Mid-Level</v>
      </c>
      <c r="O4683" s="29" t="str">
        <f>_xlfn.XLOOKUP($J4683,mapping!$D$2:$D$56,mapping!$E$2:$E$56,,0)</f>
        <v>United States</v>
      </c>
      <c r="P4683" s="29" t="str">
        <f>_xlfn.XLOOKUP($K4683,mapping!$P$2:$P$4,mapping!$Q$2:$Q$4,,0)</f>
        <v>Medium</v>
      </c>
      <c r="Q4683" s="29" t="str">
        <f>_xlfn.XLOOKUP($I4683,mapping!$M$2:$M$4,mapping!$N$2:$N$4,,0)</f>
        <v>Remote</v>
      </c>
    </row>
    <row r="4684" spans="1:17" x14ac:dyDescent="0.25">
      <c r="A4684" s="28">
        <v>2024</v>
      </c>
      <c r="B4684" s="29" t="s">
        <v>21</v>
      </c>
      <c r="C4684" s="29" t="s">
        <v>12</v>
      </c>
      <c r="D4684" s="29" t="s">
        <v>13</v>
      </c>
      <c r="E4684" s="28">
        <v>140000</v>
      </c>
      <c r="F4684" s="29" t="s">
        <v>14</v>
      </c>
      <c r="G4684" s="28">
        <v>140000</v>
      </c>
      <c r="H4684" s="29" t="s">
        <v>17</v>
      </c>
      <c r="I4684" s="28">
        <v>0</v>
      </c>
      <c r="J4684" s="29" t="s">
        <v>17</v>
      </c>
      <c r="K4684" s="29" t="s">
        <v>16</v>
      </c>
      <c r="L4684" s="29" t="str">
        <f>_xlfn.XLOOKUP($D4684,mapping!$B$2:$B$124,mapping!$A$2:$A$124,,0)</f>
        <v>Data Analyst</v>
      </c>
      <c r="M4684" s="29" t="str">
        <f>_xlfn.XLOOKUP($C4684,mapping!$J$2:$J$5,mapping!$K$2:$K$5,,0)</f>
        <v>Full-Time</v>
      </c>
      <c r="N4684" s="29" t="str">
        <f>_xlfn.XLOOKUP($B4684,mapping!$G$2:$G$5,mapping!$H$2:$H$5,,0)</f>
        <v>Senior</v>
      </c>
      <c r="O4684" s="29" t="str">
        <f>_xlfn.XLOOKUP($J4684,mapping!$D$2:$D$56,mapping!$E$2:$E$56,,0)</f>
        <v>United States</v>
      </c>
      <c r="P4684" s="29" t="str">
        <f>_xlfn.XLOOKUP($K4684,mapping!$P$2:$P$4,mapping!$Q$2:$Q$4,,0)</f>
        <v>Medium</v>
      </c>
      <c r="Q4684" s="29" t="str">
        <f>_xlfn.XLOOKUP($I4684,mapping!$M$2:$M$4,mapping!$N$2:$N$4,,0)</f>
        <v>On-site</v>
      </c>
    </row>
    <row r="4685" spans="1:17" x14ac:dyDescent="0.25">
      <c r="A4685" s="28">
        <v>2023</v>
      </c>
      <c r="B4685" s="29" t="s">
        <v>29</v>
      </c>
      <c r="C4685" s="29" t="s">
        <v>12</v>
      </c>
      <c r="D4685" s="29" t="s">
        <v>13</v>
      </c>
      <c r="E4685" s="28">
        <v>81500</v>
      </c>
      <c r="F4685" s="29" t="s">
        <v>14</v>
      </c>
      <c r="G4685" s="28">
        <v>81500</v>
      </c>
      <c r="H4685" s="29" t="s">
        <v>17</v>
      </c>
      <c r="I4685" s="28">
        <v>100</v>
      </c>
      <c r="J4685" s="29" t="s">
        <v>17</v>
      </c>
      <c r="K4685" s="29" t="s">
        <v>16</v>
      </c>
      <c r="L4685" s="29" t="str">
        <f>_xlfn.XLOOKUP($D4685,mapping!$B$2:$B$124,mapping!$A$2:$A$124,,0)</f>
        <v>Data Analyst</v>
      </c>
      <c r="M4685" s="29" t="str">
        <f>_xlfn.XLOOKUP($C4685,mapping!$J$2:$J$5,mapping!$K$2:$K$5,,0)</f>
        <v>Full-Time</v>
      </c>
      <c r="N4685" s="29" t="str">
        <f>_xlfn.XLOOKUP($B4685,mapping!$G$2:$G$5,mapping!$H$2:$H$5,,0)</f>
        <v>Junior</v>
      </c>
      <c r="O4685" s="29" t="str">
        <f>_xlfn.XLOOKUP($J4685,mapping!$D$2:$D$56,mapping!$E$2:$E$56,,0)</f>
        <v>United States</v>
      </c>
      <c r="P4685" s="29" t="str">
        <f>_xlfn.XLOOKUP($K4685,mapping!$P$2:$P$4,mapping!$Q$2:$Q$4,,0)</f>
        <v>Medium</v>
      </c>
      <c r="Q4685" s="29" t="str">
        <f>_xlfn.XLOOKUP($I4685,mapping!$M$2:$M$4,mapping!$N$2:$N$4,,0)</f>
        <v>Remote</v>
      </c>
    </row>
    <row r="4686" spans="1:17" x14ac:dyDescent="0.25">
      <c r="A4686" s="28">
        <v>2021</v>
      </c>
      <c r="B4686" s="29" t="s">
        <v>11</v>
      </c>
      <c r="C4686" s="29" t="s">
        <v>12</v>
      </c>
      <c r="D4686" s="29" t="s">
        <v>34</v>
      </c>
      <c r="E4686" s="28">
        <v>80000</v>
      </c>
      <c r="F4686" s="29" t="s">
        <v>94</v>
      </c>
      <c r="G4686" s="28">
        <v>63810</v>
      </c>
      <c r="H4686" s="29" t="s">
        <v>45</v>
      </c>
      <c r="I4686" s="28">
        <v>100</v>
      </c>
      <c r="J4686" s="29" t="s">
        <v>45</v>
      </c>
      <c r="K4686" s="29" t="s">
        <v>16</v>
      </c>
      <c r="L4686" s="29" t="str">
        <f>_xlfn.XLOOKUP($D4686,mapping!$B$2:$B$124,mapping!$A$2:$A$124,,0)</f>
        <v>Researcher</v>
      </c>
      <c r="M4686" s="29" t="str">
        <f>_xlfn.XLOOKUP($C4686,mapping!$J$2:$J$5,mapping!$K$2:$K$5,,0)</f>
        <v>Full-Time</v>
      </c>
      <c r="N4686" s="29" t="str">
        <f>_xlfn.XLOOKUP($B4686,mapping!$G$2:$G$5,mapping!$H$2:$H$5,,0)</f>
        <v>Mid-Level</v>
      </c>
      <c r="O4686" s="29" t="str">
        <f>_xlfn.XLOOKUP($J4686,mapping!$D$2:$D$56,mapping!$E$2:$E$56,,0)</f>
        <v>Canada</v>
      </c>
      <c r="P4686" s="29" t="str">
        <f>_xlfn.XLOOKUP($K4686,mapping!$P$2:$P$4,mapping!$Q$2:$Q$4,,0)</f>
        <v>Medium</v>
      </c>
      <c r="Q4686" s="29" t="str">
        <f>_xlfn.XLOOKUP($I4686,mapping!$M$2:$M$4,mapping!$N$2:$N$4,,0)</f>
        <v>Remote</v>
      </c>
    </row>
    <row r="4687" spans="1:17" x14ac:dyDescent="0.25">
      <c r="A4687" s="28">
        <v>2022</v>
      </c>
      <c r="B4687" s="29" t="s">
        <v>11</v>
      </c>
      <c r="C4687" s="29" t="s">
        <v>12</v>
      </c>
      <c r="D4687" s="29" t="s">
        <v>26</v>
      </c>
      <c r="E4687" s="28">
        <v>118000</v>
      </c>
      <c r="F4687" s="29" t="s">
        <v>14</v>
      </c>
      <c r="G4687" s="28">
        <v>118000</v>
      </c>
      <c r="H4687" s="29" t="s">
        <v>17</v>
      </c>
      <c r="I4687" s="28">
        <v>100</v>
      </c>
      <c r="J4687" s="29" t="s">
        <v>17</v>
      </c>
      <c r="K4687" s="29" t="s">
        <v>16</v>
      </c>
      <c r="L4687" s="29" t="str">
        <f>_xlfn.XLOOKUP($D4687,mapping!$B$2:$B$124,mapping!$A$2:$A$124,,0)</f>
        <v>Data Engineer</v>
      </c>
      <c r="M4687" s="29" t="str">
        <f>_xlfn.XLOOKUP($C4687,mapping!$J$2:$J$5,mapping!$K$2:$K$5,,0)</f>
        <v>Full-Time</v>
      </c>
      <c r="N4687" s="29" t="str">
        <f>_xlfn.XLOOKUP($B4687,mapping!$G$2:$G$5,mapping!$H$2:$H$5,,0)</f>
        <v>Mid-Level</v>
      </c>
      <c r="O4687" s="29" t="str">
        <f>_xlfn.XLOOKUP($J4687,mapping!$D$2:$D$56,mapping!$E$2:$E$56,,0)</f>
        <v>United States</v>
      </c>
      <c r="P4687" s="29" t="str">
        <f>_xlfn.XLOOKUP($K4687,mapping!$P$2:$P$4,mapping!$Q$2:$Q$4,,0)</f>
        <v>Medium</v>
      </c>
      <c r="Q4687" s="29" t="str">
        <f>_xlfn.XLOOKUP($I4687,mapping!$M$2:$M$4,mapping!$N$2:$N$4,,0)</f>
        <v>Remote</v>
      </c>
    </row>
    <row r="4688" spans="1:17" x14ac:dyDescent="0.25">
      <c r="A4688" s="28">
        <v>2024</v>
      </c>
      <c r="B4688" s="29" t="s">
        <v>21</v>
      </c>
      <c r="C4688" s="29" t="s">
        <v>12</v>
      </c>
      <c r="D4688" s="29" t="s">
        <v>62</v>
      </c>
      <c r="E4688" s="28">
        <v>145000</v>
      </c>
      <c r="F4688" s="29" t="s">
        <v>14</v>
      </c>
      <c r="G4688" s="28">
        <v>145000</v>
      </c>
      <c r="H4688" s="29" t="s">
        <v>17</v>
      </c>
      <c r="I4688" s="28">
        <v>0</v>
      </c>
      <c r="J4688" s="29" t="s">
        <v>17</v>
      </c>
      <c r="K4688" s="29" t="s">
        <v>16</v>
      </c>
      <c r="L4688" s="29" t="str">
        <f>_xlfn.XLOOKUP($D4688,mapping!$B$2:$B$124,mapping!$A$2:$A$124,,0)</f>
        <v>Business Intelligence</v>
      </c>
      <c r="M4688" s="29" t="str">
        <f>_xlfn.XLOOKUP($C4688,mapping!$J$2:$J$5,mapping!$K$2:$K$5,,0)</f>
        <v>Full-Time</v>
      </c>
      <c r="N4688" s="29" t="str">
        <f>_xlfn.XLOOKUP($B4688,mapping!$G$2:$G$5,mapping!$H$2:$H$5,,0)</f>
        <v>Senior</v>
      </c>
      <c r="O4688" s="29" t="str">
        <f>_xlfn.XLOOKUP($J4688,mapping!$D$2:$D$56,mapping!$E$2:$E$56,,0)</f>
        <v>United States</v>
      </c>
      <c r="P4688" s="29" t="str">
        <f>_xlfn.XLOOKUP($K4688,mapping!$P$2:$P$4,mapping!$Q$2:$Q$4,,0)</f>
        <v>Medium</v>
      </c>
      <c r="Q4688" s="29" t="str">
        <f>_xlfn.XLOOKUP($I4688,mapping!$M$2:$M$4,mapping!$N$2:$N$4,,0)</f>
        <v>On-site</v>
      </c>
    </row>
    <row r="4689" spans="1:17" x14ac:dyDescent="0.25">
      <c r="A4689" s="28">
        <v>2024</v>
      </c>
      <c r="B4689" s="29" t="s">
        <v>25</v>
      </c>
      <c r="C4689" s="29" t="s">
        <v>12</v>
      </c>
      <c r="D4689" s="29" t="s">
        <v>26</v>
      </c>
      <c r="E4689" s="28">
        <v>179000</v>
      </c>
      <c r="F4689" s="29" t="s">
        <v>14</v>
      </c>
      <c r="G4689" s="28">
        <v>179000</v>
      </c>
      <c r="H4689" s="29" t="s">
        <v>17</v>
      </c>
      <c r="I4689" s="28">
        <v>0</v>
      </c>
      <c r="J4689" s="29" t="s">
        <v>17</v>
      </c>
      <c r="K4689" s="29" t="s">
        <v>16</v>
      </c>
      <c r="L4689" s="29" t="str">
        <f>_xlfn.XLOOKUP($D4689,mapping!$B$2:$B$124,mapping!$A$2:$A$124,,0)</f>
        <v>Data Engineer</v>
      </c>
      <c r="M4689" s="29" t="str">
        <f>_xlfn.XLOOKUP($C4689,mapping!$J$2:$J$5,mapping!$K$2:$K$5,,0)</f>
        <v>Full-Time</v>
      </c>
      <c r="N4689" s="29" t="str">
        <f>_xlfn.XLOOKUP($B4689,mapping!$G$2:$G$5,mapping!$H$2:$H$5,,0)</f>
        <v>Executive</v>
      </c>
      <c r="O4689" s="29" t="str">
        <f>_xlfn.XLOOKUP($J4689,mapping!$D$2:$D$56,mapping!$E$2:$E$56,,0)</f>
        <v>United States</v>
      </c>
      <c r="P4689" s="29" t="str">
        <f>_xlfn.XLOOKUP($K4689,mapping!$P$2:$P$4,mapping!$Q$2:$Q$4,,0)</f>
        <v>Medium</v>
      </c>
      <c r="Q4689" s="29" t="str">
        <f>_xlfn.XLOOKUP($I4689,mapping!$M$2:$M$4,mapping!$N$2:$N$4,,0)</f>
        <v>On-site</v>
      </c>
    </row>
    <row r="4690" spans="1:17" x14ac:dyDescent="0.25">
      <c r="A4690" s="28">
        <v>2023</v>
      </c>
      <c r="B4690" s="29" t="s">
        <v>21</v>
      </c>
      <c r="C4690" s="29" t="s">
        <v>12</v>
      </c>
      <c r="D4690" s="29" t="s">
        <v>72</v>
      </c>
      <c r="E4690" s="28">
        <v>86000</v>
      </c>
      <c r="F4690" s="29" t="s">
        <v>14</v>
      </c>
      <c r="G4690" s="28">
        <v>86000</v>
      </c>
      <c r="H4690" s="29" t="s">
        <v>17</v>
      </c>
      <c r="I4690" s="28">
        <v>0</v>
      </c>
      <c r="J4690" s="29" t="s">
        <v>17</v>
      </c>
      <c r="K4690" s="29" t="s">
        <v>16</v>
      </c>
      <c r="L4690" s="29" t="str">
        <f>_xlfn.XLOOKUP($D4690,mapping!$B$2:$B$124,mapping!$A$2:$A$124,,0)</f>
        <v>Data Manager</v>
      </c>
      <c r="M4690" s="29" t="str">
        <f>_xlfn.XLOOKUP($C4690,mapping!$J$2:$J$5,mapping!$K$2:$K$5,,0)</f>
        <v>Full-Time</v>
      </c>
      <c r="N4690" s="29" t="str">
        <f>_xlfn.XLOOKUP($B4690,mapping!$G$2:$G$5,mapping!$H$2:$H$5,,0)</f>
        <v>Senior</v>
      </c>
      <c r="O4690" s="29" t="str">
        <f>_xlfn.XLOOKUP($J4690,mapping!$D$2:$D$56,mapping!$E$2:$E$56,,0)</f>
        <v>United States</v>
      </c>
      <c r="P4690" s="29" t="str">
        <f>_xlfn.XLOOKUP($K4690,mapping!$P$2:$P$4,mapping!$Q$2:$Q$4,,0)</f>
        <v>Medium</v>
      </c>
      <c r="Q4690" s="29" t="str">
        <f>_xlfn.XLOOKUP($I4690,mapping!$M$2:$M$4,mapping!$N$2:$N$4,,0)</f>
        <v>On-site</v>
      </c>
    </row>
    <row r="4691" spans="1:17" x14ac:dyDescent="0.25">
      <c r="A4691" s="28">
        <v>2023</v>
      </c>
      <c r="B4691" s="29" t="s">
        <v>21</v>
      </c>
      <c r="C4691" s="29" t="s">
        <v>12</v>
      </c>
      <c r="D4691" s="29" t="s">
        <v>63</v>
      </c>
      <c r="E4691" s="28">
        <v>184000</v>
      </c>
      <c r="F4691" s="29" t="s">
        <v>14</v>
      </c>
      <c r="G4691" s="28">
        <v>184000</v>
      </c>
      <c r="H4691" s="29" t="s">
        <v>17</v>
      </c>
      <c r="I4691" s="28">
        <v>0</v>
      </c>
      <c r="J4691" s="29" t="s">
        <v>17</v>
      </c>
      <c r="K4691" s="29" t="s">
        <v>16</v>
      </c>
      <c r="L4691" s="29" t="str">
        <f>_xlfn.XLOOKUP($D4691,mapping!$B$2:$B$124,mapping!$A$2:$A$124,,0)</f>
        <v>Data Architect</v>
      </c>
      <c r="M4691" s="29" t="str">
        <f>_xlfn.XLOOKUP($C4691,mapping!$J$2:$J$5,mapping!$K$2:$K$5,,0)</f>
        <v>Full-Time</v>
      </c>
      <c r="N4691" s="29" t="str">
        <f>_xlfn.XLOOKUP($B4691,mapping!$G$2:$G$5,mapping!$H$2:$H$5,,0)</f>
        <v>Senior</v>
      </c>
      <c r="O4691" s="29" t="str">
        <f>_xlfn.XLOOKUP($J4691,mapping!$D$2:$D$56,mapping!$E$2:$E$56,,0)</f>
        <v>United States</v>
      </c>
      <c r="P4691" s="29" t="str">
        <f>_xlfn.XLOOKUP($K4691,mapping!$P$2:$P$4,mapping!$Q$2:$Q$4,,0)</f>
        <v>Medium</v>
      </c>
      <c r="Q4691" s="29" t="str">
        <f>_xlfn.XLOOKUP($I4691,mapping!$M$2:$M$4,mapping!$N$2:$N$4,,0)</f>
        <v>On-site</v>
      </c>
    </row>
    <row r="4692" spans="1:17" x14ac:dyDescent="0.25">
      <c r="A4692" s="28">
        <v>2022</v>
      </c>
      <c r="B4692" s="29" t="s">
        <v>21</v>
      </c>
      <c r="C4692" s="29" t="s">
        <v>12</v>
      </c>
      <c r="D4692" s="29" t="s">
        <v>22</v>
      </c>
      <c r="E4692" s="28">
        <v>141525</v>
      </c>
      <c r="F4692" s="29" t="s">
        <v>14</v>
      </c>
      <c r="G4692" s="28">
        <v>141525</v>
      </c>
      <c r="H4692" s="29" t="s">
        <v>17</v>
      </c>
      <c r="I4692" s="28">
        <v>100</v>
      </c>
      <c r="J4692" s="29" t="s">
        <v>17</v>
      </c>
      <c r="K4692" s="29" t="s">
        <v>16</v>
      </c>
      <c r="L4692" s="29" t="str">
        <f>_xlfn.XLOOKUP($D4692,mapping!$B$2:$B$124,mapping!$A$2:$A$124,,0)</f>
        <v>Data Scientist</v>
      </c>
      <c r="M4692" s="29" t="str">
        <f>_xlfn.XLOOKUP($C4692,mapping!$J$2:$J$5,mapping!$K$2:$K$5,,0)</f>
        <v>Full-Time</v>
      </c>
      <c r="N4692" s="29" t="str">
        <f>_xlfn.XLOOKUP($B4692,mapping!$G$2:$G$5,mapping!$H$2:$H$5,,0)</f>
        <v>Senior</v>
      </c>
      <c r="O4692" s="29" t="str">
        <f>_xlfn.XLOOKUP($J4692,mapping!$D$2:$D$56,mapping!$E$2:$E$56,,0)</f>
        <v>United States</v>
      </c>
      <c r="P4692" s="29" t="str">
        <f>_xlfn.XLOOKUP($K4692,mapping!$P$2:$P$4,mapping!$Q$2:$Q$4,,0)</f>
        <v>Medium</v>
      </c>
      <c r="Q4692" s="29" t="str">
        <f>_xlfn.XLOOKUP($I4692,mapping!$M$2:$M$4,mapping!$N$2:$N$4,,0)</f>
        <v>Remote</v>
      </c>
    </row>
    <row r="4693" spans="1:17" x14ac:dyDescent="0.25">
      <c r="A4693" s="28">
        <v>2023</v>
      </c>
      <c r="B4693" s="29" t="s">
        <v>29</v>
      </c>
      <c r="C4693" s="29" t="s">
        <v>12</v>
      </c>
      <c r="D4693" s="29" t="s">
        <v>26</v>
      </c>
      <c r="E4693" s="28">
        <v>73900</v>
      </c>
      <c r="F4693" s="29" t="s">
        <v>14</v>
      </c>
      <c r="G4693" s="28">
        <v>73900</v>
      </c>
      <c r="H4693" s="29" t="s">
        <v>17</v>
      </c>
      <c r="I4693" s="28">
        <v>0</v>
      </c>
      <c r="J4693" s="29" t="s">
        <v>17</v>
      </c>
      <c r="K4693" s="29" t="s">
        <v>16</v>
      </c>
      <c r="L4693" s="29" t="str">
        <f>_xlfn.XLOOKUP($D4693,mapping!$B$2:$B$124,mapping!$A$2:$A$124,,0)</f>
        <v>Data Engineer</v>
      </c>
      <c r="M4693" s="29" t="str">
        <f>_xlfn.XLOOKUP($C4693,mapping!$J$2:$J$5,mapping!$K$2:$K$5,,0)</f>
        <v>Full-Time</v>
      </c>
      <c r="N4693" s="29" t="str">
        <f>_xlfn.XLOOKUP($B4693,mapping!$G$2:$G$5,mapping!$H$2:$H$5,,0)</f>
        <v>Junior</v>
      </c>
      <c r="O4693" s="29" t="str">
        <f>_xlfn.XLOOKUP($J4693,mapping!$D$2:$D$56,mapping!$E$2:$E$56,,0)</f>
        <v>United States</v>
      </c>
      <c r="P4693" s="29" t="str">
        <f>_xlfn.XLOOKUP($K4693,mapping!$P$2:$P$4,mapping!$Q$2:$Q$4,,0)</f>
        <v>Medium</v>
      </c>
      <c r="Q4693" s="29" t="str">
        <f>_xlfn.XLOOKUP($I4693,mapping!$M$2:$M$4,mapping!$N$2:$N$4,,0)</f>
        <v>On-site</v>
      </c>
    </row>
    <row r="4694" spans="1:17" x14ac:dyDescent="0.25">
      <c r="A4694" s="28">
        <v>2023</v>
      </c>
      <c r="B4694" s="29" t="s">
        <v>21</v>
      </c>
      <c r="C4694" s="29" t="s">
        <v>12</v>
      </c>
      <c r="D4694" s="29" t="s">
        <v>26</v>
      </c>
      <c r="E4694" s="28">
        <v>100000</v>
      </c>
      <c r="F4694" s="29" t="s">
        <v>14</v>
      </c>
      <c r="G4694" s="28">
        <v>100000</v>
      </c>
      <c r="H4694" s="29" t="s">
        <v>17</v>
      </c>
      <c r="I4694" s="28">
        <v>0</v>
      </c>
      <c r="J4694" s="29" t="s">
        <v>17</v>
      </c>
      <c r="K4694" s="29" t="s">
        <v>16</v>
      </c>
      <c r="L4694" s="29" t="str">
        <f>_xlfn.XLOOKUP($D4694,mapping!$B$2:$B$124,mapping!$A$2:$A$124,,0)</f>
        <v>Data Engineer</v>
      </c>
      <c r="M4694" s="29" t="str">
        <f>_xlfn.XLOOKUP($C4694,mapping!$J$2:$J$5,mapping!$K$2:$K$5,,0)</f>
        <v>Full-Time</v>
      </c>
      <c r="N4694" s="29" t="str">
        <f>_xlfn.XLOOKUP($B4694,mapping!$G$2:$G$5,mapping!$H$2:$H$5,,0)</f>
        <v>Senior</v>
      </c>
      <c r="O4694" s="29" t="str">
        <f>_xlfn.XLOOKUP($J4694,mapping!$D$2:$D$56,mapping!$E$2:$E$56,,0)</f>
        <v>United States</v>
      </c>
      <c r="P4694" s="29" t="str">
        <f>_xlfn.XLOOKUP($K4694,mapping!$P$2:$P$4,mapping!$Q$2:$Q$4,,0)</f>
        <v>Medium</v>
      </c>
      <c r="Q4694" s="29" t="str">
        <f>_xlfn.XLOOKUP($I4694,mapping!$M$2:$M$4,mapping!$N$2:$N$4,,0)</f>
        <v>On-site</v>
      </c>
    </row>
    <row r="4695" spans="1:17" x14ac:dyDescent="0.25">
      <c r="A4695" s="28">
        <v>2024</v>
      </c>
      <c r="B4695" s="29" t="s">
        <v>21</v>
      </c>
      <c r="C4695" s="29" t="s">
        <v>12</v>
      </c>
      <c r="D4695" s="29" t="s">
        <v>22</v>
      </c>
      <c r="E4695" s="28">
        <v>45000</v>
      </c>
      <c r="F4695" s="29" t="s">
        <v>27</v>
      </c>
      <c r="G4695" s="28">
        <v>56250</v>
      </c>
      <c r="H4695" s="29" t="s">
        <v>28</v>
      </c>
      <c r="I4695" s="28">
        <v>0</v>
      </c>
      <c r="J4695" s="29" t="s">
        <v>28</v>
      </c>
      <c r="K4695" s="29" t="s">
        <v>16</v>
      </c>
      <c r="L4695" s="29" t="str">
        <f>_xlfn.XLOOKUP($D4695,mapping!$B$2:$B$124,mapping!$A$2:$A$124,,0)</f>
        <v>Data Scientist</v>
      </c>
      <c r="M4695" s="29" t="str">
        <f>_xlfn.XLOOKUP($C4695,mapping!$J$2:$J$5,mapping!$K$2:$K$5,,0)</f>
        <v>Full-Time</v>
      </c>
      <c r="N4695" s="29" t="str">
        <f>_xlfn.XLOOKUP($B4695,mapping!$G$2:$G$5,mapping!$H$2:$H$5,,0)</f>
        <v>Senior</v>
      </c>
      <c r="O4695" s="29" t="str">
        <f>_xlfn.XLOOKUP($J4695,mapping!$D$2:$D$56,mapping!$E$2:$E$56,,0)</f>
        <v>United Kingdom</v>
      </c>
      <c r="P4695" s="29" t="str">
        <f>_xlfn.XLOOKUP($K4695,mapping!$P$2:$P$4,mapping!$Q$2:$Q$4,,0)</f>
        <v>Medium</v>
      </c>
      <c r="Q4695" s="29" t="str">
        <f>_xlfn.XLOOKUP($I4695,mapping!$M$2:$M$4,mapping!$N$2:$N$4,,0)</f>
        <v>On-site</v>
      </c>
    </row>
    <row r="4696" spans="1:17" x14ac:dyDescent="0.25">
      <c r="A4696" s="28">
        <v>2022</v>
      </c>
      <c r="B4696" s="29" t="s">
        <v>21</v>
      </c>
      <c r="C4696" s="29" t="s">
        <v>12</v>
      </c>
      <c r="D4696" s="29" t="s">
        <v>22</v>
      </c>
      <c r="E4696" s="28">
        <v>205000</v>
      </c>
      <c r="F4696" s="29" t="s">
        <v>14</v>
      </c>
      <c r="G4696" s="28">
        <v>205000</v>
      </c>
      <c r="H4696" s="29" t="s">
        <v>17</v>
      </c>
      <c r="I4696" s="28">
        <v>100</v>
      </c>
      <c r="J4696" s="29" t="s">
        <v>17</v>
      </c>
      <c r="K4696" s="29" t="s">
        <v>16</v>
      </c>
      <c r="L4696" s="29" t="str">
        <f>_xlfn.XLOOKUP($D4696,mapping!$B$2:$B$124,mapping!$A$2:$A$124,,0)</f>
        <v>Data Scientist</v>
      </c>
      <c r="M4696" s="29" t="str">
        <f>_xlfn.XLOOKUP($C4696,mapping!$J$2:$J$5,mapping!$K$2:$K$5,,0)</f>
        <v>Full-Time</v>
      </c>
      <c r="N4696" s="29" t="str">
        <f>_xlfn.XLOOKUP($B4696,mapping!$G$2:$G$5,mapping!$H$2:$H$5,,0)</f>
        <v>Senior</v>
      </c>
      <c r="O4696" s="29" t="str">
        <f>_xlfn.XLOOKUP($J4696,mapping!$D$2:$D$56,mapping!$E$2:$E$56,,0)</f>
        <v>United States</v>
      </c>
      <c r="P4696" s="29" t="str">
        <f>_xlfn.XLOOKUP($K4696,mapping!$P$2:$P$4,mapping!$Q$2:$Q$4,,0)</f>
        <v>Medium</v>
      </c>
      <c r="Q4696" s="29" t="str">
        <f>_xlfn.XLOOKUP($I4696,mapping!$M$2:$M$4,mapping!$N$2:$N$4,,0)</f>
        <v>Remote</v>
      </c>
    </row>
    <row r="4697" spans="1:17" x14ac:dyDescent="0.25">
      <c r="A4697" s="28">
        <v>2024</v>
      </c>
      <c r="B4697" s="29" t="s">
        <v>21</v>
      </c>
      <c r="C4697" s="29" t="s">
        <v>12</v>
      </c>
      <c r="D4697" s="29" t="s">
        <v>22</v>
      </c>
      <c r="E4697" s="28">
        <v>206000</v>
      </c>
      <c r="F4697" s="29" t="s">
        <v>14</v>
      </c>
      <c r="G4697" s="28">
        <v>206000</v>
      </c>
      <c r="H4697" s="29" t="s">
        <v>17</v>
      </c>
      <c r="I4697" s="28">
        <v>100</v>
      </c>
      <c r="J4697" s="29" t="s">
        <v>17</v>
      </c>
      <c r="K4697" s="29" t="s">
        <v>16</v>
      </c>
      <c r="L4697" s="29" t="str">
        <f>_xlfn.XLOOKUP($D4697,mapping!$B$2:$B$124,mapping!$A$2:$A$124,,0)</f>
        <v>Data Scientist</v>
      </c>
      <c r="M4697" s="29" t="str">
        <f>_xlfn.XLOOKUP($C4697,mapping!$J$2:$J$5,mapping!$K$2:$K$5,,0)</f>
        <v>Full-Time</v>
      </c>
      <c r="N4697" s="29" t="str">
        <f>_xlfn.XLOOKUP($B4697,mapping!$G$2:$G$5,mapping!$H$2:$H$5,,0)</f>
        <v>Senior</v>
      </c>
      <c r="O4697" s="29" t="str">
        <f>_xlfn.XLOOKUP($J4697,mapping!$D$2:$D$56,mapping!$E$2:$E$56,,0)</f>
        <v>United States</v>
      </c>
      <c r="P4697" s="29" t="str">
        <f>_xlfn.XLOOKUP($K4697,mapping!$P$2:$P$4,mapping!$Q$2:$Q$4,,0)</f>
        <v>Medium</v>
      </c>
      <c r="Q4697" s="29" t="str">
        <f>_xlfn.XLOOKUP($I4697,mapping!$M$2:$M$4,mapping!$N$2:$N$4,,0)</f>
        <v>Remote</v>
      </c>
    </row>
    <row r="4698" spans="1:17" x14ac:dyDescent="0.25">
      <c r="A4698" s="28">
        <v>2024</v>
      </c>
      <c r="B4698" s="29" t="s">
        <v>21</v>
      </c>
      <c r="C4698" s="29" t="s">
        <v>12</v>
      </c>
      <c r="D4698" s="29" t="s">
        <v>216</v>
      </c>
      <c r="E4698" s="28">
        <v>144300</v>
      </c>
      <c r="F4698" s="29" t="s">
        <v>14</v>
      </c>
      <c r="G4698" s="28">
        <v>144300</v>
      </c>
      <c r="H4698" s="29" t="s">
        <v>17</v>
      </c>
      <c r="I4698" s="28">
        <v>100</v>
      </c>
      <c r="J4698" s="29" t="s">
        <v>17</v>
      </c>
      <c r="K4698" s="29" t="s">
        <v>16</v>
      </c>
      <c r="L4698" s="29" t="str">
        <f>_xlfn.XLOOKUP($D4698,mapping!$B$2:$B$124,mapping!$A$2:$A$124,,0)</f>
        <v>Business Intelligence</v>
      </c>
      <c r="M4698" s="29" t="str">
        <f>_xlfn.XLOOKUP($C4698,mapping!$J$2:$J$5,mapping!$K$2:$K$5,,0)</f>
        <v>Full-Time</v>
      </c>
      <c r="N4698" s="29" t="str">
        <f>_xlfn.XLOOKUP($B4698,mapping!$G$2:$G$5,mapping!$H$2:$H$5,,0)</f>
        <v>Senior</v>
      </c>
      <c r="O4698" s="29" t="str">
        <f>_xlfn.XLOOKUP($J4698,mapping!$D$2:$D$56,mapping!$E$2:$E$56,,0)</f>
        <v>United States</v>
      </c>
      <c r="P4698" s="29" t="str">
        <f>_xlfn.XLOOKUP($K4698,mapping!$P$2:$P$4,mapping!$Q$2:$Q$4,,0)</f>
        <v>Medium</v>
      </c>
      <c r="Q4698" s="29" t="str">
        <f>_xlfn.XLOOKUP($I4698,mapping!$M$2:$M$4,mapping!$N$2:$N$4,,0)</f>
        <v>Remote</v>
      </c>
    </row>
    <row r="4699" spans="1:17" x14ac:dyDescent="0.25">
      <c r="A4699" s="28">
        <v>2023</v>
      </c>
      <c r="B4699" s="29" t="s">
        <v>21</v>
      </c>
      <c r="C4699" s="29" t="s">
        <v>12</v>
      </c>
      <c r="D4699" s="29" t="s">
        <v>26</v>
      </c>
      <c r="E4699" s="28">
        <v>150600</v>
      </c>
      <c r="F4699" s="29" t="s">
        <v>14</v>
      </c>
      <c r="G4699" s="28">
        <v>150600</v>
      </c>
      <c r="H4699" s="29" t="s">
        <v>17</v>
      </c>
      <c r="I4699" s="28">
        <v>100</v>
      </c>
      <c r="J4699" s="29" t="s">
        <v>17</v>
      </c>
      <c r="K4699" s="29" t="s">
        <v>16</v>
      </c>
      <c r="L4699" s="29" t="str">
        <f>_xlfn.XLOOKUP($D4699,mapping!$B$2:$B$124,mapping!$A$2:$A$124,,0)</f>
        <v>Data Engineer</v>
      </c>
      <c r="M4699" s="29" t="str">
        <f>_xlfn.XLOOKUP($C4699,mapping!$J$2:$J$5,mapping!$K$2:$K$5,,0)</f>
        <v>Full-Time</v>
      </c>
      <c r="N4699" s="29" t="str">
        <f>_xlfn.XLOOKUP($B4699,mapping!$G$2:$G$5,mapping!$H$2:$H$5,,0)</f>
        <v>Senior</v>
      </c>
      <c r="O4699" s="29" t="str">
        <f>_xlfn.XLOOKUP($J4699,mapping!$D$2:$D$56,mapping!$E$2:$E$56,,0)</f>
        <v>United States</v>
      </c>
      <c r="P4699" s="29" t="str">
        <f>_xlfn.XLOOKUP($K4699,mapping!$P$2:$P$4,mapping!$Q$2:$Q$4,,0)</f>
        <v>Medium</v>
      </c>
      <c r="Q4699" s="29" t="str">
        <f>_xlfn.XLOOKUP($I4699,mapping!$M$2:$M$4,mapping!$N$2:$N$4,,0)</f>
        <v>Remote</v>
      </c>
    </row>
    <row r="4700" spans="1:17" x14ac:dyDescent="0.25">
      <c r="A4700" s="28">
        <v>2023</v>
      </c>
      <c r="B4700" s="29" t="s">
        <v>11</v>
      </c>
      <c r="C4700" s="29" t="s">
        <v>12</v>
      </c>
      <c r="D4700" s="29" t="s">
        <v>22</v>
      </c>
      <c r="E4700" s="28">
        <v>310000</v>
      </c>
      <c r="F4700" s="29" t="s">
        <v>14</v>
      </c>
      <c r="G4700" s="28">
        <v>310000</v>
      </c>
      <c r="H4700" s="29" t="s">
        <v>17</v>
      </c>
      <c r="I4700" s="28">
        <v>0</v>
      </c>
      <c r="J4700" s="29" t="s">
        <v>17</v>
      </c>
      <c r="K4700" s="29" t="s">
        <v>16</v>
      </c>
      <c r="L4700" s="29" t="str">
        <f>_xlfn.XLOOKUP($D4700,mapping!$B$2:$B$124,mapping!$A$2:$A$124,,0)</f>
        <v>Data Scientist</v>
      </c>
      <c r="M4700" s="29" t="str">
        <f>_xlfn.XLOOKUP($C4700,mapping!$J$2:$J$5,mapping!$K$2:$K$5,,0)</f>
        <v>Full-Time</v>
      </c>
      <c r="N4700" s="29" t="str">
        <f>_xlfn.XLOOKUP($B4700,mapping!$G$2:$G$5,mapping!$H$2:$H$5,,0)</f>
        <v>Mid-Level</v>
      </c>
      <c r="O4700" s="29" t="str">
        <f>_xlfn.XLOOKUP($J4700,mapping!$D$2:$D$56,mapping!$E$2:$E$56,,0)</f>
        <v>United States</v>
      </c>
      <c r="P4700" s="29" t="str">
        <f>_xlfn.XLOOKUP($K4700,mapping!$P$2:$P$4,mapping!$Q$2:$Q$4,,0)</f>
        <v>Medium</v>
      </c>
      <c r="Q4700" s="29" t="str">
        <f>_xlfn.XLOOKUP($I4700,mapping!$M$2:$M$4,mapping!$N$2:$N$4,,0)</f>
        <v>On-site</v>
      </c>
    </row>
    <row r="4701" spans="1:17" x14ac:dyDescent="0.25">
      <c r="A4701" s="28">
        <v>2023</v>
      </c>
      <c r="B4701" s="29" t="s">
        <v>21</v>
      </c>
      <c r="C4701" s="29" t="s">
        <v>12</v>
      </c>
      <c r="D4701" s="29" t="s">
        <v>26</v>
      </c>
      <c r="E4701" s="28">
        <v>126000</v>
      </c>
      <c r="F4701" s="29" t="s">
        <v>14</v>
      </c>
      <c r="G4701" s="28">
        <v>126000</v>
      </c>
      <c r="H4701" s="29" t="s">
        <v>17</v>
      </c>
      <c r="I4701" s="28">
        <v>0</v>
      </c>
      <c r="J4701" s="29" t="s">
        <v>17</v>
      </c>
      <c r="K4701" s="29" t="s">
        <v>16</v>
      </c>
      <c r="L4701" s="29" t="str">
        <f>_xlfn.XLOOKUP($D4701,mapping!$B$2:$B$124,mapping!$A$2:$A$124,,0)</f>
        <v>Data Engineer</v>
      </c>
      <c r="M4701" s="29" t="str">
        <f>_xlfn.XLOOKUP($C4701,mapping!$J$2:$J$5,mapping!$K$2:$K$5,,0)</f>
        <v>Full-Time</v>
      </c>
      <c r="N4701" s="29" t="str">
        <f>_xlfn.XLOOKUP($B4701,mapping!$G$2:$G$5,mapping!$H$2:$H$5,,0)</f>
        <v>Senior</v>
      </c>
      <c r="O4701" s="29" t="str">
        <f>_xlfn.XLOOKUP($J4701,mapping!$D$2:$D$56,mapping!$E$2:$E$56,,0)</f>
        <v>United States</v>
      </c>
      <c r="P4701" s="29" t="str">
        <f>_xlfn.XLOOKUP($K4701,mapping!$P$2:$P$4,mapping!$Q$2:$Q$4,,0)</f>
        <v>Medium</v>
      </c>
      <c r="Q4701" s="29" t="str">
        <f>_xlfn.XLOOKUP($I4701,mapping!$M$2:$M$4,mapping!$N$2:$N$4,,0)</f>
        <v>On-site</v>
      </c>
    </row>
    <row r="4702" spans="1:17" x14ac:dyDescent="0.25">
      <c r="A4702" s="28">
        <v>2023</v>
      </c>
      <c r="B4702" s="29" t="s">
        <v>21</v>
      </c>
      <c r="C4702" s="29" t="s">
        <v>12</v>
      </c>
      <c r="D4702" s="29" t="s">
        <v>23</v>
      </c>
      <c r="E4702" s="28">
        <v>177700</v>
      </c>
      <c r="F4702" s="29" t="s">
        <v>14</v>
      </c>
      <c r="G4702" s="28">
        <v>177700</v>
      </c>
      <c r="H4702" s="29" t="s">
        <v>17</v>
      </c>
      <c r="I4702" s="28">
        <v>0</v>
      </c>
      <c r="J4702" s="29" t="s">
        <v>17</v>
      </c>
      <c r="K4702" s="29" t="s">
        <v>16</v>
      </c>
      <c r="L4702" s="29" t="str">
        <f>_xlfn.XLOOKUP($D4702,mapping!$B$2:$B$124,mapping!$A$2:$A$124,,0)</f>
        <v>Researcher</v>
      </c>
      <c r="M4702" s="29" t="str">
        <f>_xlfn.XLOOKUP($C4702,mapping!$J$2:$J$5,mapping!$K$2:$K$5,,0)</f>
        <v>Full-Time</v>
      </c>
      <c r="N4702" s="29" t="str">
        <f>_xlfn.XLOOKUP($B4702,mapping!$G$2:$G$5,mapping!$H$2:$H$5,,0)</f>
        <v>Senior</v>
      </c>
      <c r="O4702" s="29" t="str">
        <f>_xlfn.XLOOKUP($J4702,mapping!$D$2:$D$56,mapping!$E$2:$E$56,,0)</f>
        <v>United States</v>
      </c>
      <c r="P4702" s="29" t="str">
        <f>_xlfn.XLOOKUP($K4702,mapping!$P$2:$P$4,mapping!$Q$2:$Q$4,,0)</f>
        <v>Medium</v>
      </c>
      <c r="Q4702" s="29" t="str">
        <f>_xlfn.XLOOKUP($I4702,mapping!$M$2:$M$4,mapping!$N$2:$N$4,,0)</f>
        <v>On-site</v>
      </c>
    </row>
    <row r="4703" spans="1:17" x14ac:dyDescent="0.25">
      <c r="A4703" s="28">
        <v>2024</v>
      </c>
      <c r="B4703" s="29" t="s">
        <v>21</v>
      </c>
      <c r="C4703" s="29" t="s">
        <v>12</v>
      </c>
      <c r="D4703" s="29" t="s">
        <v>63</v>
      </c>
      <c r="E4703" s="28">
        <v>146000</v>
      </c>
      <c r="F4703" s="29" t="s">
        <v>14</v>
      </c>
      <c r="G4703" s="28">
        <v>146000</v>
      </c>
      <c r="H4703" s="29" t="s">
        <v>17</v>
      </c>
      <c r="I4703" s="28">
        <v>0</v>
      </c>
      <c r="J4703" s="29" t="s">
        <v>17</v>
      </c>
      <c r="K4703" s="29" t="s">
        <v>16</v>
      </c>
      <c r="L4703" s="29" t="str">
        <f>_xlfn.XLOOKUP($D4703,mapping!$B$2:$B$124,mapping!$A$2:$A$124,,0)</f>
        <v>Data Architect</v>
      </c>
      <c r="M4703" s="29" t="str">
        <f>_xlfn.XLOOKUP($C4703,mapping!$J$2:$J$5,mapping!$K$2:$K$5,,0)</f>
        <v>Full-Time</v>
      </c>
      <c r="N4703" s="29" t="str">
        <f>_xlfn.XLOOKUP($B4703,mapping!$G$2:$G$5,mapping!$H$2:$H$5,,0)</f>
        <v>Senior</v>
      </c>
      <c r="O4703" s="29" t="str">
        <f>_xlfn.XLOOKUP($J4703,mapping!$D$2:$D$56,mapping!$E$2:$E$56,,0)</f>
        <v>United States</v>
      </c>
      <c r="P4703" s="29" t="str">
        <f>_xlfn.XLOOKUP($K4703,mapping!$P$2:$P$4,mapping!$Q$2:$Q$4,,0)</f>
        <v>Medium</v>
      </c>
      <c r="Q4703" s="29" t="str">
        <f>_xlfn.XLOOKUP($I4703,mapping!$M$2:$M$4,mapping!$N$2:$N$4,,0)</f>
        <v>On-site</v>
      </c>
    </row>
    <row r="4704" spans="1:17" x14ac:dyDescent="0.25">
      <c r="A4704" s="28">
        <v>2023</v>
      </c>
      <c r="B4704" s="29" t="s">
        <v>21</v>
      </c>
      <c r="C4704" s="29" t="s">
        <v>12</v>
      </c>
      <c r="D4704" s="29" t="s">
        <v>26</v>
      </c>
      <c r="E4704" s="28">
        <v>123700</v>
      </c>
      <c r="F4704" s="29" t="s">
        <v>14</v>
      </c>
      <c r="G4704" s="28">
        <v>123700</v>
      </c>
      <c r="H4704" s="29" t="s">
        <v>17</v>
      </c>
      <c r="I4704" s="28">
        <v>0</v>
      </c>
      <c r="J4704" s="29" t="s">
        <v>17</v>
      </c>
      <c r="K4704" s="29" t="s">
        <v>33</v>
      </c>
      <c r="L4704" s="29" t="str">
        <f>_xlfn.XLOOKUP($D4704,mapping!$B$2:$B$124,mapping!$A$2:$A$124,,0)</f>
        <v>Data Engineer</v>
      </c>
      <c r="M4704" s="29" t="str">
        <f>_xlfn.XLOOKUP($C4704,mapping!$J$2:$J$5,mapping!$K$2:$K$5,,0)</f>
        <v>Full-Time</v>
      </c>
      <c r="N4704" s="29" t="str">
        <f>_xlfn.XLOOKUP($B4704,mapping!$G$2:$G$5,mapping!$H$2:$H$5,,0)</f>
        <v>Senior</v>
      </c>
      <c r="O4704" s="29" t="str">
        <f>_xlfn.XLOOKUP($J4704,mapping!$D$2:$D$56,mapping!$E$2:$E$56,,0)</f>
        <v>United States</v>
      </c>
      <c r="P4704" s="29" t="str">
        <f>_xlfn.XLOOKUP($K4704,mapping!$P$2:$P$4,mapping!$Q$2:$Q$4,,0)</f>
        <v>Large</v>
      </c>
      <c r="Q4704" s="29" t="str">
        <f>_xlfn.XLOOKUP($I4704,mapping!$M$2:$M$4,mapping!$N$2:$N$4,,0)</f>
        <v>On-site</v>
      </c>
    </row>
    <row r="4705" spans="1:17" x14ac:dyDescent="0.25">
      <c r="A4705" s="28">
        <v>2024</v>
      </c>
      <c r="B4705" s="29" t="s">
        <v>11</v>
      </c>
      <c r="C4705" s="29" t="s">
        <v>12</v>
      </c>
      <c r="D4705" s="29" t="s">
        <v>154</v>
      </c>
      <c r="E4705" s="28">
        <v>106000</v>
      </c>
      <c r="F4705" s="29" t="s">
        <v>14</v>
      </c>
      <c r="G4705" s="28">
        <v>106000</v>
      </c>
      <c r="H4705" s="29" t="s">
        <v>17</v>
      </c>
      <c r="I4705" s="28">
        <v>0</v>
      </c>
      <c r="J4705" s="29" t="s">
        <v>17</v>
      </c>
      <c r="K4705" s="29" t="s">
        <v>16</v>
      </c>
      <c r="L4705" s="29" t="str">
        <f>_xlfn.XLOOKUP($D4705,mapping!$B$2:$B$124,mapping!$A$2:$A$124,,0)</f>
        <v>Cloud Engineer</v>
      </c>
      <c r="M4705" s="29" t="str">
        <f>_xlfn.XLOOKUP($C4705,mapping!$J$2:$J$5,mapping!$K$2:$K$5,,0)</f>
        <v>Full-Time</v>
      </c>
      <c r="N4705" s="29" t="str">
        <f>_xlfn.XLOOKUP($B4705,mapping!$G$2:$G$5,mapping!$H$2:$H$5,,0)</f>
        <v>Mid-Level</v>
      </c>
      <c r="O4705" s="29" t="str">
        <f>_xlfn.XLOOKUP($J4705,mapping!$D$2:$D$56,mapping!$E$2:$E$56,,0)</f>
        <v>United States</v>
      </c>
      <c r="P4705" s="29" t="str">
        <f>_xlfn.XLOOKUP($K4705,mapping!$P$2:$P$4,mapping!$Q$2:$Q$4,,0)</f>
        <v>Medium</v>
      </c>
      <c r="Q4705" s="29" t="str">
        <f>_xlfn.XLOOKUP($I4705,mapping!$M$2:$M$4,mapping!$N$2:$N$4,,0)</f>
        <v>On-site</v>
      </c>
    </row>
    <row r="4706" spans="1:17" x14ac:dyDescent="0.25">
      <c r="A4706" s="28">
        <v>2023</v>
      </c>
      <c r="B4706" s="29" t="s">
        <v>25</v>
      </c>
      <c r="C4706" s="29" t="s">
        <v>12</v>
      </c>
      <c r="D4706" s="29" t="s">
        <v>132</v>
      </c>
      <c r="E4706" s="28">
        <v>225000</v>
      </c>
      <c r="F4706" s="29" t="s">
        <v>14</v>
      </c>
      <c r="G4706" s="28">
        <v>225000</v>
      </c>
      <c r="H4706" s="29" t="s">
        <v>17</v>
      </c>
      <c r="I4706" s="28">
        <v>100</v>
      </c>
      <c r="J4706" s="29" t="s">
        <v>17</v>
      </c>
      <c r="K4706" s="29" t="s">
        <v>16</v>
      </c>
      <c r="L4706" s="29" t="str">
        <f>_xlfn.XLOOKUP($D4706,mapping!$B$2:$B$124,mapping!$A$2:$A$124,,0)</f>
        <v>Data Manager</v>
      </c>
      <c r="M4706" s="29" t="str">
        <f>_xlfn.XLOOKUP($C4706,mapping!$J$2:$J$5,mapping!$K$2:$K$5,,0)</f>
        <v>Full-Time</v>
      </c>
      <c r="N4706" s="29" t="str">
        <f>_xlfn.XLOOKUP($B4706,mapping!$G$2:$G$5,mapping!$H$2:$H$5,,0)</f>
        <v>Executive</v>
      </c>
      <c r="O4706" s="29" t="str">
        <f>_xlfn.XLOOKUP($J4706,mapping!$D$2:$D$56,mapping!$E$2:$E$56,,0)</f>
        <v>United States</v>
      </c>
      <c r="P4706" s="29" t="str">
        <f>_xlfn.XLOOKUP($K4706,mapping!$P$2:$P$4,mapping!$Q$2:$Q$4,,0)</f>
        <v>Medium</v>
      </c>
      <c r="Q4706" s="29" t="str">
        <f>_xlfn.XLOOKUP($I4706,mapping!$M$2:$M$4,mapping!$N$2:$N$4,,0)</f>
        <v>Remote</v>
      </c>
    </row>
    <row r="4707" spans="1:17" x14ac:dyDescent="0.25">
      <c r="A4707" s="28">
        <v>2024</v>
      </c>
      <c r="B4707" s="29" t="s">
        <v>25</v>
      </c>
      <c r="C4707" s="29" t="s">
        <v>12</v>
      </c>
      <c r="D4707" s="29" t="s">
        <v>96</v>
      </c>
      <c r="E4707" s="28">
        <v>176900</v>
      </c>
      <c r="F4707" s="29" t="s">
        <v>14</v>
      </c>
      <c r="G4707" s="28">
        <v>176900</v>
      </c>
      <c r="H4707" s="29" t="s">
        <v>17</v>
      </c>
      <c r="I4707" s="28">
        <v>0</v>
      </c>
      <c r="J4707" s="29" t="s">
        <v>17</v>
      </c>
      <c r="K4707" s="29" t="s">
        <v>16</v>
      </c>
      <c r="L4707" s="29" t="str">
        <f>_xlfn.XLOOKUP($D4707,mapping!$B$2:$B$124,mapping!$A$2:$A$124,,0)</f>
        <v>Business Intelligence</v>
      </c>
      <c r="M4707" s="29" t="str">
        <f>_xlfn.XLOOKUP($C4707,mapping!$J$2:$J$5,mapping!$K$2:$K$5,,0)</f>
        <v>Full-Time</v>
      </c>
      <c r="N4707" s="29" t="str">
        <f>_xlfn.XLOOKUP($B4707,mapping!$G$2:$G$5,mapping!$H$2:$H$5,,0)</f>
        <v>Executive</v>
      </c>
      <c r="O4707" s="29" t="str">
        <f>_xlfn.XLOOKUP($J4707,mapping!$D$2:$D$56,mapping!$E$2:$E$56,,0)</f>
        <v>United States</v>
      </c>
      <c r="P4707" s="29" t="str">
        <f>_xlfn.XLOOKUP($K4707,mapping!$P$2:$P$4,mapping!$Q$2:$Q$4,,0)</f>
        <v>Medium</v>
      </c>
      <c r="Q4707" s="29" t="str">
        <f>_xlfn.XLOOKUP($I4707,mapping!$M$2:$M$4,mapping!$N$2:$N$4,,0)</f>
        <v>On-site</v>
      </c>
    </row>
    <row r="4708" spans="1:17" x14ac:dyDescent="0.25">
      <c r="A4708" s="28">
        <v>2024</v>
      </c>
      <c r="B4708" s="29" t="s">
        <v>11</v>
      </c>
      <c r="C4708" s="29" t="s">
        <v>12</v>
      </c>
      <c r="D4708" s="29" t="s">
        <v>154</v>
      </c>
      <c r="E4708" s="28">
        <v>82000</v>
      </c>
      <c r="F4708" s="29" t="s">
        <v>14</v>
      </c>
      <c r="G4708" s="28">
        <v>82000</v>
      </c>
      <c r="H4708" s="29" t="s">
        <v>17</v>
      </c>
      <c r="I4708" s="28">
        <v>100</v>
      </c>
      <c r="J4708" s="29" t="s">
        <v>17</v>
      </c>
      <c r="K4708" s="29" t="s">
        <v>16</v>
      </c>
      <c r="L4708" s="29" t="str">
        <f>_xlfn.XLOOKUP($D4708,mapping!$B$2:$B$124,mapping!$A$2:$A$124,,0)</f>
        <v>Cloud Engineer</v>
      </c>
      <c r="M4708" s="29" t="str">
        <f>_xlfn.XLOOKUP($C4708,mapping!$J$2:$J$5,mapping!$K$2:$K$5,,0)</f>
        <v>Full-Time</v>
      </c>
      <c r="N4708" s="29" t="str">
        <f>_xlfn.XLOOKUP($B4708,mapping!$G$2:$G$5,mapping!$H$2:$H$5,,0)</f>
        <v>Mid-Level</v>
      </c>
      <c r="O4708" s="29" t="str">
        <f>_xlfn.XLOOKUP($J4708,mapping!$D$2:$D$56,mapping!$E$2:$E$56,,0)</f>
        <v>United States</v>
      </c>
      <c r="P4708" s="29" t="str">
        <f>_xlfn.XLOOKUP($K4708,mapping!$P$2:$P$4,mapping!$Q$2:$Q$4,,0)</f>
        <v>Medium</v>
      </c>
      <c r="Q4708" s="29" t="str">
        <f>_xlfn.XLOOKUP($I4708,mapping!$M$2:$M$4,mapping!$N$2:$N$4,,0)</f>
        <v>Remote</v>
      </c>
    </row>
    <row r="4709" spans="1:17" x14ac:dyDescent="0.25">
      <c r="A4709" s="28">
        <v>2023</v>
      </c>
      <c r="B4709" s="29" t="s">
        <v>21</v>
      </c>
      <c r="C4709" s="29" t="s">
        <v>12</v>
      </c>
      <c r="D4709" s="29" t="s">
        <v>26</v>
      </c>
      <c r="E4709" s="28">
        <v>186000</v>
      </c>
      <c r="F4709" s="29" t="s">
        <v>14</v>
      </c>
      <c r="G4709" s="28">
        <v>186000</v>
      </c>
      <c r="H4709" s="29" t="s">
        <v>17</v>
      </c>
      <c r="I4709" s="28">
        <v>0</v>
      </c>
      <c r="J4709" s="29" t="s">
        <v>17</v>
      </c>
      <c r="K4709" s="29" t="s">
        <v>16</v>
      </c>
      <c r="L4709" s="29" t="str">
        <f>_xlfn.XLOOKUP($D4709,mapping!$B$2:$B$124,mapping!$A$2:$A$124,,0)</f>
        <v>Data Engineer</v>
      </c>
      <c r="M4709" s="29" t="str">
        <f>_xlfn.XLOOKUP($C4709,mapping!$J$2:$J$5,mapping!$K$2:$K$5,,0)</f>
        <v>Full-Time</v>
      </c>
      <c r="N4709" s="29" t="str">
        <f>_xlfn.XLOOKUP($B4709,mapping!$G$2:$G$5,mapping!$H$2:$H$5,,0)</f>
        <v>Senior</v>
      </c>
      <c r="O4709" s="29" t="str">
        <f>_xlfn.XLOOKUP($J4709,mapping!$D$2:$D$56,mapping!$E$2:$E$56,,0)</f>
        <v>United States</v>
      </c>
      <c r="P4709" s="29" t="str">
        <f>_xlfn.XLOOKUP($K4709,mapping!$P$2:$P$4,mapping!$Q$2:$Q$4,,0)</f>
        <v>Medium</v>
      </c>
      <c r="Q4709" s="29" t="str">
        <f>_xlfn.XLOOKUP($I4709,mapping!$M$2:$M$4,mapping!$N$2:$N$4,,0)</f>
        <v>On-site</v>
      </c>
    </row>
    <row r="4710" spans="1:17" x14ac:dyDescent="0.25">
      <c r="A4710" s="28">
        <v>2023</v>
      </c>
      <c r="B4710" s="29" t="s">
        <v>11</v>
      </c>
      <c r="C4710" s="29" t="s">
        <v>12</v>
      </c>
      <c r="D4710" s="29" t="s">
        <v>13</v>
      </c>
      <c r="E4710" s="28">
        <v>75000</v>
      </c>
      <c r="F4710" s="29" t="s">
        <v>14</v>
      </c>
      <c r="G4710" s="28">
        <v>75000</v>
      </c>
      <c r="H4710" s="29" t="s">
        <v>17</v>
      </c>
      <c r="I4710" s="28">
        <v>100</v>
      </c>
      <c r="J4710" s="29" t="s">
        <v>17</v>
      </c>
      <c r="K4710" s="29" t="s">
        <v>16</v>
      </c>
      <c r="L4710" s="29" t="str">
        <f>_xlfn.XLOOKUP($D4710,mapping!$B$2:$B$124,mapping!$A$2:$A$124,,0)</f>
        <v>Data Analyst</v>
      </c>
      <c r="M4710" s="29" t="str">
        <f>_xlfn.XLOOKUP($C4710,mapping!$J$2:$J$5,mapping!$K$2:$K$5,,0)</f>
        <v>Full-Time</v>
      </c>
      <c r="N4710" s="29" t="str">
        <f>_xlfn.XLOOKUP($B4710,mapping!$G$2:$G$5,mapping!$H$2:$H$5,,0)</f>
        <v>Mid-Level</v>
      </c>
      <c r="O4710" s="29" t="str">
        <f>_xlfn.XLOOKUP($J4710,mapping!$D$2:$D$56,mapping!$E$2:$E$56,,0)</f>
        <v>United States</v>
      </c>
      <c r="P4710" s="29" t="str">
        <f>_xlfn.XLOOKUP($K4710,mapping!$P$2:$P$4,mapping!$Q$2:$Q$4,,0)</f>
        <v>Medium</v>
      </c>
      <c r="Q4710" s="29" t="str">
        <f>_xlfn.XLOOKUP($I4710,mapping!$M$2:$M$4,mapping!$N$2:$N$4,,0)</f>
        <v>Remote</v>
      </c>
    </row>
    <row r="4711" spans="1:17" x14ac:dyDescent="0.25">
      <c r="A4711" s="28">
        <v>2023</v>
      </c>
      <c r="B4711" s="29" t="s">
        <v>29</v>
      </c>
      <c r="C4711" s="29" t="s">
        <v>12</v>
      </c>
      <c r="D4711" s="29" t="s">
        <v>151</v>
      </c>
      <c r="E4711" s="28">
        <v>20000</v>
      </c>
      <c r="F4711" s="29" t="s">
        <v>14</v>
      </c>
      <c r="G4711" s="28">
        <v>20000</v>
      </c>
      <c r="H4711" s="29" t="s">
        <v>125</v>
      </c>
      <c r="I4711" s="28">
        <v>100</v>
      </c>
      <c r="J4711" s="29" t="s">
        <v>125</v>
      </c>
      <c r="K4711" s="29" t="s">
        <v>56</v>
      </c>
      <c r="L4711" s="29" t="str">
        <f>_xlfn.XLOOKUP($D4711,mapping!$B$2:$B$124,mapping!$A$2:$A$124,,0)</f>
        <v>Machine Learning Engineer</v>
      </c>
      <c r="M4711" s="29" t="str">
        <f>_xlfn.XLOOKUP($C4711,mapping!$J$2:$J$5,mapping!$K$2:$K$5,,0)</f>
        <v>Full-Time</v>
      </c>
      <c r="N4711" s="29" t="str">
        <f>_xlfn.XLOOKUP($B4711,mapping!$G$2:$G$5,mapping!$H$2:$H$5,,0)</f>
        <v>Junior</v>
      </c>
      <c r="O4711" s="29" t="str">
        <f>_xlfn.XLOOKUP($J4711,mapping!$D$2:$D$56,mapping!$E$2:$E$56,,0)</f>
        <v>Turkey</v>
      </c>
      <c r="P4711" s="29" t="str">
        <f>_xlfn.XLOOKUP($K4711,mapping!$P$2:$P$4,mapping!$Q$2:$Q$4,,0)</f>
        <v>Small</v>
      </c>
      <c r="Q4711" s="29" t="str">
        <f>_xlfn.XLOOKUP($I4711,mapping!$M$2:$M$4,mapping!$N$2:$N$4,,0)</f>
        <v>Remote</v>
      </c>
    </row>
    <row r="4712" spans="1:17" x14ac:dyDescent="0.25">
      <c r="A4712" s="28">
        <v>2021</v>
      </c>
      <c r="B4712" s="29" t="s">
        <v>11</v>
      </c>
      <c r="C4712" s="29" t="s">
        <v>12</v>
      </c>
      <c r="D4712" s="29" t="s">
        <v>113</v>
      </c>
      <c r="E4712" s="28">
        <v>38400</v>
      </c>
      <c r="F4712" s="29" t="s">
        <v>14</v>
      </c>
      <c r="G4712" s="28">
        <v>38400</v>
      </c>
      <c r="H4712" s="29" t="s">
        <v>65</v>
      </c>
      <c r="I4712" s="28">
        <v>100</v>
      </c>
      <c r="J4712" s="29" t="s">
        <v>17</v>
      </c>
      <c r="K4712" s="29" t="s">
        <v>16</v>
      </c>
      <c r="L4712" s="29" t="str">
        <f>_xlfn.XLOOKUP($D4712,mapping!$B$2:$B$124,mapping!$A$2:$A$124,,0)</f>
        <v>Machine Learning Engineer</v>
      </c>
      <c r="M4712" s="29" t="str">
        <f>_xlfn.XLOOKUP($C4712,mapping!$J$2:$J$5,mapping!$K$2:$K$5,,0)</f>
        <v>Full-Time</v>
      </c>
      <c r="N4712" s="29" t="str">
        <f>_xlfn.XLOOKUP($B4712,mapping!$G$2:$G$5,mapping!$H$2:$H$5,,0)</f>
        <v>Mid-Level</v>
      </c>
      <c r="O4712" s="29" t="str">
        <f>_xlfn.XLOOKUP($J4712,mapping!$D$2:$D$56,mapping!$E$2:$E$56,,0)</f>
        <v>United States</v>
      </c>
      <c r="P4712" s="29" t="str">
        <f>_xlfn.XLOOKUP($K4712,mapping!$P$2:$P$4,mapping!$Q$2:$Q$4,,0)</f>
        <v>Medium</v>
      </c>
      <c r="Q4712" s="29" t="str">
        <f>_xlfn.XLOOKUP($I4712,mapping!$M$2:$M$4,mapping!$N$2:$N$4,,0)</f>
        <v>Remote</v>
      </c>
    </row>
    <row r="4713" spans="1:17" x14ac:dyDescent="0.25">
      <c r="A4713" s="28">
        <v>2023</v>
      </c>
      <c r="B4713" s="29" t="s">
        <v>21</v>
      </c>
      <c r="C4713" s="29" t="s">
        <v>12</v>
      </c>
      <c r="D4713" s="29" t="s">
        <v>26</v>
      </c>
      <c r="E4713" s="28">
        <v>146000</v>
      </c>
      <c r="F4713" s="29" t="s">
        <v>14</v>
      </c>
      <c r="G4713" s="28">
        <v>146000</v>
      </c>
      <c r="H4713" s="29" t="s">
        <v>17</v>
      </c>
      <c r="I4713" s="28">
        <v>0</v>
      </c>
      <c r="J4713" s="29" t="s">
        <v>17</v>
      </c>
      <c r="K4713" s="29" t="s">
        <v>16</v>
      </c>
      <c r="L4713" s="29" t="str">
        <f>_xlfn.XLOOKUP($D4713,mapping!$B$2:$B$124,mapping!$A$2:$A$124,,0)</f>
        <v>Data Engineer</v>
      </c>
      <c r="M4713" s="29" t="str">
        <f>_xlfn.XLOOKUP($C4713,mapping!$J$2:$J$5,mapping!$K$2:$K$5,,0)</f>
        <v>Full-Time</v>
      </c>
      <c r="N4713" s="29" t="str">
        <f>_xlfn.XLOOKUP($B4713,mapping!$G$2:$G$5,mapping!$H$2:$H$5,,0)</f>
        <v>Senior</v>
      </c>
      <c r="O4713" s="29" t="str">
        <f>_xlfn.XLOOKUP($J4713,mapping!$D$2:$D$56,mapping!$E$2:$E$56,,0)</f>
        <v>United States</v>
      </c>
      <c r="P4713" s="29" t="str">
        <f>_xlfn.XLOOKUP($K4713,mapping!$P$2:$P$4,mapping!$Q$2:$Q$4,,0)</f>
        <v>Medium</v>
      </c>
      <c r="Q4713" s="29" t="str">
        <f>_xlfn.XLOOKUP($I4713,mapping!$M$2:$M$4,mapping!$N$2:$N$4,,0)</f>
        <v>On-site</v>
      </c>
    </row>
    <row r="4714" spans="1:17" x14ac:dyDescent="0.25">
      <c r="A4714" s="28">
        <v>2023</v>
      </c>
      <c r="B4714" s="29" t="s">
        <v>21</v>
      </c>
      <c r="C4714" s="29" t="s">
        <v>12</v>
      </c>
      <c r="D4714" s="29" t="s">
        <v>22</v>
      </c>
      <c r="E4714" s="28">
        <v>210000</v>
      </c>
      <c r="F4714" s="29" t="s">
        <v>14</v>
      </c>
      <c r="G4714" s="28">
        <v>210000</v>
      </c>
      <c r="H4714" s="29" t="s">
        <v>17</v>
      </c>
      <c r="I4714" s="28">
        <v>100</v>
      </c>
      <c r="J4714" s="29" t="s">
        <v>17</v>
      </c>
      <c r="K4714" s="29" t="s">
        <v>16</v>
      </c>
      <c r="L4714" s="29" t="str">
        <f>_xlfn.XLOOKUP($D4714,mapping!$B$2:$B$124,mapping!$A$2:$A$124,,0)</f>
        <v>Data Scientist</v>
      </c>
      <c r="M4714" s="29" t="str">
        <f>_xlfn.XLOOKUP($C4714,mapping!$J$2:$J$5,mapping!$K$2:$K$5,,0)</f>
        <v>Full-Time</v>
      </c>
      <c r="N4714" s="29" t="str">
        <f>_xlfn.XLOOKUP($B4714,mapping!$G$2:$G$5,mapping!$H$2:$H$5,,0)</f>
        <v>Senior</v>
      </c>
      <c r="O4714" s="29" t="str">
        <f>_xlfn.XLOOKUP($J4714,mapping!$D$2:$D$56,mapping!$E$2:$E$56,,0)</f>
        <v>United States</v>
      </c>
      <c r="P4714" s="29" t="str">
        <f>_xlfn.XLOOKUP($K4714,mapping!$P$2:$P$4,mapping!$Q$2:$Q$4,,0)</f>
        <v>Medium</v>
      </c>
      <c r="Q4714" s="29" t="str">
        <f>_xlfn.XLOOKUP($I4714,mapping!$M$2:$M$4,mapping!$N$2:$N$4,,0)</f>
        <v>Remote</v>
      </c>
    </row>
    <row r="4715" spans="1:17" x14ac:dyDescent="0.25">
      <c r="A4715" s="28">
        <v>2023</v>
      </c>
      <c r="B4715" s="29" t="s">
        <v>21</v>
      </c>
      <c r="C4715" s="29" t="s">
        <v>12</v>
      </c>
      <c r="D4715" s="29" t="s">
        <v>26</v>
      </c>
      <c r="E4715" s="28">
        <v>145000</v>
      </c>
      <c r="F4715" s="29" t="s">
        <v>14</v>
      </c>
      <c r="G4715" s="28">
        <v>145000</v>
      </c>
      <c r="H4715" s="29" t="s">
        <v>17</v>
      </c>
      <c r="I4715" s="28">
        <v>0</v>
      </c>
      <c r="J4715" s="29" t="s">
        <v>17</v>
      </c>
      <c r="K4715" s="29" t="s">
        <v>16</v>
      </c>
      <c r="L4715" s="29" t="str">
        <f>_xlfn.XLOOKUP($D4715,mapping!$B$2:$B$124,mapping!$A$2:$A$124,,0)</f>
        <v>Data Engineer</v>
      </c>
      <c r="M4715" s="29" t="str">
        <f>_xlfn.XLOOKUP($C4715,mapping!$J$2:$J$5,mapping!$K$2:$K$5,,0)</f>
        <v>Full-Time</v>
      </c>
      <c r="N4715" s="29" t="str">
        <f>_xlfn.XLOOKUP($B4715,mapping!$G$2:$G$5,mapping!$H$2:$H$5,,0)</f>
        <v>Senior</v>
      </c>
      <c r="O4715" s="29" t="str">
        <f>_xlfn.XLOOKUP($J4715,mapping!$D$2:$D$56,mapping!$E$2:$E$56,,0)</f>
        <v>United States</v>
      </c>
      <c r="P4715" s="29" t="str">
        <f>_xlfn.XLOOKUP($K4715,mapping!$P$2:$P$4,mapping!$Q$2:$Q$4,,0)</f>
        <v>Medium</v>
      </c>
      <c r="Q4715" s="29" t="str">
        <f>_xlfn.XLOOKUP($I4715,mapping!$M$2:$M$4,mapping!$N$2:$N$4,,0)</f>
        <v>On-site</v>
      </c>
    </row>
    <row r="4716" spans="1:17" x14ac:dyDescent="0.25">
      <c r="A4716" s="28">
        <v>2023</v>
      </c>
      <c r="B4716" s="29" t="s">
        <v>21</v>
      </c>
      <c r="C4716" s="29" t="s">
        <v>12</v>
      </c>
      <c r="D4716" s="29" t="s">
        <v>22</v>
      </c>
      <c r="E4716" s="28">
        <v>153600</v>
      </c>
      <c r="F4716" s="29" t="s">
        <v>14</v>
      </c>
      <c r="G4716" s="28">
        <v>153600</v>
      </c>
      <c r="H4716" s="29" t="s">
        <v>17</v>
      </c>
      <c r="I4716" s="28">
        <v>0</v>
      </c>
      <c r="J4716" s="29" t="s">
        <v>17</v>
      </c>
      <c r="K4716" s="29" t="s">
        <v>16</v>
      </c>
      <c r="L4716" s="29" t="str">
        <f>_xlfn.XLOOKUP($D4716,mapping!$B$2:$B$124,mapping!$A$2:$A$124,,0)</f>
        <v>Data Scientist</v>
      </c>
      <c r="M4716" s="29" t="str">
        <f>_xlfn.XLOOKUP($C4716,mapping!$J$2:$J$5,mapping!$K$2:$K$5,,0)</f>
        <v>Full-Time</v>
      </c>
      <c r="N4716" s="29" t="str">
        <f>_xlfn.XLOOKUP($B4716,mapping!$G$2:$G$5,mapping!$H$2:$H$5,,0)</f>
        <v>Senior</v>
      </c>
      <c r="O4716" s="29" t="str">
        <f>_xlfn.XLOOKUP($J4716,mapping!$D$2:$D$56,mapping!$E$2:$E$56,,0)</f>
        <v>United States</v>
      </c>
      <c r="P4716" s="29" t="str">
        <f>_xlfn.XLOOKUP($K4716,mapping!$P$2:$P$4,mapping!$Q$2:$Q$4,,0)</f>
        <v>Medium</v>
      </c>
      <c r="Q4716" s="29" t="str">
        <f>_xlfn.XLOOKUP($I4716,mapping!$M$2:$M$4,mapping!$N$2:$N$4,,0)</f>
        <v>On-site</v>
      </c>
    </row>
    <row r="4717" spans="1:17" x14ac:dyDescent="0.25">
      <c r="A4717" s="28">
        <v>2023</v>
      </c>
      <c r="B4717" s="29" t="s">
        <v>21</v>
      </c>
      <c r="C4717" s="29" t="s">
        <v>12</v>
      </c>
      <c r="D4717" s="29" t="s">
        <v>18</v>
      </c>
      <c r="E4717" s="28">
        <v>331640</v>
      </c>
      <c r="F4717" s="29" t="s">
        <v>14</v>
      </c>
      <c r="G4717" s="28">
        <v>331640</v>
      </c>
      <c r="H4717" s="29" t="s">
        <v>17</v>
      </c>
      <c r="I4717" s="28">
        <v>0</v>
      </c>
      <c r="J4717" s="29" t="s">
        <v>17</v>
      </c>
      <c r="K4717" s="29" t="s">
        <v>16</v>
      </c>
      <c r="L4717" s="29" t="str">
        <f>_xlfn.XLOOKUP($D4717,mapping!$B$2:$B$124,mapping!$A$2:$A$124,,0)</f>
        <v>Machine Learning Engineer</v>
      </c>
      <c r="M4717" s="29" t="str">
        <f>_xlfn.XLOOKUP($C4717,mapping!$J$2:$J$5,mapping!$K$2:$K$5,,0)</f>
        <v>Full-Time</v>
      </c>
      <c r="N4717" s="29" t="str">
        <f>_xlfn.XLOOKUP($B4717,mapping!$G$2:$G$5,mapping!$H$2:$H$5,,0)</f>
        <v>Senior</v>
      </c>
      <c r="O4717" s="29" t="str">
        <f>_xlfn.XLOOKUP($J4717,mapping!$D$2:$D$56,mapping!$E$2:$E$56,,0)</f>
        <v>United States</v>
      </c>
      <c r="P4717" s="29" t="str">
        <f>_xlfn.XLOOKUP($K4717,mapping!$P$2:$P$4,mapping!$Q$2:$Q$4,,0)</f>
        <v>Medium</v>
      </c>
      <c r="Q4717" s="29" t="str">
        <f>_xlfn.XLOOKUP($I4717,mapping!$M$2:$M$4,mapping!$N$2:$N$4,,0)</f>
        <v>On-site</v>
      </c>
    </row>
    <row r="4718" spans="1:17" x14ac:dyDescent="0.25">
      <c r="A4718" s="28">
        <v>2024</v>
      </c>
      <c r="B4718" s="29" t="s">
        <v>11</v>
      </c>
      <c r="C4718" s="29" t="s">
        <v>12</v>
      </c>
      <c r="D4718" s="29" t="s">
        <v>22</v>
      </c>
      <c r="E4718" s="28">
        <v>130000</v>
      </c>
      <c r="F4718" s="29" t="s">
        <v>14</v>
      </c>
      <c r="G4718" s="28">
        <v>130000</v>
      </c>
      <c r="H4718" s="29" t="s">
        <v>17</v>
      </c>
      <c r="I4718" s="28">
        <v>0</v>
      </c>
      <c r="J4718" s="29" t="s">
        <v>17</v>
      </c>
      <c r="K4718" s="29" t="s">
        <v>16</v>
      </c>
      <c r="L4718" s="29" t="str">
        <f>_xlfn.XLOOKUP($D4718,mapping!$B$2:$B$124,mapping!$A$2:$A$124,,0)</f>
        <v>Data Scientist</v>
      </c>
      <c r="M4718" s="29" t="str">
        <f>_xlfn.XLOOKUP($C4718,mapping!$J$2:$J$5,mapping!$K$2:$K$5,,0)</f>
        <v>Full-Time</v>
      </c>
      <c r="N4718" s="29" t="str">
        <f>_xlfn.XLOOKUP($B4718,mapping!$G$2:$G$5,mapping!$H$2:$H$5,,0)</f>
        <v>Mid-Level</v>
      </c>
      <c r="O4718" s="29" t="str">
        <f>_xlfn.XLOOKUP($J4718,mapping!$D$2:$D$56,mapping!$E$2:$E$56,,0)</f>
        <v>United States</v>
      </c>
      <c r="P4718" s="29" t="str">
        <f>_xlfn.XLOOKUP($K4718,mapping!$P$2:$P$4,mapping!$Q$2:$Q$4,,0)</f>
        <v>Medium</v>
      </c>
      <c r="Q4718" s="29" t="str">
        <f>_xlfn.XLOOKUP($I4718,mapping!$M$2:$M$4,mapping!$N$2:$N$4,,0)</f>
        <v>On-site</v>
      </c>
    </row>
    <row r="4719" spans="1:17" x14ac:dyDescent="0.25">
      <c r="A4719" s="28">
        <v>2024</v>
      </c>
      <c r="B4719" s="29" t="s">
        <v>21</v>
      </c>
      <c r="C4719" s="29" t="s">
        <v>12</v>
      </c>
      <c r="D4719" s="29" t="s">
        <v>22</v>
      </c>
      <c r="E4719" s="28">
        <v>180000</v>
      </c>
      <c r="F4719" s="29" t="s">
        <v>14</v>
      </c>
      <c r="G4719" s="28">
        <v>180000</v>
      </c>
      <c r="H4719" s="29" t="s">
        <v>17</v>
      </c>
      <c r="I4719" s="28">
        <v>0</v>
      </c>
      <c r="J4719" s="29" t="s">
        <v>17</v>
      </c>
      <c r="K4719" s="29" t="s">
        <v>16</v>
      </c>
      <c r="L4719" s="29" t="str">
        <f>_xlfn.XLOOKUP($D4719,mapping!$B$2:$B$124,mapping!$A$2:$A$124,,0)</f>
        <v>Data Scientist</v>
      </c>
      <c r="M4719" s="29" t="str">
        <f>_xlfn.XLOOKUP($C4719,mapping!$J$2:$J$5,mapping!$K$2:$K$5,,0)</f>
        <v>Full-Time</v>
      </c>
      <c r="N4719" s="29" t="str">
        <f>_xlfn.XLOOKUP($B4719,mapping!$G$2:$G$5,mapping!$H$2:$H$5,,0)</f>
        <v>Senior</v>
      </c>
      <c r="O4719" s="29" t="str">
        <f>_xlfn.XLOOKUP($J4719,mapping!$D$2:$D$56,mapping!$E$2:$E$56,,0)</f>
        <v>United States</v>
      </c>
      <c r="P4719" s="29" t="str">
        <f>_xlfn.XLOOKUP($K4719,mapping!$P$2:$P$4,mapping!$Q$2:$Q$4,,0)</f>
        <v>Medium</v>
      </c>
      <c r="Q4719" s="29" t="str">
        <f>_xlfn.XLOOKUP($I4719,mapping!$M$2:$M$4,mapping!$N$2:$N$4,,0)</f>
        <v>On-site</v>
      </c>
    </row>
    <row r="4720" spans="1:17" x14ac:dyDescent="0.25">
      <c r="A4720" s="28">
        <v>2024</v>
      </c>
      <c r="B4720" s="29" t="s">
        <v>21</v>
      </c>
      <c r="C4720" s="29" t="s">
        <v>12</v>
      </c>
      <c r="D4720" s="29" t="s">
        <v>22</v>
      </c>
      <c r="E4720" s="28">
        <v>127300</v>
      </c>
      <c r="F4720" s="29" t="s">
        <v>14</v>
      </c>
      <c r="G4720" s="28">
        <v>127300</v>
      </c>
      <c r="H4720" s="29" t="s">
        <v>17</v>
      </c>
      <c r="I4720" s="28">
        <v>0</v>
      </c>
      <c r="J4720" s="29" t="s">
        <v>17</v>
      </c>
      <c r="K4720" s="29" t="s">
        <v>33</v>
      </c>
      <c r="L4720" s="29" t="str">
        <f>_xlfn.XLOOKUP($D4720,mapping!$B$2:$B$124,mapping!$A$2:$A$124,,0)</f>
        <v>Data Scientist</v>
      </c>
      <c r="M4720" s="29" t="str">
        <f>_xlfn.XLOOKUP($C4720,mapping!$J$2:$J$5,mapping!$K$2:$K$5,,0)</f>
        <v>Full-Time</v>
      </c>
      <c r="N4720" s="29" t="str">
        <f>_xlfn.XLOOKUP($B4720,mapping!$G$2:$G$5,mapping!$H$2:$H$5,,0)</f>
        <v>Senior</v>
      </c>
      <c r="O4720" s="29" t="str">
        <f>_xlfn.XLOOKUP($J4720,mapping!$D$2:$D$56,mapping!$E$2:$E$56,,0)</f>
        <v>United States</v>
      </c>
      <c r="P4720" s="29" t="str">
        <f>_xlfn.XLOOKUP($K4720,mapping!$P$2:$P$4,mapping!$Q$2:$Q$4,,0)</f>
        <v>Large</v>
      </c>
      <c r="Q4720" s="29" t="str">
        <f>_xlfn.XLOOKUP($I4720,mapping!$M$2:$M$4,mapping!$N$2:$N$4,,0)</f>
        <v>On-site</v>
      </c>
    </row>
    <row r="4721" spans="1:17" x14ac:dyDescent="0.25">
      <c r="A4721" s="28">
        <v>2024</v>
      </c>
      <c r="B4721" s="29" t="s">
        <v>11</v>
      </c>
      <c r="C4721" s="29" t="s">
        <v>12</v>
      </c>
      <c r="D4721" s="29" t="s">
        <v>13</v>
      </c>
      <c r="E4721" s="28">
        <v>68000</v>
      </c>
      <c r="F4721" s="29" t="s">
        <v>14</v>
      </c>
      <c r="G4721" s="28">
        <v>68000</v>
      </c>
      <c r="H4721" s="29" t="s">
        <v>17</v>
      </c>
      <c r="I4721" s="28">
        <v>0</v>
      </c>
      <c r="J4721" s="29" t="s">
        <v>17</v>
      </c>
      <c r="K4721" s="29" t="s">
        <v>16</v>
      </c>
      <c r="L4721" s="29" t="str">
        <f>_xlfn.XLOOKUP($D4721,mapping!$B$2:$B$124,mapping!$A$2:$A$124,,0)</f>
        <v>Data Analyst</v>
      </c>
      <c r="M4721" s="29" t="str">
        <f>_xlfn.XLOOKUP($C4721,mapping!$J$2:$J$5,mapping!$K$2:$K$5,,0)</f>
        <v>Full-Time</v>
      </c>
      <c r="N4721" s="29" t="str">
        <f>_xlfn.XLOOKUP($B4721,mapping!$G$2:$G$5,mapping!$H$2:$H$5,,0)</f>
        <v>Mid-Level</v>
      </c>
      <c r="O4721" s="29" t="str">
        <f>_xlfn.XLOOKUP($J4721,mapping!$D$2:$D$56,mapping!$E$2:$E$56,,0)</f>
        <v>United States</v>
      </c>
      <c r="P4721" s="29" t="str">
        <f>_xlfn.XLOOKUP($K4721,mapping!$P$2:$P$4,mapping!$Q$2:$Q$4,,0)</f>
        <v>Medium</v>
      </c>
      <c r="Q4721" s="29" t="str">
        <f>_xlfn.XLOOKUP($I4721,mapping!$M$2:$M$4,mapping!$N$2:$N$4,,0)</f>
        <v>On-site</v>
      </c>
    </row>
    <row r="4722" spans="1:17" x14ac:dyDescent="0.25">
      <c r="A4722" s="28">
        <v>2023</v>
      </c>
      <c r="B4722" s="29" t="s">
        <v>29</v>
      </c>
      <c r="C4722" s="29" t="s">
        <v>12</v>
      </c>
      <c r="D4722" s="29" t="s">
        <v>69</v>
      </c>
      <c r="E4722" s="28">
        <v>85600</v>
      </c>
      <c r="F4722" s="29" t="s">
        <v>14</v>
      </c>
      <c r="G4722" s="28">
        <v>85600</v>
      </c>
      <c r="H4722" s="29" t="s">
        <v>17</v>
      </c>
      <c r="I4722" s="28">
        <v>0</v>
      </c>
      <c r="J4722" s="29" t="s">
        <v>17</v>
      </c>
      <c r="K4722" s="29" t="s">
        <v>16</v>
      </c>
      <c r="L4722" s="29" t="str">
        <f>_xlfn.XLOOKUP($D4722,mapping!$B$2:$B$124,mapping!$A$2:$A$124,,0)</f>
        <v>Data Manager</v>
      </c>
      <c r="M4722" s="29" t="str">
        <f>_xlfn.XLOOKUP($C4722,mapping!$J$2:$J$5,mapping!$K$2:$K$5,,0)</f>
        <v>Full-Time</v>
      </c>
      <c r="N4722" s="29" t="str">
        <f>_xlfn.XLOOKUP($B4722,mapping!$G$2:$G$5,mapping!$H$2:$H$5,,0)</f>
        <v>Junior</v>
      </c>
      <c r="O4722" s="29" t="str">
        <f>_xlfn.XLOOKUP($J4722,mapping!$D$2:$D$56,mapping!$E$2:$E$56,,0)</f>
        <v>United States</v>
      </c>
      <c r="P4722" s="29" t="str">
        <f>_xlfn.XLOOKUP($K4722,mapping!$P$2:$P$4,mapping!$Q$2:$Q$4,,0)</f>
        <v>Medium</v>
      </c>
      <c r="Q4722" s="29" t="str">
        <f>_xlfn.XLOOKUP($I4722,mapping!$M$2:$M$4,mapping!$N$2:$N$4,,0)</f>
        <v>On-site</v>
      </c>
    </row>
    <row r="4723" spans="1:17" x14ac:dyDescent="0.25">
      <c r="A4723" s="28">
        <v>2023</v>
      </c>
      <c r="B4723" s="29" t="s">
        <v>11</v>
      </c>
      <c r="C4723" s="29" t="s">
        <v>12</v>
      </c>
      <c r="D4723" s="29" t="s">
        <v>39</v>
      </c>
      <c r="E4723" s="28">
        <v>300000</v>
      </c>
      <c r="F4723" s="29" t="s">
        <v>14</v>
      </c>
      <c r="G4723" s="28">
        <v>300000</v>
      </c>
      <c r="H4723" s="29" t="s">
        <v>15</v>
      </c>
      <c r="I4723" s="28">
        <v>0</v>
      </c>
      <c r="J4723" s="29" t="s">
        <v>15</v>
      </c>
      <c r="K4723" s="29" t="s">
        <v>16</v>
      </c>
      <c r="L4723" s="29" t="str">
        <f>_xlfn.XLOOKUP($D4723,mapping!$B$2:$B$124,mapping!$A$2:$A$124,,0)</f>
        <v>Machine Learning Engineer</v>
      </c>
      <c r="M4723" s="29" t="str">
        <f>_xlfn.XLOOKUP($C4723,mapping!$J$2:$J$5,mapping!$K$2:$K$5,,0)</f>
        <v>Full-Time</v>
      </c>
      <c r="N4723" s="29" t="str">
        <f>_xlfn.XLOOKUP($B4723,mapping!$G$2:$G$5,mapping!$H$2:$H$5,,0)</f>
        <v>Mid-Level</v>
      </c>
      <c r="O4723" s="29" t="str">
        <f>_xlfn.XLOOKUP($J4723,mapping!$D$2:$D$56,mapping!$E$2:$E$56,,0)</f>
        <v>Australia</v>
      </c>
      <c r="P4723" s="29" t="str">
        <f>_xlfn.XLOOKUP($K4723,mapping!$P$2:$P$4,mapping!$Q$2:$Q$4,,0)</f>
        <v>Medium</v>
      </c>
      <c r="Q4723" s="29" t="str">
        <f>_xlfn.XLOOKUP($I4723,mapping!$M$2:$M$4,mapping!$N$2:$N$4,,0)</f>
        <v>On-site</v>
      </c>
    </row>
    <row r="4724" spans="1:17" x14ac:dyDescent="0.25">
      <c r="A4724" s="28">
        <v>2023</v>
      </c>
      <c r="B4724" s="29" t="s">
        <v>11</v>
      </c>
      <c r="C4724" s="29" t="s">
        <v>12</v>
      </c>
      <c r="D4724" s="29" t="s">
        <v>26</v>
      </c>
      <c r="E4724" s="28">
        <v>102000</v>
      </c>
      <c r="F4724" s="29" t="s">
        <v>14</v>
      </c>
      <c r="G4724" s="28">
        <v>102000</v>
      </c>
      <c r="H4724" s="29" t="s">
        <v>17</v>
      </c>
      <c r="I4724" s="28">
        <v>0</v>
      </c>
      <c r="J4724" s="29" t="s">
        <v>17</v>
      </c>
      <c r="K4724" s="29" t="s">
        <v>16</v>
      </c>
      <c r="L4724" s="29" t="str">
        <f>_xlfn.XLOOKUP($D4724,mapping!$B$2:$B$124,mapping!$A$2:$A$124,,0)</f>
        <v>Data Engineer</v>
      </c>
      <c r="M4724" s="29" t="str">
        <f>_xlfn.XLOOKUP($C4724,mapping!$J$2:$J$5,mapping!$K$2:$K$5,,0)</f>
        <v>Full-Time</v>
      </c>
      <c r="N4724" s="29" t="str">
        <f>_xlfn.XLOOKUP($B4724,mapping!$G$2:$G$5,mapping!$H$2:$H$5,,0)</f>
        <v>Mid-Level</v>
      </c>
      <c r="O4724" s="29" t="str">
        <f>_xlfn.XLOOKUP($J4724,mapping!$D$2:$D$56,mapping!$E$2:$E$56,,0)</f>
        <v>United States</v>
      </c>
      <c r="P4724" s="29" t="str">
        <f>_xlfn.XLOOKUP($K4724,mapping!$P$2:$P$4,mapping!$Q$2:$Q$4,,0)</f>
        <v>Medium</v>
      </c>
      <c r="Q4724" s="29" t="str">
        <f>_xlfn.XLOOKUP($I4724,mapping!$M$2:$M$4,mapping!$N$2:$N$4,,0)</f>
        <v>On-site</v>
      </c>
    </row>
    <row r="4725" spans="1:17" x14ac:dyDescent="0.25">
      <c r="A4725" s="28">
        <v>2024</v>
      </c>
      <c r="B4725" s="29" t="s">
        <v>21</v>
      </c>
      <c r="C4725" s="29" t="s">
        <v>12</v>
      </c>
      <c r="D4725" s="29" t="s">
        <v>43</v>
      </c>
      <c r="E4725" s="28">
        <v>152400</v>
      </c>
      <c r="F4725" s="29" t="s">
        <v>14</v>
      </c>
      <c r="G4725" s="28">
        <v>152400</v>
      </c>
      <c r="H4725" s="29" t="s">
        <v>17</v>
      </c>
      <c r="I4725" s="28">
        <v>100</v>
      </c>
      <c r="J4725" s="29" t="s">
        <v>17</v>
      </c>
      <c r="K4725" s="29" t="s">
        <v>16</v>
      </c>
      <c r="L4725" s="29" t="str">
        <f>_xlfn.XLOOKUP($D4725,mapping!$B$2:$B$124,mapping!$A$2:$A$124,,0)</f>
        <v>Researcher</v>
      </c>
      <c r="M4725" s="29" t="str">
        <f>_xlfn.XLOOKUP($C4725,mapping!$J$2:$J$5,mapping!$K$2:$K$5,,0)</f>
        <v>Full-Time</v>
      </c>
      <c r="N4725" s="29" t="str">
        <f>_xlfn.XLOOKUP($B4725,mapping!$G$2:$G$5,mapping!$H$2:$H$5,,0)</f>
        <v>Senior</v>
      </c>
      <c r="O4725" s="29" t="str">
        <f>_xlfn.XLOOKUP($J4725,mapping!$D$2:$D$56,mapping!$E$2:$E$56,,0)</f>
        <v>United States</v>
      </c>
      <c r="P4725" s="29" t="str">
        <f>_xlfn.XLOOKUP($K4725,mapping!$P$2:$P$4,mapping!$Q$2:$Q$4,,0)</f>
        <v>Medium</v>
      </c>
      <c r="Q4725" s="29" t="str">
        <f>_xlfn.XLOOKUP($I4725,mapping!$M$2:$M$4,mapping!$N$2:$N$4,,0)</f>
        <v>Remote</v>
      </c>
    </row>
    <row r="4726" spans="1:17" x14ac:dyDescent="0.25">
      <c r="A4726" s="28">
        <v>2024</v>
      </c>
      <c r="B4726" s="29" t="s">
        <v>11</v>
      </c>
      <c r="C4726" s="29" t="s">
        <v>12</v>
      </c>
      <c r="D4726" s="29" t="s">
        <v>18</v>
      </c>
      <c r="E4726" s="28">
        <v>250900</v>
      </c>
      <c r="F4726" s="29" t="s">
        <v>14</v>
      </c>
      <c r="G4726" s="28">
        <v>250900</v>
      </c>
      <c r="H4726" s="29" t="s">
        <v>17</v>
      </c>
      <c r="I4726" s="28">
        <v>0</v>
      </c>
      <c r="J4726" s="29" t="s">
        <v>17</v>
      </c>
      <c r="K4726" s="29" t="s">
        <v>16</v>
      </c>
      <c r="L4726" s="29" t="str">
        <f>_xlfn.XLOOKUP($D4726,mapping!$B$2:$B$124,mapping!$A$2:$A$124,,0)</f>
        <v>Machine Learning Engineer</v>
      </c>
      <c r="M4726" s="29" t="str">
        <f>_xlfn.XLOOKUP($C4726,mapping!$J$2:$J$5,mapping!$K$2:$K$5,,0)</f>
        <v>Full-Time</v>
      </c>
      <c r="N4726" s="29" t="str">
        <f>_xlfn.XLOOKUP($B4726,mapping!$G$2:$G$5,mapping!$H$2:$H$5,,0)</f>
        <v>Mid-Level</v>
      </c>
      <c r="O4726" s="29" t="str">
        <f>_xlfn.XLOOKUP($J4726,mapping!$D$2:$D$56,mapping!$E$2:$E$56,,0)</f>
        <v>United States</v>
      </c>
      <c r="P4726" s="29" t="str">
        <f>_xlfn.XLOOKUP($K4726,mapping!$P$2:$P$4,mapping!$Q$2:$Q$4,,0)</f>
        <v>Medium</v>
      </c>
      <c r="Q4726" s="29" t="str">
        <f>_xlfn.XLOOKUP($I4726,mapping!$M$2:$M$4,mapping!$N$2:$N$4,,0)</f>
        <v>On-site</v>
      </c>
    </row>
    <row r="4727" spans="1:17" x14ac:dyDescent="0.25">
      <c r="A4727" s="28">
        <v>2023</v>
      </c>
      <c r="B4727" s="29" t="s">
        <v>21</v>
      </c>
      <c r="C4727" s="29" t="s">
        <v>12</v>
      </c>
      <c r="D4727" s="29" t="s">
        <v>22</v>
      </c>
      <c r="E4727" s="28">
        <v>156400</v>
      </c>
      <c r="F4727" s="29" t="s">
        <v>14</v>
      </c>
      <c r="G4727" s="28">
        <v>156400</v>
      </c>
      <c r="H4727" s="29" t="s">
        <v>17</v>
      </c>
      <c r="I4727" s="28">
        <v>0</v>
      </c>
      <c r="J4727" s="29" t="s">
        <v>17</v>
      </c>
      <c r="K4727" s="29" t="s">
        <v>16</v>
      </c>
      <c r="L4727" s="29" t="str">
        <f>_xlfn.XLOOKUP($D4727,mapping!$B$2:$B$124,mapping!$A$2:$A$124,,0)</f>
        <v>Data Scientist</v>
      </c>
      <c r="M4727" s="29" t="str">
        <f>_xlfn.XLOOKUP($C4727,mapping!$J$2:$J$5,mapping!$K$2:$K$5,,0)</f>
        <v>Full-Time</v>
      </c>
      <c r="N4727" s="29" t="str">
        <f>_xlfn.XLOOKUP($B4727,mapping!$G$2:$G$5,mapping!$H$2:$H$5,,0)</f>
        <v>Senior</v>
      </c>
      <c r="O4727" s="29" t="str">
        <f>_xlfn.XLOOKUP($J4727,mapping!$D$2:$D$56,mapping!$E$2:$E$56,,0)</f>
        <v>United States</v>
      </c>
      <c r="P4727" s="29" t="str">
        <f>_xlfn.XLOOKUP($K4727,mapping!$P$2:$P$4,mapping!$Q$2:$Q$4,,0)</f>
        <v>Medium</v>
      </c>
      <c r="Q4727" s="29" t="str">
        <f>_xlfn.XLOOKUP($I4727,mapping!$M$2:$M$4,mapping!$N$2:$N$4,,0)</f>
        <v>On-site</v>
      </c>
    </row>
    <row r="4728" spans="1:17" x14ac:dyDescent="0.25">
      <c r="A4728" s="28">
        <v>2023</v>
      </c>
      <c r="B4728" s="29" t="s">
        <v>21</v>
      </c>
      <c r="C4728" s="29" t="s">
        <v>12</v>
      </c>
      <c r="D4728" s="29" t="s">
        <v>18</v>
      </c>
      <c r="E4728" s="28">
        <v>172800</v>
      </c>
      <c r="F4728" s="29" t="s">
        <v>14</v>
      </c>
      <c r="G4728" s="28">
        <v>172800</v>
      </c>
      <c r="H4728" s="29" t="s">
        <v>17</v>
      </c>
      <c r="I4728" s="28">
        <v>0</v>
      </c>
      <c r="J4728" s="29" t="s">
        <v>17</v>
      </c>
      <c r="K4728" s="29" t="s">
        <v>16</v>
      </c>
      <c r="L4728" s="29" t="str">
        <f>_xlfn.XLOOKUP($D4728,mapping!$B$2:$B$124,mapping!$A$2:$A$124,,0)</f>
        <v>Machine Learning Engineer</v>
      </c>
      <c r="M4728" s="29" t="str">
        <f>_xlfn.XLOOKUP($C4728,mapping!$J$2:$J$5,mapping!$K$2:$K$5,,0)</f>
        <v>Full-Time</v>
      </c>
      <c r="N4728" s="29" t="str">
        <f>_xlfn.XLOOKUP($B4728,mapping!$G$2:$G$5,mapping!$H$2:$H$5,,0)</f>
        <v>Senior</v>
      </c>
      <c r="O4728" s="29" t="str">
        <f>_xlfn.XLOOKUP($J4728,mapping!$D$2:$D$56,mapping!$E$2:$E$56,,0)</f>
        <v>United States</v>
      </c>
      <c r="P4728" s="29" t="str">
        <f>_xlfn.XLOOKUP($K4728,mapping!$P$2:$P$4,mapping!$Q$2:$Q$4,,0)</f>
        <v>Medium</v>
      </c>
      <c r="Q4728" s="29" t="str">
        <f>_xlfn.XLOOKUP($I4728,mapping!$M$2:$M$4,mapping!$N$2:$N$4,,0)</f>
        <v>On-site</v>
      </c>
    </row>
    <row r="4729" spans="1:17" x14ac:dyDescent="0.25">
      <c r="A4729" s="28">
        <v>2023</v>
      </c>
      <c r="B4729" s="29" t="s">
        <v>21</v>
      </c>
      <c r="C4729" s="29" t="s">
        <v>12</v>
      </c>
      <c r="D4729" s="29" t="s">
        <v>31</v>
      </c>
      <c r="E4729" s="28">
        <v>208500</v>
      </c>
      <c r="F4729" s="29" t="s">
        <v>14</v>
      </c>
      <c r="G4729" s="28">
        <v>208500</v>
      </c>
      <c r="H4729" s="29" t="s">
        <v>17</v>
      </c>
      <c r="I4729" s="28">
        <v>0</v>
      </c>
      <c r="J4729" s="29" t="s">
        <v>17</v>
      </c>
      <c r="K4729" s="29" t="s">
        <v>16</v>
      </c>
      <c r="L4729" s="29" t="str">
        <f>_xlfn.XLOOKUP($D4729,mapping!$B$2:$B$124,mapping!$A$2:$A$124,,0)</f>
        <v>Analytics Engineer</v>
      </c>
      <c r="M4729" s="29" t="str">
        <f>_xlfn.XLOOKUP($C4729,mapping!$J$2:$J$5,mapping!$K$2:$K$5,,0)</f>
        <v>Full-Time</v>
      </c>
      <c r="N4729" s="29" t="str">
        <f>_xlfn.XLOOKUP($B4729,mapping!$G$2:$G$5,mapping!$H$2:$H$5,,0)</f>
        <v>Senior</v>
      </c>
      <c r="O4729" s="29" t="str">
        <f>_xlfn.XLOOKUP($J4729,mapping!$D$2:$D$56,mapping!$E$2:$E$56,,0)</f>
        <v>United States</v>
      </c>
      <c r="P4729" s="29" t="str">
        <f>_xlfn.XLOOKUP($K4729,mapping!$P$2:$P$4,mapping!$Q$2:$Q$4,,0)</f>
        <v>Medium</v>
      </c>
      <c r="Q4729" s="29" t="str">
        <f>_xlfn.XLOOKUP($I4729,mapping!$M$2:$M$4,mapping!$N$2:$N$4,,0)</f>
        <v>On-site</v>
      </c>
    </row>
    <row r="4730" spans="1:17" x14ac:dyDescent="0.25">
      <c r="A4730" s="28">
        <v>2022</v>
      </c>
      <c r="B4730" s="29" t="s">
        <v>11</v>
      </c>
      <c r="C4730" s="29" t="s">
        <v>12</v>
      </c>
      <c r="D4730" s="29" t="s">
        <v>13</v>
      </c>
      <c r="E4730" s="28">
        <v>35000</v>
      </c>
      <c r="F4730" s="29" t="s">
        <v>27</v>
      </c>
      <c r="G4730" s="28">
        <v>43096</v>
      </c>
      <c r="H4730" s="29" t="s">
        <v>28</v>
      </c>
      <c r="I4730" s="28">
        <v>0</v>
      </c>
      <c r="J4730" s="29" t="s">
        <v>28</v>
      </c>
      <c r="K4730" s="29" t="s">
        <v>16</v>
      </c>
      <c r="L4730" s="29" t="str">
        <f>_xlfn.XLOOKUP($D4730,mapping!$B$2:$B$124,mapping!$A$2:$A$124,,0)</f>
        <v>Data Analyst</v>
      </c>
      <c r="M4730" s="29" t="str">
        <f>_xlfn.XLOOKUP($C4730,mapping!$J$2:$J$5,mapping!$K$2:$K$5,,0)</f>
        <v>Full-Time</v>
      </c>
      <c r="N4730" s="29" t="str">
        <f>_xlfn.XLOOKUP($B4730,mapping!$G$2:$G$5,mapping!$H$2:$H$5,,0)</f>
        <v>Mid-Level</v>
      </c>
      <c r="O4730" s="29" t="str">
        <f>_xlfn.XLOOKUP($J4730,mapping!$D$2:$D$56,mapping!$E$2:$E$56,,0)</f>
        <v>United Kingdom</v>
      </c>
      <c r="P4730" s="29" t="str">
        <f>_xlfn.XLOOKUP($K4730,mapping!$P$2:$P$4,mapping!$Q$2:$Q$4,,0)</f>
        <v>Medium</v>
      </c>
      <c r="Q4730" s="29" t="str">
        <f>_xlfn.XLOOKUP($I4730,mapping!$M$2:$M$4,mapping!$N$2:$N$4,,0)</f>
        <v>On-site</v>
      </c>
    </row>
    <row r="4731" spans="1:17" x14ac:dyDescent="0.25">
      <c r="A4731" s="28">
        <v>2022</v>
      </c>
      <c r="B4731" s="29" t="s">
        <v>25</v>
      </c>
      <c r="C4731" s="29" t="s">
        <v>12</v>
      </c>
      <c r="D4731" s="29" t="s">
        <v>134</v>
      </c>
      <c r="E4731" s="28">
        <v>6000000</v>
      </c>
      <c r="F4731" s="29" t="s">
        <v>37</v>
      </c>
      <c r="G4731" s="28">
        <v>76309</v>
      </c>
      <c r="H4731" s="29" t="s">
        <v>38</v>
      </c>
      <c r="I4731" s="28">
        <v>50</v>
      </c>
      <c r="J4731" s="29" t="s">
        <v>38</v>
      </c>
      <c r="K4731" s="29" t="s">
        <v>33</v>
      </c>
      <c r="L4731" s="29" t="str">
        <f>_xlfn.XLOOKUP($D4731,mapping!$B$2:$B$124,mapping!$A$2:$A$124,,0)</f>
        <v>Machine Learning Engineer</v>
      </c>
      <c r="M4731" s="29" t="str">
        <f>_xlfn.XLOOKUP($C4731,mapping!$J$2:$J$5,mapping!$K$2:$K$5,,0)</f>
        <v>Full-Time</v>
      </c>
      <c r="N4731" s="29" t="str">
        <f>_xlfn.XLOOKUP($B4731,mapping!$G$2:$G$5,mapping!$H$2:$H$5,,0)</f>
        <v>Executive</v>
      </c>
      <c r="O4731" s="29" t="str">
        <f>_xlfn.XLOOKUP($J4731,mapping!$D$2:$D$56,mapping!$E$2:$E$56,,0)</f>
        <v>India</v>
      </c>
      <c r="P4731" s="29" t="str">
        <f>_xlfn.XLOOKUP($K4731,mapping!$P$2:$P$4,mapping!$Q$2:$Q$4,,0)</f>
        <v>Large</v>
      </c>
      <c r="Q4731" s="29" t="str">
        <f>_xlfn.XLOOKUP($I4731,mapping!$M$2:$M$4,mapping!$N$2:$N$4,,0)</f>
        <v>Hybrid</v>
      </c>
    </row>
    <row r="4732" spans="1:17" x14ac:dyDescent="0.25">
      <c r="A4732" s="28">
        <v>2024</v>
      </c>
      <c r="B4732" s="29" t="s">
        <v>11</v>
      </c>
      <c r="C4732" s="29" t="s">
        <v>12</v>
      </c>
      <c r="D4732" s="29" t="s">
        <v>41</v>
      </c>
      <c r="E4732" s="28">
        <v>166000</v>
      </c>
      <c r="F4732" s="29" t="s">
        <v>14</v>
      </c>
      <c r="G4732" s="28">
        <v>166000</v>
      </c>
      <c r="H4732" s="29" t="s">
        <v>17</v>
      </c>
      <c r="I4732" s="28">
        <v>0</v>
      </c>
      <c r="J4732" s="29" t="s">
        <v>17</v>
      </c>
      <c r="K4732" s="29" t="s">
        <v>16</v>
      </c>
      <c r="L4732" s="29" t="str">
        <f>_xlfn.XLOOKUP($D4732,mapping!$B$2:$B$124,mapping!$A$2:$A$124,,0)</f>
        <v>Machine Learning Engineer</v>
      </c>
      <c r="M4732" s="29" t="str">
        <f>_xlfn.XLOOKUP($C4732,mapping!$J$2:$J$5,mapping!$K$2:$K$5,,0)</f>
        <v>Full-Time</v>
      </c>
      <c r="N4732" s="29" t="str">
        <f>_xlfn.XLOOKUP($B4732,mapping!$G$2:$G$5,mapping!$H$2:$H$5,,0)</f>
        <v>Mid-Level</v>
      </c>
      <c r="O4732" s="29" t="str">
        <f>_xlfn.XLOOKUP($J4732,mapping!$D$2:$D$56,mapping!$E$2:$E$56,,0)</f>
        <v>United States</v>
      </c>
      <c r="P4732" s="29" t="str">
        <f>_xlfn.XLOOKUP($K4732,mapping!$P$2:$P$4,mapping!$Q$2:$Q$4,,0)</f>
        <v>Medium</v>
      </c>
      <c r="Q4732" s="29" t="str">
        <f>_xlfn.XLOOKUP($I4732,mapping!$M$2:$M$4,mapping!$N$2:$N$4,,0)</f>
        <v>On-site</v>
      </c>
    </row>
    <row r="4733" spans="1:17" x14ac:dyDescent="0.25">
      <c r="A4733" s="28">
        <v>2024</v>
      </c>
      <c r="B4733" s="29" t="s">
        <v>11</v>
      </c>
      <c r="C4733" s="29" t="s">
        <v>12</v>
      </c>
      <c r="D4733" s="29" t="s">
        <v>26</v>
      </c>
      <c r="E4733" s="28">
        <v>80000</v>
      </c>
      <c r="F4733" s="29" t="s">
        <v>14</v>
      </c>
      <c r="G4733" s="28">
        <v>80000</v>
      </c>
      <c r="H4733" s="29" t="s">
        <v>17</v>
      </c>
      <c r="I4733" s="28">
        <v>100</v>
      </c>
      <c r="J4733" s="29" t="s">
        <v>17</v>
      </c>
      <c r="K4733" s="29" t="s">
        <v>16</v>
      </c>
      <c r="L4733" s="29" t="str">
        <f>_xlfn.XLOOKUP($D4733,mapping!$B$2:$B$124,mapping!$A$2:$A$124,,0)</f>
        <v>Data Engineer</v>
      </c>
      <c r="M4733" s="29" t="str">
        <f>_xlfn.XLOOKUP($C4733,mapping!$J$2:$J$5,mapping!$K$2:$K$5,,0)</f>
        <v>Full-Time</v>
      </c>
      <c r="N4733" s="29" t="str">
        <f>_xlfn.XLOOKUP($B4733,mapping!$G$2:$G$5,mapping!$H$2:$H$5,,0)</f>
        <v>Mid-Level</v>
      </c>
      <c r="O4733" s="29" t="str">
        <f>_xlfn.XLOOKUP($J4733,mapping!$D$2:$D$56,mapping!$E$2:$E$56,,0)</f>
        <v>United States</v>
      </c>
      <c r="P4733" s="29" t="str">
        <f>_xlfn.XLOOKUP($K4733,mapping!$P$2:$P$4,mapping!$Q$2:$Q$4,,0)</f>
        <v>Medium</v>
      </c>
      <c r="Q4733" s="29" t="str">
        <f>_xlfn.XLOOKUP($I4733,mapping!$M$2:$M$4,mapping!$N$2:$N$4,,0)</f>
        <v>Remote</v>
      </c>
    </row>
    <row r="4734" spans="1:17" x14ac:dyDescent="0.25">
      <c r="A4734" s="28">
        <v>2024</v>
      </c>
      <c r="B4734" s="29" t="s">
        <v>21</v>
      </c>
      <c r="C4734" s="29" t="s">
        <v>12</v>
      </c>
      <c r="D4734" s="29" t="s">
        <v>22</v>
      </c>
      <c r="E4734" s="28">
        <v>155000</v>
      </c>
      <c r="F4734" s="29" t="s">
        <v>14</v>
      </c>
      <c r="G4734" s="28">
        <v>155000</v>
      </c>
      <c r="H4734" s="29" t="s">
        <v>17</v>
      </c>
      <c r="I4734" s="28">
        <v>0</v>
      </c>
      <c r="J4734" s="29" t="s">
        <v>17</v>
      </c>
      <c r="K4734" s="29" t="s">
        <v>16</v>
      </c>
      <c r="L4734" s="29" t="str">
        <f>_xlfn.XLOOKUP($D4734,mapping!$B$2:$B$124,mapping!$A$2:$A$124,,0)</f>
        <v>Data Scientist</v>
      </c>
      <c r="M4734" s="29" t="str">
        <f>_xlfn.XLOOKUP($C4734,mapping!$J$2:$J$5,mapping!$K$2:$K$5,,0)</f>
        <v>Full-Time</v>
      </c>
      <c r="N4734" s="29" t="str">
        <f>_xlfn.XLOOKUP($B4734,mapping!$G$2:$G$5,mapping!$H$2:$H$5,,0)</f>
        <v>Senior</v>
      </c>
      <c r="O4734" s="29" t="str">
        <f>_xlfn.XLOOKUP($J4734,mapping!$D$2:$D$56,mapping!$E$2:$E$56,,0)</f>
        <v>United States</v>
      </c>
      <c r="P4734" s="29" t="str">
        <f>_xlfn.XLOOKUP($K4734,mapping!$P$2:$P$4,mapping!$Q$2:$Q$4,,0)</f>
        <v>Medium</v>
      </c>
      <c r="Q4734" s="29" t="str">
        <f>_xlfn.XLOOKUP($I4734,mapping!$M$2:$M$4,mapping!$N$2:$N$4,,0)</f>
        <v>On-site</v>
      </c>
    </row>
    <row r="4735" spans="1:17" x14ac:dyDescent="0.25">
      <c r="A4735" s="28">
        <v>2024</v>
      </c>
      <c r="B4735" s="29" t="s">
        <v>21</v>
      </c>
      <c r="C4735" s="29" t="s">
        <v>12</v>
      </c>
      <c r="D4735" s="29" t="s">
        <v>50</v>
      </c>
      <c r="E4735" s="28">
        <v>132000</v>
      </c>
      <c r="F4735" s="29" t="s">
        <v>14</v>
      </c>
      <c r="G4735" s="28">
        <v>132000</v>
      </c>
      <c r="H4735" s="29" t="s">
        <v>17</v>
      </c>
      <c r="I4735" s="28">
        <v>0</v>
      </c>
      <c r="J4735" s="29" t="s">
        <v>17</v>
      </c>
      <c r="K4735" s="29" t="s">
        <v>16</v>
      </c>
      <c r="L4735" s="29" t="str">
        <f>_xlfn.XLOOKUP($D4735,mapping!$B$2:$B$124,mapping!$A$2:$A$124,,0)</f>
        <v>Machine Learning Engineer</v>
      </c>
      <c r="M4735" s="29" t="str">
        <f>_xlfn.XLOOKUP($C4735,mapping!$J$2:$J$5,mapping!$K$2:$K$5,,0)</f>
        <v>Full-Time</v>
      </c>
      <c r="N4735" s="29" t="str">
        <f>_xlfn.XLOOKUP($B4735,mapping!$G$2:$G$5,mapping!$H$2:$H$5,,0)</f>
        <v>Senior</v>
      </c>
      <c r="O4735" s="29" t="str">
        <f>_xlfn.XLOOKUP($J4735,mapping!$D$2:$D$56,mapping!$E$2:$E$56,,0)</f>
        <v>United States</v>
      </c>
      <c r="P4735" s="29" t="str">
        <f>_xlfn.XLOOKUP($K4735,mapping!$P$2:$P$4,mapping!$Q$2:$Q$4,,0)</f>
        <v>Medium</v>
      </c>
      <c r="Q4735" s="29" t="str">
        <f>_xlfn.XLOOKUP($I4735,mapping!$M$2:$M$4,mapping!$N$2:$N$4,,0)</f>
        <v>On-site</v>
      </c>
    </row>
    <row r="4736" spans="1:17" x14ac:dyDescent="0.25">
      <c r="A4736" s="28">
        <v>2023</v>
      </c>
      <c r="B4736" s="29" t="s">
        <v>21</v>
      </c>
      <c r="C4736" s="29" t="s">
        <v>12</v>
      </c>
      <c r="D4736" s="29" t="s">
        <v>40</v>
      </c>
      <c r="E4736" s="28">
        <v>79700</v>
      </c>
      <c r="F4736" s="29" t="s">
        <v>14</v>
      </c>
      <c r="G4736" s="28">
        <v>79700</v>
      </c>
      <c r="H4736" s="29" t="s">
        <v>17</v>
      </c>
      <c r="I4736" s="28">
        <v>0</v>
      </c>
      <c r="J4736" s="29" t="s">
        <v>17</v>
      </c>
      <c r="K4736" s="29" t="s">
        <v>16</v>
      </c>
      <c r="L4736" s="29" t="str">
        <f>_xlfn.XLOOKUP($D4736,mapping!$B$2:$B$124,mapping!$A$2:$A$124,,0)</f>
        <v>Business Intelligence</v>
      </c>
      <c r="M4736" s="29" t="str">
        <f>_xlfn.XLOOKUP($C4736,mapping!$J$2:$J$5,mapping!$K$2:$K$5,,0)</f>
        <v>Full-Time</v>
      </c>
      <c r="N4736" s="29" t="str">
        <f>_xlfn.XLOOKUP($B4736,mapping!$G$2:$G$5,mapping!$H$2:$H$5,,0)</f>
        <v>Senior</v>
      </c>
      <c r="O4736" s="29" t="str">
        <f>_xlfn.XLOOKUP($J4736,mapping!$D$2:$D$56,mapping!$E$2:$E$56,,0)</f>
        <v>United States</v>
      </c>
      <c r="P4736" s="29" t="str">
        <f>_xlfn.XLOOKUP($K4736,mapping!$P$2:$P$4,mapping!$Q$2:$Q$4,,0)</f>
        <v>Medium</v>
      </c>
      <c r="Q4736" s="29" t="str">
        <f>_xlfn.XLOOKUP($I4736,mapping!$M$2:$M$4,mapping!$N$2:$N$4,,0)</f>
        <v>On-site</v>
      </c>
    </row>
    <row r="4737" spans="1:17" x14ac:dyDescent="0.25">
      <c r="A4737" s="28">
        <v>2024</v>
      </c>
      <c r="B4737" s="29" t="s">
        <v>11</v>
      </c>
      <c r="C4737" s="29" t="s">
        <v>12</v>
      </c>
      <c r="D4737" s="29" t="s">
        <v>86</v>
      </c>
      <c r="E4737" s="28">
        <v>70650</v>
      </c>
      <c r="F4737" s="29" t="s">
        <v>14</v>
      </c>
      <c r="G4737" s="28">
        <v>70650</v>
      </c>
      <c r="H4737" s="29" t="s">
        <v>17</v>
      </c>
      <c r="I4737" s="28">
        <v>0</v>
      </c>
      <c r="J4737" s="29" t="s">
        <v>17</v>
      </c>
      <c r="K4737" s="29" t="s">
        <v>16</v>
      </c>
      <c r="L4737" s="29" t="str">
        <f>_xlfn.XLOOKUP($D4737,mapping!$B$2:$B$124,mapping!$A$2:$A$124,,0)</f>
        <v>Business Intelligence</v>
      </c>
      <c r="M4737" s="29" t="str">
        <f>_xlfn.XLOOKUP($C4737,mapping!$J$2:$J$5,mapping!$K$2:$K$5,,0)</f>
        <v>Full-Time</v>
      </c>
      <c r="N4737" s="29" t="str">
        <f>_xlfn.XLOOKUP($B4737,mapping!$G$2:$G$5,mapping!$H$2:$H$5,,0)</f>
        <v>Mid-Level</v>
      </c>
      <c r="O4737" s="29" t="str">
        <f>_xlfn.XLOOKUP($J4737,mapping!$D$2:$D$56,mapping!$E$2:$E$56,,0)</f>
        <v>United States</v>
      </c>
      <c r="P4737" s="29" t="str">
        <f>_xlfn.XLOOKUP($K4737,mapping!$P$2:$P$4,mapping!$Q$2:$Q$4,,0)</f>
        <v>Medium</v>
      </c>
      <c r="Q4737" s="29" t="str">
        <f>_xlfn.XLOOKUP($I4737,mapping!$M$2:$M$4,mapping!$N$2:$N$4,,0)</f>
        <v>On-site</v>
      </c>
    </row>
    <row r="4738" spans="1:17" x14ac:dyDescent="0.25">
      <c r="A4738" s="28">
        <v>2023</v>
      </c>
      <c r="B4738" s="29" t="s">
        <v>21</v>
      </c>
      <c r="C4738" s="29" t="s">
        <v>12</v>
      </c>
      <c r="D4738" s="29" t="s">
        <v>18</v>
      </c>
      <c r="E4738" s="28">
        <v>300000</v>
      </c>
      <c r="F4738" s="29" t="s">
        <v>14</v>
      </c>
      <c r="G4738" s="28">
        <v>300000</v>
      </c>
      <c r="H4738" s="29" t="s">
        <v>17</v>
      </c>
      <c r="I4738" s="28">
        <v>0</v>
      </c>
      <c r="J4738" s="29" t="s">
        <v>17</v>
      </c>
      <c r="K4738" s="29" t="s">
        <v>16</v>
      </c>
      <c r="L4738" s="29" t="str">
        <f>_xlfn.XLOOKUP($D4738,mapping!$B$2:$B$124,mapping!$A$2:$A$124,,0)</f>
        <v>Machine Learning Engineer</v>
      </c>
      <c r="M4738" s="29" t="str">
        <f>_xlfn.XLOOKUP($C4738,mapping!$J$2:$J$5,mapping!$K$2:$K$5,,0)</f>
        <v>Full-Time</v>
      </c>
      <c r="N4738" s="29" t="str">
        <f>_xlfn.XLOOKUP($B4738,mapping!$G$2:$G$5,mapping!$H$2:$H$5,,0)</f>
        <v>Senior</v>
      </c>
      <c r="O4738" s="29" t="str">
        <f>_xlfn.XLOOKUP($J4738,mapping!$D$2:$D$56,mapping!$E$2:$E$56,,0)</f>
        <v>United States</v>
      </c>
      <c r="P4738" s="29" t="str">
        <f>_xlfn.XLOOKUP($K4738,mapping!$P$2:$P$4,mapping!$Q$2:$Q$4,,0)</f>
        <v>Medium</v>
      </c>
      <c r="Q4738" s="29" t="str">
        <f>_xlfn.XLOOKUP($I4738,mapping!$M$2:$M$4,mapping!$N$2:$N$4,,0)</f>
        <v>On-site</v>
      </c>
    </row>
    <row r="4739" spans="1:17" x14ac:dyDescent="0.25">
      <c r="A4739" s="28">
        <v>2023</v>
      </c>
      <c r="B4739" s="29" t="s">
        <v>21</v>
      </c>
      <c r="C4739" s="29" t="s">
        <v>12</v>
      </c>
      <c r="D4739" s="29" t="s">
        <v>13</v>
      </c>
      <c r="E4739" s="28">
        <v>120000</v>
      </c>
      <c r="F4739" s="29" t="s">
        <v>14</v>
      </c>
      <c r="G4739" s="28">
        <v>120000</v>
      </c>
      <c r="H4739" s="29" t="s">
        <v>17</v>
      </c>
      <c r="I4739" s="28">
        <v>0</v>
      </c>
      <c r="J4739" s="29" t="s">
        <v>17</v>
      </c>
      <c r="K4739" s="29" t="s">
        <v>16</v>
      </c>
      <c r="L4739" s="29" t="str">
        <f>_xlfn.XLOOKUP($D4739,mapping!$B$2:$B$124,mapping!$A$2:$A$124,,0)</f>
        <v>Data Analyst</v>
      </c>
      <c r="M4739" s="29" t="str">
        <f>_xlfn.XLOOKUP($C4739,mapping!$J$2:$J$5,mapping!$K$2:$K$5,,0)</f>
        <v>Full-Time</v>
      </c>
      <c r="N4739" s="29" t="str">
        <f>_xlfn.XLOOKUP($B4739,mapping!$G$2:$G$5,mapping!$H$2:$H$5,,0)</f>
        <v>Senior</v>
      </c>
      <c r="O4739" s="29" t="str">
        <f>_xlfn.XLOOKUP($J4739,mapping!$D$2:$D$56,mapping!$E$2:$E$56,,0)</f>
        <v>United States</v>
      </c>
      <c r="P4739" s="29" t="str">
        <f>_xlfn.XLOOKUP($K4739,mapping!$P$2:$P$4,mapping!$Q$2:$Q$4,,0)</f>
        <v>Medium</v>
      </c>
      <c r="Q4739" s="29" t="str">
        <f>_xlfn.XLOOKUP($I4739,mapping!$M$2:$M$4,mapping!$N$2:$N$4,,0)</f>
        <v>On-site</v>
      </c>
    </row>
    <row r="4740" spans="1:17" x14ac:dyDescent="0.25">
      <c r="A4740" s="28">
        <v>2022</v>
      </c>
      <c r="B4740" s="29" t="s">
        <v>21</v>
      </c>
      <c r="C4740" s="29" t="s">
        <v>12</v>
      </c>
      <c r="D4740" s="29" t="s">
        <v>22</v>
      </c>
      <c r="E4740" s="28">
        <v>185900</v>
      </c>
      <c r="F4740" s="29" t="s">
        <v>14</v>
      </c>
      <c r="G4740" s="28">
        <v>185900</v>
      </c>
      <c r="H4740" s="29" t="s">
        <v>17</v>
      </c>
      <c r="I4740" s="28">
        <v>0</v>
      </c>
      <c r="J4740" s="29" t="s">
        <v>17</v>
      </c>
      <c r="K4740" s="29" t="s">
        <v>16</v>
      </c>
      <c r="L4740" s="29" t="str">
        <f>_xlfn.XLOOKUP($D4740,mapping!$B$2:$B$124,mapping!$A$2:$A$124,,0)</f>
        <v>Data Scientist</v>
      </c>
      <c r="M4740" s="29" t="str">
        <f>_xlfn.XLOOKUP($C4740,mapping!$J$2:$J$5,mapping!$K$2:$K$5,,0)</f>
        <v>Full-Time</v>
      </c>
      <c r="N4740" s="29" t="str">
        <f>_xlfn.XLOOKUP($B4740,mapping!$G$2:$G$5,mapping!$H$2:$H$5,,0)</f>
        <v>Senior</v>
      </c>
      <c r="O4740" s="29" t="str">
        <f>_xlfn.XLOOKUP($J4740,mapping!$D$2:$D$56,mapping!$E$2:$E$56,,0)</f>
        <v>United States</v>
      </c>
      <c r="P4740" s="29" t="str">
        <f>_xlfn.XLOOKUP($K4740,mapping!$P$2:$P$4,mapping!$Q$2:$Q$4,,0)</f>
        <v>Medium</v>
      </c>
      <c r="Q4740" s="29" t="str">
        <f>_xlfn.XLOOKUP($I4740,mapping!$M$2:$M$4,mapping!$N$2:$N$4,,0)</f>
        <v>On-site</v>
      </c>
    </row>
    <row r="4741" spans="1:17" x14ac:dyDescent="0.25">
      <c r="A4741" s="28">
        <v>2023</v>
      </c>
      <c r="B4741" s="29" t="s">
        <v>29</v>
      </c>
      <c r="C4741" s="29" t="s">
        <v>12</v>
      </c>
      <c r="D4741" s="29" t="s">
        <v>13</v>
      </c>
      <c r="E4741" s="28">
        <v>65000</v>
      </c>
      <c r="F4741" s="29" t="s">
        <v>14</v>
      </c>
      <c r="G4741" s="28">
        <v>65000</v>
      </c>
      <c r="H4741" s="29" t="s">
        <v>17</v>
      </c>
      <c r="I4741" s="28">
        <v>0</v>
      </c>
      <c r="J4741" s="29" t="s">
        <v>17</v>
      </c>
      <c r="K4741" s="29" t="s">
        <v>16</v>
      </c>
      <c r="L4741" s="29" t="str">
        <f>_xlfn.XLOOKUP($D4741,mapping!$B$2:$B$124,mapping!$A$2:$A$124,,0)</f>
        <v>Data Analyst</v>
      </c>
      <c r="M4741" s="29" t="str">
        <f>_xlfn.XLOOKUP($C4741,mapping!$J$2:$J$5,mapping!$K$2:$K$5,,0)</f>
        <v>Full-Time</v>
      </c>
      <c r="N4741" s="29" t="str">
        <f>_xlfn.XLOOKUP($B4741,mapping!$G$2:$G$5,mapping!$H$2:$H$5,,0)</f>
        <v>Junior</v>
      </c>
      <c r="O4741" s="29" t="str">
        <f>_xlfn.XLOOKUP($J4741,mapping!$D$2:$D$56,mapping!$E$2:$E$56,,0)</f>
        <v>United States</v>
      </c>
      <c r="P4741" s="29" t="str">
        <f>_xlfn.XLOOKUP($K4741,mapping!$P$2:$P$4,mapping!$Q$2:$Q$4,,0)</f>
        <v>Medium</v>
      </c>
      <c r="Q4741" s="29" t="str">
        <f>_xlfn.XLOOKUP($I4741,mapping!$M$2:$M$4,mapping!$N$2:$N$4,,0)</f>
        <v>On-site</v>
      </c>
    </row>
    <row r="4742" spans="1:17" x14ac:dyDescent="0.25">
      <c r="A4742" s="28">
        <v>2021</v>
      </c>
      <c r="B4742" s="29" t="s">
        <v>29</v>
      </c>
      <c r="C4742" s="29" t="s">
        <v>12</v>
      </c>
      <c r="D4742" s="29" t="s">
        <v>156</v>
      </c>
      <c r="E4742" s="28">
        <v>100000</v>
      </c>
      <c r="F4742" s="29" t="s">
        <v>14</v>
      </c>
      <c r="G4742" s="28">
        <v>100000</v>
      </c>
      <c r="H4742" s="29" t="s">
        <v>217</v>
      </c>
      <c r="I4742" s="28">
        <v>50</v>
      </c>
      <c r="J4742" s="29" t="s">
        <v>217</v>
      </c>
      <c r="K4742" s="29" t="s">
        <v>56</v>
      </c>
      <c r="L4742" s="29" t="str">
        <f>_xlfn.XLOOKUP($D4742,mapping!$B$2:$B$124,mapping!$A$2:$A$124,,0)</f>
        <v>Machine Learning Engineer</v>
      </c>
      <c r="M4742" s="29" t="str">
        <f>_xlfn.XLOOKUP($C4742,mapping!$J$2:$J$5,mapping!$K$2:$K$5,,0)</f>
        <v>Full-Time</v>
      </c>
      <c r="N4742" s="29" t="str">
        <f>_xlfn.XLOOKUP($B4742,mapping!$G$2:$G$5,mapping!$H$2:$H$5,,0)</f>
        <v>Junior</v>
      </c>
      <c r="O4742" s="29" t="str">
        <f>_xlfn.XLOOKUP($J4742,mapping!$D$2:$D$56,mapping!$E$2:$E$56,,0)</f>
        <v>Iraq</v>
      </c>
      <c r="P4742" s="29" t="str">
        <f>_xlfn.XLOOKUP($K4742,mapping!$P$2:$P$4,mapping!$Q$2:$Q$4,,0)</f>
        <v>Small</v>
      </c>
      <c r="Q4742" s="29" t="str">
        <f>_xlfn.XLOOKUP($I4742,mapping!$M$2:$M$4,mapping!$N$2:$N$4,,0)</f>
        <v>Hybrid</v>
      </c>
    </row>
    <row r="4743" spans="1:17" x14ac:dyDescent="0.25">
      <c r="A4743" s="28">
        <v>2024</v>
      </c>
      <c r="B4743" s="29" t="s">
        <v>21</v>
      </c>
      <c r="C4743" s="29" t="s">
        <v>12</v>
      </c>
      <c r="D4743" s="29" t="s">
        <v>18</v>
      </c>
      <c r="E4743" s="28">
        <v>255800</v>
      </c>
      <c r="F4743" s="29" t="s">
        <v>14</v>
      </c>
      <c r="G4743" s="28">
        <v>255800</v>
      </c>
      <c r="H4743" s="29" t="s">
        <v>17</v>
      </c>
      <c r="I4743" s="28">
        <v>0</v>
      </c>
      <c r="J4743" s="29" t="s">
        <v>17</v>
      </c>
      <c r="K4743" s="29" t="s">
        <v>16</v>
      </c>
      <c r="L4743" s="29" t="str">
        <f>_xlfn.XLOOKUP($D4743,mapping!$B$2:$B$124,mapping!$A$2:$A$124,,0)</f>
        <v>Machine Learning Engineer</v>
      </c>
      <c r="M4743" s="29" t="str">
        <f>_xlfn.XLOOKUP($C4743,mapping!$J$2:$J$5,mapping!$K$2:$K$5,,0)</f>
        <v>Full-Time</v>
      </c>
      <c r="N4743" s="29" t="str">
        <f>_xlfn.XLOOKUP($B4743,mapping!$G$2:$G$5,mapping!$H$2:$H$5,,0)</f>
        <v>Senior</v>
      </c>
      <c r="O4743" s="29" t="str">
        <f>_xlfn.XLOOKUP($J4743,mapping!$D$2:$D$56,mapping!$E$2:$E$56,,0)</f>
        <v>United States</v>
      </c>
      <c r="P4743" s="29" t="str">
        <f>_xlfn.XLOOKUP($K4743,mapping!$P$2:$P$4,mapping!$Q$2:$Q$4,,0)</f>
        <v>Medium</v>
      </c>
      <c r="Q4743" s="29" t="str">
        <f>_xlfn.XLOOKUP($I4743,mapping!$M$2:$M$4,mapping!$N$2:$N$4,,0)</f>
        <v>On-site</v>
      </c>
    </row>
    <row r="4744" spans="1:17" x14ac:dyDescent="0.25">
      <c r="A4744" s="28">
        <v>2024</v>
      </c>
      <c r="B4744" s="29" t="s">
        <v>21</v>
      </c>
      <c r="C4744" s="29" t="s">
        <v>12</v>
      </c>
      <c r="D4744" s="29" t="s">
        <v>63</v>
      </c>
      <c r="E4744" s="28">
        <v>119250</v>
      </c>
      <c r="F4744" s="29" t="s">
        <v>14</v>
      </c>
      <c r="G4744" s="28">
        <v>119250</v>
      </c>
      <c r="H4744" s="29" t="s">
        <v>17</v>
      </c>
      <c r="I4744" s="28">
        <v>100</v>
      </c>
      <c r="J4744" s="29" t="s">
        <v>17</v>
      </c>
      <c r="K4744" s="29" t="s">
        <v>16</v>
      </c>
      <c r="L4744" s="29" t="str">
        <f>_xlfn.XLOOKUP($D4744,mapping!$B$2:$B$124,mapping!$A$2:$A$124,,0)</f>
        <v>Data Architect</v>
      </c>
      <c r="M4744" s="29" t="str">
        <f>_xlfn.XLOOKUP($C4744,mapping!$J$2:$J$5,mapping!$K$2:$K$5,,0)</f>
        <v>Full-Time</v>
      </c>
      <c r="N4744" s="29" t="str">
        <f>_xlfn.XLOOKUP($B4744,mapping!$G$2:$G$5,mapping!$H$2:$H$5,,0)</f>
        <v>Senior</v>
      </c>
      <c r="O4744" s="29" t="str">
        <f>_xlfn.XLOOKUP($J4744,mapping!$D$2:$D$56,mapping!$E$2:$E$56,,0)</f>
        <v>United States</v>
      </c>
      <c r="P4744" s="29" t="str">
        <f>_xlfn.XLOOKUP($K4744,mapping!$P$2:$P$4,mapping!$Q$2:$Q$4,,0)</f>
        <v>Medium</v>
      </c>
      <c r="Q4744" s="29" t="str">
        <f>_xlfn.XLOOKUP($I4744,mapping!$M$2:$M$4,mapping!$N$2:$N$4,,0)</f>
        <v>Remote</v>
      </c>
    </row>
    <row r="4745" spans="1:17" x14ac:dyDescent="0.25">
      <c r="A4745" s="28">
        <v>2024</v>
      </c>
      <c r="B4745" s="29" t="s">
        <v>11</v>
      </c>
      <c r="C4745" s="29" t="s">
        <v>12</v>
      </c>
      <c r="D4745" s="29" t="s">
        <v>26</v>
      </c>
      <c r="E4745" s="28">
        <v>123000</v>
      </c>
      <c r="F4745" s="29" t="s">
        <v>14</v>
      </c>
      <c r="G4745" s="28">
        <v>123000</v>
      </c>
      <c r="H4745" s="29" t="s">
        <v>17</v>
      </c>
      <c r="I4745" s="28">
        <v>0</v>
      </c>
      <c r="J4745" s="29" t="s">
        <v>17</v>
      </c>
      <c r="K4745" s="29" t="s">
        <v>16</v>
      </c>
      <c r="L4745" s="29" t="str">
        <f>_xlfn.XLOOKUP($D4745,mapping!$B$2:$B$124,mapping!$A$2:$A$124,,0)</f>
        <v>Data Engineer</v>
      </c>
      <c r="M4745" s="29" t="str">
        <f>_xlfn.XLOOKUP($C4745,mapping!$J$2:$J$5,mapping!$K$2:$K$5,,0)</f>
        <v>Full-Time</v>
      </c>
      <c r="N4745" s="29" t="str">
        <f>_xlfn.XLOOKUP($B4745,mapping!$G$2:$G$5,mapping!$H$2:$H$5,,0)</f>
        <v>Mid-Level</v>
      </c>
      <c r="O4745" s="29" t="str">
        <f>_xlfn.XLOOKUP($J4745,mapping!$D$2:$D$56,mapping!$E$2:$E$56,,0)</f>
        <v>United States</v>
      </c>
      <c r="P4745" s="29" t="str">
        <f>_xlfn.XLOOKUP($K4745,mapping!$P$2:$P$4,mapping!$Q$2:$Q$4,,0)</f>
        <v>Medium</v>
      </c>
      <c r="Q4745" s="29" t="str">
        <f>_xlfn.XLOOKUP($I4745,mapping!$M$2:$M$4,mapping!$N$2:$N$4,,0)</f>
        <v>On-site</v>
      </c>
    </row>
    <row r="4746" spans="1:17" x14ac:dyDescent="0.25">
      <c r="A4746" s="28">
        <v>2023</v>
      </c>
      <c r="B4746" s="29" t="s">
        <v>21</v>
      </c>
      <c r="C4746" s="29" t="s">
        <v>12</v>
      </c>
      <c r="D4746" s="29" t="s">
        <v>18</v>
      </c>
      <c r="E4746" s="28">
        <v>240000</v>
      </c>
      <c r="F4746" s="29" t="s">
        <v>14</v>
      </c>
      <c r="G4746" s="28">
        <v>240000</v>
      </c>
      <c r="H4746" s="29" t="s">
        <v>28</v>
      </c>
      <c r="I4746" s="28">
        <v>0</v>
      </c>
      <c r="J4746" s="29" t="s">
        <v>28</v>
      </c>
      <c r="K4746" s="29" t="s">
        <v>16</v>
      </c>
      <c r="L4746" s="29" t="str">
        <f>_xlfn.XLOOKUP($D4746,mapping!$B$2:$B$124,mapping!$A$2:$A$124,,0)</f>
        <v>Machine Learning Engineer</v>
      </c>
      <c r="M4746" s="29" t="str">
        <f>_xlfn.XLOOKUP($C4746,mapping!$J$2:$J$5,mapping!$K$2:$K$5,,0)</f>
        <v>Full-Time</v>
      </c>
      <c r="N4746" s="29" t="str">
        <f>_xlfn.XLOOKUP($B4746,mapping!$G$2:$G$5,mapping!$H$2:$H$5,,0)</f>
        <v>Senior</v>
      </c>
      <c r="O4746" s="29" t="str">
        <f>_xlfn.XLOOKUP($J4746,mapping!$D$2:$D$56,mapping!$E$2:$E$56,,0)</f>
        <v>United Kingdom</v>
      </c>
      <c r="P4746" s="29" t="str">
        <f>_xlfn.XLOOKUP($K4746,mapping!$P$2:$P$4,mapping!$Q$2:$Q$4,,0)</f>
        <v>Medium</v>
      </c>
      <c r="Q4746" s="29" t="str">
        <f>_xlfn.XLOOKUP($I4746,mapping!$M$2:$M$4,mapping!$N$2:$N$4,,0)</f>
        <v>On-site</v>
      </c>
    </row>
    <row r="4747" spans="1:17" x14ac:dyDescent="0.25">
      <c r="A4747" s="28">
        <v>2024</v>
      </c>
      <c r="B4747" s="29" t="s">
        <v>21</v>
      </c>
      <c r="C4747" s="29" t="s">
        <v>12</v>
      </c>
      <c r="D4747" s="29" t="s">
        <v>75</v>
      </c>
      <c r="E4747" s="28">
        <v>170000</v>
      </c>
      <c r="F4747" s="29" t="s">
        <v>14</v>
      </c>
      <c r="G4747" s="28">
        <v>170000</v>
      </c>
      <c r="H4747" s="29" t="s">
        <v>17</v>
      </c>
      <c r="I4747" s="28">
        <v>0</v>
      </c>
      <c r="J4747" s="29" t="s">
        <v>17</v>
      </c>
      <c r="K4747" s="29" t="s">
        <v>16</v>
      </c>
      <c r="L4747" s="29" t="str">
        <f>_xlfn.XLOOKUP($D4747,mapping!$B$2:$B$124,mapping!$A$2:$A$124,,0)</f>
        <v>Data Manager</v>
      </c>
      <c r="M4747" s="29" t="str">
        <f>_xlfn.XLOOKUP($C4747,mapping!$J$2:$J$5,mapping!$K$2:$K$5,,0)</f>
        <v>Full-Time</v>
      </c>
      <c r="N4747" s="29" t="str">
        <f>_xlfn.XLOOKUP($B4747,mapping!$G$2:$G$5,mapping!$H$2:$H$5,,0)</f>
        <v>Senior</v>
      </c>
      <c r="O4747" s="29" t="str">
        <f>_xlfn.XLOOKUP($J4747,mapping!$D$2:$D$56,mapping!$E$2:$E$56,,0)</f>
        <v>United States</v>
      </c>
      <c r="P4747" s="29" t="str">
        <f>_xlfn.XLOOKUP($K4747,mapping!$P$2:$P$4,mapping!$Q$2:$Q$4,,0)</f>
        <v>Medium</v>
      </c>
      <c r="Q4747" s="29" t="str">
        <f>_xlfn.XLOOKUP($I4747,mapping!$M$2:$M$4,mapping!$N$2:$N$4,,0)</f>
        <v>On-site</v>
      </c>
    </row>
    <row r="4748" spans="1:17" x14ac:dyDescent="0.25">
      <c r="A4748" s="28">
        <v>2023</v>
      </c>
      <c r="B4748" s="29" t="s">
        <v>21</v>
      </c>
      <c r="C4748" s="29" t="s">
        <v>12</v>
      </c>
      <c r="D4748" s="29" t="s">
        <v>13</v>
      </c>
      <c r="E4748" s="28">
        <v>51962</v>
      </c>
      <c r="F4748" s="29" t="s">
        <v>14</v>
      </c>
      <c r="G4748" s="28">
        <v>51962</v>
      </c>
      <c r="H4748" s="29" t="s">
        <v>17</v>
      </c>
      <c r="I4748" s="28">
        <v>100</v>
      </c>
      <c r="J4748" s="29" t="s">
        <v>17</v>
      </c>
      <c r="K4748" s="29" t="s">
        <v>16</v>
      </c>
      <c r="L4748" s="29" t="str">
        <f>_xlfn.XLOOKUP($D4748,mapping!$B$2:$B$124,mapping!$A$2:$A$124,,0)</f>
        <v>Data Analyst</v>
      </c>
      <c r="M4748" s="29" t="str">
        <f>_xlfn.XLOOKUP($C4748,mapping!$J$2:$J$5,mapping!$K$2:$K$5,,0)</f>
        <v>Full-Time</v>
      </c>
      <c r="N4748" s="29" t="str">
        <f>_xlfn.XLOOKUP($B4748,mapping!$G$2:$G$5,mapping!$H$2:$H$5,,0)</f>
        <v>Senior</v>
      </c>
      <c r="O4748" s="29" t="str">
        <f>_xlfn.XLOOKUP($J4748,mapping!$D$2:$D$56,mapping!$E$2:$E$56,,0)</f>
        <v>United States</v>
      </c>
      <c r="P4748" s="29" t="str">
        <f>_xlfn.XLOOKUP($K4748,mapping!$P$2:$P$4,mapping!$Q$2:$Q$4,,0)</f>
        <v>Medium</v>
      </c>
      <c r="Q4748" s="29" t="str">
        <f>_xlfn.XLOOKUP($I4748,mapping!$M$2:$M$4,mapping!$N$2:$N$4,,0)</f>
        <v>Remote</v>
      </c>
    </row>
    <row r="4749" spans="1:17" x14ac:dyDescent="0.25">
      <c r="A4749" s="28">
        <v>2023</v>
      </c>
      <c r="B4749" s="29" t="s">
        <v>11</v>
      </c>
      <c r="C4749" s="29" t="s">
        <v>12</v>
      </c>
      <c r="D4749" s="29" t="s">
        <v>41</v>
      </c>
      <c r="E4749" s="28">
        <v>33063</v>
      </c>
      <c r="F4749" s="29" t="s">
        <v>27</v>
      </c>
      <c r="G4749" s="28">
        <v>40680</v>
      </c>
      <c r="H4749" s="29" t="s">
        <v>28</v>
      </c>
      <c r="I4749" s="28">
        <v>0</v>
      </c>
      <c r="J4749" s="29" t="s">
        <v>28</v>
      </c>
      <c r="K4749" s="29" t="s">
        <v>16</v>
      </c>
      <c r="L4749" s="29" t="str">
        <f>_xlfn.XLOOKUP($D4749,mapping!$B$2:$B$124,mapping!$A$2:$A$124,,0)</f>
        <v>Machine Learning Engineer</v>
      </c>
      <c r="M4749" s="29" t="str">
        <f>_xlfn.XLOOKUP($C4749,mapping!$J$2:$J$5,mapping!$K$2:$K$5,,0)</f>
        <v>Full-Time</v>
      </c>
      <c r="N4749" s="29" t="str">
        <f>_xlfn.XLOOKUP($B4749,mapping!$G$2:$G$5,mapping!$H$2:$H$5,,0)</f>
        <v>Mid-Level</v>
      </c>
      <c r="O4749" s="29" t="str">
        <f>_xlfn.XLOOKUP($J4749,mapping!$D$2:$D$56,mapping!$E$2:$E$56,,0)</f>
        <v>United Kingdom</v>
      </c>
      <c r="P4749" s="29" t="str">
        <f>_xlfn.XLOOKUP($K4749,mapping!$P$2:$P$4,mapping!$Q$2:$Q$4,,0)</f>
        <v>Medium</v>
      </c>
      <c r="Q4749" s="29" t="str">
        <f>_xlfn.XLOOKUP($I4749,mapping!$M$2:$M$4,mapping!$N$2:$N$4,,0)</f>
        <v>On-site</v>
      </c>
    </row>
    <row r="4750" spans="1:17" x14ac:dyDescent="0.25">
      <c r="A4750" s="28">
        <v>2023</v>
      </c>
      <c r="B4750" s="29" t="s">
        <v>21</v>
      </c>
      <c r="C4750" s="29" t="s">
        <v>12</v>
      </c>
      <c r="D4750" s="29" t="s">
        <v>26</v>
      </c>
      <c r="E4750" s="28">
        <v>185900</v>
      </c>
      <c r="F4750" s="29" t="s">
        <v>14</v>
      </c>
      <c r="G4750" s="28">
        <v>185900</v>
      </c>
      <c r="H4750" s="29" t="s">
        <v>17</v>
      </c>
      <c r="I4750" s="28">
        <v>0</v>
      </c>
      <c r="J4750" s="29" t="s">
        <v>17</v>
      </c>
      <c r="K4750" s="29" t="s">
        <v>16</v>
      </c>
      <c r="L4750" s="29" t="str">
        <f>_xlfn.XLOOKUP($D4750,mapping!$B$2:$B$124,mapping!$A$2:$A$124,,0)</f>
        <v>Data Engineer</v>
      </c>
      <c r="M4750" s="29" t="str">
        <f>_xlfn.XLOOKUP($C4750,mapping!$J$2:$J$5,mapping!$K$2:$K$5,,0)</f>
        <v>Full-Time</v>
      </c>
      <c r="N4750" s="29" t="str">
        <f>_xlfn.XLOOKUP($B4750,mapping!$G$2:$G$5,mapping!$H$2:$H$5,,0)</f>
        <v>Senior</v>
      </c>
      <c r="O4750" s="29" t="str">
        <f>_xlfn.XLOOKUP($J4750,mapping!$D$2:$D$56,mapping!$E$2:$E$56,,0)</f>
        <v>United States</v>
      </c>
      <c r="P4750" s="29" t="str">
        <f>_xlfn.XLOOKUP($K4750,mapping!$P$2:$P$4,mapping!$Q$2:$Q$4,,0)</f>
        <v>Medium</v>
      </c>
      <c r="Q4750" s="29" t="str">
        <f>_xlfn.XLOOKUP($I4750,mapping!$M$2:$M$4,mapping!$N$2:$N$4,,0)</f>
        <v>On-site</v>
      </c>
    </row>
    <row r="4751" spans="1:17" x14ac:dyDescent="0.25">
      <c r="A4751" s="28">
        <v>2024</v>
      </c>
      <c r="B4751" s="29" t="s">
        <v>11</v>
      </c>
      <c r="C4751" s="29" t="s">
        <v>12</v>
      </c>
      <c r="D4751" s="29" t="s">
        <v>34</v>
      </c>
      <c r="E4751" s="28">
        <v>81500</v>
      </c>
      <c r="F4751" s="29" t="s">
        <v>14</v>
      </c>
      <c r="G4751" s="28">
        <v>81500</v>
      </c>
      <c r="H4751" s="29" t="s">
        <v>17</v>
      </c>
      <c r="I4751" s="28">
        <v>100</v>
      </c>
      <c r="J4751" s="29" t="s">
        <v>17</v>
      </c>
      <c r="K4751" s="29" t="s">
        <v>16</v>
      </c>
      <c r="L4751" s="29" t="str">
        <f>_xlfn.XLOOKUP($D4751,mapping!$B$2:$B$124,mapping!$A$2:$A$124,,0)</f>
        <v>Researcher</v>
      </c>
      <c r="M4751" s="29" t="str">
        <f>_xlfn.XLOOKUP($C4751,mapping!$J$2:$J$5,mapping!$K$2:$K$5,,0)</f>
        <v>Full-Time</v>
      </c>
      <c r="N4751" s="29" t="str">
        <f>_xlfn.XLOOKUP($B4751,mapping!$G$2:$G$5,mapping!$H$2:$H$5,,0)</f>
        <v>Mid-Level</v>
      </c>
      <c r="O4751" s="29" t="str">
        <f>_xlfn.XLOOKUP($J4751,mapping!$D$2:$D$56,mapping!$E$2:$E$56,,0)</f>
        <v>United States</v>
      </c>
      <c r="P4751" s="29" t="str">
        <f>_xlfn.XLOOKUP($K4751,mapping!$P$2:$P$4,mapping!$Q$2:$Q$4,,0)</f>
        <v>Medium</v>
      </c>
      <c r="Q4751" s="29" t="str">
        <f>_xlfn.XLOOKUP($I4751,mapping!$M$2:$M$4,mapping!$N$2:$N$4,,0)</f>
        <v>Remote</v>
      </c>
    </row>
    <row r="4752" spans="1:17" x14ac:dyDescent="0.25">
      <c r="A4752" s="28">
        <v>2022</v>
      </c>
      <c r="B4752" s="29" t="s">
        <v>21</v>
      </c>
      <c r="C4752" s="29" t="s">
        <v>12</v>
      </c>
      <c r="D4752" s="29" t="s">
        <v>22</v>
      </c>
      <c r="E4752" s="28">
        <v>50000</v>
      </c>
      <c r="F4752" s="29" t="s">
        <v>14</v>
      </c>
      <c r="G4752" s="28">
        <v>50000</v>
      </c>
      <c r="H4752" s="29" t="s">
        <v>17</v>
      </c>
      <c r="I4752" s="28">
        <v>100</v>
      </c>
      <c r="J4752" s="29" t="s">
        <v>17</v>
      </c>
      <c r="K4752" s="29" t="s">
        <v>16</v>
      </c>
      <c r="L4752" s="29" t="str">
        <f>_xlfn.XLOOKUP($D4752,mapping!$B$2:$B$124,mapping!$A$2:$A$124,,0)</f>
        <v>Data Scientist</v>
      </c>
      <c r="M4752" s="29" t="str">
        <f>_xlfn.XLOOKUP($C4752,mapping!$J$2:$J$5,mapping!$K$2:$K$5,,0)</f>
        <v>Full-Time</v>
      </c>
      <c r="N4752" s="29" t="str">
        <f>_xlfn.XLOOKUP($B4752,mapping!$G$2:$G$5,mapping!$H$2:$H$5,,0)</f>
        <v>Senior</v>
      </c>
      <c r="O4752" s="29" t="str">
        <f>_xlfn.XLOOKUP($J4752,mapping!$D$2:$D$56,mapping!$E$2:$E$56,,0)</f>
        <v>United States</v>
      </c>
      <c r="P4752" s="29" t="str">
        <f>_xlfn.XLOOKUP($K4752,mapping!$P$2:$P$4,mapping!$Q$2:$Q$4,,0)</f>
        <v>Medium</v>
      </c>
      <c r="Q4752" s="29" t="str">
        <f>_xlfn.XLOOKUP($I4752,mapping!$M$2:$M$4,mapping!$N$2:$N$4,,0)</f>
        <v>Remote</v>
      </c>
    </row>
    <row r="4753" spans="1:17" x14ac:dyDescent="0.25">
      <c r="A4753" s="28">
        <v>2023</v>
      </c>
      <c r="B4753" s="29" t="s">
        <v>11</v>
      </c>
      <c r="C4753" s="29" t="s">
        <v>12</v>
      </c>
      <c r="D4753" s="29" t="s">
        <v>18</v>
      </c>
      <c r="E4753" s="28">
        <v>48000</v>
      </c>
      <c r="F4753" s="29" t="s">
        <v>14</v>
      </c>
      <c r="G4753" s="28">
        <v>48000</v>
      </c>
      <c r="H4753" s="29" t="s">
        <v>65</v>
      </c>
      <c r="I4753" s="28">
        <v>100</v>
      </c>
      <c r="J4753" s="29" t="s">
        <v>65</v>
      </c>
      <c r="K4753" s="29" t="s">
        <v>16</v>
      </c>
      <c r="L4753" s="29" t="str">
        <f>_xlfn.XLOOKUP($D4753,mapping!$B$2:$B$124,mapping!$A$2:$A$124,,0)</f>
        <v>Machine Learning Engineer</v>
      </c>
      <c r="M4753" s="29" t="str">
        <f>_xlfn.XLOOKUP($C4753,mapping!$J$2:$J$5,mapping!$K$2:$K$5,,0)</f>
        <v>Full-Time</v>
      </c>
      <c r="N4753" s="29" t="str">
        <f>_xlfn.XLOOKUP($B4753,mapping!$G$2:$G$5,mapping!$H$2:$H$5,,0)</f>
        <v>Mid-Level</v>
      </c>
      <c r="O4753" s="29" t="str">
        <f>_xlfn.XLOOKUP($J4753,mapping!$D$2:$D$56,mapping!$E$2:$E$56,,0)</f>
        <v>Vietnam</v>
      </c>
      <c r="P4753" s="29" t="str">
        <f>_xlfn.XLOOKUP($K4753,mapping!$P$2:$P$4,mapping!$Q$2:$Q$4,,0)</f>
        <v>Medium</v>
      </c>
      <c r="Q4753" s="29" t="str">
        <f>_xlfn.XLOOKUP($I4753,mapping!$M$2:$M$4,mapping!$N$2:$N$4,,0)</f>
        <v>Remote</v>
      </c>
    </row>
    <row r="4754" spans="1:17" x14ac:dyDescent="0.25">
      <c r="A4754" s="28">
        <v>2023</v>
      </c>
      <c r="B4754" s="29" t="s">
        <v>25</v>
      </c>
      <c r="C4754" s="29" t="s">
        <v>12</v>
      </c>
      <c r="D4754" s="29" t="s">
        <v>134</v>
      </c>
      <c r="E4754" s="28">
        <v>330000</v>
      </c>
      <c r="F4754" s="29" t="s">
        <v>14</v>
      </c>
      <c r="G4754" s="28">
        <v>330000</v>
      </c>
      <c r="H4754" s="29" t="s">
        <v>17</v>
      </c>
      <c r="I4754" s="28">
        <v>0</v>
      </c>
      <c r="J4754" s="29" t="s">
        <v>17</v>
      </c>
      <c r="K4754" s="29" t="s">
        <v>16</v>
      </c>
      <c r="L4754" s="29" t="str">
        <f>_xlfn.XLOOKUP($D4754,mapping!$B$2:$B$124,mapping!$A$2:$A$124,,0)</f>
        <v>Machine Learning Engineer</v>
      </c>
      <c r="M4754" s="29" t="str">
        <f>_xlfn.XLOOKUP($C4754,mapping!$J$2:$J$5,mapping!$K$2:$K$5,,0)</f>
        <v>Full-Time</v>
      </c>
      <c r="N4754" s="29" t="str">
        <f>_xlfn.XLOOKUP($B4754,mapping!$G$2:$G$5,mapping!$H$2:$H$5,,0)</f>
        <v>Executive</v>
      </c>
      <c r="O4754" s="29" t="str">
        <f>_xlfn.XLOOKUP($J4754,mapping!$D$2:$D$56,mapping!$E$2:$E$56,,0)</f>
        <v>United States</v>
      </c>
      <c r="P4754" s="29" t="str">
        <f>_xlfn.XLOOKUP($K4754,mapping!$P$2:$P$4,mapping!$Q$2:$Q$4,,0)</f>
        <v>Medium</v>
      </c>
      <c r="Q4754" s="29" t="str">
        <f>_xlfn.XLOOKUP($I4754,mapping!$M$2:$M$4,mapping!$N$2:$N$4,,0)</f>
        <v>On-site</v>
      </c>
    </row>
    <row r="4755" spans="1:17" x14ac:dyDescent="0.25">
      <c r="A4755" s="28">
        <v>2024</v>
      </c>
      <c r="B4755" s="29" t="s">
        <v>21</v>
      </c>
      <c r="C4755" s="29" t="s">
        <v>12</v>
      </c>
      <c r="D4755" s="29" t="s">
        <v>31</v>
      </c>
      <c r="E4755" s="28">
        <v>259900</v>
      </c>
      <c r="F4755" s="29" t="s">
        <v>14</v>
      </c>
      <c r="G4755" s="28">
        <v>259900</v>
      </c>
      <c r="H4755" s="29" t="s">
        <v>45</v>
      </c>
      <c r="I4755" s="28">
        <v>100</v>
      </c>
      <c r="J4755" s="29" t="s">
        <v>45</v>
      </c>
      <c r="K4755" s="29" t="s">
        <v>16</v>
      </c>
      <c r="L4755" s="29" t="str">
        <f>_xlfn.XLOOKUP($D4755,mapping!$B$2:$B$124,mapping!$A$2:$A$124,,0)</f>
        <v>Analytics Engineer</v>
      </c>
      <c r="M4755" s="29" t="str">
        <f>_xlfn.XLOOKUP($C4755,mapping!$J$2:$J$5,mapping!$K$2:$K$5,,0)</f>
        <v>Full-Time</v>
      </c>
      <c r="N4755" s="29" t="str">
        <f>_xlfn.XLOOKUP($B4755,mapping!$G$2:$G$5,mapping!$H$2:$H$5,,0)</f>
        <v>Senior</v>
      </c>
      <c r="O4755" s="29" t="str">
        <f>_xlfn.XLOOKUP($J4755,mapping!$D$2:$D$56,mapping!$E$2:$E$56,,0)</f>
        <v>Canada</v>
      </c>
      <c r="P4755" s="29" t="str">
        <f>_xlfn.XLOOKUP($K4755,mapping!$P$2:$P$4,mapping!$Q$2:$Q$4,,0)</f>
        <v>Medium</v>
      </c>
      <c r="Q4755" s="29" t="str">
        <f>_xlfn.XLOOKUP($I4755,mapping!$M$2:$M$4,mapping!$N$2:$N$4,,0)</f>
        <v>Remote</v>
      </c>
    </row>
    <row r="4756" spans="1:17" x14ac:dyDescent="0.25">
      <c r="A4756" s="28">
        <v>2024</v>
      </c>
      <c r="B4756" s="29" t="s">
        <v>21</v>
      </c>
      <c r="C4756" s="29" t="s">
        <v>12</v>
      </c>
      <c r="D4756" s="29" t="s">
        <v>22</v>
      </c>
      <c r="E4756" s="28">
        <v>720000</v>
      </c>
      <c r="F4756" s="29" t="s">
        <v>14</v>
      </c>
      <c r="G4756" s="28">
        <v>720000</v>
      </c>
      <c r="H4756" s="29" t="s">
        <v>17</v>
      </c>
      <c r="I4756" s="28">
        <v>0</v>
      </c>
      <c r="J4756" s="29" t="s">
        <v>17</v>
      </c>
      <c r="K4756" s="29" t="s">
        <v>16</v>
      </c>
      <c r="L4756" s="29" t="str">
        <f>_xlfn.XLOOKUP($D4756,mapping!$B$2:$B$124,mapping!$A$2:$A$124,,0)</f>
        <v>Data Scientist</v>
      </c>
      <c r="M4756" s="29" t="str">
        <f>_xlfn.XLOOKUP($C4756,mapping!$J$2:$J$5,mapping!$K$2:$K$5,,0)</f>
        <v>Full-Time</v>
      </c>
      <c r="N4756" s="29" t="str">
        <f>_xlfn.XLOOKUP($B4756,mapping!$G$2:$G$5,mapping!$H$2:$H$5,,0)</f>
        <v>Senior</v>
      </c>
      <c r="O4756" s="29" t="str">
        <f>_xlfn.XLOOKUP($J4756,mapping!$D$2:$D$56,mapping!$E$2:$E$56,,0)</f>
        <v>United States</v>
      </c>
      <c r="P4756" s="29" t="str">
        <f>_xlfn.XLOOKUP($K4756,mapping!$P$2:$P$4,mapping!$Q$2:$Q$4,,0)</f>
        <v>Medium</v>
      </c>
      <c r="Q4756" s="29" t="str">
        <f>_xlfn.XLOOKUP($I4756,mapping!$M$2:$M$4,mapping!$N$2:$N$4,,0)</f>
        <v>On-site</v>
      </c>
    </row>
    <row r="4757" spans="1:17" x14ac:dyDescent="0.25">
      <c r="A4757" s="28">
        <v>2024</v>
      </c>
      <c r="B4757" s="29" t="s">
        <v>11</v>
      </c>
      <c r="C4757" s="29" t="s">
        <v>12</v>
      </c>
      <c r="D4757" s="29" t="s">
        <v>13</v>
      </c>
      <c r="E4757" s="28">
        <v>150000</v>
      </c>
      <c r="F4757" s="29" t="s">
        <v>14</v>
      </c>
      <c r="G4757" s="28">
        <v>150000</v>
      </c>
      <c r="H4757" s="29" t="s">
        <v>17</v>
      </c>
      <c r="I4757" s="28">
        <v>0</v>
      </c>
      <c r="J4757" s="29" t="s">
        <v>17</v>
      </c>
      <c r="K4757" s="29" t="s">
        <v>16</v>
      </c>
      <c r="L4757" s="29" t="str">
        <f>_xlfn.XLOOKUP($D4757,mapping!$B$2:$B$124,mapping!$A$2:$A$124,,0)</f>
        <v>Data Analyst</v>
      </c>
      <c r="M4757" s="29" t="str">
        <f>_xlfn.XLOOKUP($C4757,mapping!$J$2:$J$5,mapping!$K$2:$K$5,,0)</f>
        <v>Full-Time</v>
      </c>
      <c r="N4757" s="29" t="str">
        <f>_xlfn.XLOOKUP($B4757,mapping!$G$2:$G$5,mapping!$H$2:$H$5,,0)</f>
        <v>Mid-Level</v>
      </c>
      <c r="O4757" s="29" t="str">
        <f>_xlfn.XLOOKUP($J4757,mapping!$D$2:$D$56,mapping!$E$2:$E$56,,0)</f>
        <v>United States</v>
      </c>
      <c r="P4757" s="29" t="str">
        <f>_xlfn.XLOOKUP($K4757,mapping!$P$2:$P$4,mapping!$Q$2:$Q$4,,0)</f>
        <v>Medium</v>
      </c>
      <c r="Q4757" s="29" t="str">
        <f>_xlfn.XLOOKUP($I4757,mapping!$M$2:$M$4,mapping!$N$2:$N$4,,0)</f>
        <v>On-site</v>
      </c>
    </row>
    <row r="4758" spans="1:17" x14ac:dyDescent="0.25">
      <c r="A4758" s="28">
        <v>2023</v>
      </c>
      <c r="B4758" s="29" t="s">
        <v>21</v>
      </c>
      <c r="C4758" s="29" t="s">
        <v>12</v>
      </c>
      <c r="D4758" s="29" t="s">
        <v>13</v>
      </c>
      <c r="E4758" s="28">
        <v>93919</v>
      </c>
      <c r="F4758" s="29" t="s">
        <v>14</v>
      </c>
      <c r="G4758" s="28">
        <v>93919</v>
      </c>
      <c r="H4758" s="29" t="s">
        <v>17</v>
      </c>
      <c r="I4758" s="28">
        <v>100</v>
      </c>
      <c r="J4758" s="29" t="s">
        <v>17</v>
      </c>
      <c r="K4758" s="29" t="s">
        <v>16</v>
      </c>
      <c r="L4758" s="29" t="str">
        <f>_xlfn.XLOOKUP($D4758,mapping!$B$2:$B$124,mapping!$A$2:$A$124,,0)</f>
        <v>Data Analyst</v>
      </c>
      <c r="M4758" s="29" t="str">
        <f>_xlfn.XLOOKUP($C4758,mapping!$J$2:$J$5,mapping!$K$2:$K$5,,0)</f>
        <v>Full-Time</v>
      </c>
      <c r="N4758" s="29" t="str">
        <f>_xlfn.XLOOKUP($B4758,mapping!$G$2:$G$5,mapping!$H$2:$H$5,,0)</f>
        <v>Senior</v>
      </c>
      <c r="O4758" s="29" t="str">
        <f>_xlfn.XLOOKUP($J4758,mapping!$D$2:$D$56,mapping!$E$2:$E$56,,0)</f>
        <v>United States</v>
      </c>
      <c r="P4758" s="29" t="str">
        <f>_xlfn.XLOOKUP($K4758,mapping!$P$2:$P$4,mapping!$Q$2:$Q$4,,0)</f>
        <v>Medium</v>
      </c>
      <c r="Q4758" s="29" t="str">
        <f>_xlfn.XLOOKUP($I4758,mapping!$M$2:$M$4,mapping!$N$2:$N$4,,0)</f>
        <v>Remote</v>
      </c>
    </row>
    <row r="4759" spans="1:17" x14ac:dyDescent="0.25">
      <c r="A4759" s="28">
        <v>2023</v>
      </c>
      <c r="B4759" s="29" t="s">
        <v>21</v>
      </c>
      <c r="C4759" s="29" t="s">
        <v>12</v>
      </c>
      <c r="D4759" s="29" t="s">
        <v>26</v>
      </c>
      <c r="E4759" s="28">
        <v>75000</v>
      </c>
      <c r="F4759" s="29" t="s">
        <v>14</v>
      </c>
      <c r="G4759" s="28">
        <v>75000</v>
      </c>
      <c r="H4759" s="29" t="s">
        <v>17</v>
      </c>
      <c r="I4759" s="28">
        <v>0</v>
      </c>
      <c r="J4759" s="29" t="s">
        <v>17</v>
      </c>
      <c r="K4759" s="29" t="s">
        <v>16</v>
      </c>
      <c r="L4759" s="29" t="str">
        <f>_xlfn.XLOOKUP($D4759,mapping!$B$2:$B$124,mapping!$A$2:$A$124,,0)</f>
        <v>Data Engineer</v>
      </c>
      <c r="M4759" s="29" t="str">
        <f>_xlfn.XLOOKUP($C4759,mapping!$J$2:$J$5,mapping!$K$2:$K$5,,0)</f>
        <v>Full-Time</v>
      </c>
      <c r="N4759" s="29" t="str">
        <f>_xlfn.XLOOKUP($B4759,mapping!$G$2:$G$5,mapping!$H$2:$H$5,,0)</f>
        <v>Senior</v>
      </c>
      <c r="O4759" s="29" t="str">
        <f>_xlfn.XLOOKUP($J4759,mapping!$D$2:$D$56,mapping!$E$2:$E$56,,0)</f>
        <v>United States</v>
      </c>
      <c r="P4759" s="29" t="str">
        <f>_xlfn.XLOOKUP($K4759,mapping!$P$2:$P$4,mapping!$Q$2:$Q$4,,0)</f>
        <v>Medium</v>
      </c>
      <c r="Q4759" s="29" t="str">
        <f>_xlfn.XLOOKUP($I4759,mapping!$M$2:$M$4,mapping!$N$2:$N$4,,0)</f>
        <v>On-site</v>
      </c>
    </row>
    <row r="4760" spans="1:17" x14ac:dyDescent="0.25">
      <c r="A4760" s="28">
        <v>2023</v>
      </c>
      <c r="B4760" s="29" t="s">
        <v>21</v>
      </c>
      <c r="C4760" s="29" t="s">
        <v>12</v>
      </c>
      <c r="D4760" s="29" t="s">
        <v>62</v>
      </c>
      <c r="E4760" s="28">
        <v>139000</v>
      </c>
      <c r="F4760" s="29" t="s">
        <v>14</v>
      </c>
      <c r="G4760" s="28">
        <v>139000</v>
      </c>
      <c r="H4760" s="29" t="s">
        <v>17</v>
      </c>
      <c r="I4760" s="28">
        <v>0</v>
      </c>
      <c r="J4760" s="29" t="s">
        <v>17</v>
      </c>
      <c r="K4760" s="29" t="s">
        <v>16</v>
      </c>
      <c r="L4760" s="29" t="str">
        <f>_xlfn.XLOOKUP($D4760,mapping!$B$2:$B$124,mapping!$A$2:$A$124,,0)</f>
        <v>Business Intelligence</v>
      </c>
      <c r="M4760" s="29" t="str">
        <f>_xlfn.XLOOKUP($C4760,mapping!$J$2:$J$5,mapping!$K$2:$K$5,,0)</f>
        <v>Full-Time</v>
      </c>
      <c r="N4760" s="29" t="str">
        <f>_xlfn.XLOOKUP($B4760,mapping!$G$2:$G$5,mapping!$H$2:$H$5,,0)</f>
        <v>Senior</v>
      </c>
      <c r="O4760" s="29" t="str">
        <f>_xlfn.XLOOKUP($J4760,mapping!$D$2:$D$56,mapping!$E$2:$E$56,,0)</f>
        <v>United States</v>
      </c>
      <c r="P4760" s="29" t="str">
        <f>_xlfn.XLOOKUP($K4760,mapping!$P$2:$P$4,mapping!$Q$2:$Q$4,,0)</f>
        <v>Medium</v>
      </c>
      <c r="Q4760" s="29" t="str">
        <f>_xlfn.XLOOKUP($I4760,mapping!$M$2:$M$4,mapping!$N$2:$N$4,,0)</f>
        <v>On-site</v>
      </c>
    </row>
    <row r="4761" spans="1:17" x14ac:dyDescent="0.25">
      <c r="A4761" s="28">
        <v>2024</v>
      </c>
      <c r="B4761" s="29" t="s">
        <v>21</v>
      </c>
      <c r="C4761" s="29" t="s">
        <v>12</v>
      </c>
      <c r="D4761" s="29" t="s">
        <v>22</v>
      </c>
      <c r="E4761" s="28">
        <v>139000</v>
      </c>
      <c r="F4761" s="29" t="s">
        <v>14</v>
      </c>
      <c r="G4761" s="28">
        <v>139000</v>
      </c>
      <c r="H4761" s="29" t="s">
        <v>17</v>
      </c>
      <c r="I4761" s="28">
        <v>0</v>
      </c>
      <c r="J4761" s="29" t="s">
        <v>17</v>
      </c>
      <c r="K4761" s="29" t="s">
        <v>16</v>
      </c>
      <c r="L4761" s="29" t="str">
        <f>_xlfn.XLOOKUP($D4761,mapping!$B$2:$B$124,mapping!$A$2:$A$124,,0)</f>
        <v>Data Scientist</v>
      </c>
      <c r="M4761" s="29" t="str">
        <f>_xlfn.XLOOKUP($C4761,mapping!$J$2:$J$5,mapping!$K$2:$K$5,,0)</f>
        <v>Full-Time</v>
      </c>
      <c r="N4761" s="29" t="str">
        <f>_xlfn.XLOOKUP($B4761,mapping!$G$2:$G$5,mapping!$H$2:$H$5,,0)</f>
        <v>Senior</v>
      </c>
      <c r="O4761" s="29" t="str">
        <f>_xlfn.XLOOKUP($J4761,mapping!$D$2:$D$56,mapping!$E$2:$E$56,,0)</f>
        <v>United States</v>
      </c>
      <c r="P4761" s="29" t="str">
        <f>_xlfn.XLOOKUP($K4761,mapping!$P$2:$P$4,mapping!$Q$2:$Q$4,,0)</f>
        <v>Medium</v>
      </c>
      <c r="Q4761" s="29" t="str">
        <f>_xlfn.XLOOKUP($I4761,mapping!$M$2:$M$4,mapping!$N$2:$N$4,,0)</f>
        <v>On-site</v>
      </c>
    </row>
    <row r="4762" spans="1:17" x14ac:dyDescent="0.25">
      <c r="A4762" s="28">
        <v>2023</v>
      </c>
      <c r="B4762" s="29" t="s">
        <v>21</v>
      </c>
      <c r="C4762" s="29" t="s">
        <v>12</v>
      </c>
      <c r="D4762" s="29" t="s">
        <v>51</v>
      </c>
      <c r="E4762" s="28">
        <v>164000</v>
      </c>
      <c r="F4762" s="29" t="s">
        <v>14</v>
      </c>
      <c r="G4762" s="28">
        <v>164000</v>
      </c>
      <c r="H4762" s="29" t="s">
        <v>17</v>
      </c>
      <c r="I4762" s="28">
        <v>0</v>
      </c>
      <c r="J4762" s="29" t="s">
        <v>17</v>
      </c>
      <c r="K4762" s="29" t="s">
        <v>16</v>
      </c>
      <c r="L4762" s="29" t="str">
        <f>_xlfn.XLOOKUP($D4762,mapping!$B$2:$B$124,mapping!$A$2:$A$124,,0)</f>
        <v>Applied Scientist</v>
      </c>
      <c r="M4762" s="29" t="str">
        <f>_xlfn.XLOOKUP($C4762,mapping!$J$2:$J$5,mapping!$K$2:$K$5,,0)</f>
        <v>Full-Time</v>
      </c>
      <c r="N4762" s="29" t="str">
        <f>_xlfn.XLOOKUP($B4762,mapping!$G$2:$G$5,mapping!$H$2:$H$5,,0)</f>
        <v>Senior</v>
      </c>
      <c r="O4762" s="29" t="str">
        <f>_xlfn.XLOOKUP($J4762,mapping!$D$2:$D$56,mapping!$E$2:$E$56,,0)</f>
        <v>United States</v>
      </c>
      <c r="P4762" s="29" t="str">
        <f>_xlfn.XLOOKUP($K4762,mapping!$P$2:$P$4,mapping!$Q$2:$Q$4,,0)</f>
        <v>Medium</v>
      </c>
      <c r="Q4762" s="29" t="str">
        <f>_xlfn.XLOOKUP($I4762,mapping!$M$2:$M$4,mapping!$N$2:$N$4,,0)</f>
        <v>On-site</v>
      </c>
    </row>
    <row r="4763" spans="1:17" x14ac:dyDescent="0.25">
      <c r="A4763" s="28">
        <v>2024</v>
      </c>
      <c r="B4763" s="29" t="s">
        <v>11</v>
      </c>
      <c r="C4763" s="29" t="s">
        <v>12</v>
      </c>
      <c r="D4763" s="29" t="s">
        <v>128</v>
      </c>
      <c r="E4763" s="28">
        <v>135000</v>
      </c>
      <c r="F4763" s="29" t="s">
        <v>14</v>
      </c>
      <c r="G4763" s="28">
        <v>135000</v>
      </c>
      <c r="H4763" s="29" t="s">
        <v>17</v>
      </c>
      <c r="I4763" s="28">
        <v>100</v>
      </c>
      <c r="J4763" s="29" t="s">
        <v>17</v>
      </c>
      <c r="K4763" s="29" t="s">
        <v>16</v>
      </c>
      <c r="L4763" s="29" t="str">
        <f>_xlfn.XLOOKUP($D4763,mapping!$B$2:$B$124,mapping!$A$2:$A$124,,0)</f>
        <v>Data Engineer</v>
      </c>
      <c r="M4763" s="29" t="str">
        <f>_xlfn.XLOOKUP($C4763,mapping!$J$2:$J$5,mapping!$K$2:$K$5,,0)</f>
        <v>Full-Time</v>
      </c>
      <c r="N4763" s="29" t="str">
        <f>_xlfn.XLOOKUP($B4763,mapping!$G$2:$G$5,mapping!$H$2:$H$5,,0)</f>
        <v>Mid-Level</v>
      </c>
      <c r="O4763" s="29" t="str">
        <f>_xlfn.XLOOKUP($J4763,mapping!$D$2:$D$56,mapping!$E$2:$E$56,,0)</f>
        <v>United States</v>
      </c>
      <c r="P4763" s="29" t="str">
        <f>_xlfn.XLOOKUP($K4763,mapping!$P$2:$P$4,mapping!$Q$2:$Q$4,,0)</f>
        <v>Medium</v>
      </c>
      <c r="Q4763" s="29" t="str">
        <f>_xlfn.XLOOKUP($I4763,mapping!$M$2:$M$4,mapping!$N$2:$N$4,,0)</f>
        <v>Remote</v>
      </c>
    </row>
    <row r="4764" spans="1:17" x14ac:dyDescent="0.25">
      <c r="A4764" s="28">
        <v>2023</v>
      </c>
      <c r="B4764" s="29" t="s">
        <v>21</v>
      </c>
      <c r="C4764" s="29" t="s">
        <v>12</v>
      </c>
      <c r="D4764" s="29" t="s">
        <v>22</v>
      </c>
      <c r="E4764" s="28">
        <v>167000</v>
      </c>
      <c r="F4764" s="29" t="s">
        <v>14</v>
      </c>
      <c r="G4764" s="28">
        <v>167000</v>
      </c>
      <c r="H4764" s="29" t="s">
        <v>17</v>
      </c>
      <c r="I4764" s="28">
        <v>0</v>
      </c>
      <c r="J4764" s="29" t="s">
        <v>17</v>
      </c>
      <c r="K4764" s="29" t="s">
        <v>16</v>
      </c>
      <c r="L4764" s="29" t="str">
        <f>_xlfn.XLOOKUP($D4764,mapping!$B$2:$B$124,mapping!$A$2:$A$124,,0)</f>
        <v>Data Scientist</v>
      </c>
      <c r="M4764" s="29" t="str">
        <f>_xlfn.XLOOKUP($C4764,mapping!$J$2:$J$5,mapping!$K$2:$K$5,,0)</f>
        <v>Full-Time</v>
      </c>
      <c r="N4764" s="29" t="str">
        <f>_xlfn.XLOOKUP($B4764,mapping!$G$2:$G$5,mapping!$H$2:$H$5,,0)</f>
        <v>Senior</v>
      </c>
      <c r="O4764" s="29" t="str">
        <f>_xlfn.XLOOKUP($J4764,mapping!$D$2:$D$56,mapping!$E$2:$E$56,,0)</f>
        <v>United States</v>
      </c>
      <c r="P4764" s="29" t="str">
        <f>_xlfn.XLOOKUP($K4764,mapping!$P$2:$P$4,mapping!$Q$2:$Q$4,,0)</f>
        <v>Medium</v>
      </c>
      <c r="Q4764" s="29" t="str">
        <f>_xlfn.XLOOKUP($I4764,mapping!$M$2:$M$4,mapping!$N$2:$N$4,,0)</f>
        <v>On-site</v>
      </c>
    </row>
    <row r="4765" spans="1:17" x14ac:dyDescent="0.25">
      <c r="A4765" s="28">
        <v>2023</v>
      </c>
      <c r="B4765" s="29" t="s">
        <v>21</v>
      </c>
      <c r="C4765" s="29" t="s">
        <v>12</v>
      </c>
      <c r="D4765" s="29" t="s">
        <v>26</v>
      </c>
      <c r="E4765" s="28">
        <v>121000</v>
      </c>
      <c r="F4765" s="29" t="s">
        <v>14</v>
      </c>
      <c r="G4765" s="28">
        <v>121000</v>
      </c>
      <c r="H4765" s="29" t="s">
        <v>17</v>
      </c>
      <c r="I4765" s="28">
        <v>0</v>
      </c>
      <c r="J4765" s="29" t="s">
        <v>17</v>
      </c>
      <c r="K4765" s="29" t="s">
        <v>16</v>
      </c>
      <c r="L4765" s="29" t="str">
        <f>_xlfn.XLOOKUP($D4765,mapping!$B$2:$B$124,mapping!$A$2:$A$124,,0)</f>
        <v>Data Engineer</v>
      </c>
      <c r="M4765" s="29" t="str">
        <f>_xlfn.XLOOKUP($C4765,mapping!$J$2:$J$5,mapping!$K$2:$K$5,,0)</f>
        <v>Full-Time</v>
      </c>
      <c r="N4765" s="29" t="str">
        <f>_xlfn.XLOOKUP($B4765,mapping!$G$2:$G$5,mapping!$H$2:$H$5,,0)</f>
        <v>Senior</v>
      </c>
      <c r="O4765" s="29" t="str">
        <f>_xlfn.XLOOKUP($J4765,mapping!$D$2:$D$56,mapping!$E$2:$E$56,,0)</f>
        <v>United States</v>
      </c>
      <c r="P4765" s="29" t="str">
        <f>_xlfn.XLOOKUP($K4765,mapping!$P$2:$P$4,mapping!$Q$2:$Q$4,,0)</f>
        <v>Medium</v>
      </c>
      <c r="Q4765" s="29" t="str">
        <f>_xlfn.XLOOKUP($I4765,mapping!$M$2:$M$4,mapping!$N$2:$N$4,,0)</f>
        <v>On-site</v>
      </c>
    </row>
    <row r="4766" spans="1:17" x14ac:dyDescent="0.25">
      <c r="A4766" s="28">
        <v>2024</v>
      </c>
      <c r="B4766" s="29" t="s">
        <v>25</v>
      </c>
      <c r="C4766" s="29" t="s">
        <v>12</v>
      </c>
      <c r="D4766" s="29" t="s">
        <v>41</v>
      </c>
      <c r="E4766" s="28">
        <v>150000</v>
      </c>
      <c r="F4766" s="29" t="s">
        <v>14</v>
      </c>
      <c r="G4766" s="28">
        <v>150000</v>
      </c>
      <c r="H4766" s="29" t="s">
        <v>17</v>
      </c>
      <c r="I4766" s="28">
        <v>0</v>
      </c>
      <c r="J4766" s="29" t="s">
        <v>17</v>
      </c>
      <c r="K4766" s="29" t="s">
        <v>16</v>
      </c>
      <c r="L4766" s="29" t="str">
        <f>_xlfn.XLOOKUP($D4766,mapping!$B$2:$B$124,mapping!$A$2:$A$124,,0)</f>
        <v>Machine Learning Engineer</v>
      </c>
      <c r="M4766" s="29" t="str">
        <f>_xlfn.XLOOKUP($C4766,mapping!$J$2:$J$5,mapping!$K$2:$K$5,,0)</f>
        <v>Full-Time</v>
      </c>
      <c r="N4766" s="29" t="str">
        <f>_xlfn.XLOOKUP($B4766,mapping!$G$2:$G$5,mapping!$H$2:$H$5,,0)</f>
        <v>Executive</v>
      </c>
      <c r="O4766" s="29" t="str">
        <f>_xlfn.XLOOKUP($J4766,mapping!$D$2:$D$56,mapping!$E$2:$E$56,,0)</f>
        <v>United States</v>
      </c>
      <c r="P4766" s="29" t="str">
        <f>_xlfn.XLOOKUP($K4766,mapping!$P$2:$P$4,mapping!$Q$2:$Q$4,,0)</f>
        <v>Medium</v>
      </c>
      <c r="Q4766" s="29" t="str">
        <f>_xlfn.XLOOKUP($I4766,mapping!$M$2:$M$4,mapping!$N$2:$N$4,,0)</f>
        <v>On-site</v>
      </c>
    </row>
    <row r="4767" spans="1:17" x14ac:dyDescent="0.25">
      <c r="A4767" s="28">
        <v>2024</v>
      </c>
      <c r="B4767" s="29" t="s">
        <v>21</v>
      </c>
      <c r="C4767" s="29" t="s">
        <v>12</v>
      </c>
      <c r="D4767" s="29" t="s">
        <v>63</v>
      </c>
      <c r="E4767" s="28">
        <v>110000</v>
      </c>
      <c r="F4767" s="29" t="s">
        <v>14</v>
      </c>
      <c r="G4767" s="28">
        <v>110000</v>
      </c>
      <c r="H4767" s="29" t="s">
        <v>17</v>
      </c>
      <c r="I4767" s="28">
        <v>0</v>
      </c>
      <c r="J4767" s="29" t="s">
        <v>17</v>
      </c>
      <c r="K4767" s="29" t="s">
        <v>16</v>
      </c>
      <c r="L4767" s="29" t="str">
        <f>_xlfn.XLOOKUP($D4767,mapping!$B$2:$B$124,mapping!$A$2:$A$124,,0)</f>
        <v>Data Architect</v>
      </c>
      <c r="M4767" s="29" t="str">
        <f>_xlfn.XLOOKUP($C4767,mapping!$J$2:$J$5,mapping!$K$2:$K$5,,0)</f>
        <v>Full-Time</v>
      </c>
      <c r="N4767" s="29" t="str">
        <f>_xlfn.XLOOKUP($B4767,mapping!$G$2:$G$5,mapping!$H$2:$H$5,,0)</f>
        <v>Senior</v>
      </c>
      <c r="O4767" s="29" t="str">
        <f>_xlfn.XLOOKUP($J4767,mapping!$D$2:$D$56,mapping!$E$2:$E$56,,0)</f>
        <v>United States</v>
      </c>
      <c r="P4767" s="29" t="str">
        <f>_xlfn.XLOOKUP($K4767,mapping!$P$2:$P$4,mapping!$Q$2:$Q$4,,0)</f>
        <v>Medium</v>
      </c>
      <c r="Q4767" s="29" t="str">
        <f>_xlfn.XLOOKUP($I4767,mapping!$M$2:$M$4,mapping!$N$2:$N$4,,0)</f>
        <v>On-site</v>
      </c>
    </row>
    <row r="4768" spans="1:17" x14ac:dyDescent="0.25">
      <c r="A4768" s="28">
        <v>2023</v>
      </c>
      <c r="B4768" s="29" t="s">
        <v>21</v>
      </c>
      <c r="C4768" s="29" t="s">
        <v>12</v>
      </c>
      <c r="D4768" s="29" t="s">
        <v>13</v>
      </c>
      <c r="E4768" s="28">
        <v>146200</v>
      </c>
      <c r="F4768" s="29" t="s">
        <v>14</v>
      </c>
      <c r="G4768" s="28">
        <v>146200</v>
      </c>
      <c r="H4768" s="29" t="s">
        <v>17</v>
      </c>
      <c r="I4768" s="28">
        <v>0</v>
      </c>
      <c r="J4768" s="29" t="s">
        <v>17</v>
      </c>
      <c r="K4768" s="29" t="s">
        <v>16</v>
      </c>
      <c r="L4768" s="29" t="str">
        <f>_xlfn.XLOOKUP($D4768,mapping!$B$2:$B$124,mapping!$A$2:$A$124,,0)</f>
        <v>Data Analyst</v>
      </c>
      <c r="M4768" s="29" t="str">
        <f>_xlfn.XLOOKUP($C4768,mapping!$J$2:$J$5,mapping!$K$2:$K$5,,0)</f>
        <v>Full-Time</v>
      </c>
      <c r="N4768" s="29" t="str">
        <f>_xlfn.XLOOKUP($B4768,mapping!$G$2:$G$5,mapping!$H$2:$H$5,,0)</f>
        <v>Senior</v>
      </c>
      <c r="O4768" s="29" t="str">
        <f>_xlfn.XLOOKUP($J4768,mapping!$D$2:$D$56,mapping!$E$2:$E$56,,0)</f>
        <v>United States</v>
      </c>
      <c r="P4768" s="29" t="str">
        <f>_xlfn.XLOOKUP($K4768,mapping!$P$2:$P$4,mapping!$Q$2:$Q$4,,0)</f>
        <v>Medium</v>
      </c>
      <c r="Q4768" s="29" t="str">
        <f>_xlfn.XLOOKUP($I4768,mapping!$M$2:$M$4,mapping!$N$2:$N$4,,0)</f>
        <v>On-site</v>
      </c>
    </row>
    <row r="4769" spans="1:17" x14ac:dyDescent="0.25">
      <c r="A4769" s="28">
        <v>2024</v>
      </c>
      <c r="B4769" s="29" t="s">
        <v>11</v>
      </c>
      <c r="C4769" s="29" t="s">
        <v>12</v>
      </c>
      <c r="D4769" s="29" t="s">
        <v>126</v>
      </c>
      <c r="E4769" s="28">
        <v>94625</v>
      </c>
      <c r="F4769" s="29" t="s">
        <v>14</v>
      </c>
      <c r="G4769" s="28">
        <v>94625</v>
      </c>
      <c r="H4769" s="29" t="s">
        <v>17</v>
      </c>
      <c r="I4769" s="28">
        <v>100</v>
      </c>
      <c r="J4769" s="29" t="s">
        <v>17</v>
      </c>
      <c r="K4769" s="29" t="s">
        <v>16</v>
      </c>
      <c r="L4769" s="29" t="str">
        <f>_xlfn.XLOOKUP($D4769,mapping!$B$2:$B$124,mapping!$A$2:$A$124,,0)</f>
        <v>Analytics Engineer</v>
      </c>
      <c r="M4769" s="29" t="str">
        <f>_xlfn.XLOOKUP($C4769,mapping!$J$2:$J$5,mapping!$K$2:$K$5,,0)</f>
        <v>Full-Time</v>
      </c>
      <c r="N4769" s="29" t="str">
        <f>_xlfn.XLOOKUP($B4769,mapping!$G$2:$G$5,mapping!$H$2:$H$5,,0)</f>
        <v>Mid-Level</v>
      </c>
      <c r="O4769" s="29" t="str">
        <f>_xlfn.XLOOKUP($J4769,mapping!$D$2:$D$56,mapping!$E$2:$E$56,,0)</f>
        <v>United States</v>
      </c>
      <c r="P4769" s="29" t="str">
        <f>_xlfn.XLOOKUP($K4769,mapping!$P$2:$P$4,mapping!$Q$2:$Q$4,,0)</f>
        <v>Medium</v>
      </c>
      <c r="Q4769" s="29" t="str">
        <f>_xlfn.XLOOKUP($I4769,mapping!$M$2:$M$4,mapping!$N$2:$N$4,,0)</f>
        <v>Remote</v>
      </c>
    </row>
    <row r="4770" spans="1:17" x14ac:dyDescent="0.25">
      <c r="A4770" s="28">
        <v>2023</v>
      </c>
      <c r="B4770" s="29" t="s">
        <v>21</v>
      </c>
      <c r="C4770" s="29" t="s">
        <v>12</v>
      </c>
      <c r="D4770" s="29" t="s">
        <v>26</v>
      </c>
      <c r="E4770" s="28">
        <v>245000</v>
      </c>
      <c r="F4770" s="29" t="s">
        <v>14</v>
      </c>
      <c r="G4770" s="28">
        <v>245000</v>
      </c>
      <c r="H4770" s="29" t="s">
        <v>17</v>
      </c>
      <c r="I4770" s="28">
        <v>0</v>
      </c>
      <c r="J4770" s="29" t="s">
        <v>17</v>
      </c>
      <c r="K4770" s="29" t="s">
        <v>16</v>
      </c>
      <c r="L4770" s="29" t="str">
        <f>_xlfn.XLOOKUP($D4770,mapping!$B$2:$B$124,mapping!$A$2:$A$124,,0)</f>
        <v>Data Engineer</v>
      </c>
      <c r="M4770" s="29" t="str">
        <f>_xlfn.XLOOKUP($C4770,mapping!$J$2:$J$5,mapping!$K$2:$K$5,,0)</f>
        <v>Full-Time</v>
      </c>
      <c r="N4770" s="29" t="str">
        <f>_xlfn.XLOOKUP($B4770,mapping!$G$2:$G$5,mapping!$H$2:$H$5,,0)</f>
        <v>Senior</v>
      </c>
      <c r="O4770" s="29" t="str">
        <f>_xlfn.XLOOKUP($J4770,mapping!$D$2:$D$56,mapping!$E$2:$E$56,,0)</f>
        <v>United States</v>
      </c>
      <c r="P4770" s="29" t="str">
        <f>_xlfn.XLOOKUP($K4770,mapping!$P$2:$P$4,mapping!$Q$2:$Q$4,,0)</f>
        <v>Medium</v>
      </c>
      <c r="Q4770" s="29" t="str">
        <f>_xlfn.XLOOKUP($I4770,mapping!$M$2:$M$4,mapping!$N$2:$N$4,,0)</f>
        <v>On-site</v>
      </c>
    </row>
    <row r="4771" spans="1:17" x14ac:dyDescent="0.25">
      <c r="A4771" s="28">
        <v>2023</v>
      </c>
      <c r="B4771" s="29" t="s">
        <v>11</v>
      </c>
      <c r="C4771" s="29" t="s">
        <v>12</v>
      </c>
      <c r="D4771" s="29" t="s">
        <v>26</v>
      </c>
      <c r="E4771" s="28">
        <v>143000</v>
      </c>
      <c r="F4771" s="29" t="s">
        <v>14</v>
      </c>
      <c r="G4771" s="28">
        <v>143000</v>
      </c>
      <c r="H4771" s="29" t="s">
        <v>17</v>
      </c>
      <c r="I4771" s="28">
        <v>0</v>
      </c>
      <c r="J4771" s="29" t="s">
        <v>17</v>
      </c>
      <c r="K4771" s="29" t="s">
        <v>16</v>
      </c>
      <c r="L4771" s="29" t="str">
        <f>_xlfn.XLOOKUP($D4771,mapping!$B$2:$B$124,mapping!$A$2:$A$124,,0)</f>
        <v>Data Engineer</v>
      </c>
      <c r="M4771" s="29" t="str">
        <f>_xlfn.XLOOKUP($C4771,mapping!$J$2:$J$5,mapping!$K$2:$K$5,,0)</f>
        <v>Full-Time</v>
      </c>
      <c r="N4771" s="29" t="str">
        <f>_xlfn.XLOOKUP($B4771,mapping!$G$2:$G$5,mapping!$H$2:$H$5,,0)</f>
        <v>Mid-Level</v>
      </c>
      <c r="O4771" s="29" t="str">
        <f>_xlfn.XLOOKUP($J4771,mapping!$D$2:$D$56,mapping!$E$2:$E$56,,0)</f>
        <v>United States</v>
      </c>
      <c r="P4771" s="29" t="str">
        <f>_xlfn.XLOOKUP($K4771,mapping!$P$2:$P$4,mapping!$Q$2:$Q$4,,0)</f>
        <v>Medium</v>
      </c>
      <c r="Q4771" s="29" t="str">
        <f>_xlfn.XLOOKUP($I4771,mapping!$M$2:$M$4,mapping!$N$2:$N$4,,0)</f>
        <v>On-site</v>
      </c>
    </row>
    <row r="4772" spans="1:17" x14ac:dyDescent="0.25">
      <c r="A4772" s="28">
        <v>2022</v>
      </c>
      <c r="B4772" s="29" t="s">
        <v>21</v>
      </c>
      <c r="C4772" s="29" t="s">
        <v>12</v>
      </c>
      <c r="D4772" s="29" t="s">
        <v>58</v>
      </c>
      <c r="E4772" s="28">
        <v>206000</v>
      </c>
      <c r="F4772" s="29" t="s">
        <v>14</v>
      </c>
      <c r="G4772" s="28">
        <v>206000</v>
      </c>
      <c r="H4772" s="29" t="s">
        <v>17</v>
      </c>
      <c r="I4772" s="28">
        <v>100</v>
      </c>
      <c r="J4772" s="29" t="s">
        <v>17</v>
      </c>
      <c r="K4772" s="29" t="s">
        <v>16</v>
      </c>
      <c r="L4772" s="29" t="str">
        <f>_xlfn.XLOOKUP($D4772,mapping!$B$2:$B$124,mapping!$A$2:$A$124,,0)</f>
        <v>Data Manager</v>
      </c>
      <c r="M4772" s="29" t="str">
        <f>_xlfn.XLOOKUP($C4772,mapping!$J$2:$J$5,mapping!$K$2:$K$5,,0)</f>
        <v>Full-Time</v>
      </c>
      <c r="N4772" s="29" t="str">
        <f>_xlfn.XLOOKUP($B4772,mapping!$G$2:$G$5,mapping!$H$2:$H$5,,0)</f>
        <v>Senior</v>
      </c>
      <c r="O4772" s="29" t="str">
        <f>_xlfn.XLOOKUP($J4772,mapping!$D$2:$D$56,mapping!$E$2:$E$56,,0)</f>
        <v>United States</v>
      </c>
      <c r="P4772" s="29" t="str">
        <f>_xlfn.XLOOKUP($K4772,mapping!$P$2:$P$4,mapping!$Q$2:$Q$4,,0)</f>
        <v>Medium</v>
      </c>
      <c r="Q4772" s="29" t="str">
        <f>_xlfn.XLOOKUP($I4772,mapping!$M$2:$M$4,mapping!$N$2:$N$4,,0)</f>
        <v>Remote</v>
      </c>
    </row>
    <row r="4773" spans="1:17" x14ac:dyDescent="0.25">
      <c r="A4773" s="28">
        <v>2022</v>
      </c>
      <c r="B4773" s="29" t="s">
        <v>21</v>
      </c>
      <c r="C4773" s="29" t="s">
        <v>12</v>
      </c>
      <c r="D4773" s="29" t="s">
        <v>13</v>
      </c>
      <c r="E4773" s="28">
        <v>135000</v>
      </c>
      <c r="F4773" s="29" t="s">
        <v>14</v>
      </c>
      <c r="G4773" s="28">
        <v>135000</v>
      </c>
      <c r="H4773" s="29" t="s">
        <v>17</v>
      </c>
      <c r="I4773" s="28">
        <v>100</v>
      </c>
      <c r="J4773" s="29" t="s">
        <v>17</v>
      </c>
      <c r="K4773" s="29" t="s">
        <v>16</v>
      </c>
      <c r="L4773" s="29" t="str">
        <f>_xlfn.XLOOKUP($D4773,mapping!$B$2:$B$124,mapping!$A$2:$A$124,,0)</f>
        <v>Data Analyst</v>
      </c>
      <c r="M4773" s="29" t="str">
        <f>_xlfn.XLOOKUP($C4773,mapping!$J$2:$J$5,mapping!$K$2:$K$5,,0)</f>
        <v>Full-Time</v>
      </c>
      <c r="N4773" s="29" t="str">
        <f>_xlfn.XLOOKUP($B4773,mapping!$G$2:$G$5,mapping!$H$2:$H$5,,0)</f>
        <v>Senior</v>
      </c>
      <c r="O4773" s="29" t="str">
        <f>_xlfn.XLOOKUP($J4773,mapping!$D$2:$D$56,mapping!$E$2:$E$56,,0)</f>
        <v>United States</v>
      </c>
      <c r="P4773" s="29" t="str">
        <f>_xlfn.XLOOKUP($K4773,mapping!$P$2:$P$4,mapping!$Q$2:$Q$4,,0)</f>
        <v>Medium</v>
      </c>
      <c r="Q4773" s="29" t="str">
        <f>_xlfn.XLOOKUP($I4773,mapping!$M$2:$M$4,mapping!$N$2:$N$4,,0)</f>
        <v>Remote</v>
      </c>
    </row>
    <row r="4774" spans="1:17" x14ac:dyDescent="0.25">
      <c r="A4774" s="28">
        <v>2023</v>
      </c>
      <c r="B4774" s="29" t="s">
        <v>25</v>
      </c>
      <c r="C4774" s="29" t="s">
        <v>12</v>
      </c>
      <c r="D4774" s="29" t="s">
        <v>69</v>
      </c>
      <c r="E4774" s="28">
        <v>72000</v>
      </c>
      <c r="F4774" s="29" t="s">
        <v>14</v>
      </c>
      <c r="G4774" s="28">
        <v>72000</v>
      </c>
      <c r="H4774" s="29" t="s">
        <v>70</v>
      </c>
      <c r="I4774" s="28">
        <v>100</v>
      </c>
      <c r="J4774" s="29" t="s">
        <v>70</v>
      </c>
      <c r="K4774" s="29" t="s">
        <v>56</v>
      </c>
      <c r="L4774" s="29" t="str">
        <f>_xlfn.XLOOKUP($D4774,mapping!$B$2:$B$124,mapping!$A$2:$A$124,,0)</f>
        <v>Data Manager</v>
      </c>
      <c r="M4774" s="29" t="str">
        <f>_xlfn.XLOOKUP($C4774,mapping!$J$2:$J$5,mapping!$K$2:$K$5,,0)</f>
        <v>Full-Time</v>
      </c>
      <c r="N4774" s="29" t="str">
        <f>_xlfn.XLOOKUP($B4774,mapping!$G$2:$G$5,mapping!$H$2:$H$5,,0)</f>
        <v>Executive</v>
      </c>
      <c r="O4774" s="29" t="str">
        <f>_xlfn.XLOOKUP($J4774,mapping!$D$2:$D$56,mapping!$E$2:$E$56,,0)</f>
        <v>Mexico</v>
      </c>
      <c r="P4774" s="29" t="str">
        <f>_xlfn.XLOOKUP($K4774,mapping!$P$2:$P$4,mapping!$Q$2:$Q$4,,0)</f>
        <v>Small</v>
      </c>
      <c r="Q4774" s="29" t="str">
        <f>_xlfn.XLOOKUP($I4774,mapping!$M$2:$M$4,mapping!$N$2:$N$4,,0)</f>
        <v>Remote</v>
      </c>
    </row>
    <row r="4775" spans="1:17" x14ac:dyDescent="0.25">
      <c r="A4775" s="28">
        <v>2024</v>
      </c>
      <c r="B4775" s="29" t="s">
        <v>25</v>
      </c>
      <c r="C4775" s="29" t="s">
        <v>12</v>
      </c>
      <c r="D4775" s="29" t="s">
        <v>26</v>
      </c>
      <c r="E4775" s="28">
        <v>204500</v>
      </c>
      <c r="F4775" s="29" t="s">
        <v>14</v>
      </c>
      <c r="G4775" s="28">
        <v>204500</v>
      </c>
      <c r="H4775" s="29" t="s">
        <v>17</v>
      </c>
      <c r="I4775" s="28">
        <v>0</v>
      </c>
      <c r="J4775" s="29" t="s">
        <v>17</v>
      </c>
      <c r="K4775" s="29" t="s">
        <v>16</v>
      </c>
      <c r="L4775" s="29" t="str">
        <f>_xlfn.XLOOKUP($D4775,mapping!$B$2:$B$124,mapping!$A$2:$A$124,,0)</f>
        <v>Data Engineer</v>
      </c>
      <c r="M4775" s="29" t="str">
        <f>_xlfn.XLOOKUP($C4775,mapping!$J$2:$J$5,mapping!$K$2:$K$5,,0)</f>
        <v>Full-Time</v>
      </c>
      <c r="N4775" s="29" t="str">
        <f>_xlfn.XLOOKUP($B4775,mapping!$G$2:$G$5,mapping!$H$2:$H$5,,0)</f>
        <v>Executive</v>
      </c>
      <c r="O4775" s="29" t="str">
        <f>_xlfn.XLOOKUP($J4775,mapping!$D$2:$D$56,mapping!$E$2:$E$56,,0)</f>
        <v>United States</v>
      </c>
      <c r="P4775" s="29" t="str">
        <f>_xlfn.XLOOKUP($K4775,mapping!$P$2:$P$4,mapping!$Q$2:$Q$4,,0)</f>
        <v>Medium</v>
      </c>
      <c r="Q4775" s="29" t="str">
        <f>_xlfn.XLOOKUP($I4775,mapping!$M$2:$M$4,mapping!$N$2:$N$4,,0)</f>
        <v>On-site</v>
      </c>
    </row>
    <row r="4776" spans="1:17" x14ac:dyDescent="0.25">
      <c r="A4776" s="28">
        <v>2024</v>
      </c>
      <c r="B4776" s="29" t="s">
        <v>21</v>
      </c>
      <c r="C4776" s="29" t="s">
        <v>12</v>
      </c>
      <c r="D4776" s="29" t="s">
        <v>22</v>
      </c>
      <c r="E4776" s="28">
        <v>240000</v>
      </c>
      <c r="F4776" s="29" t="s">
        <v>14</v>
      </c>
      <c r="G4776" s="28">
        <v>240000</v>
      </c>
      <c r="H4776" s="29" t="s">
        <v>17</v>
      </c>
      <c r="I4776" s="28">
        <v>100</v>
      </c>
      <c r="J4776" s="29" t="s">
        <v>17</v>
      </c>
      <c r="K4776" s="29" t="s">
        <v>16</v>
      </c>
      <c r="L4776" s="29" t="str">
        <f>_xlfn.XLOOKUP($D4776,mapping!$B$2:$B$124,mapping!$A$2:$A$124,,0)</f>
        <v>Data Scientist</v>
      </c>
      <c r="M4776" s="29" t="str">
        <f>_xlfn.XLOOKUP($C4776,mapping!$J$2:$J$5,mapping!$K$2:$K$5,,0)</f>
        <v>Full-Time</v>
      </c>
      <c r="N4776" s="29" t="str">
        <f>_xlfn.XLOOKUP($B4776,mapping!$G$2:$G$5,mapping!$H$2:$H$5,,0)</f>
        <v>Senior</v>
      </c>
      <c r="O4776" s="29" t="str">
        <f>_xlfn.XLOOKUP($J4776,mapping!$D$2:$D$56,mapping!$E$2:$E$56,,0)</f>
        <v>United States</v>
      </c>
      <c r="P4776" s="29" t="str">
        <f>_xlfn.XLOOKUP($K4776,mapping!$P$2:$P$4,mapping!$Q$2:$Q$4,,0)</f>
        <v>Medium</v>
      </c>
      <c r="Q4776" s="29" t="str">
        <f>_xlfn.XLOOKUP($I4776,mapping!$M$2:$M$4,mapping!$N$2:$N$4,,0)</f>
        <v>Remote</v>
      </c>
    </row>
    <row r="4777" spans="1:17" x14ac:dyDescent="0.25">
      <c r="A4777" s="28">
        <v>2023</v>
      </c>
      <c r="B4777" s="29" t="s">
        <v>21</v>
      </c>
      <c r="C4777" s="29" t="s">
        <v>12</v>
      </c>
      <c r="D4777" s="29" t="s">
        <v>26</v>
      </c>
      <c r="E4777" s="28">
        <v>110000</v>
      </c>
      <c r="F4777" s="29" t="s">
        <v>14</v>
      </c>
      <c r="G4777" s="28">
        <v>110000</v>
      </c>
      <c r="H4777" s="29" t="s">
        <v>17</v>
      </c>
      <c r="I4777" s="28">
        <v>0</v>
      </c>
      <c r="J4777" s="29" t="s">
        <v>17</v>
      </c>
      <c r="K4777" s="29" t="s">
        <v>16</v>
      </c>
      <c r="L4777" s="29" t="str">
        <f>_xlfn.XLOOKUP($D4777,mapping!$B$2:$B$124,mapping!$A$2:$A$124,,0)</f>
        <v>Data Engineer</v>
      </c>
      <c r="M4777" s="29" t="str">
        <f>_xlfn.XLOOKUP($C4777,mapping!$J$2:$J$5,mapping!$K$2:$K$5,,0)</f>
        <v>Full-Time</v>
      </c>
      <c r="N4777" s="29" t="str">
        <f>_xlfn.XLOOKUP($B4777,mapping!$G$2:$G$5,mapping!$H$2:$H$5,,0)</f>
        <v>Senior</v>
      </c>
      <c r="O4777" s="29" t="str">
        <f>_xlfn.XLOOKUP($J4777,mapping!$D$2:$D$56,mapping!$E$2:$E$56,,0)</f>
        <v>United States</v>
      </c>
      <c r="P4777" s="29" t="str">
        <f>_xlfn.XLOOKUP($K4777,mapping!$P$2:$P$4,mapping!$Q$2:$Q$4,,0)</f>
        <v>Medium</v>
      </c>
      <c r="Q4777" s="29" t="str">
        <f>_xlfn.XLOOKUP($I4777,mapping!$M$2:$M$4,mapping!$N$2:$N$4,,0)</f>
        <v>On-site</v>
      </c>
    </row>
    <row r="4778" spans="1:17" x14ac:dyDescent="0.25">
      <c r="A4778" s="28">
        <v>2024</v>
      </c>
      <c r="B4778" s="29" t="s">
        <v>21</v>
      </c>
      <c r="C4778" s="29" t="s">
        <v>12</v>
      </c>
      <c r="D4778" s="29" t="s">
        <v>129</v>
      </c>
      <c r="E4778" s="28">
        <v>240000</v>
      </c>
      <c r="F4778" s="29" t="s">
        <v>14</v>
      </c>
      <c r="G4778" s="28">
        <v>240000</v>
      </c>
      <c r="H4778" s="29" t="s">
        <v>17</v>
      </c>
      <c r="I4778" s="28">
        <v>0</v>
      </c>
      <c r="J4778" s="29" t="s">
        <v>17</v>
      </c>
      <c r="K4778" s="29" t="s">
        <v>16</v>
      </c>
      <c r="L4778" s="29" t="str">
        <f>_xlfn.XLOOKUP($D4778,mapping!$B$2:$B$124,mapping!$A$2:$A$124,,0)</f>
        <v>Software Engineer</v>
      </c>
      <c r="M4778" s="29" t="str">
        <f>_xlfn.XLOOKUP($C4778,mapping!$J$2:$J$5,mapping!$K$2:$K$5,,0)</f>
        <v>Full-Time</v>
      </c>
      <c r="N4778" s="29" t="str">
        <f>_xlfn.XLOOKUP($B4778,mapping!$G$2:$G$5,mapping!$H$2:$H$5,,0)</f>
        <v>Senior</v>
      </c>
      <c r="O4778" s="29" t="str">
        <f>_xlfn.XLOOKUP($J4778,mapping!$D$2:$D$56,mapping!$E$2:$E$56,,0)</f>
        <v>United States</v>
      </c>
      <c r="P4778" s="29" t="str">
        <f>_xlfn.XLOOKUP($K4778,mapping!$P$2:$P$4,mapping!$Q$2:$Q$4,,0)</f>
        <v>Medium</v>
      </c>
      <c r="Q4778" s="29" t="str">
        <f>_xlfn.XLOOKUP($I4778,mapping!$M$2:$M$4,mapping!$N$2:$N$4,,0)</f>
        <v>On-site</v>
      </c>
    </row>
    <row r="4779" spans="1:17" x14ac:dyDescent="0.25">
      <c r="A4779" s="28">
        <v>2022</v>
      </c>
      <c r="B4779" s="29" t="s">
        <v>25</v>
      </c>
      <c r="C4779" s="29" t="s">
        <v>12</v>
      </c>
      <c r="D4779" s="29" t="s">
        <v>26</v>
      </c>
      <c r="E4779" s="28">
        <v>187200</v>
      </c>
      <c r="F4779" s="29" t="s">
        <v>14</v>
      </c>
      <c r="G4779" s="28">
        <v>187200</v>
      </c>
      <c r="H4779" s="29" t="s">
        <v>17</v>
      </c>
      <c r="I4779" s="28">
        <v>100</v>
      </c>
      <c r="J4779" s="29" t="s">
        <v>17</v>
      </c>
      <c r="K4779" s="29" t="s">
        <v>16</v>
      </c>
      <c r="L4779" s="29" t="str">
        <f>_xlfn.XLOOKUP($D4779,mapping!$B$2:$B$124,mapping!$A$2:$A$124,,0)</f>
        <v>Data Engineer</v>
      </c>
      <c r="M4779" s="29" t="str">
        <f>_xlfn.XLOOKUP($C4779,mapping!$J$2:$J$5,mapping!$K$2:$K$5,,0)</f>
        <v>Full-Time</v>
      </c>
      <c r="N4779" s="29" t="str">
        <f>_xlfn.XLOOKUP($B4779,mapping!$G$2:$G$5,mapping!$H$2:$H$5,,0)</f>
        <v>Executive</v>
      </c>
      <c r="O4779" s="29" t="str">
        <f>_xlfn.XLOOKUP($J4779,mapping!$D$2:$D$56,mapping!$E$2:$E$56,,0)</f>
        <v>United States</v>
      </c>
      <c r="P4779" s="29" t="str">
        <f>_xlfn.XLOOKUP($K4779,mapping!$P$2:$P$4,mapping!$Q$2:$Q$4,,0)</f>
        <v>Medium</v>
      </c>
      <c r="Q4779" s="29" t="str">
        <f>_xlfn.XLOOKUP($I4779,mapping!$M$2:$M$4,mapping!$N$2:$N$4,,0)</f>
        <v>Remote</v>
      </c>
    </row>
    <row r="4780" spans="1:17" x14ac:dyDescent="0.25">
      <c r="A4780" s="28">
        <v>2023</v>
      </c>
      <c r="B4780" s="29" t="s">
        <v>21</v>
      </c>
      <c r="C4780" s="29" t="s">
        <v>12</v>
      </c>
      <c r="D4780" s="29" t="s">
        <v>22</v>
      </c>
      <c r="E4780" s="28">
        <v>223800</v>
      </c>
      <c r="F4780" s="29" t="s">
        <v>14</v>
      </c>
      <c r="G4780" s="28">
        <v>223800</v>
      </c>
      <c r="H4780" s="29" t="s">
        <v>17</v>
      </c>
      <c r="I4780" s="28">
        <v>0</v>
      </c>
      <c r="J4780" s="29" t="s">
        <v>17</v>
      </c>
      <c r="K4780" s="29" t="s">
        <v>16</v>
      </c>
      <c r="L4780" s="29" t="str">
        <f>_xlfn.XLOOKUP($D4780,mapping!$B$2:$B$124,mapping!$A$2:$A$124,,0)</f>
        <v>Data Scientist</v>
      </c>
      <c r="M4780" s="29" t="str">
        <f>_xlfn.XLOOKUP($C4780,mapping!$J$2:$J$5,mapping!$K$2:$K$5,,0)</f>
        <v>Full-Time</v>
      </c>
      <c r="N4780" s="29" t="str">
        <f>_xlfn.XLOOKUP($B4780,mapping!$G$2:$G$5,mapping!$H$2:$H$5,,0)</f>
        <v>Senior</v>
      </c>
      <c r="O4780" s="29" t="str">
        <f>_xlfn.XLOOKUP($J4780,mapping!$D$2:$D$56,mapping!$E$2:$E$56,,0)</f>
        <v>United States</v>
      </c>
      <c r="P4780" s="29" t="str">
        <f>_xlfn.XLOOKUP($K4780,mapping!$P$2:$P$4,mapping!$Q$2:$Q$4,,0)</f>
        <v>Medium</v>
      </c>
      <c r="Q4780" s="29" t="str">
        <f>_xlfn.XLOOKUP($I4780,mapping!$M$2:$M$4,mapping!$N$2:$N$4,,0)</f>
        <v>On-site</v>
      </c>
    </row>
    <row r="4781" spans="1:17" x14ac:dyDescent="0.25">
      <c r="A4781" s="28">
        <v>2023</v>
      </c>
      <c r="B4781" s="29" t="s">
        <v>21</v>
      </c>
      <c r="C4781" s="29" t="s">
        <v>12</v>
      </c>
      <c r="D4781" s="29" t="s">
        <v>34</v>
      </c>
      <c r="E4781" s="28">
        <v>124100</v>
      </c>
      <c r="F4781" s="29" t="s">
        <v>14</v>
      </c>
      <c r="G4781" s="28">
        <v>124100</v>
      </c>
      <c r="H4781" s="29" t="s">
        <v>17</v>
      </c>
      <c r="I4781" s="28">
        <v>0</v>
      </c>
      <c r="J4781" s="29" t="s">
        <v>17</v>
      </c>
      <c r="K4781" s="29" t="s">
        <v>33</v>
      </c>
      <c r="L4781" s="29" t="str">
        <f>_xlfn.XLOOKUP($D4781,mapping!$B$2:$B$124,mapping!$A$2:$A$124,,0)</f>
        <v>Researcher</v>
      </c>
      <c r="M4781" s="29" t="str">
        <f>_xlfn.XLOOKUP($C4781,mapping!$J$2:$J$5,mapping!$K$2:$K$5,,0)</f>
        <v>Full-Time</v>
      </c>
      <c r="N4781" s="29" t="str">
        <f>_xlfn.XLOOKUP($B4781,mapping!$G$2:$G$5,mapping!$H$2:$H$5,,0)</f>
        <v>Senior</v>
      </c>
      <c r="O4781" s="29" t="str">
        <f>_xlfn.XLOOKUP($J4781,mapping!$D$2:$D$56,mapping!$E$2:$E$56,,0)</f>
        <v>United States</v>
      </c>
      <c r="P4781" s="29" t="str">
        <f>_xlfn.XLOOKUP($K4781,mapping!$P$2:$P$4,mapping!$Q$2:$Q$4,,0)</f>
        <v>Large</v>
      </c>
      <c r="Q4781" s="29" t="str">
        <f>_xlfn.XLOOKUP($I4781,mapping!$M$2:$M$4,mapping!$N$2:$N$4,,0)</f>
        <v>On-site</v>
      </c>
    </row>
    <row r="4782" spans="1:17" x14ac:dyDescent="0.25">
      <c r="A4782" s="28">
        <v>2024</v>
      </c>
      <c r="B4782" s="29" t="s">
        <v>11</v>
      </c>
      <c r="C4782" s="29" t="s">
        <v>12</v>
      </c>
      <c r="D4782" s="29" t="s">
        <v>34</v>
      </c>
      <c r="E4782" s="28">
        <v>124100</v>
      </c>
      <c r="F4782" s="29" t="s">
        <v>14</v>
      </c>
      <c r="G4782" s="28">
        <v>124100</v>
      </c>
      <c r="H4782" s="29" t="s">
        <v>17</v>
      </c>
      <c r="I4782" s="28">
        <v>0</v>
      </c>
      <c r="J4782" s="29" t="s">
        <v>17</v>
      </c>
      <c r="K4782" s="29" t="s">
        <v>33</v>
      </c>
      <c r="L4782" s="29" t="str">
        <f>_xlfn.XLOOKUP($D4782,mapping!$B$2:$B$124,mapping!$A$2:$A$124,,0)</f>
        <v>Researcher</v>
      </c>
      <c r="M4782" s="29" t="str">
        <f>_xlfn.XLOOKUP($C4782,mapping!$J$2:$J$5,mapping!$K$2:$K$5,,0)</f>
        <v>Full-Time</v>
      </c>
      <c r="N4782" s="29" t="str">
        <f>_xlfn.XLOOKUP($B4782,mapping!$G$2:$G$5,mapping!$H$2:$H$5,,0)</f>
        <v>Mid-Level</v>
      </c>
      <c r="O4782" s="29" t="str">
        <f>_xlfn.XLOOKUP($J4782,mapping!$D$2:$D$56,mapping!$E$2:$E$56,,0)</f>
        <v>United States</v>
      </c>
      <c r="P4782" s="29" t="str">
        <f>_xlfn.XLOOKUP($K4782,mapping!$P$2:$P$4,mapping!$Q$2:$Q$4,,0)</f>
        <v>Large</v>
      </c>
      <c r="Q4782" s="29" t="str">
        <f>_xlfn.XLOOKUP($I4782,mapping!$M$2:$M$4,mapping!$N$2:$N$4,,0)</f>
        <v>On-site</v>
      </c>
    </row>
    <row r="4783" spans="1:17" x14ac:dyDescent="0.25">
      <c r="A4783" s="28">
        <v>2023</v>
      </c>
      <c r="B4783" s="29" t="s">
        <v>21</v>
      </c>
      <c r="C4783" s="29" t="s">
        <v>12</v>
      </c>
      <c r="D4783" s="29" t="s">
        <v>26</v>
      </c>
      <c r="E4783" s="28">
        <v>115000</v>
      </c>
      <c r="F4783" s="29" t="s">
        <v>14</v>
      </c>
      <c r="G4783" s="28">
        <v>115000</v>
      </c>
      <c r="H4783" s="29" t="s">
        <v>17</v>
      </c>
      <c r="I4783" s="28">
        <v>0</v>
      </c>
      <c r="J4783" s="29" t="s">
        <v>17</v>
      </c>
      <c r="K4783" s="29" t="s">
        <v>16</v>
      </c>
      <c r="L4783" s="29" t="str">
        <f>_xlfn.XLOOKUP($D4783,mapping!$B$2:$B$124,mapping!$A$2:$A$124,,0)</f>
        <v>Data Engineer</v>
      </c>
      <c r="M4783" s="29" t="str">
        <f>_xlfn.XLOOKUP($C4783,mapping!$J$2:$J$5,mapping!$K$2:$K$5,,0)</f>
        <v>Full-Time</v>
      </c>
      <c r="N4783" s="29" t="str">
        <f>_xlfn.XLOOKUP($B4783,mapping!$G$2:$G$5,mapping!$H$2:$H$5,,0)</f>
        <v>Senior</v>
      </c>
      <c r="O4783" s="29" t="str">
        <f>_xlfn.XLOOKUP($J4783,mapping!$D$2:$D$56,mapping!$E$2:$E$56,,0)</f>
        <v>United States</v>
      </c>
      <c r="P4783" s="29" t="str">
        <f>_xlfn.XLOOKUP($K4783,mapping!$P$2:$P$4,mapping!$Q$2:$Q$4,,0)</f>
        <v>Medium</v>
      </c>
      <c r="Q4783" s="29" t="str">
        <f>_xlfn.XLOOKUP($I4783,mapping!$M$2:$M$4,mapping!$N$2:$N$4,,0)</f>
        <v>On-site</v>
      </c>
    </row>
    <row r="4784" spans="1:17" x14ac:dyDescent="0.25">
      <c r="A4784" s="28">
        <v>2024</v>
      </c>
      <c r="B4784" s="29" t="s">
        <v>21</v>
      </c>
      <c r="C4784" s="29" t="s">
        <v>12</v>
      </c>
      <c r="D4784" s="29" t="s">
        <v>23</v>
      </c>
      <c r="E4784" s="28">
        <v>240000</v>
      </c>
      <c r="F4784" s="29" t="s">
        <v>14</v>
      </c>
      <c r="G4784" s="28">
        <v>240000</v>
      </c>
      <c r="H4784" s="29" t="s">
        <v>17</v>
      </c>
      <c r="I4784" s="28">
        <v>0</v>
      </c>
      <c r="J4784" s="29" t="s">
        <v>17</v>
      </c>
      <c r="K4784" s="29" t="s">
        <v>16</v>
      </c>
      <c r="L4784" s="29" t="str">
        <f>_xlfn.XLOOKUP($D4784,mapping!$B$2:$B$124,mapping!$A$2:$A$124,,0)</f>
        <v>Researcher</v>
      </c>
      <c r="M4784" s="29" t="str">
        <f>_xlfn.XLOOKUP($C4784,mapping!$J$2:$J$5,mapping!$K$2:$K$5,,0)</f>
        <v>Full-Time</v>
      </c>
      <c r="N4784" s="29" t="str">
        <f>_xlfn.XLOOKUP($B4784,mapping!$G$2:$G$5,mapping!$H$2:$H$5,,0)</f>
        <v>Senior</v>
      </c>
      <c r="O4784" s="29" t="str">
        <f>_xlfn.XLOOKUP($J4784,mapping!$D$2:$D$56,mapping!$E$2:$E$56,,0)</f>
        <v>United States</v>
      </c>
      <c r="P4784" s="29" t="str">
        <f>_xlfn.XLOOKUP($K4784,mapping!$P$2:$P$4,mapping!$Q$2:$Q$4,,0)</f>
        <v>Medium</v>
      </c>
      <c r="Q4784" s="29" t="str">
        <f>_xlfn.XLOOKUP($I4784,mapping!$M$2:$M$4,mapping!$N$2:$N$4,,0)</f>
        <v>On-site</v>
      </c>
    </row>
    <row r="4785" spans="1:17" x14ac:dyDescent="0.25">
      <c r="A4785" s="28">
        <v>2023</v>
      </c>
      <c r="B4785" s="29" t="s">
        <v>21</v>
      </c>
      <c r="C4785" s="29" t="s">
        <v>12</v>
      </c>
      <c r="D4785" s="29" t="s">
        <v>22</v>
      </c>
      <c r="E4785" s="28">
        <v>146600</v>
      </c>
      <c r="F4785" s="29" t="s">
        <v>14</v>
      </c>
      <c r="G4785" s="28">
        <v>146600</v>
      </c>
      <c r="H4785" s="29" t="s">
        <v>17</v>
      </c>
      <c r="I4785" s="28">
        <v>0</v>
      </c>
      <c r="J4785" s="29" t="s">
        <v>17</v>
      </c>
      <c r="K4785" s="29" t="s">
        <v>16</v>
      </c>
      <c r="L4785" s="29" t="str">
        <f>_xlfn.XLOOKUP($D4785,mapping!$B$2:$B$124,mapping!$A$2:$A$124,,0)</f>
        <v>Data Scientist</v>
      </c>
      <c r="M4785" s="29" t="str">
        <f>_xlfn.XLOOKUP($C4785,mapping!$J$2:$J$5,mapping!$K$2:$K$5,,0)</f>
        <v>Full-Time</v>
      </c>
      <c r="N4785" s="29" t="str">
        <f>_xlfn.XLOOKUP($B4785,mapping!$G$2:$G$5,mapping!$H$2:$H$5,,0)</f>
        <v>Senior</v>
      </c>
      <c r="O4785" s="29" t="str">
        <f>_xlfn.XLOOKUP($J4785,mapping!$D$2:$D$56,mapping!$E$2:$E$56,,0)</f>
        <v>United States</v>
      </c>
      <c r="P4785" s="29" t="str">
        <f>_xlfn.XLOOKUP($K4785,mapping!$P$2:$P$4,mapping!$Q$2:$Q$4,,0)</f>
        <v>Medium</v>
      </c>
      <c r="Q4785" s="29" t="str">
        <f>_xlfn.XLOOKUP($I4785,mapping!$M$2:$M$4,mapping!$N$2:$N$4,,0)</f>
        <v>On-site</v>
      </c>
    </row>
    <row r="4786" spans="1:17" x14ac:dyDescent="0.25">
      <c r="A4786" s="28">
        <v>2023</v>
      </c>
      <c r="B4786" s="29" t="s">
        <v>21</v>
      </c>
      <c r="C4786" s="29" t="s">
        <v>12</v>
      </c>
      <c r="D4786" s="29" t="s">
        <v>13</v>
      </c>
      <c r="E4786" s="28">
        <v>133000</v>
      </c>
      <c r="F4786" s="29" t="s">
        <v>14</v>
      </c>
      <c r="G4786" s="28">
        <v>133000</v>
      </c>
      <c r="H4786" s="29" t="s">
        <v>17</v>
      </c>
      <c r="I4786" s="28">
        <v>100</v>
      </c>
      <c r="J4786" s="29" t="s">
        <v>17</v>
      </c>
      <c r="K4786" s="29" t="s">
        <v>16</v>
      </c>
      <c r="L4786" s="29" t="str">
        <f>_xlfn.XLOOKUP($D4786,mapping!$B$2:$B$124,mapping!$A$2:$A$124,,0)</f>
        <v>Data Analyst</v>
      </c>
      <c r="M4786" s="29" t="str">
        <f>_xlfn.XLOOKUP($C4786,mapping!$J$2:$J$5,mapping!$K$2:$K$5,,0)</f>
        <v>Full-Time</v>
      </c>
      <c r="N4786" s="29" t="str">
        <f>_xlfn.XLOOKUP($B4786,mapping!$G$2:$G$5,mapping!$H$2:$H$5,,0)</f>
        <v>Senior</v>
      </c>
      <c r="O4786" s="29" t="str">
        <f>_xlfn.XLOOKUP($J4786,mapping!$D$2:$D$56,mapping!$E$2:$E$56,,0)</f>
        <v>United States</v>
      </c>
      <c r="P4786" s="29" t="str">
        <f>_xlfn.XLOOKUP($K4786,mapping!$P$2:$P$4,mapping!$Q$2:$Q$4,,0)</f>
        <v>Medium</v>
      </c>
      <c r="Q4786" s="29" t="str">
        <f>_xlfn.XLOOKUP($I4786,mapping!$M$2:$M$4,mapping!$N$2:$N$4,,0)</f>
        <v>Remote</v>
      </c>
    </row>
    <row r="4787" spans="1:17" x14ac:dyDescent="0.25">
      <c r="A4787" s="28">
        <v>2024</v>
      </c>
      <c r="B4787" s="29" t="s">
        <v>11</v>
      </c>
      <c r="C4787" s="29" t="s">
        <v>12</v>
      </c>
      <c r="D4787" s="29" t="s">
        <v>58</v>
      </c>
      <c r="E4787" s="28">
        <v>240000</v>
      </c>
      <c r="F4787" s="29" t="s">
        <v>14</v>
      </c>
      <c r="G4787" s="28">
        <v>240000</v>
      </c>
      <c r="H4787" s="29" t="s">
        <v>17</v>
      </c>
      <c r="I4787" s="28">
        <v>0</v>
      </c>
      <c r="J4787" s="29" t="s">
        <v>17</v>
      </c>
      <c r="K4787" s="29" t="s">
        <v>16</v>
      </c>
      <c r="L4787" s="29" t="str">
        <f>_xlfn.XLOOKUP($D4787,mapping!$B$2:$B$124,mapping!$A$2:$A$124,,0)</f>
        <v>Data Manager</v>
      </c>
      <c r="M4787" s="29" t="str">
        <f>_xlfn.XLOOKUP($C4787,mapping!$J$2:$J$5,mapping!$K$2:$K$5,,0)</f>
        <v>Full-Time</v>
      </c>
      <c r="N4787" s="29" t="str">
        <f>_xlfn.XLOOKUP($B4787,mapping!$G$2:$G$5,mapping!$H$2:$H$5,,0)</f>
        <v>Mid-Level</v>
      </c>
      <c r="O4787" s="29" t="str">
        <f>_xlfn.XLOOKUP($J4787,mapping!$D$2:$D$56,mapping!$E$2:$E$56,,0)</f>
        <v>United States</v>
      </c>
      <c r="P4787" s="29" t="str">
        <f>_xlfn.XLOOKUP($K4787,mapping!$P$2:$P$4,mapping!$Q$2:$Q$4,,0)</f>
        <v>Medium</v>
      </c>
      <c r="Q4787" s="29" t="str">
        <f>_xlfn.XLOOKUP($I4787,mapping!$M$2:$M$4,mapping!$N$2:$N$4,,0)</f>
        <v>On-site</v>
      </c>
    </row>
    <row r="4788" spans="1:17" x14ac:dyDescent="0.25">
      <c r="A4788" s="28">
        <v>2023</v>
      </c>
      <c r="B4788" s="29" t="s">
        <v>11</v>
      </c>
      <c r="C4788" s="29" t="s">
        <v>12</v>
      </c>
      <c r="D4788" s="29" t="s">
        <v>81</v>
      </c>
      <c r="E4788" s="28">
        <v>140000</v>
      </c>
      <c r="F4788" s="29" t="s">
        <v>14</v>
      </c>
      <c r="G4788" s="28">
        <v>140000</v>
      </c>
      <c r="H4788" s="29" t="s">
        <v>17</v>
      </c>
      <c r="I4788" s="28">
        <v>0</v>
      </c>
      <c r="J4788" s="29" t="s">
        <v>17</v>
      </c>
      <c r="K4788" s="29" t="s">
        <v>16</v>
      </c>
      <c r="L4788" s="29" t="str">
        <f>_xlfn.XLOOKUP($D4788,mapping!$B$2:$B$124,mapping!$A$2:$A$124,,0)</f>
        <v>Data Manager</v>
      </c>
      <c r="M4788" s="29" t="str">
        <f>_xlfn.XLOOKUP($C4788,mapping!$J$2:$J$5,mapping!$K$2:$K$5,,0)</f>
        <v>Full-Time</v>
      </c>
      <c r="N4788" s="29" t="str">
        <f>_xlfn.XLOOKUP($B4788,mapping!$G$2:$G$5,mapping!$H$2:$H$5,,0)</f>
        <v>Mid-Level</v>
      </c>
      <c r="O4788" s="29" t="str">
        <f>_xlfn.XLOOKUP($J4788,mapping!$D$2:$D$56,mapping!$E$2:$E$56,,0)</f>
        <v>United States</v>
      </c>
      <c r="P4788" s="29" t="str">
        <f>_xlfn.XLOOKUP($K4788,mapping!$P$2:$P$4,mapping!$Q$2:$Q$4,,0)</f>
        <v>Medium</v>
      </c>
      <c r="Q4788" s="29" t="str">
        <f>_xlfn.XLOOKUP($I4788,mapping!$M$2:$M$4,mapping!$N$2:$N$4,,0)</f>
        <v>On-site</v>
      </c>
    </row>
    <row r="4789" spans="1:17" x14ac:dyDescent="0.25">
      <c r="A4789" s="28">
        <v>2023</v>
      </c>
      <c r="B4789" s="29" t="s">
        <v>21</v>
      </c>
      <c r="C4789" s="29" t="s">
        <v>12</v>
      </c>
      <c r="D4789" s="29" t="s">
        <v>13</v>
      </c>
      <c r="E4789" s="28">
        <v>115000</v>
      </c>
      <c r="F4789" s="29" t="s">
        <v>14</v>
      </c>
      <c r="G4789" s="28">
        <v>115000</v>
      </c>
      <c r="H4789" s="29" t="s">
        <v>17</v>
      </c>
      <c r="I4789" s="28">
        <v>100</v>
      </c>
      <c r="J4789" s="29" t="s">
        <v>17</v>
      </c>
      <c r="K4789" s="29" t="s">
        <v>16</v>
      </c>
      <c r="L4789" s="29" t="str">
        <f>_xlfn.XLOOKUP($D4789,mapping!$B$2:$B$124,mapping!$A$2:$A$124,,0)</f>
        <v>Data Analyst</v>
      </c>
      <c r="M4789" s="29" t="str">
        <f>_xlfn.XLOOKUP($C4789,mapping!$J$2:$J$5,mapping!$K$2:$K$5,,0)</f>
        <v>Full-Time</v>
      </c>
      <c r="N4789" s="29" t="str">
        <f>_xlfn.XLOOKUP($B4789,mapping!$G$2:$G$5,mapping!$H$2:$H$5,,0)</f>
        <v>Senior</v>
      </c>
      <c r="O4789" s="29" t="str">
        <f>_xlfn.XLOOKUP($J4789,mapping!$D$2:$D$56,mapping!$E$2:$E$56,,0)</f>
        <v>United States</v>
      </c>
      <c r="P4789" s="29" t="str">
        <f>_xlfn.XLOOKUP($K4789,mapping!$P$2:$P$4,mapping!$Q$2:$Q$4,,0)</f>
        <v>Medium</v>
      </c>
      <c r="Q4789" s="29" t="str">
        <f>_xlfn.XLOOKUP($I4789,mapping!$M$2:$M$4,mapping!$N$2:$N$4,,0)</f>
        <v>Remote</v>
      </c>
    </row>
    <row r="4790" spans="1:17" x14ac:dyDescent="0.25">
      <c r="A4790" s="28">
        <v>2023</v>
      </c>
      <c r="B4790" s="29" t="s">
        <v>21</v>
      </c>
      <c r="C4790" s="29" t="s">
        <v>12</v>
      </c>
      <c r="D4790" s="29" t="s">
        <v>13</v>
      </c>
      <c r="E4790" s="28">
        <v>103200</v>
      </c>
      <c r="F4790" s="29" t="s">
        <v>14</v>
      </c>
      <c r="G4790" s="28">
        <v>103200</v>
      </c>
      <c r="H4790" s="29" t="s">
        <v>17</v>
      </c>
      <c r="I4790" s="28">
        <v>0</v>
      </c>
      <c r="J4790" s="29" t="s">
        <v>17</v>
      </c>
      <c r="K4790" s="29" t="s">
        <v>16</v>
      </c>
      <c r="L4790" s="29" t="str">
        <f>_xlfn.XLOOKUP($D4790,mapping!$B$2:$B$124,mapping!$A$2:$A$124,,0)</f>
        <v>Data Analyst</v>
      </c>
      <c r="M4790" s="29" t="str">
        <f>_xlfn.XLOOKUP($C4790,mapping!$J$2:$J$5,mapping!$K$2:$K$5,,0)</f>
        <v>Full-Time</v>
      </c>
      <c r="N4790" s="29" t="str">
        <f>_xlfn.XLOOKUP($B4790,mapping!$G$2:$G$5,mapping!$H$2:$H$5,,0)</f>
        <v>Senior</v>
      </c>
      <c r="O4790" s="29" t="str">
        <f>_xlfn.XLOOKUP($J4790,mapping!$D$2:$D$56,mapping!$E$2:$E$56,,0)</f>
        <v>United States</v>
      </c>
      <c r="P4790" s="29" t="str">
        <f>_xlfn.XLOOKUP($K4790,mapping!$P$2:$P$4,mapping!$Q$2:$Q$4,,0)</f>
        <v>Medium</v>
      </c>
      <c r="Q4790" s="29" t="str">
        <f>_xlfn.XLOOKUP($I4790,mapping!$M$2:$M$4,mapping!$N$2:$N$4,,0)</f>
        <v>On-site</v>
      </c>
    </row>
    <row r="4791" spans="1:17" x14ac:dyDescent="0.25">
      <c r="A4791" s="28">
        <v>2024</v>
      </c>
      <c r="B4791" s="29" t="s">
        <v>21</v>
      </c>
      <c r="C4791" s="29" t="s">
        <v>12</v>
      </c>
      <c r="D4791" s="29" t="s">
        <v>34</v>
      </c>
      <c r="E4791" s="28">
        <v>360000</v>
      </c>
      <c r="F4791" s="29" t="s">
        <v>14</v>
      </c>
      <c r="G4791" s="28">
        <v>360000</v>
      </c>
      <c r="H4791" s="29" t="s">
        <v>17</v>
      </c>
      <c r="I4791" s="28">
        <v>0</v>
      </c>
      <c r="J4791" s="29" t="s">
        <v>17</v>
      </c>
      <c r="K4791" s="29" t="s">
        <v>16</v>
      </c>
      <c r="L4791" s="29" t="str">
        <f>_xlfn.XLOOKUP($D4791,mapping!$B$2:$B$124,mapping!$A$2:$A$124,,0)</f>
        <v>Researcher</v>
      </c>
      <c r="M4791" s="29" t="str">
        <f>_xlfn.XLOOKUP($C4791,mapping!$J$2:$J$5,mapping!$K$2:$K$5,,0)</f>
        <v>Full-Time</v>
      </c>
      <c r="N4791" s="29" t="str">
        <f>_xlfn.XLOOKUP($B4791,mapping!$G$2:$G$5,mapping!$H$2:$H$5,,0)</f>
        <v>Senior</v>
      </c>
      <c r="O4791" s="29" t="str">
        <f>_xlfn.XLOOKUP($J4791,mapping!$D$2:$D$56,mapping!$E$2:$E$56,,0)</f>
        <v>United States</v>
      </c>
      <c r="P4791" s="29" t="str">
        <f>_xlfn.XLOOKUP($K4791,mapping!$P$2:$P$4,mapping!$Q$2:$Q$4,,0)</f>
        <v>Medium</v>
      </c>
      <c r="Q4791" s="29" t="str">
        <f>_xlfn.XLOOKUP($I4791,mapping!$M$2:$M$4,mapping!$N$2:$N$4,,0)</f>
        <v>On-site</v>
      </c>
    </row>
    <row r="4792" spans="1:17" x14ac:dyDescent="0.25">
      <c r="A4792" s="28">
        <v>2024</v>
      </c>
      <c r="B4792" s="29" t="s">
        <v>11</v>
      </c>
      <c r="C4792" s="29" t="s">
        <v>12</v>
      </c>
      <c r="D4792" s="29" t="s">
        <v>22</v>
      </c>
      <c r="E4792" s="28">
        <v>130000</v>
      </c>
      <c r="F4792" s="29" t="s">
        <v>14</v>
      </c>
      <c r="G4792" s="28">
        <v>130000</v>
      </c>
      <c r="H4792" s="29" t="s">
        <v>17</v>
      </c>
      <c r="I4792" s="28">
        <v>0</v>
      </c>
      <c r="J4792" s="29" t="s">
        <v>17</v>
      </c>
      <c r="K4792" s="29" t="s">
        <v>16</v>
      </c>
      <c r="L4792" s="29" t="str">
        <f>_xlfn.XLOOKUP($D4792,mapping!$B$2:$B$124,mapping!$A$2:$A$124,,0)</f>
        <v>Data Scientist</v>
      </c>
      <c r="M4792" s="29" t="str">
        <f>_xlfn.XLOOKUP($C4792,mapping!$J$2:$J$5,mapping!$K$2:$K$5,,0)</f>
        <v>Full-Time</v>
      </c>
      <c r="N4792" s="29" t="str">
        <f>_xlfn.XLOOKUP($B4792,mapping!$G$2:$G$5,mapping!$H$2:$H$5,,0)</f>
        <v>Mid-Level</v>
      </c>
      <c r="O4792" s="29" t="str">
        <f>_xlfn.XLOOKUP($J4792,mapping!$D$2:$D$56,mapping!$E$2:$E$56,,0)</f>
        <v>United States</v>
      </c>
      <c r="P4792" s="29" t="str">
        <f>_xlfn.XLOOKUP($K4792,mapping!$P$2:$P$4,mapping!$Q$2:$Q$4,,0)</f>
        <v>Medium</v>
      </c>
      <c r="Q4792" s="29" t="str">
        <f>_xlfn.XLOOKUP($I4792,mapping!$M$2:$M$4,mapping!$N$2:$N$4,,0)</f>
        <v>On-site</v>
      </c>
    </row>
    <row r="4793" spans="1:17" x14ac:dyDescent="0.25">
      <c r="A4793" s="28">
        <v>2023</v>
      </c>
      <c r="B4793" s="29" t="s">
        <v>21</v>
      </c>
      <c r="C4793" s="29" t="s">
        <v>12</v>
      </c>
      <c r="D4793" s="29" t="s">
        <v>31</v>
      </c>
      <c r="E4793" s="28">
        <v>275300</v>
      </c>
      <c r="F4793" s="29" t="s">
        <v>14</v>
      </c>
      <c r="G4793" s="28">
        <v>275300</v>
      </c>
      <c r="H4793" s="29" t="s">
        <v>17</v>
      </c>
      <c r="I4793" s="28">
        <v>100</v>
      </c>
      <c r="J4793" s="29" t="s">
        <v>17</v>
      </c>
      <c r="K4793" s="29" t="s">
        <v>16</v>
      </c>
      <c r="L4793" s="29" t="str">
        <f>_xlfn.XLOOKUP($D4793,mapping!$B$2:$B$124,mapping!$A$2:$A$124,,0)</f>
        <v>Analytics Engineer</v>
      </c>
      <c r="M4793" s="29" t="str">
        <f>_xlfn.XLOOKUP($C4793,mapping!$J$2:$J$5,mapping!$K$2:$K$5,,0)</f>
        <v>Full-Time</v>
      </c>
      <c r="N4793" s="29" t="str">
        <f>_xlfn.XLOOKUP($B4793,mapping!$G$2:$G$5,mapping!$H$2:$H$5,,0)</f>
        <v>Senior</v>
      </c>
      <c r="O4793" s="29" t="str">
        <f>_xlfn.XLOOKUP($J4793,mapping!$D$2:$D$56,mapping!$E$2:$E$56,,0)</f>
        <v>United States</v>
      </c>
      <c r="P4793" s="29" t="str">
        <f>_xlfn.XLOOKUP($K4793,mapping!$P$2:$P$4,mapping!$Q$2:$Q$4,,0)</f>
        <v>Medium</v>
      </c>
      <c r="Q4793" s="29" t="str">
        <f>_xlfn.XLOOKUP($I4793,mapping!$M$2:$M$4,mapping!$N$2:$N$4,,0)</f>
        <v>Remote</v>
      </c>
    </row>
    <row r="4794" spans="1:17" x14ac:dyDescent="0.25">
      <c r="A4794" s="28">
        <v>2021</v>
      </c>
      <c r="B4794" s="29" t="s">
        <v>11</v>
      </c>
      <c r="C4794" s="29" t="s">
        <v>12</v>
      </c>
      <c r="D4794" s="29" t="s">
        <v>22</v>
      </c>
      <c r="E4794" s="28">
        <v>109000</v>
      </c>
      <c r="F4794" s="29" t="s">
        <v>14</v>
      </c>
      <c r="G4794" s="28">
        <v>109000</v>
      </c>
      <c r="H4794" s="29" t="s">
        <v>17</v>
      </c>
      <c r="I4794" s="28">
        <v>50</v>
      </c>
      <c r="J4794" s="29" t="s">
        <v>17</v>
      </c>
      <c r="K4794" s="29" t="s">
        <v>33</v>
      </c>
      <c r="L4794" s="29" t="str">
        <f>_xlfn.XLOOKUP($D4794,mapping!$B$2:$B$124,mapping!$A$2:$A$124,,0)</f>
        <v>Data Scientist</v>
      </c>
      <c r="M4794" s="29" t="str">
        <f>_xlfn.XLOOKUP($C4794,mapping!$J$2:$J$5,mapping!$K$2:$K$5,,0)</f>
        <v>Full-Time</v>
      </c>
      <c r="N4794" s="29" t="str">
        <f>_xlfn.XLOOKUP($B4794,mapping!$G$2:$G$5,mapping!$H$2:$H$5,,0)</f>
        <v>Mid-Level</v>
      </c>
      <c r="O4794" s="29" t="str">
        <f>_xlfn.XLOOKUP($J4794,mapping!$D$2:$D$56,mapping!$E$2:$E$56,,0)</f>
        <v>United States</v>
      </c>
      <c r="P4794" s="29" t="str">
        <f>_xlfn.XLOOKUP($K4794,mapping!$P$2:$P$4,mapping!$Q$2:$Q$4,,0)</f>
        <v>Large</v>
      </c>
      <c r="Q4794" s="29" t="str">
        <f>_xlfn.XLOOKUP($I4794,mapping!$M$2:$M$4,mapping!$N$2:$N$4,,0)</f>
        <v>Hybrid</v>
      </c>
    </row>
    <row r="4795" spans="1:17" x14ac:dyDescent="0.25">
      <c r="A4795" s="28">
        <v>2023</v>
      </c>
      <c r="B4795" s="29" t="s">
        <v>21</v>
      </c>
      <c r="C4795" s="29" t="s">
        <v>12</v>
      </c>
      <c r="D4795" s="29" t="s">
        <v>69</v>
      </c>
      <c r="E4795" s="28">
        <v>82500</v>
      </c>
      <c r="F4795" s="29" t="s">
        <v>14</v>
      </c>
      <c r="G4795" s="28">
        <v>82500</v>
      </c>
      <c r="H4795" s="29" t="s">
        <v>17</v>
      </c>
      <c r="I4795" s="28">
        <v>100</v>
      </c>
      <c r="J4795" s="29" t="s">
        <v>17</v>
      </c>
      <c r="K4795" s="29" t="s">
        <v>16</v>
      </c>
      <c r="L4795" s="29" t="str">
        <f>_xlfn.XLOOKUP($D4795,mapping!$B$2:$B$124,mapping!$A$2:$A$124,,0)</f>
        <v>Data Manager</v>
      </c>
      <c r="M4795" s="29" t="str">
        <f>_xlfn.XLOOKUP($C4795,mapping!$J$2:$J$5,mapping!$K$2:$K$5,,0)</f>
        <v>Full-Time</v>
      </c>
      <c r="N4795" s="29" t="str">
        <f>_xlfn.XLOOKUP($B4795,mapping!$G$2:$G$5,mapping!$H$2:$H$5,,0)</f>
        <v>Senior</v>
      </c>
      <c r="O4795" s="29" t="str">
        <f>_xlfn.XLOOKUP($J4795,mapping!$D$2:$D$56,mapping!$E$2:$E$56,,0)</f>
        <v>United States</v>
      </c>
      <c r="P4795" s="29" t="str">
        <f>_xlfn.XLOOKUP($K4795,mapping!$P$2:$P$4,mapping!$Q$2:$Q$4,,0)</f>
        <v>Medium</v>
      </c>
      <c r="Q4795" s="29" t="str">
        <f>_xlfn.XLOOKUP($I4795,mapping!$M$2:$M$4,mapping!$N$2:$N$4,,0)</f>
        <v>Remote</v>
      </c>
    </row>
    <row r="4796" spans="1:17" x14ac:dyDescent="0.25">
      <c r="A4796" s="28">
        <v>2023</v>
      </c>
      <c r="B4796" s="29" t="s">
        <v>21</v>
      </c>
      <c r="C4796" s="29" t="s">
        <v>12</v>
      </c>
      <c r="D4796" s="29" t="s">
        <v>39</v>
      </c>
      <c r="E4796" s="28">
        <v>192000</v>
      </c>
      <c r="F4796" s="29" t="s">
        <v>14</v>
      </c>
      <c r="G4796" s="28">
        <v>192000</v>
      </c>
      <c r="H4796" s="29" t="s">
        <v>17</v>
      </c>
      <c r="I4796" s="28">
        <v>100</v>
      </c>
      <c r="J4796" s="29" t="s">
        <v>17</v>
      </c>
      <c r="K4796" s="29" t="s">
        <v>16</v>
      </c>
      <c r="L4796" s="29" t="str">
        <f>_xlfn.XLOOKUP($D4796,mapping!$B$2:$B$124,mapping!$A$2:$A$124,,0)</f>
        <v>Machine Learning Engineer</v>
      </c>
      <c r="M4796" s="29" t="str">
        <f>_xlfn.XLOOKUP($C4796,mapping!$J$2:$J$5,mapping!$K$2:$K$5,,0)</f>
        <v>Full-Time</v>
      </c>
      <c r="N4796" s="29" t="str">
        <f>_xlfn.XLOOKUP($B4796,mapping!$G$2:$G$5,mapping!$H$2:$H$5,,0)</f>
        <v>Senior</v>
      </c>
      <c r="O4796" s="29" t="str">
        <f>_xlfn.XLOOKUP($J4796,mapping!$D$2:$D$56,mapping!$E$2:$E$56,,0)</f>
        <v>United States</v>
      </c>
      <c r="P4796" s="29" t="str">
        <f>_xlfn.XLOOKUP($K4796,mapping!$P$2:$P$4,mapping!$Q$2:$Q$4,,0)</f>
        <v>Medium</v>
      </c>
      <c r="Q4796" s="29" t="str">
        <f>_xlfn.XLOOKUP($I4796,mapping!$M$2:$M$4,mapping!$N$2:$N$4,,0)</f>
        <v>Remote</v>
      </c>
    </row>
    <row r="4797" spans="1:17" x14ac:dyDescent="0.25">
      <c r="A4797" s="28">
        <v>2024</v>
      </c>
      <c r="B4797" s="29" t="s">
        <v>11</v>
      </c>
      <c r="C4797" s="29" t="s">
        <v>12</v>
      </c>
      <c r="D4797" s="29" t="s">
        <v>59</v>
      </c>
      <c r="E4797" s="28">
        <v>88000</v>
      </c>
      <c r="F4797" s="29" t="s">
        <v>14</v>
      </c>
      <c r="G4797" s="28">
        <v>88000</v>
      </c>
      <c r="H4797" s="29" t="s">
        <v>17</v>
      </c>
      <c r="I4797" s="28">
        <v>0</v>
      </c>
      <c r="J4797" s="29" t="s">
        <v>17</v>
      </c>
      <c r="K4797" s="29" t="s">
        <v>16</v>
      </c>
      <c r="L4797" s="29" t="str">
        <f>_xlfn.XLOOKUP($D4797,mapping!$B$2:$B$124,mapping!$A$2:$A$124,,0)</f>
        <v>Data Specialist</v>
      </c>
      <c r="M4797" s="29" t="str">
        <f>_xlfn.XLOOKUP($C4797,mapping!$J$2:$J$5,mapping!$K$2:$K$5,,0)</f>
        <v>Full-Time</v>
      </c>
      <c r="N4797" s="29" t="str">
        <f>_xlfn.XLOOKUP($B4797,mapping!$G$2:$G$5,mapping!$H$2:$H$5,,0)</f>
        <v>Mid-Level</v>
      </c>
      <c r="O4797" s="29" t="str">
        <f>_xlfn.XLOOKUP($J4797,mapping!$D$2:$D$56,mapping!$E$2:$E$56,,0)</f>
        <v>United States</v>
      </c>
      <c r="P4797" s="29" t="str">
        <f>_xlfn.XLOOKUP($K4797,mapping!$P$2:$P$4,mapping!$Q$2:$Q$4,,0)</f>
        <v>Medium</v>
      </c>
      <c r="Q4797" s="29" t="str">
        <f>_xlfn.XLOOKUP($I4797,mapping!$M$2:$M$4,mapping!$N$2:$N$4,,0)</f>
        <v>On-site</v>
      </c>
    </row>
    <row r="4798" spans="1:17" x14ac:dyDescent="0.25">
      <c r="A4798" s="28">
        <v>2024</v>
      </c>
      <c r="B4798" s="29" t="s">
        <v>21</v>
      </c>
      <c r="C4798" s="29" t="s">
        <v>12</v>
      </c>
      <c r="D4798" s="29" t="s">
        <v>26</v>
      </c>
      <c r="E4798" s="28">
        <v>194500</v>
      </c>
      <c r="F4798" s="29" t="s">
        <v>14</v>
      </c>
      <c r="G4798" s="28">
        <v>194500</v>
      </c>
      <c r="H4798" s="29" t="s">
        <v>17</v>
      </c>
      <c r="I4798" s="28">
        <v>0</v>
      </c>
      <c r="J4798" s="29" t="s">
        <v>17</v>
      </c>
      <c r="K4798" s="29" t="s">
        <v>16</v>
      </c>
      <c r="L4798" s="29" t="str">
        <f>_xlfn.XLOOKUP($D4798,mapping!$B$2:$B$124,mapping!$A$2:$A$124,,0)</f>
        <v>Data Engineer</v>
      </c>
      <c r="M4798" s="29" t="str">
        <f>_xlfn.XLOOKUP($C4798,mapping!$J$2:$J$5,mapping!$K$2:$K$5,,0)</f>
        <v>Full-Time</v>
      </c>
      <c r="N4798" s="29" t="str">
        <f>_xlfn.XLOOKUP($B4798,mapping!$G$2:$G$5,mapping!$H$2:$H$5,,0)</f>
        <v>Senior</v>
      </c>
      <c r="O4798" s="29" t="str">
        <f>_xlfn.XLOOKUP($J4798,mapping!$D$2:$D$56,mapping!$E$2:$E$56,,0)</f>
        <v>United States</v>
      </c>
      <c r="P4798" s="29" t="str">
        <f>_xlfn.XLOOKUP($K4798,mapping!$P$2:$P$4,mapping!$Q$2:$Q$4,,0)</f>
        <v>Medium</v>
      </c>
      <c r="Q4798" s="29" t="str">
        <f>_xlfn.XLOOKUP($I4798,mapping!$M$2:$M$4,mapping!$N$2:$N$4,,0)</f>
        <v>On-site</v>
      </c>
    </row>
    <row r="4799" spans="1:17" x14ac:dyDescent="0.25">
      <c r="A4799" s="28">
        <v>2023</v>
      </c>
      <c r="B4799" s="29" t="s">
        <v>21</v>
      </c>
      <c r="C4799" s="29" t="s">
        <v>12</v>
      </c>
      <c r="D4799" s="29" t="s">
        <v>18</v>
      </c>
      <c r="E4799" s="28">
        <v>192000</v>
      </c>
      <c r="F4799" s="29" t="s">
        <v>14</v>
      </c>
      <c r="G4799" s="28">
        <v>192000</v>
      </c>
      <c r="H4799" s="29" t="s">
        <v>17</v>
      </c>
      <c r="I4799" s="28">
        <v>100</v>
      </c>
      <c r="J4799" s="29" t="s">
        <v>17</v>
      </c>
      <c r="K4799" s="29" t="s">
        <v>16</v>
      </c>
      <c r="L4799" s="29" t="str">
        <f>_xlfn.XLOOKUP($D4799,mapping!$B$2:$B$124,mapping!$A$2:$A$124,,0)</f>
        <v>Machine Learning Engineer</v>
      </c>
      <c r="M4799" s="29" t="str">
        <f>_xlfn.XLOOKUP($C4799,mapping!$J$2:$J$5,mapping!$K$2:$K$5,,0)</f>
        <v>Full-Time</v>
      </c>
      <c r="N4799" s="29" t="str">
        <f>_xlfn.XLOOKUP($B4799,mapping!$G$2:$G$5,mapping!$H$2:$H$5,,0)</f>
        <v>Senior</v>
      </c>
      <c r="O4799" s="29" t="str">
        <f>_xlfn.XLOOKUP($J4799,mapping!$D$2:$D$56,mapping!$E$2:$E$56,,0)</f>
        <v>United States</v>
      </c>
      <c r="P4799" s="29" t="str">
        <f>_xlfn.XLOOKUP($K4799,mapping!$P$2:$P$4,mapping!$Q$2:$Q$4,,0)</f>
        <v>Medium</v>
      </c>
      <c r="Q4799" s="29" t="str">
        <f>_xlfn.XLOOKUP($I4799,mapping!$M$2:$M$4,mapping!$N$2:$N$4,,0)</f>
        <v>Remote</v>
      </c>
    </row>
    <row r="4800" spans="1:17" x14ac:dyDescent="0.25">
      <c r="A4800" s="28">
        <v>2023</v>
      </c>
      <c r="B4800" s="29" t="s">
        <v>21</v>
      </c>
      <c r="C4800" s="29" t="s">
        <v>12</v>
      </c>
      <c r="D4800" s="29" t="s">
        <v>92</v>
      </c>
      <c r="E4800" s="28">
        <v>100000</v>
      </c>
      <c r="F4800" s="29" t="s">
        <v>14</v>
      </c>
      <c r="G4800" s="28">
        <v>100000</v>
      </c>
      <c r="H4800" s="29" t="s">
        <v>17</v>
      </c>
      <c r="I4800" s="28">
        <v>0</v>
      </c>
      <c r="J4800" s="29" t="s">
        <v>17</v>
      </c>
      <c r="K4800" s="29" t="s">
        <v>16</v>
      </c>
      <c r="L4800" s="29" t="str">
        <f>_xlfn.XLOOKUP($D4800,mapping!$B$2:$B$124,mapping!$A$2:$A$124,,0)</f>
        <v>Data Scientist</v>
      </c>
      <c r="M4800" s="29" t="str">
        <f>_xlfn.XLOOKUP($C4800,mapping!$J$2:$J$5,mapping!$K$2:$K$5,,0)</f>
        <v>Full-Time</v>
      </c>
      <c r="N4800" s="29" t="str">
        <f>_xlfn.XLOOKUP($B4800,mapping!$G$2:$G$5,mapping!$H$2:$H$5,,0)</f>
        <v>Senior</v>
      </c>
      <c r="O4800" s="29" t="str">
        <f>_xlfn.XLOOKUP($J4800,mapping!$D$2:$D$56,mapping!$E$2:$E$56,,0)</f>
        <v>United States</v>
      </c>
      <c r="P4800" s="29" t="str">
        <f>_xlfn.XLOOKUP($K4800,mapping!$P$2:$P$4,mapping!$Q$2:$Q$4,,0)</f>
        <v>Medium</v>
      </c>
      <c r="Q4800" s="29" t="str">
        <f>_xlfn.XLOOKUP($I4800,mapping!$M$2:$M$4,mapping!$N$2:$N$4,,0)</f>
        <v>On-site</v>
      </c>
    </row>
    <row r="4801" spans="1:17" x14ac:dyDescent="0.25">
      <c r="A4801" s="28">
        <v>2024</v>
      </c>
      <c r="B4801" s="29" t="s">
        <v>21</v>
      </c>
      <c r="C4801" s="29" t="s">
        <v>12</v>
      </c>
      <c r="D4801" s="29" t="s">
        <v>13</v>
      </c>
      <c r="E4801" s="28">
        <v>107000</v>
      </c>
      <c r="F4801" s="29" t="s">
        <v>14</v>
      </c>
      <c r="G4801" s="28">
        <v>107000</v>
      </c>
      <c r="H4801" s="29" t="s">
        <v>45</v>
      </c>
      <c r="I4801" s="28">
        <v>0</v>
      </c>
      <c r="J4801" s="29" t="s">
        <v>45</v>
      </c>
      <c r="K4801" s="29" t="s">
        <v>16</v>
      </c>
      <c r="L4801" s="29" t="str">
        <f>_xlfn.XLOOKUP($D4801,mapping!$B$2:$B$124,mapping!$A$2:$A$124,,0)</f>
        <v>Data Analyst</v>
      </c>
      <c r="M4801" s="29" t="str">
        <f>_xlfn.XLOOKUP($C4801,mapping!$J$2:$J$5,mapping!$K$2:$K$5,,0)</f>
        <v>Full-Time</v>
      </c>
      <c r="N4801" s="29" t="str">
        <f>_xlfn.XLOOKUP($B4801,mapping!$G$2:$G$5,mapping!$H$2:$H$5,,0)</f>
        <v>Senior</v>
      </c>
      <c r="O4801" s="29" t="str">
        <f>_xlfn.XLOOKUP($J4801,mapping!$D$2:$D$56,mapping!$E$2:$E$56,,0)</f>
        <v>Canada</v>
      </c>
      <c r="P4801" s="29" t="str">
        <f>_xlfn.XLOOKUP($K4801,mapping!$P$2:$P$4,mapping!$Q$2:$Q$4,,0)</f>
        <v>Medium</v>
      </c>
      <c r="Q4801" s="29" t="str">
        <f>_xlfn.XLOOKUP($I4801,mapping!$M$2:$M$4,mapping!$N$2:$N$4,,0)</f>
        <v>On-site</v>
      </c>
    </row>
    <row r="4802" spans="1:17" x14ac:dyDescent="0.25">
      <c r="A4802" s="28">
        <v>2024</v>
      </c>
      <c r="B4802" s="29" t="s">
        <v>11</v>
      </c>
      <c r="C4802" s="29" t="s">
        <v>12</v>
      </c>
      <c r="D4802" s="29" t="s">
        <v>22</v>
      </c>
      <c r="E4802" s="28">
        <v>90000</v>
      </c>
      <c r="F4802" s="29" t="s">
        <v>14</v>
      </c>
      <c r="G4802" s="28">
        <v>90000</v>
      </c>
      <c r="H4802" s="29" t="s">
        <v>17</v>
      </c>
      <c r="I4802" s="28">
        <v>100</v>
      </c>
      <c r="J4802" s="29" t="s">
        <v>17</v>
      </c>
      <c r="K4802" s="29" t="s">
        <v>16</v>
      </c>
      <c r="L4802" s="29" t="str">
        <f>_xlfn.XLOOKUP($D4802,mapping!$B$2:$B$124,mapping!$A$2:$A$124,,0)</f>
        <v>Data Scientist</v>
      </c>
      <c r="M4802" s="29" t="str">
        <f>_xlfn.XLOOKUP($C4802,mapping!$J$2:$J$5,mapping!$K$2:$K$5,,0)</f>
        <v>Full-Time</v>
      </c>
      <c r="N4802" s="29" t="str">
        <f>_xlfn.XLOOKUP($B4802,mapping!$G$2:$G$5,mapping!$H$2:$H$5,,0)</f>
        <v>Mid-Level</v>
      </c>
      <c r="O4802" s="29" t="str">
        <f>_xlfn.XLOOKUP($J4802,mapping!$D$2:$D$56,mapping!$E$2:$E$56,,0)</f>
        <v>United States</v>
      </c>
      <c r="P4802" s="29" t="str">
        <f>_xlfn.XLOOKUP($K4802,mapping!$P$2:$P$4,mapping!$Q$2:$Q$4,,0)</f>
        <v>Medium</v>
      </c>
      <c r="Q4802" s="29" t="str">
        <f>_xlfn.XLOOKUP($I4802,mapping!$M$2:$M$4,mapping!$N$2:$N$4,,0)</f>
        <v>Remote</v>
      </c>
    </row>
    <row r="4803" spans="1:17" x14ac:dyDescent="0.25">
      <c r="A4803" s="28">
        <v>2023</v>
      </c>
      <c r="B4803" s="29" t="s">
        <v>21</v>
      </c>
      <c r="C4803" s="29" t="s">
        <v>12</v>
      </c>
      <c r="D4803" s="29" t="s">
        <v>18</v>
      </c>
      <c r="E4803" s="28">
        <v>234000</v>
      </c>
      <c r="F4803" s="29" t="s">
        <v>14</v>
      </c>
      <c r="G4803" s="28">
        <v>234000</v>
      </c>
      <c r="H4803" s="29" t="s">
        <v>17</v>
      </c>
      <c r="I4803" s="28">
        <v>100</v>
      </c>
      <c r="J4803" s="29" t="s">
        <v>17</v>
      </c>
      <c r="K4803" s="29" t="s">
        <v>16</v>
      </c>
      <c r="L4803" s="29" t="str">
        <f>_xlfn.XLOOKUP($D4803,mapping!$B$2:$B$124,mapping!$A$2:$A$124,,0)</f>
        <v>Machine Learning Engineer</v>
      </c>
      <c r="M4803" s="29" t="str">
        <f>_xlfn.XLOOKUP($C4803,mapping!$J$2:$J$5,mapping!$K$2:$K$5,,0)</f>
        <v>Full-Time</v>
      </c>
      <c r="N4803" s="29" t="str">
        <f>_xlfn.XLOOKUP($B4803,mapping!$G$2:$G$5,mapping!$H$2:$H$5,,0)</f>
        <v>Senior</v>
      </c>
      <c r="O4803" s="29" t="str">
        <f>_xlfn.XLOOKUP($J4803,mapping!$D$2:$D$56,mapping!$E$2:$E$56,,0)</f>
        <v>United States</v>
      </c>
      <c r="P4803" s="29" t="str">
        <f>_xlfn.XLOOKUP($K4803,mapping!$P$2:$P$4,mapping!$Q$2:$Q$4,,0)</f>
        <v>Medium</v>
      </c>
      <c r="Q4803" s="29" t="str">
        <f>_xlfn.XLOOKUP($I4803,mapping!$M$2:$M$4,mapping!$N$2:$N$4,,0)</f>
        <v>Remote</v>
      </c>
    </row>
    <row r="4804" spans="1:17" x14ac:dyDescent="0.25">
      <c r="A4804" s="28">
        <v>2023</v>
      </c>
      <c r="B4804" s="29" t="s">
        <v>21</v>
      </c>
      <c r="C4804" s="29" t="s">
        <v>12</v>
      </c>
      <c r="D4804" s="29" t="s">
        <v>13</v>
      </c>
      <c r="E4804" s="28">
        <v>74400</v>
      </c>
      <c r="F4804" s="29" t="s">
        <v>14</v>
      </c>
      <c r="G4804" s="28">
        <v>74400</v>
      </c>
      <c r="H4804" s="29" t="s">
        <v>17</v>
      </c>
      <c r="I4804" s="28">
        <v>100</v>
      </c>
      <c r="J4804" s="29" t="s">
        <v>17</v>
      </c>
      <c r="K4804" s="29" t="s">
        <v>16</v>
      </c>
      <c r="L4804" s="29" t="str">
        <f>_xlfn.XLOOKUP($D4804,mapping!$B$2:$B$124,mapping!$A$2:$A$124,,0)</f>
        <v>Data Analyst</v>
      </c>
      <c r="M4804" s="29" t="str">
        <f>_xlfn.XLOOKUP($C4804,mapping!$J$2:$J$5,mapping!$K$2:$K$5,,0)</f>
        <v>Full-Time</v>
      </c>
      <c r="N4804" s="29" t="str">
        <f>_xlfn.XLOOKUP($B4804,mapping!$G$2:$G$5,mapping!$H$2:$H$5,,0)</f>
        <v>Senior</v>
      </c>
      <c r="O4804" s="29" t="str">
        <f>_xlfn.XLOOKUP($J4804,mapping!$D$2:$D$56,mapping!$E$2:$E$56,,0)</f>
        <v>United States</v>
      </c>
      <c r="P4804" s="29" t="str">
        <f>_xlfn.XLOOKUP($K4804,mapping!$P$2:$P$4,mapping!$Q$2:$Q$4,,0)</f>
        <v>Medium</v>
      </c>
      <c r="Q4804" s="29" t="str">
        <f>_xlfn.XLOOKUP($I4804,mapping!$M$2:$M$4,mapping!$N$2:$N$4,,0)</f>
        <v>Remote</v>
      </c>
    </row>
    <row r="4805" spans="1:17" x14ac:dyDescent="0.25">
      <c r="A4805" s="28">
        <v>2023</v>
      </c>
      <c r="B4805" s="29" t="s">
        <v>11</v>
      </c>
      <c r="C4805" s="29" t="s">
        <v>12</v>
      </c>
      <c r="D4805" s="29" t="s">
        <v>26</v>
      </c>
      <c r="E4805" s="28">
        <v>136000</v>
      </c>
      <c r="F4805" s="29" t="s">
        <v>14</v>
      </c>
      <c r="G4805" s="28">
        <v>136000</v>
      </c>
      <c r="H4805" s="29" t="s">
        <v>17</v>
      </c>
      <c r="I4805" s="28">
        <v>100</v>
      </c>
      <c r="J4805" s="29" t="s">
        <v>17</v>
      </c>
      <c r="K4805" s="29" t="s">
        <v>16</v>
      </c>
      <c r="L4805" s="29" t="str">
        <f>_xlfn.XLOOKUP($D4805,mapping!$B$2:$B$124,mapping!$A$2:$A$124,,0)</f>
        <v>Data Engineer</v>
      </c>
      <c r="M4805" s="29" t="str">
        <f>_xlfn.XLOOKUP($C4805,mapping!$J$2:$J$5,mapping!$K$2:$K$5,,0)</f>
        <v>Full-Time</v>
      </c>
      <c r="N4805" s="29" t="str">
        <f>_xlfn.XLOOKUP($B4805,mapping!$G$2:$G$5,mapping!$H$2:$H$5,,0)</f>
        <v>Mid-Level</v>
      </c>
      <c r="O4805" s="29" t="str">
        <f>_xlfn.XLOOKUP($J4805,mapping!$D$2:$D$56,mapping!$E$2:$E$56,,0)</f>
        <v>United States</v>
      </c>
      <c r="P4805" s="29" t="str">
        <f>_xlfn.XLOOKUP($K4805,mapping!$P$2:$P$4,mapping!$Q$2:$Q$4,,0)</f>
        <v>Medium</v>
      </c>
      <c r="Q4805" s="29" t="str">
        <f>_xlfn.XLOOKUP($I4805,mapping!$M$2:$M$4,mapping!$N$2:$N$4,,0)</f>
        <v>Remote</v>
      </c>
    </row>
    <row r="4806" spans="1:17" x14ac:dyDescent="0.25">
      <c r="A4806" s="28">
        <v>2023</v>
      </c>
      <c r="B4806" s="29" t="s">
        <v>21</v>
      </c>
      <c r="C4806" s="29" t="s">
        <v>12</v>
      </c>
      <c r="D4806" s="29" t="s">
        <v>66</v>
      </c>
      <c r="E4806" s="28">
        <v>235000</v>
      </c>
      <c r="F4806" s="29" t="s">
        <v>14</v>
      </c>
      <c r="G4806" s="28">
        <v>235000</v>
      </c>
      <c r="H4806" s="29" t="s">
        <v>17</v>
      </c>
      <c r="I4806" s="28">
        <v>0</v>
      </c>
      <c r="J4806" s="29" t="s">
        <v>17</v>
      </c>
      <c r="K4806" s="29" t="s">
        <v>16</v>
      </c>
      <c r="L4806" s="29" t="str">
        <f>_xlfn.XLOOKUP($D4806,mapping!$B$2:$B$124,mapping!$A$2:$A$124,,0)</f>
        <v>Computer Vision Engineer</v>
      </c>
      <c r="M4806" s="29" t="str">
        <f>_xlfn.XLOOKUP($C4806,mapping!$J$2:$J$5,mapping!$K$2:$K$5,,0)</f>
        <v>Full-Time</v>
      </c>
      <c r="N4806" s="29" t="str">
        <f>_xlfn.XLOOKUP($B4806,mapping!$G$2:$G$5,mapping!$H$2:$H$5,,0)</f>
        <v>Senior</v>
      </c>
      <c r="O4806" s="29" t="str">
        <f>_xlfn.XLOOKUP($J4806,mapping!$D$2:$D$56,mapping!$E$2:$E$56,,0)</f>
        <v>United States</v>
      </c>
      <c r="P4806" s="29" t="str">
        <f>_xlfn.XLOOKUP($K4806,mapping!$P$2:$P$4,mapping!$Q$2:$Q$4,,0)</f>
        <v>Medium</v>
      </c>
      <c r="Q4806" s="29" t="str">
        <f>_xlfn.XLOOKUP($I4806,mapping!$M$2:$M$4,mapping!$N$2:$N$4,,0)</f>
        <v>On-site</v>
      </c>
    </row>
    <row r="4807" spans="1:17" x14ac:dyDescent="0.25">
      <c r="A4807" s="28">
        <v>2023</v>
      </c>
      <c r="B4807" s="29" t="s">
        <v>21</v>
      </c>
      <c r="C4807" s="29" t="s">
        <v>12</v>
      </c>
      <c r="D4807" s="29" t="s">
        <v>26</v>
      </c>
      <c r="E4807" s="28">
        <v>150000</v>
      </c>
      <c r="F4807" s="29" t="s">
        <v>14</v>
      </c>
      <c r="G4807" s="28">
        <v>150000</v>
      </c>
      <c r="H4807" s="29" t="s">
        <v>17</v>
      </c>
      <c r="I4807" s="28">
        <v>100</v>
      </c>
      <c r="J4807" s="29" t="s">
        <v>17</v>
      </c>
      <c r="K4807" s="29" t="s">
        <v>16</v>
      </c>
      <c r="L4807" s="29" t="str">
        <f>_xlfn.XLOOKUP($D4807,mapping!$B$2:$B$124,mapping!$A$2:$A$124,,0)</f>
        <v>Data Engineer</v>
      </c>
      <c r="M4807" s="29" t="str">
        <f>_xlfn.XLOOKUP($C4807,mapping!$J$2:$J$5,mapping!$K$2:$K$5,,0)</f>
        <v>Full-Time</v>
      </c>
      <c r="N4807" s="29" t="str">
        <f>_xlfn.XLOOKUP($B4807,mapping!$G$2:$G$5,mapping!$H$2:$H$5,,0)</f>
        <v>Senior</v>
      </c>
      <c r="O4807" s="29" t="str">
        <f>_xlfn.XLOOKUP($J4807,mapping!$D$2:$D$56,mapping!$E$2:$E$56,,0)</f>
        <v>United States</v>
      </c>
      <c r="P4807" s="29" t="str">
        <f>_xlfn.XLOOKUP($K4807,mapping!$P$2:$P$4,mapping!$Q$2:$Q$4,,0)</f>
        <v>Medium</v>
      </c>
      <c r="Q4807" s="29" t="str">
        <f>_xlfn.XLOOKUP($I4807,mapping!$M$2:$M$4,mapping!$N$2:$N$4,,0)</f>
        <v>Remote</v>
      </c>
    </row>
    <row r="4808" spans="1:17" x14ac:dyDescent="0.25">
      <c r="A4808" s="28">
        <v>2023</v>
      </c>
      <c r="B4808" s="29" t="s">
        <v>21</v>
      </c>
      <c r="C4808" s="29" t="s">
        <v>12</v>
      </c>
      <c r="D4808" s="29" t="s">
        <v>92</v>
      </c>
      <c r="E4808" s="28">
        <v>160000</v>
      </c>
      <c r="F4808" s="29" t="s">
        <v>14</v>
      </c>
      <c r="G4808" s="28">
        <v>160000</v>
      </c>
      <c r="H4808" s="29" t="s">
        <v>17</v>
      </c>
      <c r="I4808" s="28">
        <v>0</v>
      </c>
      <c r="J4808" s="29" t="s">
        <v>17</v>
      </c>
      <c r="K4808" s="29" t="s">
        <v>16</v>
      </c>
      <c r="L4808" s="29" t="str">
        <f>_xlfn.XLOOKUP($D4808,mapping!$B$2:$B$124,mapping!$A$2:$A$124,,0)</f>
        <v>Data Scientist</v>
      </c>
      <c r="M4808" s="29" t="str">
        <f>_xlfn.XLOOKUP($C4808,mapping!$J$2:$J$5,mapping!$K$2:$K$5,,0)</f>
        <v>Full-Time</v>
      </c>
      <c r="N4808" s="29" t="str">
        <f>_xlfn.XLOOKUP($B4808,mapping!$G$2:$G$5,mapping!$H$2:$H$5,,0)</f>
        <v>Senior</v>
      </c>
      <c r="O4808" s="29" t="str">
        <f>_xlfn.XLOOKUP($J4808,mapping!$D$2:$D$56,mapping!$E$2:$E$56,,0)</f>
        <v>United States</v>
      </c>
      <c r="P4808" s="29" t="str">
        <f>_xlfn.XLOOKUP($K4808,mapping!$P$2:$P$4,mapping!$Q$2:$Q$4,,0)</f>
        <v>Medium</v>
      </c>
      <c r="Q4808" s="29" t="str">
        <f>_xlfn.XLOOKUP($I4808,mapping!$M$2:$M$4,mapping!$N$2:$N$4,,0)</f>
        <v>On-site</v>
      </c>
    </row>
    <row r="4809" spans="1:17" x14ac:dyDescent="0.25">
      <c r="A4809" s="28">
        <v>2023</v>
      </c>
      <c r="B4809" s="29" t="s">
        <v>21</v>
      </c>
      <c r="C4809" s="29" t="s">
        <v>12</v>
      </c>
      <c r="D4809" s="29" t="s">
        <v>13</v>
      </c>
      <c r="E4809" s="28">
        <v>74400</v>
      </c>
      <c r="F4809" s="29" t="s">
        <v>14</v>
      </c>
      <c r="G4809" s="28">
        <v>74400</v>
      </c>
      <c r="H4809" s="29" t="s">
        <v>17</v>
      </c>
      <c r="I4809" s="28">
        <v>100</v>
      </c>
      <c r="J4809" s="29" t="s">
        <v>17</v>
      </c>
      <c r="K4809" s="29" t="s">
        <v>16</v>
      </c>
      <c r="L4809" s="29" t="str">
        <f>_xlfn.XLOOKUP($D4809,mapping!$B$2:$B$124,mapping!$A$2:$A$124,,0)</f>
        <v>Data Analyst</v>
      </c>
      <c r="M4809" s="29" t="str">
        <f>_xlfn.XLOOKUP($C4809,mapping!$J$2:$J$5,mapping!$K$2:$K$5,,0)</f>
        <v>Full-Time</v>
      </c>
      <c r="N4809" s="29" t="str">
        <f>_xlfn.XLOOKUP($B4809,mapping!$G$2:$G$5,mapping!$H$2:$H$5,,0)</f>
        <v>Senior</v>
      </c>
      <c r="O4809" s="29" t="str">
        <f>_xlfn.XLOOKUP($J4809,mapping!$D$2:$D$56,mapping!$E$2:$E$56,,0)</f>
        <v>United States</v>
      </c>
      <c r="P4809" s="29" t="str">
        <f>_xlfn.XLOOKUP($K4809,mapping!$P$2:$P$4,mapping!$Q$2:$Q$4,,0)</f>
        <v>Medium</v>
      </c>
      <c r="Q4809" s="29" t="str">
        <f>_xlfn.XLOOKUP($I4809,mapping!$M$2:$M$4,mapping!$N$2:$N$4,,0)</f>
        <v>Remote</v>
      </c>
    </row>
    <row r="4810" spans="1:17" x14ac:dyDescent="0.25">
      <c r="A4810" s="28">
        <v>2024</v>
      </c>
      <c r="B4810" s="29" t="s">
        <v>21</v>
      </c>
      <c r="C4810" s="29" t="s">
        <v>12</v>
      </c>
      <c r="D4810" s="29" t="s">
        <v>18</v>
      </c>
      <c r="E4810" s="28">
        <v>195000</v>
      </c>
      <c r="F4810" s="29" t="s">
        <v>14</v>
      </c>
      <c r="G4810" s="28">
        <v>195000</v>
      </c>
      <c r="H4810" s="29" t="s">
        <v>17</v>
      </c>
      <c r="I4810" s="28">
        <v>100</v>
      </c>
      <c r="J4810" s="29" t="s">
        <v>17</v>
      </c>
      <c r="K4810" s="29" t="s">
        <v>16</v>
      </c>
      <c r="L4810" s="29" t="str">
        <f>_xlfn.XLOOKUP($D4810,mapping!$B$2:$B$124,mapping!$A$2:$A$124,,0)</f>
        <v>Machine Learning Engineer</v>
      </c>
      <c r="M4810" s="29" t="str">
        <f>_xlfn.XLOOKUP($C4810,mapping!$J$2:$J$5,mapping!$K$2:$K$5,,0)</f>
        <v>Full-Time</v>
      </c>
      <c r="N4810" s="29" t="str">
        <f>_xlfn.XLOOKUP($B4810,mapping!$G$2:$G$5,mapping!$H$2:$H$5,,0)</f>
        <v>Senior</v>
      </c>
      <c r="O4810" s="29" t="str">
        <f>_xlfn.XLOOKUP($J4810,mapping!$D$2:$D$56,mapping!$E$2:$E$56,,0)</f>
        <v>United States</v>
      </c>
      <c r="P4810" s="29" t="str">
        <f>_xlfn.XLOOKUP($K4810,mapping!$P$2:$P$4,mapping!$Q$2:$Q$4,,0)</f>
        <v>Medium</v>
      </c>
      <c r="Q4810" s="29" t="str">
        <f>_xlfn.XLOOKUP($I4810,mapping!$M$2:$M$4,mapping!$N$2:$N$4,,0)</f>
        <v>Remote</v>
      </c>
    </row>
    <row r="4811" spans="1:17" x14ac:dyDescent="0.25">
      <c r="A4811" s="28">
        <v>2023</v>
      </c>
      <c r="B4811" s="29" t="s">
        <v>21</v>
      </c>
      <c r="C4811" s="29" t="s">
        <v>12</v>
      </c>
      <c r="D4811" s="29" t="s">
        <v>30</v>
      </c>
      <c r="E4811" s="28">
        <v>145000</v>
      </c>
      <c r="F4811" s="29" t="s">
        <v>14</v>
      </c>
      <c r="G4811" s="28">
        <v>145000</v>
      </c>
      <c r="H4811" s="29" t="s">
        <v>17</v>
      </c>
      <c r="I4811" s="28">
        <v>0</v>
      </c>
      <c r="J4811" s="29" t="s">
        <v>17</v>
      </c>
      <c r="K4811" s="29" t="s">
        <v>16</v>
      </c>
      <c r="L4811" s="29" t="str">
        <f>_xlfn.XLOOKUP($D4811,mapping!$B$2:$B$124,mapping!$A$2:$A$124,,0)</f>
        <v>Machine Learning Engineer</v>
      </c>
      <c r="M4811" s="29" t="str">
        <f>_xlfn.XLOOKUP($C4811,mapping!$J$2:$J$5,mapping!$K$2:$K$5,,0)</f>
        <v>Full-Time</v>
      </c>
      <c r="N4811" s="29" t="str">
        <f>_xlfn.XLOOKUP($B4811,mapping!$G$2:$G$5,mapping!$H$2:$H$5,,0)</f>
        <v>Senior</v>
      </c>
      <c r="O4811" s="29" t="str">
        <f>_xlfn.XLOOKUP($J4811,mapping!$D$2:$D$56,mapping!$E$2:$E$56,,0)</f>
        <v>United States</v>
      </c>
      <c r="P4811" s="29" t="str">
        <f>_xlfn.XLOOKUP($K4811,mapping!$P$2:$P$4,mapping!$Q$2:$Q$4,,0)</f>
        <v>Medium</v>
      </c>
      <c r="Q4811" s="29" t="str">
        <f>_xlfn.XLOOKUP($I4811,mapping!$M$2:$M$4,mapping!$N$2:$N$4,,0)</f>
        <v>On-site</v>
      </c>
    </row>
    <row r="4812" spans="1:17" x14ac:dyDescent="0.25">
      <c r="A4812" s="28">
        <v>2023</v>
      </c>
      <c r="B4812" s="29" t="s">
        <v>11</v>
      </c>
      <c r="C4812" s="29" t="s">
        <v>12</v>
      </c>
      <c r="D4812" s="29" t="s">
        <v>13</v>
      </c>
      <c r="E4812" s="28">
        <v>80000</v>
      </c>
      <c r="F4812" s="29" t="s">
        <v>14</v>
      </c>
      <c r="G4812" s="28">
        <v>80000</v>
      </c>
      <c r="H4812" s="29" t="s">
        <v>17</v>
      </c>
      <c r="I4812" s="28">
        <v>0</v>
      </c>
      <c r="J4812" s="29" t="s">
        <v>17</v>
      </c>
      <c r="K4812" s="29" t="s">
        <v>16</v>
      </c>
      <c r="L4812" s="29" t="str">
        <f>_xlfn.XLOOKUP($D4812,mapping!$B$2:$B$124,mapping!$A$2:$A$124,,0)</f>
        <v>Data Analyst</v>
      </c>
      <c r="M4812" s="29" t="str">
        <f>_xlfn.XLOOKUP($C4812,mapping!$J$2:$J$5,mapping!$K$2:$K$5,,0)</f>
        <v>Full-Time</v>
      </c>
      <c r="N4812" s="29" t="str">
        <f>_xlfn.XLOOKUP($B4812,mapping!$G$2:$G$5,mapping!$H$2:$H$5,,0)</f>
        <v>Mid-Level</v>
      </c>
      <c r="O4812" s="29" t="str">
        <f>_xlfn.XLOOKUP($J4812,mapping!$D$2:$D$56,mapping!$E$2:$E$56,,0)</f>
        <v>United States</v>
      </c>
      <c r="P4812" s="29" t="str">
        <f>_xlfn.XLOOKUP($K4812,mapping!$P$2:$P$4,mapping!$Q$2:$Q$4,,0)</f>
        <v>Medium</v>
      </c>
      <c r="Q4812" s="29" t="str">
        <f>_xlfn.XLOOKUP($I4812,mapping!$M$2:$M$4,mapping!$N$2:$N$4,,0)</f>
        <v>On-site</v>
      </c>
    </row>
    <row r="4813" spans="1:17" x14ac:dyDescent="0.25">
      <c r="A4813" s="28">
        <v>2022</v>
      </c>
      <c r="B4813" s="29" t="s">
        <v>25</v>
      </c>
      <c r="C4813" s="29" t="s">
        <v>12</v>
      </c>
      <c r="D4813" s="29" t="s">
        <v>132</v>
      </c>
      <c r="E4813" s="28">
        <v>250000</v>
      </c>
      <c r="F4813" s="29" t="s">
        <v>94</v>
      </c>
      <c r="G4813" s="28">
        <v>192037</v>
      </c>
      <c r="H4813" s="29" t="s">
        <v>45</v>
      </c>
      <c r="I4813" s="28">
        <v>50</v>
      </c>
      <c r="J4813" s="29" t="s">
        <v>45</v>
      </c>
      <c r="K4813" s="29" t="s">
        <v>33</v>
      </c>
      <c r="L4813" s="29" t="str">
        <f>_xlfn.XLOOKUP($D4813,mapping!$B$2:$B$124,mapping!$A$2:$A$124,,0)</f>
        <v>Data Manager</v>
      </c>
      <c r="M4813" s="29" t="str">
        <f>_xlfn.XLOOKUP($C4813,mapping!$J$2:$J$5,mapping!$K$2:$K$5,,0)</f>
        <v>Full-Time</v>
      </c>
      <c r="N4813" s="29" t="str">
        <f>_xlfn.XLOOKUP($B4813,mapping!$G$2:$G$5,mapping!$H$2:$H$5,,0)</f>
        <v>Executive</v>
      </c>
      <c r="O4813" s="29" t="str">
        <f>_xlfn.XLOOKUP($J4813,mapping!$D$2:$D$56,mapping!$E$2:$E$56,,0)</f>
        <v>Canada</v>
      </c>
      <c r="P4813" s="29" t="str">
        <f>_xlfn.XLOOKUP($K4813,mapping!$P$2:$P$4,mapping!$Q$2:$Q$4,,0)</f>
        <v>Large</v>
      </c>
      <c r="Q4813" s="29" t="str">
        <f>_xlfn.XLOOKUP($I4813,mapping!$M$2:$M$4,mapping!$N$2:$N$4,,0)</f>
        <v>Hybrid</v>
      </c>
    </row>
    <row r="4814" spans="1:17" x14ac:dyDescent="0.25">
      <c r="A4814" s="28">
        <v>2024</v>
      </c>
      <c r="B4814" s="29" t="s">
        <v>21</v>
      </c>
      <c r="C4814" s="29" t="s">
        <v>12</v>
      </c>
      <c r="D4814" s="29" t="s">
        <v>34</v>
      </c>
      <c r="E4814" s="28">
        <v>202350</v>
      </c>
      <c r="F4814" s="29" t="s">
        <v>14</v>
      </c>
      <c r="G4814" s="28">
        <v>202350</v>
      </c>
      <c r="H4814" s="29" t="s">
        <v>17</v>
      </c>
      <c r="I4814" s="28">
        <v>0</v>
      </c>
      <c r="J4814" s="29" t="s">
        <v>17</v>
      </c>
      <c r="K4814" s="29" t="s">
        <v>16</v>
      </c>
      <c r="L4814" s="29" t="str">
        <f>_xlfn.XLOOKUP($D4814,mapping!$B$2:$B$124,mapping!$A$2:$A$124,,0)</f>
        <v>Researcher</v>
      </c>
      <c r="M4814" s="29" t="str">
        <f>_xlfn.XLOOKUP($C4814,mapping!$J$2:$J$5,mapping!$K$2:$K$5,,0)</f>
        <v>Full-Time</v>
      </c>
      <c r="N4814" s="29" t="str">
        <f>_xlfn.XLOOKUP($B4814,mapping!$G$2:$G$5,mapping!$H$2:$H$5,,0)</f>
        <v>Senior</v>
      </c>
      <c r="O4814" s="29" t="str">
        <f>_xlfn.XLOOKUP($J4814,mapping!$D$2:$D$56,mapping!$E$2:$E$56,,0)</f>
        <v>United States</v>
      </c>
      <c r="P4814" s="29" t="str">
        <f>_xlfn.XLOOKUP($K4814,mapping!$P$2:$P$4,mapping!$Q$2:$Q$4,,0)</f>
        <v>Medium</v>
      </c>
      <c r="Q4814" s="29" t="str">
        <f>_xlfn.XLOOKUP($I4814,mapping!$M$2:$M$4,mapping!$N$2:$N$4,,0)</f>
        <v>On-site</v>
      </c>
    </row>
    <row r="4815" spans="1:17" x14ac:dyDescent="0.25">
      <c r="A4815" s="28">
        <v>2022</v>
      </c>
      <c r="B4815" s="29" t="s">
        <v>21</v>
      </c>
      <c r="C4815" s="29" t="s">
        <v>12</v>
      </c>
      <c r="D4815" s="29" t="s">
        <v>26</v>
      </c>
      <c r="E4815" s="28">
        <v>154600</v>
      </c>
      <c r="F4815" s="29" t="s">
        <v>14</v>
      </c>
      <c r="G4815" s="28">
        <v>154600</v>
      </c>
      <c r="H4815" s="29" t="s">
        <v>17</v>
      </c>
      <c r="I4815" s="28">
        <v>100</v>
      </c>
      <c r="J4815" s="29" t="s">
        <v>17</v>
      </c>
      <c r="K4815" s="29" t="s">
        <v>16</v>
      </c>
      <c r="L4815" s="29" t="str">
        <f>_xlfn.XLOOKUP($D4815,mapping!$B$2:$B$124,mapping!$A$2:$A$124,,0)</f>
        <v>Data Engineer</v>
      </c>
      <c r="M4815" s="29" t="str">
        <f>_xlfn.XLOOKUP($C4815,mapping!$J$2:$J$5,mapping!$K$2:$K$5,,0)</f>
        <v>Full-Time</v>
      </c>
      <c r="N4815" s="29" t="str">
        <f>_xlfn.XLOOKUP($B4815,mapping!$G$2:$G$5,mapping!$H$2:$H$5,,0)</f>
        <v>Senior</v>
      </c>
      <c r="O4815" s="29" t="str">
        <f>_xlfn.XLOOKUP($J4815,mapping!$D$2:$D$56,mapping!$E$2:$E$56,,0)</f>
        <v>United States</v>
      </c>
      <c r="P4815" s="29" t="str">
        <f>_xlfn.XLOOKUP($K4815,mapping!$P$2:$P$4,mapping!$Q$2:$Q$4,,0)</f>
        <v>Medium</v>
      </c>
      <c r="Q4815" s="29" t="str">
        <f>_xlfn.XLOOKUP($I4815,mapping!$M$2:$M$4,mapping!$N$2:$N$4,,0)</f>
        <v>Remote</v>
      </c>
    </row>
    <row r="4816" spans="1:17" x14ac:dyDescent="0.25">
      <c r="A4816" s="28">
        <v>2024</v>
      </c>
      <c r="B4816" s="29" t="s">
        <v>11</v>
      </c>
      <c r="C4816" s="29" t="s">
        <v>12</v>
      </c>
      <c r="D4816" s="29" t="s">
        <v>69</v>
      </c>
      <c r="E4816" s="28">
        <v>83300</v>
      </c>
      <c r="F4816" s="29" t="s">
        <v>14</v>
      </c>
      <c r="G4816" s="28">
        <v>83300</v>
      </c>
      <c r="H4816" s="29" t="s">
        <v>17</v>
      </c>
      <c r="I4816" s="28">
        <v>0</v>
      </c>
      <c r="J4816" s="29" t="s">
        <v>17</v>
      </c>
      <c r="K4816" s="29" t="s">
        <v>16</v>
      </c>
      <c r="L4816" s="29" t="str">
        <f>_xlfn.XLOOKUP($D4816,mapping!$B$2:$B$124,mapping!$A$2:$A$124,,0)</f>
        <v>Data Manager</v>
      </c>
      <c r="M4816" s="29" t="str">
        <f>_xlfn.XLOOKUP($C4816,mapping!$J$2:$J$5,mapping!$K$2:$K$5,,0)</f>
        <v>Full-Time</v>
      </c>
      <c r="N4816" s="29" t="str">
        <f>_xlfn.XLOOKUP($B4816,mapping!$G$2:$G$5,mapping!$H$2:$H$5,,0)</f>
        <v>Mid-Level</v>
      </c>
      <c r="O4816" s="29" t="str">
        <f>_xlfn.XLOOKUP($J4816,mapping!$D$2:$D$56,mapping!$E$2:$E$56,,0)</f>
        <v>United States</v>
      </c>
      <c r="P4816" s="29" t="str">
        <f>_xlfn.XLOOKUP($K4816,mapping!$P$2:$P$4,mapping!$Q$2:$Q$4,,0)</f>
        <v>Medium</v>
      </c>
      <c r="Q4816" s="29" t="str">
        <f>_xlfn.XLOOKUP($I4816,mapping!$M$2:$M$4,mapping!$N$2:$N$4,,0)</f>
        <v>On-site</v>
      </c>
    </row>
    <row r="4817" spans="1:17" x14ac:dyDescent="0.25">
      <c r="A4817" s="28">
        <v>2024</v>
      </c>
      <c r="B4817" s="29" t="s">
        <v>25</v>
      </c>
      <c r="C4817" s="29" t="s">
        <v>12</v>
      </c>
      <c r="D4817" s="29" t="s">
        <v>57</v>
      </c>
      <c r="E4817" s="28">
        <v>326000</v>
      </c>
      <c r="F4817" s="29" t="s">
        <v>14</v>
      </c>
      <c r="G4817" s="28">
        <v>326000</v>
      </c>
      <c r="H4817" s="29" t="s">
        <v>17</v>
      </c>
      <c r="I4817" s="28">
        <v>100</v>
      </c>
      <c r="J4817" s="29" t="s">
        <v>17</v>
      </c>
      <c r="K4817" s="29" t="s">
        <v>16</v>
      </c>
      <c r="L4817" s="29" t="str">
        <f>_xlfn.XLOOKUP($D4817,mapping!$B$2:$B$124,mapping!$A$2:$A$124,,0)</f>
        <v>Data Scientist</v>
      </c>
      <c r="M4817" s="29" t="str">
        <f>_xlfn.XLOOKUP($C4817,mapping!$J$2:$J$5,mapping!$K$2:$K$5,,0)</f>
        <v>Full-Time</v>
      </c>
      <c r="N4817" s="29" t="str">
        <f>_xlfn.XLOOKUP($B4817,mapping!$G$2:$G$5,mapping!$H$2:$H$5,,0)</f>
        <v>Executive</v>
      </c>
      <c r="O4817" s="29" t="str">
        <f>_xlfn.XLOOKUP($J4817,mapping!$D$2:$D$56,mapping!$E$2:$E$56,,0)</f>
        <v>United States</v>
      </c>
      <c r="P4817" s="29" t="str">
        <f>_xlfn.XLOOKUP($K4817,mapping!$P$2:$P$4,mapping!$Q$2:$Q$4,,0)</f>
        <v>Medium</v>
      </c>
      <c r="Q4817" s="29" t="str">
        <f>_xlfn.XLOOKUP($I4817,mapping!$M$2:$M$4,mapping!$N$2:$N$4,,0)</f>
        <v>Remote</v>
      </c>
    </row>
    <row r="4818" spans="1:17" x14ac:dyDescent="0.25">
      <c r="A4818" s="28">
        <v>2023</v>
      </c>
      <c r="B4818" s="29" t="s">
        <v>11</v>
      </c>
      <c r="C4818" s="29" t="s">
        <v>12</v>
      </c>
      <c r="D4818" s="29" t="s">
        <v>40</v>
      </c>
      <c r="E4818" s="28">
        <v>62500</v>
      </c>
      <c r="F4818" s="29" t="s">
        <v>14</v>
      </c>
      <c r="G4818" s="28">
        <v>62500</v>
      </c>
      <c r="H4818" s="29" t="s">
        <v>17</v>
      </c>
      <c r="I4818" s="28">
        <v>100</v>
      </c>
      <c r="J4818" s="29" t="s">
        <v>17</v>
      </c>
      <c r="K4818" s="29" t="s">
        <v>16</v>
      </c>
      <c r="L4818" s="29" t="str">
        <f>_xlfn.XLOOKUP($D4818,mapping!$B$2:$B$124,mapping!$A$2:$A$124,,0)</f>
        <v>Business Intelligence</v>
      </c>
      <c r="M4818" s="29" t="str">
        <f>_xlfn.XLOOKUP($C4818,mapping!$J$2:$J$5,mapping!$K$2:$K$5,,0)</f>
        <v>Full-Time</v>
      </c>
      <c r="N4818" s="29" t="str">
        <f>_xlfn.XLOOKUP($B4818,mapping!$G$2:$G$5,mapping!$H$2:$H$5,,0)</f>
        <v>Mid-Level</v>
      </c>
      <c r="O4818" s="29" t="str">
        <f>_xlfn.XLOOKUP($J4818,mapping!$D$2:$D$56,mapping!$E$2:$E$56,,0)</f>
        <v>United States</v>
      </c>
      <c r="P4818" s="29" t="str">
        <f>_xlfn.XLOOKUP($K4818,mapping!$P$2:$P$4,mapping!$Q$2:$Q$4,,0)</f>
        <v>Medium</v>
      </c>
      <c r="Q4818" s="29" t="str">
        <f>_xlfn.XLOOKUP($I4818,mapping!$M$2:$M$4,mapping!$N$2:$N$4,,0)</f>
        <v>Remote</v>
      </c>
    </row>
    <row r="4819" spans="1:17" x14ac:dyDescent="0.25">
      <c r="A4819" s="28">
        <v>2023</v>
      </c>
      <c r="B4819" s="29" t="s">
        <v>21</v>
      </c>
      <c r="C4819" s="29" t="s">
        <v>12</v>
      </c>
      <c r="D4819" s="29" t="s">
        <v>22</v>
      </c>
      <c r="E4819" s="28">
        <v>165000</v>
      </c>
      <c r="F4819" s="29" t="s">
        <v>14</v>
      </c>
      <c r="G4819" s="28">
        <v>165000</v>
      </c>
      <c r="H4819" s="29" t="s">
        <v>17</v>
      </c>
      <c r="I4819" s="28">
        <v>0</v>
      </c>
      <c r="J4819" s="29" t="s">
        <v>17</v>
      </c>
      <c r="K4819" s="29" t="s">
        <v>16</v>
      </c>
      <c r="L4819" s="29" t="str">
        <f>_xlfn.XLOOKUP($D4819,mapping!$B$2:$B$124,mapping!$A$2:$A$124,,0)</f>
        <v>Data Scientist</v>
      </c>
      <c r="M4819" s="29" t="str">
        <f>_xlfn.XLOOKUP($C4819,mapping!$J$2:$J$5,mapping!$K$2:$K$5,,0)</f>
        <v>Full-Time</v>
      </c>
      <c r="N4819" s="29" t="str">
        <f>_xlfn.XLOOKUP($B4819,mapping!$G$2:$G$5,mapping!$H$2:$H$5,,0)</f>
        <v>Senior</v>
      </c>
      <c r="O4819" s="29" t="str">
        <f>_xlfn.XLOOKUP($J4819,mapping!$D$2:$D$56,mapping!$E$2:$E$56,,0)</f>
        <v>United States</v>
      </c>
      <c r="P4819" s="29" t="str">
        <f>_xlfn.XLOOKUP($K4819,mapping!$P$2:$P$4,mapping!$Q$2:$Q$4,,0)</f>
        <v>Medium</v>
      </c>
      <c r="Q4819" s="29" t="str">
        <f>_xlfn.XLOOKUP($I4819,mapping!$M$2:$M$4,mapping!$N$2:$N$4,,0)</f>
        <v>On-site</v>
      </c>
    </row>
    <row r="4820" spans="1:17" x14ac:dyDescent="0.25">
      <c r="A4820" s="28">
        <v>2023</v>
      </c>
      <c r="B4820" s="29" t="s">
        <v>21</v>
      </c>
      <c r="C4820" s="29" t="s">
        <v>12</v>
      </c>
      <c r="D4820" s="29" t="s">
        <v>22</v>
      </c>
      <c r="E4820" s="28">
        <v>124600</v>
      </c>
      <c r="F4820" s="29" t="s">
        <v>14</v>
      </c>
      <c r="G4820" s="28">
        <v>124600</v>
      </c>
      <c r="H4820" s="29" t="s">
        <v>17</v>
      </c>
      <c r="I4820" s="28">
        <v>0</v>
      </c>
      <c r="J4820" s="29" t="s">
        <v>17</v>
      </c>
      <c r="K4820" s="29" t="s">
        <v>16</v>
      </c>
      <c r="L4820" s="29" t="str">
        <f>_xlfn.XLOOKUP($D4820,mapping!$B$2:$B$124,mapping!$A$2:$A$124,,0)</f>
        <v>Data Scientist</v>
      </c>
      <c r="M4820" s="29" t="str">
        <f>_xlfn.XLOOKUP($C4820,mapping!$J$2:$J$5,mapping!$K$2:$K$5,,0)</f>
        <v>Full-Time</v>
      </c>
      <c r="N4820" s="29" t="str">
        <f>_xlfn.XLOOKUP($B4820,mapping!$G$2:$G$5,mapping!$H$2:$H$5,,0)</f>
        <v>Senior</v>
      </c>
      <c r="O4820" s="29" t="str">
        <f>_xlfn.XLOOKUP($J4820,mapping!$D$2:$D$56,mapping!$E$2:$E$56,,0)</f>
        <v>United States</v>
      </c>
      <c r="P4820" s="29" t="str">
        <f>_xlfn.XLOOKUP($K4820,mapping!$P$2:$P$4,mapping!$Q$2:$Q$4,,0)</f>
        <v>Medium</v>
      </c>
      <c r="Q4820" s="29" t="str">
        <f>_xlfn.XLOOKUP($I4820,mapping!$M$2:$M$4,mapping!$N$2:$N$4,,0)</f>
        <v>On-site</v>
      </c>
    </row>
    <row r="4821" spans="1:17" x14ac:dyDescent="0.25">
      <c r="A4821" s="28">
        <v>2023</v>
      </c>
      <c r="B4821" s="29" t="s">
        <v>21</v>
      </c>
      <c r="C4821" s="29" t="s">
        <v>12</v>
      </c>
      <c r="D4821" s="29" t="s">
        <v>60</v>
      </c>
      <c r="E4821" s="28">
        <v>135000</v>
      </c>
      <c r="F4821" s="29" t="s">
        <v>14</v>
      </c>
      <c r="G4821" s="28">
        <v>135000</v>
      </c>
      <c r="H4821" s="29" t="s">
        <v>17</v>
      </c>
      <c r="I4821" s="28">
        <v>0</v>
      </c>
      <c r="J4821" s="29" t="s">
        <v>17</v>
      </c>
      <c r="K4821" s="29" t="s">
        <v>16</v>
      </c>
      <c r="L4821" s="29" t="str">
        <f>_xlfn.XLOOKUP($D4821,mapping!$B$2:$B$124,mapping!$A$2:$A$124,,0)</f>
        <v>Machine Learning Engineer</v>
      </c>
      <c r="M4821" s="29" t="str">
        <f>_xlfn.XLOOKUP($C4821,mapping!$J$2:$J$5,mapping!$K$2:$K$5,,0)</f>
        <v>Full-Time</v>
      </c>
      <c r="N4821" s="29" t="str">
        <f>_xlfn.XLOOKUP($B4821,mapping!$G$2:$G$5,mapping!$H$2:$H$5,,0)</f>
        <v>Senior</v>
      </c>
      <c r="O4821" s="29" t="str">
        <f>_xlfn.XLOOKUP($J4821,mapping!$D$2:$D$56,mapping!$E$2:$E$56,,0)</f>
        <v>United States</v>
      </c>
      <c r="P4821" s="29" t="str">
        <f>_xlfn.XLOOKUP($K4821,mapping!$P$2:$P$4,mapping!$Q$2:$Q$4,,0)</f>
        <v>Medium</v>
      </c>
      <c r="Q4821" s="29" t="str">
        <f>_xlfn.XLOOKUP($I4821,mapping!$M$2:$M$4,mapping!$N$2:$N$4,,0)</f>
        <v>On-site</v>
      </c>
    </row>
    <row r="4822" spans="1:17" x14ac:dyDescent="0.25">
      <c r="A4822" s="28">
        <v>2024</v>
      </c>
      <c r="B4822" s="29" t="s">
        <v>11</v>
      </c>
      <c r="C4822" s="29" t="s">
        <v>12</v>
      </c>
      <c r="D4822" s="29" t="s">
        <v>18</v>
      </c>
      <c r="E4822" s="28">
        <v>220000</v>
      </c>
      <c r="F4822" s="29" t="s">
        <v>14</v>
      </c>
      <c r="G4822" s="28">
        <v>220000</v>
      </c>
      <c r="H4822" s="29" t="s">
        <v>17</v>
      </c>
      <c r="I4822" s="28">
        <v>0</v>
      </c>
      <c r="J4822" s="29" t="s">
        <v>17</v>
      </c>
      <c r="K4822" s="29" t="s">
        <v>16</v>
      </c>
      <c r="L4822" s="29" t="str">
        <f>_xlfn.XLOOKUP($D4822,mapping!$B$2:$B$124,mapping!$A$2:$A$124,,0)</f>
        <v>Machine Learning Engineer</v>
      </c>
      <c r="M4822" s="29" t="str">
        <f>_xlfn.XLOOKUP($C4822,mapping!$J$2:$J$5,mapping!$K$2:$K$5,,0)</f>
        <v>Full-Time</v>
      </c>
      <c r="N4822" s="29" t="str">
        <f>_xlfn.XLOOKUP($B4822,mapping!$G$2:$G$5,mapping!$H$2:$H$5,,0)</f>
        <v>Mid-Level</v>
      </c>
      <c r="O4822" s="29" t="str">
        <f>_xlfn.XLOOKUP($J4822,mapping!$D$2:$D$56,mapping!$E$2:$E$56,,0)</f>
        <v>United States</v>
      </c>
      <c r="P4822" s="29" t="str">
        <f>_xlfn.XLOOKUP($K4822,mapping!$P$2:$P$4,mapping!$Q$2:$Q$4,,0)</f>
        <v>Medium</v>
      </c>
      <c r="Q4822" s="29" t="str">
        <f>_xlfn.XLOOKUP($I4822,mapping!$M$2:$M$4,mapping!$N$2:$N$4,,0)</f>
        <v>On-site</v>
      </c>
    </row>
    <row r="4823" spans="1:17" x14ac:dyDescent="0.25">
      <c r="A4823" s="28">
        <v>2024</v>
      </c>
      <c r="B4823" s="29" t="s">
        <v>11</v>
      </c>
      <c r="C4823" s="29" t="s">
        <v>12</v>
      </c>
      <c r="D4823" s="29" t="s">
        <v>22</v>
      </c>
      <c r="E4823" s="28">
        <v>103000</v>
      </c>
      <c r="F4823" s="29" t="s">
        <v>14</v>
      </c>
      <c r="G4823" s="28">
        <v>103000</v>
      </c>
      <c r="H4823" s="29" t="s">
        <v>17</v>
      </c>
      <c r="I4823" s="28">
        <v>100</v>
      </c>
      <c r="J4823" s="29" t="s">
        <v>17</v>
      </c>
      <c r="K4823" s="29" t="s">
        <v>16</v>
      </c>
      <c r="L4823" s="29" t="str">
        <f>_xlfn.XLOOKUP($D4823,mapping!$B$2:$B$124,mapping!$A$2:$A$124,,0)</f>
        <v>Data Scientist</v>
      </c>
      <c r="M4823" s="29" t="str">
        <f>_xlfn.XLOOKUP($C4823,mapping!$J$2:$J$5,mapping!$K$2:$K$5,,0)</f>
        <v>Full-Time</v>
      </c>
      <c r="N4823" s="29" t="str">
        <f>_xlfn.XLOOKUP($B4823,mapping!$G$2:$G$5,mapping!$H$2:$H$5,,0)</f>
        <v>Mid-Level</v>
      </c>
      <c r="O4823" s="29" t="str">
        <f>_xlfn.XLOOKUP($J4823,mapping!$D$2:$D$56,mapping!$E$2:$E$56,,0)</f>
        <v>United States</v>
      </c>
      <c r="P4823" s="29" t="str">
        <f>_xlfn.XLOOKUP($K4823,mapping!$P$2:$P$4,mapping!$Q$2:$Q$4,,0)</f>
        <v>Medium</v>
      </c>
      <c r="Q4823" s="29" t="str">
        <f>_xlfn.XLOOKUP($I4823,mapping!$M$2:$M$4,mapping!$N$2:$N$4,,0)</f>
        <v>Remote</v>
      </c>
    </row>
    <row r="4824" spans="1:17" x14ac:dyDescent="0.25">
      <c r="A4824" s="28">
        <v>2023</v>
      </c>
      <c r="B4824" s="29" t="s">
        <v>21</v>
      </c>
      <c r="C4824" s="29" t="s">
        <v>12</v>
      </c>
      <c r="D4824" s="29" t="s">
        <v>39</v>
      </c>
      <c r="E4824" s="28">
        <v>336300</v>
      </c>
      <c r="F4824" s="29" t="s">
        <v>14</v>
      </c>
      <c r="G4824" s="28">
        <v>336300</v>
      </c>
      <c r="H4824" s="29" t="s">
        <v>17</v>
      </c>
      <c r="I4824" s="28">
        <v>0</v>
      </c>
      <c r="J4824" s="29" t="s">
        <v>17</v>
      </c>
      <c r="K4824" s="29" t="s">
        <v>16</v>
      </c>
      <c r="L4824" s="29" t="str">
        <f>_xlfn.XLOOKUP($D4824,mapping!$B$2:$B$124,mapping!$A$2:$A$124,,0)</f>
        <v>Machine Learning Engineer</v>
      </c>
      <c r="M4824" s="29" t="str">
        <f>_xlfn.XLOOKUP($C4824,mapping!$J$2:$J$5,mapping!$K$2:$K$5,,0)</f>
        <v>Full-Time</v>
      </c>
      <c r="N4824" s="29" t="str">
        <f>_xlfn.XLOOKUP($B4824,mapping!$G$2:$G$5,mapping!$H$2:$H$5,,0)</f>
        <v>Senior</v>
      </c>
      <c r="O4824" s="29" t="str">
        <f>_xlfn.XLOOKUP($J4824,mapping!$D$2:$D$56,mapping!$E$2:$E$56,,0)</f>
        <v>United States</v>
      </c>
      <c r="P4824" s="29" t="str">
        <f>_xlfn.XLOOKUP($K4824,mapping!$P$2:$P$4,mapping!$Q$2:$Q$4,,0)</f>
        <v>Medium</v>
      </c>
      <c r="Q4824" s="29" t="str">
        <f>_xlfn.XLOOKUP($I4824,mapping!$M$2:$M$4,mapping!$N$2:$N$4,,0)</f>
        <v>On-site</v>
      </c>
    </row>
    <row r="4825" spans="1:17" x14ac:dyDescent="0.25">
      <c r="A4825" s="28">
        <v>2024</v>
      </c>
      <c r="B4825" s="29" t="s">
        <v>21</v>
      </c>
      <c r="C4825" s="29" t="s">
        <v>12</v>
      </c>
      <c r="D4825" s="29" t="s">
        <v>13</v>
      </c>
      <c r="E4825" s="28">
        <v>59923</v>
      </c>
      <c r="F4825" s="29" t="s">
        <v>14</v>
      </c>
      <c r="G4825" s="28">
        <v>59923</v>
      </c>
      <c r="H4825" s="29" t="s">
        <v>17</v>
      </c>
      <c r="I4825" s="28">
        <v>0</v>
      </c>
      <c r="J4825" s="29" t="s">
        <v>17</v>
      </c>
      <c r="K4825" s="29" t="s">
        <v>16</v>
      </c>
      <c r="L4825" s="29" t="str">
        <f>_xlfn.XLOOKUP($D4825,mapping!$B$2:$B$124,mapping!$A$2:$A$124,,0)</f>
        <v>Data Analyst</v>
      </c>
      <c r="M4825" s="29" t="str">
        <f>_xlfn.XLOOKUP($C4825,mapping!$J$2:$J$5,mapping!$K$2:$K$5,,0)</f>
        <v>Full-Time</v>
      </c>
      <c r="N4825" s="29" t="str">
        <f>_xlfn.XLOOKUP($B4825,mapping!$G$2:$G$5,mapping!$H$2:$H$5,,0)</f>
        <v>Senior</v>
      </c>
      <c r="O4825" s="29" t="str">
        <f>_xlfn.XLOOKUP($J4825,mapping!$D$2:$D$56,mapping!$E$2:$E$56,,0)</f>
        <v>United States</v>
      </c>
      <c r="P4825" s="29" t="str">
        <f>_xlfn.XLOOKUP($K4825,mapping!$P$2:$P$4,mapping!$Q$2:$Q$4,,0)</f>
        <v>Medium</v>
      </c>
      <c r="Q4825" s="29" t="str">
        <f>_xlfn.XLOOKUP($I4825,mapping!$M$2:$M$4,mapping!$N$2:$N$4,,0)</f>
        <v>On-site</v>
      </c>
    </row>
    <row r="4826" spans="1:17" x14ac:dyDescent="0.25">
      <c r="A4826" s="28">
        <v>2023</v>
      </c>
      <c r="B4826" s="29" t="s">
        <v>21</v>
      </c>
      <c r="C4826" s="29" t="s">
        <v>12</v>
      </c>
      <c r="D4826" s="29" t="s">
        <v>22</v>
      </c>
      <c r="E4826" s="28">
        <v>187415</v>
      </c>
      <c r="F4826" s="29" t="s">
        <v>14</v>
      </c>
      <c r="G4826" s="28">
        <v>187415</v>
      </c>
      <c r="H4826" s="29" t="s">
        <v>17</v>
      </c>
      <c r="I4826" s="28">
        <v>0</v>
      </c>
      <c r="J4826" s="29" t="s">
        <v>17</v>
      </c>
      <c r="K4826" s="29" t="s">
        <v>16</v>
      </c>
      <c r="L4826" s="29" t="str">
        <f>_xlfn.XLOOKUP($D4826,mapping!$B$2:$B$124,mapping!$A$2:$A$124,,0)</f>
        <v>Data Scientist</v>
      </c>
      <c r="M4826" s="29" t="str">
        <f>_xlfn.XLOOKUP($C4826,mapping!$J$2:$J$5,mapping!$K$2:$K$5,,0)</f>
        <v>Full-Time</v>
      </c>
      <c r="N4826" s="29" t="str">
        <f>_xlfn.XLOOKUP($B4826,mapping!$G$2:$G$5,mapping!$H$2:$H$5,,0)</f>
        <v>Senior</v>
      </c>
      <c r="O4826" s="29" t="str">
        <f>_xlfn.XLOOKUP($J4826,mapping!$D$2:$D$56,mapping!$E$2:$E$56,,0)</f>
        <v>United States</v>
      </c>
      <c r="P4826" s="29" t="str">
        <f>_xlfn.XLOOKUP($K4826,mapping!$P$2:$P$4,mapping!$Q$2:$Q$4,,0)</f>
        <v>Medium</v>
      </c>
      <c r="Q4826" s="29" t="str">
        <f>_xlfn.XLOOKUP($I4826,mapping!$M$2:$M$4,mapping!$N$2:$N$4,,0)</f>
        <v>On-site</v>
      </c>
    </row>
    <row r="4827" spans="1:17" x14ac:dyDescent="0.25">
      <c r="A4827" s="28">
        <v>2024</v>
      </c>
      <c r="B4827" s="29" t="s">
        <v>21</v>
      </c>
      <c r="C4827" s="29" t="s">
        <v>12</v>
      </c>
      <c r="D4827" s="29" t="s">
        <v>18</v>
      </c>
      <c r="E4827" s="28">
        <v>233840</v>
      </c>
      <c r="F4827" s="29" t="s">
        <v>14</v>
      </c>
      <c r="G4827" s="28">
        <v>233840</v>
      </c>
      <c r="H4827" s="29" t="s">
        <v>17</v>
      </c>
      <c r="I4827" s="28">
        <v>0</v>
      </c>
      <c r="J4827" s="29" t="s">
        <v>17</v>
      </c>
      <c r="K4827" s="29" t="s">
        <v>16</v>
      </c>
      <c r="L4827" s="29" t="str">
        <f>_xlfn.XLOOKUP($D4827,mapping!$B$2:$B$124,mapping!$A$2:$A$124,,0)</f>
        <v>Machine Learning Engineer</v>
      </c>
      <c r="M4827" s="29" t="str">
        <f>_xlfn.XLOOKUP($C4827,mapping!$J$2:$J$5,mapping!$K$2:$K$5,,0)</f>
        <v>Full-Time</v>
      </c>
      <c r="N4827" s="29" t="str">
        <f>_xlfn.XLOOKUP($B4827,mapping!$G$2:$G$5,mapping!$H$2:$H$5,,0)</f>
        <v>Senior</v>
      </c>
      <c r="O4827" s="29" t="str">
        <f>_xlfn.XLOOKUP($J4827,mapping!$D$2:$D$56,mapping!$E$2:$E$56,,0)</f>
        <v>United States</v>
      </c>
      <c r="P4827" s="29" t="str">
        <f>_xlfn.XLOOKUP($K4827,mapping!$P$2:$P$4,mapping!$Q$2:$Q$4,,0)</f>
        <v>Medium</v>
      </c>
      <c r="Q4827" s="29" t="str">
        <f>_xlfn.XLOOKUP($I4827,mapping!$M$2:$M$4,mapping!$N$2:$N$4,,0)</f>
        <v>On-site</v>
      </c>
    </row>
    <row r="4828" spans="1:17" x14ac:dyDescent="0.25">
      <c r="A4828" s="28">
        <v>2022</v>
      </c>
      <c r="B4828" s="29" t="s">
        <v>21</v>
      </c>
      <c r="C4828" s="29" t="s">
        <v>12</v>
      </c>
      <c r="D4828" s="29" t="s">
        <v>22</v>
      </c>
      <c r="E4828" s="28">
        <v>185900</v>
      </c>
      <c r="F4828" s="29" t="s">
        <v>14</v>
      </c>
      <c r="G4828" s="28">
        <v>185900</v>
      </c>
      <c r="H4828" s="29" t="s">
        <v>17</v>
      </c>
      <c r="I4828" s="28">
        <v>0</v>
      </c>
      <c r="J4828" s="29" t="s">
        <v>17</v>
      </c>
      <c r="K4828" s="29" t="s">
        <v>16</v>
      </c>
      <c r="L4828" s="29" t="str">
        <f>_xlfn.XLOOKUP($D4828,mapping!$B$2:$B$124,mapping!$A$2:$A$124,,0)</f>
        <v>Data Scientist</v>
      </c>
      <c r="M4828" s="29" t="str">
        <f>_xlfn.XLOOKUP($C4828,mapping!$J$2:$J$5,mapping!$K$2:$K$5,,0)</f>
        <v>Full-Time</v>
      </c>
      <c r="N4828" s="29" t="str">
        <f>_xlfn.XLOOKUP($B4828,mapping!$G$2:$G$5,mapping!$H$2:$H$5,,0)</f>
        <v>Senior</v>
      </c>
      <c r="O4828" s="29" t="str">
        <f>_xlfn.XLOOKUP($J4828,mapping!$D$2:$D$56,mapping!$E$2:$E$56,,0)</f>
        <v>United States</v>
      </c>
      <c r="P4828" s="29" t="str">
        <f>_xlfn.XLOOKUP($K4828,mapping!$P$2:$P$4,mapping!$Q$2:$Q$4,,0)</f>
        <v>Medium</v>
      </c>
      <c r="Q4828" s="29" t="str">
        <f>_xlfn.XLOOKUP($I4828,mapping!$M$2:$M$4,mapping!$N$2:$N$4,,0)</f>
        <v>On-site</v>
      </c>
    </row>
    <row r="4829" spans="1:17" x14ac:dyDescent="0.25">
      <c r="A4829" s="28">
        <v>2024</v>
      </c>
      <c r="B4829" s="29" t="s">
        <v>29</v>
      </c>
      <c r="C4829" s="29" t="s">
        <v>12</v>
      </c>
      <c r="D4829" s="29" t="s">
        <v>13</v>
      </c>
      <c r="E4829" s="28">
        <v>92700</v>
      </c>
      <c r="F4829" s="29" t="s">
        <v>14</v>
      </c>
      <c r="G4829" s="28">
        <v>92700</v>
      </c>
      <c r="H4829" s="29" t="s">
        <v>17</v>
      </c>
      <c r="I4829" s="28">
        <v>100</v>
      </c>
      <c r="J4829" s="29" t="s">
        <v>17</v>
      </c>
      <c r="K4829" s="29" t="s">
        <v>16</v>
      </c>
      <c r="L4829" s="29" t="str">
        <f>_xlfn.XLOOKUP($D4829,mapping!$B$2:$B$124,mapping!$A$2:$A$124,,0)</f>
        <v>Data Analyst</v>
      </c>
      <c r="M4829" s="29" t="str">
        <f>_xlfn.XLOOKUP($C4829,mapping!$J$2:$J$5,mapping!$K$2:$K$5,,0)</f>
        <v>Full-Time</v>
      </c>
      <c r="N4829" s="29" t="str">
        <f>_xlfn.XLOOKUP($B4829,mapping!$G$2:$G$5,mapping!$H$2:$H$5,,0)</f>
        <v>Junior</v>
      </c>
      <c r="O4829" s="29" t="str">
        <f>_xlfn.XLOOKUP($J4829,mapping!$D$2:$D$56,mapping!$E$2:$E$56,,0)</f>
        <v>United States</v>
      </c>
      <c r="P4829" s="29" t="str">
        <f>_xlfn.XLOOKUP($K4829,mapping!$P$2:$P$4,mapping!$Q$2:$Q$4,,0)</f>
        <v>Medium</v>
      </c>
      <c r="Q4829" s="29" t="str">
        <f>_xlfn.XLOOKUP($I4829,mapping!$M$2:$M$4,mapping!$N$2:$N$4,,0)</f>
        <v>Remote</v>
      </c>
    </row>
    <row r="4830" spans="1:17" x14ac:dyDescent="0.25">
      <c r="A4830" s="28">
        <v>2024</v>
      </c>
      <c r="B4830" s="29" t="s">
        <v>11</v>
      </c>
      <c r="C4830" s="29" t="s">
        <v>12</v>
      </c>
      <c r="D4830" s="29" t="s">
        <v>18</v>
      </c>
      <c r="E4830" s="28">
        <v>185800</v>
      </c>
      <c r="F4830" s="29" t="s">
        <v>14</v>
      </c>
      <c r="G4830" s="28">
        <v>185800</v>
      </c>
      <c r="H4830" s="29" t="s">
        <v>17</v>
      </c>
      <c r="I4830" s="28">
        <v>100</v>
      </c>
      <c r="J4830" s="29" t="s">
        <v>17</v>
      </c>
      <c r="K4830" s="29" t="s">
        <v>16</v>
      </c>
      <c r="L4830" s="29" t="str">
        <f>_xlfn.XLOOKUP($D4830,mapping!$B$2:$B$124,mapping!$A$2:$A$124,,0)</f>
        <v>Machine Learning Engineer</v>
      </c>
      <c r="M4830" s="29" t="str">
        <f>_xlfn.XLOOKUP($C4830,mapping!$J$2:$J$5,mapping!$K$2:$K$5,,0)</f>
        <v>Full-Time</v>
      </c>
      <c r="N4830" s="29" t="str">
        <f>_xlfn.XLOOKUP($B4830,mapping!$G$2:$G$5,mapping!$H$2:$H$5,,0)</f>
        <v>Mid-Level</v>
      </c>
      <c r="O4830" s="29" t="str">
        <f>_xlfn.XLOOKUP($J4830,mapping!$D$2:$D$56,mapping!$E$2:$E$56,,0)</f>
        <v>United States</v>
      </c>
      <c r="P4830" s="29" t="str">
        <f>_xlfn.XLOOKUP($K4830,mapping!$P$2:$P$4,mapping!$Q$2:$Q$4,,0)</f>
        <v>Medium</v>
      </c>
      <c r="Q4830" s="29" t="str">
        <f>_xlfn.XLOOKUP($I4830,mapping!$M$2:$M$4,mapping!$N$2:$N$4,,0)</f>
        <v>Remote</v>
      </c>
    </row>
    <row r="4831" spans="1:17" x14ac:dyDescent="0.25">
      <c r="A4831" s="28">
        <v>2023</v>
      </c>
      <c r="B4831" s="29" t="s">
        <v>29</v>
      </c>
      <c r="C4831" s="29" t="s">
        <v>12</v>
      </c>
      <c r="D4831" s="29" t="s">
        <v>18</v>
      </c>
      <c r="E4831" s="28">
        <v>47840</v>
      </c>
      <c r="F4831" s="29" t="s">
        <v>14</v>
      </c>
      <c r="G4831" s="28">
        <v>47840</v>
      </c>
      <c r="H4831" s="29" t="s">
        <v>17</v>
      </c>
      <c r="I4831" s="28">
        <v>0</v>
      </c>
      <c r="J4831" s="29" t="s">
        <v>17</v>
      </c>
      <c r="K4831" s="29" t="s">
        <v>16</v>
      </c>
      <c r="L4831" s="29" t="str">
        <f>_xlfn.XLOOKUP($D4831,mapping!$B$2:$B$124,mapping!$A$2:$A$124,,0)</f>
        <v>Machine Learning Engineer</v>
      </c>
      <c r="M4831" s="29" t="str">
        <f>_xlfn.XLOOKUP($C4831,mapping!$J$2:$J$5,mapping!$K$2:$K$5,,0)</f>
        <v>Full-Time</v>
      </c>
      <c r="N4831" s="29" t="str">
        <f>_xlfn.XLOOKUP($B4831,mapping!$G$2:$G$5,mapping!$H$2:$H$5,,0)</f>
        <v>Junior</v>
      </c>
      <c r="O4831" s="29" t="str">
        <f>_xlfn.XLOOKUP($J4831,mapping!$D$2:$D$56,mapping!$E$2:$E$56,,0)</f>
        <v>United States</v>
      </c>
      <c r="P4831" s="29" t="str">
        <f>_xlfn.XLOOKUP($K4831,mapping!$P$2:$P$4,mapping!$Q$2:$Q$4,,0)</f>
        <v>Medium</v>
      </c>
      <c r="Q4831" s="29" t="str">
        <f>_xlfn.XLOOKUP($I4831,mapping!$M$2:$M$4,mapping!$N$2:$N$4,,0)</f>
        <v>On-site</v>
      </c>
    </row>
    <row r="4832" spans="1:17" x14ac:dyDescent="0.25">
      <c r="A4832" s="28">
        <v>2023</v>
      </c>
      <c r="B4832" s="29" t="s">
        <v>25</v>
      </c>
      <c r="C4832" s="29" t="s">
        <v>12</v>
      </c>
      <c r="D4832" s="29" t="s">
        <v>26</v>
      </c>
      <c r="E4832" s="28">
        <v>145000</v>
      </c>
      <c r="F4832" s="29" t="s">
        <v>14</v>
      </c>
      <c r="G4832" s="28">
        <v>145000</v>
      </c>
      <c r="H4832" s="29" t="s">
        <v>17</v>
      </c>
      <c r="I4832" s="28">
        <v>0</v>
      </c>
      <c r="J4832" s="29" t="s">
        <v>17</v>
      </c>
      <c r="K4832" s="29" t="s">
        <v>16</v>
      </c>
      <c r="L4832" s="29" t="str">
        <f>_xlfn.XLOOKUP($D4832,mapping!$B$2:$B$124,mapping!$A$2:$A$124,,0)</f>
        <v>Data Engineer</v>
      </c>
      <c r="M4832" s="29" t="str">
        <f>_xlfn.XLOOKUP($C4832,mapping!$J$2:$J$5,mapping!$K$2:$K$5,,0)</f>
        <v>Full-Time</v>
      </c>
      <c r="N4832" s="29" t="str">
        <f>_xlfn.XLOOKUP($B4832,mapping!$G$2:$G$5,mapping!$H$2:$H$5,,0)</f>
        <v>Executive</v>
      </c>
      <c r="O4832" s="29" t="str">
        <f>_xlfn.XLOOKUP($J4832,mapping!$D$2:$D$56,mapping!$E$2:$E$56,,0)</f>
        <v>United States</v>
      </c>
      <c r="P4832" s="29" t="str">
        <f>_xlfn.XLOOKUP($K4832,mapping!$P$2:$P$4,mapping!$Q$2:$Q$4,,0)</f>
        <v>Medium</v>
      </c>
      <c r="Q4832" s="29" t="str">
        <f>_xlfn.XLOOKUP($I4832,mapping!$M$2:$M$4,mapping!$N$2:$N$4,,0)</f>
        <v>On-site</v>
      </c>
    </row>
    <row r="4833" spans="1:17" x14ac:dyDescent="0.25">
      <c r="A4833" s="28">
        <v>2024</v>
      </c>
      <c r="B4833" s="29" t="s">
        <v>21</v>
      </c>
      <c r="C4833" s="29" t="s">
        <v>12</v>
      </c>
      <c r="D4833" s="29" t="s">
        <v>22</v>
      </c>
      <c r="E4833" s="28">
        <v>146000</v>
      </c>
      <c r="F4833" s="29" t="s">
        <v>14</v>
      </c>
      <c r="G4833" s="28">
        <v>146000</v>
      </c>
      <c r="H4833" s="29" t="s">
        <v>17</v>
      </c>
      <c r="I4833" s="28">
        <v>0</v>
      </c>
      <c r="J4833" s="29" t="s">
        <v>17</v>
      </c>
      <c r="K4833" s="29" t="s">
        <v>16</v>
      </c>
      <c r="L4833" s="29" t="str">
        <f>_xlfn.XLOOKUP($D4833,mapping!$B$2:$B$124,mapping!$A$2:$A$124,,0)</f>
        <v>Data Scientist</v>
      </c>
      <c r="M4833" s="29" t="str">
        <f>_xlfn.XLOOKUP($C4833,mapping!$J$2:$J$5,mapping!$K$2:$K$5,,0)</f>
        <v>Full-Time</v>
      </c>
      <c r="N4833" s="29" t="str">
        <f>_xlfn.XLOOKUP($B4833,mapping!$G$2:$G$5,mapping!$H$2:$H$5,,0)</f>
        <v>Senior</v>
      </c>
      <c r="O4833" s="29" t="str">
        <f>_xlfn.XLOOKUP($J4833,mapping!$D$2:$D$56,mapping!$E$2:$E$56,,0)</f>
        <v>United States</v>
      </c>
      <c r="P4833" s="29" t="str">
        <f>_xlfn.XLOOKUP($K4833,mapping!$P$2:$P$4,mapping!$Q$2:$Q$4,,0)</f>
        <v>Medium</v>
      </c>
      <c r="Q4833" s="29" t="str">
        <f>_xlfn.XLOOKUP($I4833,mapping!$M$2:$M$4,mapping!$N$2:$N$4,,0)</f>
        <v>On-site</v>
      </c>
    </row>
    <row r="4834" spans="1:17" x14ac:dyDescent="0.25">
      <c r="A4834" s="28">
        <v>2023</v>
      </c>
      <c r="B4834" s="29" t="s">
        <v>21</v>
      </c>
      <c r="C4834" s="29" t="s">
        <v>12</v>
      </c>
      <c r="D4834" s="29" t="s">
        <v>22</v>
      </c>
      <c r="E4834" s="28">
        <v>115000</v>
      </c>
      <c r="F4834" s="29" t="s">
        <v>14</v>
      </c>
      <c r="G4834" s="28">
        <v>115000</v>
      </c>
      <c r="H4834" s="29" t="s">
        <v>45</v>
      </c>
      <c r="I4834" s="28">
        <v>100</v>
      </c>
      <c r="J4834" s="29" t="s">
        <v>45</v>
      </c>
      <c r="K4834" s="29" t="s">
        <v>16</v>
      </c>
      <c r="L4834" s="29" t="str">
        <f>_xlfn.XLOOKUP($D4834,mapping!$B$2:$B$124,mapping!$A$2:$A$124,,0)</f>
        <v>Data Scientist</v>
      </c>
      <c r="M4834" s="29" t="str">
        <f>_xlfn.XLOOKUP($C4834,mapping!$J$2:$J$5,mapping!$K$2:$K$5,,0)</f>
        <v>Full-Time</v>
      </c>
      <c r="N4834" s="29" t="str">
        <f>_xlfn.XLOOKUP($B4834,mapping!$G$2:$G$5,mapping!$H$2:$H$5,,0)</f>
        <v>Senior</v>
      </c>
      <c r="O4834" s="29" t="str">
        <f>_xlfn.XLOOKUP($J4834,mapping!$D$2:$D$56,mapping!$E$2:$E$56,,0)</f>
        <v>Canada</v>
      </c>
      <c r="P4834" s="29" t="str">
        <f>_xlfn.XLOOKUP($K4834,mapping!$P$2:$P$4,mapping!$Q$2:$Q$4,,0)</f>
        <v>Medium</v>
      </c>
      <c r="Q4834" s="29" t="str">
        <f>_xlfn.XLOOKUP($I4834,mapping!$M$2:$M$4,mapping!$N$2:$N$4,,0)</f>
        <v>Remote</v>
      </c>
    </row>
    <row r="4835" spans="1:17" x14ac:dyDescent="0.25">
      <c r="A4835" s="28">
        <v>2023</v>
      </c>
      <c r="B4835" s="29" t="s">
        <v>21</v>
      </c>
      <c r="C4835" s="29" t="s">
        <v>12</v>
      </c>
      <c r="D4835" s="29" t="s">
        <v>13</v>
      </c>
      <c r="E4835" s="28">
        <v>125000</v>
      </c>
      <c r="F4835" s="29" t="s">
        <v>14</v>
      </c>
      <c r="G4835" s="28">
        <v>125000</v>
      </c>
      <c r="H4835" s="29" t="s">
        <v>17</v>
      </c>
      <c r="I4835" s="28">
        <v>100</v>
      </c>
      <c r="J4835" s="29" t="s">
        <v>17</v>
      </c>
      <c r="K4835" s="29" t="s">
        <v>16</v>
      </c>
      <c r="L4835" s="29" t="str">
        <f>_xlfn.XLOOKUP($D4835,mapping!$B$2:$B$124,mapping!$A$2:$A$124,,0)</f>
        <v>Data Analyst</v>
      </c>
      <c r="M4835" s="29" t="str">
        <f>_xlfn.XLOOKUP($C4835,mapping!$J$2:$J$5,mapping!$K$2:$K$5,,0)</f>
        <v>Full-Time</v>
      </c>
      <c r="N4835" s="29" t="str">
        <f>_xlfn.XLOOKUP($B4835,mapping!$G$2:$G$5,mapping!$H$2:$H$5,,0)</f>
        <v>Senior</v>
      </c>
      <c r="O4835" s="29" t="str">
        <f>_xlfn.XLOOKUP($J4835,mapping!$D$2:$D$56,mapping!$E$2:$E$56,,0)</f>
        <v>United States</v>
      </c>
      <c r="P4835" s="29" t="str">
        <f>_xlfn.XLOOKUP($K4835,mapping!$P$2:$P$4,mapping!$Q$2:$Q$4,,0)</f>
        <v>Medium</v>
      </c>
      <c r="Q4835" s="29" t="str">
        <f>_xlfn.XLOOKUP($I4835,mapping!$M$2:$M$4,mapping!$N$2:$N$4,,0)</f>
        <v>Remote</v>
      </c>
    </row>
    <row r="4836" spans="1:17" x14ac:dyDescent="0.25">
      <c r="A4836" s="28">
        <v>2023</v>
      </c>
      <c r="B4836" s="29" t="s">
        <v>21</v>
      </c>
      <c r="C4836" s="29" t="s">
        <v>12</v>
      </c>
      <c r="D4836" s="29" t="s">
        <v>128</v>
      </c>
      <c r="E4836" s="28">
        <v>140000</v>
      </c>
      <c r="F4836" s="29" t="s">
        <v>14</v>
      </c>
      <c r="G4836" s="28">
        <v>140000</v>
      </c>
      <c r="H4836" s="29" t="s">
        <v>17</v>
      </c>
      <c r="I4836" s="28">
        <v>0</v>
      </c>
      <c r="J4836" s="29" t="s">
        <v>17</v>
      </c>
      <c r="K4836" s="29" t="s">
        <v>16</v>
      </c>
      <c r="L4836" s="29" t="str">
        <f>_xlfn.XLOOKUP($D4836,mapping!$B$2:$B$124,mapping!$A$2:$A$124,,0)</f>
        <v>Data Engineer</v>
      </c>
      <c r="M4836" s="29" t="str">
        <f>_xlfn.XLOOKUP($C4836,mapping!$J$2:$J$5,mapping!$K$2:$K$5,,0)</f>
        <v>Full-Time</v>
      </c>
      <c r="N4836" s="29" t="str">
        <f>_xlfn.XLOOKUP($B4836,mapping!$G$2:$G$5,mapping!$H$2:$H$5,,0)</f>
        <v>Senior</v>
      </c>
      <c r="O4836" s="29" t="str">
        <f>_xlfn.XLOOKUP($J4836,mapping!$D$2:$D$56,mapping!$E$2:$E$56,,0)</f>
        <v>United States</v>
      </c>
      <c r="P4836" s="29" t="str">
        <f>_xlfn.XLOOKUP($K4836,mapping!$P$2:$P$4,mapping!$Q$2:$Q$4,,0)</f>
        <v>Medium</v>
      </c>
      <c r="Q4836" s="29" t="str">
        <f>_xlfn.XLOOKUP($I4836,mapping!$M$2:$M$4,mapping!$N$2:$N$4,,0)</f>
        <v>On-site</v>
      </c>
    </row>
    <row r="4837" spans="1:17" x14ac:dyDescent="0.25">
      <c r="A4837" s="28">
        <v>2023</v>
      </c>
      <c r="B4837" s="29" t="s">
        <v>11</v>
      </c>
      <c r="C4837" s="29" t="s">
        <v>12</v>
      </c>
      <c r="D4837" s="29" t="s">
        <v>26</v>
      </c>
      <c r="E4837" s="28">
        <v>205600</v>
      </c>
      <c r="F4837" s="29" t="s">
        <v>14</v>
      </c>
      <c r="G4837" s="28">
        <v>205600</v>
      </c>
      <c r="H4837" s="29" t="s">
        <v>17</v>
      </c>
      <c r="I4837" s="28">
        <v>0</v>
      </c>
      <c r="J4837" s="29" t="s">
        <v>17</v>
      </c>
      <c r="K4837" s="29" t="s">
        <v>33</v>
      </c>
      <c r="L4837" s="29" t="str">
        <f>_xlfn.XLOOKUP($D4837,mapping!$B$2:$B$124,mapping!$A$2:$A$124,,0)</f>
        <v>Data Engineer</v>
      </c>
      <c r="M4837" s="29" t="str">
        <f>_xlfn.XLOOKUP($C4837,mapping!$J$2:$J$5,mapping!$K$2:$K$5,,0)</f>
        <v>Full-Time</v>
      </c>
      <c r="N4837" s="29" t="str">
        <f>_xlfn.XLOOKUP($B4837,mapping!$G$2:$G$5,mapping!$H$2:$H$5,,0)</f>
        <v>Mid-Level</v>
      </c>
      <c r="O4837" s="29" t="str">
        <f>_xlfn.XLOOKUP($J4837,mapping!$D$2:$D$56,mapping!$E$2:$E$56,,0)</f>
        <v>United States</v>
      </c>
      <c r="P4837" s="29" t="str">
        <f>_xlfn.XLOOKUP($K4837,mapping!$P$2:$P$4,mapping!$Q$2:$Q$4,,0)</f>
        <v>Large</v>
      </c>
      <c r="Q4837" s="29" t="str">
        <f>_xlfn.XLOOKUP($I4837,mapping!$M$2:$M$4,mapping!$N$2:$N$4,,0)</f>
        <v>On-site</v>
      </c>
    </row>
    <row r="4838" spans="1:17" x14ac:dyDescent="0.25">
      <c r="A4838" s="28">
        <v>2023</v>
      </c>
      <c r="B4838" s="29" t="s">
        <v>21</v>
      </c>
      <c r="C4838" s="29" t="s">
        <v>12</v>
      </c>
      <c r="D4838" s="29" t="s">
        <v>18</v>
      </c>
      <c r="E4838" s="28">
        <v>242921</v>
      </c>
      <c r="F4838" s="29" t="s">
        <v>14</v>
      </c>
      <c r="G4838" s="28">
        <v>242921</v>
      </c>
      <c r="H4838" s="29" t="s">
        <v>17</v>
      </c>
      <c r="I4838" s="28">
        <v>0</v>
      </c>
      <c r="J4838" s="29" t="s">
        <v>17</v>
      </c>
      <c r="K4838" s="29" t="s">
        <v>16</v>
      </c>
      <c r="L4838" s="29" t="str">
        <f>_xlfn.XLOOKUP($D4838,mapping!$B$2:$B$124,mapping!$A$2:$A$124,,0)</f>
        <v>Machine Learning Engineer</v>
      </c>
      <c r="M4838" s="29" t="str">
        <f>_xlfn.XLOOKUP($C4838,mapping!$J$2:$J$5,mapping!$K$2:$K$5,,0)</f>
        <v>Full-Time</v>
      </c>
      <c r="N4838" s="29" t="str">
        <f>_xlfn.XLOOKUP($B4838,mapping!$G$2:$G$5,mapping!$H$2:$H$5,,0)</f>
        <v>Senior</v>
      </c>
      <c r="O4838" s="29" t="str">
        <f>_xlfn.XLOOKUP($J4838,mapping!$D$2:$D$56,mapping!$E$2:$E$56,,0)</f>
        <v>United States</v>
      </c>
      <c r="P4838" s="29" t="str">
        <f>_xlfn.XLOOKUP($K4838,mapping!$P$2:$P$4,mapping!$Q$2:$Q$4,,0)</f>
        <v>Medium</v>
      </c>
      <c r="Q4838" s="29" t="str">
        <f>_xlfn.XLOOKUP($I4838,mapping!$M$2:$M$4,mapping!$N$2:$N$4,,0)</f>
        <v>On-site</v>
      </c>
    </row>
    <row r="4839" spans="1:17" x14ac:dyDescent="0.25">
      <c r="A4839" s="28">
        <v>2023</v>
      </c>
      <c r="B4839" s="29" t="s">
        <v>21</v>
      </c>
      <c r="C4839" s="29" t="s">
        <v>12</v>
      </c>
      <c r="D4839" s="29" t="s">
        <v>51</v>
      </c>
      <c r="E4839" s="28">
        <v>126100</v>
      </c>
      <c r="F4839" s="29" t="s">
        <v>14</v>
      </c>
      <c r="G4839" s="28">
        <v>126100</v>
      </c>
      <c r="H4839" s="29" t="s">
        <v>17</v>
      </c>
      <c r="I4839" s="28">
        <v>0</v>
      </c>
      <c r="J4839" s="29" t="s">
        <v>17</v>
      </c>
      <c r="K4839" s="29" t="s">
        <v>33</v>
      </c>
      <c r="L4839" s="29" t="str">
        <f>_xlfn.XLOOKUP($D4839,mapping!$B$2:$B$124,mapping!$A$2:$A$124,,0)</f>
        <v>Applied Scientist</v>
      </c>
      <c r="M4839" s="29" t="str">
        <f>_xlfn.XLOOKUP($C4839,mapping!$J$2:$J$5,mapping!$K$2:$K$5,,0)</f>
        <v>Full-Time</v>
      </c>
      <c r="N4839" s="29" t="str">
        <f>_xlfn.XLOOKUP($B4839,mapping!$G$2:$G$5,mapping!$H$2:$H$5,,0)</f>
        <v>Senior</v>
      </c>
      <c r="O4839" s="29" t="str">
        <f>_xlfn.XLOOKUP($J4839,mapping!$D$2:$D$56,mapping!$E$2:$E$56,,0)</f>
        <v>United States</v>
      </c>
      <c r="P4839" s="29" t="str">
        <f>_xlfn.XLOOKUP($K4839,mapping!$P$2:$P$4,mapping!$Q$2:$Q$4,,0)</f>
        <v>Large</v>
      </c>
      <c r="Q4839" s="29" t="str">
        <f>_xlfn.XLOOKUP($I4839,mapping!$M$2:$M$4,mapping!$N$2:$N$4,,0)</f>
        <v>On-site</v>
      </c>
    </row>
    <row r="4840" spans="1:17" x14ac:dyDescent="0.25">
      <c r="A4840" s="28">
        <v>2023</v>
      </c>
      <c r="B4840" s="29" t="s">
        <v>21</v>
      </c>
      <c r="C4840" s="29" t="s">
        <v>12</v>
      </c>
      <c r="D4840" s="29" t="s">
        <v>26</v>
      </c>
      <c r="E4840" s="28">
        <v>106500</v>
      </c>
      <c r="F4840" s="29" t="s">
        <v>14</v>
      </c>
      <c r="G4840" s="28">
        <v>106500</v>
      </c>
      <c r="H4840" s="29" t="s">
        <v>17</v>
      </c>
      <c r="I4840" s="28">
        <v>0</v>
      </c>
      <c r="J4840" s="29" t="s">
        <v>17</v>
      </c>
      <c r="K4840" s="29" t="s">
        <v>16</v>
      </c>
      <c r="L4840" s="29" t="str">
        <f>_xlfn.XLOOKUP($D4840,mapping!$B$2:$B$124,mapping!$A$2:$A$124,,0)</f>
        <v>Data Engineer</v>
      </c>
      <c r="M4840" s="29" t="str">
        <f>_xlfn.XLOOKUP($C4840,mapping!$J$2:$J$5,mapping!$K$2:$K$5,,0)</f>
        <v>Full-Time</v>
      </c>
      <c r="N4840" s="29" t="str">
        <f>_xlfn.XLOOKUP($B4840,mapping!$G$2:$G$5,mapping!$H$2:$H$5,,0)</f>
        <v>Senior</v>
      </c>
      <c r="O4840" s="29" t="str">
        <f>_xlfn.XLOOKUP($J4840,mapping!$D$2:$D$56,mapping!$E$2:$E$56,,0)</f>
        <v>United States</v>
      </c>
      <c r="P4840" s="29" t="str">
        <f>_xlfn.XLOOKUP($K4840,mapping!$P$2:$P$4,mapping!$Q$2:$Q$4,,0)</f>
        <v>Medium</v>
      </c>
      <c r="Q4840" s="29" t="str">
        <f>_xlfn.XLOOKUP($I4840,mapping!$M$2:$M$4,mapping!$N$2:$N$4,,0)</f>
        <v>On-site</v>
      </c>
    </row>
    <row r="4841" spans="1:17" x14ac:dyDescent="0.25">
      <c r="A4841" s="28">
        <v>2022</v>
      </c>
      <c r="B4841" s="29" t="s">
        <v>25</v>
      </c>
      <c r="C4841" s="29" t="s">
        <v>12</v>
      </c>
      <c r="D4841" s="29" t="s">
        <v>26</v>
      </c>
      <c r="E4841" s="28">
        <v>260000</v>
      </c>
      <c r="F4841" s="29" t="s">
        <v>14</v>
      </c>
      <c r="G4841" s="28">
        <v>260000</v>
      </c>
      <c r="H4841" s="29" t="s">
        <v>17</v>
      </c>
      <c r="I4841" s="28">
        <v>100</v>
      </c>
      <c r="J4841" s="29" t="s">
        <v>17</v>
      </c>
      <c r="K4841" s="29" t="s">
        <v>16</v>
      </c>
      <c r="L4841" s="29" t="str">
        <f>_xlfn.XLOOKUP($D4841,mapping!$B$2:$B$124,mapping!$A$2:$A$124,,0)</f>
        <v>Data Engineer</v>
      </c>
      <c r="M4841" s="29" t="str">
        <f>_xlfn.XLOOKUP($C4841,mapping!$J$2:$J$5,mapping!$K$2:$K$5,,0)</f>
        <v>Full-Time</v>
      </c>
      <c r="N4841" s="29" t="str">
        <f>_xlfn.XLOOKUP($B4841,mapping!$G$2:$G$5,mapping!$H$2:$H$5,,0)</f>
        <v>Executive</v>
      </c>
      <c r="O4841" s="29" t="str">
        <f>_xlfn.XLOOKUP($J4841,mapping!$D$2:$D$56,mapping!$E$2:$E$56,,0)</f>
        <v>United States</v>
      </c>
      <c r="P4841" s="29" t="str">
        <f>_xlfn.XLOOKUP($K4841,mapping!$P$2:$P$4,mapping!$Q$2:$Q$4,,0)</f>
        <v>Medium</v>
      </c>
      <c r="Q4841" s="29" t="str">
        <f>_xlfn.XLOOKUP($I4841,mapping!$M$2:$M$4,mapping!$N$2:$N$4,,0)</f>
        <v>Remote</v>
      </c>
    </row>
    <row r="4842" spans="1:17" x14ac:dyDescent="0.25">
      <c r="A4842" s="28">
        <v>2023</v>
      </c>
      <c r="B4842" s="29" t="s">
        <v>21</v>
      </c>
      <c r="C4842" s="29" t="s">
        <v>12</v>
      </c>
      <c r="D4842" s="29" t="s">
        <v>18</v>
      </c>
      <c r="E4842" s="28">
        <v>142200</v>
      </c>
      <c r="F4842" s="29" t="s">
        <v>14</v>
      </c>
      <c r="G4842" s="28">
        <v>142200</v>
      </c>
      <c r="H4842" s="29" t="s">
        <v>17</v>
      </c>
      <c r="I4842" s="28">
        <v>0</v>
      </c>
      <c r="J4842" s="29" t="s">
        <v>17</v>
      </c>
      <c r="K4842" s="29" t="s">
        <v>16</v>
      </c>
      <c r="L4842" s="29" t="str">
        <f>_xlfn.XLOOKUP($D4842,mapping!$B$2:$B$124,mapping!$A$2:$A$124,,0)</f>
        <v>Machine Learning Engineer</v>
      </c>
      <c r="M4842" s="29" t="str">
        <f>_xlfn.XLOOKUP($C4842,mapping!$J$2:$J$5,mapping!$K$2:$K$5,,0)</f>
        <v>Full-Time</v>
      </c>
      <c r="N4842" s="29" t="str">
        <f>_xlfn.XLOOKUP($B4842,mapping!$G$2:$G$5,mapping!$H$2:$H$5,,0)</f>
        <v>Senior</v>
      </c>
      <c r="O4842" s="29" t="str">
        <f>_xlfn.XLOOKUP($J4842,mapping!$D$2:$D$56,mapping!$E$2:$E$56,,0)</f>
        <v>United States</v>
      </c>
      <c r="P4842" s="29" t="str">
        <f>_xlfn.XLOOKUP($K4842,mapping!$P$2:$P$4,mapping!$Q$2:$Q$4,,0)</f>
        <v>Medium</v>
      </c>
      <c r="Q4842" s="29" t="str">
        <f>_xlfn.XLOOKUP($I4842,mapping!$M$2:$M$4,mapping!$N$2:$N$4,,0)</f>
        <v>On-site</v>
      </c>
    </row>
    <row r="4843" spans="1:17" x14ac:dyDescent="0.25">
      <c r="A4843" s="28">
        <v>2023</v>
      </c>
      <c r="B4843" s="29" t="s">
        <v>25</v>
      </c>
      <c r="C4843" s="29" t="s">
        <v>12</v>
      </c>
      <c r="D4843" s="29" t="s">
        <v>13</v>
      </c>
      <c r="E4843" s="28">
        <v>125000</v>
      </c>
      <c r="F4843" s="29" t="s">
        <v>14</v>
      </c>
      <c r="G4843" s="28">
        <v>125000</v>
      </c>
      <c r="H4843" s="29" t="s">
        <v>17</v>
      </c>
      <c r="I4843" s="28">
        <v>100</v>
      </c>
      <c r="J4843" s="29" t="s">
        <v>17</v>
      </c>
      <c r="K4843" s="29" t="s">
        <v>16</v>
      </c>
      <c r="L4843" s="29" t="str">
        <f>_xlfn.XLOOKUP($D4843,mapping!$B$2:$B$124,mapping!$A$2:$A$124,,0)</f>
        <v>Data Analyst</v>
      </c>
      <c r="M4843" s="29" t="str">
        <f>_xlfn.XLOOKUP($C4843,mapping!$J$2:$J$5,mapping!$K$2:$K$5,,0)</f>
        <v>Full-Time</v>
      </c>
      <c r="N4843" s="29" t="str">
        <f>_xlfn.XLOOKUP($B4843,mapping!$G$2:$G$5,mapping!$H$2:$H$5,,0)</f>
        <v>Executive</v>
      </c>
      <c r="O4843" s="29" t="str">
        <f>_xlfn.XLOOKUP($J4843,mapping!$D$2:$D$56,mapping!$E$2:$E$56,,0)</f>
        <v>United States</v>
      </c>
      <c r="P4843" s="29" t="str">
        <f>_xlfn.XLOOKUP($K4843,mapping!$P$2:$P$4,mapping!$Q$2:$Q$4,,0)</f>
        <v>Medium</v>
      </c>
      <c r="Q4843" s="29" t="str">
        <f>_xlfn.XLOOKUP($I4843,mapping!$M$2:$M$4,mapping!$N$2:$N$4,,0)</f>
        <v>Remote</v>
      </c>
    </row>
    <row r="4844" spans="1:17" x14ac:dyDescent="0.25">
      <c r="A4844" s="28">
        <v>2023</v>
      </c>
      <c r="B4844" s="29" t="s">
        <v>21</v>
      </c>
      <c r="C4844" s="29" t="s">
        <v>12</v>
      </c>
      <c r="D4844" s="29" t="s">
        <v>26</v>
      </c>
      <c r="E4844" s="28">
        <v>130000</v>
      </c>
      <c r="F4844" s="29" t="s">
        <v>14</v>
      </c>
      <c r="G4844" s="28">
        <v>130000</v>
      </c>
      <c r="H4844" s="29" t="s">
        <v>17</v>
      </c>
      <c r="I4844" s="28">
        <v>100</v>
      </c>
      <c r="J4844" s="29" t="s">
        <v>17</v>
      </c>
      <c r="K4844" s="29" t="s">
        <v>16</v>
      </c>
      <c r="L4844" s="29" t="str">
        <f>_xlfn.XLOOKUP($D4844,mapping!$B$2:$B$124,mapping!$A$2:$A$124,,0)</f>
        <v>Data Engineer</v>
      </c>
      <c r="M4844" s="29" t="str">
        <f>_xlfn.XLOOKUP($C4844,mapping!$J$2:$J$5,mapping!$K$2:$K$5,,0)</f>
        <v>Full-Time</v>
      </c>
      <c r="N4844" s="29" t="str">
        <f>_xlfn.XLOOKUP($B4844,mapping!$G$2:$G$5,mapping!$H$2:$H$5,,0)</f>
        <v>Senior</v>
      </c>
      <c r="O4844" s="29" t="str">
        <f>_xlfn.XLOOKUP($J4844,mapping!$D$2:$D$56,mapping!$E$2:$E$56,,0)</f>
        <v>United States</v>
      </c>
      <c r="P4844" s="29" t="str">
        <f>_xlfn.XLOOKUP($K4844,mapping!$P$2:$P$4,mapping!$Q$2:$Q$4,,0)</f>
        <v>Medium</v>
      </c>
      <c r="Q4844" s="29" t="str">
        <f>_xlfn.XLOOKUP($I4844,mapping!$M$2:$M$4,mapping!$N$2:$N$4,,0)</f>
        <v>Remote</v>
      </c>
    </row>
    <row r="4845" spans="1:17" x14ac:dyDescent="0.25">
      <c r="A4845" s="28">
        <v>2023</v>
      </c>
      <c r="B4845" s="29" t="s">
        <v>11</v>
      </c>
      <c r="C4845" s="29" t="s">
        <v>12</v>
      </c>
      <c r="D4845" s="29" t="s">
        <v>218</v>
      </c>
      <c r="E4845" s="28">
        <v>90000</v>
      </c>
      <c r="F4845" s="29" t="s">
        <v>27</v>
      </c>
      <c r="G4845" s="28">
        <v>110736</v>
      </c>
      <c r="H4845" s="29" t="s">
        <v>28</v>
      </c>
      <c r="I4845" s="28">
        <v>0</v>
      </c>
      <c r="J4845" s="29" t="s">
        <v>28</v>
      </c>
      <c r="K4845" s="29" t="s">
        <v>16</v>
      </c>
      <c r="L4845" s="29" t="str">
        <f>_xlfn.XLOOKUP($D4845,mapping!$B$2:$B$124,mapping!$A$2:$A$124,,0)</f>
        <v>Data Engineer</v>
      </c>
      <c r="M4845" s="29" t="str">
        <f>_xlfn.XLOOKUP($C4845,mapping!$J$2:$J$5,mapping!$K$2:$K$5,,0)</f>
        <v>Full-Time</v>
      </c>
      <c r="N4845" s="29" t="str">
        <f>_xlfn.XLOOKUP($B4845,mapping!$G$2:$G$5,mapping!$H$2:$H$5,,0)</f>
        <v>Mid-Level</v>
      </c>
      <c r="O4845" s="29" t="str">
        <f>_xlfn.XLOOKUP($J4845,mapping!$D$2:$D$56,mapping!$E$2:$E$56,,0)</f>
        <v>United Kingdom</v>
      </c>
      <c r="P4845" s="29" t="str">
        <f>_xlfn.XLOOKUP($K4845,mapping!$P$2:$P$4,mapping!$Q$2:$Q$4,,0)</f>
        <v>Medium</v>
      </c>
      <c r="Q4845" s="29" t="str">
        <f>_xlfn.XLOOKUP($I4845,mapping!$M$2:$M$4,mapping!$N$2:$N$4,,0)</f>
        <v>On-site</v>
      </c>
    </row>
    <row r="4846" spans="1:17" x14ac:dyDescent="0.25">
      <c r="A4846" s="28">
        <v>2024</v>
      </c>
      <c r="B4846" s="29" t="s">
        <v>21</v>
      </c>
      <c r="C4846" s="29" t="s">
        <v>12</v>
      </c>
      <c r="D4846" s="29" t="s">
        <v>26</v>
      </c>
      <c r="E4846" s="28">
        <v>104000</v>
      </c>
      <c r="F4846" s="29" t="s">
        <v>14</v>
      </c>
      <c r="G4846" s="28">
        <v>104000</v>
      </c>
      <c r="H4846" s="29" t="s">
        <v>17</v>
      </c>
      <c r="I4846" s="28">
        <v>0</v>
      </c>
      <c r="J4846" s="29" t="s">
        <v>17</v>
      </c>
      <c r="K4846" s="29" t="s">
        <v>16</v>
      </c>
      <c r="L4846" s="29" t="str">
        <f>_xlfn.XLOOKUP($D4846,mapping!$B$2:$B$124,mapping!$A$2:$A$124,,0)</f>
        <v>Data Engineer</v>
      </c>
      <c r="M4846" s="29" t="str">
        <f>_xlfn.XLOOKUP($C4846,mapping!$J$2:$J$5,mapping!$K$2:$K$5,,0)</f>
        <v>Full-Time</v>
      </c>
      <c r="N4846" s="29" t="str">
        <f>_xlfn.XLOOKUP($B4846,mapping!$G$2:$G$5,mapping!$H$2:$H$5,,0)</f>
        <v>Senior</v>
      </c>
      <c r="O4846" s="29" t="str">
        <f>_xlfn.XLOOKUP($J4846,mapping!$D$2:$D$56,mapping!$E$2:$E$56,,0)</f>
        <v>United States</v>
      </c>
      <c r="P4846" s="29" t="str">
        <f>_xlfn.XLOOKUP($K4846,mapping!$P$2:$P$4,mapping!$Q$2:$Q$4,,0)</f>
        <v>Medium</v>
      </c>
      <c r="Q4846" s="29" t="str">
        <f>_xlfn.XLOOKUP($I4846,mapping!$M$2:$M$4,mapping!$N$2:$N$4,,0)</f>
        <v>On-site</v>
      </c>
    </row>
    <row r="4847" spans="1:17" x14ac:dyDescent="0.25">
      <c r="A4847" s="28">
        <v>2023</v>
      </c>
      <c r="B4847" s="29" t="s">
        <v>21</v>
      </c>
      <c r="C4847" s="29" t="s">
        <v>12</v>
      </c>
      <c r="D4847" s="29" t="s">
        <v>89</v>
      </c>
      <c r="E4847" s="28">
        <v>95000</v>
      </c>
      <c r="F4847" s="29" t="s">
        <v>14</v>
      </c>
      <c r="G4847" s="28">
        <v>95000</v>
      </c>
      <c r="H4847" s="29" t="s">
        <v>17</v>
      </c>
      <c r="I4847" s="28">
        <v>0</v>
      </c>
      <c r="J4847" s="29" t="s">
        <v>17</v>
      </c>
      <c r="K4847" s="29" t="s">
        <v>16</v>
      </c>
      <c r="L4847" s="29" t="str">
        <f>_xlfn.XLOOKUP($D4847,mapping!$B$2:$B$124,mapping!$A$2:$A$124,,0)</f>
        <v>Data Specialist</v>
      </c>
      <c r="M4847" s="29" t="str">
        <f>_xlfn.XLOOKUP($C4847,mapping!$J$2:$J$5,mapping!$K$2:$K$5,,0)</f>
        <v>Full-Time</v>
      </c>
      <c r="N4847" s="29" t="str">
        <f>_xlfn.XLOOKUP($B4847,mapping!$G$2:$G$5,mapping!$H$2:$H$5,,0)</f>
        <v>Senior</v>
      </c>
      <c r="O4847" s="29" t="str">
        <f>_xlfn.XLOOKUP($J4847,mapping!$D$2:$D$56,mapping!$E$2:$E$56,,0)</f>
        <v>United States</v>
      </c>
      <c r="P4847" s="29" t="str">
        <f>_xlfn.XLOOKUP($K4847,mapping!$P$2:$P$4,mapping!$Q$2:$Q$4,,0)</f>
        <v>Medium</v>
      </c>
      <c r="Q4847" s="29" t="str">
        <f>_xlfn.XLOOKUP($I4847,mapping!$M$2:$M$4,mapping!$N$2:$N$4,,0)</f>
        <v>On-site</v>
      </c>
    </row>
    <row r="4848" spans="1:17" x14ac:dyDescent="0.25">
      <c r="A4848" s="28">
        <v>2023</v>
      </c>
      <c r="B4848" s="29" t="s">
        <v>21</v>
      </c>
      <c r="C4848" s="29" t="s">
        <v>12</v>
      </c>
      <c r="D4848" s="29" t="s">
        <v>31</v>
      </c>
      <c r="E4848" s="28">
        <v>108320</v>
      </c>
      <c r="F4848" s="29" t="s">
        <v>14</v>
      </c>
      <c r="G4848" s="28">
        <v>108320</v>
      </c>
      <c r="H4848" s="29" t="s">
        <v>17</v>
      </c>
      <c r="I4848" s="28">
        <v>100</v>
      </c>
      <c r="J4848" s="29" t="s">
        <v>17</v>
      </c>
      <c r="K4848" s="29" t="s">
        <v>16</v>
      </c>
      <c r="L4848" s="29" t="str">
        <f>_xlfn.XLOOKUP($D4848,mapping!$B$2:$B$124,mapping!$A$2:$A$124,,0)</f>
        <v>Analytics Engineer</v>
      </c>
      <c r="M4848" s="29" t="str">
        <f>_xlfn.XLOOKUP($C4848,mapping!$J$2:$J$5,mapping!$K$2:$K$5,,0)</f>
        <v>Full-Time</v>
      </c>
      <c r="N4848" s="29" t="str">
        <f>_xlfn.XLOOKUP($B4848,mapping!$G$2:$G$5,mapping!$H$2:$H$5,,0)</f>
        <v>Senior</v>
      </c>
      <c r="O4848" s="29" t="str">
        <f>_xlfn.XLOOKUP($J4848,mapping!$D$2:$D$56,mapping!$E$2:$E$56,,0)</f>
        <v>United States</v>
      </c>
      <c r="P4848" s="29" t="str">
        <f>_xlfn.XLOOKUP($K4848,mapping!$P$2:$P$4,mapping!$Q$2:$Q$4,,0)</f>
        <v>Medium</v>
      </c>
      <c r="Q4848" s="29" t="str">
        <f>_xlfn.XLOOKUP($I4848,mapping!$M$2:$M$4,mapping!$N$2:$N$4,,0)</f>
        <v>Remote</v>
      </c>
    </row>
    <row r="4849" spans="1:17" x14ac:dyDescent="0.25">
      <c r="A4849" s="28">
        <v>2022</v>
      </c>
      <c r="B4849" s="29" t="s">
        <v>11</v>
      </c>
      <c r="C4849" s="29" t="s">
        <v>12</v>
      </c>
      <c r="D4849" s="29" t="s">
        <v>26</v>
      </c>
      <c r="E4849" s="28">
        <v>170000</v>
      </c>
      <c r="F4849" s="29" t="s">
        <v>14</v>
      </c>
      <c r="G4849" s="28">
        <v>170000</v>
      </c>
      <c r="H4849" s="29" t="s">
        <v>17</v>
      </c>
      <c r="I4849" s="28">
        <v>0</v>
      </c>
      <c r="J4849" s="29" t="s">
        <v>17</v>
      </c>
      <c r="K4849" s="29" t="s">
        <v>16</v>
      </c>
      <c r="L4849" s="29" t="str">
        <f>_xlfn.XLOOKUP($D4849,mapping!$B$2:$B$124,mapping!$A$2:$A$124,,0)</f>
        <v>Data Engineer</v>
      </c>
      <c r="M4849" s="29" t="str">
        <f>_xlfn.XLOOKUP($C4849,mapping!$J$2:$J$5,mapping!$K$2:$K$5,,0)</f>
        <v>Full-Time</v>
      </c>
      <c r="N4849" s="29" t="str">
        <f>_xlfn.XLOOKUP($B4849,mapping!$G$2:$G$5,mapping!$H$2:$H$5,,0)</f>
        <v>Mid-Level</v>
      </c>
      <c r="O4849" s="29" t="str">
        <f>_xlfn.XLOOKUP($J4849,mapping!$D$2:$D$56,mapping!$E$2:$E$56,,0)</f>
        <v>United States</v>
      </c>
      <c r="P4849" s="29" t="str">
        <f>_xlfn.XLOOKUP($K4849,mapping!$P$2:$P$4,mapping!$Q$2:$Q$4,,0)</f>
        <v>Medium</v>
      </c>
      <c r="Q4849" s="29" t="str">
        <f>_xlfn.XLOOKUP($I4849,mapping!$M$2:$M$4,mapping!$N$2:$N$4,,0)</f>
        <v>On-site</v>
      </c>
    </row>
    <row r="4850" spans="1:17" x14ac:dyDescent="0.25">
      <c r="A4850" s="28">
        <v>2023</v>
      </c>
      <c r="B4850" s="29" t="s">
        <v>21</v>
      </c>
      <c r="C4850" s="29" t="s">
        <v>12</v>
      </c>
      <c r="D4850" s="29" t="s">
        <v>63</v>
      </c>
      <c r="E4850" s="28">
        <v>134000</v>
      </c>
      <c r="F4850" s="29" t="s">
        <v>14</v>
      </c>
      <c r="G4850" s="28">
        <v>134000</v>
      </c>
      <c r="H4850" s="29" t="s">
        <v>17</v>
      </c>
      <c r="I4850" s="28">
        <v>0</v>
      </c>
      <c r="J4850" s="29" t="s">
        <v>17</v>
      </c>
      <c r="K4850" s="29" t="s">
        <v>16</v>
      </c>
      <c r="L4850" s="29" t="str">
        <f>_xlfn.XLOOKUP($D4850,mapping!$B$2:$B$124,mapping!$A$2:$A$124,,0)</f>
        <v>Data Architect</v>
      </c>
      <c r="M4850" s="29" t="str">
        <f>_xlfn.XLOOKUP($C4850,mapping!$J$2:$J$5,mapping!$K$2:$K$5,,0)</f>
        <v>Full-Time</v>
      </c>
      <c r="N4850" s="29" t="str">
        <f>_xlfn.XLOOKUP($B4850,mapping!$G$2:$G$5,mapping!$H$2:$H$5,,0)</f>
        <v>Senior</v>
      </c>
      <c r="O4850" s="29" t="str">
        <f>_xlfn.XLOOKUP($J4850,mapping!$D$2:$D$56,mapping!$E$2:$E$56,,0)</f>
        <v>United States</v>
      </c>
      <c r="P4850" s="29" t="str">
        <f>_xlfn.XLOOKUP($K4850,mapping!$P$2:$P$4,mapping!$Q$2:$Q$4,,0)</f>
        <v>Medium</v>
      </c>
      <c r="Q4850" s="29" t="str">
        <f>_xlfn.XLOOKUP($I4850,mapping!$M$2:$M$4,mapping!$N$2:$N$4,,0)</f>
        <v>On-site</v>
      </c>
    </row>
    <row r="4851" spans="1:17" x14ac:dyDescent="0.25">
      <c r="A4851" s="28">
        <v>2023</v>
      </c>
      <c r="B4851" s="29" t="s">
        <v>21</v>
      </c>
      <c r="C4851" s="29" t="s">
        <v>12</v>
      </c>
      <c r="D4851" s="29" t="s">
        <v>62</v>
      </c>
      <c r="E4851" s="28">
        <v>247500</v>
      </c>
      <c r="F4851" s="29" t="s">
        <v>14</v>
      </c>
      <c r="G4851" s="28">
        <v>247500</v>
      </c>
      <c r="H4851" s="29" t="s">
        <v>17</v>
      </c>
      <c r="I4851" s="28">
        <v>0</v>
      </c>
      <c r="J4851" s="29" t="s">
        <v>17</v>
      </c>
      <c r="K4851" s="29" t="s">
        <v>16</v>
      </c>
      <c r="L4851" s="29" t="str">
        <f>_xlfn.XLOOKUP($D4851,mapping!$B$2:$B$124,mapping!$A$2:$A$124,,0)</f>
        <v>Business Intelligence</v>
      </c>
      <c r="M4851" s="29" t="str">
        <f>_xlfn.XLOOKUP($C4851,mapping!$J$2:$J$5,mapping!$K$2:$K$5,,0)</f>
        <v>Full-Time</v>
      </c>
      <c r="N4851" s="29" t="str">
        <f>_xlfn.XLOOKUP($B4851,mapping!$G$2:$G$5,mapping!$H$2:$H$5,,0)</f>
        <v>Senior</v>
      </c>
      <c r="O4851" s="29" t="str">
        <f>_xlfn.XLOOKUP($J4851,mapping!$D$2:$D$56,mapping!$E$2:$E$56,,0)</f>
        <v>United States</v>
      </c>
      <c r="P4851" s="29" t="str">
        <f>_xlfn.XLOOKUP($K4851,mapping!$P$2:$P$4,mapping!$Q$2:$Q$4,,0)</f>
        <v>Medium</v>
      </c>
      <c r="Q4851" s="29" t="str">
        <f>_xlfn.XLOOKUP($I4851,mapping!$M$2:$M$4,mapping!$N$2:$N$4,,0)</f>
        <v>On-site</v>
      </c>
    </row>
    <row r="4852" spans="1:17" x14ac:dyDescent="0.25">
      <c r="A4852" s="28">
        <v>2023</v>
      </c>
      <c r="B4852" s="29" t="s">
        <v>21</v>
      </c>
      <c r="C4852" s="29" t="s">
        <v>12</v>
      </c>
      <c r="D4852" s="29" t="s">
        <v>22</v>
      </c>
      <c r="E4852" s="28">
        <v>142436</v>
      </c>
      <c r="F4852" s="29" t="s">
        <v>14</v>
      </c>
      <c r="G4852" s="28">
        <v>142436</v>
      </c>
      <c r="H4852" s="29" t="s">
        <v>28</v>
      </c>
      <c r="I4852" s="28">
        <v>0</v>
      </c>
      <c r="J4852" s="29" t="s">
        <v>28</v>
      </c>
      <c r="K4852" s="29" t="s">
        <v>16</v>
      </c>
      <c r="L4852" s="29" t="str">
        <f>_xlfn.XLOOKUP($D4852,mapping!$B$2:$B$124,mapping!$A$2:$A$124,,0)</f>
        <v>Data Scientist</v>
      </c>
      <c r="M4852" s="29" t="str">
        <f>_xlfn.XLOOKUP($C4852,mapping!$J$2:$J$5,mapping!$K$2:$K$5,,0)</f>
        <v>Full-Time</v>
      </c>
      <c r="N4852" s="29" t="str">
        <f>_xlfn.XLOOKUP($B4852,mapping!$G$2:$G$5,mapping!$H$2:$H$5,,0)</f>
        <v>Senior</v>
      </c>
      <c r="O4852" s="29" t="str">
        <f>_xlfn.XLOOKUP($J4852,mapping!$D$2:$D$56,mapping!$E$2:$E$56,,0)</f>
        <v>United Kingdom</v>
      </c>
      <c r="P4852" s="29" t="str">
        <f>_xlfn.XLOOKUP($K4852,mapping!$P$2:$P$4,mapping!$Q$2:$Q$4,,0)</f>
        <v>Medium</v>
      </c>
      <c r="Q4852" s="29" t="str">
        <f>_xlfn.XLOOKUP($I4852,mapping!$M$2:$M$4,mapping!$N$2:$N$4,,0)</f>
        <v>On-site</v>
      </c>
    </row>
    <row r="4853" spans="1:17" x14ac:dyDescent="0.25">
      <c r="A4853" s="28">
        <v>2023</v>
      </c>
      <c r="B4853" s="29" t="s">
        <v>21</v>
      </c>
      <c r="C4853" s="29" t="s">
        <v>12</v>
      </c>
      <c r="D4853" s="29" t="s">
        <v>63</v>
      </c>
      <c r="E4853" s="28">
        <v>160000</v>
      </c>
      <c r="F4853" s="29" t="s">
        <v>14</v>
      </c>
      <c r="G4853" s="28">
        <v>160000</v>
      </c>
      <c r="H4853" s="29" t="s">
        <v>17</v>
      </c>
      <c r="I4853" s="28">
        <v>100</v>
      </c>
      <c r="J4853" s="29" t="s">
        <v>17</v>
      </c>
      <c r="K4853" s="29" t="s">
        <v>16</v>
      </c>
      <c r="L4853" s="29" t="str">
        <f>_xlfn.XLOOKUP($D4853,mapping!$B$2:$B$124,mapping!$A$2:$A$124,,0)</f>
        <v>Data Architect</v>
      </c>
      <c r="M4853" s="29" t="str">
        <f>_xlfn.XLOOKUP($C4853,mapping!$J$2:$J$5,mapping!$K$2:$K$5,,0)</f>
        <v>Full-Time</v>
      </c>
      <c r="N4853" s="29" t="str">
        <f>_xlfn.XLOOKUP($B4853,mapping!$G$2:$G$5,mapping!$H$2:$H$5,,0)</f>
        <v>Senior</v>
      </c>
      <c r="O4853" s="29" t="str">
        <f>_xlfn.XLOOKUP($J4853,mapping!$D$2:$D$56,mapping!$E$2:$E$56,,0)</f>
        <v>United States</v>
      </c>
      <c r="P4853" s="29" t="str">
        <f>_xlfn.XLOOKUP($K4853,mapping!$P$2:$P$4,mapping!$Q$2:$Q$4,,0)</f>
        <v>Medium</v>
      </c>
      <c r="Q4853" s="29" t="str">
        <f>_xlfn.XLOOKUP($I4853,mapping!$M$2:$M$4,mapping!$N$2:$N$4,,0)</f>
        <v>Remote</v>
      </c>
    </row>
    <row r="4854" spans="1:17" x14ac:dyDescent="0.25">
      <c r="A4854" s="28">
        <v>2023</v>
      </c>
      <c r="B4854" s="29" t="s">
        <v>21</v>
      </c>
      <c r="C4854" s="29" t="s">
        <v>12</v>
      </c>
      <c r="D4854" s="29" t="s">
        <v>34</v>
      </c>
      <c r="E4854" s="28">
        <v>165000</v>
      </c>
      <c r="F4854" s="29" t="s">
        <v>14</v>
      </c>
      <c r="G4854" s="28">
        <v>165000</v>
      </c>
      <c r="H4854" s="29" t="s">
        <v>17</v>
      </c>
      <c r="I4854" s="28">
        <v>0</v>
      </c>
      <c r="J4854" s="29" t="s">
        <v>17</v>
      </c>
      <c r="K4854" s="29" t="s">
        <v>16</v>
      </c>
      <c r="L4854" s="29" t="str">
        <f>_xlfn.XLOOKUP($D4854,mapping!$B$2:$B$124,mapping!$A$2:$A$124,,0)</f>
        <v>Researcher</v>
      </c>
      <c r="M4854" s="29" t="str">
        <f>_xlfn.XLOOKUP($C4854,mapping!$J$2:$J$5,mapping!$K$2:$K$5,,0)</f>
        <v>Full-Time</v>
      </c>
      <c r="N4854" s="29" t="str">
        <f>_xlfn.XLOOKUP($B4854,mapping!$G$2:$G$5,mapping!$H$2:$H$5,,0)</f>
        <v>Senior</v>
      </c>
      <c r="O4854" s="29" t="str">
        <f>_xlfn.XLOOKUP($J4854,mapping!$D$2:$D$56,mapping!$E$2:$E$56,,0)</f>
        <v>United States</v>
      </c>
      <c r="P4854" s="29" t="str">
        <f>_xlfn.XLOOKUP($K4854,mapping!$P$2:$P$4,mapping!$Q$2:$Q$4,,0)</f>
        <v>Medium</v>
      </c>
      <c r="Q4854" s="29" t="str">
        <f>_xlfn.XLOOKUP($I4854,mapping!$M$2:$M$4,mapping!$N$2:$N$4,,0)</f>
        <v>On-site</v>
      </c>
    </row>
    <row r="4855" spans="1:17" x14ac:dyDescent="0.25">
      <c r="A4855" s="28">
        <v>2024</v>
      </c>
      <c r="B4855" s="29" t="s">
        <v>21</v>
      </c>
      <c r="C4855" s="29" t="s">
        <v>12</v>
      </c>
      <c r="D4855" s="29" t="s">
        <v>22</v>
      </c>
      <c r="E4855" s="28">
        <v>240000</v>
      </c>
      <c r="F4855" s="29" t="s">
        <v>14</v>
      </c>
      <c r="G4855" s="28">
        <v>240000</v>
      </c>
      <c r="H4855" s="29" t="s">
        <v>121</v>
      </c>
      <c r="I4855" s="28">
        <v>0</v>
      </c>
      <c r="J4855" s="29" t="s">
        <v>121</v>
      </c>
      <c r="K4855" s="29" t="s">
        <v>16</v>
      </c>
      <c r="L4855" s="29" t="str">
        <f>_xlfn.XLOOKUP($D4855,mapping!$B$2:$B$124,mapping!$A$2:$A$124,,0)</f>
        <v>Data Scientist</v>
      </c>
      <c r="M4855" s="29" t="str">
        <f>_xlfn.XLOOKUP($C4855,mapping!$J$2:$J$5,mapping!$K$2:$K$5,,0)</f>
        <v>Full-Time</v>
      </c>
      <c r="N4855" s="29" t="str">
        <f>_xlfn.XLOOKUP($B4855,mapping!$G$2:$G$5,mapping!$H$2:$H$5,,0)</f>
        <v>Senior</v>
      </c>
      <c r="O4855" s="29" t="str">
        <f>_xlfn.XLOOKUP($J4855,mapping!$D$2:$D$56,mapping!$E$2:$E$56,,0)</f>
        <v>France</v>
      </c>
      <c r="P4855" s="29" t="str">
        <f>_xlfn.XLOOKUP($K4855,mapping!$P$2:$P$4,mapping!$Q$2:$Q$4,,0)</f>
        <v>Medium</v>
      </c>
      <c r="Q4855" s="29" t="str">
        <f>_xlfn.XLOOKUP($I4855,mapping!$M$2:$M$4,mapping!$N$2:$N$4,,0)</f>
        <v>On-site</v>
      </c>
    </row>
    <row r="4856" spans="1:17" x14ac:dyDescent="0.25">
      <c r="A4856" s="28">
        <v>2024</v>
      </c>
      <c r="B4856" s="29" t="s">
        <v>21</v>
      </c>
      <c r="C4856" s="29" t="s">
        <v>12</v>
      </c>
      <c r="D4856" s="29" t="s">
        <v>22</v>
      </c>
      <c r="E4856" s="28">
        <v>125000</v>
      </c>
      <c r="F4856" s="29" t="s">
        <v>14</v>
      </c>
      <c r="G4856" s="28">
        <v>125000</v>
      </c>
      <c r="H4856" s="29" t="s">
        <v>17</v>
      </c>
      <c r="I4856" s="28">
        <v>100</v>
      </c>
      <c r="J4856" s="29" t="s">
        <v>17</v>
      </c>
      <c r="K4856" s="29" t="s">
        <v>16</v>
      </c>
      <c r="L4856" s="29" t="str">
        <f>_xlfn.XLOOKUP($D4856,mapping!$B$2:$B$124,mapping!$A$2:$A$124,,0)</f>
        <v>Data Scientist</v>
      </c>
      <c r="M4856" s="29" t="str">
        <f>_xlfn.XLOOKUP($C4856,mapping!$J$2:$J$5,mapping!$K$2:$K$5,,0)</f>
        <v>Full-Time</v>
      </c>
      <c r="N4856" s="29" t="str">
        <f>_xlfn.XLOOKUP($B4856,mapping!$G$2:$G$5,mapping!$H$2:$H$5,,0)</f>
        <v>Senior</v>
      </c>
      <c r="O4856" s="29" t="str">
        <f>_xlfn.XLOOKUP($J4856,mapping!$D$2:$D$56,mapping!$E$2:$E$56,,0)</f>
        <v>United States</v>
      </c>
      <c r="P4856" s="29" t="str">
        <f>_xlfn.XLOOKUP($K4856,mapping!$P$2:$P$4,mapping!$Q$2:$Q$4,,0)</f>
        <v>Medium</v>
      </c>
      <c r="Q4856" s="29" t="str">
        <f>_xlfn.XLOOKUP($I4856,mapping!$M$2:$M$4,mapping!$N$2:$N$4,,0)</f>
        <v>Remote</v>
      </c>
    </row>
    <row r="4857" spans="1:17" x14ac:dyDescent="0.25">
      <c r="A4857" s="28">
        <v>2023</v>
      </c>
      <c r="B4857" s="29" t="s">
        <v>21</v>
      </c>
      <c r="C4857" s="29" t="s">
        <v>12</v>
      </c>
      <c r="D4857" s="29" t="s">
        <v>26</v>
      </c>
      <c r="E4857" s="28">
        <v>252000</v>
      </c>
      <c r="F4857" s="29" t="s">
        <v>14</v>
      </c>
      <c r="G4857" s="28">
        <v>252000</v>
      </c>
      <c r="H4857" s="29" t="s">
        <v>17</v>
      </c>
      <c r="I4857" s="28">
        <v>0</v>
      </c>
      <c r="J4857" s="29" t="s">
        <v>17</v>
      </c>
      <c r="K4857" s="29" t="s">
        <v>16</v>
      </c>
      <c r="L4857" s="29" t="str">
        <f>_xlfn.XLOOKUP($D4857,mapping!$B$2:$B$124,mapping!$A$2:$A$124,,0)</f>
        <v>Data Engineer</v>
      </c>
      <c r="M4857" s="29" t="str">
        <f>_xlfn.XLOOKUP($C4857,mapping!$J$2:$J$5,mapping!$K$2:$K$5,,0)</f>
        <v>Full-Time</v>
      </c>
      <c r="N4857" s="29" t="str">
        <f>_xlfn.XLOOKUP($B4857,mapping!$G$2:$G$5,mapping!$H$2:$H$5,,0)</f>
        <v>Senior</v>
      </c>
      <c r="O4857" s="29" t="str">
        <f>_xlfn.XLOOKUP($J4857,mapping!$D$2:$D$56,mapping!$E$2:$E$56,,0)</f>
        <v>United States</v>
      </c>
      <c r="P4857" s="29" t="str">
        <f>_xlfn.XLOOKUP($K4857,mapping!$P$2:$P$4,mapping!$Q$2:$Q$4,,0)</f>
        <v>Medium</v>
      </c>
      <c r="Q4857" s="29" t="str">
        <f>_xlfn.XLOOKUP($I4857,mapping!$M$2:$M$4,mapping!$N$2:$N$4,,0)</f>
        <v>On-site</v>
      </c>
    </row>
    <row r="4858" spans="1:17" x14ac:dyDescent="0.25">
      <c r="A4858" s="28">
        <v>2023</v>
      </c>
      <c r="B4858" s="29" t="s">
        <v>11</v>
      </c>
      <c r="C4858" s="29" t="s">
        <v>12</v>
      </c>
      <c r="D4858" s="29" t="s">
        <v>18</v>
      </c>
      <c r="E4858" s="28">
        <v>95000</v>
      </c>
      <c r="F4858" s="29" t="s">
        <v>14</v>
      </c>
      <c r="G4858" s="28">
        <v>95000</v>
      </c>
      <c r="H4858" s="29" t="s">
        <v>24</v>
      </c>
      <c r="I4858" s="28">
        <v>100</v>
      </c>
      <c r="J4858" s="29" t="s">
        <v>24</v>
      </c>
      <c r="K4858" s="29" t="s">
        <v>16</v>
      </c>
      <c r="L4858" s="29" t="str">
        <f>_xlfn.XLOOKUP($D4858,mapping!$B$2:$B$124,mapping!$A$2:$A$124,,0)</f>
        <v>Machine Learning Engineer</v>
      </c>
      <c r="M4858" s="29" t="str">
        <f>_xlfn.XLOOKUP($C4858,mapping!$J$2:$J$5,mapping!$K$2:$K$5,,0)</f>
        <v>Full-Time</v>
      </c>
      <c r="N4858" s="29" t="str">
        <f>_xlfn.XLOOKUP($B4858,mapping!$G$2:$G$5,mapping!$H$2:$H$5,,0)</f>
        <v>Mid-Level</v>
      </c>
      <c r="O4858" s="29" t="str">
        <f>_xlfn.XLOOKUP($J4858,mapping!$D$2:$D$56,mapping!$E$2:$E$56,,0)</f>
        <v>Portugal</v>
      </c>
      <c r="P4858" s="29" t="str">
        <f>_xlfn.XLOOKUP($K4858,mapping!$P$2:$P$4,mapping!$Q$2:$Q$4,,0)</f>
        <v>Medium</v>
      </c>
      <c r="Q4858" s="29" t="str">
        <f>_xlfn.XLOOKUP($I4858,mapping!$M$2:$M$4,mapping!$N$2:$N$4,,0)</f>
        <v>Remote</v>
      </c>
    </row>
    <row r="4859" spans="1:17" x14ac:dyDescent="0.25">
      <c r="A4859" s="28">
        <v>2024</v>
      </c>
      <c r="B4859" s="29" t="s">
        <v>29</v>
      </c>
      <c r="C4859" s="29" t="s">
        <v>12</v>
      </c>
      <c r="D4859" s="29" t="s">
        <v>22</v>
      </c>
      <c r="E4859" s="28">
        <v>154800</v>
      </c>
      <c r="F4859" s="29" t="s">
        <v>14</v>
      </c>
      <c r="G4859" s="28">
        <v>154800</v>
      </c>
      <c r="H4859" s="29" t="s">
        <v>17</v>
      </c>
      <c r="I4859" s="28">
        <v>0</v>
      </c>
      <c r="J4859" s="29" t="s">
        <v>17</v>
      </c>
      <c r="K4859" s="29" t="s">
        <v>16</v>
      </c>
      <c r="L4859" s="29" t="str">
        <f>_xlfn.XLOOKUP($D4859,mapping!$B$2:$B$124,mapping!$A$2:$A$124,,0)</f>
        <v>Data Scientist</v>
      </c>
      <c r="M4859" s="29" t="str">
        <f>_xlfn.XLOOKUP($C4859,mapping!$J$2:$J$5,mapping!$K$2:$K$5,,0)</f>
        <v>Full-Time</v>
      </c>
      <c r="N4859" s="29" t="str">
        <f>_xlfn.XLOOKUP($B4859,mapping!$G$2:$G$5,mapping!$H$2:$H$5,,0)</f>
        <v>Junior</v>
      </c>
      <c r="O4859" s="29" t="str">
        <f>_xlfn.XLOOKUP($J4859,mapping!$D$2:$D$56,mapping!$E$2:$E$56,,0)</f>
        <v>United States</v>
      </c>
      <c r="P4859" s="29" t="str">
        <f>_xlfn.XLOOKUP($K4859,mapping!$P$2:$P$4,mapping!$Q$2:$Q$4,,0)</f>
        <v>Medium</v>
      </c>
      <c r="Q4859" s="29" t="str">
        <f>_xlfn.XLOOKUP($I4859,mapping!$M$2:$M$4,mapping!$N$2:$N$4,,0)</f>
        <v>On-site</v>
      </c>
    </row>
    <row r="4860" spans="1:17" x14ac:dyDescent="0.25">
      <c r="A4860" s="28">
        <v>2024</v>
      </c>
      <c r="B4860" s="29" t="s">
        <v>29</v>
      </c>
      <c r="C4860" s="29" t="s">
        <v>24</v>
      </c>
      <c r="D4860" s="29" t="s">
        <v>51</v>
      </c>
      <c r="E4860" s="28">
        <v>151260</v>
      </c>
      <c r="F4860" s="29" t="s">
        <v>14</v>
      </c>
      <c r="G4860" s="28">
        <v>151260</v>
      </c>
      <c r="H4860" s="29" t="s">
        <v>17</v>
      </c>
      <c r="I4860" s="28">
        <v>0</v>
      </c>
      <c r="J4860" s="29" t="s">
        <v>17</v>
      </c>
      <c r="K4860" s="29" t="s">
        <v>33</v>
      </c>
      <c r="L4860" s="29" t="str">
        <f>_xlfn.XLOOKUP($D4860,mapping!$B$2:$B$124,mapping!$A$2:$A$124,,0)</f>
        <v>Applied Scientist</v>
      </c>
      <c r="M4860" s="29" t="str">
        <f>_xlfn.XLOOKUP($C4860,mapping!$J$2:$J$5,mapping!$K$2:$K$5,,0)</f>
        <v>Part-Time</v>
      </c>
      <c r="N4860" s="29" t="str">
        <f>_xlfn.XLOOKUP($B4860,mapping!$G$2:$G$5,mapping!$H$2:$H$5,,0)</f>
        <v>Junior</v>
      </c>
      <c r="O4860" s="29" t="str">
        <f>_xlfn.XLOOKUP($J4860,mapping!$D$2:$D$56,mapping!$E$2:$E$56,,0)</f>
        <v>United States</v>
      </c>
      <c r="P4860" s="29" t="str">
        <f>_xlfn.XLOOKUP($K4860,mapping!$P$2:$P$4,mapping!$Q$2:$Q$4,,0)</f>
        <v>Large</v>
      </c>
      <c r="Q4860" s="29" t="str">
        <f>_xlfn.XLOOKUP($I4860,mapping!$M$2:$M$4,mapping!$N$2:$N$4,,0)</f>
        <v>On-site</v>
      </c>
    </row>
    <row r="4861" spans="1:17" x14ac:dyDescent="0.25">
      <c r="A4861" s="28">
        <v>2023</v>
      </c>
      <c r="B4861" s="29" t="s">
        <v>21</v>
      </c>
      <c r="C4861" s="29" t="s">
        <v>12</v>
      </c>
      <c r="D4861" s="29" t="s">
        <v>22</v>
      </c>
      <c r="E4861" s="28">
        <v>190000</v>
      </c>
      <c r="F4861" s="29" t="s">
        <v>14</v>
      </c>
      <c r="G4861" s="28">
        <v>190000</v>
      </c>
      <c r="H4861" s="29" t="s">
        <v>17</v>
      </c>
      <c r="I4861" s="28">
        <v>0</v>
      </c>
      <c r="J4861" s="29" t="s">
        <v>17</v>
      </c>
      <c r="K4861" s="29" t="s">
        <v>16</v>
      </c>
      <c r="L4861" s="29" t="str">
        <f>_xlfn.XLOOKUP($D4861,mapping!$B$2:$B$124,mapping!$A$2:$A$124,,0)</f>
        <v>Data Scientist</v>
      </c>
      <c r="M4861" s="29" t="str">
        <f>_xlfn.XLOOKUP($C4861,mapping!$J$2:$J$5,mapping!$K$2:$K$5,,0)</f>
        <v>Full-Time</v>
      </c>
      <c r="N4861" s="29" t="str">
        <f>_xlfn.XLOOKUP($B4861,mapping!$G$2:$G$5,mapping!$H$2:$H$5,,0)</f>
        <v>Senior</v>
      </c>
      <c r="O4861" s="29" t="str">
        <f>_xlfn.XLOOKUP($J4861,mapping!$D$2:$D$56,mapping!$E$2:$E$56,,0)</f>
        <v>United States</v>
      </c>
      <c r="P4861" s="29" t="str">
        <f>_xlfn.XLOOKUP($K4861,mapping!$P$2:$P$4,mapping!$Q$2:$Q$4,,0)</f>
        <v>Medium</v>
      </c>
      <c r="Q4861" s="29" t="str">
        <f>_xlfn.XLOOKUP($I4861,mapping!$M$2:$M$4,mapping!$N$2:$N$4,,0)</f>
        <v>On-site</v>
      </c>
    </row>
    <row r="4862" spans="1:17" x14ac:dyDescent="0.25">
      <c r="A4862" s="28">
        <v>2023</v>
      </c>
      <c r="B4862" s="29" t="s">
        <v>25</v>
      </c>
      <c r="C4862" s="29" t="s">
        <v>12</v>
      </c>
      <c r="D4862" s="29" t="s">
        <v>26</v>
      </c>
      <c r="E4862" s="28">
        <v>136000</v>
      </c>
      <c r="F4862" s="29" t="s">
        <v>14</v>
      </c>
      <c r="G4862" s="28">
        <v>136000</v>
      </c>
      <c r="H4862" s="29" t="s">
        <v>17</v>
      </c>
      <c r="I4862" s="28">
        <v>100</v>
      </c>
      <c r="J4862" s="29" t="s">
        <v>17</v>
      </c>
      <c r="K4862" s="29" t="s">
        <v>16</v>
      </c>
      <c r="L4862" s="29" t="str">
        <f>_xlfn.XLOOKUP($D4862,mapping!$B$2:$B$124,mapping!$A$2:$A$124,,0)</f>
        <v>Data Engineer</v>
      </c>
      <c r="M4862" s="29" t="str">
        <f>_xlfn.XLOOKUP($C4862,mapping!$J$2:$J$5,mapping!$K$2:$K$5,,0)</f>
        <v>Full-Time</v>
      </c>
      <c r="N4862" s="29" t="str">
        <f>_xlfn.XLOOKUP($B4862,mapping!$G$2:$G$5,mapping!$H$2:$H$5,,0)</f>
        <v>Executive</v>
      </c>
      <c r="O4862" s="29" t="str">
        <f>_xlfn.XLOOKUP($J4862,mapping!$D$2:$D$56,mapping!$E$2:$E$56,,0)</f>
        <v>United States</v>
      </c>
      <c r="P4862" s="29" t="str">
        <f>_xlfn.XLOOKUP($K4862,mapping!$P$2:$P$4,mapping!$Q$2:$Q$4,,0)</f>
        <v>Medium</v>
      </c>
      <c r="Q4862" s="29" t="str">
        <f>_xlfn.XLOOKUP($I4862,mapping!$M$2:$M$4,mapping!$N$2:$N$4,,0)</f>
        <v>Remote</v>
      </c>
    </row>
    <row r="4863" spans="1:17" x14ac:dyDescent="0.25">
      <c r="A4863" s="28">
        <v>2023</v>
      </c>
      <c r="B4863" s="29" t="s">
        <v>21</v>
      </c>
      <c r="C4863" s="29" t="s">
        <v>12</v>
      </c>
      <c r="D4863" s="29" t="s">
        <v>30</v>
      </c>
      <c r="E4863" s="28">
        <v>165400</v>
      </c>
      <c r="F4863" s="29" t="s">
        <v>14</v>
      </c>
      <c r="G4863" s="28">
        <v>165400</v>
      </c>
      <c r="H4863" s="29" t="s">
        <v>28</v>
      </c>
      <c r="I4863" s="28">
        <v>0</v>
      </c>
      <c r="J4863" s="29" t="s">
        <v>28</v>
      </c>
      <c r="K4863" s="29" t="s">
        <v>16</v>
      </c>
      <c r="L4863" s="29" t="str">
        <f>_xlfn.XLOOKUP($D4863,mapping!$B$2:$B$124,mapping!$A$2:$A$124,,0)</f>
        <v>Machine Learning Engineer</v>
      </c>
      <c r="M4863" s="29" t="str">
        <f>_xlfn.XLOOKUP($C4863,mapping!$J$2:$J$5,mapping!$K$2:$K$5,,0)</f>
        <v>Full-Time</v>
      </c>
      <c r="N4863" s="29" t="str">
        <f>_xlfn.XLOOKUP($B4863,mapping!$G$2:$G$5,mapping!$H$2:$H$5,,0)</f>
        <v>Senior</v>
      </c>
      <c r="O4863" s="29" t="str">
        <f>_xlfn.XLOOKUP($J4863,mapping!$D$2:$D$56,mapping!$E$2:$E$56,,0)</f>
        <v>United Kingdom</v>
      </c>
      <c r="P4863" s="29" t="str">
        <f>_xlfn.XLOOKUP($K4863,mapping!$P$2:$P$4,mapping!$Q$2:$Q$4,,0)</f>
        <v>Medium</v>
      </c>
      <c r="Q4863" s="29" t="str">
        <f>_xlfn.XLOOKUP($I4863,mapping!$M$2:$M$4,mapping!$N$2:$N$4,,0)</f>
        <v>On-site</v>
      </c>
    </row>
    <row r="4864" spans="1:17" x14ac:dyDescent="0.25">
      <c r="A4864" s="28">
        <v>2020</v>
      </c>
      <c r="B4864" s="29" t="s">
        <v>29</v>
      </c>
      <c r="C4864" s="29" t="s">
        <v>12</v>
      </c>
      <c r="D4864" s="29" t="s">
        <v>13</v>
      </c>
      <c r="E4864" s="28">
        <v>20000</v>
      </c>
      <c r="F4864" s="29" t="s">
        <v>19</v>
      </c>
      <c r="G4864" s="28">
        <v>22809</v>
      </c>
      <c r="H4864" s="29" t="s">
        <v>24</v>
      </c>
      <c r="I4864" s="28">
        <v>100</v>
      </c>
      <c r="J4864" s="29" t="s">
        <v>24</v>
      </c>
      <c r="K4864" s="29" t="s">
        <v>16</v>
      </c>
      <c r="L4864" s="29" t="str">
        <f>_xlfn.XLOOKUP($D4864,mapping!$B$2:$B$124,mapping!$A$2:$A$124,,0)</f>
        <v>Data Analyst</v>
      </c>
      <c r="M4864" s="29" t="str">
        <f>_xlfn.XLOOKUP($C4864,mapping!$J$2:$J$5,mapping!$K$2:$K$5,,0)</f>
        <v>Full-Time</v>
      </c>
      <c r="N4864" s="29" t="str">
        <f>_xlfn.XLOOKUP($B4864,mapping!$G$2:$G$5,mapping!$H$2:$H$5,,0)</f>
        <v>Junior</v>
      </c>
      <c r="O4864" s="29" t="str">
        <f>_xlfn.XLOOKUP($J4864,mapping!$D$2:$D$56,mapping!$E$2:$E$56,,0)</f>
        <v>Portugal</v>
      </c>
      <c r="P4864" s="29" t="str">
        <f>_xlfn.XLOOKUP($K4864,mapping!$P$2:$P$4,mapping!$Q$2:$Q$4,,0)</f>
        <v>Medium</v>
      </c>
      <c r="Q4864" s="29" t="str">
        <f>_xlfn.XLOOKUP($I4864,mapping!$M$2:$M$4,mapping!$N$2:$N$4,,0)</f>
        <v>Remote</v>
      </c>
    </row>
    <row r="4865" spans="1:17" x14ac:dyDescent="0.25">
      <c r="A4865" s="28">
        <v>2022</v>
      </c>
      <c r="B4865" s="29" t="s">
        <v>21</v>
      </c>
      <c r="C4865" s="29" t="s">
        <v>12</v>
      </c>
      <c r="D4865" s="29" t="s">
        <v>13</v>
      </c>
      <c r="E4865" s="28">
        <v>110600</v>
      </c>
      <c r="F4865" s="29" t="s">
        <v>14</v>
      </c>
      <c r="G4865" s="28">
        <v>110600</v>
      </c>
      <c r="H4865" s="29" t="s">
        <v>17</v>
      </c>
      <c r="I4865" s="28">
        <v>0</v>
      </c>
      <c r="J4865" s="29" t="s">
        <v>17</v>
      </c>
      <c r="K4865" s="29" t="s">
        <v>16</v>
      </c>
      <c r="L4865" s="29" t="str">
        <f>_xlfn.XLOOKUP($D4865,mapping!$B$2:$B$124,mapping!$A$2:$A$124,,0)</f>
        <v>Data Analyst</v>
      </c>
      <c r="M4865" s="29" t="str">
        <f>_xlfn.XLOOKUP($C4865,mapping!$J$2:$J$5,mapping!$K$2:$K$5,,0)</f>
        <v>Full-Time</v>
      </c>
      <c r="N4865" s="29" t="str">
        <f>_xlfn.XLOOKUP($B4865,mapping!$G$2:$G$5,mapping!$H$2:$H$5,,0)</f>
        <v>Senior</v>
      </c>
      <c r="O4865" s="29" t="str">
        <f>_xlfn.XLOOKUP($J4865,mapping!$D$2:$D$56,mapping!$E$2:$E$56,,0)</f>
        <v>United States</v>
      </c>
      <c r="P4865" s="29" t="str">
        <f>_xlfn.XLOOKUP($K4865,mapping!$P$2:$P$4,mapping!$Q$2:$Q$4,,0)</f>
        <v>Medium</v>
      </c>
      <c r="Q4865" s="29" t="str">
        <f>_xlfn.XLOOKUP($I4865,mapping!$M$2:$M$4,mapping!$N$2:$N$4,,0)</f>
        <v>On-site</v>
      </c>
    </row>
    <row r="4866" spans="1:17" x14ac:dyDescent="0.25">
      <c r="A4866" s="28">
        <v>2023</v>
      </c>
      <c r="B4866" s="29" t="s">
        <v>21</v>
      </c>
      <c r="C4866" s="29" t="s">
        <v>12</v>
      </c>
      <c r="D4866" s="29" t="s">
        <v>26</v>
      </c>
      <c r="E4866" s="28">
        <v>260000</v>
      </c>
      <c r="F4866" s="29" t="s">
        <v>14</v>
      </c>
      <c r="G4866" s="28">
        <v>260000</v>
      </c>
      <c r="H4866" s="29" t="s">
        <v>17</v>
      </c>
      <c r="I4866" s="28">
        <v>0</v>
      </c>
      <c r="J4866" s="29" t="s">
        <v>17</v>
      </c>
      <c r="K4866" s="29" t="s">
        <v>16</v>
      </c>
      <c r="L4866" s="29" t="str">
        <f>_xlfn.XLOOKUP($D4866,mapping!$B$2:$B$124,mapping!$A$2:$A$124,,0)</f>
        <v>Data Engineer</v>
      </c>
      <c r="M4866" s="29" t="str">
        <f>_xlfn.XLOOKUP($C4866,mapping!$J$2:$J$5,mapping!$K$2:$K$5,,0)</f>
        <v>Full-Time</v>
      </c>
      <c r="N4866" s="29" t="str">
        <f>_xlfn.XLOOKUP($B4866,mapping!$G$2:$G$5,mapping!$H$2:$H$5,,0)</f>
        <v>Senior</v>
      </c>
      <c r="O4866" s="29" t="str">
        <f>_xlfn.XLOOKUP($J4866,mapping!$D$2:$D$56,mapping!$E$2:$E$56,,0)</f>
        <v>United States</v>
      </c>
      <c r="P4866" s="29" t="str">
        <f>_xlfn.XLOOKUP($K4866,mapping!$P$2:$P$4,mapping!$Q$2:$Q$4,,0)</f>
        <v>Medium</v>
      </c>
      <c r="Q4866" s="29" t="str">
        <f>_xlfn.XLOOKUP($I4866,mapping!$M$2:$M$4,mapping!$N$2:$N$4,,0)</f>
        <v>On-site</v>
      </c>
    </row>
    <row r="4867" spans="1:17" x14ac:dyDescent="0.25">
      <c r="A4867" s="28">
        <v>2023</v>
      </c>
      <c r="B4867" s="29" t="s">
        <v>21</v>
      </c>
      <c r="C4867" s="29" t="s">
        <v>12</v>
      </c>
      <c r="D4867" s="29" t="s">
        <v>60</v>
      </c>
      <c r="E4867" s="28">
        <v>275000</v>
      </c>
      <c r="F4867" s="29" t="s">
        <v>14</v>
      </c>
      <c r="G4867" s="28">
        <v>275000</v>
      </c>
      <c r="H4867" s="29" t="s">
        <v>17</v>
      </c>
      <c r="I4867" s="28">
        <v>0</v>
      </c>
      <c r="J4867" s="29" t="s">
        <v>17</v>
      </c>
      <c r="K4867" s="29" t="s">
        <v>16</v>
      </c>
      <c r="L4867" s="29" t="str">
        <f>_xlfn.XLOOKUP($D4867,mapping!$B$2:$B$124,mapping!$A$2:$A$124,,0)</f>
        <v>Machine Learning Engineer</v>
      </c>
      <c r="M4867" s="29" t="str">
        <f>_xlfn.XLOOKUP($C4867,mapping!$J$2:$J$5,mapping!$K$2:$K$5,,0)</f>
        <v>Full-Time</v>
      </c>
      <c r="N4867" s="29" t="str">
        <f>_xlfn.XLOOKUP($B4867,mapping!$G$2:$G$5,mapping!$H$2:$H$5,,0)</f>
        <v>Senior</v>
      </c>
      <c r="O4867" s="29" t="str">
        <f>_xlfn.XLOOKUP($J4867,mapping!$D$2:$D$56,mapping!$E$2:$E$56,,0)</f>
        <v>United States</v>
      </c>
      <c r="P4867" s="29" t="str">
        <f>_xlfn.XLOOKUP($K4867,mapping!$P$2:$P$4,mapping!$Q$2:$Q$4,,0)</f>
        <v>Medium</v>
      </c>
      <c r="Q4867" s="29" t="str">
        <f>_xlfn.XLOOKUP($I4867,mapping!$M$2:$M$4,mapping!$N$2:$N$4,,0)</f>
        <v>On-site</v>
      </c>
    </row>
    <row r="4868" spans="1:17" x14ac:dyDescent="0.25">
      <c r="A4868" s="28">
        <v>2022</v>
      </c>
      <c r="B4868" s="29" t="s">
        <v>11</v>
      </c>
      <c r="C4868" s="29" t="s">
        <v>12</v>
      </c>
      <c r="D4868" s="29" t="s">
        <v>22</v>
      </c>
      <c r="E4868" s="28">
        <v>90000</v>
      </c>
      <c r="F4868" s="29" t="s">
        <v>19</v>
      </c>
      <c r="G4868" s="28">
        <v>94560</v>
      </c>
      <c r="H4868" s="29" t="s">
        <v>121</v>
      </c>
      <c r="I4868" s="28">
        <v>100</v>
      </c>
      <c r="J4868" s="29" t="s">
        <v>121</v>
      </c>
      <c r="K4868" s="29" t="s">
        <v>16</v>
      </c>
      <c r="L4868" s="29" t="str">
        <f>_xlfn.XLOOKUP($D4868,mapping!$B$2:$B$124,mapping!$A$2:$A$124,,0)</f>
        <v>Data Scientist</v>
      </c>
      <c r="M4868" s="29" t="str">
        <f>_xlfn.XLOOKUP($C4868,mapping!$J$2:$J$5,mapping!$K$2:$K$5,,0)</f>
        <v>Full-Time</v>
      </c>
      <c r="N4868" s="29" t="str">
        <f>_xlfn.XLOOKUP($B4868,mapping!$G$2:$G$5,mapping!$H$2:$H$5,,0)</f>
        <v>Mid-Level</v>
      </c>
      <c r="O4868" s="29" t="str">
        <f>_xlfn.XLOOKUP($J4868,mapping!$D$2:$D$56,mapping!$E$2:$E$56,,0)</f>
        <v>France</v>
      </c>
      <c r="P4868" s="29" t="str">
        <f>_xlfn.XLOOKUP($K4868,mapping!$P$2:$P$4,mapping!$Q$2:$Q$4,,0)</f>
        <v>Medium</v>
      </c>
      <c r="Q4868" s="29" t="str">
        <f>_xlfn.XLOOKUP($I4868,mapping!$M$2:$M$4,mapping!$N$2:$N$4,,0)</f>
        <v>Remote</v>
      </c>
    </row>
    <row r="4869" spans="1:17" x14ac:dyDescent="0.25">
      <c r="A4869" s="28">
        <v>2023</v>
      </c>
      <c r="B4869" s="29" t="s">
        <v>29</v>
      </c>
      <c r="C4869" s="29" t="s">
        <v>12</v>
      </c>
      <c r="D4869" s="29" t="s">
        <v>32</v>
      </c>
      <c r="E4869" s="28">
        <v>2000000</v>
      </c>
      <c r="F4869" s="29" t="s">
        <v>37</v>
      </c>
      <c r="G4869" s="28">
        <v>24322</v>
      </c>
      <c r="H4869" s="29" t="s">
        <v>38</v>
      </c>
      <c r="I4869" s="28">
        <v>100</v>
      </c>
      <c r="J4869" s="29" t="s">
        <v>147</v>
      </c>
      <c r="K4869" s="29" t="s">
        <v>33</v>
      </c>
      <c r="L4869" s="29" t="str">
        <f>_xlfn.XLOOKUP($D4869,mapping!$B$2:$B$124,mapping!$A$2:$A$124,,0)</f>
        <v>Researcher</v>
      </c>
      <c r="M4869" s="29" t="str">
        <f>_xlfn.XLOOKUP($C4869,mapping!$J$2:$J$5,mapping!$K$2:$K$5,,0)</f>
        <v>Full-Time</v>
      </c>
      <c r="N4869" s="29" t="str">
        <f>_xlfn.XLOOKUP($B4869,mapping!$G$2:$G$5,mapping!$H$2:$H$5,,0)</f>
        <v>Junior</v>
      </c>
      <c r="O4869" s="29" t="str">
        <f>_xlfn.XLOOKUP($J4869,mapping!$D$2:$D$56,mapping!$E$2:$E$56,,0)</f>
        <v>Switzerland</v>
      </c>
      <c r="P4869" s="29" t="str">
        <f>_xlfn.XLOOKUP($K4869,mapping!$P$2:$P$4,mapping!$Q$2:$Q$4,,0)</f>
        <v>Large</v>
      </c>
      <c r="Q4869" s="29" t="str">
        <f>_xlfn.XLOOKUP($I4869,mapping!$M$2:$M$4,mapping!$N$2:$N$4,,0)</f>
        <v>Remote</v>
      </c>
    </row>
    <row r="4870" spans="1:17" x14ac:dyDescent="0.25">
      <c r="A4870" s="28">
        <v>2023</v>
      </c>
      <c r="B4870" s="29" t="s">
        <v>21</v>
      </c>
      <c r="C4870" s="29" t="s">
        <v>12</v>
      </c>
      <c r="D4870" s="29" t="s">
        <v>26</v>
      </c>
      <c r="E4870" s="28">
        <v>130000</v>
      </c>
      <c r="F4870" s="29" t="s">
        <v>14</v>
      </c>
      <c r="G4870" s="28">
        <v>130000</v>
      </c>
      <c r="H4870" s="29" t="s">
        <v>17</v>
      </c>
      <c r="I4870" s="28">
        <v>0</v>
      </c>
      <c r="J4870" s="29" t="s">
        <v>17</v>
      </c>
      <c r="K4870" s="29" t="s">
        <v>16</v>
      </c>
      <c r="L4870" s="29" t="str">
        <f>_xlfn.XLOOKUP($D4870,mapping!$B$2:$B$124,mapping!$A$2:$A$124,,0)</f>
        <v>Data Engineer</v>
      </c>
      <c r="M4870" s="29" t="str">
        <f>_xlfn.XLOOKUP($C4870,mapping!$J$2:$J$5,mapping!$K$2:$K$5,,0)</f>
        <v>Full-Time</v>
      </c>
      <c r="N4870" s="29" t="str">
        <f>_xlfn.XLOOKUP($B4870,mapping!$G$2:$G$5,mapping!$H$2:$H$5,,0)</f>
        <v>Senior</v>
      </c>
      <c r="O4870" s="29" t="str">
        <f>_xlfn.XLOOKUP($J4870,mapping!$D$2:$D$56,mapping!$E$2:$E$56,,0)</f>
        <v>United States</v>
      </c>
      <c r="P4870" s="29" t="str">
        <f>_xlfn.XLOOKUP($K4870,mapping!$P$2:$P$4,mapping!$Q$2:$Q$4,,0)</f>
        <v>Medium</v>
      </c>
      <c r="Q4870" s="29" t="str">
        <f>_xlfn.XLOOKUP($I4870,mapping!$M$2:$M$4,mapping!$N$2:$N$4,,0)</f>
        <v>On-site</v>
      </c>
    </row>
    <row r="4871" spans="1:17" x14ac:dyDescent="0.25">
      <c r="A4871" s="28">
        <v>2021</v>
      </c>
      <c r="B4871" s="29" t="s">
        <v>21</v>
      </c>
      <c r="C4871" s="29" t="s">
        <v>12</v>
      </c>
      <c r="D4871" s="29" t="s">
        <v>34</v>
      </c>
      <c r="E4871" s="28">
        <v>120500</v>
      </c>
      <c r="F4871" s="29" t="s">
        <v>94</v>
      </c>
      <c r="G4871" s="28">
        <v>96113</v>
      </c>
      <c r="H4871" s="29" t="s">
        <v>45</v>
      </c>
      <c r="I4871" s="28">
        <v>50</v>
      </c>
      <c r="J4871" s="29" t="s">
        <v>45</v>
      </c>
      <c r="K4871" s="29" t="s">
        <v>33</v>
      </c>
      <c r="L4871" s="29" t="str">
        <f>_xlfn.XLOOKUP($D4871,mapping!$B$2:$B$124,mapping!$A$2:$A$124,,0)</f>
        <v>Researcher</v>
      </c>
      <c r="M4871" s="29" t="str">
        <f>_xlfn.XLOOKUP($C4871,mapping!$J$2:$J$5,mapping!$K$2:$K$5,,0)</f>
        <v>Full-Time</v>
      </c>
      <c r="N4871" s="29" t="str">
        <f>_xlfn.XLOOKUP($B4871,mapping!$G$2:$G$5,mapping!$H$2:$H$5,,0)</f>
        <v>Senior</v>
      </c>
      <c r="O4871" s="29" t="str">
        <f>_xlfn.XLOOKUP($J4871,mapping!$D$2:$D$56,mapping!$E$2:$E$56,,0)</f>
        <v>Canada</v>
      </c>
      <c r="P4871" s="29" t="str">
        <f>_xlfn.XLOOKUP($K4871,mapping!$P$2:$P$4,mapping!$Q$2:$Q$4,,0)</f>
        <v>Large</v>
      </c>
      <c r="Q4871" s="29" t="str">
        <f>_xlfn.XLOOKUP($I4871,mapping!$M$2:$M$4,mapping!$N$2:$N$4,,0)</f>
        <v>Hybrid</v>
      </c>
    </row>
    <row r="4872" spans="1:17" x14ac:dyDescent="0.25">
      <c r="A4872" s="28">
        <v>2023</v>
      </c>
      <c r="B4872" s="29" t="s">
        <v>21</v>
      </c>
      <c r="C4872" s="29" t="s">
        <v>12</v>
      </c>
      <c r="D4872" s="29" t="s">
        <v>26</v>
      </c>
      <c r="E4872" s="28">
        <v>147100</v>
      </c>
      <c r="F4872" s="29" t="s">
        <v>14</v>
      </c>
      <c r="G4872" s="28">
        <v>147100</v>
      </c>
      <c r="H4872" s="29" t="s">
        <v>17</v>
      </c>
      <c r="I4872" s="28">
        <v>0</v>
      </c>
      <c r="J4872" s="29" t="s">
        <v>17</v>
      </c>
      <c r="K4872" s="29" t="s">
        <v>16</v>
      </c>
      <c r="L4872" s="29" t="str">
        <f>_xlfn.XLOOKUP($D4872,mapping!$B$2:$B$124,mapping!$A$2:$A$124,,0)</f>
        <v>Data Engineer</v>
      </c>
      <c r="M4872" s="29" t="str">
        <f>_xlfn.XLOOKUP($C4872,mapping!$J$2:$J$5,mapping!$K$2:$K$5,,0)</f>
        <v>Full-Time</v>
      </c>
      <c r="N4872" s="29" t="str">
        <f>_xlfn.XLOOKUP($B4872,mapping!$G$2:$G$5,mapping!$H$2:$H$5,,0)</f>
        <v>Senior</v>
      </c>
      <c r="O4872" s="29" t="str">
        <f>_xlfn.XLOOKUP($J4872,mapping!$D$2:$D$56,mapping!$E$2:$E$56,,0)</f>
        <v>United States</v>
      </c>
      <c r="P4872" s="29" t="str">
        <f>_xlfn.XLOOKUP($K4872,mapping!$P$2:$P$4,mapping!$Q$2:$Q$4,,0)</f>
        <v>Medium</v>
      </c>
      <c r="Q4872" s="29" t="str">
        <f>_xlfn.XLOOKUP($I4872,mapping!$M$2:$M$4,mapping!$N$2:$N$4,,0)</f>
        <v>On-site</v>
      </c>
    </row>
    <row r="4873" spans="1:17" x14ac:dyDescent="0.25">
      <c r="A4873" s="28">
        <v>2024</v>
      </c>
      <c r="B4873" s="29" t="s">
        <v>25</v>
      </c>
      <c r="C4873" s="29" t="s">
        <v>12</v>
      </c>
      <c r="D4873" s="29" t="s">
        <v>26</v>
      </c>
      <c r="E4873" s="28">
        <v>258500</v>
      </c>
      <c r="F4873" s="29" t="s">
        <v>14</v>
      </c>
      <c r="G4873" s="28">
        <v>258500</v>
      </c>
      <c r="H4873" s="29" t="s">
        <v>17</v>
      </c>
      <c r="I4873" s="28">
        <v>0</v>
      </c>
      <c r="J4873" s="29" t="s">
        <v>17</v>
      </c>
      <c r="K4873" s="29" t="s">
        <v>16</v>
      </c>
      <c r="L4873" s="29" t="str">
        <f>_xlfn.XLOOKUP($D4873,mapping!$B$2:$B$124,mapping!$A$2:$A$124,,0)</f>
        <v>Data Engineer</v>
      </c>
      <c r="M4873" s="29" t="str">
        <f>_xlfn.XLOOKUP($C4873,mapping!$J$2:$J$5,mapping!$K$2:$K$5,,0)</f>
        <v>Full-Time</v>
      </c>
      <c r="N4873" s="29" t="str">
        <f>_xlfn.XLOOKUP($B4873,mapping!$G$2:$G$5,mapping!$H$2:$H$5,,0)</f>
        <v>Executive</v>
      </c>
      <c r="O4873" s="29" t="str">
        <f>_xlfn.XLOOKUP($J4873,mapping!$D$2:$D$56,mapping!$E$2:$E$56,,0)</f>
        <v>United States</v>
      </c>
      <c r="P4873" s="29" t="str">
        <f>_xlfn.XLOOKUP($K4873,mapping!$P$2:$P$4,mapping!$Q$2:$Q$4,,0)</f>
        <v>Medium</v>
      </c>
      <c r="Q4873" s="29" t="str">
        <f>_xlfn.XLOOKUP($I4873,mapping!$M$2:$M$4,mapping!$N$2:$N$4,,0)</f>
        <v>On-site</v>
      </c>
    </row>
    <row r="4874" spans="1:17" x14ac:dyDescent="0.25">
      <c r="A4874" s="28">
        <v>2024</v>
      </c>
      <c r="B4874" s="29" t="s">
        <v>11</v>
      </c>
      <c r="C4874" s="29" t="s">
        <v>12</v>
      </c>
      <c r="D4874" s="29" t="s">
        <v>26</v>
      </c>
      <c r="E4874" s="28">
        <v>62000</v>
      </c>
      <c r="F4874" s="29" t="s">
        <v>14</v>
      </c>
      <c r="G4874" s="28">
        <v>62000</v>
      </c>
      <c r="H4874" s="29" t="s">
        <v>17</v>
      </c>
      <c r="I4874" s="28">
        <v>0</v>
      </c>
      <c r="J4874" s="29" t="s">
        <v>17</v>
      </c>
      <c r="K4874" s="29" t="s">
        <v>16</v>
      </c>
      <c r="L4874" s="29" t="str">
        <f>_xlfn.XLOOKUP($D4874,mapping!$B$2:$B$124,mapping!$A$2:$A$124,,0)</f>
        <v>Data Engineer</v>
      </c>
      <c r="M4874" s="29" t="str">
        <f>_xlfn.XLOOKUP($C4874,mapping!$J$2:$J$5,mapping!$K$2:$K$5,,0)</f>
        <v>Full-Time</v>
      </c>
      <c r="N4874" s="29" t="str">
        <f>_xlfn.XLOOKUP($B4874,mapping!$G$2:$G$5,mapping!$H$2:$H$5,,0)</f>
        <v>Mid-Level</v>
      </c>
      <c r="O4874" s="29" t="str">
        <f>_xlfn.XLOOKUP($J4874,mapping!$D$2:$D$56,mapping!$E$2:$E$56,,0)</f>
        <v>United States</v>
      </c>
      <c r="P4874" s="29" t="str">
        <f>_xlfn.XLOOKUP($K4874,mapping!$P$2:$P$4,mapping!$Q$2:$Q$4,,0)</f>
        <v>Medium</v>
      </c>
      <c r="Q4874" s="29" t="str">
        <f>_xlfn.XLOOKUP($I4874,mapping!$M$2:$M$4,mapping!$N$2:$N$4,,0)</f>
        <v>On-site</v>
      </c>
    </row>
    <row r="4875" spans="1:17" x14ac:dyDescent="0.25">
      <c r="A4875" s="28">
        <v>2023</v>
      </c>
      <c r="B4875" s="29" t="s">
        <v>11</v>
      </c>
      <c r="C4875" s="29" t="s">
        <v>12</v>
      </c>
      <c r="D4875" s="29" t="s">
        <v>22</v>
      </c>
      <c r="E4875" s="28">
        <v>115000</v>
      </c>
      <c r="F4875" s="29" t="s">
        <v>14</v>
      </c>
      <c r="G4875" s="28">
        <v>115000</v>
      </c>
      <c r="H4875" s="29" t="s">
        <v>17</v>
      </c>
      <c r="I4875" s="28">
        <v>100</v>
      </c>
      <c r="J4875" s="29" t="s">
        <v>17</v>
      </c>
      <c r="K4875" s="29" t="s">
        <v>16</v>
      </c>
      <c r="L4875" s="29" t="str">
        <f>_xlfn.XLOOKUP($D4875,mapping!$B$2:$B$124,mapping!$A$2:$A$124,,0)</f>
        <v>Data Scientist</v>
      </c>
      <c r="M4875" s="29" t="str">
        <f>_xlfn.XLOOKUP($C4875,mapping!$J$2:$J$5,mapping!$K$2:$K$5,,0)</f>
        <v>Full-Time</v>
      </c>
      <c r="N4875" s="29" t="str">
        <f>_xlfn.XLOOKUP($B4875,mapping!$G$2:$G$5,mapping!$H$2:$H$5,,0)</f>
        <v>Mid-Level</v>
      </c>
      <c r="O4875" s="29" t="str">
        <f>_xlfn.XLOOKUP($J4875,mapping!$D$2:$D$56,mapping!$E$2:$E$56,,0)</f>
        <v>United States</v>
      </c>
      <c r="P4875" s="29" t="str">
        <f>_xlfn.XLOOKUP($K4875,mapping!$P$2:$P$4,mapping!$Q$2:$Q$4,,0)</f>
        <v>Medium</v>
      </c>
      <c r="Q4875" s="29" t="str">
        <f>_xlfn.XLOOKUP($I4875,mapping!$M$2:$M$4,mapping!$N$2:$N$4,,0)</f>
        <v>Remote</v>
      </c>
    </row>
    <row r="4876" spans="1:17" x14ac:dyDescent="0.25">
      <c r="A4876" s="28">
        <v>2023</v>
      </c>
      <c r="B4876" s="29" t="s">
        <v>21</v>
      </c>
      <c r="C4876" s="29" t="s">
        <v>12</v>
      </c>
      <c r="D4876" s="29" t="s">
        <v>13</v>
      </c>
      <c r="E4876" s="28">
        <v>120000</v>
      </c>
      <c r="F4876" s="29" t="s">
        <v>14</v>
      </c>
      <c r="G4876" s="28">
        <v>120000</v>
      </c>
      <c r="H4876" s="29" t="s">
        <v>17</v>
      </c>
      <c r="I4876" s="28">
        <v>100</v>
      </c>
      <c r="J4876" s="29" t="s">
        <v>17</v>
      </c>
      <c r="K4876" s="29" t="s">
        <v>16</v>
      </c>
      <c r="L4876" s="29" t="str">
        <f>_xlfn.XLOOKUP($D4876,mapping!$B$2:$B$124,mapping!$A$2:$A$124,,0)</f>
        <v>Data Analyst</v>
      </c>
      <c r="M4876" s="29" t="str">
        <f>_xlfn.XLOOKUP($C4876,mapping!$J$2:$J$5,mapping!$K$2:$K$5,,0)</f>
        <v>Full-Time</v>
      </c>
      <c r="N4876" s="29" t="str">
        <f>_xlfn.XLOOKUP($B4876,mapping!$G$2:$G$5,mapping!$H$2:$H$5,,0)</f>
        <v>Senior</v>
      </c>
      <c r="O4876" s="29" t="str">
        <f>_xlfn.XLOOKUP($J4876,mapping!$D$2:$D$56,mapping!$E$2:$E$56,,0)</f>
        <v>United States</v>
      </c>
      <c r="P4876" s="29" t="str">
        <f>_xlfn.XLOOKUP($K4876,mapping!$P$2:$P$4,mapping!$Q$2:$Q$4,,0)</f>
        <v>Medium</v>
      </c>
      <c r="Q4876" s="29" t="str">
        <f>_xlfn.XLOOKUP($I4876,mapping!$M$2:$M$4,mapping!$N$2:$N$4,,0)</f>
        <v>Remote</v>
      </c>
    </row>
    <row r="4877" spans="1:17" x14ac:dyDescent="0.25">
      <c r="A4877" s="28">
        <v>2023</v>
      </c>
      <c r="B4877" s="29" t="s">
        <v>21</v>
      </c>
      <c r="C4877" s="29" t="s">
        <v>12</v>
      </c>
      <c r="D4877" s="29" t="s">
        <v>18</v>
      </c>
      <c r="E4877" s="28">
        <v>119250</v>
      </c>
      <c r="F4877" s="29" t="s">
        <v>14</v>
      </c>
      <c r="G4877" s="28">
        <v>119250</v>
      </c>
      <c r="H4877" s="29" t="s">
        <v>17</v>
      </c>
      <c r="I4877" s="28">
        <v>0</v>
      </c>
      <c r="J4877" s="29" t="s">
        <v>17</v>
      </c>
      <c r="K4877" s="29" t="s">
        <v>16</v>
      </c>
      <c r="L4877" s="29" t="str">
        <f>_xlfn.XLOOKUP($D4877,mapping!$B$2:$B$124,mapping!$A$2:$A$124,,0)</f>
        <v>Machine Learning Engineer</v>
      </c>
      <c r="M4877" s="29" t="str">
        <f>_xlfn.XLOOKUP($C4877,mapping!$J$2:$J$5,mapping!$K$2:$K$5,,0)</f>
        <v>Full-Time</v>
      </c>
      <c r="N4877" s="29" t="str">
        <f>_xlfn.XLOOKUP($B4877,mapping!$G$2:$G$5,mapping!$H$2:$H$5,,0)</f>
        <v>Senior</v>
      </c>
      <c r="O4877" s="29" t="str">
        <f>_xlfn.XLOOKUP($J4877,mapping!$D$2:$D$56,mapping!$E$2:$E$56,,0)</f>
        <v>United States</v>
      </c>
      <c r="P4877" s="29" t="str">
        <f>_xlfn.XLOOKUP($K4877,mapping!$P$2:$P$4,mapping!$Q$2:$Q$4,,0)</f>
        <v>Medium</v>
      </c>
      <c r="Q4877" s="29" t="str">
        <f>_xlfn.XLOOKUP($I4877,mapping!$M$2:$M$4,mapping!$N$2:$N$4,,0)</f>
        <v>On-site</v>
      </c>
    </row>
    <row r="4878" spans="1:17" x14ac:dyDescent="0.25">
      <c r="A4878" s="28">
        <v>2024</v>
      </c>
      <c r="B4878" s="29" t="s">
        <v>11</v>
      </c>
      <c r="C4878" s="29" t="s">
        <v>12</v>
      </c>
      <c r="D4878" s="29" t="s">
        <v>50</v>
      </c>
      <c r="E4878" s="28">
        <v>140000</v>
      </c>
      <c r="F4878" s="29" t="s">
        <v>14</v>
      </c>
      <c r="G4878" s="28">
        <v>140000</v>
      </c>
      <c r="H4878" s="29" t="s">
        <v>17</v>
      </c>
      <c r="I4878" s="28">
        <v>0</v>
      </c>
      <c r="J4878" s="29" t="s">
        <v>17</v>
      </c>
      <c r="K4878" s="29" t="s">
        <v>16</v>
      </c>
      <c r="L4878" s="29" t="str">
        <f>_xlfn.XLOOKUP($D4878,mapping!$B$2:$B$124,mapping!$A$2:$A$124,,0)</f>
        <v>Machine Learning Engineer</v>
      </c>
      <c r="M4878" s="29" t="str">
        <f>_xlfn.XLOOKUP($C4878,mapping!$J$2:$J$5,mapping!$K$2:$K$5,,0)</f>
        <v>Full-Time</v>
      </c>
      <c r="N4878" s="29" t="str">
        <f>_xlfn.XLOOKUP($B4878,mapping!$G$2:$G$5,mapping!$H$2:$H$5,,0)</f>
        <v>Mid-Level</v>
      </c>
      <c r="O4878" s="29" t="str">
        <f>_xlfn.XLOOKUP($J4878,mapping!$D$2:$D$56,mapping!$E$2:$E$56,,0)</f>
        <v>United States</v>
      </c>
      <c r="P4878" s="29" t="str">
        <f>_xlfn.XLOOKUP($K4878,mapping!$P$2:$P$4,mapping!$Q$2:$Q$4,,0)</f>
        <v>Medium</v>
      </c>
      <c r="Q4878" s="29" t="str">
        <f>_xlfn.XLOOKUP($I4878,mapping!$M$2:$M$4,mapping!$N$2:$N$4,,0)</f>
        <v>On-site</v>
      </c>
    </row>
    <row r="4879" spans="1:17" x14ac:dyDescent="0.25">
      <c r="A4879" s="28">
        <v>2023</v>
      </c>
      <c r="B4879" s="29" t="s">
        <v>21</v>
      </c>
      <c r="C4879" s="29" t="s">
        <v>12</v>
      </c>
      <c r="D4879" s="29" t="s">
        <v>18</v>
      </c>
      <c r="E4879" s="28">
        <v>221000</v>
      </c>
      <c r="F4879" s="29" t="s">
        <v>14</v>
      </c>
      <c r="G4879" s="28">
        <v>221000</v>
      </c>
      <c r="H4879" s="29" t="s">
        <v>17</v>
      </c>
      <c r="I4879" s="28">
        <v>0</v>
      </c>
      <c r="J4879" s="29" t="s">
        <v>17</v>
      </c>
      <c r="K4879" s="29" t="s">
        <v>16</v>
      </c>
      <c r="L4879" s="29" t="str">
        <f>_xlfn.XLOOKUP($D4879,mapping!$B$2:$B$124,mapping!$A$2:$A$124,,0)</f>
        <v>Machine Learning Engineer</v>
      </c>
      <c r="M4879" s="29" t="str">
        <f>_xlfn.XLOOKUP($C4879,mapping!$J$2:$J$5,mapping!$K$2:$K$5,,0)</f>
        <v>Full-Time</v>
      </c>
      <c r="N4879" s="29" t="str">
        <f>_xlfn.XLOOKUP($B4879,mapping!$G$2:$G$5,mapping!$H$2:$H$5,,0)</f>
        <v>Senior</v>
      </c>
      <c r="O4879" s="29" t="str">
        <f>_xlfn.XLOOKUP($J4879,mapping!$D$2:$D$56,mapping!$E$2:$E$56,,0)</f>
        <v>United States</v>
      </c>
      <c r="P4879" s="29" t="str">
        <f>_xlfn.XLOOKUP($K4879,mapping!$P$2:$P$4,mapping!$Q$2:$Q$4,,0)</f>
        <v>Medium</v>
      </c>
      <c r="Q4879" s="29" t="str">
        <f>_xlfn.XLOOKUP($I4879,mapping!$M$2:$M$4,mapping!$N$2:$N$4,,0)</f>
        <v>On-site</v>
      </c>
    </row>
    <row r="4880" spans="1:17" x14ac:dyDescent="0.25">
      <c r="A4880" s="28">
        <v>2024</v>
      </c>
      <c r="B4880" s="29" t="s">
        <v>21</v>
      </c>
      <c r="C4880" s="29" t="s">
        <v>12</v>
      </c>
      <c r="D4880" s="29" t="s">
        <v>26</v>
      </c>
      <c r="E4880" s="28">
        <v>65000</v>
      </c>
      <c r="F4880" s="29" t="s">
        <v>27</v>
      </c>
      <c r="G4880" s="28">
        <v>81250</v>
      </c>
      <c r="H4880" s="29" t="s">
        <v>28</v>
      </c>
      <c r="I4880" s="28">
        <v>0</v>
      </c>
      <c r="J4880" s="29" t="s">
        <v>28</v>
      </c>
      <c r="K4880" s="29" t="s">
        <v>16</v>
      </c>
      <c r="L4880" s="29" t="str">
        <f>_xlfn.XLOOKUP($D4880,mapping!$B$2:$B$124,mapping!$A$2:$A$124,,0)</f>
        <v>Data Engineer</v>
      </c>
      <c r="M4880" s="29" t="str">
        <f>_xlfn.XLOOKUP($C4880,mapping!$J$2:$J$5,mapping!$K$2:$K$5,,0)</f>
        <v>Full-Time</v>
      </c>
      <c r="N4880" s="29" t="str">
        <f>_xlfn.XLOOKUP($B4880,mapping!$G$2:$G$5,mapping!$H$2:$H$5,,0)</f>
        <v>Senior</v>
      </c>
      <c r="O4880" s="29" t="str">
        <f>_xlfn.XLOOKUP($J4880,mapping!$D$2:$D$56,mapping!$E$2:$E$56,,0)</f>
        <v>United Kingdom</v>
      </c>
      <c r="P4880" s="29" t="str">
        <f>_xlfn.XLOOKUP($K4880,mapping!$P$2:$P$4,mapping!$Q$2:$Q$4,,0)</f>
        <v>Medium</v>
      </c>
      <c r="Q4880" s="29" t="str">
        <f>_xlfn.XLOOKUP($I4880,mapping!$M$2:$M$4,mapping!$N$2:$N$4,,0)</f>
        <v>On-site</v>
      </c>
    </row>
    <row r="4881" spans="1:17" x14ac:dyDescent="0.25">
      <c r="A4881" s="28">
        <v>2022</v>
      </c>
      <c r="B4881" s="29" t="s">
        <v>21</v>
      </c>
      <c r="C4881" s="29" t="s">
        <v>12</v>
      </c>
      <c r="D4881" s="29" t="s">
        <v>22</v>
      </c>
      <c r="E4881" s="28">
        <v>129300</v>
      </c>
      <c r="F4881" s="29" t="s">
        <v>14</v>
      </c>
      <c r="G4881" s="28">
        <v>129300</v>
      </c>
      <c r="H4881" s="29" t="s">
        <v>17</v>
      </c>
      <c r="I4881" s="28">
        <v>0</v>
      </c>
      <c r="J4881" s="29" t="s">
        <v>17</v>
      </c>
      <c r="K4881" s="29" t="s">
        <v>16</v>
      </c>
      <c r="L4881" s="29" t="str">
        <f>_xlfn.XLOOKUP($D4881,mapping!$B$2:$B$124,mapping!$A$2:$A$124,,0)</f>
        <v>Data Scientist</v>
      </c>
      <c r="M4881" s="29" t="str">
        <f>_xlfn.XLOOKUP($C4881,mapping!$J$2:$J$5,mapping!$K$2:$K$5,,0)</f>
        <v>Full-Time</v>
      </c>
      <c r="N4881" s="29" t="str">
        <f>_xlfn.XLOOKUP($B4881,mapping!$G$2:$G$5,mapping!$H$2:$H$5,,0)</f>
        <v>Senior</v>
      </c>
      <c r="O4881" s="29" t="str">
        <f>_xlfn.XLOOKUP($J4881,mapping!$D$2:$D$56,mapping!$E$2:$E$56,,0)</f>
        <v>United States</v>
      </c>
      <c r="P4881" s="29" t="str">
        <f>_xlfn.XLOOKUP($K4881,mapping!$P$2:$P$4,mapping!$Q$2:$Q$4,,0)</f>
        <v>Medium</v>
      </c>
      <c r="Q4881" s="29" t="str">
        <f>_xlfn.XLOOKUP($I4881,mapping!$M$2:$M$4,mapping!$N$2:$N$4,,0)</f>
        <v>On-site</v>
      </c>
    </row>
    <row r="4882" spans="1:17" x14ac:dyDescent="0.25">
      <c r="A4882" s="28">
        <v>2024</v>
      </c>
      <c r="B4882" s="29" t="s">
        <v>21</v>
      </c>
      <c r="C4882" s="29" t="s">
        <v>12</v>
      </c>
      <c r="D4882" s="29" t="s">
        <v>26</v>
      </c>
      <c r="E4882" s="28">
        <v>215000</v>
      </c>
      <c r="F4882" s="29" t="s">
        <v>14</v>
      </c>
      <c r="G4882" s="28">
        <v>215000</v>
      </c>
      <c r="H4882" s="29" t="s">
        <v>17</v>
      </c>
      <c r="I4882" s="28">
        <v>0</v>
      </c>
      <c r="J4882" s="29" t="s">
        <v>17</v>
      </c>
      <c r="K4882" s="29" t="s">
        <v>16</v>
      </c>
      <c r="L4882" s="29" t="str">
        <f>_xlfn.XLOOKUP($D4882,mapping!$B$2:$B$124,mapping!$A$2:$A$124,,0)</f>
        <v>Data Engineer</v>
      </c>
      <c r="M4882" s="29" t="str">
        <f>_xlfn.XLOOKUP($C4882,mapping!$J$2:$J$5,mapping!$K$2:$K$5,,0)</f>
        <v>Full-Time</v>
      </c>
      <c r="N4882" s="29" t="str">
        <f>_xlfn.XLOOKUP($B4882,mapping!$G$2:$G$5,mapping!$H$2:$H$5,,0)</f>
        <v>Senior</v>
      </c>
      <c r="O4882" s="29" t="str">
        <f>_xlfn.XLOOKUP($J4882,mapping!$D$2:$D$56,mapping!$E$2:$E$56,,0)</f>
        <v>United States</v>
      </c>
      <c r="P4882" s="29" t="str">
        <f>_xlfn.XLOOKUP($K4882,mapping!$P$2:$P$4,mapping!$Q$2:$Q$4,,0)</f>
        <v>Medium</v>
      </c>
      <c r="Q4882" s="29" t="str">
        <f>_xlfn.XLOOKUP($I4882,mapping!$M$2:$M$4,mapping!$N$2:$N$4,,0)</f>
        <v>On-site</v>
      </c>
    </row>
    <row r="4883" spans="1:17" x14ac:dyDescent="0.25">
      <c r="A4883" s="28">
        <v>2022</v>
      </c>
      <c r="B4883" s="29" t="s">
        <v>21</v>
      </c>
      <c r="C4883" s="29" t="s">
        <v>12</v>
      </c>
      <c r="D4883" s="29" t="s">
        <v>13</v>
      </c>
      <c r="E4883" s="28">
        <v>99450</v>
      </c>
      <c r="F4883" s="29" t="s">
        <v>14</v>
      </c>
      <c r="G4883" s="28">
        <v>99450</v>
      </c>
      <c r="H4883" s="29" t="s">
        <v>17</v>
      </c>
      <c r="I4883" s="28">
        <v>100</v>
      </c>
      <c r="J4883" s="29" t="s">
        <v>17</v>
      </c>
      <c r="K4883" s="29" t="s">
        <v>16</v>
      </c>
      <c r="L4883" s="29" t="str">
        <f>_xlfn.XLOOKUP($D4883,mapping!$B$2:$B$124,mapping!$A$2:$A$124,,0)</f>
        <v>Data Analyst</v>
      </c>
      <c r="M4883" s="29" t="str">
        <f>_xlfn.XLOOKUP($C4883,mapping!$J$2:$J$5,mapping!$K$2:$K$5,,0)</f>
        <v>Full-Time</v>
      </c>
      <c r="N4883" s="29" t="str">
        <f>_xlfn.XLOOKUP($B4883,mapping!$G$2:$G$5,mapping!$H$2:$H$5,,0)</f>
        <v>Senior</v>
      </c>
      <c r="O4883" s="29" t="str">
        <f>_xlfn.XLOOKUP($J4883,mapping!$D$2:$D$56,mapping!$E$2:$E$56,,0)</f>
        <v>United States</v>
      </c>
      <c r="P4883" s="29" t="str">
        <f>_xlfn.XLOOKUP($K4883,mapping!$P$2:$P$4,mapping!$Q$2:$Q$4,,0)</f>
        <v>Medium</v>
      </c>
      <c r="Q4883" s="29" t="str">
        <f>_xlfn.XLOOKUP($I4883,mapping!$M$2:$M$4,mapping!$N$2:$N$4,,0)</f>
        <v>Remote</v>
      </c>
    </row>
    <row r="4884" spans="1:17" x14ac:dyDescent="0.25">
      <c r="A4884" s="28">
        <v>2024</v>
      </c>
      <c r="B4884" s="29" t="s">
        <v>21</v>
      </c>
      <c r="C4884" s="29" t="s">
        <v>12</v>
      </c>
      <c r="D4884" s="29" t="s">
        <v>26</v>
      </c>
      <c r="E4884" s="28">
        <v>103000</v>
      </c>
      <c r="F4884" s="29" t="s">
        <v>14</v>
      </c>
      <c r="G4884" s="28">
        <v>103000</v>
      </c>
      <c r="H4884" s="29" t="s">
        <v>17</v>
      </c>
      <c r="I4884" s="28">
        <v>0</v>
      </c>
      <c r="J4884" s="29" t="s">
        <v>17</v>
      </c>
      <c r="K4884" s="29" t="s">
        <v>16</v>
      </c>
      <c r="L4884" s="29" t="str">
        <f>_xlfn.XLOOKUP($D4884,mapping!$B$2:$B$124,mapping!$A$2:$A$124,,0)</f>
        <v>Data Engineer</v>
      </c>
      <c r="M4884" s="29" t="str">
        <f>_xlfn.XLOOKUP($C4884,mapping!$J$2:$J$5,mapping!$K$2:$K$5,,0)</f>
        <v>Full-Time</v>
      </c>
      <c r="N4884" s="29" t="str">
        <f>_xlfn.XLOOKUP($B4884,mapping!$G$2:$G$5,mapping!$H$2:$H$5,,0)</f>
        <v>Senior</v>
      </c>
      <c r="O4884" s="29" t="str">
        <f>_xlfn.XLOOKUP($J4884,mapping!$D$2:$D$56,mapping!$E$2:$E$56,,0)</f>
        <v>United States</v>
      </c>
      <c r="P4884" s="29" t="str">
        <f>_xlfn.XLOOKUP($K4884,mapping!$P$2:$P$4,mapping!$Q$2:$Q$4,,0)</f>
        <v>Medium</v>
      </c>
      <c r="Q4884" s="29" t="str">
        <f>_xlfn.XLOOKUP($I4884,mapping!$M$2:$M$4,mapping!$N$2:$N$4,,0)</f>
        <v>On-site</v>
      </c>
    </row>
    <row r="4885" spans="1:17" x14ac:dyDescent="0.25">
      <c r="A4885" s="28">
        <v>2023</v>
      </c>
      <c r="B4885" s="29" t="s">
        <v>21</v>
      </c>
      <c r="C4885" s="29" t="s">
        <v>12</v>
      </c>
      <c r="D4885" s="29" t="s">
        <v>22</v>
      </c>
      <c r="E4885" s="28">
        <v>160000</v>
      </c>
      <c r="F4885" s="29" t="s">
        <v>14</v>
      </c>
      <c r="G4885" s="28">
        <v>160000</v>
      </c>
      <c r="H4885" s="29" t="s">
        <v>17</v>
      </c>
      <c r="I4885" s="28">
        <v>0</v>
      </c>
      <c r="J4885" s="29" t="s">
        <v>17</v>
      </c>
      <c r="K4885" s="29" t="s">
        <v>16</v>
      </c>
      <c r="L4885" s="29" t="str">
        <f>_xlfn.XLOOKUP($D4885,mapping!$B$2:$B$124,mapping!$A$2:$A$124,,0)</f>
        <v>Data Scientist</v>
      </c>
      <c r="M4885" s="29" t="str">
        <f>_xlfn.XLOOKUP($C4885,mapping!$J$2:$J$5,mapping!$K$2:$K$5,,0)</f>
        <v>Full-Time</v>
      </c>
      <c r="N4885" s="29" t="str">
        <f>_xlfn.XLOOKUP($B4885,mapping!$G$2:$G$5,mapping!$H$2:$H$5,,0)</f>
        <v>Senior</v>
      </c>
      <c r="O4885" s="29" t="str">
        <f>_xlfn.XLOOKUP($J4885,mapping!$D$2:$D$56,mapping!$E$2:$E$56,,0)</f>
        <v>United States</v>
      </c>
      <c r="P4885" s="29" t="str">
        <f>_xlfn.XLOOKUP($K4885,mapping!$P$2:$P$4,mapping!$Q$2:$Q$4,,0)</f>
        <v>Medium</v>
      </c>
      <c r="Q4885" s="29" t="str">
        <f>_xlfn.XLOOKUP($I4885,mapping!$M$2:$M$4,mapping!$N$2:$N$4,,0)</f>
        <v>On-site</v>
      </c>
    </row>
    <row r="4886" spans="1:17" x14ac:dyDescent="0.25">
      <c r="A4886" s="28">
        <v>2023</v>
      </c>
      <c r="B4886" s="29" t="s">
        <v>29</v>
      </c>
      <c r="C4886" s="29" t="s">
        <v>12</v>
      </c>
      <c r="D4886" s="29" t="s">
        <v>22</v>
      </c>
      <c r="E4886" s="28">
        <v>130000</v>
      </c>
      <c r="F4886" s="29" t="s">
        <v>14</v>
      </c>
      <c r="G4886" s="28">
        <v>130000</v>
      </c>
      <c r="H4886" s="29" t="s">
        <v>17</v>
      </c>
      <c r="I4886" s="28">
        <v>0</v>
      </c>
      <c r="J4886" s="29" t="s">
        <v>17</v>
      </c>
      <c r="K4886" s="29" t="s">
        <v>16</v>
      </c>
      <c r="L4886" s="29" t="str">
        <f>_xlfn.XLOOKUP($D4886,mapping!$B$2:$B$124,mapping!$A$2:$A$124,,0)</f>
        <v>Data Scientist</v>
      </c>
      <c r="M4886" s="29" t="str">
        <f>_xlfn.XLOOKUP($C4886,mapping!$J$2:$J$5,mapping!$K$2:$K$5,,0)</f>
        <v>Full-Time</v>
      </c>
      <c r="N4886" s="29" t="str">
        <f>_xlfn.XLOOKUP($B4886,mapping!$G$2:$G$5,mapping!$H$2:$H$5,,0)</f>
        <v>Junior</v>
      </c>
      <c r="O4886" s="29" t="str">
        <f>_xlfn.XLOOKUP($J4886,mapping!$D$2:$D$56,mapping!$E$2:$E$56,,0)</f>
        <v>United States</v>
      </c>
      <c r="P4886" s="29" t="str">
        <f>_xlfn.XLOOKUP($K4886,mapping!$P$2:$P$4,mapping!$Q$2:$Q$4,,0)</f>
        <v>Medium</v>
      </c>
      <c r="Q4886" s="29" t="str">
        <f>_xlfn.XLOOKUP($I4886,mapping!$M$2:$M$4,mapping!$N$2:$N$4,,0)</f>
        <v>On-site</v>
      </c>
    </row>
    <row r="4887" spans="1:17" x14ac:dyDescent="0.25">
      <c r="A4887" s="28">
        <v>2024</v>
      </c>
      <c r="B4887" s="29" t="s">
        <v>21</v>
      </c>
      <c r="C4887" s="29" t="s">
        <v>12</v>
      </c>
      <c r="D4887" s="29" t="s">
        <v>34</v>
      </c>
      <c r="E4887" s="28">
        <v>180000</v>
      </c>
      <c r="F4887" s="29" t="s">
        <v>14</v>
      </c>
      <c r="G4887" s="28">
        <v>180000</v>
      </c>
      <c r="H4887" s="29" t="s">
        <v>17</v>
      </c>
      <c r="I4887" s="28">
        <v>100</v>
      </c>
      <c r="J4887" s="29" t="s">
        <v>17</v>
      </c>
      <c r="K4887" s="29" t="s">
        <v>16</v>
      </c>
      <c r="L4887" s="29" t="str">
        <f>_xlfn.XLOOKUP($D4887,mapping!$B$2:$B$124,mapping!$A$2:$A$124,,0)</f>
        <v>Researcher</v>
      </c>
      <c r="M4887" s="29" t="str">
        <f>_xlfn.XLOOKUP($C4887,mapping!$J$2:$J$5,mapping!$K$2:$K$5,,0)</f>
        <v>Full-Time</v>
      </c>
      <c r="N4887" s="29" t="str">
        <f>_xlfn.XLOOKUP($B4887,mapping!$G$2:$G$5,mapping!$H$2:$H$5,,0)</f>
        <v>Senior</v>
      </c>
      <c r="O4887" s="29" t="str">
        <f>_xlfn.XLOOKUP($J4887,mapping!$D$2:$D$56,mapping!$E$2:$E$56,,0)</f>
        <v>United States</v>
      </c>
      <c r="P4887" s="29" t="str">
        <f>_xlfn.XLOOKUP($K4887,mapping!$P$2:$P$4,mapping!$Q$2:$Q$4,,0)</f>
        <v>Medium</v>
      </c>
      <c r="Q4887" s="29" t="str">
        <f>_xlfn.XLOOKUP($I4887,mapping!$M$2:$M$4,mapping!$N$2:$N$4,,0)</f>
        <v>Remote</v>
      </c>
    </row>
    <row r="4888" spans="1:17" x14ac:dyDescent="0.25">
      <c r="A4888" s="28">
        <v>2024</v>
      </c>
      <c r="B4888" s="29" t="s">
        <v>21</v>
      </c>
      <c r="C4888" s="29" t="s">
        <v>12</v>
      </c>
      <c r="D4888" s="29" t="s">
        <v>22</v>
      </c>
      <c r="E4888" s="28">
        <v>136500</v>
      </c>
      <c r="F4888" s="29" t="s">
        <v>14</v>
      </c>
      <c r="G4888" s="28">
        <v>136500</v>
      </c>
      <c r="H4888" s="29" t="s">
        <v>17</v>
      </c>
      <c r="I4888" s="28">
        <v>100</v>
      </c>
      <c r="J4888" s="29" t="s">
        <v>17</v>
      </c>
      <c r="K4888" s="29" t="s">
        <v>16</v>
      </c>
      <c r="L4888" s="29" t="str">
        <f>_xlfn.XLOOKUP($D4888,mapping!$B$2:$B$124,mapping!$A$2:$A$124,,0)</f>
        <v>Data Scientist</v>
      </c>
      <c r="M4888" s="29" t="str">
        <f>_xlfn.XLOOKUP($C4888,mapping!$J$2:$J$5,mapping!$K$2:$K$5,,0)</f>
        <v>Full-Time</v>
      </c>
      <c r="N4888" s="29" t="str">
        <f>_xlfn.XLOOKUP($B4888,mapping!$G$2:$G$5,mapping!$H$2:$H$5,,0)</f>
        <v>Senior</v>
      </c>
      <c r="O4888" s="29" t="str">
        <f>_xlfn.XLOOKUP($J4888,mapping!$D$2:$D$56,mapping!$E$2:$E$56,,0)</f>
        <v>United States</v>
      </c>
      <c r="P4888" s="29" t="str">
        <f>_xlfn.XLOOKUP($K4888,mapping!$P$2:$P$4,mapping!$Q$2:$Q$4,,0)</f>
        <v>Medium</v>
      </c>
      <c r="Q4888" s="29" t="str">
        <f>_xlfn.XLOOKUP($I4888,mapping!$M$2:$M$4,mapping!$N$2:$N$4,,0)</f>
        <v>Remote</v>
      </c>
    </row>
    <row r="4889" spans="1:17" x14ac:dyDescent="0.25">
      <c r="A4889" s="28">
        <v>2023</v>
      </c>
      <c r="B4889" s="29" t="s">
        <v>21</v>
      </c>
      <c r="C4889" s="29" t="s">
        <v>12</v>
      </c>
      <c r="D4889" s="29" t="s">
        <v>18</v>
      </c>
      <c r="E4889" s="28">
        <v>142200</v>
      </c>
      <c r="F4889" s="29" t="s">
        <v>14</v>
      </c>
      <c r="G4889" s="28">
        <v>142200</v>
      </c>
      <c r="H4889" s="29" t="s">
        <v>17</v>
      </c>
      <c r="I4889" s="28">
        <v>0</v>
      </c>
      <c r="J4889" s="29" t="s">
        <v>17</v>
      </c>
      <c r="K4889" s="29" t="s">
        <v>16</v>
      </c>
      <c r="L4889" s="29" t="str">
        <f>_xlfn.XLOOKUP($D4889,mapping!$B$2:$B$124,mapping!$A$2:$A$124,,0)</f>
        <v>Machine Learning Engineer</v>
      </c>
      <c r="M4889" s="29" t="str">
        <f>_xlfn.XLOOKUP($C4889,mapping!$J$2:$J$5,mapping!$K$2:$K$5,,0)</f>
        <v>Full-Time</v>
      </c>
      <c r="N4889" s="29" t="str">
        <f>_xlfn.XLOOKUP($B4889,mapping!$G$2:$G$5,mapping!$H$2:$H$5,,0)</f>
        <v>Senior</v>
      </c>
      <c r="O4889" s="29" t="str">
        <f>_xlfn.XLOOKUP($J4889,mapping!$D$2:$D$56,mapping!$E$2:$E$56,,0)</f>
        <v>United States</v>
      </c>
      <c r="P4889" s="29" t="str">
        <f>_xlfn.XLOOKUP($K4889,mapping!$P$2:$P$4,mapping!$Q$2:$Q$4,,0)</f>
        <v>Medium</v>
      </c>
      <c r="Q4889" s="29" t="str">
        <f>_xlfn.XLOOKUP($I4889,mapping!$M$2:$M$4,mapping!$N$2:$N$4,,0)</f>
        <v>On-site</v>
      </c>
    </row>
    <row r="4890" spans="1:17" x14ac:dyDescent="0.25">
      <c r="A4890" s="28">
        <v>2024</v>
      </c>
      <c r="B4890" s="29" t="s">
        <v>21</v>
      </c>
      <c r="C4890" s="29" t="s">
        <v>12</v>
      </c>
      <c r="D4890" s="29" t="s">
        <v>22</v>
      </c>
      <c r="E4890" s="28">
        <v>130000</v>
      </c>
      <c r="F4890" s="29" t="s">
        <v>14</v>
      </c>
      <c r="G4890" s="28">
        <v>130000</v>
      </c>
      <c r="H4890" s="29" t="s">
        <v>17</v>
      </c>
      <c r="I4890" s="28">
        <v>100</v>
      </c>
      <c r="J4890" s="29" t="s">
        <v>17</v>
      </c>
      <c r="K4890" s="29" t="s">
        <v>16</v>
      </c>
      <c r="L4890" s="29" t="str">
        <f>_xlfn.XLOOKUP($D4890,mapping!$B$2:$B$124,mapping!$A$2:$A$124,,0)</f>
        <v>Data Scientist</v>
      </c>
      <c r="M4890" s="29" t="str">
        <f>_xlfn.XLOOKUP($C4890,mapping!$J$2:$J$5,mapping!$K$2:$K$5,,0)</f>
        <v>Full-Time</v>
      </c>
      <c r="N4890" s="29" t="str">
        <f>_xlfn.XLOOKUP($B4890,mapping!$G$2:$G$5,mapping!$H$2:$H$5,,0)</f>
        <v>Senior</v>
      </c>
      <c r="O4890" s="29" t="str">
        <f>_xlfn.XLOOKUP($J4890,mapping!$D$2:$D$56,mapping!$E$2:$E$56,,0)</f>
        <v>United States</v>
      </c>
      <c r="P4890" s="29" t="str">
        <f>_xlfn.XLOOKUP($K4890,mapping!$P$2:$P$4,mapping!$Q$2:$Q$4,,0)</f>
        <v>Medium</v>
      </c>
      <c r="Q4890" s="29" t="str">
        <f>_xlfn.XLOOKUP($I4890,mapping!$M$2:$M$4,mapping!$N$2:$N$4,,0)</f>
        <v>Remote</v>
      </c>
    </row>
    <row r="4891" spans="1:17" x14ac:dyDescent="0.25">
      <c r="A4891" s="28">
        <v>2023</v>
      </c>
      <c r="B4891" s="29" t="s">
        <v>11</v>
      </c>
      <c r="C4891" s="29" t="s">
        <v>12</v>
      </c>
      <c r="D4891" s="29" t="s">
        <v>22</v>
      </c>
      <c r="E4891" s="28">
        <v>110000</v>
      </c>
      <c r="F4891" s="29" t="s">
        <v>14</v>
      </c>
      <c r="G4891" s="28">
        <v>110000</v>
      </c>
      <c r="H4891" s="29" t="s">
        <v>17</v>
      </c>
      <c r="I4891" s="28">
        <v>0</v>
      </c>
      <c r="J4891" s="29" t="s">
        <v>17</v>
      </c>
      <c r="K4891" s="29" t="s">
        <v>16</v>
      </c>
      <c r="L4891" s="29" t="str">
        <f>_xlfn.XLOOKUP($D4891,mapping!$B$2:$B$124,mapping!$A$2:$A$124,,0)</f>
        <v>Data Scientist</v>
      </c>
      <c r="M4891" s="29" t="str">
        <f>_xlfn.XLOOKUP($C4891,mapping!$J$2:$J$5,mapping!$K$2:$K$5,,0)</f>
        <v>Full-Time</v>
      </c>
      <c r="N4891" s="29" t="str">
        <f>_xlfn.XLOOKUP($B4891,mapping!$G$2:$G$5,mapping!$H$2:$H$5,,0)</f>
        <v>Mid-Level</v>
      </c>
      <c r="O4891" s="29" t="str">
        <f>_xlfn.XLOOKUP($J4891,mapping!$D$2:$D$56,mapping!$E$2:$E$56,,0)</f>
        <v>United States</v>
      </c>
      <c r="P4891" s="29" t="str">
        <f>_xlfn.XLOOKUP($K4891,mapping!$P$2:$P$4,mapping!$Q$2:$Q$4,,0)</f>
        <v>Medium</v>
      </c>
      <c r="Q4891" s="29" t="str">
        <f>_xlfn.XLOOKUP($I4891,mapping!$M$2:$M$4,mapping!$N$2:$N$4,,0)</f>
        <v>On-site</v>
      </c>
    </row>
    <row r="4892" spans="1:17" x14ac:dyDescent="0.25">
      <c r="A4892" s="28">
        <v>2023</v>
      </c>
      <c r="B4892" s="29" t="s">
        <v>21</v>
      </c>
      <c r="C4892" s="29" t="s">
        <v>12</v>
      </c>
      <c r="D4892" s="29" t="s">
        <v>26</v>
      </c>
      <c r="E4892" s="28">
        <v>109400</v>
      </c>
      <c r="F4892" s="29" t="s">
        <v>14</v>
      </c>
      <c r="G4892" s="28">
        <v>109400</v>
      </c>
      <c r="H4892" s="29" t="s">
        <v>17</v>
      </c>
      <c r="I4892" s="28">
        <v>0</v>
      </c>
      <c r="J4892" s="29" t="s">
        <v>17</v>
      </c>
      <c r="K4892" s="29" t="s">
        <v>16</v>
      </c>
      <c r="L4892" s="29" t="str">
        <f>_xlfn.XLOOKUP($D4892,mapping!$B$2:$B$124,mapping!$A$2:$A$124,,0)</f>
        <v>Data Engineer</v>
      </c>
      <c r="M4892" s="29" t="str">
        <f>_xlfn.XLOOKUP($C4892,mapping!$J$2:$J$5,mapping!$K$2:$K$5,,0)</f>
        <v>Full-Time</v>
      </c>
      <c r="N4892" s="29" t="str">
        <f>_xlfn.XLOOKUP($B4892,mapping!$G$2:$G$5,mapping!$H$2:$H$5,,0)</f>
        <v>Senior</v>
      </c>
      <c r="O4892" s="29" t="str">
        <f>_xlfn.XLOOKUP($J4892,mapping!$D$2:$D$56,mapping!$E$2:$E$56,,0)</f>
        <v>United States</v>
      </c>
      <c r="P4892" s="29" t="str">
        <f>_xlfn.XLOOKUP($K4892,mapping!$P$2:$P$4,mapping!$Q$2:$Q$4,,0)</f>
        <v>Medium</v>
      </c>
      <c r="Q4892" s="29" t="str">
        <f>_xlfn.XLOOKUP($I4892,mapping!$M$2:$M$4,mapping!$N$2:$N$4,,0)</f>
        <v>On-site</v>
      </c>
    </row>
    <row r="4893" spans="1:17" x14ac:dyDescent="0.25">
      <c r="A4893" s="28">
        <v>2023</v>
      </c>
      <c r="B4893" s="29" t="s">
        <v>11</v>
      </c>
      <c r="C4893" s="29" t="s">
        <v>12</v>
      </c>
      <c r="D4893" s="29" t="s">
        <v>22</v>
      </c>
      <c r="E4893" s="28">
        <v>145000</v>
      </c>
      <c r="F4893" s="29" t="s">
        <v>14</v>
      </c>
      <c r="G4893" s="28">
        <v>145000</v>
      </c>
      <c r="H4893" s="29" t="s">
        <v>17</v>
      </c>
      <c r="I4893" s="28">
        <v>100</v>
      </c>
      <c r="J4893" s="29" t="s">
        <v>17</v>
      </c>
      <c r="K4893" s="29" t="s">
        <v>16</v>
      </c>
      <c r="L4893" s="29" t="str">
        <f>_xlfn.XLOOKUP($D4893,mapping!$B$2:$B$124,mapping!$A$2:$A$124,,0)</f>
        <v>Data Scientist</v>
      </c>
      <c r="M4893" s="29" t="str">
        <f>_xlfn.XLOOKUP($C4893,mapping!$J$2:$J$5,mapping!$K$2:$K$5,,0)</f>
        <v>Full-Time</v>
      </c>
      <c r="N4893" s="29" t="str">
        <f>_xlfn.XLOOKUP($B4893,mapping!$G$2:$G$5,mapping!$H$2:$H$5,,0)</f>
        <v>Mid-Level</v>
      </c>
      <c r="O4893" s="29" t="str">
        <f>_xlfn.XLOOKUP($J4893,mapping!$D$2:$D$56,mapping!$E$2:$E$56,,0)</f>
        <v>United States</v>
      </c>
      <c r="P4893" s="29" t="str">
        <f>_xlfn.XLOOKUP($K4893,mapping!$P$2:$P$4,mapping!$Q$2:$Q$4,,0)</f>
        <v>Medium</v>
      </c>
      <c r="Q4893" s="29" t="str">
        <f>_xlfn.XLOOKUP($I4893,mapping!$M$2:$M$4,mapping!$N$2:$N$4,,0)</f>
        <v>Remote</v>
      </c>
    </row>
    <row r="4894" spans="1:17" x14ac:dyDescent="0.25">
      <c r="A4894" s="28">
        <v>2023</v>
      </c>
      <c r="B4894" s="29" t="s">
        <v>21</v>
      </c>
      <c r="C4894" s="29" t="s">
        <v>12</v>
      </c>
      <c r="D4894" s="29" t="s">
        <v>86</v>
      </c>
      <c r="E4894" s="28">
        <v>169000</v>
      </c>
      <c r="F4894" s="29" t="s">
        <v>14</v>
      </c>
      <c r="G4894" s="28">
        <v>169000</v>
      </c>
      <c r="H4894" s="29" t="s">
        <v>17</v>
      </c>
      <c r="I4894" s="28">
        <v>0</v>
      </c>
      <c r="J4894" s="29" t="s">
        <v>17</v>
      </c>
      <c r="K4894" s="29" t="s">
        <v>16</v>
      </c>
      <c r="L4894" s="29" t="str">
        <f>_xlfn.XLOOKUP($D4894,mapping!$B$2:$B$124,mapping!$A$2:$A$124,,0)</f>
        <v>Business Intelligence</v>
      </c>
      <c r="M4894" s="29" t="str">
        <f>_xlfn.XLOOKUP($C4894,mapping!$J$2:$J$5,mapping!$K$2:$K$5,,0)</f>
        <v>Full-Time</v>
      </c>
      <c r="N4894" s="29" t="str">
        <f>_xlfn.XLOOKUP($B4894,mapping!$G$2:$G$5,mapping!$H$2:$H$5,,0)</f>
        <v>Senior</v>
      </c>
      <c r="O4894" s="29" t="str">
        <f>_xlfn.XLOOKUP($J4894,mapping!$D$2:$D$56,mapping!$E$2:$E$56,,0)</f>
        <v>United States</v>
      </c>
      <c r="P4894" s="29" t="str">
        <f>_xlfn.XLOOKUP($K4894,mapping!$P$2:$P$4,mapping!$Q$2:$Q$4,,0)</f>
        <v>Medium</v>
      </c>
      <c r="Q4894" s="29" t="str">
        <f>_xlfn.XLOOKUP($I4894,mapping!$M$2:$M$4,mapping!$N$2:$N$4,,0)</f>
        <v>On-site</v>
      </c>
    </row>
    <row r="4895" spans="1:17" x14ac:dyDescent="0.25">
      <c r="A4895" s="28">
        <v>2023</v>
      </c>
      <c r="B4895" s="29" t="s">
        <v>21</v>
      </c>
      <c r="C4895" s="29" t="s">
        <v>12</v>
      </c>
      <c r="D4895" s="29" t="s">
        <v>13</v>
      </c>
      <c r="E4895" s="28">
        <v>110000</v>
      </c>
      <c r="F4895" s="29" t="s">
        <v>14</v>
      </c>
      <c r="G4895" s="28">
        <v>110000</v>
      </c>
      <c r="H4895" s="29" t="s">
        <v>17</v>
      </c>
      <c r="I4895" s="28">
        <v>100</v>
      </c>
      <c r="J4895" s="29" t="s">
        <v>17</v>
      </c>
      <c r="K4895" s="29" t="s">
        <v>16</v>
      </c>
      <c r="L4895" s="29" t="str">
        <f>_xlfn.XLOOKUP($D4895,mapping!$B$2:$B$124,mapping!$A$2:$A$124,,0)</f>
        <v>Data Analyst</v>
      </c>
      <c r="M4895" s="29" t="str">
        <f>_xlfn.XLOOKUP($C4895,mapping!$J$2:$J$5,mapping!$K$2:$K$5,,0)</f>
        <v>Full-Time</v>
      </c>
      <c r="N4895" s="29" t="str">
        <f>_xlfn.XLOOKUP($B4895,mapping!$G$2:$G$5,mapping!$H$2:$H$5,,0)</f>
        <v>Senior</v>
      </c>
      <c r="O4895" s="29" t="str">
        <f>_xlfn.XLOOKUP($J4895,mapping!$D$2:$D$56,mapping!$E$2:$E$56,,0)</f>
        <v>United States</v>
      </c>
      <c r="P4895" s="29" t="str">
        <f>_xlfn.XLOOKUP($K4895,mapping!$P$2:$P$4,mapping!$Q$2:$Q$4,,0)</f>
        <v>Medium</v>
      </c>
      <c r="Q4895" s="29" t="str">
        <f>_xlfn.XLOOKUP($I4895,mapping!$M$2:$M$4,mapping!$N$2:$N$4,,0)</f>
        <v>Remote</v>
      </c>
    </row>
    <row r="4896" spans="1:17" x14ac:dyDescent="0.25">
      <c r="A4896" s="28">
        <v>2022</v>
      </c>
      <c r="B4896" s="29" t="s">
        <v>21</v>
      </c>
      <c r="C4896" s="29" t="s">
        <v>12</v>
      </c>
      <c r="D4896" s="29" t="s">
        <v>167</v>
      </c>
      <c r="E4896" s="28">
        <v>380000</v>
      </c>
      <c r="F4896" s="29" t="s">
        <v>14</v>
      </c>
      <c r="G4896" s="28">
        <v>380000</v>
      </c>
      <c r="H4896" s="29" t="s">
        <v>17</v>
      </c>
      <c r="I4896" s="28">
        <v>100</v>
      </c>
      <c r="J4896" s="29" t="s">
        <v>17</v>
      </c>
      <c r="K4896" s="29" t="s">
        <v>33</v>
      </c>
      <c r="L4896" s="29" t="str">
        <f>_xlfn.XLOOKUP($D4896,mapping!$B$2:$B$124,mapping!$A$2:$A$124,,0)</f>
        <v>Data Scientist</v>
      </c>
      <c r="M4896" s="29" t="str">
        <f>_xlfn.XLOOKUP($C4896,mapping!$J$2:$J$5,mapping!$K$2:$K$5,,0)</f>
        <v>Full-Time</v>
      </c>
      <c r="N4896" s="29" t="str">
        <f>_xlfn.XLOOKUP($B4896,mapping!$G$2:$G$5,mapping!$H$2:$H$5,,0)</f>
        <v>Senior</v>
      </c>
      <c r="O4896" s="29" t="str">
        <f>_xlfn.XLOOKUP($J4896,mapping!$D$2:$D$56,mapping!$E$2:$E$56,,0)</f>
        <v>United States</v>
      </c>
      <c r="P4896" s="29" t="str">
        <f>_xlfn.XLOOKUP($K4896,mapping!$P$2:$P$4,mapping!$Q$2:$Q$4,,0)</f>
        <v>Large</v>
      </c>
      <c r="Q4896" s="29" t="str">
        <f>_xlfn.XLOOKUP($I4896,mapping!$M$2:$M$4,mapping!$N$2:$N$4,,0)</f>
        <v>Remote</v>
      </c>
    </row>
    <row r="4897" spans="1:17" x14ac:dyDescent="0.25">
      <c r="A4897" s="28">
        <v>2023</v>
      </c>
      <c r="B4897" s="29" t="s">
        <v>21</v>
      </c>
      <c r="C4897" s="29" t="s">
        <v>12</v>
      </c>
      <c r="D4897" s="29" t="s">
        <v>18</v>
      </c>
      <c r="E4897" s="28">
        <v>284310</v>
      </c>
      <c r="F4897" s="29" t="s">
        <v>14</v>
      </c>
      <c r="G4897" s="28">
        <v>284310</v>
      </c>
      <c r="H4897" s="29" t="s">
        <v>17</v>
      </c>
      <c r="I4897" s="28">
        <v>0</v>
      </c>
      <c r="J4897" s="29" t="s">
        <v>17</v>
      </c>
      <c r="K4897" s="29" t="s">
        <v>16</v>
      </c>
      <c r="L4897" s="29" t="str">
        <f>_xlfn.XLOOKUP($D4897,mapping!$B$2:$B$124,mapping!$A$2:$A$124,,0)</f>
        <v>Machine Learning Engineer</v>
      </c>
      <c r="M4897" s="29" t="str">
        <f>_xlfn.XLOOKUP($C4897,mapping!$J$2:$J$5,mapping!$K$2:$K$5,,0)</f>
        <v>Full-Time</v>
      </c>
      <c r="N4897" s="29" t="str">
        <f>_xlfn.XLOOKUP($B4897,mapping!$G$2:$G$5,mapping!$H$2:$H$5,,0)</f>
        <v>Senior</v>
      </c>
      <c r="O4897" s="29" t="str">
        <f>_xlfn.XLOOKUP($J4897,mapping!$D$2:$D$56,mapping!$E$2:$E$56,,0)</f>
        <v>United States</v>
      </c>
      <c r="P4897" s="29" t="str">
        <f>_xlfn.XLOOKUP($K4897,mapping!$P$2:$P$4,mapping!$Q$2:$Q$4,,0)</f>
        <v>Medium</v>
      </c>
      <c r="Q4897" s="29" t="str">
        <f>_xlfn.XLOOKUP($I4897,mapping!$M$2:$M$4,mapping!$N$2:$N$4,,0)</f>
        <v>On-site</v>
      </c>
    </row>
    <row r="4898" spans="1:17" x14ac:dyDescent="0.25">
      <c r="A4898" s="28">
        <v>2024</v>
      </c>
      <c r="B4898" s="29" t="s">
        <v>11</v>
      </c>
      <c r="C4898" s="29" t="s">
        <v>12</v>
      </c>
      <c r="D4898" s="29" t="s">
        <v>52</v>
      </c>
      <c r="E4898" s="28">
        <v>43626</v>
      </c>
      <c r="F4898" s="29" t="s">
        <v>27</v>
      </c>
      <c r="G4898" s="28">
        <v>54532</v>
      </c>
      <c r="H4898" s="29" t="s">
        <v>28</v>
      </c>
      <c r="I4898" s="28">
        <v>0</v>
      </c>
      <c r="J4898" s="29" t="s">
        <v>28</v>
      </c>
      <c r="K4898" s="29" t="s">
        <v>16</v>
      </c>
      <c r="L4898" s="29" t="str">
        <f>_xlfn.XLOOKUP($D4898,mapping!$B$2:$B$124,mapping!$A$2:$A$124,,0)</f>
        <v>Business Intelligence</v>
      </c>
      <c r="M4898" s="29" t="str">
        <f>_xlfn.XLOOKUP($C4898,mapping!$J$2:$J$5,mapping!$K$2:$K$5,,0)</f>
        <v>Full-Time</v>
      </c>
      <c r="N4898" s="29" t="str">
        <f>_xlfn.XLOOKUP($B4898,mapping!$G$2:$G$5,mapping!$H$2:$H$5,,0)</f>
        <v>Mid-Level</v>
      </c>
      <c r="O4898" s="29" t="str">
        <f>_xlfn.XLOOKUP($J4898,mapping!$D$2:$D$56,mapping!$E$2:$E$56,,0)</f>
        <v>United Kingdom</v>
      </c>
      <c r="P4898" s="29" t="str">
        <f>_xlfn.XLOOKUP($K4898,mapping!$P$2:$P$4,mapping!$Q$2:$Q$4,,0)</f>
        <v>Medium</v>
      </c>
      <c r="Q4898" s="29" t="str">
        <f>_xlfn.XLOOKUP($I4898,mapping!$M$2:$M$4,mapping!$N$2:$N$4,,0)</f>
        <v>On-site</v>
      </c>
    </row>
    <row r="4899" spans="1:17" x14ac:dyDescent="0.25">
      <c r="A4899" s="28">
        <v>2022</v>
      </c>
      <c r="B4899" s="29" t="s">
        <v>11</v>
      </c>
      <c r="C4899" s="29" t="s">
        <v>12</v>
      </c>
      <c r="D4899" s="29" t="s">
        <v>13</v>
      </c>
      <c r="E4899" s="28">
        <v>40000</v>
      </c>
      <c r="F4899" s="29" t="s">
        <v>19</v>
      </c>
      <c r="G4899" s="28">
        <v>42026</v>
      </c>
      <c r="H4899" s="29" t="s">
        <v>42</v>
      </c>
      <c r="I4899" s="28">
        <v>100</v>
      </c>
      <c r="J4899" s="29" t="s">
        <v>42</v>
      </c>
      <c r="K4899" s="29" t="s">
        <v>16</v>
      </c>
      <c r="L4899" s="29" t="str">
        <f>_xlfn.XLOOKUP($D4899,mapping!$B$2:$B$124,mapping!$A$2:$A$124,,0)</f>
        <v>Data Analyst</v>
      </c>
      <c r="M4899" s="29" t="str">
        <f>_xlfn.XLOOKUP($C4899,mapping!$J$2:$J$5,mapping!$K$2:$K$5,,0)</f>
        <v>Full-Time</v>
      </c>
      <c r="N4899" s="29" t="str">
        <f>_xlfn.XLOOKUP($B4899,mapping!$G$2:$G$5,mapping!$H$2:$H$5,,0)</f>
        <v>Mid-Level</v>
      </c>
      <c r="O4899" s="29" t="str">
        <f>_xlfn.XLOOKUP($J4899,mapping!$D$2:$D$56,mapping!$E$2:$E$56,,0)</f>
        <v>Spain</v>
      </c>
      <c r="P4899" s="29" t="str">
        <f>_xlfn.XLOOKUP($K4899,mapping!$P$2:$P$4,mapping!$Q$2:$Q$4,,0)</f>
        <v>Medium</v>
      </c>
      <c r="Q4899" s="29" t="str">
        <f>_xlfn.XLOOKUP($I4899,mapping!$M$2:$M$4,mapping!$N$2:$N$4,,0)</f>
        <v>Remote</v>
      </c>
    </row>
    <row r="4900" spans="1:17" x14ac:dyDescent="0.25">
      <c r="A4900" s="28">
        <v>2023</v>
      </c>
      <c r="B4900" s="29" t="s">
        <v>21</v>
      </c>
      <c r="C4900" s="29" t="s">
        <v>12</v>
      </c>
      <c r="D4900" s="29" t="s">
        <v>51</v>
      </c>
      <c r="E4900" s="28">
        <v>260000</v>
      </c>
      <c r="F4900" s="29" t="s">
        <v>14</v>
      </c>
      <c r="G4900" s="28">
        <v>260000</v>
      </c>
      <c r="H4900" s="29" t="s">
        <v>17</v>
      </c>
      <c r="I4900" s="28">
        <v>0</v>
      </c>
      <c r="J4900" s="29" t="s">
        <v>17</v>
      </c>
      <c r="K4900" s="29" t="s">
        <v>33</v>
      </c>
      <c r="L4900" s="29" t="str">
        <f>_xlfn.XLOOKUP($D4900,mapping!$B$2:$B$124,mapping!$A$2:$A$124,,0)</f>
        <v>Applied Scientist</v>
      </c>
      <c r="M4900" s="29" t="str">
        <f>_xlfn.XLOOKUP($C4900,mapping!$J$2:$J$5,mapping!$K$2:$K$5,,0)</f>
        <v>Full-Time</v>
      </c>
      <c r="N4900" s="29" t="str">
        <f>_xlfn.XLOOKUP($B4900,mapping!$G$2:$G$5,mapping!$H$2:$H$5,,0)</f>
        <v>Senior</v>
      </c>
      <c r="O4900" s="29" t="str">
        <f>_xlfn.XLOOKUP($J4900,mapping!$D$2:$D$56,mapping!$E$2:$E$56,,0)</f>
        <v>United States</v>
      </c>
      <c r="P4900" s="29" t="str">
        <f>_xlfn.XLOOKUP($K4900,mapping!$P$2:$P$4,mapping!$Q$2:$Q$4,,0)</f>
        <v>Large</v>
      </c>
      <c r="Q4900" s="29" t="str">
        <f>_xlfn.XLOOKUP($I4900,mapping!$M$2:$M$4,mapping!$N$2:$N$4,,0)</f>
        <v>On-site</v>
      </c>
    </row>
    <row r="4901" spans="1:17" x14ac:dyDescent="0.25">
      <c r="A4901" s="28">
        <v>2023</v>
      </c>
      <c r="B4901" s="29" t="s">
        <v>21</v>
      </c>
      <c r="C4901" s="29" t="s">
        <v>12</v>
      </c>
      <c r="D4901" s="29" t="s">
        <v>22</v>
      </c>
      <c r="E4901" s="28">
        <v>187259</v>
      </c>
      <c r="F4901" s="29" t="s">
        <v>14</v>
      </c>
      <c r="G4901" s="28">
        <v>187259</v>
      </c>
      <c r="H4901" s="29" t="s">
        <v>17</v>
      </c>
      <c r="I4901" s="28">
        <v>0</v>
      </c>
      <c r="J4901" s="29" t="s">
        <v>17</v>
      </c>
      <c r="K4901" s="29" t="s">
        <v>16</v>
      </c>
      <c r="L4901" s="29" t="str">
        <f>_xlfn.XLOOKUP($D4901,mapping!$B$2:$B$124,mapping!$A$2:$A$124,,0)</f>
        <v>Data Scientist</v>
      </c>
      <c r="M4901" s="29" t="str">
        <f>_xlfn.XLOOKUP($C4901,mapping!$J$2:$J$5,mapping!$K$2:$K$5,,0)</f>
        <v>Full-Time</v>
      </c>
      <c r="N4901" s="29" t="str">
        <f>_xlfn.XLOOKUP($B4901,mapping!$G$2:$G$5,mapping!$H$2:$H$5,,0)</f>
        <v>Senior</v>
      </c>
      <c r="O4901" s="29" t="str">
        <f>_xlfn.XLOOKUP($J4901,mapping!$D$2:$D$56,mapping!$E$2:$E$56,,0)</f>
        <v>United States</v>
      </c>
      <c r="P4901" s="29" t="str">
        <f>_xlfn.XLOOKUP($K4901,mapping!$P$2:$P$4,mapping!$Q$2:$Q$4,,0)</f>
        <v>Medium</v>
      </c>
      <c r="Q4901" s="29" t="str">
        <f>_xlfn.XLOOKUP($I4901,mapping!$M$2:$M$4,mapping!$N$2:$N$4,,0)</f>
        <v>On-site</v>
      </c>
    </row>
    <row r="4902" spans="1:17" x14ac:dyDescent="0.25">
      <c r="A4902" s="28">
        <v>2024</v>
      </c>
      <c r="B4902" s="29" t="s">
        <v>11</v>
      </c>
      <c r="C4902" s="29" t="s">
        <v>12</v>
      </c>
      <c r="D4902" s="29" t="s">
        <v>13</v>
      </c>
      <c r="E4902" s="28">
        <v>134500</v>
      </c>
      <c r="F4902" s="29" t="s">
        <v>14</v>
      </c>
      <c r="G4902" s="28">
        <v>134500</v>
      </c>
      <c r="H4902" s="29" t="s">
        <v>17</v>
      </c>
      <c r="I4902" s="28">
        <v>0</v>
      </c>
      <c r="J4902" s="29" t="s">
        <v>17</v>
      </c>
      <c r="K4902" s="29" t="s">
        <v>16</v>
      </c>
      <c r="L4902" s="29" t="str">
        <f>_xlfn.XLOOKUP($D4902,mapping!$B$2:$B$124,mapping!$A$2:$A$124,,0)</f>
        <v>Data Analyst</v>
      </c>
      <c r="M4902" s="29" t="str">
        <f>_xlfn.XLOOKUP($C4902,mapping!$J$2:$J$5,mapping!$K$2:$K$5,,0)</f>
        <v>Full-Time</v>
      </c>
      <c r="N4902" s="29" t="str">
        <f>_xlfn.XLOOKUP($B4902,mapping!$G$2:$G$5,mapping!$H$2:$H$5,,0)</f>
        <v>Mid-Level</v>
      </c>
      <c r="O4902" s="29" t="str">
        <f>_xlfn.XLOOKUP($J4902,mapping!$D$2:$D$56,mapping!$E$2:$E$56,,0)</f>
        <v>United States</v>
      </c>
      <c r="P4902" s="29" t="str">
        <f>_xlfn.XLOOKUP($K4902,mapping!$P$2:$P$4,mapping!$Q$2:$Q$4,,0)</f>
        <v>Medium</v>
      </c>
      <c r="Q4902" s="29" t="str">
        <f>_xlfn.XLOOKUP($I4902,mapping!$M$2:$M$4,mapping!$N$2:$N$4,,0)</f>
        <v>On-site</v>
      </c>
    </row>
    <row r="4903" spans="1:17" x14ac:dyDescent="0.25">
      <c r="A4903" s="28">
        <v>2023</v>
      </c>
      <c r="B4903" s="29" t="s">
        <v>21</v>
      </c>
      <c r="C4903" s="29" t="s">
        <v>12</v>
      </c>
      <c r="D4903" s="29" t="s">
        <v>13</v>
      </c>
      <c r="E4903" s="28">
        <v>165000</v>
      </c>
      <c r="F4903" s="29" t="s">
        <v>14</v>
      </c>
      <c r="G4903" s="28">
        <v>165000</v>
      </c>
      <c r="H4903" s="29" t="s">
        <v>17</v>
      </c>
      <c r="I4903" s="28">
        <v>100</v>
      </c>
      <c r="J4903" s="29" t="s">
        <v>17</v>
      </c>
      <c r="K4903" s="29" t="s">
        <v>16</v>
      </c>
      <c r="L4903" s="29" t="str">
        <f>_xlfn.XLOOKUP($D4903,mapping!$B$2:$B$124,mapping!$A$2:$A$124,,0)</f>
        <v>Data Analyst</v>
      </c>
      <c r="M4903" s="29" t="str">
        <f>_xlfn.XLOOKUP($C4903,mapping!$J$2:$J$5,mapping!$K$2:$K$5,,0)</f>
        <v>Full-Time</v>
      </c>
      <c r="N4903" s="29" t="str">
        <f>_xlfn.XLOOKUP($B4903,mapping!$G$2:$G$5,mapping!$H$2:$H$5,,0)</f>
        <v>Senior</v>
      </c>
      <c r="O4903" s="29" t="str">
        <f>_xlfn.XLOOKUP($J4903,mapping!$D$2:$D$56,mapping!$E$2:$E$56,,0)</f>
        <v>United States</v>
      </c>
      <c r="P4903" s="29" t="str">
        <f>_xlfn.XLOOKUP($K4903,mapping!$P$2:$P$4,mapping!$Q$2:$Q$4,,0)</f>
        <v>Medium</v>
      </c>
      <c r="Q4903" s="29" t="str">
        <f>_xlfn.XLOOKUP($I4903,mapping!$M$2:$M$4,mapping!$N$2:$N$4,,0)</f>
        <v>Remote</v>
      </c>
    </row>
    <row r="4904" spans="1:17" x14ac:dyDescent="0.25">
      <c r="A4904" s="28">
        <v>2023</v>
      </c>
      <c r="B4904" s="29" t="s">
        <v>11</v>
      </c>
      <c r="C4904" s="29" t="s">
        <v>12</v>
      </c>
      <c r="D4904" s="29" t="s">
        <v>13</v>
      </c>
      <c r="E4904" s="28">
        <v>90000</v>
      </c>
      <c r="F4904" s="29" t="s">
        <v>14</v>
      </c>
      <c r="G4904" s="28">
        <v>90000</v>
      </c>
      <c r="H4904" s="29" t="s">
        <v>17</v>
      </c>
      <c r="I4904" s="28">
        <v>100</v>
      </c>
      <c r="J4904" s="29" t="s">
        <v>17</v>
      </c>
      <c r="K4904" s="29" t="s">
        <v>16</v>
      </c>
      <c r="L4904" s="29" t="str">
        <f>_xlfn.XLOOKUP($D4904,mapping!$B$2:$B$124,mapping!$A$2:$A$124,,0)</f>
        <v>Data Analyst</v>
      </c>
      <c r="M4904" s="29" t="str">
        <f>_xlfn.XLOOKUP($C4904,mapping!$J$2:$J$5,mapping!$K$2:$K$5,,0)</f>
        <v>Full-Time</v>
      </c>
      <c r="N4904" s="29" t="str">
        <f>_xlfn.XLOOKUP($B4904,mapping!$G$2:$G$5,mapping!$H$2:$H$5,,0)</f>
        <v>Mid-Level</v>
      </c>
      <c r="O4904" s="29" t="str">
        <f>_xlfn.XLOOKUP($J4904,mapping!$D$2:$D$56,mapping!$E$2:$E$56,,0)</f>
        <v>United States</v>
      </c>
      <c r="P4904" s="29" t="str">
        <f>_xlfn.XLOOKUP($K4904,mapping!$P$2:$P$4,mapping!$Q$2:$Q$4,,0)</f>
        <v>Medium</v>
      </c>
      <c r="Q4904" s="29" t="str">
        <f>_xlfn.XLOOKUP($I4904,mapping!$M$2:$M$4,mapping!$N$2:$N$4,,0)</f>
        <v>Remote</v>
      </c>
    </row>
    <row r="4905" spans="1:17" x14ac:dyDescent="0.25">
      <c r="A4905" s="28">
        <v>2023</v>
      </c>
      <c r="B4905" s="29" t="s">
        <v>21</v>
      </c>
      <c r="C4905" s="29" t="s">
        <v>12</v>
      </c>
      <c r="D4905" s="29" t="s">
        <v>18</v>
      </c>
      <c r="E4905" s="28">
        <v>90000</v>
      </c>
      <c r="F4905" s="29" t="s">
        <v>14</v>
      </c>
      <c r="G4905" s="28">
        <v>90000</v>
      </c>
      <c r="H4905" s="29" t="s">
        <v>99</v>
      </c>
      <c r="I4905" s="28">
        <v>0</v>
      </c>
      <c r="J4905" s="29" t="s">
        <v>99</v>
      </c>
      <c r="K4905" s="29" t="s">
        <v>16</v>
      </c>
      <c r="L4905" s="29" t="str">
        <f>_xlfn.XLOOKUP($D4905,mapping!$B$2:$B$124,mapping!$A$2:$A$124,,0)</f>
        <v>Machine Learning Engineer</v>
      </c>
      <c r="M4905" s="29" t="str">
        <f>_xlfn.XLOOKUP($C4905,mapping!$J$2:$J$5,mapping!$K$2:$K$5,,0)</f>
        <v>Full-Time</v>
      </c>
      <c r="N4905" s="29" t="str">
        <f>_xlfn.XLOOKUP($B4905,mapping!$G$2:$G$5,mapping!$H$2:$H$5,,0)</f>
        <v>Senior</v>
      </c>
      <c r="O4905" s="29" t="str">
        <f>_xlfn.XLOOKUP($J4905,mapping!$D$2:$D$56,mapping!$E$2:$E$56,,0)</f>
        <v>Colombia</v>
      </c>
      <c r="P4905" s="29" t="str">
        <f>_xlfn.XLOOKUP($K4905,mapping!$P$2:$P$4,mapping!$Q$2:$Q$4,,0)</f>
        <v>Medium</v>
      </c>
      <c r="Q4905" s="29" t="str">
        <f>_xlfn.XLOOKUP($I4905,mapping!$M$2:$M$4,mapping!$N$2:$N$4,,0)</f>
        <v>On-site</v>
      </c>
    </row>
    <row r="4906" spans="1:17" x14ac:dyDescent="0.25">
      <c r="A4906" s="28">
        <v>2023</v>
      </c>
      <c r="B4906" s="29" t="s">
        <v>21</v>
      </c>
      <c r="C4906" s="29" t="s">
        <v>12</v>
      </c>
      <c r="D4906" s="29" t="s">
        <v>22</v>
      </c>
      <c r="E4906" s="28">
        <v>225000</v>
      </c>
      <c r="F4906" s="29" t="s">
        <v>14</v>
      </c>
      <c r="G4906" s="28">
        <v>225000</v>
      </c>
      <c r="H4906" s="29" t="s">
        <v>17</v>
      </c>
      <c r="I4906" s="28">
        <v>0</v>
      </c>
      <c r="J4906" s="29" t="s">
        <v>17</v>
      </c>
      <c r="K4906" s="29" t="s">
        <v>16</v>
      </c>
      <c r="L4906" s="29" t="str">
        <f>_xlfn.XLOOKUP($D4906,mapping!$B$2:$B$124,mapping!$A$2:$A$124,,0)</f>
        <v>Data Scientist</v>
      </c>
      <c r="M4906" s="29" t="str">
        <f>_xlfn.XLOOKUP($C4906,mapping!$J$2:$J$5,mapping!$K$2:$K$5,,0)</f>
        <v>Full-Time</v>
      </c>
      <c r="N4906" s="29" t="str">
        <f>_xlfn.XLOOKUP($B4906,mapping!$G$2:$G$5,mapping!$H$2:$H$5,,0)</f>
        <v>Senior</v>
      </c>
      <c r="O4906" s="29" t="str">
        <f>_xlfn.XLOOKUP($J4906,mapping!$D$2:$D$56,mapping!$E$2:$E$56,,0)</f>
        <v>United States</v>
      </c>
      <c r="P4906" s="29" t="str">
        <f>_xlfn.XLOOKUP($K4906,mapping!$P$2:$P$4,mapping!$Q$2:$Q$4,,0)</f>
        <v>Medium</v>
      </c>
      <c r="Q4906" s="29" t="str">
        <f>_xlfn.XLOOKUP($I4906,mapping!$M$2:$M$4,mapping!$N$2:$N$4,,0)</f>
        <v>On-site</v>
      </c>
    </row>
    <row r="4907" spans="1:17" x14ac:dyDescent="0.25">
      <c r="A4907" s="28">
        <v>2023</v>
      </c>
      <c r="B4907" s="29" t="s">
        <v>21</v>
      </c>
      <c r="C4907" s="29" t="s">
        <v>12</v>
      </c>
      <c r="D4907" s="29" t="s">
        <v>26</v>
      </c>
      <c r="E4907" s="28">
        <v>124935</v>
      </c>
      <c r="F4907" s="29" t="s">
        <v>14</v>
      </c>
      <c r="G4907" s="28">
        <v>124935</v>
      </c>
      <c r="H4907" s="29" t="s">
        <v>123</v>
      </c>
      <c r="I4907" s="28">
        <v>0</v>
      </c>
      <c r="J4907" s="29" t="s">
        <v>123</v>
      </c>
      <c r="K4907" s="29" t="s">
        <v>16</v>
      </c>
      <c r="L4907" s="29" t="str">
        <f>_xlfn.XLOOKUP($D4907,mapping!$B$2:$B$124,mapping!$A$2:$A$124,,0)</f>
        <v>Data Engineer</v>
      </c>
      <c r="M4907" s="29" t="str">
        <f>_xlfn.XLOOKUP($C4907,mapping!$J$2:$J$5,mapping!$K$2:$K$5,,0)</f>
        <v>Full-Time</v>
      </c>
      <c r="N4907" s="29" t="str">
        <f>_xlfn.XLOOKUP($B4907,mapping!$G$2:$G$5,mapping!$H$2:$H$5,,0)</f>
        <v>Senior</v>
      </c>
      <c r="O4907" s="29" t="str">
        <f>_xlfn.XLOOKUP($J4907,mapping!$D$2:$D$56,mapping!$E$2:$E$56,,0)</f>
        <v>South Africa</v>
      </c>
      <c r="P4907" s="29" t="str">
        <f>_xlfn.XLOOKUP($K4907,mapping!$P$2:$P$4,mapping!$Q$2:$Q$4,,0)</f>
        <v>Medium</v>
      </c>
      <c r="Q4907" s="29" t="str">
        <f>_xlfn.XLOOKUP($I4907,mapping!$M$2:$M$4,mapping!$N$2:$N$4,,0)</f>
        <v>On-site</v>
      </c>
    </row>
    <row r="4908" spans="1:17" x14ac:dyDescent="0.25">
      <c r="A4908" s="28">
        <v>2024</v>
      </c>
      <c r="B4908" s="29" t="s">
        <v>21</v>
      </c>
      <c r="C4908" s="29" t="s">
        <v>12</v>
      </c>
      <c r="D4908" s="29" t="s">
        <v>34</v>
      </c>
      <c r="E4908" s="28">
        <v>164300</v>
      </c>
      <c r="F4908" s="29" t="s">
        <v>14</v>
      </c>
      <c r="G4908" s="28">
        <v>164300</v>
      </c>
      <c r="H4908" s="29" t="s">
        <v>17</v>
      </c>
      <c r="I4908" s="28">
        <v>0</v>
      </c>
      <c r="J4908" s="29" t="s">
        <v>17</v>
      </c>
      <c r="K4908" s="29" t="s">
        <v>16</v>
      </c>
      <c r="L4908" s="29" t="str">
        <f>_xlfn.XLOOKUP($D4908,mapping!$B$2:$B$124,mapping!$A$2:$A$124,,0)</f>
        <v>Researcher</v>
      </c>
      <c r="M4908" s="29" t="str">
        <f>_xlfn.XLOOKUP($C4908,mapping!$J$2:$J$5,mapping!$K$2:$K$5,,0)</f>
        <v>Full-Time</v>
      </c>
      <c r="N4908" s="29" t="str">
        <f>_xlfn.XLOOKUP($B4908,mapping!$G$2:$G$5,mapping!$H$2:$H$5,,0)</f>
        <v>Senior</v>
      </c>
      <c r="O4908" s="29" t="str">
        <f>_xlfn.XLOOKUP($J4908,mapping!$D$2:$D$56,mapping!$E$2:$E$56,,0)</f>
        <v>United States</v>
      </c>
      <c r="P4908" s="29" t="str">
        <f>_xlfn.XLOOKUP($K4908,mapping!$P$2:$P$4,mapping!$Q$2:$Q$4,,0)</f>
        <v>Medium</v>
      </c>
      <c r="Q4908" s="29" t="str">
        <f>_xlfn.XLOOKUP($I4908,mapping!$M$2:$M$4,mapping!$N$2:$N$4,,0)</f>
        <v>On-site</v>
      </c>
    </row>
    <row r="4909" spans="1:17" x14ac:dyDescent="0.25">
      <c r="A4909" s="28">
        <v>2022</v>
      </c>
      <c r="B4909" s="29" t="s">
        <v>29</v>
      </c>
      <c r="C4909" s="29" t="s">
        <v>12</v>
      </c>
      <c r="D4909" s="29" t="s">
        <v>50</v>
      </c>
      <c r="E4909" s="28">
        <v>80000</v>
      </c>
      <c r="F4909" s="29" t="s">
        <v>14</v>
      </c>
      <c r="G4909" s="28">
        <v>80000</v>
      </c>
      <c r="H4909" s="29" t="s">
        <v>45</v>
      </c>
      <c r="I4909" s="28">
        <v>50</v>
      </c>
      <c r="J4909" s="29" t="s">
        <v>17</v>
      </c>
      <c r="K4909" s="29" t="s">
        <v>56</v>
      </c>
      <c r="L4909" s="29" t="str">
        <f>_xlfn.XLOOKUP($D4909,mapping!$B$2:$B$124,mapping!$A$2:$A$124,,0)</f>
        <v>Machine Learning Engineer</v>
      </c>
      <c r="M4909" s="29" t="str">
        <f>_xlfn.XLOOKUP($C4909,mapping!$J$2:$J$5,mapping!$K$2:$K$5,,0)</f>
        <v>Full-Time</v>
      </c>
      <c r="N4909" s="29" t="str">
        <f>_xlfn.XLOOKUP($B4909,mapping!$G$2:$G$5,mapping!$H$2:$H$5,,0)</f>
        <v>Junior</v>
      </c>
      <c r="O4909" s="29" t="str">
        <f>_xlfn.XLOOKUP($J4909,mapping!$D$2:$D$56,mapping!$E$2:$E$56,,0)</f>
        <v>United States</v>
      </c>
      <c r="P4909" s="29" t="str">
        <f>_xlfn.XLOOKUP($K4909,mapping!$P$2:$P$4,mapping!$Q$2:$Q$4,,0)</f>
        <v>Small</v>
      </c>
      <c r="Q4909" s="29" t="str">
        <f>_xlfn.XLOOKUP($I4909,mapping!$M$2:$M$4,mapping!$N$2:$N$4,,0)</f>
        <v>Hybrid</v>
      </c>
    </row>
    <row r="4910" spans="1:17" x14ac:dyDescent="0.25">
      <c r="A4910" s="28">
        <v>2023</v>
      </c>
      <c r="B4910" s="29" t="s">
        <v>21</v>
      </c>
      <c r="C4910" s="29" t="s">
        <v>12</v>
      </c>
      <c r="D4910" s="29" t="s">
        <v>13</v>
      </c>
      <c r="E4910" s="28">
        <v>115934</v>
      </c>
      <c r="F4910" s="29" t="s">
        <v>14</v>
      </c>
      <c r="G4910" s="28">
        <v>115934</v>
      </c>
      <c r="H4910" s="29" t="s">
        <v>17</v>
      </c>
      <c r="I4910" s="28">
        <v>100</v>
      </c>
      <c r="J4910" s="29" t="s">
        <v>17</v>
      </c>
      <c r="K4910" s="29" t="s">
        <v>16</v>
      </c>
      <c r="L4910" s="29" t="str">
        <f>_xlfn.XLOOKUP($D4910,mapping!$B$2:$B$124,mapping!$A$2:$A$124,,0)</f>
        <v>Data Analyst</v>
      </c>
      <c r="M4910" s="29" t="str">
        <f>_xlfn.XLOOKUP($C4910,mapping!$J$2:$J$5,mapping!$K$2:$K$5,,0)</f>
        <v>Full-Time</v>
      </c>
      <c r="N4910" s="29" t="str">
        <f>_xlfn.XLOOKUP($B4910,mapping!$G$2:$G$5,mapping!$H$2:$H$5,,0)</f>
        <v>Senior</v>
      </c>
      <c r="O4910" s="29" t="str">
        <f>_xlfn.XLOOKUP($J4910,mapping!$D$2:$D$56,mapping!$E$2:$E$56,,0)</f>
        <v>United States</v>
      </c>
      <c r="P4910" s="29" t="str">
        <f>_xlfn.XLOOKUP($K4910,mapping!$P$2:$P$4,mapping!$Q$2:$Q$4,,0)</f>
        <v>Medium</v>
      </c>
      <c r="Q4910" s="29" t="str">
        <f>_xlfn.XLOOKUP($I4910,mapping!$M$2:$M$4,mapping!$N$2:$N$4,,0)</f>
        <v>Remote</v>
      </c>
    </row>
    <row r="4911" spans="1:17" x14ac:dyDescent="0.25">
      <c r="A4911" s="28">
        <v>2024</v>
      </c>
      <c r="B4911" s="29" t="s">
        <v>11</v>
      </c>
      <c r="C4911" s="29" t="s">
        <v>12</v>
      </c>
      <c r="D4911" s="29" t="s">
        <v>57</v>
      </c>
      <c r="E4911" s="28">
        <v>190000</v>
      </c>
      <c r="F4911" s="29" t="s">
        <v>14</v>
      </c>
      <c r="G4911" s="28">
        <v>190000</v>
      </c>
      <c r="H4911" s="29" t="s">
        <v>17</v>
      </c>
      <c r="I4911" s="28">
        <v>0</v>
      </c>
      <c r="J4911" s="29" t="s">
        <v>17</v>
      </c>
      <c r="K4911" s="29" t="s">
        <v>16</v>
      </c>
      <c r="L4911" s="29" t="str">
        <f>_xlfn.XLOOKUP($D4911,mapping!$B$2:$B$124,mapping!$A$2:$A$124,,0)</f>
        <v>Data Scientist</v>
      </c>
      <c r="M4911" s="29" t="str">
        <f>_xlfn.XLOOKUP($C4911,mapping!$J$2:$J$5,mapping!$K$2:$K$5,,0)</f>
        <v>Full-Time</v>
      </c>
      <c r="N4911" s="29" t="str">
        <f>_xlfn.XLOOKUP($B4911,mapping!$G$2:$G$5,mapping!$H$2:$H$5,,0)</f>
        <v>Mid-Level</v>
      </c>
      <c r="O4911" s="29" t="str">
        <f>_xlfn.XLOOKUP($J4911,mapping!$D$2:$D$56,mapping!$E$2:$E$56,,0)</f>
        <v>United States</v>
      </c>
      <c r="P4911" s="29" t="str">
        <f>_xlfn.XLOOKUP($K4911,mapping!$P$2:$P$4,mapping!$Q$2:$Q$4,,0)</f>
        <v>Medium</v>
      </c>
      <c r="Q4911" s="29" t="str">
        <f>_xlfn.XLOOKUP($I4911,mapping!$M$2:$M$4,mapping!$N$2:$N$4,,0)</f>
        <v>On-site</v>
      </c>
    </row>
    <row r="4912" spans="1:17" x14ac:dyDescent="0.25">
      <c r="A4912" s="28">
        <v>2024</v>
      </c>
      <c r="B4912" s="29" t="s">
        <v>21</v>
      </c>
      <c r="C4912" s="29" t="s">
        <v>12</v>
      </c>
      <c r="D4912" s="29" t="s">
        <v>26</v>
      </c>
      <c r="E4912" s="28">
        <v>140000</v>
      </c>
      <c r="F4912" s="29" t="s">
        <v>14</v>
      </c>
      <c r="G4912" s="28">
        <v>140000</v>
      </c>
      <c r="H4912" s="29" t="s">
        <v>17</v>
      </c>
      <c r="I4912" s="28">
        <v>0</v>
      </c>
      <c r="J4912" s="29" t="s">
        <v>17</v>
      </c>
      <c r="K4912" s="29" t="s">
        <v>16</v>
      </c>
      <c r="L4912" s="29" t="str">
        <f>_xlfn.XLOOKUP($D4912,mapping!$B$2:$B$124,mapping!$A$2:$A$124,,0)</f>
        <v>Data Engineer</v>
      </c>
      <c r="M4912" s="29" t="str">
        <f>_xlfn.XLOOKUP($C4912,mapping!$J$2:$J$5,mapping!$K$2:$K$5,,0)</f>
        <v>Full-Time</v>
      </c>
      <c r="N4912" s="29" t="str">
        <f>_xlfn.XLOOKUP($B4912,mapping!$G$2:$G$5,mapping!$H$2:$H$5,,0)</f>
        <v>Senior</v>
      </c>
      <c r="O4912" s="29" t="str">
        <f>_xlfn.XLOOKUP($J4912,mapping!$D$2:$D$56,mapping!$E$2:$E$56,,0)</f>
        <v>United States</v>
      </c>
      <c r="P4912" s="29" t="str">
        <f>_xlfn.XLOOKUP($K4912,mapping!$P$2:$P$4,mapping!$Q$2:$Q$4,,0)</f>
        <v>Medium</v>
      </c>
      <c r="Q4912" s="29" t="str">
        <f>_xlfn.XLOOKUP($I4912,mapping!$M$2:$M$4,mapping!$N$2:$N$4,,0)</f>
        <v>On-site</v>
      </c>
    </row>
    <row r="4913" spans="1:17" x14ac:dyDescent="0.25">
      <c r="A4913" s="28">
        <v>2023</v>
      </c>
      <c r="B4913" s="29" t="s">
        <v>21</v>
      </c>
      <c r="C4913" s="29" t="s">
        <v>12</v>
      </c>
      <c r="D4913" s="29" t="s">
        <v>107</v>
      </c>
      <c r="E4913" s="28">
        <v>122000</v>
      </c>
      <c r="F4913" s="29" t="s">
        <v>14</v>
      </c>
      <c r="G4913" s="28">
        <v>122000</v>
      </c>
      <c r="H4913" s="29" t="s">
        <v>17</v>
      </c>
      <c r="I4913" s="28">
        <v>0</v>
      </c>
      <c r="J4913" s="29" t="s">
        <v>17</v>
      </c>
      <c r="K4913" s="29" t="s">
        <v>16</v>
      </c>
      <c r="L4913" s="29" t="str">
        <f>_xlfn.XLOOKUP($D4913,mapping!$B$2:$B$124,mapping!$A$2:$A$124,,0)</f>
        <v>Data Scientist</v>
      </c>
      <c r="M4913" s="29" t="str">
        <f>_xlfn.XLOOKUP($C4913,mapping!$J$2:$J$5,mapping!$K$2:$K$5,,0)</f>
        <v>Full-Time</v>
      </c>
      <c r="N4913" s="29" t="str">
        <f>_xlfn.XLOOKUP($B4913,mapping!$G$2:$G$5,mapping!$H$2:$H$5,,0)</f>
        <v>Senior</v>
      </c>
      <c r="O4913" s="29" t="str">
        <f>_xlfn.XLOOKUP($J4913,mapping!$D$2:$D$56,mapping!$E$2:$E$56,,0)</f>
        <v>United States</v>
      </c>
      <c r="P4913" s="29" t="str">
        <f>_xlfn.XLOOKUP($K4913,mapping!$P$2:$P$4,mapping!$Q$2:$Q$4,,0)</f>
        <v>Medium</v>
      </c>
      <c r="Q4913" s="29" t="str">
        <f>_xlfn.XLOOKUP($I4913,mapping!$M$2:$M$4,mapping!$N$2:$N$4,,0)</f>
        <v>On-site</v>
      </c>
    </row>
    <row r="4914" spans="1:17" x14ac:dyDescent="0.25">
      <c r="A4914" s="28">
        <v>2023</v>
      </c>
      <c r="B4914" s="29" t="s">
        <v>21</v>
      </c>
      <c r="C4914" s="29" t="s">
        <v>12</v>
      </c>
      <c r="D4914" s="29" t="s">
        <v>22</v>
      </c>
      <c r="E4914" s="28">
        <v>60000</v>
      </c>
      <c r="F4914" s="29" t="s">
        <v>19</v>
      </c>
      <c r="G4914" s="28">
        <v>64781</v>
      </c>
      <c r="H4914" s="29" t="s">
        <v>42</v>
      </c>
      <c r="I4914" s="28">
        <v>0</v>
      </c>
      <c r="J4914" s="29" t="s">
        <v>42</v>
      </c>
      <c r="K4914" s="29" t="s">
        <v>16</v>
      </c>
      <c r="L4914" s="29" t="str">
        <f>_xlfn.XLOOKUP($D4914,mapping!$B$2:$B$124,mapping!$A$2:$A$124,,0)</f>
        <v>Data Scientist</v>
      </c>
      <c r="M4914" s="29" t="str">
        <f>_xlfn.XLOOKUP($C4914,mapping!$J$2:$J$5,mapping!$K$2:$K$5,,0)</f>
        <v>Full-Time</v>
      </c>
      <c r="N4914" s="29" t="str">
        <f>_xlfn.XLOOKUP($B4914,mapping!$G$2:$G$5,mapping!$H$2:$H$5,,0)</f>
        <v>Senior</v>
      </c>
      <c r="O4914" s="29" t="str">
        <f>_xlfn.XLOOKUP($J4914,mapping!$D$2:$D$56,mapping!$E$2:$E$56,,0)</f>
        <v>Spain</v>
      </c>
      <c r="P4914" s="29" t="str">
        <f>_xlfn.XLOOKUP($K4914,mapping!$P$2:$P$4,mapping!$Q$2:$Q$4,,0)</f>
        <v>Medium</v>
      </c>
      <c r="Q4914" s="29" t="str">
        <f>_xlfn.XLOOKUP($I4914,mapping!$M$2:$M$4,mapping!$N$2:$N$4,,0)</f>
        <v>On-site</v>
      </c>
    </row>
    <row r="4915" spans="1:17" x14ac:dyDescent="0.25">
      <c r="A4915" s="28">
        <v>2024</v>
      </c>
      <c r="B4915" s="29" t="s">
        <v>29</v>
      </c>
      <c r="C4915" s="29" t="s">
        <v>12</v>
      </c>
      <c r="D4915" s="29" t="s">
        <v>13</v>
      </c>
      <c r="E4915" s="28">
        <v>55000</v>
      </c>
      <c r="F4915" s="29" t="s">
        <v>14</v>
      </c>
      <c r="G4915" s="28">
        <v>55000</v>
      </c>
      <c r="H4915" s="29" t="s">
        <v>17</v>
      </c>
      <c r="I4915" s="28">
        <v>0</v>
      </c>
      <c r="J4915" s="29" t="s">
        <v>17</v>
      </c>
      <c r="K4915" s="29" t="s">
        <v>16</v>
      </c>
      <c r="L4915" s="29" t="str">
        <f>_xlfn.XLOOKUP($D4915,mapping!$B$2:$B$124,mapping!$A$2:$A$124,,0)</f>
        <v>Data Analyst</v>
      </c>
      <c r="M4915" s="29" t="str">
        <f>_xlfn.XLOOKUP($C4915,mapping!$J$2:$J$5,mapping!$K$2:$K$5,,0)</f>
        <v>Full-Time</v>
      </c>
      <c r="N4915" s="29" t="str">
        <f>_xlfn.XLOOKUP($B4915,mapping!$G$2:$G$5,mapping!$H$2:$H$5,,0)</f>
        <v>Junior</v>
      </c>
      <c r="O4915" s="29" t="str">
        <f>_xlfn.XLOOKUP($J4915,mapping!$D$2:$D$56,mapping!$E$2:$E$56,,0)</f>
        <v>United States</v>
      </c>
      <c r="P4915" s="29" t="str">
        <f>_xlfn.XLOOKUP($K4915,mapping!$P$2:$P$4,mapping!$Q$2:$Q$4,,0)</f>
        <v>Medium</v>
      </c>
      <c r="Q4915" s="29" t="str">
        <f>_xlfn.XLOOKUP($I4915,mapping!$M$2:$M$4,mapping!$N$2:$N$4,,0)</f>
        <v>On-site</v>
      </c>
    </row>
    <row r="4916" spans="1:17" x14ac:dyDescent="0.25">
      <c r="A4916" s="28">
        <v>2023</v>
      </c>
      <c r="B4916" s="29" t="s">
        <v>21</v>
      </c>
      <c r="C4916" s="29" t="s">
        <v>12</v>
      </c>
      <c r="D4916" s="29" t="s">
        <v>13</v>
      </c>
      <c r="E4916" s="28">
        <v>142000</v>
      </c>
      <c r="F4916" s="29" t="s">
        <v>14</v>
      </c>
      <c r="G4916" s="28">
        <v>142000</v>
      </c>
      <c r="H4916" s="29" t="s">
        <v>17</v>
      </c>
      <c r="I4916" s="28">
        <v>0</v>
      </c>
      <c r="J4916" s="29" t="s">
        <v>17</v>
      </c>
      <c r="K4916" s="29" t="s">
        <v>16</v>
      </c>
      <c r="L4916" s="29" t="str">
        <f>_xlfn.XLOOKUP($D4916,mapping!$B$2:$B$124,mapping!$A$2:$A$124,,0)</f>
        <v>Data Analyst</v>
      </c>
      <c r="M4916" s="29" t="str">
        <f>_xlfn.XLOOKUP($C4916,mapping!$J$2:$J$5,mapping!$K$2:$K$5,,0)</f>
        <v>Full-Time</v>
      </c>
      <c r="N4916" s="29" t="str">
        <f>_xlfn.XLOOKUP($B4916,mapping!$G$2:$G$5,mapping!$H$2:$H$5,,0)</f>
        <v>Senior</v>
      </c>
      <c r="O4916" s="29" t="str">
        <f>_xlfn.XLOOKUP($J4916,mapping!$D$2:$D$56,mapping!$E$2:$E$56,,0)</f>
        <v>United States</v>
      </c>
      <c r="P4916" s="29" t="str">
        <f>_xlfn.XLOOKUP($K4916,mapping!$P$2:$P$4,mapping!$Q$2:$Q$4,,0)</f>
        <v>Medium</v>
      </c>
      <c r="Q4916" s="29" t="str">
        <f>_xlfn.XLOOKUP($I4916,mapping!$M$2:$M$4,mapping!$N$2:$N$4,,0)</f>
        <v>On-site</v>
      </c>
    </row>
    <row r="4917" spans="1:17" x14ac:dyDescent="0.25">
      <c r="A4917" s="28">
        <v>2022</v>
      </c>
      <c r="B4917" s="29" t="s">
        <v>11</v>
      </c>
      <c r="C4917" s="29" t="s">
        <v>12</v>
      </c>
      <c r="D4917" s="29" t="s">
        <v>22</v>
      </c>
      <c r="E4917" s="28">
        <v>70000</v>
      </c>
      <c r="F4917" s="29" t="s">
        <v>19</v>
      </c>
      <c r="G4917" s="28">
        <v>73546</v>
      </c>
      <c r="H4917" s="29" t="s">
        <v>44</v>
      </c>
      <c r="I4917" s="28">
        <v>50</v>
      </c>
      <c r="J4917" s="29" t="s">
        <v>44</v>
      </c>
      <c r="K4917" s="29" t="s">
        <v>33</v>
      </c>
      <c r="L4917" s="29" t="str">
        <f>_xlfn.XLOOKUP($D4917,mapping!$B$2:$B$124,mapping!$A$2:$A$124,,0)</f>
        <v>Data Scientist</v>
      </c>
      <c r="M4917" s="29" t="str">
        <f>_xlfn.XLOOKUP($C4917,mapping!$J$2:$J$5,mapping!$K$2:$K$5,,0)</f>
        <v>Full-Time</v>
      </c>
      <c r="N4917" s="29" t="str">
        <f>_xlfn.XLOOKUP($B4917,mapping!$G$2:$G$5,mapping!$H$2:$H$5,,0)</f>
        <v>Mid-Level</v>
      </c>
      <c r="O4917" s="29" t="str">
        <f>_xlfn.XLOOKUP($J4917,mapping!$D$2:$D$56,mapping!$E$2:$E$56,,0)</f>
        <v>Netherlands</v>
      </c>
      <c r="P4917" s="29" t="str">
        <f>_xlfn.XLOOKUP($K4917,mapping!$P$2:$P$4,mapping!$Q$2:$Q$4,,0)</f>
        <v>Large</v>
      </c>
      <c r="Q4917" s="29" t="str">
        <f>_xlfn.XLOOKUP($I4917,mapping!$M$2:$M$4,mapping!$N$2:$N$4,,0)</f>
        <v>Hybrid</v>
      </c>
    </row>
    <row r="4918" spans="1:17" x14ac:dyDescent="0.25">
      <c r="A4918" s="28">
        <v>2023</v>
      </c>
      <c r="B4918" s="29" t="s">
        <v>11</v>
      </c>
      <c r="C4918" s="29" t="s">
        <v>12</v>
      </c>
      <c r="D4918" s="29" t="s">
        <v>23</v>
      </c>
      <c r="E4918" s="28">
        <v>300000</v>
      </c>
      <c r="F4918" s="29" t="s">
        <v>14</v>
      </c>
      <c r="G4918" s="28">
        <v>300000</v>
      </c>
      <c r="H4918" s="29" t="s">
        <v>17</v>
      </c>
      <c r="I4918" s="28">
        <v>0</v>
      </c>
      <c r="J4918" s="29" t="s">
        <v>17</v>
      </c>
      <c r="K4918" s="29" t="s">
        <v>16</v>
      </c>
      <c r="L4918" s="29" t="str">
        <f>_xlfn.XLOOKUP($D4918,mapping!$B$2:$B$124,mapping!$A$2:$A$124,,0)</f>
        <v>Researcher</v>
      </c>
      <c r="M4918" s="29" t="str">
        <f>_xlfn.XLOOKUP($C4918,mapping!$J$2:$J$5,mapping!$K$2:$K$5,,0)</f>
        <v>Full-Time</v>
      </c>
      <c r="N4918" s="29" t="str">
        <f>_xlfn.XLOOKUP($B4918,mapping!$G$2:$G$5,mapping!$H$2:$H$5,,0)</f>
        <v>Mid-Level</v>
      </c>
      <c r="O4918" s="29" t="str">
        <f>_xlfn.XLOOKUP($J4918,mapping!$D$2:$D$56,mapping!$E$2:$E$56,,0)</f>
        <v>United States</v>
      </c>
      <c r="P4918" s="29" t="str">
        <f>_xlfn.XLOOKUP($K4918,mapping!$P$2:$P$4,mapping!$Q$2:$Q$4,,0)</f>
        <v>Medium</v>
      </c>
      <c r="Q4918" s="29" t="str">
        <f>_xlfn.XLOOKUP($I4918,mapping!$M$2:$M$4,mapping!$N$2:$N$4,,0)</f>
        <v>On-site</v>
      </c>
    </row>
    <row r="4919" spans="1:17" x14ac:dyDescent="0.25">
      <c r="A4919" s="28">
        <v>2023</v>
      </c>
      <c r="B4919" s="29" t="s">
        <v>21</v>
      </c>
      <c r="C4919" s="29" t="s">
        <v>12</v>
      </c>
      <c r="D4919" s="29" t="s">
        <v>62</v>
      </c>
      <c r="E4919" s="28">
        <v>180000</v>
      </c>
      <c r="F4919" s="29" t="s">
        <v>14</v>
      </c>
      <c r="G4919" s="28">
        <v>180000</v>
      </c>
      <c r="H4919" s="29" t="s">
        <v>17</v>
      </c>
      <c r="I4919" s="28">
        <v>0</v>
      </c>
      <c r="J4919" s="29" t="s">
        <v>17</v>
      </c>
      <c r="K4919" s="29" t="s">
        <v>16</v>
      </c>
      <c r="L4919" s="29" t="str">
        <f>_xlfn.XLOOKUP($D4919,mapping!$B$2:$B$124,mapping!$A$2:$A$124,,0)</f>
        <v>Business Intelligence</v>
      </c>
      <c r="M4919" s="29" t="str">
        <f>_xlfn.XLOOKUP($C4919,mapping!$J$2:$J$5,mapping!$K$2:$K$5,,0)</f>
        <v>Full-Time</v>
      </c>
      <c r="N4919" s="29" t="str">
        <f>_xlfn.XLOOKUP($B4919,mapping!$G$2:$G$5,mapping!$H$2:$H$5,,0)</f>
        <v>Senior</v>
      </c>
      <c r="O4919" s="29" t="str">
        <f>_xlfn.XLOOKUP($J4919,mapping!$D$2:$D$56,mapping!$E$2:$E$56,,0)</f>
        <v>United States</v>
      </c>
      <c r="P4919" s="29" t="str">
        <f>_xlfn.XLOOKUP($K4919,mapping!$P$2:$P$4,mapping!$Q$2:$Q$4,,0)</f>
        <v>Medium</v>
      </c>
      <c r="Q4919" s="29" t="str">
        <f>_xlfn.XLOOKUP($I4919,mapping!$M$2:$M$4,mapping!$N$2:$N$4,,0)</f>
        <v>On-site</v>
      </c>
    </row>
    <row r="4920" spans="1:17" x14ac:dyDescent="0.25">
      <c r="A4920" s="28">
        <v>2023</v>
      </c>
      <c r="B4920" s="29" t="s">
        <v>11</v>
      </c>
      <c r="C4920" s="29" t="s">
        <v>12</v>
      </c>
      <c r="D4920" s="29" t="s">
        <v>13</v>
      </c>
      <c r="E4920" s="28">
        <v>109000</v>
      </c>
      <c r="F4920" s="29" t="s">
        <v>14</v>
      </c>
      <c r="G4920" s="28">
        <v>109000</v>
      </c>
      <c r="H4920" s="29" t="s">
        <v>17</v>
      </c>
      <c r="I4920" s="28">
        <v>0</v>
      </c>
      <c r="J4920" s="29" t="s">
        <v>17</v>
      </c>
      <c r="K4920" s="29" t="s">
        <v>16</v>
      </c>
      <c r="L4920" s="29" t="str">
        <f>_xlfn.XLOOKUP($D4920,mapping!$B$2:$B$124,mapping!$A$2:$A$124,,0)</f>
        <v>Data Analyst</v>
      </c>
      <c r="M4920" s="29" t="str">
        <f>_xlfn.XLOOKUP($C4920,mapping!$J$2:$J$5,mapping!$K$2:$K$5,,0)</f>
        <v>Full-Time</v>
      </c>
      <c r="N4920" s="29" t="str">
        <f>_xlfn.XLOOKUP($B4920,mapping!$G$2:$G$5,mapping!$H$2:$H$5,,0)</f>
        <v>Mid-Level</v>
      </c>
      <c r="O4920" s="29" t="str">
        <f>_xlfn.XLOOKUP($J4920,mapping!$D$2:$D$56,mapping!$E$2:$E$56,,0)</f>
        <v>United States</v>
      </c>
      <c r="P4920" s="29" t="str">
        <f>_xlfn.XLOOKUP($K4920,mapping!$P$2:$P$4,mapping!$Q$2:$Q$4,,0)</f>
        <v>Medium</v>
      </c>
      <c r="Q4920" s="29" t="str">
        <f>_xlfn.XLOOKUP($I4920,mapping!$M$2:$M$4,mapping!$N$2:$N$4,,0)</f>
        <v>On-site</v>
      </c>
    </row>
    <row r="4921" spans="1:17" x14ac:dyDescent="0.25">
      <c r="A4921" s="28">
        <v>2024</v>
      </c>
      <c r="B4921" s="29" t="s">
        <v>21</v>
      </c>
      <c r="C4921" s="29" t="s">
        <v>12</v>
      </c>
      <c r="D4921" s="29" t="s">
        <v>26</v>
      </c>
      <c r="E4921" s="28">
        <v>175000</v>
      </c>
      <c r="F4921" s="29" t="s">
        <v>14</v>
      </c>
      <c r="G4921" s="28">
        <v>175000</v>
      </c>
      <c r="H4921" s="29" t="s">
        <v>17</v>
      </c>
      <c r="I4921" s="28">
        <v>0</v>
      </c>
      <c r="J4921" s="29" t="s">
        <v>17</v>
      </c>
      <c r="K4921" s="29" t="s">
        <v>16</v>
      </c>
      <c r="L4921" s="29" t="str">
        <f>_xlfn.XLOOKUP($D4921,mapping!$B$2:$B$124,mapping!$A$2:$A$124,,0)</f>
        <v>Data Engineer</v>
      </c>
      <c r="M4921" s="29" t="str">
        <f>_xlfn.XLOOKUP($C4921,mapping!$J$2:$J$5,mapping!$K$2:$K$5,,0)</f>
        <v>Full-Time</v>
      </c>
      <c r="N4921" s="29" t="str">
        <f>_xlfn.XLOOKUP($B4921,mapping!$G$2:$G$5,mapping!$H$2:$H$5,,0)</f>
        <v>Senior</v>
      </c>
      <c r="O4921" s="29" t="str">
        <f>_xlfn.XLOOKUP($J4921,mapping!$D$2:$D$56,mapping!$E$2:$E$56,,0)</f>
        <v>United States</v>
      </c>
      <c r="P4921" s="29" t="str">
        <f>_xlfn.XLOOKUP($K4921,mapping!$P$2:$P$4,mapping!$Q$2:$Q$4,,0)</f>
        <v>Medium</v>
      </c>
      <c r="Q4921" s="29" t="str">
        <f>_xlfn.XLOOKUP($I4921,mapping!$M$2:$M$4,mapping!$N$2:$N$4,,0)</f>
        <v>On-site</v>
      </c>
    </row>
    <row r="4922" spans="1:17" x14ac:dyDescent="0.25">
      <c r="A4922" s="28">
        <v>2023</v>
      </c>
      <c r="B4922" s="29" t="s">
        <v>21</v>
      </c>
      <c r="C4922" s="29" t="s">
        <v>12</v>
      </c>
      <c r="D4922" s="29" t="s">
        <v>13</v>
      </c>
      <c r="E4922" s="28">
        <v>85000</v>
      </c>
      <c r="F4922" s="29" t="s">
        <v>14</v>
      </c>
      <c r="G4922" s="28">
        <v>85000</v>
      </c>
      <c r="H4922" s="29" t="s">
        <v>17</v>
      </c>
      <c r="I4922" s="28">
        <v>100</v>
      </c>
      <c r="J4922" s="29" t="s">
        <v>17</v>
      </c>
      <c r="K4922" s="29" t="s">
        <v>16</v>
      </c>
      <c r="L4922" s="29" t="str">
        <f>_xlfn.XLOOKUP($D4922,mapping!$B$2:$B$124,mapping!$A$2:$A$124,,0)</f>
        <v>Data Analyst</v>
      </c>
      <c r="M4922" s="29" t="str">
        <f>_xlfn.XLOOKUP($C4922,mapping!$J$2:$J$5,mapping!$K$2:$K$5,,0)</f>
        <v>Full-Time</v>
      </c>
      <c r="N4922" s="29" t="str">
        <f>_xlfn.XLOOKUP($B4922,mapping!$G$2:$G$5,mapping!$H$2:$H$5,,0)</f>
        <v>Senior</v>
      </c>
      <c r="O4922" s="29" t="str">
        <f>_xlfn.XLOOKUP($J4922,mapping!$D$2:$D$56,mapping!$E$2:$E$56,,0)</f>
        <v>United States</v>
      </c>
      <c r="P4922" s="29" t="str">
        <f>_xlfn.XLOOKUP($K4922,mapping!$P$2:$P$4,mapping!$Q$2:$Q$4,,0)</f>
        <v>Medium</v>
      </c>
      <c r="Q4922" s="29" t="str">
        <f>_xlfn.XLOOKUP($I4922,mapping!$M$2:$M$4,mapping!$N$2:$N$4,,0)</f>
        <v>Remote</v>
      </c>
    </row>
    <row r="4923" spans="1:17" x14ac:dyDescent="0.25">
      <c r="A4923" s="28">
        <v>2024</v>
      </c>
      <c r="B4923" s="29" t="s">
        <v>21</v>
      </c>
      <c r="C4923" s="29" t="s">
        <v>12</v>
      </c>
      <c r="D4923" s="29" t="s">
        <v>31</v>
      </c>
      <c r="E4923" s="28">
        <v>130000</v>
      </c>
      <c r="F4923" s="29" t="s">
        <v>14</v>
      </c>
      <c r="G4923" s="28">
        <v>130000</v>
      </c>
      <c r="H4923" s="29" t="s">
        <v>17</v>
      </c>
      <c r="I4923" s="28">
        <v>100</v>
      </c>
      <c r="J4923" s="29" t="s">
        <v>17</v>
      </c>
      <c r="K4923" s="29" t="s">
        <v>16</v>
      </c>
      <c r="L4923" s="29" t="str">
        <f>_xlfn.XLOOKUP($D4923,mapping!$B$2:$B$124,mapping!$A$2:$A$124,,0)</f>
        <v>Analytics Engineer</v>
      </c>
      <c r="M4923" s="29" t="str">
        <f>_xlfn.XLOOKUP($C4923,mapping!$J$2:$J$5,mapping!$K$2:$K$5,,0)</f>
        <v>Full-Time</v>
      </c>
      <c r="N4923" s="29" t="str">
        <f>_xlfn.XLOOKUP($B4923,mapping!$G$2:$G$5,mapping!$H$2:$H$5,,0)</f>
        <v>Senior</v>
      </c>
      <c r="O4923" s="29" t="str">
        <f>_xlfn.XLOOKUP($J4923,mapping!$D$2:$D$56,mapping!$E$2:$E$56,,0)</f>
        <v>United States</v>
      </c>
      <c r="P4923" s="29" t="str">
        <f>_xlfn.XLOOKUP($K4923,mapping!$P$2:$P$4,mapping!$Q$2:$Q$4,,0)</f>
        <v>Medium</v>
      </c>
      <c r="Q4923" s="29" t="str">
        <f>_xlfn.XLOOKUP($I4923,mapping!$M$2:$M$4,mapping!$N$2:$N$4,,0)</f>
        <v>Remote</v>
      </c>
    </row>
    <row r="4924" spans="1:17" x14ac:dyDescent="0.25">
      <c r="A4924" s="28">
        <v>2023</v>
      </c>
      <c r="B4924" s="29" t="s">
        <v>21</v>
      </c>
      <c r="C4924" s="29" t="s">
        <v>12</v>
      </c>
      <c r="D4924" s="29" t="s">
        <v>34</v>
      </c>
      <c r="E4924" s="28">
        <v>278700</v>
      </c>
      <c r="F4924" s="29" t="s">
        <v>14</v>
      </c>
      <c r="G4924" s="28">
        <v>278700</v>
      </c>
      <c r="H4924" s="29" t="s">
        <v>17</v>
      </c>
      <c r="I4924" s="28">
        <v>0</v>
      </c>
      <c r="J4924" s="29" t="s">
        <v>17</v>
      </c>
      <c r="K4924" s="29" t="s">
        <v>16</v>
      </c>
      <c r="L4924" s="29" t="str">
        <f>_xlfn.XLOOKUP($D4924,mapping!$B$2:$B$124,mapping!$A$2:$A$124,,0)</f>
        <v>Researcher</v>
      </c>
      <c r="M4924" s="29" t="str">
        <f>_xlfn.XLOOKUP($C4924,mapping!$J$2:$J$5,mapping!$K$2:$K$5,,0)</f>
        <v>Full-Time</v>
      </c>
      <c r="N4924" s="29" t="str">
        <f>_xlfn.XLOOKUP($B4924,mapping!$G$2:$G$5,mapping!$H$2:$H$5,,0)</f>
        <v>Senior</v>
      </c>
      <c r="O4924" s="29" t="str">
        <f>_xlfn.XLOOKUP($J4924,mapping!$D$2:$D$56,mapping!$E$2:$E$56,,0)</f>
        <v>United States</v>
      </c>
      <c r="P4924" s="29" t="str">
        <f>_xlfn.XLOOKUP($K4924,mapping!$P$2:$P$4,mapping!$Q$2:$Q$4,,0)</f>
        <v>Medium</v>
      </c>
      <c r="Q4924" s="29" t="str">
        <f>_xlfn.XLOOKUP($I4924,mapping!$M$2:$M$4,mapping!$N$2:$N$4,,0)</f>
        <v>On-site</v>
      </c>
    </row>
    <row r="4925" spans="1:17" x14ac:dyDescent="0.25">
      <c r="A4925" s="28">
        <v>2022</v>
      </c>
      <c r="B4925" s="29" t="s">
        <v>21</v>
      </c>
      <c r="C4925" s="29" t="s">
        <v>12</v>
      </c>
      <c r="D4925" s="29" t="s">
        <v>26</v>
      </c>
      <c r="E4925" s="28">
        <v>136000</v>
      </c>
      <c r="F4925" s="29" t="s">
        <v>14</v>
      </c>
      <c r="G4925" s="28">
        <v>136000</v>
      </c>
      <c r="H4925" s="29" t="s">
        <v>17</v>
      </c>
      <c r="I4925" s="28">
        <v>0</v>
      </c>
      <c r="J4925" s="29" t="s">
        <v>17</v>
      </c>
      <c r="K4925" s="29" t="s">
        <v>16</v>
      </c>
      <c r="L4925" s="29" t="str">
        <f>_xlfn.XLOOKUP($D4925,mapping!$B$2:$B$124,mapping!$A$2:$A$124,,0)</f>
        <v>Data Engineer</v>
      </c>
      <c r="M4925" s="29" t="str">
        <f>_xlfn.XLOOKUP($C4925,mapping!$J$2:$J$5,mapping!$K$2:$K$5,,0)</f>
        <v>Full-Time</v>
      </c>
      <c r="N4925" s="29" t="str">
        <f>_xlfn.XLOOKUP($B4925,mapping!$G$2:$G$5,mapping!$H$2:$H$5,,0)</f>
        <v>Senior</v>
      </c>
      <c r="O4925" s="29" t="str">
        <f>_xlfn.XLOOKUP($J4925,mapping!$D$2:$D$56,mapping!$E$2:$E$56,,0)</f>
        <v>United States</v>
      </c>
      <c r="P4925" s="29" t="str">
        <f>_xlfn.XLOOKUP($K4925,mapping!$P$2:$P$4,mapping!$Q$2:$Q$4,,0)</f>
        <v>Medium</v>
      </c>
      <c r="Q4925" s="29" t="str">
        <f>_xlfn.XLOOKUP($I4925,mapping!$M$2:$M$4,mapping!$N$2:$N$4,,0)</f>
        <v>On-site</v>
      </c>
    </row>
    <row r="4926" spans="1:17" x14ac:dyDescent="0.25">
      <c r="A4926" s="28">
        <v>2023</v>
      </c>
      <c r="B4926" s="29" t="s">
        <v>21</v>
      </c>
      <c r="C4926" s="29" t="s">
        <v>12</v>
      </c>
      <c r="D4926" s="29" t="s">
        <v>50</v>
      </c>
      <c r="E4926" s="28">
        <v>204500</v>
      </c>
      <c r="F4926" s="29" t="s">
        <v>14</v>
      </c>
      <c r="G4926" s="28">
        <v>204500</v>
      </c>
      <c r="H4926" s="29" t="s">
        <v>45</v>
      </c>
      <c r="I4926" s="28">
        <v>0</v>
      </c>
      <c r="J4926" s="29" t="s">
        <v>45</v>
      </c>
      <c r="K4926" s="29" t="s">
        <v>16</v>
      </c>
      <c r="L4926" s="29" t="str">
        <f>_xlfn.XLOOKUP($D4926,mapping!$B$2:$B$124,mapping!$A$2:$A$124,,0)</f>
        <v>Machine Learning Engineer</v>
      </c>
      <c r="M4926" s="29" t="str">
        <f>_xlfn.XLOOKUP($C4926,mapping!$J$2:$J$5,mapping!$K$2:$K$5,,0)</f>
        <v>Full-Time</v>
      </c>
      <c r="N4926" s="29" t="str">
        <f>_xlfn.XLOOKUP($B4926,mapping!$G$2:$G$5,mapping!$H$2:$H$5,,0)</f>
        <v>Senior</v>
      </c>
      <c r="O4926" s="29" t="str">
        <f>_xlfn.XLOOKUP($J4926,mapping!$D$2:$D$56,mapping!$E$2:$E$56,,0)</f>
        <v>Canada</v>
      </c>
      <c r="P4926" s="29" t="str">
        <f>_xlfn.XLOOKUP($K4926,mapping!$P$2:$P$4,mapping!$Q$2:$Q$4,,0)</f>
        <v>Medium</v>
      </c>
      <c r="Q4926" s="29" t="str">
        <f>_xlfn.XLOOKUP($I4926,mapping!$M$2:$M$4,mapping!$N$2:$N$4,,0)</f>
        <v>On-site</v>
      </c>
    </row>
    <row r="4927" spans="1:17" x14ac:dyDescent="0.25">
      <c r="A4927" s="28">
        <v>2024</v>
      </c>
      <c r="B4927" s="29" t="s">
        <v>29</v>
      </c>
      <c r="C4927" s="29" t="s">
        <v>12</v>
      </c>
      <c r="D4927" s="29" t="s">
        <v>26</v>
      </c>
      <c r="E4927" s="28">
        <v>110000</v>
      </c>
      <c r="F4927" s="29" t="s">
        <v>14</v>
      </c>
      <c r="G4927" s="28">
        <v>110000</v>
      </c>
      <c r="H4927" s="29" t="s">
        <v>17</v>
      </c>
      <c r="I4927" s="28">
        <v>0</v>
      </c>
      <c r="J4927" s="29" t="s">
        <v>17</v>
      </c>
      <c r="K4927" s="29" t="s">
        <v>16</v>
      </c>
      <c r="L4927" s="29" t="str">
        <f>_xlfn.XLOOKUP($D4927,mapping!$B$2:$B$124,mapping!$A$2:$A$124,,0)</f>
        <v>Data Engineer</v>
      </c>
      <c r="M4927" s="29" t="str">
        <f>_xlfn.XLOOKUP($C4927,mapping!$J$2:$J$5,mapping!$K$2:$K$5,,0)</f>
        <v>Full-Time</v>
      </c>
      <c r="N4927" s="29" t="str">
        <f>_xlfn.XLOOKUP($B4927,mapping!$G$2:$G$5,mapping!$H$2:$H$5,,0)</f>
        <v>Junior</v>
      </c>
      <c r="O4927" s="29" t="str">
        <f>_xlfn.XLOOKUP($J4927,mapping!$D$2:$D$56,mapping!$E$2:$E$56,,0)</f>
        <v>United States</v>
      </c>
      <c r="P4927" s="29" t="str">
        <f>_xlfn.XLOOKUP($K4927,mapping!$P$2:$P$4,mapping!$Q$2:$Q$4,,0)</f>
        <v>Medium</v>
      </c>
      <c r="Q4927" s="29" t="str">
        <f>_xlfn.XLOOKUP($I4927,mapping!$M$2:$M$4,mapping!$N$2:$N$4,,0)</f>
        <v>On-site</v>
      </c>
    </row>
    <row r="4928" spans="1:17" x14ac:dyDescent="0.25">
      <c r="A4928" s="28">
        <v>2023</v>
      </c>
      <c r="B4928" s="29" t="s">
        <v>21</v>
      </c>
      <c r="C4928" s="29" t="s">
        <v>12</v>
      </c>
      <c r="D4928" s="29" t="s">
        <v>22</v>
      </c>
      <c r="E4928" s="28">
        <v>297300</v>
      </c>
      <c r="F4928" s="29" t="s">
        <v>14</v>
      </c>
      <c r="G4928" s="28">
        <v>297300</v>
      </c>
      <c r="H4928" s="29" t="s">
        <v>17</v>
      </c>
      <c r="I4928" s="28">
        <v>100</v>
      </c>
      <c r="J4928" s="29" t="s">
        <v>17</v>
      </c>
      <c r="K4928" s="29" t="s">
        <v>16</v>
      </c>
      <c r="L4928" s="29" t="str">
        <f>_xlfn.XLOOKUP($D4928,mapping!$B$2:$B$124,mapping!$A$2:$A$124,,0)</f>
        <v>Data Scientist</v>
      </c>
      <c r="M4928" s="29" t="str">
        <f>_xlfn.XLOOKUP($C4928,mapping!$J$2:$J$5,mapping!$K$2:$K$5,,0)</f>
        <v>Full-Time</v>
      </c>
      <c r="N4928" s="29" t="str">
        <f>_xlfn.XLOOKUP($B4928,mapping!$G$2:$G$5,mapping!$H$2:$H$5,,0)</f>
        <v>Senior</v>
      </c>
      <c r="O4928" s="29" t="str">
        <f>_xlfn.XLOOKUP($J4928,mapping!$D$2:$D$56,mapping!$E$2:$E$56,,0)</f>
        <v>United States</v>
      </c>
      <c r="P4928" s="29" t="str">
        <f>_xlfn.XLOOKUP($K4928,mapping!$P$2:$P$4,mapping!$Q$2:$Q$4,,0)</f>
        <v>Medium</v>
      </c>
      <c r="Q4928" s="29" t="str">
        <f>_xlfn.XLOOKUP($I4928,mapping!$M$2:$M$4,mapping!$N$2:$N$4,,0)</f>
        <v>Remote</v>
      </c>
    </row>
    <row r="4929" spans="1:17" x14ac:dyDescent="0.25">
      <c r="A4929" s="28">
        <v>2023</v>
      </c>
      <c r="B4929" s="29" t="s">
        <v>21</v>
      </c>
      <c r="C4929" s="29" t="s">
        <v>12</v>
      </c>
      <c r="D4929" s="29" t="s">
        <v>22</v>
      </c>
      <c r="E4929" s="28">
        <v>167560</v>
      </c>
      <c r="F4929" s="29" t="s">
        <v>14</v>
      </c>
      <c r="G4929" s="28">
        <v>167560</v>
      </c>
      <c r="H4929" s="29" t="s">
        <v>17</v>
      </c>
      <c r="I4929" s="28">
        <v>100</v>
      </c>
      <c r="J4929" s="29" t="s">
        <v>17</v>
      </c>
      <c r="K4929" s="29" t="s">
        <v>16</v>
      </c>
      <c r="L4929" s="29" t="str">
        <f>_xlfn.XLOOKUP($D4929,mapping!$B$2:$B$124,mapping!$A$2:$A$124,,0)</f>
        <v>Data Scientist</v>
      </c>
      <c r="M4929" s="29" t="str">
        <f>_xlfn.XLOOKUP($C4929,mapping!$J$2:$J$5,mapping!$K$2:$K$5,,0)</f>
        <v>Full-Time</v>
      </c>
      <c r="N4929" s="29" t="str">
        <f>_xlfn.XLOOKUP($B4929,mapping!$G$2:$G$5,mapping!$H$2:$H$5,,0)</f>
        <v>Senior</v>
      </c>
      <c r="O4929" s="29" t="str">
        <f>_xlfn.XLOOKUP($J4929,mapping!$D$2:$D$56,mapping!$E$2:$E$56,,0)</f>
        <v>United States</v>
      </c>
      <c r="P4929" s="29" t="str">
        <f>_xlfn.XLOOKUP($K4929,mapping!$P$2:$P$4,mapping!$Q$2:$Q$4,,0)</f>
        <v>Medium</v>
      </c>
      <c r="Q4929" s="29" t="str">
        <f>_xlfn.XLOOKUP($I4929,mapping!$M$2:$M$4,mapping!$N$2:$N$4,,0)</f>
        <v>Remote</v>
      </c>
    </row>
    <row r="4930" spans="1:17" x14ac:dyDescent="0.25">
      <c r="A4930" s="28">
        <v>2023</v>
      </c>
      <c r="B4930" s="29" t="s">
        <v>21</v>
      </c>
      <c r="C4930" s="29" t="s">
        <v>12</v>
      </c>
      <c r="D4930" s="29" t="s">
        <v>22</v>
      </c>
      <c r="E4930" s="28">
        <v>130000</v>
      </c>
      <c r="F4930" s="29" t="s">
        <v>14</v>
      </c>
      <c r="G4930" s="28">
        <v>130000</v>
      </c>
      <c r="H4930" s="29" t="s">
        <v>17</v>
      </c>
      <c r="I4930" s="28">
        <v>0</v>
      </c>
      <c r="J4930" s="29" t="s">
        <v>17</v>
      </c>
      <c r="K4930" s="29" t="s">
        <v>16</v>
      </c>
      <c r="L4930" s="29" t="str">
        <f>_xlfn.XLOOKUP($D4930,mapping!$B$2:$B$124,mapping!$A$2:$A$124,,0)</f>
        <v>Data Scientist</v>
      </c>
      <c r="M4930" s="29" t="str">
        <f>_xlfn.XLOOKUP($C4930,mapping!$J$2:$J$5,mapping!$K$2:$K$5,,0)</f>
        <v>Full-Time</v>
      </c>
      <c r="N4930" s="29" t="str">
        <f>_xlfn.XLOOKUP($B4930,mapping!$G$2:$G$5,mapping!$H$2:$H$5,,0)</f>
        <v>Senior</v>
      </c>
      <c r="O4930" s="29" t="str">
        <f>_xlfn.XLOOKUP($J4930,mapping!$D$2:$D$56,mapping!$E$2:$E$56,,0)</f>
        <v>United States</v>
      </c>
      <c r="P4930" s="29" t="str">
        <f>_xlfn.XLOOKUP($K4930,mapping!$P$2:$P$4,mapping!$Q$2:$Q$4,,0)</f>
        <v>Medium</v>
      </c>
      <c r="Q4930" s="29" t="str">
        <f>_xlfn.XLOOKUP($I4930,mapping!$M$2:$M$4,mapping!$N$2:$N$4,,0)</f>
        <v>On-site</v>
      </c>
    </row>
    <row r="4931" spans="1:17" x14ac:dyDescent="0.25">
      <c r="A4931" s="28">
        <v>2023</v>
      </c>
      <c r="B4931" s="29" t="s">
        <v>11</v>
      </c>
      <c r="C4931" s="29" t="s">
        <v>12</v>
      </c>
      <c r="D4931" s="29" t="s">
        <v>22</v>
      </c>
      <c r="E4931" s="28">
        <v>145000</v>
      </c>
      <c r="F4931" s="29" t="s">
        <v>14</v>
      </c>
      <c r="G4931" s="28">
        <v>145000</v>
      </c>
      <c r="H4931" s="29" t="s">
        <v>17</v>
      </c>
      <c r="I4931" s="28">
        <v>0</v>
      </c>
      <c r="J4931" s="29" t="s">
        <v>17</v>
      </c>
      <c r="K4931" s="29" t="s">
        <v>16</v>
      </c>
      <c r="L4931" s="29" t="str">
        <f>_xlfn.XLOOKUP($D4931,mapping!$B$2:$B$124,mapping!$A$2:$A$124,,0)</f>
        <v>Data Scientist</v>
      </c>
      <c r="M4931" s="29" t="str">
        <f>_xlfn.XLOOKUP($C4931,mapping!$J$2:$J$5,mapping!$K$2:$K$5,,0)</f>
        <v>Full-Time</v>
      </c>
      <c r="N4931" s="29" t="str">
        <f>_xlfn.XLOOKUP($B4931,mapping!$G$2:$G$5,mapping!$H$2:$H$5,,0)</f>
        <v>Mid-Level</v>
      </c>
      <c r="O4931" s="29" t="str">
        <f>_xlfn.XLOOKUP($J4931,mapping!$D$2:$D$56,mapping!$E$2:$E$56,,0)</f>
        <v>United States</v>
      </c>
      <c r="P4931" s="29" t="str">
        <f>_xlfn.XLOOKUP($K4931,mapping!$P$2:$P$4,mapping!$Q$2:$Q$4,,0)</f>
        <v>Medium</v>
      </c>
      <c r="Q4931" s="29" t="str">
        <f>_xlfn.XLOOKUP($I4931,mapping!$M$2:$M$4,mapping!$N$2:$N$4,,0)</f>
        <v>On-site</v>
      </c>
    </row>
    <row r="4932" spans="1:17" x14ac:dyDescent="0.25">
      <c r="A4932" s="28">
        <v>2023</v>
      </c>
      <c r="B4932" s="29" t="s">
        <v>21</v>
      </c>
      <c r="C4932" s="29" t="s">
        <v>12</v>
      </c>
      <c r="D4932" s="29" t="s">
        <v>26</v>
      </c>
      <c r="E4932" s="28">
        <v>168400</v>
      </c>
      <c r="F4932" s="29" t="s">
        <v>14</v>
      </c>
      <c r="G4932" s="28">
        <v>168400</v>
      </c>
      <c r="H4932" s="29" t="s">
        <v>17</v>
      </c>
      <c r="I4932" s="28">
        <v>0</v>
      </c>
      <c r="J4932" s="29" t="s">
        <v>17</v>
      </c>
      <c r="K4932" s="29" t="s">
        <v>16</v>
      </c>
      <c r="L4932" s="29" t="str">
        <f>_xlfn.XLOOKUP($D4932,mapping!$B$2:$B$124,mapping!$A$2:$A$124,,0)</f>
        <v>Data Engineer</v>
      </c>
      <c r="M4932" s="29" t="str">
        <f>_xlfn.XLOOKUP($C4932,mapping!$J$2:$J$5,mapping!$K$2:$K$5,,0)</f>
        <v>Full-Time</v>
      </c>
      <c r="N4932" s="29" t="str">
        <f>_xlfn.XLOOKUP($B4932,mapping!$G$2:$G$5,mapping!$H$2:$H$5,,0)</f>
        <v>Senior</v>
      </c>
      <c r="O4932" s="29" t="str">
        <f>_xlfn.XLOOKUP($J4932,mapping!$D$2:$D$56,mapping!$E$2:$E$56,,0)</f>
        <v>United States</v>
      </c>
      <c r="P4932" s="29" t="str">
        <f>_xlfn.XLOOKUP($K4932,mapping!$P$2:$P$4,mapping!$Q$2:$Q$4,,0)</f>
        <v>Medium</v>
      </c>
      <c r="Q4932" s="29" t="str">
        <f>_xlfn.XLOOKUP($I4932,mapping!$M$2:$M$4,mapping!$N$2:$N$4,,0)</f>
        <v>On-site</v>
      </c>
    </row>
    <row r="4933" spans="1:17" x14ac:dyDescent="0.25">
      <c r="A4933" s="28">
        <v>2024</v>
      </c>
      <c r="B4933" s="29" t="s">
        <v>25</v>
      </c>
      <c r="C4933" s="29" t="s">
        <v>12</v>
      </c>
      <c r="D4933" s="29" t="s">
        <v>57</v>
      </c>
      <c r="E4933" s="28">
        <v>300000</v>
      </c>
      <c r="F4933" s="29" t="s">
        <v>14</v>
      </c>
      <c r="G4933" s="28">
        <v>300000</v>
      </c>
      <c r="H4933" s="29" t="s">
        <v>17</v>
      </c>
      <c r="I4933" s="28">
        <v>100</v>
      </c>
      <c r="J4933" s="29" t="s">
        <v>17</v>
      </c>
      <c r="K4933" s="29" t="s">
        <v>16</v>
      </c>
      <c r="L4933" s="29" t="str">
        <f>_xlfn.XLOOKUP($D4933,mapping!$B$2:$B$124,mapping!$A$2:$A$124,,0)</f>
        <v>Data Scientist</v>
      </c>
      <c r="M4933" s="29" t="str">
        <f>_xlfn.XLOOKUP($C4933,mapping!$J$2:$J$5,mapping!$K$2:$K$5,,0)</f>
        <v>Full-Time</v>
      </c>
      <c r="N4933" s="29" t="str">
        <f>_xlfn.XLOOKUP($B4933,mapping!$G$2:$G$5,mapping!$H$2:$H$5,,0)</f>
        <v>Executive</v>
      </c>
      <c r="O4933" s="29" t="str">
        <f>_xlfn.XLOOKUP($J4933,mapping!$D$2:$D$56,mapping!$E$2:$E$56,,0)</f>
        <v>United States</v>
      </c>
      <c r="P4933" s="29" t="str">
        <f>_xlfn.XLOOKUP($K4933,mapping!$P$2:$P$4,mapping!$Q$2:$Q$4,,0)</f>
        <v>Medium</v>
      </c>
      <c r="Q4933" s="29" t="str">
        <f>_xlfn.XLOOKUP($I4933,mapping!$M$2:$M$4,mapping!$N$2:$N$4,,0)</f>
        <v>Remote</v>
      </c>
    </row>
    <row r="4934" spans="1:17" x14ac:dyDescent="0.25">
      <c r="A4934" s="28">
        <v>2023</v>
      </c>
      <c r="B4934" s="29" t="s">
        <v>21</v>
      </c>
      <c r="C4934" s="29" t="s">
        <v>12</v>
      </c>
      <c r="D4934" s="29" t="s">
        <v>26</v>
      </c>
      <c r="E4934" s="28">
        <v>100000</v>
      </c>
      <c r="F4934" s="29" t="s">
        <v>14</v>
      </c>
      <c r="G4934" s="28">
        <v>100000</v>
      </c>
      <c r="H4934" s="29" t="s">
        <v>17</v>
      </c>
      <c r="I4934" s="28">
        <v>100</v>
      </c>
      <c r="J4934" s="29" t="s">
        <v>17</v>
      </c>
      <c r="K4934" s="29" t="s">
        <v>16</v>
      </c>
      <c r="L4934" s="29" t="str">
        <f>_xlfn.XLOOKUP($D4934,mapping!$B$2:$B$124,mapping!$A$2:$A$124,,0)</f>
        <v>Data Engineer</v>
      </c>
      <c r="M4934" s="29" t="str">
        <f>_xlfn.XLOOKUP($C4934,mapping!$J$2:$J$5,mapping!$K$2:$K$5,,0)</f>
        <v>Full-Time</v>
      </c>
      <c r="N4934" s="29" t="str">
        <f>_xlfn.XLOOKUP($B4934,mapping!$G$2:$G$5,mapping!$H$2:$H$5,,0)</f>
        <v>Senior</v>
      </c>
      <c r="O4934" s="29" t="str">
        <f>_xlfn.XLOOKUP($J4934,mapping!$D$2:$D$56,mapping!$E$2:$E$56,,0)</f>
        <v>United States</v>
      </c>
      <c r="P4934" s="29" t="str">
        <f>_xlfn.XLOOKUP($K4934,mapping!$P$2:$P$4,mapping!$Q$2:$Q$4,,0)</f>
        <v>Medium</v>
      </c>
      <c r="Q4934" s="29" t="str">
        <f>_xlfn.XLOOKUP($I4934,mapping!$M$2:$M$4,mapping!$N$2:$N$4,,0)</f>
        <v>Remote</v>
      </c>
    </row>
    <row r="4935" spans="1:17" x14ac:dyDescent="0.25">
      <c r="A4935" s="28">
        <v>2023</v>
      </c>
      <c r="B4935" s="29" t="s">
        <v>21</v>
      </c>
      <c r="C4935" s="29" t="s">
        <v>12</v>
      </c>
      <c r="D4935" s="29" t="s">
        <v>13</v>
      </c>
      <c r="E4935" s="28">
        <v>122000</v>
      </c>
      <c r="F4935" s="29" t="s">
        <v>14</v>
      </c>
      <c r="G4935" s="28">
        <v>122000</v>
      </c>
      <c r="H4935" s="29" t="s">
        <v>17</v>
      </c>
      <c r="I4935" s="28">
        <v>0</v>
      </c>
      <c r="J4935" s="29" t="s">
        <v>17</v>
      </c>
      <c r="K4935" s="29" t="s">
        <v>16</v>
      </c>
      <c r="L4935" s="29" t="str">
        <f>_xlfn.XLOOKUP($D4935,mapping!$B$2:$B$124,mapping!$A$2:$A$124,,0)</f>
        <v>Data Analyst</v>
      </c>
      <c r="M4935" s="29" t="str">
        <f>_xlfn.XLOOKUP($C4935,mapping!$J$2:$J$5,mapping!$K$2:$K$5,,0)</f>
        <v>Full-Time</v>
      </c>
      <c r="N4935" s="29" t="str">
        <f>_xlfn.XLOOKUP($B4935,mapping!$G$2:$G$5,mapping!$H$2:$H$5,,0)</f>
        <v>Senior</v>
      </c>
      <c r="O4935" s="29" t="str">
        <f>_xlfn.XLOOKUP($J4935,mapping!$D$2:$D$56,mapping!$E$2:$E$56,,0)</f>
        <v>United States</v>
      </c>
      <c r="P4935" s="29" t="str">
        <f>_xlfn.XLOOKUP($K4935,mapping!$P$2:$P$4,mapping!$Q$2:$Q$4,,0)</f>
        <v>Medium</v>
      </c>
      <c r="Q4935" s="29" t="str">
        <f>_xlfn.XLOOKUP($I4935,mapping!$M$2:$M$4,mapping!$N$2:$N$4,,0)</f>
        <v>On-site</v>
      </c>
    </row>
    <row r="4936" spans="1:17" x14ac:dyDescent="0.25">
      <c r="A4936" s="28">
        <v>2023</v>
      </c>
      <c r="B4936" s="29" t="s">
        <v>11</v>
      </c>
      <c r="C4936" s="29" t="s">
        <v>12</v>
      </c>
      <c r="D4936" s="29" t="s">
        <v>13</v>
      </c>
      <c r="E4936" s="28">
        <v>100000</v>
      </c>
      <c r="F4936" s="29" t="s">
        <v>14</v>
      </c>
      <c r="G4936" s="28">
        <v>100000</v>
      </c>
      <c r="H4936" s="29" t="s">
        <v>17</v>
      </c>
      <c r="I4936" s="28">
        <v>0</v>
      </c>
      <c r="J4936" s="29" t="s">
        <v>17</v>
      </c>
      <c r="K4936" s="29" t="s">
        <v>16</v>
      </c>
      <c r="L4936" s="29" t="str">
        <f>_xlfn.XLOOKUP($D4936,mapping!$B$2:$B$124,mapping!$A$2:$A$124,,0)</f>
        <v>Data Analyst</v>
      </c>
      <c r="M4936" s="29" t="str">
        <f>_xlfn.XLOOKUP($C4936,mapping!$J$2:$J$5,mapping!$K$2:$K$5,,0)</f>
        <v>Full-Time</v>
      </c>
      <c r="N4936" s="29" t="str">
        <f>_xlfn.XLOOKUP($B4936,mapping!$G$2:$G$5,mapping!$H$2:$H$5,,0)</f>
        <v>Mid-Level</v>
      </c>
      <c r="O4936" s="29" t="str">
        <f>_xlfn.XLOOKUP($J4936,mapping!$D$2:$D$56,mapping!$E$2:$E$56,,0)</f>
        <v>United States</v>
      </c>
      <c r="P4936" s="29" t="str">
        <f>_xlfn.XLOOKUP($K4936,mapping!$P$2:$P$4,mapping!$Q$2:$Q$4,,0)</f>
        <v>Medium</v>
      </c>
      <c r="Q4936" s="29" t="str">
        <f>_xlfn.XLOOKUP($I4936,mapping!$M$2:$M$4,mapping!$N$2:$N$4,,0)</f>
        <v>On-site</v>
      </c>
    </row>
    <row r="4937" spans="1:17" x14ac:dyDescent="0.25">
      <c r="A4937" s="28">
        <v>2023</v>
      </c>
      <c r="B4937" s="29" t="s">
        <v>11</v>
      </c>
      <c r="C4937" s="29" t="s">
        <v>12</v>
      </c>
      <c r="D4937" s="29" t="s">
        <v>13</v>
      </c>
      <c r="E4937" s="28">
        <v>126000</v>
      </c>
      <c r="F4937" s="29" t="s">
        <v>14</v>
      </c>
      <c r="G4937" s="28">
        <v>126000</v>
      </c>
      <c r="H4937" s="29" t="s">
        <v>17</v>
      </c>
      <c r="I4937" s="28">
        <v>0</v>
      </c>
      <c r="J4937" s="29" t="s">
        <v>17</v>
      </c>
      <c r="K4937" s="29" t="s">
        <v>16</v>
      </c>
      <c r="L4937" s="29" t="str">
        <f>_xlfn.XLOOKUP($D4937,mapping!$B$2:$B$124,mapping!$A$2:$A$124,,0)</f>
        <v>Data Analyst</v>
      </c>
      <c r="M4937" s="29" t="str">
        <f>_xlfn.XLOOKUP($C4937,mapping!$J$2:$J$5,mapping!$K$2:$K$5,,0)</f>
        <v>Full-Time</v>
      </c>
      <c r="N4937" s="29" t="str">
        <f>_xlfn.XLOOKUP($B4937,mapping!$G$2:$G$5,mapping!$H$2:$H$5,,0)</f>
        <v>Mid-Level</v>
      </c>
      <c r="O4937" s="29" t="str">
        <f>_xlfn.XLOOKUP($J4937,mapping!$D$2:$D$56,mapping!$E$2:$E$56,,0)</f>
        <v>United States</v>
      </c>
      <c r="P4937" s="29" t="str">
        <f>_xlfn.XLOOKUP($K4937,mapping!$P$2:$P$4,mapping!$Q$2:$Q$4,,0)</f>
        <v>Medium</v>
      </c>
      <c r="Q4937" s="29" t="str">
        <f>_xlfn.XLOOKUP($I4937,mapping!$M$2:$M$4,mapping!$N$2:$N$4,,0)</f>
        <v>On-site</v>
      </c>
    </row>
    <row r="4938" spans="1:17" x14ac:dyDescent="0.25">
      <c r="A4938" s="28">
        <v>2023</v>
      </c>
      <c r="B4938" s="29" t="s">
        <v>21</v>
      </c>
      <c r="C4938" s="29" t="s">
        <v>12</v>
      </c>
      <c r="D4938" s="29" t="s">
        <v>22</v>
      </c>
      <c r="E4938" s="28">
        <v>228000</v>
      </c>
      <c r="F4938" s="29" t="s">
        <v>14</v>
      </c>
      <c r="G4938" s="28">
        <v>228000</v>
      </c>
      <c r="H4938" s="29" t="s">
        <v>17</v>
      </c>
      <c r="I4938" s="28">
        <v>0</v>
      </c>
      <c r="J4938" s="29" t="s">
        <v>17</v>
      </c>
      <c r="K4938" s="29" t="s">
        <v>16</v>
      </c>
      <c r="L4938" s="29" t="str">
        <f>_xlfn.XLOOKUP($D4938,mapping!$B$2:$B$124,mapping!$A$2:$A$124,,0)</f>
        <v>Data Scientist</v>
      </c>
      <c r="M4938" s="29" t="str">
        <f>_xlfn.XLOOKUP($C4938,mapping!$J$2:$J$5,mapping!$K$2:$K$5,,0)</f>
        <v>Full-Time</v>
      </c>
      <c r="N4938" s="29" t="str">
        <f>_xlfn.XLOOKUP($B4938,mapping!$G$2:$G$5,mapping!$H$2:$H$5,,0)</f>
        <v>Senior</v>
      </c>
      <c r="O4938" s="29" t="str">
        <f>_xlfn.XLOOKUP($J4938,mapping!$D$2:$D$56,mapping!$E$2:$E$56,,0)</f>
        <v>United States</v>
      </c>
      <c r="P4938" s="29" t="str">
        <f>_xlfn.XLOOKUP($K4938,mapping!$P$2:$P$4,mapping!$Q$2:$Q$4,,0)</f>
        <v>Medium</v>
      </c>
      <c r="Q4938" s="29" t="str">
        <f>_xlfn.XLOOKUP($I4938,mapping!$M$2:$M$4,mapping!$N$2:$N$4,,0)</f>
        <v>On-site</v>
      </c>
    </row>
    <row r="4939" spans="1:17" x14ac:dyDescent="0.25">
      <c r="A4939" s="28">
        <v>2023</v>
      </c>
      <c r="B4939" s="29" t="s">
        <v>21</v>
      </c>
      <c r="C4939" s="29" t="s">
        <v>12</v>
      </c>
      <c r="D4939" s="29" t="s">
        <v>41</v>
      </c>
      <c r="E4939" s="28">
        <v>212000</v>
      </c>
      <c r="F4939" s="29" t="s">
        <v>14</v>
      </c>
      <c r="G4939" s="28">
        <v>212000</v>
      </c>
      <c r="H4939" s="29" t="s">
        <v>17</v>
      </c>
      <c r="I4939" s="28">
        <v>0</v>
      </c>
      <c r="J4939" s="29" t="s">
        <v>17</v>
      </c>
      <c r="K4939" s="29" t="s">
        <v>16</v>
      </c>
      <c r="L4939" s="29" t="str">
        <f>_xlfn.XLOOKUP($D4939,mapping!$B$2:$B$124,mapping!$A$2:$A$124,,0)</f>
        <v>Machine Learning Engineer</v>
      </c>
      <c r="M4939" s="29" t="str">
        <f>_xlfn.XLOOKUP($C4939,mapping!$J$2:$J$5,mapping!$K$2:$K$5,,0)</f>
        <v>Full-Time</v>
      </c>
      <c r="N4939" s="29" t="str">
        <f>_xlfn.XLOOKUP($B4939,mapping!$G$2:$G$5,mapping!$H$2:$H$5,,0)</f>
        <v>Senior</v>
      </c>
      <c r="O4939" s="29" t="str">
        <f>_xlfn.XLOOKUP($J4939,mapping!$D$2:$D$56,mapping!$E$2:$E$56,,0)</f>
        <v>United States</v>
      </c>
      <c r="P4939" s="29" t="str">
        <f>_xlfn.XLOOKUP($K4939,mapping!$P$2:$P$4,mapping!$Q$2:$Q$4,,0)</f>
        <v>Medium</v>
      </c>
      <c r="Q4939" s="29" t="str">
        <f>_xlfn.XLOOKUP($I4939,mapping!$M$2:$M$4,mapping!$N$2:$N$4,,0)</f>
        <v>On-site</v>
      </c>
    </row>
    <row r="4940" spans="1:17" x14ac:dyDescent="0.25">
      <c r="A4940" s="28">
        <v>2023</v>
      </c>
      <c r="B4940" s="29" t="s">
        <v>21</v>
      </c>
      <c r="C4940" s="29" t="s">
        <v>12</v>
      </c>
      <c r="D4940" s="29" t="s">
        <v>26</v>
      </c>
      <c r="E4940" s="28">
        <v>162000</v>
      </c>
      <c r="F4940" s="29" t="s">
        <v>14</v>
      </c>
      <c r="G4940" s="28">
        <v>162000</v>
      </c>
      <c r="H4940" s="29" t="s">
        <v>17</v>
      </c>
      <c r="I4940" s="28">
        <v>100</v>
      </c>
      <c r="J4940" s="29" t="s">
        <v>17</v>
      </c>
      <c r="K4940" s="29" t="s">
        <v>16</v>
      </c>
      <c r="L4940" s="29" t="str">
        <f>_xlfn.XLOOKUP($D4940,mapping!$B$2:$B$124,mapping!$A$2:$A$124,,0)</f>
        <v>Data Engineer</v>
      </c>
      <c r="M4940" s="29" t="str">
        <f>_xlfn.XLOOKUP($C4940,mapping!$J$2:$J$5,mapping!$K$2:$K$5,,0)</f>
        <v>Full-Time</v>
      </c>
      <c r="N4940" s="29" t="str">
        <f>_xlfn.XLOOKUP($B4940,mapping!$G$2:$G$5,mapping!$H$2:$H$5,,0)</f>
        <v>Senior</v>
      </c>
      <c r="O4940" s="29" t="str">
        <f>_xlfn.XLOOKUP($J4940,mapping!$D$2:$D$56,mapping!$E$2:$E$56,,0)</f>
        <v>United States</v>
      </c>
      <c r="P4940" s="29" t="str">
        <f>_xlfn.XLOOKUP($K4940,mapping!$P$2:$P$4,mapping!$Q$2:$Q$4,,0)</f>
        <v>Medium</v>
      </c>
      <c r="Q4940" s="29" t="str">
        <f>_xlfn.XLOOKUP($I4940,mapping!$M$2:$M$4,mapping!$N$2:$N$4,,0)</f>
        <v>Remote</v>
      </c>
    </row>
    <row r="4941" spans="1:17" x14ac:dyDescent="0.25">
      <c r="A4941" s="28">
        <v>2024</v>
      </c>
      <c r="B4941" s="29" t="s">
        <v>11</v>
      </c>
      <c r="C4941" s="29" t="s">
        <v>12</v>
      </c>
      <c r="D4941" s="29" t="s">
        <v>13</v>
      </c>
      <c r="E4941" s="28">
        <v>79645</v>
      </c>
      <c r="F4941" s="29" t="s">
        <v>14</v>
      </c>
      <c r="G4941" s="28">
        <v>79645</v>
      </c>
      <c r="H4941" s="29" t="s">
        <v>17</v>
      </c>
      <c r="I4941" s="28">
        <v>100</v>
      </c>
      <c r="J4941" s="29" t="s">
        <v>17</v>
      </c>
      <c r="K4941" s="29" t="s">
        <v>16</v>
      </c>
      <c r="L4941" s="29" t="str">
        <f>_xlfn.XLOOKUP($D4941,mapping!$B$2:$B$124,mapping!$A$2:$A$124,,0)</f>
        <v>Data Analyst</v>
      </c>
      <c r="M4941" s="29" t="str">
        <f>_xlfn.XLOOKUP($C4941,mapping!$J$2:$J$5,mapping!$K$2:$K$5,,0)</f>
        <v>Full-Time</v>
      </c>
      <c r="N4941" s="29" t="str">
        <f>_xlfn.XLOOKUP($B4941,mapping!$G$2:$G$5,mapping!$H$2:$H$5,,0)</f>
        <v>Mid-Level</v>
      </c>
      <c r="O4941" s="29" t="str">
        <f>_xlfn.XLOOKUP($J4941,mapping!$D$2:$D$56,mapping!$E$2:$E$56,,0)</f>
        <v>United States</v>
      </c>
      <c r="P4941" s="29" t="str">
        <f>_xlfn.XLOOKUP($K4941,mapping!$P$2:$P$4,mapping!$Q$2:$Q$4,,0)</f>
        <v>Medium</v>
      </c>
      <c r="Q4941" s="29" t="str">
        <f>_xlfn.XLOOKUP($I4941,mapping!$M$2:$M$4,mapping!$N$2:$N$4,,0)</f>
        <v>Remote</v>
      </c>
    </row>
    <row r="4942" spans="1:17" x14ac:dyDescent="0.25">
      <c r="A4942" s="28">
        <v>2023</v>
      </c>
      <c r="B4942" s="29" t="s">
        <v>11</v>
      </c>
      <c r="C4942" s="29" t="s">
        <v>12</v>
      </c>
      <c r="D4942" s="29" t="s">
        <v>13</v>
      </c>
      <c r="E4942" s="28">
        <v>150000</v>
      </c>
      <c r="F4942" s="29" t="s">
        <v>14</v>
      </c>
      <c r="G4942" s="28">
        <v>150000</v>
      </c>
      <c r="H4942" s="29" t="s">
        <v>17</v>
      </c>
      <c r="I4942" s="28">
        <v>0</v>
      </c>
      <c r="J4942" s="29" t="s">
        <v>17</v>
      </c>
      <c r="K4942" s="29" t="s">
        <v>16</v>
      </c>
      <c r="L4942" s="29" t="str">
        <f>_xlfn.XLOOKUP($D4942,mapping!$B$2:$B$124,mapping!$A$2:$A$124,,0)</f>
        <v>Data Analyst</v>
      </c>
      <c r="M4942" s="29" t="str">
        <f>_xlfn.XLOOKUP($C4942,mapping!$J$2:$J$5,mapping!$K$2:$K$5,,0)</f>
        <v>Full-Time</v>
      </c>
      <c r="N4942" s="29" t="str">
        <f>_xlfn.XLOOKUP($B4942,mapping!$G$2:$G$5,mapping!$H$2:$H$5,,0)</f>
        <v>Mid-Level</v>
      </c>
      <c r="O4942" s="29" t="str">
        <f>_xlfn.XLOOKUP($J4942,mapping!$D$2:$D$56,mapping!$E$2:$E$56,,0)</f>
        <v>United States</v>
      </c>
      <c r="P4942" s="29" t="str">
        <f>_xlfn.XLOOKUP($K4942,mapping!$P$2:$P$4,mapping!$Q$2:$Q$4,,0)</f>
        <v>Medium</v>
      </c>
      <c r="Q4942" s="29" t="str">
        <f>_xlfn.XLOOKUP($I4942,mapping!$M$2:$M$4,mapping!$N$2:$N$4,,0)</f>
        <v>On-site</v>
      </c>
    </row>
    <row r="4943" spans="1:17" x14ac:dyDescent="0.25">
      <c r="A4943" s="28">
        <v>2024</v>
      </c>
      <c r="B4943" s="29" t="s">
        <v>21</v>
      </c>
      <c r="C4943" s="29" t="s">
        <v>12</v>
      </c>
      <c r="D4943" s="29" t="s">
        <v>172</v>
      </c>
      <c r="E4943" s="28">
        <v>116500</v>
      </c>
      <c r="F4943" s="29" t="s">
        <v>14</v>
      </c>
      <c r="G4943" s="28">
        <v>116500</v>
      </c>
      <c r="H4943" s="29" t="s">
        <v>17</v>
      </c>
      <c r="I4943" s="28">
        <v>0</v>
      </c>
      <c r="J4943" s="29" t="s">
        <v>17</v>
      </c>
      <c r="K4943" s="29" t="s">
        <v>16</v>
      </c>
      <c r="L4943" s="29" t="str">
        <f>_xlfn.XLOOKUP($D4943,mapping!$B$2:$B$124,mapping!$A$2:$A$124,,0)</f>
        <v>Data Manager</v>
      </c>
      <c r="M4943" s="29" t="str">
        <f>_xlfn.XLOOKUP($C4943,mapping!$J$2:$J$5,mapping!$K$2:$K$5,,0)</f>
        <v>Full-Time</v>
      </c>
      <c r="N4943" s="29" t="str">
        <f>_xlfn.XLOOKUP($B4943,mapping!$G$2:$G$5,mapping!$H$2:$H$5,,0)</f>
        <v>Senior</v>
      </c>
      <c r="O4943" s="29" t="str">
        <f>_xlfn.XLOOKUP($J4943,mapping!$D$2:$D$56,mapping!$E$2:$E$56,,0)</f>
        <v>United States</v>
      </c>
      <c r="P4943" s="29" t="str">
        <f>_xlfn.XLOOKUP($K4943,mapping!$P$2:$P$4,mapping!$Q$2:$Q$4,,0)</f>
        <v>Medium</v>
      </c>
      <c r="Q4943" s="29" t="str">
        <f>_xlfn.XLOOKUP($I4943,mapping!$M$2:$M$4,mapping!$N$2:$N$4,,0)</f>
        <v>On-site</v>
      </c>
    </row>
    <row r="4944" spans="1:17" x14ac:dyDescent="0.25">
      <c r="A4944" s="28">
        <v>2023</v>
      </c>
      <c r="B4944" s="29" t="s">
        <v>21</v>
      </c>
      <c r="C4944" s="29" t="s">
        <v>12</v>
      </c>
      <c r="D4944" s="29" t="s">
        <v>22</v>
      </c>
      <c r="E4944" s="28">
        <v>239000</v>
      </c>
      <c r="F4944" s="29" t="s">
        <v>14</v>
      </c>
      <c r="G4944" s="28">
        <v>239000</v>
      </c>
      <c r="H4944" s="29" t="s">
        <v>17</v>
      </c>
      <c r="I4944" s="28">
        <v>0</v>
      </c>
      <c r="J4944" s="29" t="s">
        <v>17</v>
      </c>
      <c r="K4944" s="29" t="s">
        <v>33</v>
      </c>
      <c r="L4944" s="29" t="str">
        <f>_xlfn.XLOOKUP($D4944,mapping!$B$2:$B$124,mapping!$A$2:$A$124,,0)</f>
        <v>Data Scientist</v>
      </c>
      <c r="M4944" s="29" t="str">
        <f>_xlfn.XLOOKUP($C4944,mapping!$J$2:$J$5,mapping!$K$2:$K$5,,0)</f>
        <v>Full-Time</v>
      </c>
      <c r="N4944" s="29" t="str">
        <f>_xlfn.XLOOKUP($B4944,mapping!$G$2:$G$5,mapping!$H$2:$H$5,,0)</f>
        <v>Senior</v>
      </c>
      <c r="O4944" s="29" t="str">
        <f>_xlfn.XLOOKUP($J4944,mapping!$D$2:$D$56,mapping!$E$2:$E$56,,0)</f>
        <v>United States</v>
      </c>
      <c r="P4944" s="29" t="str">
        <f>_xlfn.XLOOKUP($K4944,mapping!$P$2:$P$4,mapping!$Q$2:$Q$4,,0)</f>
        <v>Large</v>
      </c>
      <c r="Q4944" s="29" t="str">
        <f>_xlfn.XLOOKUP($I4944,mapping!$M$2:$M$4,mapping!$N$2:$N$4,,0)</f>
        <v>On-site</v>
      </c>
    </row>
    <row r="4945" spans="1:17" x14ac:dyDescent="0.25">
      <c r="A4945" s="28">
        <v>2024</v>
      </c>
      <c r="B4945" s="29" t="s">
        <v>11</v>
      </c>
      <c r="C4945" s="29" t="s">
        <v>12</v>
      </c>
      <c r="D4945" s="29" t="s">
        <v>22</v>
      </c>
      <c r="E4945" s="28">
        <v>172200</v>
      </c>
      <c r="F4945" s="29" t="s">
        <v>14</v>
      </c>
      <c r="G4945" s="28">
        <v>172200</v>
      </c>
      <c r="H4945" s="29" t="s">
        <v>17</v>
      </c>
      <c r="I4945" s="28">
        <v>100</v>
      </c>
      <c r="J4945" s="29" t="s">
        <v>17</v>
      </c>
      <c r="K4945" s="29" t="s">
        <v>16</v>
      </c>
      <c r="L4945" s="29" t="str">
        <f>_xlfn.XLOOKUP($D4945,mapping!$B$2:$B$124,mapping!$A$2:$A$124,,0)</f>
        <v>Data Scientist</v>
      </c>
      <c r="M4945" s="29" t="str">
        <f>_xlfn.XLOOKUP($C4945,mapping!$J$2:$J$5,mapping!$K$2:$K$5,,0)</f>
        <v>Full-Time</v>
      </c>
      <c r="N4945" s="29" t="str">
        <f>_xlfn.XLOOKUP($B4945,mapping!$G$2:$G$5,mapping!$H$2:$H$5,,0)</f>
        <v>Mid-Level</v>
      </c>
      <c r="O4945" s="29" t="str">
        <f>_xlfn.XLOOKUP($J4945,mapping!$D$2:$D$56,mapping!$E$2:$E$56,,0)</f>
        <v>United States</v>
      </c>
      <c r="P4945" s="29" t="str">
        <f>_xlfn.XLOOKUP($K4945,mapping!$P$2:$P$4,mapping!$Q$2:$Q$4,,0)</f>
        <v>Medium</v>
      </c>
      <c r="Q4945" s="29" t="str">
        <f>_xlfn.XLOOKUP($I4945,mapping!$M$2:$M$4,mapping!$N$2:$N$4,,0)</f>
        <v>Remote</v>
      </c>
    </row>
    <row r="4946" spans="1:17" x14ac:dyDescent="0.25">
      <c r="A4946" s="28">
        <v>2023</v>
      </c>
      <c r="B4946" s="29" t="s">
        <v>21</v>
      </c>
      <c r="C4946" s="29" t="s">
        <v>12</v>
      </c>
      <c r="D4946" s="29" t="s">
        <v>13</v>
      </c>
      <c r="E4946" s="28">
        <v>36000</v>
      </c>
      <c r="F4946" s="29" t="s">
        <v>19</v>
      </c>
      <c r="G4946" s="28">
        <v>38868</v>
      </c>
      <c r="H4946" s="29" t="s">
        <v>145</v>
      </c>
      <c r="I4946" s="28">
        <v>0</v>
      </c>
      <c r="J4946" s="29" t="s">
        <v>145</v>
      </c>
      <c r="K4946" s="29" t="s">
        <v>16</v>
      </c>
      <c r="L4946" s="29" t="str">
        <f>_xlfn.XLOOKUP($D4946,mapping!$B$2:$B$124,mapping!$A$2:$A$124,,0)</f>
        <v>Data Analyst</v>
      </c>
      <c r="M4946" s="29" t="str">
        <f>_xlfn.XLOOKUP($C4946,mapping!$J$2:$J$5,mapping!$K$2:$K$5,,0)</f>
        <v>Full-Time</v>
      </c>
      <c r="N4946" s="29" t="str">
        <f>_xlfn.XLOOKUP($B4946,mapping!$G$2:$G$5,mapping!$H$2:$H$5,,0)</f>
        <v>Senior</v>
      </c>
      <c r="O4946" s="29" t="str">
        <f>_xlfn.XLOOKUP($J4946,mapping!$D$2:$D$56,mapping!$E$2:$E$56,,0)</f>
        <v>Estonia</v>
      </c>
      <c r="P4946" s="29" t="str">
        <f>_xlfn.XLOOKUP($K4946,mapping!$P$2:$P$4,mapping!$Q$2:$Q$4,,0)</f>
        <v>Medium</v>
      </c>
      <c r="Q4946" s="29" t="str">
        <f>_xlfn.XLOOKUP($I4946,mapping!$M$2:$M$4,mapping!$N$2:$N$4,,0)</f>
        <v>On-site</v>
      </c>
    </row>
    <row r="4947" spans="1:17" x14ac:dyDescent="0.25">
      <c r="A4947" s="28">
        <v>2024</v>
      </c>
      <c r="B4947" s="29" t="s">
        <v>21</v>
      </c>
      <c r="C4947" s="29" t="s">
        <v>12</v>
      </c>
      <c r="D4947" s="29" t="s">
        <v>18</v>
      </c>
      <c r="E4947" s="28">
        <v>220067</v>
      </c>
      <c r="F4947" s="29" t="s">
        <v>14</v>
      </c>
      <c r="G4947" s="28">
        <v>220067</v>
      </c>
      <c r="H4947" s="29" t="s">
        <v>17</v>
      </c>
      <c r="I4947" s="28">
        <v>100</v>
      </c>
      <c r="J4947" s="29" t="s">
        <v>17</v>
      </c>
      <c r="K4947" s="29" t="s">
        <v>16</v>
      </c>
      <c r="L4947" s="29" t="str">
        <f>_xlfn.XLOOKUP($D4947,mapping!$B$2:$B$124,mapping!$A$2:$A$124,,0)</f>
        <v>Machine Learning Engineer</v>
      </c>
      <c r="M4947" s="29" t="str">
        <f>_xlfn.XLOOKUP($C4947,mapping!$J$2:$J$5,mapping!$K$2:$K$5,,0)</f>
        <v>Full-Time</v>
      </c>
      <c r="N4947" s="29" t="str">
        <f>_xlfn.XLOOKUP($B4947,mapping!$G$2:$G$5,mapping!$H$2:$H$5,,0)</f>
        <v>Senior</v>
      </c>
      <c r="O4947" s="29" t="str">
        <f>_xlfn.XLOOKUP($J4947,mapping!$D$2:$D$56,mapping!$E$2:$E$56,,0)</f>
        <v>United States</v>
      </c>
      <c r="P4947" s="29" t="str">
        <f>_xlfn.XLOOKUP($K4947,mapping!$P$2:$P$4,mapping!$Q$2:$Q$4,,0)</f>
        <v>Medium</v>
      </c>
      <c r="Q4947" s="29" t="str">
        <f>_xlfn.XLOOKUP($I4947,mapping!$M$2:$M$4,mapping!$N$2:$N$4,,0)</f>
        <v>Remote</v>
      </c>
    </row>
    <row r="4948" spans="1:17" x14ac:dyDescent="0.25">
      <c r="A4948" s="28">
        <v>2023</v>
      </c>
      <c r="B4948" s="29" t="s">
        <v>21</v>
      </c>
      <c r="C4948" s="29" t="s">
        <v>12</v>
      </c>
      <c r="D4948" s="29" t="s">
        <v>39</v>
      </c>
      <c r="E4948" s="28">
        <v>208450</v>
      </c>
      <c r="F4948" s="29" t="s">
        <v>14</v>
      </c>
      <c r="G4948" s="28">
        <v>208450</v>
      </c>
      <c r="H4948" s="29" t="s">
        <v>17</v>
      </c>
      <c r="I4948" s="28">
        <v>0</v>
      </c>
      <c r="J4948" s="29" t="s">
        <v>17</v>
      </c>
      <c r="K4948" s="29" t="s">
        <v>16</v>
      </c>
      <c r="L4948" s="29" t="str">
        <f>_xlfn.XLOOKUP($D4948,mapping!$B$2:$B$124,mapping!$A$2:$A$124,,0)</f>
        <v>Machine Learning Engineer</v>
      </c>
      <c r="M4948" s="29" t="str">
        <f>_xlfn.XLOOKUP($C4948,mapping!$J$2:$J$5,mapping!$K$2:$K$5,,0)</f>
        <v>Full-Time</v>
      </c>
      <c r="N4948" s="29" t="str">
        <f>_xlfn.XLOOKUP($B4948,mapping!$G$2:$G$5,mapping!$H$2:$H$5,,0)</f>
        <v>Senior</v>
      </c>
      <c r="O4948" s="29" t="str">
        <f>_xlfn.XLOOKUP($J4948,mapping!$D$2:$D$56,mapping!$E$2:$E$56,,0)</f>
        <v>United States</v>
      </c>
      <c r="P4948" s="29" t="str">
        <f>_xlfn.XLOOKUP($K4948,mapping!$P$2:$P$4,mapping!$Q$2:$Q$4,,0)</f>
        <v>Medium</v>
      </c>
      <c r="Q4948" s="29" t="str">
        <f>_xlfn.XLOOKUP($I4948,mapping!$M$2:$M$4,mapping!$N$2:$N$4,,0)</f>
        <v>On-site</v>
      </c>
    </row>
    <row r="4949" spans="1:17" x14ac:dyDescent="0.25">
      <c r="A4949" s="28">
        <v>2023</v>
      </c>
      <c r="B4949" s="29" t="s">
        <v>11</v>
      </c>
      <c r="C4949" s="29" t="s">
        <v>12</v>
      </c>
      <c r="D4949" s="29" t="s">
        <v>40</v>
      </c>
      <c r="E4949" s="28">
        <v>119000</v>
      </c>
      <c r="F4949" s="29" t="s">
        <v>14</v>
      </c>
      <c r="G4949" s="28">
        <v>119000</v>
      </c>
      <c r="H4949" s="29" t="s">
        <v>17</v>
      </c>
      <c r="I4949" s="28">
        <v>0</v>
      </c>
      <c r="J4949" s="29" t="s">
        <v>17</v>
      </c>
      <c r="K4949" s="29" t="s">
        <v>16</v>
      </c>
      <c r="L4949" s="29" t="str">
        <f>_xlfn.XLOOKUP($D4949,mapping!$B$2:$B$124,mapping!$A$2:$A$124,,0)</f>
        <v>Business Intelligence</v>
      </c>
      <c r="M4949" s="29" t="str">
        <f>_xlfn.XLOOKUP($C4949,mapping!$J$2:$J$5,mapping!$K$2:$K$5,,0)</f>
        <v>Full-Time</v>
      </c>
      <c r="N4949" s="29" t="str">
        <f>_xlfn.XLOOKUP($B4949,mapping!$G$2:$G$5,mapping!$H$2:$H$5,,0)</f>
        <v>Mid-Level</v>
      </c>
      <c r="O4949" s="29" t="str">
        <f>_xlfn.XLOOKUP($J4949,mapping!$D$2:$D$56,mapping!$E$2:$E$56,,0)</f>
        <v>United States</v>
      </c>
      <c r="P4949" s="29" t="str">
        <f>_xlfn.XLOOKUP($K4949,mapping!$P$2:$P$4,mapping!$Q$2:$Q$4,,0)</f>
        <v>Medium</v>
      </c>
      <c r="Q4949" s="29" t="str">
        <f>_xlfn.XLOOKUP($I4949,mapping!$M$2:$M$4,mapping!$N$2:$N$4,,0)</f>
        <v>On-site</v>
      </c>
    </row>
    <row r="4950" spans="1:17" x14ac:dyDescent="0.25">
      <c r="A4950" s="28">
        <v>2023</v>
      </c>
      <c r="B4950" s="29" t="s">
        <v>21</v>
      </c>
      <c r="C4950" s="29" t="s">
        <v>12</v>
      </c>
      <c r="D4950" s="29" t="s">
        <v>13</v>
      </c>
      <c r="E4950" s="28">
        <v>105000</v>
      </c>
      <c r="F4950" s="29" t="s">
        <v>14</v>
      </c>
      <c r="G4950" s="28">
        <v>105000</v>
      </c>
      <c r="H4950" s="29" t="s">
        <v>17</v>
      </c>
      <c r="I4950" s="28">
        <v>100</v>
      </c>
      <c r="J4950" s="29" t="s">
        <v>17</v>
      </c>
      <c r="K4950" s="29" t="s">
        <v>16</v>
      </c>
      <c r="L4950" s="29" t="str">
        <f>_xlfn.XLOOKUP($D4950,mapping!$B$2:$B$124,mapping!$A$2:$A$124,,0)</f>
        <v>Data Analyst</v>
      </c>
      <c r="M4950" s="29" t="str">
        <f>_xlfn.XLOOKUP($C4950,mapping!$J$2:$J$5,mapping!$K$2:$K$5,,0)</f>
        <v>Full-Time</v>
      </c>
      <c r="N4950" s="29" t="str">
        <f>_xlfn.XLOOKUP($B4950,mapping!$G$2:$G$5,mapping!$H$2:$H$5,,0)</f>
        <v>Senior</v>
      </c>
      <c r="O4950" s="29" t="str">
        <f>_xlfn.XLOOKUP($J4950,mapping!$D$2:$D$56,mapping!$E$2:$E$56,,0)</f>
        <v>United States</v>
      </c>
      <c r="P4950" s="29" t="str">
        <f>_xlfn.XLOOKUP($K4950,mapping!$P$2:$P$4,mapping!$Q$2:$Q$4,,0)</f>
        <v>Medium</v>
      </c>
      <c r="Q4950" s="29" t="str">
        <f>_xlfn.XLOOKUP($I4950,mapping!$M$2:$M$4,mapping!$N$2:$N$4,,0)</f>
        <v>Remote</v>
      </c>
    </row>
    <row r="4951" spans="1:17" x14ac:dyDescent="0.25">
      <c r="A4951" s="28">
        <v>2023</v>
      </c>
      <c r="B4951" s="29" t="s">
        <v>21</v>
      </c>
      <c r="C4951" s="29" t="s">
        <v>12</v>
      </c>
      <c r="D4951" s="29" t="s">
        <v>18</v>
      </c>
      <c r="E4951" s="28">
        <v>311000</v>
      </c>
      <c r="F4951" s="29" t="s">
        <v>14</v>
      </c>
      <c r="G4951" s="28">
        <v>311000</v>
      </c>
      <c r="H4951" s="29" t="s">
        <v>17</v>
      </c>
      <c r="I4951" s="28">
        <v>0</v>
      </c>
      <c r="J4951" s="29" t="s">
        <v>17</v>
      </c>
      <c r="K4951" s="29" t="s">
        <v>16</v>
      </c>
      <c r="L4951" s="29" t="str">
        <f>_xlfn.XLOOKUP($D4951,mapping!$B$2:$B$124,mapping!$A$2:$A$124,,0)</f>
        <v>Machine Learning Engineer</v>
      </c>
      <c r="M4951" s="29" t="str">
        <f>_xlfn.XLOOKUP($C4951,mapping!$J$2:$J$5,mapping!$K$2:$K$5,,0)</f>
        <v>Full-Time</v>
      </c>
      <c r="N4951" s="29" t="str">
        <f>_xlfn.XLOOKUP($B4951,mapping!$G$2:$G$5,mapping!$H$2:$H$5,,0)</f>
        <v>Senior</v>
      </c>
      <c r="O4951" s="29" t="str">
        <f>_xlfn.XLOOKUP($J4951,mapping!$D$2:$D$56,mapping!$E$2:$E$56,,0)</f>
        <v>United States</v>
      </c>
      <c r="P4951" s="29" t="str">
        <f>_xlfn.XLOOKUP($K4951,mapping!$P$2:$P$4,mapping!$Q$2:$Q$4,,0)</f>
        <v>Medium</v>
      </c>
      <c r="Q4951" s="29" t="str">
        <f>_xlfn.XLOOKUP($I4951,mapping!$M$2:$M$4,mapping!$N$2:$N$4,,0)</f>
        <v>On-site</v>
      </c>
    </row>
    <row r="4952" spans="1:17" x14ac:dyDescent="0.25">
      <c r="A4952" s="28">
        <v>2023</v>
      </c>
      <c r="B4952" s="29" t="s">
        <v>11</v>
      </c>
      <c r="C4952" s="29" t="s">
        <v>12</v>
      </c>
      <c r="D4952" s="29" t="s">
        <v>85</v>
      </c>
      <c r="E4952" s="28">
        <v>85000</v>
      </c>
      <c r="F4952" s="29" t="s">
        <v>27</v>
      </c>
      <c r="G4952" s="28">
        <v>104584</v>
      </c>
      <c r="H4952" s="29" t="s">
        <v>28</v>
      </c>
      <c r="I4952" s="28">
        <v>0</v>
      </c>
      <c r="J4952" s="29" t="s">
        <v>28</v>
      </c>
      <c r="K4952" s="29" t="s">
        <v>16</v>
      </c>
      <c r="L4952" s="29" t="str">
        <f>_xlfn.XLOOKUP($D4952,mapping!$B$2:$B$124,mapping!$A$2:$A$124,,0)</f>
        <v>Data Analyst</v>
      </c>
      <c r="M4952" s="29" t="str">
        <f>_xlfn.XLOOKUP($C4952,mapping!$J$2:$J$5,mapping!$K$2:$K$5,,0)</f>
        <v>Full-Time</v>
      </c>
      <c r="N4952" s="29" t="str">
        <f>_xlfn.XLOOKUP($B4952,mapping!$G$2:$G$5,mapping!$H$2:$H$5,,0)</f>
        <v>Mid-Level</v>
      </c>
      <c r="O4952" s="29" t="str">
        <f>_xlfn.XLOOKUP($J4952,mapping!$D$2:$D$56,mapping!$E$2:$E$56,,0)</f>
        <v>United Kingdom</v>
      </c>
      <c r="P4952" s="29" t="str">
        <f>_xlfn.XLOOKUP($K4952,mapping!$P$2:$P$4,mapping!$Q$2:$Q$4,,0)</f>
        <v>Medium</v>
      </c>
      <c r="Q4952" s="29" t="str">
        <f>_xlfn.XLOOKUP($I4952,mapping!$M$2:$M$4,mapping!$N$2:$N$4,,0)</f>
        <v>On-site</v>
      </c>
    </row>
    <row r="4953" spans="1:17" x14ac:dyDescent="0.25">
      <c r="A4953" s="28">
        <v>2023</v>
      </c>
      <c r="B4953" s="29" t="s">
        <v>21</v>
      </c>
      <c r="C4953" s="29" t="s">
        <v>12</v>
      </c>
      <c r="D4953" s="29" t="s">
        <v>13</v>
      </c>
      <c r="E4953" s="28">
        <v>142000</v>
      </c>
      <c r="F4953" s="29" t="s">
        <v>14</v>
      </c>
      <c r="G4953" s="28">
        <v>142000</v>
      </c>
      <c r="H4953" s="29" t="s">
        <v>17</v>
      </c>
      <c r="I4953" s="28">
        <v>100</v>
      </c>
      <c r="J4953" s="29" t="s">
        <v>17</v>
      </c>
      <c r="K4953" s="29" t="s">
        <v>16</v>
      </c>
      <c r="L4953" s="29" t="str">
        <f>_xlfn.XLOOKUP($D4953,mapping!$B$2:$B$124,mapping!$A$2:$A$124,,0)</f>
        <v>Data Analyst</v>
      </c>
      <c r="M4953" s="29" t="str">
        <f>_xlfn.XLOOKUP($C4953,mapping!$J$2:$J$5,mapping!$K$2:$K$5,,0)</f>
        <v>Full-Time</v>
      </c>
      <c r="N4953" s="29" t="str">
        <f>_xlfn.XLOOKUP($B4953,mapping!$G$2:$G$5,mapping!$H$2:$H$5,,0)</f>
        <v>Senior</v>
      </c>
      <c r="O4953" s="29" t="str">
        <f>_xlfn.XLOOKUP($J4953,mapping!$D$2:$D$56,mapping!$E$2:$E$56,,0)</f>
        <v>United States</v>
      </c>
      <c r="P4953" s="29" t="str">
        <f>_xlfn.XLOOKUP($K4953,mapping!$P$2:$P$4,mapping!$Q$2:$Q$4,,0)</f>
        <v>Medium</v>
      </c>
      <c r="Q4953" s="29" t="str">
        <f>_xlfn.XLOOKUP($I4953,mapping!$M$2:$M$4,mapping!$N$2:$N$4,,0)</f>
        <v>Remote</v>
      </c>
    </row>
    <row r="4954" spans="1:17" x14ac:dyDescent="0.25">
      <c r="A4954" s="28">
        <v>2023</v>
      </c>
      <c r="B4954" s="29" t="s">
        <v>21</v>
      </c>
      <c r="C4954" s="29" t="s">
        <v>12</v>
      </c>
      <c r="D4954" s="29" t="s">
        <v>26</v>
      </c>
      <c r="E4954" s="28">
        <v>192000</v>
      </c>
      <c r="F4954" s="29" t="s">
        <v>14</v>
      </c>
      <c r="G4954" s="28">
        <v>192000</v>
      </c>
      <c r="H4954" s="29" t="s">
        <v>17</v>
      </c>
      <c r="I4954" s="28">
        <v>0</v>
      </c>
      <c r="J4954" s="29" t="s">
        <v>17</v>
      </c>
      <c r="K4954" s="29" t="s">
        <v>16</v>
      </c>
      <c r="L4954" s="29" t="str">
        <f>_xlfn.XLOOKUP($D4954,mapping!$B$2:$B$124,mapping!$A$2:$A$124,,0)</f>
        <v>Data Engineer</v>
      </c>
      <c r="M4954" s="29" t="str">
        <f>_xlfn.XLOOKUP($C4954,mapping!$J$2:$J$5,mapping!$K$2:$K$5,,0)</f>
        <v>Full-Time</v>
      </c>
      <c r="N4954" s="29" t="str">
        <f>_xlfn.XLOOKUP($B4954,mapping!$G$2:$G$5,mapping!$H$2:$H$5,,0)</f>
        <v>Senior</v>
      </c>
      <c r="O4954" s="29" t="str">
        <f>_xlfn.XLOOKUP($J4954,mapping!$D$2:$D$56,mapping!$E$2:$E$56,,0)</f>
        <v>United States</v>
      </c>
      <c r="P4954" s="29" t="str">
        <f>_xlfn.XLOOKUP($K4954,mapping!$P$2:$P$4,mapping!$Q$2:$Q$4,,0)</f>
        <v>Medium</v>
      </c>
      <c r="Q4954" s="29" t="str">
        <f>_xlfn.XLOOKUP($I4954,mapping!$M$2:$M$4,mapping!$N$2:$N$4,,0)</f>
        <v>On-site</v>
      </c>
    </row>
    <row r="4955" spans="1:17" x14ac:dyDescent="0.25">
      <c r="A4955" s="28">
        <v>2023</v>
      </c>
      <c r="B4955" s="29" t="s">
        <v>11</v>
      </c>
      <c r="C4955" s="29" t="s">
        <v>12</v>
      </c>
      <c r="D4955" s="29" t="s">
        <v>72</v>
      </c>
      <c r="E4955" s="28">
        <v>115500</v>
      </c>
      <c r="F4955" s="29" t="s">
        <v>14</v>
      </c>
      <c r="G4955" s="28">
        <v>115500</v>
      </c>
      <c r="H4955" s="29" t="s">
        <v>17</v>
      </c>
      <c r="I4955" s="28">
        <v>0</v>
      </c>
      <c r="J4955" s="29" t="s">
        <v>17</v>
      </c>
      <c r="K4955" s="29" t="s">
        <v>16</v>
      </c>
      <c r="L4955" s="29" t="str">
        <f>_xlfn.XLOOKUP($D4955,mapping!$B$2:$B$124,mapping!$A$2:$A$124,,0)</f>
        <v>Data Manager</v>
      </c>
      <c r="M4955" s="29" t="str">
        <f>_xlfn.XLOOKUP($C4955,mapping!$J$2:$J$5,mapping!$K$2:$K$5,,0)</f>
        <v>Full-Time</v>
      </c>
      <c r="N4955" s="29" t="str">
        <f>_xlfn.XLOOKUP($B4955,mapping!$G$2:$G$5,mapping!$H$2:$H$5,,0)</f>
        <v>Mid-Level</v>
      </c>
      <c r="O4955" s="29" t="str">
        <f>_xlfn.XLOOKUP($J4955,mapping!$D$2:$D$56,mapping!$E$2:$E$56,,0)</f>
        <v>United States</v>
      </c>
      <c r="P4955" s="29" t="str">
        <f>_xlfn.XLOOKUP($K4955,mapping!$P$2:$P$4,mapping!$Q$2:$Q$4,,0)</f>
        <v>Medium</v>
      </c>
      <c r="Q4955" s="29" t="str">
        <f>_xlfn.XLOOKUP($I4955,mapping!$M$2:$M$4,mapping!$N$2:$N$4,,0)</f>
        <v>On-site</v>
      </c>
    </row>
    <row r="4956" spans="1:17" x14ac:dyDescent="0.25">
      <c r="A4956" s="28">
        <v>2021</v>
      </c>
      <c r="B4956" s="29" t="s">
        <v>21</v>
      </c>
      <c r="C4956" s="29" t="s">
        <v>12</v>
      </c>
      <c r="D4956" s="29" t="s">
        <v>168</v>
      </c>
      <c r="E4956" s="28">
        <v>67000</v>
      </c>
      <c r="F4956" s="29" t="s">
        <v>19</v>
      </c>
      <c r="G4956" s="28">
        <v>79197</v>
      </c>
      <c r="H4956" s="29" t="s">
        <v>36</v>
      </c>
      <c r="I4956" s="28">
        <v>100</v>
      </c>
      <c r="J4956" s="29" t="s">
        <v>36</v>
      </c>
      <c r="K4956" s="29" t="s">
        <v>33</v>
      </c>
      <c r="L4956" s="29" t="str">
        <f>_xlfn.XLOOKUP($D4956,mapping!$B$2:$B$124,mapping!$A$2:$A$124,,0)</f>
        <v>Analytics Engineer</v>
      </c>
      <c r="M4956" s="29" t="str">
        <f>_xlfn.XLOOKUP($C4956,mapping!$J$2:$J$5,mapping!$K$2:$K$5,,0)</f>
        <v>Full-Time</v>
      </c>
      <c r="N4956" s="29" t="str">
        <f>_xlfn.XLOOKUP($B4956,mapping!$G$2:$G$5,mapping!$H$2:$H$5,,0)</f>
        <v>Senior</v>
      </c>
      <c r="O4956" s="29" t="str">
        <f>_xlfn.XLOOKUP($J4956,mapping!$D$2:$D$56,mapping!$E$2:$E$56,,0)</f>
        <v>Germany</v>
      </c>
      <c r="P4956" s="29" t="str">
        <f>_xlfn.XLOOKUP($K4956,mapping!$P$2:$P$4,mapping!$Q$2:$Q$4,,0)</f>
        <v>Large</v>
      </c>
      <c r="Q4956" s="29" t="str">
        <f>_xlfn.XLOOKUP($I4956,mapping!$M$2:$M$4,mapping!$N$2:$N$4,,0)</f>
        <v>Remote</v>
      </c>
    </row>
    <row r="4957" spans="1:17" x14ac:dyDescent="0.25">
      <c r="A4957" s="28">
        <v>2023</v>
      </c>
      <c r="B4957" s="29" t="s">
        <v>21</v>
      </c>
      <c r="C4957" s="29" t="s">
        <v>12</v>
      </c>
      <c r="D4957" s="29" t="s">
        <v>22</v>
      </c>
      <c r="E4957" s="28">
        <v>38000</v>
      </c>
      <c r="F4957" s="29" t="s">
        <v>19</v>
      </c>
      <c r="G4957" s="28">
        <v>41027</v>
      </c>
      <c r="H4957" s="29" t="s">
        <v>42</v>
      </c>
      <c r="I4957" s="28">
        <v>0</v>
      </c>
      <c r="J4957" s="29" t="s">
        <v>42</v>
      </c>
      <c r="K4957" s="29" t="s">
        <v>16</v>
      </c>
      <c r="L4957" s="29" t="str">
        <f>_xlfn.XLOOKUP($D4957,mapping!$B$2:$B$124,mapping!$A$2:$A$124,,0)</f>
        <v>Data Scientist</v>
      </c>
      <c r="M4957" s="29" t="str">
        <f>_xlfn.XLOOKUP($C4957,mapping!$J$2:$J$5,mapping!$K$2:$K$5,,0)</f>
        <v>Full-Time</v>
      </c>
      <c r="N4957" s="29" t="str">
        <f>_xlfn.XLOOKUP($B4957,mapping!$G$2:$G$5,mapping!$H$2:$H$5,,0)</f>
        <v>Senior</v>
      </c>
      <c r="O4957" s="29" t="str">
        <f>_xlfn.XLOOKUP($J4957,mapping!$D$2:$D$56,mapping!$E$2:$E$56,,0)</f>
        <v>Spain</v>
      </c>
      <c r="P4957" s="29" t="str">
        <f>_xlfn.XLOOKUP($K4957,mapping!$P$2:$P$4,mapping!$Q$2:$Q$4,,0)</f>
        <v>Medium</v>
      </c>
      <c r="Q4957" s="29" t="str">
        <f>_xlfn.XLOOKUP($I4957,mapping!$M$2:$M$4,mapping!$N$2:$N$4,,0)</f>
        <v>On-site</v>
      </c>
    </row>
    <row r="4958" spans="1:17" x14ac:dyDescent="0.25">
      <c r="A4958" s="28">
        <v>2023</v>
      </c>
      <c r="B4958" s="29" t="s">
        <v>21</v>
      </c>
      <c r="C4958" s="29" t="s">
        <v>12</v>
      </c>
      <c r="D4958" s="29" t="s">
        <v>26</v>
      </c>
      <c r="E4958" s="28">
        <v>190000</v>
      </c>
      <c r="F4958" s="29" t="s">
        <v>14</v>
      </c>
      <c r="G4958" s="28">
        <v>190000</v>
      </c>
      <c r="H4958" s="29" t="s">
        <v>17</v>
      </c>
      <c r="I4958" s="28">
        <v>100</v>
      </c>
      <c r="J4958" s="29" t="s">
        <v>17</v>
      </c>
      <c r="K4958" s="29" t="s">
        <v>16</v>
      </c>
      <c r="L4958" s="29" t="str">
        <f>_xlfn.XLOOKUP($D4958,mapping!$B$2:$B$124,mapping!$A$2:$A$124,,0)</f>
        <v>Data Engineer</v>
      </c>
      <c r="M4958" s="29" t="str">
        <f>_xlfn.XLOOKUP($C4958,mapping!$J$2:$J$5,mapping!$K$2:$K$5,,0)</f>
        <v>Full-Time</v>
      </c>
      <c r="N4958" s="29" t="str">
        <f>_xlfn.XLOOKUP($B4958,mapping!$G$2:$G$5,mapping!$H$2:$H$5,,0)</f>
        <v>Senior</v>
      </c>
      <c r="O4958" s="29" t="str">
        <f>_xlfn.XLOOKUP($J4958,mapping!$D$2:$D$56,mapping!$E$2:$E$56,,0)</f>
        <v>United States</v>
      </c>
      <c r="P4958" s="29" t="str">
        <f>_xlfn.XLOOKUP($K4958,mapping!$P$2:$P$4,mapping!$Q$2:$Q$4,,0)</f>
        <v>Medium</v>
      </c>
      <c r="Q4958" s="29" t="str">
        <f>_xlfn.XLOOKUP($I4958,mapping!$M$2:$M$4,mapping!$N$2:$N$4,,0)</f>
        <v>Remote</v>
      </c>
    </row>
    <row r="4959" spans="1:17" x14ac:dyDescent="0.25">
      <c r="A4959" s="28">
        <v>2023</v>
      </c>
      <c r="B4959" s="29" t="s">
        <v>11</v>
      </c>
      <c r="C4959" s="29" t="s">
        <v>12</v>
      </c>
      <c r="D4959" s="29" t="s">
        <v>26</v>
      </c>
      <c r="E4959" s="28">
        <v>150000</v>
      </c>
      <c r="F4959" s="29" t="s">
        <v>14</v>
      </c>
      <c r="G4959" s="28">
        <v>150000</v>
      </c>
      <c r="H4959" s="29" t="s">
        <v>17</v>
      </c>
      <c r="I4959" s="28">
        <v>0</v>
      </c>
      <c r="J4959" s="29" t="s">
        <v>17</v>
      </c>
      <c r="K4959" s="29" t="s">
        <v>16</v>
      </c>
      <c r="L4959" s="29" t="str">
        <f>_xlfn.XLOOKUP($D4959,mapping!$B$2:$B$124,mapping!$A$2:$A$124,,0)</f>
        <v>Data Engineer</v>
      </c>
      <c r="M4959" s="29" t="str">
        <f>_xlfn.XLOOKUP($C4959,mapping!$J$2:$J$5,mapping!$K$2:$K$5,,0)</f>
        <v>Full-Time</v>
      </c>
      <c r="N4959" s="29" t="str">
        <f>_xlfn.XLOOKUP($B4959,mapping!$G$2:$G$5,mapping!$H$2:$H$5,,0)</f>
        <v>Mid-Level</v>
      </c>
      <c r="O4959" s="29" t="str">
        <f>_xlfn.XLOOKUP($J4959,mapping!$D$2:$D$56,mapping!$E$2:$E$56,,0)</f>
        <v>United States</v>
      </c>
      <c r="P4959" s="29" t="str">
        <f>_xlfn.XLOOKUP($K4959,mapping!$P$2:$P$4,mapping!$Q$2:$Q$4,,0)</f>
        <v>Medium</v>
      </c>
      <c r="Q4959" s="29" t="str">
        <f>_xlfn.XLOOKUP($I4959,mapping!$M$2:$M$4,mapping!$N$2:$N$4,,0)</f>
        <v>On-site</v>
      </c>
    </row>
    <row r="4960" spans="1:17" x14ac:dyDescent="0.25">
      <c r="A4960" s="28">
        <v>2024</v>
      </c>
      <c r="B4960" s="29" t="s">
        <v>21</v>
      </c>
      <c r="C4960" s="29" t="s">
        <v>12</v>
      </c>
      <c r="D4960" s="29" t="s">
        <v>18</v>
      </c>
      <c r="E4960" s="28">
        <v>257000</v>
      </c>
      <c r="F4960" s="29" t="s">
        <v>14</v>
      </c>
      <c r="G4960" s="28">
        <v>257000</v>
      </c>
      <c r="H4960" s="29" t="s">
        <v>17</v>
      </c>
      <c r="I4960" s="28">
        <v>0</v>
      </c>
      <c r="J4960" s="29" t="s">
        <v>17</v>
      </c>
      <c r="K4960" s="29" t="s">
        <v>16</v>
      </c>
      <c r="L4960" s="29" t="str">
        <f>_xlfn.XLOOKUP($D4960,mapping!$B$2:$B$124,mapping!$A$2:$A$124,,0)</f>
        <v>Machine Learning Engineer</v>
      </c>
      <c r="M4960" s="29" t="str">
        <f>_xlfn.XLOOKUP($C4960,mapping!$J$2:$J$5,mapping!$K$2:$K$5,,0)</f>
        <v>Full-Time</v>
      </c>
      <c r="N4960" s="29" t="str">
        <f>_xlfn.XLOOKUP($B4960,mapping!$G$2:$G$5,mapping!$H$2:$H$5,,0)</f>
        <v>Senior</v>
      </c>
      <c r="O4960" s="29" t="str">
        <f>_xlfn.XLOOKUP($J4960,mapping!$D$2:$D$56,mapping!$E$2:$E$56,,0)</f>
        <v>United States</v>
      </c>
      <c r="P4960" s="29" t="str">
        <f>_xlfn.XLOOKUP($K4960,mapping!$P$2:$P$4,mapping!$Q$2:$Q$4,,0)</f>
        <v>Medium</v>
      </c>
      <c r="Q4960" s="29" t="str">
        <f>_xlfn.XLOOKUP($I4960,mapping!$M$2:$M$4,mapping!$N$2:$N$4,,0)</f>
        <v>On-site</v>
      </c>
    </row>
    <row r="4961" spans="1:17" x14ac:dyDescent="0.25">
      <c r="A4961" s="28">
        <v>2023</v>
      </c>
      <c r="B4961" s="29" t="s">
        <v>21</v>
      </c>
      <c r="C4961" s="29" t="s">
        <v>12</v>
      </c>
      <c r="D4961" s="29" t="s">
        <v>67</v>
      </c>
      <c r="E4961" s="28">
        <v>170000</v>
      </c>
      <c r="F4961" s="29" t="s">
        <v>14</v>
      </c>
      <c r="G4961" s="28">
        <v>170000</v>
      </c>
      <c r="H4961" s="29" t="s">
        <v>17</v>
      </c>
      <c r="I4961" s="28">
        <v>0</v>
      </c>
      <c r="J4961" s="29" t="s">
        <v>17</v>
      </c>
      <c r="K4961" s="29" t="s">
        <v>16</v>
      </c>
      <c r="L4961" s="29" t="str">
        <f>_xlfn.XLOOKUP($D4961,mapping!$B$2:$B$124,mapping!$A$2:$A$124,,0)</f>
        <v>Data Specialist</v>
      </c>
      <c r="M4961" s="29" t="str">
        <f>_xlfn.XLOOKUP($C4961,mapping!$J$2:$J$5,mapping!$K$2:$K$5,,0)</f>
        <v>Full-Time</v>
      </c>
      <c r="N4961" s="29" t="str">
        <f>_xlfn.XLOOKUP($B4961,mapping!$G$2:$G$5,mapping!$H$2:$H$5,,0)</f>
        <v>Senior</v>
      </c>
      <c r="O4961" s="29" t="str">
        <f>_xlfn.XLOOKUP($J4961,mapping!$D$2:$D$56,mapping!$E$2:$E$56,,0)</f>
        <v>United States</v>
      </c>
      <c r="P4961" s="29" t="str">
        <f>_xlfn.XLOOKUP($K4961,mapping!$P$2:$P$4,mapping!$Q$2:$Q$4,,0)</f>
        <v>Medium</v>
      </c>
      <c r="Q4961" s="29" t="str">
        <f>_xlfn.XLOOKUP($I4961,mapping!$M$2:$M$4,mapping!$N$2:$N$4,,0)</f>
        <v>On-site</v>
      </c>
    </row>
    <row r="4962" spans="1:17" x14ac:dyDescent="0.25">
      <c r="A4962" s="28">
        <v>2023</v>
      </c>
      <c r="B4962" s="29" t="s">
        <v>21</v>
      </c>
      <c r="C4962" s="29" t="s">
        <v>12</v>
      </c>
      <c r="D4962" s="29" t="s">
        <v>22</v>
      </c>
      <c r="E4962" s="28">
        <v>207500</v>
      </c>
      <c r="F4962" s="29" t="s">
        <v>14</v>
      </c>
      <c r="G4962" s="28">
        <v>207500</v>
      </c>
      <c r="H4962" s="29" t="s">
        <v>17</v>
      </c>
      <c r="I4962" s="28">
        <v>100</v>
      </c>
      <c r="J4962" s="29" t="s">
        <v>17</v>
      </c>
      <c r="K4962" s="29" t="s">
        <v>16</v>
      </c>
      <c r="L4962" s="29" t="str">
        <f>_xlfn.XLOOKUP($D4962,mapping!$B$2:$B$124,mapping!$A$2:$A$124,,0)</f>
        <v>Data Scientist</v>
      </c>
      <c r="M4962" s="29" t="str">
        <f>_xlfn.XLOOKUP($C4962,mapping!$J$2:$J$5,mapping!$K$2:$K$5,,0)</f>
        <v>Full-Time</v>
      </c>
      <c r="N4962" s="29" t="str">
        <f>_xlfn.XLOOKUP($B4962,mapping!$G$2:$G$5,mapping!$H$2:$H$5,,0)</f>
        <v>Senior</v>
      </c>
      <c r="O4962" s="29" t="str">
        <f>_xlfn.XLOOKUP($J4962,mapping!$D$2:$D$56,mapping!$E$2:$E$56,,0)</f>
        <v>United States</v>
      </c>
      <c r="P4962" s="29" t="str">
        <f>_xlfn.XLOOKUP($K4962,mapping!$P$2:$P$4,mapping!$Q$2:$Q$4,,0)</f>
        <v>Medium</v>
      </c>
      <c r="Q4962" s="29" t="str">
        <f>_xlfn.XLOOKUP($I4962,mapping!$M$2:$M$4,mapping!$N$2:$N$4,,0)</f>
        <v>Remote</v>
      </c>
    </row>
    <row r="4963" spans="1:17" x14ac:dyDescent="0.25">
      <c r="A4963" s="28">
        <v>2021</v>
      </c>
      <c r="B4963" s="29" t="s">
        <v>11</v>
      </c>
      <c r="C4963" s="29" t="s">
        <v>12</v>
      </c>
      <c r="D4963" s="29" t="s">
        <v>13</v>
      </c>
      <c r="E4963" s="28">
        <v>93000</v>
      </c>
      <c r="F4963" s="29" t="s">
        <v>14</v>
      </c>
      <c r="G4963" s="28">
        <v>93000</v>
      </c>
      <c r="H4963" s="29" t="s">
        <v>17</v>
      </c>
      <c r="I4963" s="28">
        <v>100</v>
      </c>
      <c r="J4963" s="29" t="s">
        <v>17</v>
      </c>
      <c r="K4963" s="29" t="s">
        <v>33</v>
      </c>
      <c r="L4963" s="29" t="str">
        <f>_xlfn.XLOOKUP($D4963,mapping!$B$2:$B$124,mapping!$A$2:$A$124,,0)</f>
        <v>Data Analyst</v>
      </c>
      <c r="M4963" s="29" t="str">
        <f>_xlfn.XLOOKUP($C4963,mapping!$J$2:$J$5,mapping!$K$2:$K$5,,0)</f>
        <v>Full-Time</v>
      </c>
      <c r="N4963" s="29" t="str">
        <f>_xlfn.XLOOKUP($B4963,mapping!$G$2:$G$5,mapping!$H$2:$H$5,,0)</f>
        <v>Mid-Level</v>
      </c>
      <c r="O4963" s="29" t="str">
        <f>_xlfn.XLOOKUP($J4963,mapping!$D$2:$D$56,mapping!$E$2:$E$56,,0)</f>
        <v>United States</v>
      </c>
      <c r="P4963" s="29" t="str">
        <f>_xlfn.XLOOKUP($K4963,mapping!$P$2:$P$4,mapping!$Q$2:$Q$4,,0)</f>
        <v>Large</v>
      </c>
      <c r="Q4963" s="29" t="str">
        <f>_xlfn.XLOOKUP($I4963,mapping!$M$2:$M$4,mapping!$N$2:$N$4,,0)</f>
        <v>Remote</v>
      </c>
    </row>
    <row r="4964" spans="1:17" x14ac:dyDescent="0.25">
      <c r="A4964" s="28">
        <v>2023</v>
      </c>
      <c r="B4964" s="29" t="s">
        <v>21</v>
      </c>
      <c r="C4964" s="29" t="s">
        <v>12</v>
      </c>
      <c r="D4964" s="29" t="s">
        <v>22</v>
      </c>
      <c r="E4964" s="28">
        <v>201450</v>
      </c>
      <c r="F4964" s="29" t="s">
        <v>14</v>
      </c>
      <c r="G4964" s="28">
        <v>201450</v>
      </c>
      <c r="H4964" s="29" t="s">
        <v>17</v>
      </c>
      <c r="I4964" s="28">
        <v>100</v>
      </c>
      <c r="J4964" s="29" t="s">
        <v>17</v>
      </c>
      <c r="K4964" s="29" t="s">
        <v>16</v>
      </c>
      <c r="L4964" s="29" t="str">
        <f>_xlfn.XLOOKUP($D4964,mapping!$B$2:$B$124,mapping!$A$2:$A$124,,0)</f>
        <v>Data Scientist</v>
      </c>
      <c r="M4964" s="29" t="str">
        <f>_xlfn.XLOOKUP($C4964,mapping!$J$2:$J$5,mapping!$K$2:$K$5,,0)</f>
        <v>Full-Time</v>
      </c>
      <c r="N4964" s="29" t="str">
        <f>_xlfn.XLOOKUP($B4964,mapping!$G$2:$G$5,mapping!$H$2:$H$5,,0)</f>
        <v>Senior</v>
      </c>
      <c r="O4964" s="29" t="str">
        <f>_xlfn.XLOOKUP($J4964,mapping!$D$2:$D$56,mapping!$E$2:$E$56,,0)</f>
        <v>United States</v>
      </c>
      <c r="P4964" s="29" t="str">
        <f>_xlfn.XLOOKUP($K4964,mapping!$P$2:$P$4,mapping!$Q$2:$Q$4,,0)</f>
        <v>Medium</v>
      </c>
      <c r="Q4964" s="29" t="str">
        <f>_xlfn.XLOOKUP($I4964,mapping!$M$2:$M$4,mapping!$N$2:$N$4,,0)</f>
        <v>Remote</v>
      </c>
    </row>
    <row r="4965" spans="1:17" x14ac:dyDescent="0.25">
      <c r="A4965" s="28">
        <v>2024</v>
      </c>
      <c r="B4965" s="29" t="s">
        <v>21</v>
      </c>
      <c r="C4965" s="29" t="s">
        <v>12</v>
      </c>
      <c r="D4965" s="29" t="s">
        <v>22</v>
      </c>
      <c r="E4965" s="28">
        <v>206000</v>
      </c>
      <c r="F4965" s="29" t="s">
        <v>14</v>
      </c>
      <c r="G4965" s="28">
        <v>206000</v>
      </c>
      <c r="H4965" s="29" t="s">
        <v>17</v>
      </c>
      <c r="I4965" s="28">
        <v>0</v>
      </c>
      <c r="J4965" s="29" t="s">
        <v>17</v>
      </c>
      <c r="K4965" s="29" t="s">
        <v>16</v>
      </c>
      <c r="L4965" s="29" t="str">
        <f>_xlfn.XLOOKUP($D4965,mapping!$B$2:$B$124,mapping!$A$2:$A$124,,0)</f>
        <v>Data Scientist</v>
      </c>
      <c r="M4965" s="29" t="str">
        <f>_xlfn.XLOOKUP($C4965,mapping!$J$2:$J$5,mapping!$K$2:$K$5,,0)</f>
        <v>Full-Time</v>
      </c>
      <c r="N4965" s="29" t="str">
        <f>_xlfn.XLOOKUP($B4965,mapping!$G$2:$G$5,mapping!$H$2:$H$5,,0)</f>
        <v>Senior</v>
      </c>
      <c r="O4965" s="29" t="str">
        <f>_xlfn.XLOOKUP($J4965,mapping!$D$2:$D$56,mapping!$E$2:$E$56,,0)</f>
        <v>United States</v>
      </c>
      <c r="P4965" s="29" t="str">
        <f>_xlfn.XLOOKUP($K4965,mapping!$P$2:$P$4,mapping!$Q$2:$Q$4,,0)</f>
        <v>Medium</v>
      </c>
      <c r="Q4965" s="29" t="str">
        <f>_xlfn.XLOOKUP($I4965,mapping!$M$2:$M$4,mapping!$N$2:$N$4,,0)</f>
        <v>On-site</v>
      </c>
    </row>
    <row r="4966" spans="1:17" x14ac:dyDescent="0.25">
      <c r="A4966" s="28">
        <v>2024</v>
      </c>
      <c r="B4966" s="29" t="s">
        <v>11</v>
      </c>
      <c r="C4966" s="29" t="s">
        <v>12</v>
      </c>
      <c r="D4966" s="29" t="s">
        <v>57</v>
      </c>
      <c r="E4966" s="28">
        <v>243500</v>
      </c>
      <c r="F4966" s="29" t="s">
        <v>14</v>
      </c>
      <c r="G4966" s="28">
        <v>243500</v>
      </c>
      <c r="H4966" s="29" t="s">
        <v>17</v>
      </c>
      <c r="I4966" s="28">
        <v>0</v>
      </c>
      <c r="J4966" s="29" t="s">
        <v>17</v>
      </c>
      <c r="K4966" s="29" t="s">
        <v>16</v>
      </c>
      <c r="L4966" s="29" t="str">
        <f>_xlfn.XLOOKUP($D4966,mapping!$B$2:$B$124,mapping!$A$2:$A$124,,0)</f>
        <v>Data Scientist</v>
      </c>
      <c r="M4966" s="29" t="str">
        <f>_xlfn.XLOOKUP($C4966,mapping!$J$2:$J$5,mapping!$K$2:$K$5,,0)</f>
        <v>Full-Time</v>
      </c>
      <c r="N4966" s="29" t="str">
        <f>_xlfn.XLOOKUP($B4966,mapping!$G$2:$G$5,mapping!$H$2:$H$5,,0)</f>
        <v>Mid-Level</v>
      </c>
      <c r="O4966" s="29" t="str">
        <f>_xlfn.XLOOKUP($J4966,mapping!$D$2:$D$56,mapping!$E$2:$E$56,,0)</f>
        <v>United States</v>
      </c>
      <c r="P4966" s="29" t="str">
        <f>_xlfn.XLOOKUP($K4966,mapping!$P$2:$P$4,mapping!$Q$2:$Q$4,,0)</f>
        <v>Medium</v>
      </c>
      <c r="Q4966" s="29" t="str">
        <f>_xlfn.XLOOKUP($I4966,mapping!$M$2:$M$4,mapping!$N$2:$N$4,,0)</f>
        <v>On-site</v>
      </c>
    </row>
    <row r="4967" spans="1:17" x14ac:dyDescent="0.25">
      <c r="A4967" s="28">
        <v>2023</v>
      </c>
      <c r="B4967" s="29" t="s">
        <v>21</v>
      </c>
      <c r="C4967" s="29" t="s">
        <v>12</v>
      </c>
      <c r="D4967" s="29" t="s">
        <v>26</v>
      </c>
      <c r="E4967" s="28">
        <v>165000</v>
      </c>
      <c r="F4967" s="29" t="s">
        <v>14</v>
      </c>
      <c r="G4967" s="28">
        <v>165000</v>
      </c>
      <c r="H4967" s="29" t="s">
        <v>17</v>
      </c>
      <c r="I4967" s="28">
        <v>100</v>
      </c>
      <c r="J4967" s="29" t="s">
        <v>17</v>
      </c>
      <c r="K4967" s="29" t="s">
        <v>16</v>
      </c>
      <c r="L4967" s="29" t="str">
        <f>_xlfn.XLOOKUP($D4967,mapping!$B$2:$B$124,mapping!$A$2:$A$124,,0)</f>
        <v>Data Engineer</v>
      </c>
      <c r="M4967" s="29" t="str">
        <f>_xlfn.XLOOKUP($C4967,mapping!$J$2:$J$5,mapping!$K$2:$K$5,,0)</f>
        <v>Full-Time</v>
      </c>
      <c r="N4967" s="29" t="str">
        <f>_xlfn.XLOOKUP($B4967,mapping!$G$2:$G$5,mapping!$H$2:$H$5,,0)</f>
        <v>Senior</v>
      </c>
      <c r="O4967" s="29" t="str">
        <f>_xlfn.XLOOKUP($J4967,mapping!$D$2:$D$56,mapping!$E$2:$E$56,,0)</f>
        <v>United States</v>
      </c>
      <c r="P4967" s="29" t="str">
        <f>_xlfn.XLOOKUP($K4967,mapping!$P$2:$P$4,mapping!$Q$2:$Q$4,,0)</f>
        <v>Medium</v>
      </c>
      <c r="Q4967" s="29" t="str">
        <f>_xlfn.XLOOKUP($I4967,mapping!$M$2:$M$4,mapping!$N$2:$N$4,,0)</f>
        <v>Remote</v>
      </c>
    </row>
    <row r="4968" spans="1:17" x14ac:dyDescent="0.25">
      <c r="A4968" s="28">
        <v>2024</v>
      </c>
      <c r="B4968" s="29" t="s">
        <v>21</v>
      </c>
      <c r="C4968" s="29" t="s">
        <v>12</v>
      </c>
      <c r="D4968" s="29" t="s">
        <v>26</v>
      </c>
      <c r="E4968" s="28">
        <v>100000</v>
      </c>
      <c r="F4968" s="29" t="s">
        <v>14</v>
      </c>
      <c r="G4968" s="28">
        <v>100000</v>
      </c>
      <c r="H4968" s="29" t="s">
        <v>17</v>
      </c>
      <c r="I4968" s="28">
        <v>0</v>
      </c>
      <c r="J4968" s="29" t="s">
        <v>17</v>
      </c>
      <c r="K4968" s="29" t="s">
        <v>16</v>
      </c>
      <c r="L4968" s="29" t="str">
        <f>_xlfn.XLOOKUP($D4968,mapping!$B$2:$B$124,mapping!$A$2:$A$124,,0)</f>
        <v>Data Engineer</v>
      </c>
      <c r="M4968" s="29" t="str">
        <f>_xlfn.XLOOKUP($C4968,mapping!$J$2:$J$5,mapping!$K$2:$K$5,,0)</f>
        <v>Full-Time</v>
      </c>
      <c r="N4968" s="29" t="str">
        <f>_xlfn.XLOOKUP($B4968,mapping!$G$2:$G$5,mapping!$H$2:$H$5,,0)</f>
        <v>Senior</v>
      </c>
      <c r="O4968" s="29" t="str">
        <f>_xlfn.XLOOKUP($J4968,mapping!$D$2:$D$56,mapping!$E$2:$E$56,,0)</f>
        <v>United States</v>
      </c>
      <c r="P4968" s="29" t="str">
        <f>_xlfn.XLOOKUP($K4968,mapping!$P$2:$P$4,mapping!$Q$2:$Q$4,,0)</f>
        <v>Medium</v>
      </c>
      <c r="Q4968" s="29" t="str">
        <f>_xlfn.XLOOKUP($I4968,mapping!$M$2:$M$4,mapping!$N$2:$N$4,,0)</f>
        <v>On-site</v>
      </c>
    </row>
    <row r="4969" spans="1:17" x14ac:dyDescent="0.25">
      <c r="A4969" s="28">
        <v>2024</v>
      </c>
      <c r="B4969" s="29" t="s">
        <v>21</v>
      </c>
      <c r="C4969" s="29" t="s">
        <v>12</v>
      </c>
      <c r="D4969" s="29" t="s">
        <v>22</v>
      </c>
      <c r="E4969" s="28">
        <v>50000</v>
      </c>
      <c r="F4969" s="29" t="s">
        <v>19</v>
      </c>
      <c r="G4969" s="28">
        <v>55555</v>
      </c>
      <c r="H4969" s="29" t="s">
        <v>121</v>
      </c>
      <c r="I4969" s="28">
        <v>100</v>
      </c>
      <c r="J4969" s="29" t="s">
        <v>121</v>
      </c>
      <c r="K4969" s="29" t="s">
        <v>16</v>
      </c>
      <c r="L4969" s="29" t="str">
        <f>_xlfn.XLOOKUP($D4969,mapping!$B$2:$B$124,mapping!$A$2:$A$124,,0)</f>
        <v>Data Scientist</v>
      </c>
      <c r="M4969" s="29" t="str">
        <f>_xlfn.XLOOKUP($C4969,mapping!$J$2:$J$5,mapping!$K$2:$K$5,,0)</f>
        <v>Full-Time</v>
      </c>
      <c r="N4969" s="29" t="str">
        <f>_xlfn.XLOOKUP($B4969,mapping!$G$2:$G$5,mapping!$H$2:$H$5,,0)</f>
        <v>Senior</v>
      </c>
      <c r="O4969" s="29" t="str">
        <f>_xlfn.XLOOKUP($J4969,mapping!$D$2:$D$56,mapping!$E$2:$E$56,,0)</f>
        <v>France</v>
      </c>
      <c r="P4969" s="29" t="str">
        <f>_xlfn.XLOOKUP($K4969,mapping!$P$2:$P$4,mapping!$Q$2:$Q$4,,0)</f>
        <v>Medium</v>
      </c>
      <c r="Q4969" s="29" t="str">
        <f>_xlfn.XLOOKUP($I4969,mapping!$M$2:$M$4,mapping!$N$2:$N$4,,0)</f>
        <v>Remote</v>
      </c>
    </row>
    <row r="4970" spans="1:17" x14ac:dyDescent="0.25">
      <c r="A4970" s="28">
        <v>2024</v>
      </c>
      <c r="B4970" s="29" t="s">
        <v>11</v>
      </c>
      <c r="C4970" s="29" t="s">
        <v>12</v>
      </c>
      <c r="D4970" s="29" t="s">
        <v>69</v>
      </c>
      <c r="E4970" s="28">
        <v>47500</v>
      </c>
      <c r="F4970" s="29" t="s">
        <v>14</v>
      </c>
      <c r="G4970" s="28">
        <v>47500</v>
      </c>
      <c r="H4970" s="29" t="s">
        <v>17</v>
      </c>
      <c r="I4970" s="28">
        <v>0</v>
      </c>
      <c r="J4970" s="29" t="s">
        <v>17</v>
      </c>
      <c r="K4970" s="29" t="s">
        <v>16</v>
      </c>
      <c r="L4970" s="29" t="str">
        <f>_xlfn.XLOOKUP($D4970,mapping!$B$2:$B$124,mapping!$A$2:$A$124,,0)</f>
        <v>Data Manager</v>
      </c>
      <c r="M4970" s="29" t="str">
        <f>_xlfn.XLOOKUP($C4970,mapping!$J$2:$J$5,mapping!$K$2:$K$5,,0)</f>
        <v>Full-Time</v>
      </c>
      <c r="N4970" s="29" t="str">
        <f>_xlfn.XLOOKUP($B4970,mapping!$G$2:$G$5,mapping!$H$2:$H$5,,0)</f>
        <v>Mid-Level</v>
      </c>
      <c r="O4970" s="29" t="str">
        <f>_xlfn.XLOOKUP($J4970,mapping!$D$2:$D$56,mapping!$E$2:$E$56,,0)</f>
        <v>United States</v>
      </c>
      <c r="P4970" s="29" t="str">
        <f>_xlfn.XLOOKUP($K4970,mapping!$P$2:$P$4,mapping!$Q$2:$Q$4,,0)</f>
        <v>Medium</v>
      </c>
      <c r="Q4970" s="29" t="str">
        <f>_xlfn.XLOOKUP($I4970,mapping!$M$2:$M$4,mapping!$N$2:$N$4,,0)</f>
        <v>On-site</v>
      </c>
    </row>
    <row r="4971" spans="1:17" x14ac:dyDescent="0.25">
      <c r="A4971" s="28">
        <v>2022</v>
      </c>
      <c r="B4971" s="29" t="s">
        <v>11</v>
      </c>
      <c r="C4971" s="29" t="s">
        <v>12</v>
      </c>
      <c r="D4971" s="29" t="s">
        <v>109</v>
      </c>
      <c r="E4971" s="28">
        <v>100000</v>
      </c>
      <c r="F4971" s="29" t="s">
        <v>14</v>
      </c>
      <c r="G4971" s="28">
        <v>100000</v>
      </c>
      <c r="H4971" s="29" t="s">
        <v>17</v>
      </c>
      <c r="I4971" s="28">
        <v>100</v>
      </c>
      <c r="J4971" s="29" t="s">
        <v>17</v>
      </c>
      <c r="K4971" s="29" t="s">
        <v>16</v>
      </c>
      <c r="L4971" s="29" t="str">
        <f>_xlfn.XLOOKUP($D4971,mapping!$B$2:$B$124,mapping!$A$2:$A$124,,0)</f>
        <v>Data Engineer</v>
      </c>
      <c r="M4971" s="29" t="str">
        <f>_xlfn.XLOOKUP($C4971,mapping!$J$2:$J$5,mapping!$K$2:$K$5,,0)</f>
        <v>Full-Time</v>
      </c>
      <c r="N4971" s="29" t="str">
        <f>_xlfn.XLOOKUP($B4971,mapping!$G$2:$G$5,mapping!$H$2:$H$5,,0)</f>
        <v>Mid-Level</v>
      </c>
      <c r="O4971" s="29" t="str">
        <f>_xlfn.XLOOKUP($J4971,mapping!$D$2:$D$56,mapping!$E$2:$E$56,,0)</f>
        <v>United States</v>
      </c>
      <c r="P4971" s="29" t="str">
        <f>_xlfn.XLOOKUP($K4971,mapping!$P$2:$P$4,mapping!$Q$2:$Q$4,,0)</f>
        <v>Medium</v>
      </c>
      <c r="Q4971" s="29" t="str">
        <f>_xlfn.XLOOKUP($I4971,mapping!$M$2:$M$4,mapping!$N$2:$N$4,,0)</f>
        <v>Remote</v>
      </c>
    </row>
    <row r="4972" spans="1:17" x14ac:dyDescent="0.25">
      <c r="A4972" s="28">
        <v>2023</v>
      </c>
      <c r="B4972" s="29" t="s">
        <v>21</v>
      </c>
      <c r="C4972" s="29" t="s">
        <v>12</v>
      </c>
      <c r="D4972" s="29" t="s">
        <v>62</v>
      </c>
      <c r="E4972" s="28">
        <v>180000</v>
      </c>
      <c r="F4972" s="29" t="s">
        <v>14</v>
      </c>
      <c r="G4972" s="28">
        <v>180000</v>
      </c>
      <c r="H4972" s="29" t="s">
        <v>17</v>
      </c>
      <c r="I4972" s="28">
        <v>0</v>
      </c>
      <c r="J4972" s="29" t="s">
        <v>17</v>
      </c>
      <c r="K4972" s="29" t="s">
        <v>16</v>
      </c>
      <c r="L4972" s="29" t="str">
        <f>_xlfn.XLOOKUP($D4972,mapping!$B$2:$B$124,mapping!$A$2:$A$124,,0)</f>
        <v>Business Intelligence</v>
      </c>
      <c r="M4972" s="29" t="str">
        <f>_xlfn.XLOOKUP($C4972,mapping!$J$2:$J$5,mapping!$K$2:$K$5,,0)</f>
        <v>Full-Time</v>
      </c>
      <c r="N4972" s="29" t="str">
        <f>_xlfn.XLOOKUP($B4972,mapping!$G$2:$G$5,mapping!$H$2:$H$5,,0)</f>
        <v>Senior</v>
      </c>
      <c r="O4972" s="29" t="str">
        <f>_xlfn.XLOOKUP($J4972,mapping!$D$2:$D$56,mapping!$E$2:$E$56,,0)</f>
        <v>United States</v>
      </c>
      <c r="P4972" s="29" t="str">
        <f>_xlfn.XLOOKUP($K4972,mapping!$P$2:$P$4,mapping!$Q$2:$Q$4,,0)</f>
        <v>Medium</v>
      </c>
      <c r="Q4972" s="29" t="str">
        <f>_xlfn.XLOOKUP($I4972,mapping!$M$2:$M$4,mapping!$N$2:$N$4,,0)</f>
        <v>On-site</v>
      </c>
    </row>
    <row r="4973" spans="1:17" x14ac:dyDescent="0.25">
      <c r="A4973" s="28">
        <v>2023</v>
      </c>
      <c r="B4973" s="29" t="s">
        <v>11</v>
      </c>
      <c r="C4973" s="29" t="s">
        <v>12</v>
      </c>
      <c r="D4973" s="29" t="s">
        <v>26</v>
      </c>
      <c r="E4973" s="28">
        <v>85300</v>
      </c>
      <c r="F4973" s="29" t="s">
        <v>14</v>
      </c>
      <c r="G4973" s="28">
        <v>85300</v>
      </c>
      <c r="H4973" s="29" t="s">
        <v>45</v>
      </c>
      <c r="I4973" s="28">
        <v>0</v>
      </c>
      <c r="J4973" s="29" t="s">
        <v>45</v>
      </c>
      <c r="K4973" s="29" t="s">
        <v>16</v>
      </c>
      <c r="L4973" s="29" t="str">
        <f>_xlfn.XLOOKUP($D4973,mapping!$B$2:$B$124,mapping!$A$2:$A$124,,0)</f>
        <v>Data Engineer</v>
      </c>
      <c r="M4973" s="29" t="str">
        <f>_xlfn.XLOOKUP($C4973,mapping!$J$2:$J$5,mapping!$K$2:$K$5,,0)</f>
        <v>Full-Time</v>
      </c>
      <c r="N4973" s="29" t="str">
        <f>_xlfn.XLOOKUP($B4973,mapping!$G$2:$G$5,mapping!$H$2:$H$5,,0)</f>
        <v>Mid-Level</v>
      </c>
      <c r="O4973" s="29" t="str">
        <f>_xlfn.XLOOKUP($J4973,mapping!$D$2:$D$56,mapping!$E$2:$E$56,,0)</f>
        <v>Canada</v>
      </c>
      <c r="P4973" s="29" t="str">
        <f>_xlfn.XLOOKUP($K4973,mapping!$P$2:$P$4,mapping!$Q$2:$Q$4,,0)</f>
        <v>Medium</v>
      </c>
      <c r="Q4973" s="29" t="str">
        <f>_xlfn.XLOOKUP($I4973,mapping!$M$2:$M$4,mapping!$N$2:$N$4,,0)</f>
        <v>On-site</v>
      </c>
    </row>
    <row r="4974" spans="1:17" x14ac:dyDescent="0.25">
      <c r="A4974" s="28">
        <v>2023</v>
      </c>
      <c r="B4974" s="29" t="s">
        <v>11</v>
      </c>
      <c r="C4974" s="29" t="s">
        <v>12</v>
      </c>
      <c r="D4974" s="29" t="s">
        <v>26</v>
      </c>
      <c r="E4974" s="28">
        <v>75000</v>
      </c>
      <c r="F4974" s="29" t="s">
        <v>14</v>
      </c>
      <c r="G4974" s="28">
        <v>75000</v>
      </c>
      <c r="H4974" s="29" t="s">
        <v>17</v>
      </c>
      <c r="I4974" s="28">
        <v>0</v>
      </c>
      <c r="J4974" s="29" t="s">
        <v>17</v>
      </c>
      <c r="K4974" s="29" t="s">
        <v>16</v>
      </c>
      <c r="L4974" s="29" t="str">
        <f>_xlfn.XLOOKUP($D4974,mapping!$B$2:$B$124,mapping!$A$2:$A$124,,0)</f>
        <v>Data Engineer</v>
      </c>
      <c r="M4974" s="29" t="str">
        <f>_xlfn.XLOOKUP($C4974,mapping!$J$2:$J$5,mapping!$K$2:$K$5,,0)</f>
        <v>Full-Time</v>
      </c>
      <c r="N4974" s="29" t="str">
        <f>_xlfn.XLOOKUP($B4974,mapping!$G$2:$G$5,mapping!$H$2:$H$5,,0)</f>
        <v>Mid-Level</v>
      </c>
      <c r="O4974" s="29" t="str">
        <f>_xlfn.XLOOKUP($J4974,mapping!$D$2:$D$56,mapping!$E$2:$E$56,,0)</f>
        <v>United States</v>
      </c>
      <c r="P4974" s="29" t="str">
        <f>_xlfn.XLOOKUP($K4974,mapping!$P$2:$P$4,mapping!$Q$2:$Q$4,,0)</f>
        <v>Medium</v>
      </c>
      <c r="Q4974" s="29" t="str">
        <f>_xlfn.XLOOKUP($I4974,mapping!$M$2:$M$4,mapping!$N$2:$N$4,,0)</f>
        <v>On-site</v>
      </c>
    </row>
    <row r="4975" spans="1:17" x14ac:dyDescent="0.25">
      <c r="A4975" s="28">
        <v>2023</v>
      </c>
      <c r="B4975" s="29" t="s">
        <v>11</v>
      </c>
      <c r="C4975" s="29" t="s">
        <v>114</v>
      </c>
      <c r="D4975" s="29" t="s">
        <v>150</v>
      </c>
      <c r="E4975" s="28">
        <v>35000</v>
      </c>
      <c r="F4975" s="29" t="s">
        <v>14</v>
      </c>
      <c r="G4975" s="28">
        <v>35000</v>
      </c>
      <c r="H4975" s="29" t="s">
        <v>104</v>
      </c>
      <c r="I4975" s="28">
        <v>100</v>
      </c>
      <c r="J4975" s="29" t="s">
        <v>17</v>
      </c>
      <c r="K4975" s="29" t="s">
        <v>16</v>
      </c>
      <c r="L4975" s="29" t="str">
        <f>_xlfn.XLOOKUP($D4975,mapping!$B$2:$B$124,mapping!$A$2:$A$124,,0)</f>
        <v>Data Analyst</v>
      </c>
      <c r="M4975" s="29" t="str">
        <f>_xlfn.XLOOKUP($C4975,mapping!$J$2:$J$5,mapping!$K$2:$K$5,,0)</f>
        <v>Contract</v>
      </c>
      <c r="N4975" s="29" t="str">
        <f>_xlfn.XLOOKUP($B4975,mapping!$G$2:$G$5,mapping!$H$2:$H$5,,0)</f>
        <v>Mid-Level</v>
      </c>
      <c r="O4975" s="29" t="str">
        <f>_xlfn.XLOOKUP($J4975,mapping!$D$2:$D$56,mapping!$E$2:$E$56,,0)</f>
        <v>United States</v>
      </c>
      <c r="P4975" s="29" t="str">
        <f>_xlfn.XLOOKUP($K4975,mapping!$P$2:$P$4,mapping!$Q$2:$Q$4,,0)</f>
        <v>Medium</v>
      </c>
      <c r="Q4975" s="29" t="str">
        <f>_xlfn.XLOOKUP($I4975,mapping!$M$2:$M$4,mapping!$N$2:$N$4,,0)</f>
        <v>Remote</v>
      </c>
    </row>
    <row r="4976" spans="1:17" x14ac:dyDescent="0.25">
      <c r="A4976" s="28">
        <v>2024</v>
      </c>
      <c r="B4976" s="29" t="s">
        <v>21</v>
      </c>
      <c r="C4976" s="29" t="s">
        <v>12</v>
      </c>
      <c r="D4976" s="29" t="s">
        <v>50</v>
      </c>
      <c r="E4976" s="28">
        <v>84500</v>
      </c>
      <c r="F4976" s="29" t="s">
        <v>14</v>
      </c>
      <c r="G4976" s="28">
        <v>84500</v>
      </c>
      <c r="H4976" s="29" t="s">
        <v>17</v>
      </c>
      <c r="I4976" s="28">
        <v>0</v>
      </c>
      <c r="J4976" s="29" t="s">
        <v>17</v>
      </c>
      <c r="K4976" s="29" t="s">
        <v>16</v>
      </c>
      <c r="L4976" s="29" t="str">
        <f>_xlfn.XLOOKUP($D4976,mapping!$B$2:$B$124,mapping!$A$2:$A$124,,0)</f>
        <v>Machine Learning Engineer</v>
      </c>
      <c r="M4976" s="29" t="str">
        <f>_xlfn.XLOOKUP($C4976,mapping!$J$2:$J$5,mapping!$K$2:$K$5,,0)</f>
        <v>Full-Time</v>
      </c>
      <c r="N4976" s="29" t="str">
        <f>_xlfn.XLOOKUP($B4976,mapping!$G$2:$G$5,mapping!$H$2:$H$5,,0)</f>
        <v>Senior</v>
      </c>
      <c r="O4976" s="29" t="str">
        <f>_xlfn.XLOOKUP($J4976,mapping!$D$2:$D$56,mapping!$E$2:$E$56,,0)</f>
        <v>United States</v>
      </c>
      <c r="P4976" s="29" t="str">
        <f>_xlfn.XLOOKUP($K4976,mapping!$P$2:$P$4,mapping!$Q$2:$Q$4,,0)</f>
        <v>Medium</v>
      </c>
      <c r="Q4976" s="29" t="str">
        <f>_xlfn.XLOOKUP($I4976,mapping!$M$2:$M$4,mapping!$N$2:$N$4,,0)</f>
        <v>On-site</v>
      </c>
    </row>
    <row r="4977" spans="1:17" x14ac:dyDescent="0.25">
      <c r="A4977" s="28">
        <v>2023</v>
      </c>
      <c r="B4977" s="29" t="s">
        <v>21</v>
      </c>
      <c r="C4977" s="29" t="s">
        <v>12</v>
      </c>
      <c r="D4977" s="29" t="s">
        <v>22</v>
      </c>
      <c r="E4977" s="28">
        <v>134000</v>
      </c>
      <c r="F4977" s="29" t="s">
        <v>14</v>
      </c>
      <c r="G4977" s="28">
        <v>134000</v>
      </c>
      <c r="H4977" s="29" t="s">
        <v>17</v>
      </c>
      <c r="I4977" s="28">
        <v>0</v>
      </c>
      <c r="J4977" s="29" t="s">
        <v>17</v>
      </c>
      <c r="K4977" s="29" t="s">
        <v>16</v>
      </c>
      <c r="L4977" s="29" t="str">
        <f>_xlfn.XLOOKUP($D4977,mapping!$B$2:$B$124,mapping!$A$2:$A$124,,0)</f>
        <v>Data Scientist</v>
      </c>
      <c r="M4977" s="29" t="str">
        <f>_xlfn.XLOOKUP($C4977,mapping!$J$2:$J$5,mapping!$K$2:$K$5,,0)</f>
        <v>Full-Time</v>
      </c>
      <c r="N4977" s="29" t="str">
        <f>_xlfn.XLOOKUP($B4977,mapping!$G$2:$G$5,mapping!$H$2:$H$5,,0)</f>
        <v>Senior</v>
      </c>
      <c r="O4977" s="29" t="str">
        <f>_xlfn.XLOOKUP($J4977,mapping!$D$2:$D$56,mapping!$E$2:$E$56,,0)</f>
        <v>United States</v>
      </c>
      <c r="P4977" s="29" t="str">
        <f>_xlfn.XLOOKUP($K4977,mapping!$P$2:$P$4,mapping!$Q$2:$Q$4,,0)</f>
        <v>Medium</v>
      </c>
      <c r="Q4977" s="29" t="str">
        <f>_xlfn.XLOOKUP($I4977,mapping!$M$2:$M$4,mapping!$N$2:$N$4,,0)</f>
        <v>On-site</v>
      </c>
    </row>
    <row r="4978" spans="1:17" x14ac:dyDescent="0.25">
      <c r="A4978" s="28">
        <v>2024</v>
      </c>
      <c r="B4978" s="29" t="s">
        <v>25</v>
      </c>
      <c r="C4978" s="29" t="s">
        <v>12</v>
      </c>
      <c r="D4978" s="29" t="s">
        <v>76</v>
      </c>
      <c r="E4978" s="28">
        <v>290000</v>
      </c>
      <c r="F4978" s="29" t="s">
        <v>14</v>
      </c>
      <c r="G4978" s="28">
        <v>290000</v>
      </c>
      <c r="H4978" s="29" t="s">
        <v>17</v>
      </c>
      <c r="I4978" s="28">
        <v>100</v>
      </c>
      <c r="J4978" s="29" t="s">
        <v>17</v>
      </c>
      <c r="K4978" s="29" t="s">
        <v>16</v>
      </c>
      <c r="L4978" s="29" t="str">
        <f>_xlfn.XLOOKUP($D4978,mapping!$B$2:$B$124,mapping!$A$2:$A$124,,0)</f>
        <v>Data Manager</v>
      </c>
      <c r="M4978" s="29" t="str">
        <f>_xlfn.XLOOKUP($C4978,mapping!$J$2:$J$5,mapping!$K$2:$K$5,,0)</f>
        <v>Full-Time</v>
      </c>
      <c r="N4978" s="29" t="str">
        <f>_xlfn.XLOOKUP($B4978,mapping!$G$2:$G$5,mapping!$H$2:$H$5,,0)</f>
        <v>Executive</v>
      </c>
      <c r="O4978" s="29" t="str">
        <f>_xlfn.XLOOKUP($J4978,mapping!$D$2:$D$56,mapping!$E$2:$E$56,,0)</f>
        <v>United States</v>
      </c>
      <c r="P4978" s="29" t="str">
        <f>_xlfn.XLOOKUP($K4978,mapping!$P$2:$P$4,mapping!$Q$2:$Q$4,,0)</f>
        <v>Medium</v>
      </c>
      <c r="Q4978" s="29" t="str">
        <f>_xlfn.XLOOKUP($I4978,mapping!$M$2:$M$4,mapping!$N$2:$N$4,,0)</f>
        <v>Remote</v>
      </c>
    </row>
    <row r="4979" spans="1:17" x14ac:dyDescent="0.25">
      <c r="A4979" s="28">
        <v>2022</v>
      </c>
      <c r="B4979" s="29" t="s">
        <v>21</v>
      </c>
      <c r="C4979" s="29" t="s">
        <v>12</v>
      </c>
      <c r="D4979" s="29" t="s">
        <v>167</v>
      </c>
      <c r="E4979" s="28">
        <v>177000</v>
      </c>
      <c r="F4979" s="29" t="s">
        <v>14</v>
      </c>
      <c r="G4979" s="28">
        <v>177000</v>
      </c>
      <c r="H4979" s="29" t="s">
        <v>17</v>
      </c>
      <c r="I4979" s="28">
        <v>100</v>
      </c>
      <c r="J4979" s="29" t="s">
        <v>17</v>
      </c>
      <c r="K4979" s="29" t="s">
        <v>33</v>
      </c>
      <c r="L4979" s="29" t="str">
        <f>_xlfn.XLOOKUP($D4979,mapping!$B$2:$B$124,mapping!$A$2:$A$124,,0)</f>
        <v>Data Scientist</v>
      </c>
      <c r="M4979" s="29" t="str">
        <f>_xlfn.XLOOKUP($C4979,mapping!$J$2:$J$5,mapping!$K$2:$K$5,,0)</f>
        <v>Full-Time</v>
      </c>
      <c r="N4979" s="29" t="str">
        <f>_xlfn.XLOOKUP($B4979,mapping!$G$2:$G$5,mapping!$H$2:$H$5,,0)</f>
        <v>Senior</v>
      </c>
      <c r="O4979" s="29" t="str">
        <f>_xlfn.XLOOKUP($J4979,mapping!$D$2:$D$56,mapping!$E$2:$E$56,,0)</f>
        <v>United States</v>
      </c>
      <c r="P4979" s="29" t="str">
        <f>_xlfn.XLOOKUP($K4979,mapping!$P$2:$P$4,mapping!$Q$2:$Q$4,,0)</f>
        <v>Large</v>
      </c>
      <c r="Q4979" s="29" t="str">
        <f>_xlfn.XLOOKUP($I4979,mapping!$M$2:$M$4,mapping!$N$2:$N$4,,0)</f>
        <v>Remote</v>
      </c>
    </row>
    <row r="4980" spans="1:17" x14ac:dyDescent="0.25">
      <c r="A4980" s="28">
        <v>2023</v>
      </c>
      <c r="B4980" s="29" t="s">
        <v>21</v>
      </c>
      <c r="C4980" s="29" t="s">
        <v>12</v>
      </c>
      <c r="D4980" s="29" t="s">
        <v>26</v>
      </c>
      <c r="E4980" s="28">
        <v>90000</v>
      </c>
      <c r="F4980" s="29" t="s">
        <v>14</v>
      </c>
      <c r="G4980" s="28">
        <v>90000</v>
      </c>
      <c r="H4980" s="29" t="s">
        <v>17</v>
      </c>
      <c r="I4980" s="28">
        <v>0</v>
      </c>
      <c r="J4980" s="29" t="s">
        <v>17</v>
      </c>
      <c r="K4980" s="29" t="s">
        <v>16</v>
      </c>
      <c r="L4980" s="29" t="str">
        <f>_xlfn.XLOOKUP($D4980,mapping!$B$2:$B$124,mapping!$A$2:$A$124,,0)</f>
        <v>Data Engineer</v>
      </c>
      <c r="M4980" s="29" t="str">
        <f>_xlfn.XLOOKUP($C4980,mapping!$J$2:$J$5,mapping!$K$2:$K$5,,0)</f>
        <v>Full-Time</v>
      </c>
      <c r="N4980" s="29" t="str">
        <f>_xlfn.XLOOKUP($B4980,mapping!$G$2:$G$5,mapping!$H$2:$H$5,,0)</f>
        <v>Senior</v>
      </c>
      <c r="O4980" s="29" t="str">
        <f>_xlfn.XLOOKUP($J4980,mapping!$D$2:$D$56,mapping!$E$2:$E$56,,0)</f>
        <v>United States</v>
      </c>
      <c r="P4980" s="29" t="str">
        <f>_xlfn.XLOOKUP($K4980,mapping!$P$2:$P$4,mapping!$Q$2:$Q$4,,0)</f>
        <v>Medium</v>
      </c>
      <c r="Q4980" s="29" t="str">
        <f>_xlfn.XLOOKUP($I4980,mapping!$M$2:$M$4,mapping!$N$2:$N$4,,0)</f>
        <v>On-site</v>
      </c>
    </row>
    <row r="4981" spans="1:17" x14ac:dyDescent="0.25">
      <c r="A4981" s="28">
        <v>2023</v>
      </c>
      <c r="B4981" s="29" t="s">
        <v>21</v>
      </c>
      <c r="C4981" s="29" t="s">
        <v>12</v>
      </c>
      <c r="D4981" s="29" t="s">
        <v>51</v>
      </c>
      <c r="E4981" s="28">
        <v>220000</v>
      </c>
      <c r="F4981" s="29" t="s">
        <v>14</v>
      </c>
      <c r="G4981" s="28">
        <v>220000</v>
      </c>
      <c r="H4981" s="29" t="s">
        <v>17</v>
      </c>
      <c r="I4981" s="28">
        <v>0</v>
      </c>
      <c r="J4981" s="29" t="s">
        <v>17</v>
      </c>
      <c r="K4981" s="29" t="s">
        <v>16</v>
      </c>
      <c r="L4981" s="29" t="str">
        <f>_xlfn.XLOOKUP($D4981,mapping!$B$2:$B$124,mapping!$A$2:$A$124,,0)</f>
        <v>Applied Scientist</v>
      </c>
      <c r="M4981" s="29" t="str">
        <f>_xlfn.XLOOKUP($C4981,mapping!$J$2:$J$5,mapping!$K$2:$K$5,,0)</f>
        <v>Full-Time</v>
      </c>
      <c r="N4981" s="29" t="str">
        <f>_xlfn.XLOOKUP($B4981,mapping!$G$2:$G$5,mapping!$H$2:$H$5,,0)</f>
        <v>Senior</v>
      </c>
      <c r="O4981" s="29" t="str">
        <f>_xlfn.XLOOKUP($J4981,mapping!$D$2:$D$56,mapping!$E$2:$E$56,,0)</f>
        <v>United States</v>
      </c>
      <c r="P4981" s="29" t="str">
        <f>_xlfn.XLOOKUP($K4981,mapping!$P$2:$P$4,mapping!$Q$2:$Q$4,,0)</f>
        <v>Medium</v>
      </c>
      <c r="Q4981" s="29" t="str">
        <f>_xlfn.XLOOKUP($I4981,mapping!$M$2:$M$4,mapping!$N$2:$N$4,,0)</f>
        <v>On-site</v>
      </c>
    </row>
    <row r="4982" spans="1:17" x14ac:dyDescent="0.25">
      <c r="A4982" s="28">
        <v>2023</v>
      </c>
      <c r="B4982" s="29" t="s">
        <v>21</v>
      </c>
      <c r="C4982" s="29" t="s">
        <v>12</v>
      </c>
      <c r="D4982" s="29" t="s">
        <v>18</v>
      </c>
      <c r="E4982" s="28">
        <v>230000</v>
      </c>
      <c r="F4982" s="29" t="s">
        <v>14</v>
      </c>
      <c r="G4982" s="28">
        <v>230000</v>
      </c>
      <c r="H4982" s="29" t="s">
        <v>17</v>
      </c>
      <c r="I4982" s="28">
        <v>0</v>
      </c>
      <c r="J4982" s="29" t="s">
        <v>17</v>
      </c>
      <c r="K4982" s="29" t="s">
        <v>16</v>
      </c>
      <c r="L4982" s="29" t="str">
        <f>_xlfn.XLOOKUP($D4982,mapping!$B$2:$B$124,mapping!$A$2:$A$124,,0)</f>
        <v>Machine Learning Engineer</v>
      </c>
      <c r="M4982" s="29" t="str">
        <f>_xlfn.XLOOKUP($C4982,mapping!$J$2:$J$5,mapping!$K$2:$K$5,,0)</f>
        <v>Full-Time</v>
      </c>
      <c r="N4982" s="29" t="str">
        <f>_xlfn.XLOOKUP($B4982,mapping!$G$2:$G$5,mapping!$H$2:$H$5,,0)</f>
        <v>Senior</v>
      </c>
      <c r="O4982" s="29" t="str">
        <f>_xlfn.XLOOKUP($J4982,mapping!$D$2:$D$56,mapping!$E$2:$E$56,,0)</f>
        <v>United States</v>
      </c>
      <c r="P4982" s="29" t="str">
        <f>_xlfn.XLOOKUP($K4982,mapping!$P$2:$P$4,mapping!$Q$2:$Q$4,,0)</f>
        <v>Medium</v>
      </c>
      <c r="Q4982" s="29" t="str">
        <f>_xlfn.XLOOKUP($I4982,mapping!$M$2:$M$4,mapping!$N$2:$N$4,,0)</f>
        <v>On-site</v>
      </c>
    </row>
    <row r="4983" spans="1:17" x14ac:dyDescent="0.25">
      <c r="A4983" s="28">
        <v>2023</v>
      </c>
      <c r="B4983" s="29" t="s">
        <v>29</v>
      </c>
      <c r="C4983" s="29" t="s">
        <v>12</v>
      </c>
      <c r="D4983" s="29" t="s">
        <v>22</v>
      </c>
      <c r="E4983" s="28">
        <v>50000</v>
      </c>
      <c r="F4983" s="29" t="s">
        <v>14</v>
      </c>
      <c r="G4983" s="28">
        <v>50000</v>
      </c>
      <c r="H4983" s="29" t="s">
        <v>38</v>
      </c>
      <c r="I4983" s="28">
        <v>100</v>
      </c>
      <c r="J4983" s="29" t="s">
        <v>17</v>
      </c>
      <c r="K4983" s="29" t="s">
        <v>16</v>
      </c>
      <c r="L4983" s="29" t="str">
        <f>_xlfn.XLOOKUP($D4983,mapping!$B$2:$B$124,mapping!$A$2:$A$124,,0)</f>
        <v>Data Scientist</v>
      </c>
      <c r="M4983" s="29" t="str">
        <f>_xlfn.XLOOKUP($C4983,mapping!$J$2:$J$5,mapping!$K$2:$K$5,,0)</f>
        <v>Full-Time</v>
      </c>
      <c r="N4983" s="29" t="str">
        <f>_xlfn.XLOOKUP($B4983,mapping!$G$2:$G$5,mapping!$H$2:$H$5,,0)</f>
        <v>Junior</v>
      </c>
      <c r="O4983" s="29" t="str">
        <f>_xlfn.XLOOKUP($J4983,mapping!$D$2:$D$56,mapping!$E$2:$E$56,,0)</f>
        <v>United States</v>
      </c>
      <c r="P4983" s="29" t="str">
        <f>_xlfn.XLOOKUP($K4983,mapping!$P$2:$P$4,mapping!$Q$2:$Q$4,,0)</f>
        <v>Medium</v>
      </c>
      <c r="Q4983" s="29" t="str">
        <f>_xlfn.XLOOKUP($I4983,mapping!$M$2:$M$4,mapping!$N$2:$N$4,,0)</f>
        <v>Remote</v>
      </c>
    </row>
    <row r="4984" spans="1:17" x14ac:dyDescent="0.25">
      <c r="A4984" s="28">
        <v>2023</v>
      </c>
      <c r="B4984" s="29" t="s">
        <v>21</v>
      </c>
      <c r="C4984" s="29" t="s">
        <v>12</v>
      </c>
      <c r="D4984" s="29" t="s">
        <v>62</v>
      </c>
      <c r="E4984" s="28">
        <v>185000</v>
      </c>
      <c r="F4984" s="29" t="s">
        <v>14</v>
      </c>
      <c r="G4984" s="28">
        <v>185000</v>
      </c>
      <c r="H4984" s="29" t="s">
        <v>17</v>
      </c>
      <c r="I4984" s="28">
        <v>0</v>
      </c>
      <c r="J4984" s="29" t="s">
        <v>17</v>
      </c>
      <c r="K4984" s="29" t="s">
        <v>33</v>
      </c>
      <c r="L4984" s="29" t="str">
        <f>_xlfn.XLOOKUP($D4984,mapping!$B$2:$B$124,mapping!$A$2:$A$124,,0)</f>
        <v>Business Intelligence</v>
      </c>
      <c r="M4984" s="29" t="str">
        <f>_xlfn.XLOOKUP($C4984,mapping!$J$2:$J$5,mapping!$K$2:$K$5,,0)</f>
        <v>Full-Time</v>
      </c>
      <c r="N4984" s="29" t="str">
        <f>_xlfn.XLOOKUP($B4984,mapping!$G$2:$G$5,mapping!$H$2:$H$5,,0)</f>
        <v>Senior</v>
      </c>
      <c r="O4984" s="29" t="str">
        <f>_xlfn.XLOOKUP($J4984,mapping!$D$2:$D$56,mapping!$E$2:$E$56,,0)</f>
        <v>United States</v>
      </c>
      <c r="P4984" s="29" t="str">
        <f>_xlfn.XLOOKUP($K4984,mapping!$P$2:$P$4,mapping!$Q$2:$Q$4,,0)</f>
        <v>Large</v>
      </c>
      <c r="Q4984" s="29" t="str">
        <f>_xlfn.XLOOKUP($I4984,mapping!$M$2:$M$4,mapping!$N$2:$N$4,,0)</f>
        <v>On-site</v>
      </c>
    </row>
    <row r="4985" spans="1:17" x14ac:dyDescent="0.25">
      <c r="A4985" s="28">
        <v>2023</v>
      </c>
      <c r="B4985" s="29" t="s">
        <v>29</v>
      </c>
      <c r="C4985" s="29" t="s">
        <v>12</v>
      </c>
      <c r="D4985" s="29" t="s">
        <v>13</v>
      </c>
      <c r="E4985" s="28">
        <v>48000</v>
      </c>
      <c r="F4985" s="29" t="s">
        <v>14</v>
      </c>
      <c r="G4985" s="28">
        <v>48000</v>
      </c>
      <c r="H4985" s="29" t="s">
        <v>17</v>
      </c>
      <c r="I4985" s="28">
        <v>0</v>
      </c>
      <c r="J4985" s="29" t="s">
        <v>17</v>
      </c>
      <c r="K4985" s="29" t="s">
        <v>16</v>
      </c>
      <c r="L4985" s="29" t="str">
        <f>_xlfn.XLOOKUP($D4985,mapping!$B$2:$B$124,mapping!$A$2:$A$124,,0)</f>
        <v>Data Analyst</v>
      </c>
      <c r="M4985" s="29" t="str">
        <f>_xlfn.XLOOKUP($C4985,mapping!$J$2:$J$5,mapping!$K$2:$K$5,,0)</f>
        <v>Full-Time</v>
      </c>
      <c r="N4985" s="29" t="str">
        <f>_xlfn.XLOOKUP($B4985,mapping!$G$2:$G$5,mapping!$H$2:$H$5,,0)</f>
        <v>Junior</v>
      </c>
      <c r="O4985" s="29" t="str">
        <f>_xlfn.XLOOKUP($J4985,mapping!$D$2:$D$56,mapping!$E$2:$E$56,,0)</f>
        <v>United States</v>
      </c>
      <c r="P4985" s="29" t="str">
        <f>_xlfn.XLOOKUP($K4985,mapping!$P$2:$P$4,mapping!$Q$2:$Q$4,,0)</f>
        <v>Medium</v>
      </c>
      <c r="Q4985" s="29" t="str">
        <f>_xlfn.XLOOKUP($I4985,mapping!$M$2:$M$4,mapping!$N$2:$N$4,,0)</f>
        <v>On-site</v>
      </c>
    </row>
    <row r="4986" spans="1:17" x14ac:dyDescent="0.25">
      <c r="A4986" s="28">
        <v>2023</v>
      </c>
      <c r="B4986" s="29" t="s">
        <v>21</v>
      </c>
      <c r="C4986" s="29" t="s">
        <v>12</v>
      </c>
      <c r="D4986" s="29" t="s">
        <v>23</v>
      </c>
      <c r="E4986" s="28">
        <v>196000</v>
      </c>
      <c r="F4986" s="29" t="s">
        <v>14</v>
      </c>
      <c r="G4986" s="28">
        <v>196000</v>
      </c>
      <c r="H4986" s="29" t="s">
        <v>17</v>
      </c>
      <c r="I4986" s="28">
        <v>0</v>
      </c>
      <c r="J4986" s="29" t="s">
        <v>17</v>
      </c>
      <c r="K4986" s="29" t="s">
        <v>16</v>
      </c>
      <c r="L4986" s="29" t="str">
        <f>_xlfn.XLOOKUP($D4986,mapping!$B$2:$B$124,mapping!$A$2:$A$124,,0)</f>
        <v>Researcher</v>
      </c>
      <c r="M4986" s="29" t="str">
        <f>_xlfn.XLOOKUP($C4986,mapping!$J$2:$J$5,mapping!$K$2:$K$5,,0)</f>
        <v>Full-Time</v>
      </c>
      <c r="N4986" s="29" t="str">
        <f>_xlfn.XLOOKUP($B4986,mapping!$G$2:$G$5,mapping!$H$2:$H$5,,0)</f>
        <v>Senior</v>
      </c>
      <c r="O4986" s="29" t="str">
        <f>_xlfn.XLOOKUP($J4986,mapping!$D$2:$D$56,mapping!$E$2:$E$56,,0)</f>
        <v>United States</v>
      </c>
      <c r="P4986" s="29" t="str">
        <f>_xlfn.XLOOKUP($K4986,mapping!$P$2:$P$4,mapping!$Q$2:$Q$4,,0)</f>
        <v>Medium</v>
      </c>
      <c r="Q4986" s="29" t="str">
        <f>_xlfn.XLOOKUP($I4986,mapping!$M$2:$M$4,mapping!$N$2:$N$4,,0)</f>
        <v>On-site</v>
      </c>
    </row>
    <row r="4987" spans="1:17" x14ac:dyDescent="0.25">
      <c r="A4987" s="28">
        <v>2022</v>
      </c>
      <c r="B4987" s="29" t="s">
        <v>21</v>
      </c>
      <c r="C4987" s="29" t="s">
        <v>12</v>
      </c>
      <c r="D4987" s="29" t="s">
        <v>26</v>
      </c>
      <c r="E4987" s="28">
        <v>136994</v>
      </c>
      <c r="F4987" s="29" t="s">
        <v>14</v>
      </c>
      <c r="G4987" s="28">
        <v>136994</v>
      </c>
      <c r="H4987" s="29" t="s">
        <v>17</v>
      </c>
      <c r="I4987" s="28">
        <v>100</v>
      </c>
      <c r="J4987" s="29" t="s">
        <v>17</v>
      </c>
      <c r="K4987" s="29" t="s">
        <v>16</v>
      </c>
      <c r="L4987" s="29" t="str">
        <f>_xlfn.XLOOKUP($D4987,mapping!$B$2:$B$124,mapping!$A$2:$A$124,,0)</f>
        <v>Data Engineer</v>
      </c>
      <c r="M4987" s="29" t="str">
        <f>_xlfn.XLOOKUP($C4987,mapping!$J$2:$J$5,mapping!$K$2:$K$5,,0)</f>
        <v>Full-Time</v>
      </c>
      <c r="N4987" s="29" t="str">
        <f>_xlfn.XLOOKUP($B4987,mapping!$G$2:$G$5,mapping!$H$2:$H$5,,0)</f>
        <v>Senior</v>
      </c>
      <c r="O4987" s="29" t="str">
        <f>_xlfn.XLOOKUP($J4987,mapping!$D$2:$D$56,mapping!$E$2:$E$56,,0)</f>
        <v>United States</v>
      </c>
      <c r="P4987" s="29" t="str">
        <f>_xlfn.XLOOKUP($K4987,mapping!$P$2:$P$4,mapping!$Q$2:$Q$4,,0)</f>
        <v>Medium</v>
      </c>
      <c r="Q4987" s="29" t="str">
        <f>_xlfn.XLOOKUP($I4987,mapping!$M$2:$M$4,mapping!$N$2:$N$4,,0)</f>
        <v>Remote</v>
      </c>
    </row>
    <row r="4988" spans="1:17" x14ac:dyDescent="0.25">
      <c r="A4988" s="28">
        <v>2024</v>
      </c>
      <c r="B4988" s="29" t="s">
        <v>21</v>
      </c>
      <c r="C4988" s="29" t="s">
        <v>12</v>
      </c>
      <c r="D4988" s="29" t="s">
        <v>18</v>
      </c>
      <c r="E4988" s="28">
        <v>215000</v>
      </c>
      <c r="F4988" s="29" t="s">
        <v>94</v>
      </c>
      <c r="G4988" s="28">
        <v>165384</v>
      </c>
      <c r="H4988" s="29" t="s">
        <v>45</v>
      </c>
      <c r="I4988" s="28">
        <v>0</v>
      </c>
      <c r="J4988" s="29" t="s">
        <v>45</v>
      </c>
      <c r="K4988" s="29" t="s">
        <v>16</v>
      </c>
      <c r="L4988" s="29" t="str">
        <f>_xlfn.XLOOKUP($D4988,mapping!$B$2:$B$124,mapping!$A$2:$A$124,,0)</f>
        <v>Machine Learning Engineer</v>
      </c>
      <c r="M4988" s="29" t="str">
        <f>_xlfn.XLOOKUP($C4988,mapping!$J$2:$J$5,mapping!$K$2:$K$5,,0)</f>
        <v>Full-Time</v>
      </c>
      <c r="N4988" s="29" t="str">
        <f>_xlfn.XLOOKUP($B4988,mapping!$G$2:$G$5,mapping!$H$2:$H$5,,0)</f>
        <v>Senior</v>
      </c>
      <c r="O4988" s="29" t="str">
        <f>_xlfn.XLOOKUP($J4988,mapping!$D$2:$D$56,mapping!$E$2:$E$56,,0)</f>
        <v>Canada</v>
      </c>
      <c r="P4988" s="29" t="str">
        <f>_xlfn.XLOOKUP($K4988,mapping!$P$2:$P$4,mapping!$Q$2:$Q$4,,0)</f>
        <v>Medium</v>
      </c>
      <c r="Q4988" s="29" t="str">
        <f>_xlfn.XLOOKUP($I4988,mapping!$M$2:$M$4,mapping!$N$2:$N$4,,0)</f>
        <v>On-site</v>
      </c>
    </row>
    <row r="4989" spans="1:17" x14ac:dyDescent="0.25">
      <c r="A4989" s="28">
        <v>2023</v>
      </c>
      <c r="B4989" s="29" t="s">
        <v>21</v>
      </c>
      <c r="C4989" s="29" t="s">
        <v>12</v>
      </c>
      <c r="D4989" s="29" t="s">
        <v>13</v>
      </c>
      <c r="E4989" s="28">
        <v>75000</v>
      </c>
      <c r="F4989" s="29" t="s">
        <v>27</v>
      </c>
      <c r="G4989" s="28">
        <v>92280</v>
      </c>
      <c r="H4989" s="29" t="s">
        <v>28</v>
      </c>
      <c r="I4989" s="28">
        <v>0</v>
      </c>
      <c r="J4989" s="29" t="s">
        <v>28</v>
      </c>
      <c r="K4989" s="29" t="s">
        <v>16</v>
      </c>
      <c r="L4989" s="29" t="str">
        <f>_xlfn.XLOOKUP($D4989,mapping!$B$2:$B$124,mapping!$A$2:$A$124,,0)</f>
        <v>Data Analyst</v>
      </c>
      <c r="M4989" s="29" t="str">
        <f>_xlfn.XLOOKUP($C4989,mapping!$J$2:$J$5,mapping!$K$2:$K$5,,0)</f>
        <v>Full-Time</v>
      </c>
      <c r="N4989" s="29" t="str">
        <f>_xlfn.XLOOKUP($B4989,mapping!$G$2:$G$5,mapping!$H$2:$H$5,,0)</f>
        <v>Senior</v>
      </c>
      <c r="O4989" s="29" t="str">
        <f>_xlfn.XLOOKUP($J4989,mapping!$D$2:$D$56,mapping!$E$2:$E$56,,0)</f>
        <v>United Kingdom</v>
      </c>
      <c r="P4989" s="29" t="str">
        <f>_xlfn.XLOOKUP($K4989,mapping!$P$2:$P$4,mapping!$Q$2:$Q$4,,0)</f>
        <v>Medium</v>
      </c>
      <c r="Q4989" s="29" t="str">
        <f>_xlfn.XLOOKUP($I4989,mapping!$M$2:$M$4,mapping!$N$2:$N$4,,0)</f>
        <v>On-site</v>
      </c>
    </row>
    <row r="4990" spans="1:17" x14ac:dyDescent="0.25">
      <c r="A4990" s="28">
        <v>2024</v>
      </c>
      <c r="B4990" s="29" t="s">
        <v>21</v>
      </c>
      <c r="C4990" s="29" t="s">
        <v>12</v>
      </c>
      <c r="D4990" s="29" t="s">
        <v>34</v>
      </c>
      <c r="E4990" s="28">
        <v>214000</v>
      </c>
      <c r="F4990" s="29" t="s">
        <v>14</v>
      </c>
      <c r="G4990" s="28">
        <v>214000</v>
      </c>
      <c r="H4990" s="29" t="s">
        <v>17</v>
      </c>
      <c r="I4990" s="28">
        <v>100</v>
      </c>
      <c r="J4990" s="29" t="s">
        <v>17</v>
      </c>
      <c r="K4990" s="29" t="s">
        <v>16</v>
      </c>
      <c r="L4990" s="29" t="str">
        <f>_xlfn.XLOOKUP($D4990,mapping!$B$2:$B$124,mapping!$A$2:$A$124,,0)</f>
        <v>Researcher</v>
      </c>
      <c r="M4990" s="29" t="str">
        <f>_xlfn.XLOOKUP($C4990,mapping!$J$2:$J$5,mapping!$K$2:$K$5,,0)</f>
        <v>Full-Time</v>
      </c>
      <c r="N4990" s="29" t="str">
        <f>_xlfn.XLOOKUP($B4990,mapping!$G$2:$G$5,mapping!$H$2:$H$5,,0)</f>
        <v>Senior</v>
      </c>
      <c r="O4990" s="29" t="str">
        <f>_xlfn.XLOOKUP($J4990,mapping!$D$2:$D$56,mapping!$E$2:$E$56,,0)</f>
        <v>United States</v>
      </c>
      <c r="P4990" s="29" t="str">
        <f>_xlfn.XLOOKUP($K4990,mapping!$P$2:$P$4,mapping!$Q$2:$Q$4,,0)</f>
        <v>Medium</v>
      </c>
      <c r="Q4990" s="29" t="str">
        <f>_xlfn.XLOOKUP($I4990,mapping!$M$2:$M$4,mapping!$N$2:$N$4,,0)</f>
        <v>Remote</v>
      </c>
    </row>
    <row r="4991" spans="1:17" x14ac:dyDescent="0.25">
      <c r="A4991" s="28">
        <v>2024</v>
      </c>
      <c r="B4991" s="29" t="s">
        <v>21</v>
      </c>
      <c r="C4991" s="29" t="s">
        <v>12</v>
      </c>
      <c r="D4991" s="29" t="s">
        <v>26</v>
      </c>
      <c r="E4991" s="28">
        <v>185800</v>
      </c>
      <c r="F4991" s="29" t="s">
        <v>14</v>
      </c>
      <c r="G4991" s="28">
        <v>185800</v>
      </c>
      <c r="H4991" s="29" t="s">
        <v>17</v>
      </c>
      <c r="I4991" s="28">
        <v>100</v>
      </c>
      <c r="J4991" s="29" t="s">
        <v>17</v>
      </c>
      <c r="K4991" s="29" t="s">
        <v>16</v>
      </c>
      <c r="L4991" s="29" t="str">
        <f>_xlfn.XLOOKUP($D4991,mapping!$B$2:$B$124,mapping!$A$2:$A$124,,0)</f>
        <v>Data Engineer</v>
      </c>
      <c r="M4991" s="29" t="str">
        <f>_xlfn.XLOOKUP($C4991,mapping!$J$2:$J$5,mapping!$K$2:$K$5,,0)</f>
        <v>Full-Time</v>
      </c>
      <c r="N4991" s="29" t="str">
        <f>_xlfn.XLOOKUP($B4991,mapping!$G$2:$G$5,mapping!$H$2:$H$5,,0)</f>
        <v>Senior</v>
      </c>
      <c r="O4991" s="29" t="str">
        <f>_xlfn.XLOOKUP($J4991,mapping!$D$2:$D$56,mapping!$E$2:$E$56,,0)</f>
        <v>United States</v>
      </c>
      <c r="P4991" s="29" t="str">
        <f>_xlfn.XLOOKUP($K4991,mapping!$P$2:$P$4,mapping!$Q$2:$Q$4,,0)</f>
        <v>Medium</v>
      </c>
      <c r="Q4991" s="29" t="str">
        <f>_xlfn.XLOOKUP($I4991,mapping!$M$2:$M$4,mapping!$N$2:$N$4,,0)</f>
        <v>Remote</v>
      </c>
    </row>
    <row r="4992" spans="1:17" x14ac:dyDescent="0.25">
      <c r="A4992" s="28">
        <v>2022</v>
      </c>
      <c r="B4992" s="29" t="s">
        <v>21</v>
      </c>
      <c r="C4992" s="29" t="s">
        <v>12</v>
      </c>
      <c r="D4992" s="29" t="s">
        <v>26</v>
      </c>
      <c r="E4992" s="28">
        <v>153600</v>
      </c>
      <c r="F4992" s="29" t="s">
        <v>14</v>
      </c>
      <c r="G4992" s="28">
        <v>153600</v>
      </c>
      <c r="H4992" s="29" t="s">
        <v>17</v>
      </c>
      <c r="I4992" s="28">
        <v>0</v>
      </c>
      <c r="J4992" s="29" t="s">
        <v>17</v>
      </c>
      <c r="K4992" s="29" t="s">
        <v>16</v>
      </c>
      <c r="L4992" s="29" t="str">
        <f>_xlfn.XLOOKUP($D4992,mapping!$B$2:$B$124,mapping!$A$2:$A$124,,0)</f>
        <v>Data Engineer</v>
      </c>
      <c r="M4992" s="29" t="str">
        <f>_xlfn.XLOOKUP($C4992,mapping!$J$2:$J$5,mapping!$K$2:$K$5,,0)</f>
        <v>Full-Time</v>
      </c>
      <c r="N4992" s="29" t="str">
        <f>_xlfn.XLOOKUP($B4992,mapping!$G$2:$G$5,mapping!$H$2:$H$5,,0)</f>
        <v>Senior</v>
      </c>
      <c r="O4992" s="29" t="str">
        <f>_xlfn.XLOOKUP($J4992,mapping!$D$2:$D$56,mapping!$E$2:$E$56,,0)</f>
        <v>United States</v>
      </c>
      <c r="P4992" s="29" t="str">
        <f>_xlfn.XLOOKUP($K4992,mapping!$P$2:$P$4,mapping!$Q$2:$Q$4,,0)</f>
        <v>Medium</v>
      </c>
      <c r="Q4992" s="29" t="str">
        <f>_xlfn.XLOOKUP($I4992,mapping!$M$2:$M$4,mapping!$N$2:$N$4,,0)</f>
        <v>On-site</v>
      </c>
    </row>
    <row r="4993" spans="1:17" x14ac:dyDescent="0.25">
      <c r="A4993" s="28">
        <v>2023</v>
      </c>
      <c r="B4993" s="29" t="s">
        <v>21</v>
      </c>
      <c r="C4993" s="29" t="s">
        <v>12</v>
      </c>
      <c r="D4993" s="29" t="s">
        <v>63</v>
      </c>
      <c r="E4993" s="28">
        <v>94000</v>
      </c>
      <c r="F4993" s="29" t="s">
        <v>14</v>
      </c>
      <c r="G4993" s="28">
        <v>94000</v>
      </c>
      <c r="H4993" s="29" t="s">
        <v>17</v>
      </c>
      <c r="I4993" s="28">
        <v>0</v>
      </c>
      <c r="J4993" s="29" t="s">
        <v>17</v>
      </c>
      <c r="K4993" s="29" t="s">
        <v>16</v>
      </c>
      <c r="L4993" s="29" t="str">
        <f>_xlfn.XLOOKUP($D4993,mapping!$B$2:$B$124,mapping!$A$2:$A$124,,0)</f>
        <v>Data Architect</v>
      </c>
      <c r="M4993" s="29" t="str">
        <f>_xlfn.XLOOKUP($C4993,mapping!$J$2:$J$5,mapping!$K$2:$K$5,,0)</f>
        <v>Full-Time</v>
      </c>
      <c r="N4993" s="29" t="str">
        <f>_xlfn.XLOOKUP($B4993,mapping!$G$2:$G$5,mapping!$H$2:$H$5,,0)</f>
        <v>Senior</v>
      </c>
      <c r="O4993" s="29" t="str">
        <f>_xlfn.XLOOKUP($J4993,mapping!$D$2:$D$56,mapping!$E$2:$E$56,,0)</f>
        <v>United States</v>
      </c>
      <c r="P4993" s="29" t="str">
        <f>_xlfn.XLOOKUP($K4993,mapping!$P$2:$P$4,mapping!$Q$2:$Q$4,,0)</f>
        <v>Medium</v>
      </c>
      <c r="Q4993" s="29" t="str">
        <f>_xlfn.XLOOKUP($I4993,mapping!$M$2:$M$4,mapping!$N$2:$N$4,,0)</f>
        <v>On-site</v>
      </c>
    </row>
    <row r="4994" spans="1:17" x14ac:dyDescent="0.25">
      <c r="A4994" s="28">
        <v>2023</v>
      </c>
      <c r="B4994" s="29" t="s">
        <v>11</v>
      </c>
      <c r="C4994" s="29" t="s">
        <v>12</v>
      </c>
      <c r="D4994" s="29" t="s">
        <v>18</v>
      </c>
      <c r="E4994" s="28">
        <v>149094</v>
      </c>
      <c r="F4994" s="29" t="s">
        <v>14</v>
      </c>
      <c r="G4994" s="28">
        <v>149094</v>
      </c>
      <c r="H4994" s="29" t="s">
        <v>17</v>
      </c>
      <c r="I4994" s="28">
        <v>0</v>
      </c>
      <c r="J4994" s="29" t="s">
        <v>17</v>
      </c>
      <c r="K4994" s="29" t="s">
        <v>16</v>
      </c>
      <c r="L4994" s="29" t="str">
        <f>_xlfn.XLOOKUP($D4994,mapping!$B$2:$B$124,mapping!$A$2:$A$124,,0)</f>
        <v>Machine Learning Engineer</v>
      </c>
      <c r="M4994" s="29" t="str">
        <f>_xlfn.XLOOKUP($C4994,mapping!$J$2:$J$5,mapping!$K$2:$K$5,,0)</f>
        <v>Full-Time</v>
      </c>
      <c r="N4994" s="29" t="str">
        <f>_xlfn.XLOOKUP($B4994,mapping!$G$2:$G$5,mapping!$H$2:$H$5,,0)</f>
        <v>Mid-Level</v>
      </c>
      <c r="O4994" s="29" t="str">
        <f>_xlfn.XLOOKUP($J4994,mapping!$D$2:$D$56,mapping!$E$2:$E$56,,0)</f>
        <v>United States</v>
      </c>
      <c r="P4994" s="29" t="str">
        <f>_xlfn.XLOOKUP($K4994,mapping!$P$2:$P$4,mapping!$Q$2:$Q$4,,0)</f>
        <v>Medium</v>
      </c>
      <c r="Q4994" s="29" t="str">
        <f>_xlfn.XLOOKUP($I4994,mapping!$M$2:$M$4,mapping!$N$2:$N$4,,0)</f>
        <v>On-site</v>
      </c>
    </row>
    <row r="4995" spans="1:17" x14ac:dyDescent="0.25">
      <c r="A4995" s="28">
        <v>2023</v>
      </c>
      <c r="B4995" s="29" t="s">
        <v>21</v>
      </c>
      <c r="C4995" s="29" t="s">
        <v>12</v>
      </c>
      <c r="D4995" s="29" t="s">
        <v>39</v>
      </c>
      <c r="E4995" s="28">
        <v>152000</v>
      </c>
      <c r="F4995" s="29" t="s">
        <v>14</v>
      </c>
      <c r="G4995" s="28">
        <v>152000</v>
      </c>
      <c r="H4995" s="29" t="s">
        <v>17</v>
      </c>
      <c r="I4995" s="28">
        <v>0</v>
      </c>
      <c r="J4995" s="29" t="s">
        <v>17</v>
      </c>
      <c r="K4995" s="29" t="s">
        <v>16</v>
      </c>
      <c r="L4995" s="29" t="str">
        <f>_xlfn.XLOOKUP($D4995,mapping!$B$2:$B$124,mapping!$A$2:$A$124,,0)</f>
        <v>Machine Learning Engineer</v>
      </c>
      <c r="M4995" s="29" t="str">
        <f>_xlfn.XLOOKUP($C4995,mapping!$J$2:$J$5,mapping!$K$2:$K$5,,0)</f>
        <v>Full-Time</v>
      </c>
      <c r="N4995" s="29" t="str">
        <f>_xlfn.XLOOKUP($B4995,mapping!$G$2:$G$5,mapping!$H$2:$H$5,,0)</f>
        <v>Senior</v>
      </c>
      <c r="O4995" s="29" t="str">
        <f>_xlfn.XLOOKUP($J4995,mapping!$D$2:$D$56,mapping!$E$2:$E$56,,0)</f>
        <v>United States</v>
      </c>
      <c r="P4995" s="29" t="str">
        <f>_xlfn.XLOOKUP($K4995,mapping!$P$2:$P$4,mapping!$Q$2:$Q$4,,0)</f>
        <v>Medium</v>
      </c>
      <c r="Q4995" s="29" t="str">
        <f>_xlfn.XLOOKUP($I4995,mapping!$M$2:$M$4,mapping!$N$2:$N$4,,0)</f>
        <v>On-site</v>
      </c>
    </row>
    <row r="4996" spans="1:17" x14ac:dyDescent="0.25">
      <c r="A4996" s="28">
        <v>2024</v>
      </c>
      <c r="B4996" s="29" t="s">
        <v>11</v>
      </c>
      <c r="C4996" s="29" t="s">
        <v>12</v>
      </c>
      <c r="D4996" s="29" t="s">
        <v>41</v>
      </c>
      <c r="E4996" s="28">
        <v>151000</v>
      </c>
      <c r="F4996" s="29" t="s">
        <v>14</v>
      </c>
      <c r="G4996" s="28">
        <v>151000</v>
      </c>
      <c r="H4996" s="29" t="s">
        <v>17</v>
      </c>
      <c r="I4996" s="28">
        <v>0</v>
      </c>
      <c r="J4996" s="29" t="s">
        <v>17</v>
      </c>
      <c r="K4996" s="29" t="s">
        <v>16</v>
      </c>
      <c r="L4996" s="29" t="str">
        <f>_xlfn.XLOOKUP($D4996,mapping!$B$2:$B$124,mapping!$A$2:$A$124,,0)</f>
        <v>Machine Learning Engineer</v>
      </c>
      <c r="M4996" s="29" t="str">
        <f>_xlfn.XLOOKUP($C4996,mapping!$J$2:$J$5,mapping!$K$2:$K$5,,0)</f>
        <v>Full-Time</v>
      </c>
      <c r="N4996" s="29" t="str">
        <f>_xlfn.XLOOKUP($B4996,mapping!$G$2:$G$5,mapping!$H$2:$H$5,,0)</f>
        <v>Mid-Level</v>
      </c>
      <c r="O4996" s="29" t="str">
        <f>_xlfn.XLOOKUP($J4996,mapping!$D$2:$D$56,mapping!$E$2:$E$56,,0)</f>
        <v>United States</v>
      </c>
      <c r="P4996" s="29" t="str">
        <f>_xlfn.XLOOKUP($K4996,mapping!$P$2:$P$4,mapping!$Q$2:$Q$4,,0)</f>
        <v>Medium</v>
      </c>
      <c r="Q4996" s="29" t="str">
        <f>_xlfn.XLOOKUP($I4996,mapping!$M$2:$M$4,mapping!$N$2:$N$4,,0)</f>
        <v>On-site</v>
      </c>
    </row>
    <row r="4997" spans="1:17" x14ac:dyDescent="0.25">
      <c r="A4997" s="28">
        <v>2023</v>
      </c>
      <c r="B4997" s="29" t="s">
        <v>21</v>
      </c>
      <c r="C4997" s="29" t="s">
        <v>12</v>
      </c>
      <c r="D4997" s="29" t="s">
        <v>30</v>
      </c>
      <c r="E4997" s="28">
        <v>70000</v>
      </c>
      <c r="F4997" s="29" t="s">
        <v>19</v>
      </c>
      <c r="G4997" s="28">
        <v>75577</v>
      </c>
      <c r="H4997" s="29" t="s">
        <v>121</v>
      </c>
      <c r="I4997" s="28">
        <v>100</v>
      </c>
      <c r="J4997" s="29" t="s">
        <v>121</v>
      </c>
      <c r="K4997" s="29" t="s">
        <v>16</v>
      </c>
      <c r="L4997" s="29" t="str">
        <f>_xlfn.XLOOKUP($D4997,mapping!$B$2:$B$124,mapping!$A$2:$A$124,,0)</f>
        <v>Machine Learning Engineer</v>
      </c>
      <c r="M4997" s="29" t="str">
        <f>_xlfn.XLOOKUP($C4997,mapping!$J$2:$J$5,mapping!$K$2:$K$5,,0)</f>
        <v>Full-Time</v>
      </c>
      <c r="N4997" s="29" t="str">
        <f>_xlfn.XLOOKUP($B4997,mapping!$G$2:$G$5,mapping!$H$2:$H$5,,0)</f>
        <v>Senior</v>
      </c>
      <c r="O4997" s="29" t="str">
        <f>_xlfn.XLOOKUP($J4997,mapping!$D$2:$D$56,mapping!$E$2:$E$56,,0)</f>
        <v>France</v>
      </c>
      <c r="P4997" s="29" t="str">
        <f>_xlfn.XLOOKUP($K4997,mapping!$P$2:$P$4,mapping!$Q$2:$Q$4,,0)</f>
        <v>Medium</v>
      </c>
      <c r="Q4997" s="29" t="str">
        <f>_xlfn.XLOOKUP($I4997,mapping!$M$2:$M$4,mapping!$N$2:$N$4,,0)</f>
        <v>Remote</v>
      </c>
    </row>
    <row r="4998" spans="1:17" x14ac:dyDescent="0.25">
      <c r="A4998" s="28">
        <v>2022</v>
      </c>
      <c r="B4998" s="29" t="s">
        <v>21</v>
      </c>
      <c r="C4998" s="29" t="s">
        <v>12</v>
      </c>
      <c r="D4998" s="29" t="s">
        <v>26</v>
      </c>
      <c r="E4998" s="28">
        <v>145000</v>
      </c>
      <c r="F4998" s="29" t="s">
        <v>14</v>
      </c>
      <c r="G4998" s="28">
        <v>145000</v>
      </c>
      <c r="H4998" s="29" t="s">
        <v>17</v>
      </c>
      <c r="I4998" s="28">
        <v>0</v>
      </c>
      <c r="J4998" s="29" t="s">
        <v>17</v>
      </c>
      <c r="K4998" s="29" t="s">
        <v>16</v>
      </c>
      <c r="L4998" s="29" t="str">
        <f>_xlfn.XLOOKUP($D4998,mapping!$B$2:$B$124,mapping!$A$2:$A$124,,0)</f>
        <v>Data Engineer</v>
      </c>
      <c r="M4998" s="29" t="str">
        <f>_xlfn.XLOOKUP($C4998,mapping!$J$2:$J$5,mapping!$K$2:$K$5,,0)</f>
        <v>Full-Time</v>
      </c>
      <c r="N4998" s="29" t="str">
        <f>_xlfn.XLOOKUP($B4998,mapping!$G$2:$G$5,mapping!$H$2:$H$5,,0)</f>
        <v>Senior</v>
      </c>
      <c r="O4998" s="29" t="str">
        <f>_xlfn.XLOOKUP($J4998,mapping!$D$2:$D$56,mapping!$E$2:$E$56,,0)</f>
        <v>United States</v>
      </c>
      <c r="P4998" s="29" t="str">
        <f>_xlfn.XLOOKUP($K4998,mapping!$P$2:$P$4,mapping!$Q$2:$Q$4,,0)</f>
        <v>Medium</v>
      </c>
      <c r="Q4998" s="29" t="str">
        <f>_xlfn.XLOOKUP($I4998,mapping!$M$2:$M$4,mapping!$N$2:$N$4,,0)</f>
        <v>On-site</v>
      </c>
    </row>
    <row r="4999" spans="1:17" x14ac:dyDescent="0.25">
      <c r="A4999" s="28">
        <v>2024</v>
      </c>
      <c r="B4999" s="29" t="s">
        <v>21</v>
      </c>
      <c r="C4999" s="29" t="s">
        <v>12</v>
      </c>
      <c r="D4999" s="29" t="s">
        <v>18</v>
      </c>
      <c r="E4999" s="28">
        <v>153000</v>
      </c>
      <c r="F4999" s="29" t="s">
        <v>14</v>
      </c>
      <c r="G4999" s="28">
        <v>153000</v>
      </c>
      <c r="H4999" s="29" t="s">
        <v>17</v>
      </c>
      <c r="I4999" s="28">
        <v>0</v>
      </c>
      <c r="J4999" s="29" t="s">
        <v>17</v>
      </c>
      <c r="K4999" s="29" t="s">
        <v>16</v>
      </c>
      <c r="L4999" s="29" t="str">
        <f>_xlfn.XLOOKUP($D4999,mapping!$B$2:$B$124,mapping!$A$2:$A$124,,0)</f>
        <v>Machine Learning Engineer</v>
      </c>
      <c r="M4999" s="29" t="str">
        <f>_xlfn.XLOOKUP($C4999,mapping!$J$2:$J$5,mapping!$K$2:$K$5,,0)</f>
        <v>Full-Time</v>
      </c>
      <c r="N4999" s="29" t="str">
        <f>_xlfn.XLOOKUP($B4999,mapping!$G$2:$G$5,mapping!$H$2:$H$5,,0)</f>
        <v>Senior</v>
      </c>
      <c r="O4999" s="29" t="str">
        <f>_xlfn.XLOOKUP($J4999,mapping!$D$2:$D$56,mapping!$E$2:$E$56,,0)</f>
        <v>United States</v>
      </c>
      <c r="P4999" s="29" t="str">
        <f>_xlfn.XLOOKUP($K4999,mapping!$P$2:$P$4,mapping!$Q$2:$Q$4,,0)</f>
        <v>Medium</v>
      </c>
      <c r="Q4999" s="29" t="str">
        <f>_xlfn.XLOOKUP($I4999,mapping!$M$2:$M$4,mapping!$N$2:$N$4,,0)</f>
        <v>On-site</v>
      </c>
    </row>
    <row r="5000" spans="1:17" x14ac:dyDescent="0.25">
      <c r="A5000" s="28">
        <v>2022</v>
      </c>
      <c r="B5000" s="29" t="s">
        <v>29</v>
      </c>
      <c r="C5000" s="29" t="s">
        <v>12</v>
      </c>
      <c r="D5000" s="29" t="s">
        <v>151</v>
      </c>
      <c r="E5000" s="28">
        <v>30000</v>
      </c>
      <c r="F5000" s="29" t="s">
        <v>19</v>
      </c>
      <c r="G5000" s="28">
        <v>31520</v>
      </c>
      <c r="H5000" s="29" t="s">
        <v>24</v>
      </c>
      <c r="I5000" s="28">
        <v>100</v>
      </c>
      <c r="J5000" s="29" t="s">
        <v>42</v>
      </c>
      <c r="K5000" s="29" t="s">
        <v>16</v>
      </c>
      <c r="L5000" s="29" t="str">
        <f>_xlfn.XLOOKUP($D5000,mapping!$B$2:$B$124,mapping!$A$2:$A$124,,0)</f>
        <v>Machine Learning Engineer</v>
      </c>
      <c r="M5000" s="29" t="str">
        <f>_xlfn.XLOOKUP($C5000,mapping!$J$2:$J$5,mapping!$K$2:$K$5,,0)</f>
        <v>Full-Time</v>
      </c>
      <c r="N5000" s="29" t="str">
        <f>_xlfn.XLOOKUP($B5000,mapping!$G$2:$G$5,mapping!$H$2:$H$5,,0)</f>
        <v>Junior</v>
      </c>
      <c r="O5000" s="29" t="str">
        <f>_xlfn.XLOOKUP($J5000,mapping!$D$2:$D$56,mapping!$E$2:$E$56,,0)</f>
        <v>Spain</v>
      </c>
      <c r="P5000" s="29" t="str">
        <f>_xlfn.XLOOKUP($K5000,mapping!$P$2:$P$4,mapping!$Q$2:$Q$4,,0)</f>
        <v>Medium</v>
      </c>
      <c r="Q5000" s="29" t="str">
        <f>_xlfn.XLOOKUP($I5000,mapping!$M$2:$M$4,mapping!$N$2:$N$4,,0)</f>
        <v>Remote</v>
      </c>
    </row>
    <row r="5001" spans="1:17" x14ac:dyDescent="0.25">
      <c r="A5001" s="28">
        <v>2023</v>
      </c>
      <c r="B5001" s="29" t="s">
        <v>21</v>
      </c>
      <c r="C5001" s="29" t="s">
        <v>12</v>
      </c>
      <c r="D5001" s="29" t="s">
        <v>18</v>
      </c>
      <c r="E5001" s="28">
        <v>176000</v>
      </c>
      <c r="F5001" s="29" t="s">
        <v>14</v>
      </c>
      <c r="G5001" s="28">
        <v>176000</v>
      </c>
      <c r="H5001" s="29" t="s">
        <v>17</v>
      </c>
      <c r="I5001" s="28">
        <v>0</v>
      </c>
      <c r="J5001" s="29" t="s">
        <v>17</v>
      </c>
      <c r="K5001" s="29" t="s">
        <v>16</v>
      </c>
      <c r="L5001" s="29" t="str">
        <f>_xlfn.XLOOKUP($D5001,mapping!$B$2:$B$124,mapping!$A$2:$A$124,,0)</f>
        <v>Machine Learning Engineer</v>
      </c>
      <c r="M5001" s="29" t="str">
        <f>_xlfn.XLOOKUP($C5001,mapping!$J$2:$J$5,mapping!$K$2:$K$5,,0)</f>
        <v>Full-Time</v>
      </c>
      <c r="N5001" s="29" t="str">
        <f>_xlfn.XLOOKUP($B5001,mapping!$G$2:$G$5,mapping!$H$2:$H$5,,0)</f>
        <v>Senior</v>
      </c>
      <c r="O5001" s="29" t="str">
        <f>_xlfn.XLOOKUP($J5001,mapping!$D$2:$D$56,mapping!$E$2:$E$56,,0)</f>
        <v>United States</v>
      </c>
      <c r="P5001" s="29" t="str">
        <f>_xlfn.XLOOKUP($K5001,mapping!$P$2:$P$4,mapping!$Q$2:$Q$4,,0)</f>
        <v>Medium</v>
      </c>
      <c r="Q5001" s="29" t="str">
        <f>_xlfn.XLOOKUP($I5001,mapping!$M$2:$M$4,mapping!$N$2:$N$4,,0)</f>
        <v>On-site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9C6ED-2C1C-49C5-A7C9-78AD9FE68F9C}">
  <dimension ref="A1:Q124"/>
  <sheetViews>
    <sheetView topLeftCell="A25" workbookViewId="0">
      <selection activeCell="E56" sqref="E56"/>
    </sheetView>
  </sheetViews>
  <sheetFormatPr defaultRowHeight="15" x14ac:dyDescent="0.25"/>
  <cols>
    <col min="1" max="1" width="25" style="22" bestFit="1" customWidth="1"/>
    <col min="2" max="2" width="38" style="22" bestFit="1" customWidth="1"/>
    <col min="5" max="5" width="22.5703125" bestFit="1" customWidth="1"/>
    <col min="11" max="11" width="14" bestFit="1" customWidth="1"/>
    <col min="13" max="13" width="12.5703125" bestFit="1" customWidth="1"/>
    <col min="17" max="17" width="13.85546875" bestFit="1" customWidth="1"/>
  </cols>
  <sheetData>
    <row r="1" spans="1:17" x14ac:dyDescent="0.25">
      <c r="A1" s="21" t="s">
        <v>229</v>
      </c>
      <c r="B1" s="21" t="s">
        <v>3</v>
      </c>
      <c r="D1" s="20" t="s">
        <v>245</v>
      </c>
      <c r="E1" s="20" t="s">
        <v>246</v>
      </c>
      <c r="G1" s="20" t="s">
        <v>296</v>
      </c>
      <c r="H1" s="20" t="s">
        <v>297</v>
      </c>
      <c r="J1" s="25" t="s">
        <v>222</v>
      </c>
      <c r="K1" s="27" t="s">
        <v>306</v>
      </c>
      <c r="M1" s="27" t="s">
        <v>8</v>
      </c>
      <c r="N1" s="27" t="s">
        <v>308</v>
      </c>
      <c r="P1" s="27" t="s">
        <v>312</v>
      </c>
      <c r="Q1" s="27" t="s">
        <v>313</v>
      </c>
    </row>
    <row r="2" spans="1:17" x14ac:dyDescent="0.25">
      <c r="A2" s="22" t="s">
        <v>26</v>
      </c>
      <c r="B2" s="22" t="s">
        <v>26</v>
      </c>
      <c r="D2" t="s">
        <v>17</v>
      </c>
      <c r="E2" t="s">
        <v>247</v>
      </c>
      <c r="G2" t="s">
        <v>11</v>
      </c>
      <c r="H2" t="s">
        <v>298</v>
      </c>
      <c r="J2" s="9" t="s">
        <v>12</v>
      </c>
      <c r="K2" s="24" t="s">
        <v>303</v>
      </c>
      <c r="M2" s="26">
        <v>0</v>
      </c>
      <c r="N2" s="26" t="s">
        <v>309</v>
      </c>
      <c r="O2" s="26"/>
      <c r="P2" s="26" t="s">
        <v>33</v>
      </c>
      <c r="Q2" s="26" t="s">
        <v>314</v>
      </c>
    </row>
    <row r="3" spans="1:17" x14ac:dyDescent="0.25">
      <c r="A3" s="22" t="s">
        <v>26</v>
      </c>
      <c r="B3" s="22" t="s">
        <v>176</v>
      </c>
      <c r="D3" t="s">
        <v>28</v>
      </c>
      <c r="E3" t="s">
        <v>248</v>
      </c>
      <c r="G3" t="s">
        <v>21</v>
      </c>
      <c r="H3" t="s">
        <v>299</v>
      </c>
      <c r="J3" s="9" t="s">
        <v>24</v>
      </c>
      <c r="K3" s="24" t="s">
        <v>304</v>
      </c>
      <c r="M3" s="26">
        <v>50</v>
      </c>
      <c r="N3" s="26" t="s">
        <v>310</v>
      </c>
      <c r="O3" s="26"/>
      <c r="P3" s="26" t="s">
        <v>16</v>
      </c>
      <c r="Q3" s="26" t="s">
        <v>315</v>
      </c>
    </row>
    <row r="4" spans="1:17" x14ac:dyDescent="0.25">
      <c r="A4" s="22" t="s">
        <v>26</v>
      </c>
      <c r="B4" s="22" t="s">
        <v>128</v>
      </c>
      <c r="D4" t="s">
        <v>45</v>
      </c>
      <c r="E4" t="s">
        <v>249</v>
      </c>
      <c r="G4" t="s">
        <v>25</v>
      </c>
      <c r="H4" t="s">
        <v>300</v>
      </c>
      <c r="J4" s="9" t="s">
        <v>114</v>
      </c>
      <c r="K4" s="24" t="s">
        <v>305</v>
      </c>
      <c r="M4" s="26">
        <v>100</v>
      </c>
      <c r="N4" s="26" t="s">
        <v>311</v>
      </c>
      <c r="O4" s="26"/>
      <c r="P4" s="26" t="s">
        <v>56</v>
      </c>
      <c r="Q4" s="26" t="s">
        <v>316</v>
      </c>
    </row>
    <row r="5" spans="1:17" x14ac:dyDescent="0.25">
      <c r="A5" s="22" t="s">
        <v>26</v>
      </c>
      <c r="B5" s="22" t="s">
        <v>108</v>
      </c>
      <c r="D5" t="s">
        <v>15</v>
      </c>
      <c r="E5" t="s">
        <v>250</v>
      </c>
      <c r="G5" t="s">
        <v>29</v>
      </c>
      <c r="H5" t="s">
        <v>301</v>
      </c>
      <c r="J5" s="26" t="s">
        <v>53</v>
      </c>
      <c r="K5" s="24" t="s">
        <v>303</v>
      </c>
    </row>
    <row r="6" spans="1:17" x14ac:dyDescent="0.25">
      <c r="A6" s="22" t="s">
        <v>26</v>
      </c>
      <c r="B6" s="22" t="s">
        <v>49</v>
      </c>
      <c r="D6" t="s">
        <v>24</v>
      </c>
      <c r="E6" t="s">
        <v>240</v>
      </c>
    </row>
    <row r="7" spans="1:17" x14ac:dyDescent="0.25">
      <c r="A7" s="22" t="s">
        <v>26</v>
      </c>
      <c r="B7" s="22" t="s">
        <v>48</v>
      </c>
      <c r="D7" t="s">
        <v>20</v>
      </c>
      <c r="E7" t="s">
        <v>251</v>
      </c>
    </row>
    <row r="8" spans="1:17" x14ac:dyDescent="0.25">
      <c r="A8" s="22" t="s">
        <v>26</v>
      </c>
      <c r="B8" s="22" t="s">
        <v>74</v>
      </c>
      <c r="D8" t="s">
        <v>36</v>
      </c>
      <c r="E8" t="s">
        <v>252</v>
      </c>
    </row>
    <row r="9" spans="1:17" x14ac:dyDescent="0.25">
      <c r="A9" s="22" t="s">
        <v>26</v>
      </c>
      <c r="B9" s="22" t="s">
        <v>109</v>
      </c>
      <c r="D9" t="s">
        <v>42</v>
      </c>
      <c r="E9" t="s">
        <v>253</v>
      </c>
    </row>
    <row r="10" spans="1:17" x14ac:dyDescent="0.25">
      <c r="A10" s="22" t="s">
        <v>26</v>
      </c>
      <c r="B10" s="22" t="s">
        <v>130</v>
      </c>
      <c r="D10" t="s">
        <v>44</v>
      </c>
      <c r="E10" t="s">
        <v>254</v>
      </c>
    </row>
    <row r="11" spans="1:17" x14ac:dyDescent="0.25">
      <c r="A11" s="22" t="s">
        <v>26</v>
      </c>
      <c r="B11" s="22" t="s">
        <v>82</v>
      </c>
      <c r="D11" t="s">
        <v>38</v>
      </c>
      <c r="E11" t="s">
        <v>255</v>
      </c>
    </row>
    <row r="12" spans="1:17" x14ac:dyDescent="0.25">
      <c r="A12" s="22" t="s">
        <v>26</v>
      </c>
      <c r="B12" s="22" t="s">
        <v>149</v>
      </c>
      <c r="D12" t="s">
        <v>61</v>
      </c>
      <c r="E12" t="s">
        <v>256</v>
      </c>
    </row>
    <row r="13" spans="1:17" x14ac:dyDescent="0.25">
      <c r="A13" s="22" t="s">
        <v>26</v>
      </c>
      <c r="B13" s="22" t="s">
        <v>79</v>
      </c>
      <c r="D13" t="s">
        <v>121</v>
      </c>
      <c r="E13" t="s">
        <v>257</v>
      </c>
    </row>
    <row r="14" spans="1:17" x14ac:dyDescent="0.25">
      <c r="A14" s="22" t="s">
        <v>26</v>
      </c>
      <c r="B14" s="22" t="s">
        <v>93</v>
      </c>
      <c r="D14" t="s">
        <v>73</v>
      </c>
      <c r="E14" t="s">
        <v>258</v>
      </c>
    </row>
    <row r="15" spans="1:17" x14ac:dyDescent="0.25">
      <c r="A15" s="22" t="s">
        <v>26</v>
      </c>
      <c r="B15" s="22" t="s">
        <v>155</v>
      </c>
      <c r="D15" t="s">
        <v>55</v>
      </c>
      <c r="E15" t="s">
        <v>259</v>
      </c>
    </row>
    <row r="16" spans="1:17" x14ac:dyDescent="0.25">
      <c r="A16" s="22" t="s">
        <v>26</v>
      </c>
      <c r="B16" s="22" t="s">
        <v>90</v>
      </c>
      <c r="D16" t="s">
        <v>65</v>
      </c>
      <c r="E16" t="s">
        <v>260</v>
      </c>
    </row>
    <row r="17" spans="1:5" x14ac:dyDescent="0.25">
      <c r="A17" s="22" t="s">
        <v>26</v>
      </c>
      <c r="B17" s="22" t="s">
        <v>110</v>
      </c>
      <c r="D17" t="s">
        <v>70</v>
      </c>
      <c r="E17" t="s">
        <v>261</v>
      </c>
    </row>
    <row r="18" spans="1:5" x14ac:dyDescent="0.25">
      <c r="A18" s="22" t="s">
        <v>26</v>
      </c>
      <c r="B18" s="22" t="s">
        <v>186</v>
      </c>
      <c r="D18" t="s">
        <v>83</v>
      </c>
      <c r="E18" t="s">
        <v>262</v>
      </c>
    </row>
    <row r="19" spans="1:5" x14ac:dyDescent="0.25">
      <c r="A19" s="22" t="s">
        <v>26</v>
      </c>
      <c r="B19" s="22" t="s">
        <v>192</v>
      </c>
      <c r="D19" t="s">
        <v>88</v>
      </c>
      <c r="E19" t="s">
        <v>263</v>
      </c>
    </row>
    <row r="20" spans="1:5" x14ac:dyDescent="0.25">
      <c r="A20" s="22" t="s">
        <v>26</v>
      </c>
      <c r="B20" s="22" t="s">
        <v>196</v>
      </c>
      <c r="D20" t="s">
        <v>98</v>
      </c>
      <c r="E20" t="s">
        <v>241</v>
      </c>
    </row>
    <row r="21" spans="1:5" x14ac:dyDescent="0.25">
      <c r="A21" s="22" t="s">
        <v>26</v>
      </c>
      <c r="B21" s="22" t="s">
        <v>197</v>
      </c>
      <c r="D21" t="s">
        <v>99</v>
      </c>
      <c r="E21" t="s">
        <v>264</v>
      </c>
    </row>
    <row r="22" spans="1:5" x14ac:dyDescent="0.25">
      <c r="A22" s="22" t="s">
        <v>26</v>
      </c>
      <c r="B22" s="22" t="s">
        <v>199</v>
      </c>
      <c r="D22" t="s">
        <v>101</v>
      </c>
      <c r="E22" t="s">
        <v>265</v>
      </c>
    </row>
    <row r="23" spans="1:5" x14ac:dyDescent="0.25">
      <c r="A23" s="22" t="s">
        <v>26</v>
      </c>
      <c r="B23" s="22" t="s">
        <v>204</v>
      </c>
      <c r="D23" t="s">
        <v>102</v>
      </c>
      <c r="E23" t="s">
        <v>266</v>
      </c>
    </row>
    <row r="24" spans="1:5" x14ac:dyDescent="0.25">
      <c r="A24" s="22" t="s">
        <v>26</v>
      </c>
      <c r="B24" s="22" t="s">
        <v>215</v>
      </c>
      <c r="D24" t="s">
        <v>104</v>
      </c>
      <c r="E24" t="s">
        <v>267</v>
      </c>
    </row>
    <row r="25" spans="1:5" x14ac:dyDescent="0.25">
      <c r="A25" s="22" t="s">
        <v>26</v>
      </c>
      <c r="B25" s="22" t="s">
        <v>218</v>
      </c>
      <c r="D25" t="s">
        <v>117</v>
      </c>
      <c r="E25" t="s">
        <v>268</v>
      </c>
    </row>
    <row r="26" spans="1:5" x14ac:dyDescent="0.25">
      <c r="A26" s="22" t="s">
        <v>22</v>
      </c>
      <c r="B26" s="22" t="s">
        <v>22</v>
      </c>
      <c r="D26" t="s">
        <v>118</v>
      </c>
      <c r="E26" t="s">
        <v>269</v>
      </c>
    </row>
    <row r="27" spans="1:5" x14ac:dyDescent="0.25">
      <c r="A27" s="22" t="s">
        <v>22</v>
      </c>
      <c r="B27" s="22" t="s">
        <v>57</v>
      </c>
      <c r="D27" t="s">
        <v>123</v>
      </c>
      <c r="E27" t="s">
        <v>270</v>
      </c>
    </row>
    <row r="28" spans="1:5" x14ac:dyDescent="0.25">
      <c r="A28" s="22" t="s">
        <v>22</v>
      </c>
      <c r="B28" s="22" t="s">
        <v>107</v>
      </c>
      <c r="D28" t="s">
        <v>136</v>
      </c>
      <c r="E28" t="s">
        <v>271</v>
      </c>
    </row>
    <row r="29" spans="1:5" x14ac:dyDescent="0.25">
      <c r="A29" s="22" t="s">
        <v>22</v>
      </c>
      <c r="B29" s="22" t="s">
        <v>92</v>
      </c>
      <c r="D29" t="s">
        <v>145</v>
      </c>
      <c r="E29" t="s">
        <v>272</v>
      </c>
    </row>
    <row r="30" spans="1:5" x14ac:dyDescent="0.25">
      <c r="A30" s="22" t="s">
        <v>22</v>
      </c>
      <c r="B30" s="22" t="s">
        <v>71</v>
      </c>
      <c r="D30" t="s">
        <v>111</v>
      </c>
      <c r="E30" t="s">
        <v>273</v>
      </c>
    </row>
    <row r="31" spans="1:5" x14ac:dyDescent="0.25">
      <c r="A31" s="22" t="s">
        <v>22</v>
      </c>
      <c r="B31" s="22" t="s">
        <v>64</v>
      </c>
      <c r="D31" t="s">
        <v>195</v>
      </c>
      <c r="E31" t="s">
        <v>274</v>
      </c>
    </row>
    <row r="32" spans="1:5" x14ac:dyDescent="0.25">
      <c r="A32" s="22" t="s">
        <v>22</v>
      </c>
      <c r="B32" s="22" t="s">
        <v>167</v>
      </c>
      <c r="D32" t="s">
        <v>127</v>
      </c>
      <c r="E32" t="s">
        <v>275</v>
      </c>
    </row>
    <row r="33" spans="1:5" x14ac:dyDescent="0.25">
      <c r="A33" s="22" t="s">
        <v>22</v>
      </c>
      <c r="B33" s="22" t="s">
        <v>162</v>
      </c>
      <c r="D33" t="s">
        <v>147</v>
      </c>
      <c r="E33" t="s">
        <v>276</v>
      </c>
    </row>
    <row r="34" spans="1:5" x14ac:dyDescent="0.25">
      <c r="A34" s="22" t="s">
        <v>22</v>
      </c>
      <c r="B34" s="22" t="s">
        <v>170</v>
      </c>
      <c r="D34" t="s">
        <v>148</v>
      </c>
      <c r="E34" t="s">
        <v>277</v>
      </c>
    </row>
    <row r="35" spans="1:5" x14ac:dyDescent="0.25">
      <c r="A35" s="22" t="s">
        <v>22</v>
      </c>
      <c r="B35" s="22" t="s">
        <v>177</v>
      </c>
      <c r="D35" t="s">
        <v>137</v>
      </c>
      <c r="E35" t="s">
        <v>278</v>
      </c>
    </row>
    <row r="36" spans="1:5" x14ac:dyDescent="0.25">
      <c r="A36" s="22" t="s">
        <v>13</v>
      </c>
      <c r="B36" s="22" t="s">
        <v>13</v>
      </c>
      <c r="D36" t="s">
        <v>152</v>
      </c>
      <c r="E36" t="s">
        <v>279</v>
      </c>
    </row>
    <row r="37" spans="1:5" x14ac:dyDescent="0.25">
      <c r="A37" s="22" t="s">
        <v>13</v>
      </c>
      <c r="B37" s="22" t="s">
        <v>150</v>
      </c>
      <c r="D37" t="s">
        <v>181</v>
      </c>
      <c r="E37" t="s">
        <v>280</v>
      </c>
    </row>
    <row r="38" spans="1:5" x14ac:dyDescent="0.25">
      <c r="A38" s="22" t="s">
        <v>13</v>
      </c>
      <c r="B38" s="22" t="s">
        <v>85</v>
      </c>
      <c r="D38" t="s">
        <v>182</v>
      </c>
      <c r="E38" t="s">
        <v>281</v>
      </c>
    </row>
    <row r="39" spans="1:5" x14ac:dyDescent="0.25">
      <c r="A39" s="22" t="s">
        <v>13</v>
      </c>
      <c r="B39" s="22" t="s">
        <v>138</v>
      </c>
      <c r="D39" t="s">
        <v>47</v>
      </c>
      <c r="E39" t="s">
        <v>282</v>
      </c>
    </row>
    <row r="40" spans="1:5" x14ac:dyDescent="0.25">
      <c r="A40" s="22" t="s">
        <v>13</v>
      </c>
      <c r="B40" s="22" t="s">
        <v>68</v>
      </c>
      <c r="D40" t="s">
        <v>165</v>
      </c>
      <c r="E40" t="s">
        <v>283</v>
      </c>
    </row>
    <row r="41" spans="1:5" x14ac:dyDescent="0.25">
      <c r="A41" s="22" t="s">
        <v>13</v>
      </c>
      <c r="B41" s="22" t="s">
        <v>97</v>
      </c>
      <c r="D41" t="s">
        <v>209</v>
      </c>
      <c r="E41" t="s">
        <v>284</v>
      </c>
    </row>
    <row r="42" spans="1:5" x14ac:dyDescent="0.25">
      <c r="A42" s="22" t="s">
        <v>13</v>
      </c>
      <c r="B42" s="22" t="s">
        <v>158</v>
      </c>
      <c r="D42" t="s">
        <v>184</v>
      </c>
      <c r="E42" t="s">
        <v>285</v>
      </c>
    </row>
    <row r="43" spans="1:5" x14ac:dyDescent="0.25">
      <c r="A43" s="22" t="s">
        <v>13</v>
      </c>
      <c r="B43" s="22" t="s">
        <v>46</v>
      </c>
      <c r="D43" t="s">
        <v>217</v>
      </c>
      <c r="E43" t="s">
        <v>286</v>
      </c>
    </row>
    <row r="44" spans="1:5" x14ac:dyDescent="0.25">
      <c r="A44" s="22" t="s">
        <v>13</v>
      </c>
      <c r="B44" s="22" t="s">
        <v>140</v>
      </c>
      <c r="D44" t="s">
        <v>194</v>
      </c>
      <c r="E44" t="s">
        <v>287</v>
      </c>
    </row>
    <row r="45" spans="1:5" x14ac:dyDescent="0.25">
      <c r="A45" s="22" t="s">
        <v>13</v>
      </c>
      <c r="B45" s="22" t="s">
        <v>207</v>
      </c>
      <c r="D45" t="s">
        <v>187</v>
      </c>
      <c r="E45" t="s">
        <v>288</v>
      </c>
    </row>
    <row r="46" spans="1:5" x14ac:dyDescent="0.25">
      <c r="A46" s="22" t="s">
        <v>13</v>
      </c>
      <c r="B46" s="22" t="s">
        <v>78</v>
      </c>
      <c r="D46" t="s">
        <v>164</v>
      </c>
      <c r="E46" t="s">
        <v>242</v>
      </c>
    </row>
    <row r="47" spans="1:5" x14ac:dyDescent="0.25">
      <c r="A47" s="22" t="s">
        <v>13</v>
      </c>
      <c r="B47" s="22" t="s">
        <v>105</v>
      </c>
      <c r="D47" t="s">
        <v>166</v>
      </c>
      <c r="E47" t="s">
        <v>289</v>
      </c>
    </row>
    <row r="48" spans="1:5" x14ac:dyDescent="0.25">
      <c r="A48" s="22" t="s">
        <v>13</v>
      </c>
      <c r="B48" s="22" t="s">
        <v>115</v>
      </c>
      <c r="D48" t="s">
        <v>77</v>
      </c>
      <c r="E48" t="s">
        <v>243</v>
      </c>
    </row>
    <row r="49" spans="1:5" x14ac:dyDescent="0.25">
      <c r="A49" s="22" t="s">
        <v>13</v>
      </c>
      <c r="B49" s="22" t="s">
        <v>173</v>
      </c>
      <c r="D49" t="s">
        <v>174</v>
      </c>
      <c r="E49" t="s">
        <v>290</v>
      </c>
    </row>
    <row r="50" spans="1:5" x14ac:dyDescent="0.25">
      <c r="A50" s="22" t="s">
        <v>13</v>
      </c>
      <c r="B50" s="22" t="s">
        <v>178</v>
      </c>
      <c r="D50" t="s">
        <v>21</v>
      </c>
      <c r="E50" t="s">
        <v>291</v>
      </c>
    </row>
    <row r="51" spans="1:5" x14ac:dyDescent="0.25">
      <c r="A51" s="22" t="s">
        <v>13</v>
      </c>
      <c r="B51" s="22" t="s">
        <v>191</v>
      </c>
      <c r="D51" t="s">
        <v>122</v>
      </c>
      <c r="E51" t="s">
        <v>292</v>
      </c>
    </row>
    <row r="52" spans="1:5" x14ac:dyDescent="0.25">
      <c r="A52" s="22" t="s">
        <v>13</v>
      </c>
      <c r="B52" s="22" t="s">
        <v>202</v>
      </c>
      <c r="D52" t="s">
        <v>214</v>
      </c>
      <c r="E52" t="s">
        <v>244</v>
      </c>
    </row>
    <row r="53" spans="1:5" x14ac:dyDescent="0.25">
      <c r="A53" s="22" t="s">
        <v>13</v>
      </c>
      <c r="B53" s="22" t="s">
        <v>210</v>
      </c>
      <c r="D53" t="s">
        <v>125</v>
      </c>
      <c r="E53" t="s">
        <v>293</v>
      </c>
    </row>
    <row r="54" spans="1:5" x14ac:dyDescent="0.25">
      <c r="A54" s="22" t="s">
        <v>18</v>
      </c>
      <c r="B54" s="22" t="s">
        <v>18</v>
      </c>
      <c r="D54" t="s">
        <v>201</v>
      </c>
      <c r="E54" t="s">
        <v>294</v>
      </c>
    </row>
    <row r="55" spans="1:5" x14ac:dyDescent="0.25">
      <c r="A55" s="22" t="s">
        <v>18</v>
      </c>
      <c r="B55" s="22" t="s">
        <v>39</v>
      </c>
      <c r="D55" t="s">
        <v>188</v>
      </c>
      <c r="E55" t="s">
        <v>295</v>
      </c>
    </row>
    <row r="56" spans="1:5" x14ac:dyDescent="0.25">
      <c r="A56" s="22" t="s">
        <v>18</v>
      </c>
      <c r="B56" s="22" t="s">
        <v>50</v>
      </c>
      <c r="D56" t="s">
        <v>112</v>
      </c>
      <c r="E56" t="s">
        <v>325</v>
      </c>
    </row>
    <row r="57" spans="1:5" x14ac:dyDescent="0.25">
      <c r="A57" s="22" t="s">
        <v>18</v>
      </c>
      <c r="B57" s="22" t="s">
        <v>30</v>
      </c>
    </row>
    <row r="58" spans="1:5" x14ac:dyDescent="0.25">
      <c r="A58" s="22" t="s">
        <v>18</v>
      </c>
      <c r="B58" s="22" t="s">
        <v>41</v>
      </c>
    </row>
    <row r="59" spans="1:5" x14ac:dyDescent="0.25">
      <c r="A59" s="22" t="s">
        <v>18</v>
      </c>
      <c r="B59" s="22" t="s">
        <v>106</v>
      </c>
    </row>
    <row r="60" spans="1:5" x14ac:dyDescent="0.25">
      <c r="A60" s="22" t="s">
        <v>18</v>
      </c>
      <c r="B60" s="22" t="s">
        <v>151</v>
      </c>
    </row>
    <row r="61" spans="1:5" x14ac:dyDescent="0.25">
      <c r="A61" s="22" t="s">
        <v>18</v>
      </c>
      <c r="B61" s="22" t="s">
        <v>60</v>
      </c>
    </row>
    <row r="62" spans="1:5" x14ac:dyDescent="0.25">
      <c r="A62" s="22" t="s">
        <v>18</v>
      </c>
      <c r="B62" s="22" t="s">
        <v>139</v>
      </c>
    </row>
    <row r="63" spans="1:5" x14ac:dyDescent="0.25">
      <c r="A63" s="22" t="s">
        <v>18</v>
      </c>
      <c r="B63" s="22" t="s">
        <v>134</v>
      </c>
    </row>
    <row r="64" spans="1:5" x14ac:dyDescent="0.25">
      <c r="A64" s="22" t="s">
        <v>18</v>
      </c>
      <c r="B64" s="22" t="s">
        <v>120</v>
      </c>
    </row>
    <row r="65" spans="1:2" x14ac:dyDescent="0.25">
      <c r="A65" s="22" t="s">
        <v>18</v>
      </c>
      <c r="B65" s="22" t="s">
        <v>156</v>
      </c>
    </row>
    <row r="66" spans="1:2" x14ac:dyDescent="0.25">
      <c r="A66" s="22" t="s">
        <v>18</v>
      </c>
      <c r="B66" s="22" t="s">
        <v>113</v>
      </c>
    </row>
    <row r="67" spans="1:2" x14ac:dyDescent="0.25">
      <c r="A67" s="22" t="s">
        <v>18</v>
      </c>
      <c r="B67" s="22" t="s">
        <v>169</v>
      </c>
    </row>
    <row r="68" spans="1:2" x14ac:dyDescent="0.25">
      <c r="A68" s="22" t="s">
        <v>18</v>
      </c>
      <c r="B68" s="22" t="s">
        <v>180</v>
      </c>
    </row>
    <row r="69" spans="1:2" x14ac:dyDescent="0.25">
      <c r="A69" s="22" t="s">
        <v>18</v>
      </c>
      <c r="B69" s="22" t="s">
        <v>131</v>
      </c>
    </row>
    <row r="70" spans="1:2" x14ac:dyDescent="0.25">
      <c r="A70" s="22" t="s">
        <v>18</v>
      </c>
      <c r="B70" s="22" t="s">
        <v>159</v>
      </c>
    </row>
    <row r="71" spans="1:2" x14ac:dyDescent="0.25">
      <c r="A71" s="22" t="s">
        <v>18</v>
      </c>
      <c r="B71" s="22" t="s">
        <v>160</v>
      </c>
    </row>
    <row r="72" spans="1:2" x14ac:dyDescent="0.25">
      <c r="A72" s="22" t="s">
        <v>18</v>
      </c>
      <c r="B72" s="22" t="s">
        <v>161</v>
      </c>
    </row>
    <row r="73" spans="1:2" x14ac:dyDescent="0.25">
      <c r="A73" s="22" t="s">
        <v>18</v>
      </c>
      <c r="B73" s="22" t="s">
        <v>198</v>
      </c>
    </row>
    <row r="74" spans="1:2" x14ac:dyDescent="0.25">
      <c r="A74" s="22" t="s">
        <v>18</v>
      </c>
      <c r="B74" s="22" t="s">
        <v>119</v>
      </c>
    </row>
    <row r="75" spans="1:2" x14ac:dyDescent="0.25">
      <c r="A75" s="22" t="s">
        <v>18</v>
      </c>
      <c r="B75" s="22" t="s">
        <v>183</v>
      </c>
    </row>
    <row r="76" spans="1:2" x14ac:dyDescent="0.25">
      <c r="A76" s="22" t="s">
        <v>51</v>
      </c>
      <c r="B76" s="22" t="s">
        <v>51</v>
      </c>
    </row>
    <row r="77" spans="1:2" x14ac:dyDescent="0.25">
      <c r="A77" s="22" t="s">
        <v>231</v>
      </c>
      <c r="B77" s="22" t="s">
        <v>34</v>
      </c>
    </row>
    <row r="78" spans="1:2" x14ac:dyDescent="0.25">
      <c r="A78" s="22" t="s">
        <v>231</v>
      </c>
      <c r="B78" s="22" t="s">
        <v>23</v>
      </c>
    </row>
    <row r="79" spans="1:2" x14ac:dyDescent="0.25">
      <c r="A79" s="22" t="s">
        <v>231</v>
      </c>
      <c r="B79" s="22" t="s">
        <v>43</v>
      </c>
    </row>
    <row r="80" spans="1:2" x14ac:dyDescent="0.25">
      <c r="A80" s="22" t="s">
        <v>231</v>
      </c>
      <c r="B80" s="22" t="s">
        <v>54</v>
      </c>
    </row>
    <row r="81" spans="1:2" x14ac:dyDescent="0.25">
      <c r="A81" s="22" t="s">
        <v>231</v>
      </c>
      <c r="B81" s="22" t="s">
        <v>32</v>
      </c>
    </row>
    <row r="82" spans="1:2" x14ac:dyDescent="0.25">
      <c r="A82" s="22" t="s">
        <v>231</v>
      </c>
      <c r="B82" s="22" t="s">
        <v>175</v>
      </c>
    </row>
    <row r="83" spans="1:2" x14ac:dyDescent="0.25">
      <c r="A83" s="22" t="s">
        <v>231</v>
      </c>
      <c r="B83" s="22" t="s">
        <v>189</v>
      </c>
    </row>
    <row r="84" spans="1:2" x14ac:dyDescent="0.25">
      <c r="A84" s="22" t="s">
        <v>31</v>
      </c>
      <c r="B84" s="22" t="s">
        <v>31</v>
      </c>
    </row>
    <row r="85" spans="1:2" x14ac:dyDescent="0.25">
      <c r="A85" s="22" t="s">
        <v>31</v>
      </c>
      <c r="B85" s="22" t="s">
        <v>126</v>
      </c>
    </row>
    <row r="86" spans="1:2" x14ac:dyDescent="0.25">
      <c r="A86" s="22" t="s">
        <v>31</v>
      </c>
      <c r="B86" s="22" t="s">
        <v>168</v>
      </c>
    </row>
    <row r="87" spans="1:2" x14ac:dyDescent="0.25">
      <c r="A87" s="22" t="s">
        <v>63</v>
      </c>
      <c r="B87" s="22" t="s">
        <v>63</v>
      </c>
    </row>
    <row r="88" spans="1:2" x14ac:dyDescent="0.25">
      <c r="A88" s="22" t="s">
        <v>96</v>
      </c>
      <c r="B88" s="22" t="s">
        <v>62</v>
      </c>
    </row>
    <row r="89" spans="1:2" x14ac:dyDescent="0.25">
      <c r="A89" s="22" t="s">
        <v>96</v>
      </c>
      <c r="B89" s="22" t="s">
        <v>40</v>
      </c>
    </row>
    <row r="90" spans="1:2" x14ac:dyDescent="0.25">
      <c r="A90" s="22" t="s">
        <v>96</v>
      </c>
      <c r="B90" s="22" t="s">
        <v>96</v>
      </c>
    </row>
    <row r="91" spans="1:2" x14ac:dyDescent="0.25">
      <c r="A91" s="22" t="s">
        <v>96</v>
      </c>
      <c r="B91" s="22" t="s">
        <v>52</v>
      </c>
    </row>
    <row r="92" spans="1:2" x14ac:dyDescent="0.25">
      <c r="A92" s="22" t="s">
        <v>96</v>
      </c>
      <c r="B92" s="22" t="s">
        <v>86</v>
      </c>
    </row>
    <row r="93" spans="1:2" x14ac:dyDescent="0.25">
      <c r="A93" s="22" t="s">
        <v>96</v>
      </c>
      <c r="B93" s="22" t="s">
        <v>35</v>
      </c>
    </row>
    <row r="94" spans="1:2" x14ac:dyDescent="0.25">
      <c r="A94" s="22" t="s">
        <v>96</v>
      </c>
      <c r="B94" s="22" t="s">
        <v>91</v>
      </c>
    </row>
    <row r="95" spans="1:2" x14ac:dyDescent="0.25">
      <c r="A95" s="22" t="s">
        <v>96</v>
      </c>
      <c r="B95" s="22" t="s">
        <v>95</v>
      </c>
    </row>
    <row r="96" spans="1:2" x14ac:dyDescent="0.25">
      <c r="A96" s="22" t="s">
        <v>96</v>
      </c>
      <c r="B96" s="22" t="s">
        <v>206</v>
      </c>
    </row>
    <row r="97" spans="1:2" x14ac:dyDescent="0.25">
      <c r="A97" s="22" t="s">
        <v>96</v>
      </c>
      <c r="B97" s="22" t="s">
        <v>144</v>
      </c>
    </row>
    <row r="98" spans="1:2" x14ac:dyDescent="0.25">
      <c r="A98" s="22" t="s">
        <v>96</v>
      </c>
      <c r="B98" s="22" t="s">
        <v>216</v>
      </c>
    </row>
    <row r="99" spans="1:2" x14ac:dyDescent="0.25">
      <c r="A99" s="22" t="s">
        <v>69</v>
      </c>
      <c r="B99" s="22" t="s">
        <v>69</v>
      </c>
    </row>
    <row r="100" spans="1:2" x14ac:dyDescent="0.25">
      <c r="A100" s="22" t="s">
        <v>69</v>
      </c>
      <c r="B100" s="22" t="s">
        <v>58</v>
      </c>
    </row>
    <row r="101" spans="1:2" x14ac:dyDescent="0.25">
      <c r="A101" s="22" t="s">
        <v>69</v>
      </c>
      <c r="B101" s="22" t="s">
        <v>76</v>
      </c>
    </row>
    <row r="102" spans="1:2" x14ac:dyDescent="0.25">
      <c r="A102" s="22" t="s">
        <v>69</v>
      </c>
      <c r="B102" s="22" t="s">
        <v>81</v>
      </c>
    </row>
    <row r="103" spans="1:2" x14ac:dyDescent="0.25">
      <c r="A103" s="22" t="s">
        <v>69</v>
      </c>
      <c r="B103" s="22" t="s">
        <v>132</v>
      </c>
    </row>
    <row r="104" spans="1:2" x14ac:dyDescent="0.25">
      <c r="A104" s="22" t="s">
        <v>69</v>
      </c>
      <c r="B104" s="22" t="s">
        <v>72</v>
      </c>
    </row>
    <row r="105" spans="1:2" x14ac:dyDescent="0.25">
      <c r="A105" s="22" t="s">
        <v>69</v>
      </c>
      <c r="B105" s="22" t="s">
        <v>75</v>
      </c>
    </row>
    <row r="106" spans="1:2" x14ac:dyDescent="0.25">
      <c r="A106" s="22" t="s">
        <v>69</v>
      </c>
      <c r="B106" s="22" t="s">
        <v>100</v>
      </c>
    </row>
    <row r="107" spans="1:2" x14ac:dyDescent="0.25">
      <c r="A107" s="22" t="s">
        <v>69</v>
      </c>
      <c r="B107" s="22" t="s">
        <v>172</v>
      </c>
    </row>
    <row r="108" spans="1:2" x14ac:dyDescent="0.25">
      <c r="A108" s="22" t="s">
        <v>69</v>
      </c>
      <c r="B108" s="22" t="s">
        <v>211</v>
      </c>
    </row>
    <row r="109" spans="1:2" x14ac:dyDescent="0.25">
      <c r="A109" s="22" t="s">
        <v>59</v>
      </c>
      <c r="B109" s="22" t="s">
        <v>67</v>
      </c>
    </row>
    <row r="110" spans="1:2" x14ac:dyDescent="0.25">
      <c r="A110" s="22" t="s">
        <v>59</v>
      </c>
      <c r="B110" s="22" t="s">
        <v>89</v>
      </c>
    </row>
    <row r="111" spans="1:2" x14ac:dyDescent="0.25">
      <c r="A111" s="22" t="s">
        <v>59</v>
      </c>
      <c r="B111" s="22" t="s">
        <v>133</v>
      </c>
    </row>
    <row r="112" spans="1:2" x14ac:dyDescent="0.25">
      <c r="A112" s="22" t="s">
        <v>59</v>
      </c>
      <c r="B112" s="22" t="s">
        <v>157</v>
      </c>
    </row>
    <row r="113" spans="1:2" x14ac:dyDescent="0.25">
      <c r="A113" s="22" t="s">
        <v>59</v>
      </c>
      <c r="B113" s="22" t="s">
        <v>163</v>
      </c>
    </row>
    <row r="114" spans="1:2" x14ac:dyDescent="0.25">
      <c r="A114" s="22" t="s">
        <v>59</v>
      </c>
      <c r="B114" s="22" t="s">
        <v>59</v>
      </c>
    </row>
    <row r="115" spans="1:2" x14ac:dyDescent="0.25">
      <c r="A115" s="22" t="s">
        <v>66</v>
      </c>
      <c r="B115" s="22" t="s">
        <v>66</v>
      </c>
    </row>
    <row r="116" spans="1:2" x14ac:dyDescent="0.25">
      <c r="A116" s="22" t="s">
        <v>232</v>
      </c>
      <c r="B116" s="22" t="s">
        <v>80</v>
      </c>
    </row>
    <row r="117" spans="1:2" x14ac:dyDescent="0.25">
      <c r="A117" s="22" t="s">
        <v>232</v>
      </c>
      <c r="B117" s="22" t="s">
        <v>129</v>
      </c>
    </row>
    <row r="118" spans="1:2" x14ac:dyDescent="0.25">
      <c r="A118" s="22" t="s">
        <v>232</v>
      </c>
      <c r="B118" s="22" t="s">
        <v>208</v>
      </c>
    </row>
    <row r="119" spans="1:2" x14ac:dyDescent="0.25">
      <c r="A119" s="22" t="s">
        <v>233</v>
      </c>
      <c r="B119" s="22" t="s">
        <v>154</v>
      </c>
    </row>
    <row r="120" spans="1:2" x14ac:dyDescent="0.25">
      <c r="A120" s="22" t="s">
        <v>233</v>
      </c>
      <c r="B120" s="22" t="s">
        <v>203</v>
      </c>
    </row>
    <row r="121" spans="1:2" x14ac:dyDescent="0.25">
      <c r="A121" s="22" t="s">
        <v>233</v>
      </c>
      <c r="B121" s="22" t="s">
        <v>143</v>
      </c>
    </row>
    <row r="122" spans="1:2" x14ac:dyDescent="0.25">
      <c r="A122" s="22" t="s">
        <v>234</v>
      </c>
      <c r="B122" s="22" t="s">
        <v>142</v>
      </c>
    </row>
    <row r="123" spans="1:2" x14ac:dyDescent="0.25">
      <c r="A123" s="22" t="s">
        <v>234</v>
      </c>
      <c r="B123" s="22" t="s">
        <v>124</v>
      </c>
    </row>
    <row r="124" spans="1:2" x14ac:dyDescent="0.25">
      <c r="A124" s="22" t="s">
        <v>234</v>
      </c>
      <c r="B124" s="22" t="s">
        <v>171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747C-3806-4307-BA02-0AA9F15E8B33}">
  <dimension ref="A1:AA124"/>
  <sheetViews>
    <sheetView topLeftCell="A13" zoomScale="115" zoomScaleNormal="115" workbookViewId="0">
      <selection activeCell="M25" sqref="M25"/>
    </sheetView>
  </sheetViews>
  <sheetFormatPr defaultRowHeight="15" x14ac:dyDescent="0.25"/>
  <cols>
    <col min="1" max="1" width="9.85546875" customWidth="1"/>
    <col min="2" max="3" width="11.140625" bestFit="1" customWidth="1"/>
    <col min="4" max="4" width="8.42578125" customWidth="1"/>
    <col min="5" max="5" width="9.28515625" bestFit="1" customWidth="1"/>
    <col min="6" max="6" width="10.5703125" bestFit="1" customWidth="1"/>
    <col min="7" max="7" width="38.85546875" bestFit="1" customWidth="1"/>
    <col min="8" max="8" width="11.140625" bestFit="1" customWidth="1"/>
    <col min="9" max="9" width="9.28515625" bestFit="1" customWidth="1"/>
    <col min="11" max="11" width="10.5703125" bestFit="1" customWidth="1"/>
    <col min="13" max="13" width="22.5703125" bestFit="1" customWidth="1"/>
    <col min="15" max="15" width="11.140625" bestFit="1" customWidth="1"/>
    <col min="20" max="20" width="38.85546875" bestFit="1" customWidth="1"/>
    <col min="21" max="21" width="16.28515625" customWidth="1"/>
    <col min="22" max="22" width="12.42578125" customWidth="1"/>
    <col min="23" max="23" width="25" bestFit="1" customWidth="1"/>
    <col min="26" max="26" width="22.5703125" bestFit="1" customWidth="1"/>
  </cols>
  <sheetData>
    <row r="1" spans="1:27" x14ac:dyDescent="0.25">
      <c r="A1" s="40" t="s">
        <v>220</v>
      </c>
      <c r="B1" s="40"/>
      <c r="C1" s="45" t="s">
        <v>221</v>
      </c>
      <c r="D1" s="45"/>
      <c r="E1" s="45" t="s">
        <v>222</v>
      </c>
      <c r="F1" s="45"/>
      <c r="G1" s="45" t="s">
        <v>223</v>
      </c>
      <c r="H1" s="45"/>
      <c r="I1" s="40" t="s">
        <v>224</v>
      </c>
      <c r="J1" s="40"/>
      <c r="K1" s="43" t="s">
        <v>219</v>
      </c>
      <c r="L1" s="44"/>
      <c r="M1" s="41" t="s">
        <v>225</v>
      </c>
      <c r="N1" s="42"/>
      <c r="O1" s="41" t="s">
        <v>226</v>
      </c>
      <c r="P1" s="42"/>
      <c r="Q1" s="41" t="s">
        <v>227</v>
      </c>
      <c r="R1" s="42"/>
      <c r="T1" s="40" t="s">
        <v>230</v>
      </c>
      <c r="U1" s="40"/>
      <c r="W1" s="40" t="s">
        <v>236</v>
      </c>
      <c r="X1" s="40"/>
      <c r="Z1" s="40" t="s">
        <v>318</v>
      </c>
      <c r="AA1" s="40"/>
    </row>
    <row r="2" spans="1:27" x14ac:dyDescent="0.25">
      <c r="A2" s="2" cm="1">
        <f t="array" ref="A2:A6">_xlfn._xlws.SORT(_xlfn.UNIQUE(jobs[work_year]),1,-1)</f>
        <v>2024</v>
      </c>
      <c r="B2" s="8">
        <f>COUNTIF(jobs[work_year], $A2)</f>
        <v>1445</v>
      </c>
      <c r="C2" s="2" t="str" cm="1">
        <f t="array" ref="C2:C5">_xlfn.UNIQUE(jobs[job_exp])</f>
        <v>Mid-Level</v>
      </c>
      <c r="D2" s="3">
        <f>COUNTIF(jobs[job_exp], $C2)</f>
        <v>1215</v>
      </c>
      <c r="E2" s="8" t="str" cm="1">
        <f t="array" ref="E2:E4">_xlfn.UNIQUE(jobs[job_sch])</f>
        <v>Full-Time</v>
      </c>
      <c r="F2" s="8">
        <f>COUNTIF(jobs[],$E2)</f>
        <v>4981</v>
      </c>
      <c r="G2" s="11" t="str" cm="1">
        <f t="array" ref="G2:G124">_xlfn.UNIQUE(jobs[job_title])</f>
        <v>Data Analyst</v>
      </c>
      <c r="H2" s="12">
        <f>COUNTIF(jobs[job_title], $G2)</f>
        <v>735</v>
      </c>
      <c r="I2" s="17" t="str" cm="1">
        <f t="array" ref="I2:I18">_xlfn.UNIQUE(jobs[salary_currency])</f>
        <v>USD</v>
      </c>
      <c r="J2" s="17">
        <f>COUNTIF(jobs[salary_currency],$I2)</f>
        <v>4623</v>
      </c>
      <c r="K2" s="11" t="str" cm="1">
        <f t="array" ref="K2:K56">_xlfn.UNIQUE(jobs[employee_residence])</f>
        <v>AU</v>
      </c>
      <c r="L2" s="17">
        <f>COUNTIF(jobs[employee_residence], $K2)</f>
        <v>14</v>
      </c>
      <c r="M2" s="11" t="str" cm="1">
        <f t="array" ref="M2:M56">_xlfn.UNIQUE(jobs[job_location])</f>
        <v>Australia</v>
      </c>
      <c r="N2" s="12">
        <f>COUNTIF(jobs[job_location], $M2)</f>
        <v>16</v>
      </c>
      <c r="O2" s="17" t="str" cm="1">
        <f t="array" ref="O2:O4">_xlfn.UNIQUE(jobs[job_company_size])</f>
        <v>Medium</v>
      </c>
      <c r="P2" s="17">
        <f>COUNTIF(jobs[job_company_size], $O2)</f>
        <v>4603</v>
      </c>
      <c r="Q2" s="2" t="str" cm="1">
        <f t="array" ref="Q2:Q4">_xlfn.UNIQUE(jobs[job_type])</f>
        <v>On-site</v>
      </c>
      <c r="R2" s="3">
        <f>COUNTIF(jobs[job_type], $Q2)</f>
        <v>3317</v>
      </c>
      <c r="T2" t="str" cm="1">
        <f t="array" ref="T2:U124">_xlfn._xlws.SORT(G2:H124,2,-1)</f>
        <v>Data Engineer</v>
      </c>
      <c r="U2">
        <v>1067</v>
      </c>
      <c r="W2" t="str" cm="1">
        <f t="array" ref="W2:W16">_xlfn.UNIQUE(jobs[job_title_short])</f>
        <v>Data Analyst</v>
      </c>
      <c r="X2">
        <f>COUNTIF(jobs[job_title_short],$W2)</f>
        <v>778</v>
      </c>
      <c r="Z2" t="str" cm="1">
        <f t="array" ref="Z2:AA56">_xlfn._xlws.SORT(M2:N56,2,-1)</f>
        <v>United States</v>
      </c>
      <c r="AA2">
        <v>4402</v>
      </c>
    </row>
    <row r="3" spans="1:27" x14ac:dyDescent="0.25">
      <c r="A3" s="4">
        <v>2023</v>
      </c>
      <c r="B3" s="9">
        <f>COUNTIF(jobs[work_year], $A3)</f>
        <v>2921</v>
      </c>
      <c r="C3" s="4" t="str">
        <v>Senior</v>
      </c>
      <c r="D3" s="5">
        <f>COUNTIF(jobs[job_exp], $C3)</f>
        <v>3248</v>
      </c>
      <c r="E3" s="9" t="str">
        <v>Part-Time</v>
      </c>
      <c r="F3" s="9">
        <f>COUNTIF(jobs[],$E3)</f>
        <v>9</v>
      </c>
      <c r="G3" s="13" t="str">
        <v>Machine Learning Engineer</v>
      </c>
      <c r="H3" s="14">
        <f>COUNTIF(jobs[job_title], $G3)</f>
        <v>511</v>
      </c>
      <c r="I3" s="18" t="str">
        <v>EUR</v>
      </c>
      <c r="J3" s="18">
        <f>COUNTIF(jobs[salary_currency],$I3)</f>
        <v>151</v>
      </c>
      <c r="K3" s="13" t="str">
        <v>US</v>
      </c>
      <c r="L3" s="18">
        <f>COUNTIF(jobs[employee_residence], $K3)</f>
        <v>4388</v>
      </c>
      <c r="M3" s="13" t="str">
        <v>United States</v>
      </c>
      <c r="N3" s="14">
        <f>COUNTIF(jobs[job_location], $M3)</f>
        <v>4402</v>
      </c>
      <c r="O3" s="18" t="str">
        <v>Large</v>
      </c>
      <c r="P3" s="18">
        <f>COUNTIF(jobs[job_company_size], $O3)</f>
        <v>335</v>
      </c>
      <c r="Q3" s="4" t="str">
        <v>Remote</v>
      </c>
      <c r="R3" s="5">
        <f>COUNTIF(jobs[job_type], $Q3)</f>
        <v>1597</v>
      </c>
      <c r="T3" t="str">
        <v>Data Scientist</v>
      </c>
      <c r="U3">
        <v>1025</v>
      </c>
      <c r="W3" t="str">
        <v>Machine Learning Engineer</v>
      </c>
      <c r="X3">
        <f>COUNTIF(jobs[job_title_short],$W3)</f>
        <v>732</v>
      </c>
      <c r="Z3" t="str">
        <v>United Kingdom</v>
      </c>
      <c r="AA3">
        <v>202</v>
      </c>
    </row>
    <row r="4" spans="1:27" x14ac:dyDescent="0.25">
      <c r="A4" s="4">
        <v>2022</v>
      </c>
      <c r="B4" s="9">
        <f>COUNTIF(jobs[work_year], $A4)</f>
        <v>530</v>
      </c>
      <c r="C4" s="4" t="str">
        <v>Executive</v>
      </c>
      <c r="D4" s="5">
        <f>COUNTIF(jobs[job_exp], $C4)</f>
        <v>162</v>
      </c>
      <c r="E4" s="10" t="str">
        <v>Contract</v>
      </c>
      <c r="F4" s="10">
        <f>COUNTIF(jobs[],$E4)</f>
        <v>10</v>
      </c>
      <c r="G4" s="13" t="str">
        <v>Data Scientist</v>
      </c>
      <c r="H4" s="14">
        <f>COUNTIF(jobs[job_title], $G4)</f>
        <v>1025</v>
      </c>
      <c r="I4" s="18" t="str">
        <v>GBP</v>
      </c>
      <c r="J4" s="18">
        <f>COUNTIF(jobs[salary_currency],$I4)</f>
        <v>171</v>
      </c>
      <c r="K4" s="13" t="str">
        <v>IE</v>
      </c>
      <c r="L4" s="18">
        <f>COUNTIF(jobs[employee_residence], $K4)</f>
        <v>7</v>
      </c>
      <c r="M4" s="13" t="str">
        <v>Ireland</v>
      </c>
      <c r="N4" s="14">
        <f>COUNTIF(jobs[job_location], $M4)</f>
        <v>7</v>
      </c>
      <c r="O4" s="19" t="str">
        <v>Small</v>
      </c>
      <c r="P4" s="19">
        <f>COUNTIF(jobs[job_company_size], $O4)</f>
        <v>62</v>
      </c>
      <c r="Q4" s="6" t="str">
        <v>Hybrid</v>
      </c>
      <c r="R4" s="7">
        <f>COUNTIF(jobs[job_type], $Q4)</f>
        <v>86</v>
      </c>
      <c r="T4" t="str">
        <v>Data Analyst</v>
      </c>
      <c r="U4">
        <v>735</v>
      </c>
      <c r="W4" t="str">
        <v>Data Scientist</v>
      </c>
      <c r="X4">
        <f>COUNTIF(jobs[job_title_short],$W4)</f>
        <v>1167</v>
      </c>
      <c r="Z4" t="str">
        <v>Canada</v>
      </c>
      <c r="AA4">
        <v>115</v>
      </c>
    </row>
    <row r="5" spans="1:27" x14ac:dyDescent="0.25">
      <c r="A5" s="4">
        <v>2021</v>
      </c>
      <c r="B5" s="9">
        <f>COUNTIF(jobs[work_year], $A5)</f>
        <v>79</v>
      </c>
      <c r="C5" s="6" t="str">
        <v>Junior</v>
      </c>
      <c r="D5" s="7">
        <f>COUNTIF(jobs[job_exp], $C5)</f>
        <v>375</v>
      </c>
      <c r="E5" s="9"/>
      <c r="F5" s="9"/>
      <c r="G5" s="13" t="str">
        <v>Research Engineer</v>
      </c>
      <c r="H5" s="14">
        <f>COUNTIF(jobs[job_title], $G5)</f>
        <v>90</v>
      </c>
      <c r="I5" s="18" t="str">
        <v>INR</v>
      </c>
      <c r="J5" s="18">
        <f>COUNTIF(jobs[salary_currency],$I5)</f>
        <v>15</v>
      </c>
      <c r="K5" s="13" t="str">
        <v>PT</v>
      </c>
      <c r="L5" s="18">
        <f>COUNTIF(jobs[employee_residence], $K5)</f>
        <v>13</v>
      </c>
      <c r="M5" s="13" t="str">
        <v>Portugal</v>
      </c>
      <c r="N5" s="14">
        <f>COUNTIF(jobs[job_location], $M5)</f>
        <v>12</v>
      </c>
      <c r="T5" t="str">
        <v>Machine Learning Engineer</v>
      </c>
      <c r="U5">
        <v>511</v>
      </c>
      <c r="W5" t="str">
        <v>Researcher</v>
      </c>
      <c r="X5">
        <f>COUNTIF(jobs[job_title_short],$W5)</f>
        <v>294</v>
      </c>
      <c r="Z5" t="str">
        <v>Spain</v>
      </c>
      <c r="AA5">
        <v>52</v>
      </c>
    </row>
    <row r="6" spans="1:27" x14ac:dyDescent="0.25">
      <c r="A6" s="6">
        <v>2020</v>
      </c>
      <c r="B6" s="7">
        <f>COUNTIF(jobs[work_year], $A6)</f>
        <v>25</v>
      </c>
      <c r="G6" s="13" t="str">
        <v>Data Engineer</v>
      </c>
      <c r="H6" s="14">
        <f>COUNTIF(jobs[job_title], $G6)</f>
        <v>1067</v>
      </c>
      <c r="I6" s="18" t="str">
        <v>PLN</v>
      </c>
      <c r="J6" s="18">
        <f>COUNTIF(jobs[salary_currency],$I6)</f>
        <v>3</v>
      </c>
      <c r="K6" s="13" t="str">
        <v>GB</v>
      </c>
      <c r="L6" s="18">
        <f>COUNTIF(jobs[employee_residence], $K6)</f>
        <v>198</v>
      </c>
      <c r="M6" s="13" t="str">
        <v>United Kingdom</v>
      </c>
      <c r="N6" s="14">
        <f>COUNTIF(jobs[job_location], $M6)</f>
        <v>202</v>
      </c>
      <c r="T6" t="str">
        <v>Research Scientist</v>
      </c>
      <c r="U6">
        <v>153</v>
      </c>
      <c r="W6" t="str">
        <v>Data Engineer</v>
      </c>
      <c r="X6">
        <f>COUNTIF(jobs[job_title_short],$W6)</f>
        <v>1151</v>
      </c>
      <c r="Z6" t="str">
        <v>Germany</v>
      </c>
      <c r="AA6">
        <v>34</v>
      </c>
    </row>
    <row r="7" spans="1:27" x14ac:dyDescent="0.25">
      <c r="G7" s="13" t="str">
        <v>Machine Learning Infrastructure Engineer</v>
      </c>
      <c r="H7" s="14">
        <f>COUNTIF(jobs[job_title], $G7)</f>
        <v>15</v>
      </c>
      <c r="I7" s="18" t="str">
        <v>DKK</v>
      </c>
      <c r="J7" s="18">
        <f>COUNTIF(jobs[salary_currency],$I7)</f>
        <v>2</v>
      </c>
      <c r="K7" s="13" t="str">
        <v>DE</v>
      </c>
      <c r="L7" s="18">
        <f>COUNTIF(jobs[employee_residence], $K7)</f>
        <v>34</v>
      </c>
      <c r="M7" s="13" t="str">
        <v>Germany</v>
      </c>
      <c r="N7" s="14">
        <f>COUNTIF(jobs[job_location], $M7)</f>
        <v>34</v>
      </c>
      <c r="T7" t="str">
        <v>Analytics Engineer</v>
      </c>
      <c r="U7">
        <v>127</v>
      </c>
      <c r="W7" t="str">
        <v>Analytics Engineer</v>
      </c>
      <c r="X7">
        <f>COUNTIF(jobs[job_title_short],$W7)</f>
        <v>133</v>
      </c>
      <c r="Z7" t="str">
        <v>France</v>
      </c>
      <c r="AA7">
        <v>20</v>
      </c>
    </row>
    <row r="8" spans="1:27" x14ac:dyDescent="0.25">
      <c r="G8" s="13" t="str">
        <v>Analytics Engineer</v>
      </c>
      <c r="H8" s="14">
        <f>COUNTIF(jobs[job_title], $G8)</f>
        <v>127</v>
      </c>
      <c r="I8" s="18" t="str">
        <v>CAD</v>
      </c>
      <c r="J8" s="18">
        <f>COUNTIF(jobs[salary_currency],$I8)</f>
        <v>20</v>
      </c>
      <c r="K8" s="13" t="str">
        <v>IN</v>
      </c>
      <c r="L8" s="18">
        <f>COUNTIF(jobs[employee_residence], $K8)</f>
        <v>21</v>
      </c>
      <c r="M8" s="13" t="str">
        <v>India</v>
      </c>
      <c r="N8" s="14">
        <f>COUNTIF(jobs[job_location], $M8)</f>
        <v>16</v>
      </c>
      <c r="T8" t="str">
        <v>Applied Scientist</v>
      </c>
      <c r="U8">
        <v>125</v>
      </c>
      <c r="W8" t="str">
        <v>Business Intelligence</v>
      </c>
      <c r="X8">
        <f>COUNTIF(jobs[job_title_short],$W8)</f>
        <v>233</v>
      </c>
      <c r="Z8" t="str">
        <v>Australia</v>
      </c>
      <c r="AA8">
        <v>16</v>
      </c>
    </row>
    <row r="9" spans="1:27" x14ac:dyDescent="0.25">
      <c r="G9" s="13" t="str">
        <v>AI Research Engineer</v>
      </c>
      <c r="H9" s="14">
        <f>COUNTIF(jobs[job_title], $G9)</f>
        <v>2</v>
      </c>
      <c r="I9" s="18" t="str">
        <v>PHP</v>
      </c>
      <c r="J9" s="18">
        <f>COUNTIF(jobs[salary_currency],$I9)</f>
        <v>1</v>
      </c>
      <c r="K9" s="13" t="str">
        <v>ES</v>
      </c>
      <c r="L9" s="18">
        <f>COUNTIF(jobs[employee_residence], $K9)</f>
        <v>52</v>
      </c>
      <c r="M9" s="13" t="str">
        <v>Spain</v>
      </c>
      <c r="N9" s="14">
        <f>COUNTIF(jobs[job_location], $M9)</f>
        <v>52</v>
      </c>
      <c r="T9" t="str">
        <v>Data Architect</v>
      </c>
      <c r="U9">
        <v>117</v>
      </c>
      <c r="W9" t="str">
        <v>Applied Scientist</v>
      </c>
      <c r="X9">
        <f>COUNTIF(jobs[job_title_short],$W9)</f>
        <v>125</v>
      </c>
      <c r="Z9" t="str">
        <v>India</v>
      </c>
      <c r="AA9">
        <v>16</v>
      </c>
    </row>
    <row r="10" spans="1:27" x14ac:dyDescent="0.25">
      <c r="G10" s="13" t="str">
        <v>Research Scientist</v>
      </c>
      <c r="H10" s="14">
        <f>COUNTIF(jobs[job_title], $G10)</f>
        <v>153</v>
      </c>
      <c r="I10" s="18" t="str">
        <v>NZD</v>
      </c>
      <c r="J10" s="18">
        <f>COUNTIF(jobs[salary_currency],$I10)</f>
        <v>1</v>
      </c>
      <c r="K10" s="13" t="str">
        <v>NL</v>
      </c>
      <c r="L10" s="18">
        <f>COUNTIF(jobs[employee_residence], $K10)</f>
        <v>9</v>
      </c>
      <c r="M10" s="13" t="str">
        <v>Netherlands</v>
      </c>
      <c r="N10" s="14">
        <f>COUNTIF(jobs[job_location], $M10)</f>
        <v>11</v>
      </c>
      <c r="T10" t="str">
        <v>Business Intelligence Engineer</v>
      </c>
      <c r="U10">
        <v>92</v>
      </c>
      <c r="W10" t="str">
        <v>Data Manager</v>
      </c>
      <c r="X10">
        <f>COUNTIF(jobs[job_title_short],$W10)</f>
        <v>186</v>
      </c>
      <c r="Z10" t="str">
        <v>Portugal</v>
      </c>
      <c r="AA10">
        <v>12</v>
      </c>
    </row>
    <row r="11" spans="1:27" x14ac:dyDescent="0.25">
      <c r="G11" s="13" t="str">
        <v>BI Analyst</v>
      </c>
      <c r="H11" s="14">
        <f>COUNTIF(jobs[job_title], $G11)</f>
        <v>12</v>
      </c>
      <c r="I11" s="18" t="str">
        <v>MXN</v>
      </c>
      <c r="J11" s="18">
        <f>COUNTIF(jobs[salary_currency],$I11)</f>
        <v>1</v>
      </c>
      <c r="K11" s="13" t="str">
        <v>CA</v>
      </c>
      <c r="L11" s="18">
        <f>COUNTIF(jobs[employee_residence], $K11)</f>
        <v>116</v>
      </c>
      <c r="M11" s="13" t="str">
        <v>Canada</v>
      </c>
      <c r="N11" s="14">
        <f>COUNTIF(jobs[job_location], $M11)</f>
        <v>115</v>
      </c>
      <c r="T11" t="str">
        <v>Research Engineer</v>
      </c>
      <c r="U11">
        <v>90</v>
      </c>
      <c r="W11" t="str">
        <v>Data Specialist</v>
      </c>
      <c r="X11">
        <f>COUNTIF(jobs[job_title_short],$W11)</f>
        <v>46</v>
      </c>
      <c r="Z11" t="str">
        <v>Netherlands</v>
      </c>
      <c r="AA11">
        <v>11</v>
      </c>
    </row>
    <row r="12" spans="1:27" x14ac:dyDescent="0.25">
      <c r="G12" s="13" t="str">
        <v>ML Engineer</v>
      </c>
      <c r="H12" s="14">
        <f>COUNTIF(jobs[job_title], $G12)</f>
        <v>50</v>
      </c>
      <c r="I12" s="18" t="str">
        <v>CHF</v>
      </c>
      <c r="J12" s="18">
        <f>COUNTIF(jobs[salary_currency],$I12)</f>
        <v>1</v>
      </c>
      <c r="K12" s="13" t="str">
        <v>NG</v>
      </c>
      <c r="L12" s="18">
        <f>COUNTIF(jobs[employee_residence], $K12)</f>
        <v>5</v>
      </c>
      <c r="M12" s="13" t="str">
        <v>Ukraine</v>
      </c>
      <c r="N12" s="14">
        <f>COUNTIF(jobs[job_location], $M12)</f>
        <v>2</v>
      </c>
      <c r="T12" t="str">
        <v>Data Science</v>
      </c>
      <c r="U12">
        <v>74</v>
      </c>
      <c r="W12" t="str">
        <v>Data Architect</v>
      </c>
      <c r="X12">
        <f>COUNTIF(jobs[job_title_short],$W12)</f>
        <v>117</v>
      </c>
      <c r="Z12" t="str">
        <v>Brazil</v>
      </c>
      <c r="AA12">
        <v>9</v>
      </c>
    </row>
    <row r="13" spans="1:27" x14ac:dyDescent="0.25">
      <c r="G13" s="13" t="str">
        <v>Business Intelligence Analyst</v>
      </c>
      <c r="H13" s="14">
        <f>COUNTIF(jobs[job_title], $G13)</f>
        <v>44</v>
      </c>
      <c r="I13" s="18" t="str">
        <v>AUD</v>
      </c>
      <c r="J13" s="18">
        <f>COUNTIF(jobs[salary_currency],$I13)</f>
        <v>4</v>
      </c>
      <c r="K13" s="13" t="str">
        <v>UA</v>
      </c>
      <c r="L13" s="18">
        <f>COUNTIF(jobs[employee_residence], $K13)</f>
        <v>3</v>
      </c>
      <c r="M13" s="13" t="str">
        <v>Italy</v>
      </c>
      <c r="N13" s="14">
        <f>COUNTIF(jobs[job_location], $M13)</f>
        <v>5</v>
      </c>
      <c r="T13" t="str">
        <v>Data Manager</v>
      </c>
      <c r="U13">
        <v>70</v>
      </c>
      <c r="W13" t="str">
        <v>Computer Vision Engineer</v>
      </c>
      <c r="X13">
        <f>COUNTIF(jobs[job_title_short],$W13)</f>
        <v>13</v>
      </c>
      <c r="Z13" t="str">
        <v>Ireland</v>
      </c>
      <c r="AA13">
        <v>7</v>
      </c>
    </row>
    <row r="14" spans="1:27" x14ac:dyDescent="0.25">
      <c r="G14" s="13" t="str">
        <v>AI Engineer</v>
      </c>
      <c r="H14" s="14">
        <f>COUNTIF(jobs[job_title], $G14)</f>
        <v>43</v>
      </c>
      <c r="I14" s="18" t="str">
        <v>JPY</v>
      </c>
      <c r="J14" s="18">
        <f>COUNTIF(jobs[salary_currency],$I14)</f>
        <v>1</v>
      </c>
      <c r="K14" s="13" t="str">
        <v>IT</v>
      </c>
      <c r="L14" s="18">
        <f>COUNTIF(jobs[employee_residence], $K14)</f>
        <v>6</v>
      </c>
      <c r="M14" s="13" t="str">
        <v>Vietnam</v>
      </c>
      <c r="N14" s="14">
        <f>COUNTIF(jobs[job_location], $M14)</f>
        <v>3</v>
      </c>
      <c r="T14" t="str">
        <v>ML Engineer</v>
      </c>
      <c r="U14">
        <v>50</v>
      </c>
      <c r="W14" t="str">
        <v>Software Engineer</v>
      </c>
      <c r="X14">
        <f>COUNTIF(jobs[job_title_short],$W14)</f>
        <v>11</v>
      </c>
      <c r="Z14" t="str">
        <v>Mexico</v>
      </c>
      <c r="AA14">
        <v>6</v>
      </c>
    </row>
    <row r="15" spans="1:27" x14ac:dyDescent="0.25">
      <c r="G15" s="13" t="str">
        <v>Research Analyst</v>
      </c>
      <c r="H15" s="14">
        <f>COUNTIF(jobs[job_title], $G15)</f>
        <v>39</v>
      </c>
      <c r="I15" s="18" t="str">
        <v>SGD</v>
      </c>
      <c r="J15" s="18">
        <f>COUNTIF(jobs[salary_currency],$I15)</f>
        <v>2</v>
      </c>
      <c r="K15" s="13" t="str">
        <v>VN</v>
      </c>
      <c r="L15" s="18">
        <f>COUNTIF(jobs[employee_residence], $K15)</f>
        <v>5</v>
      </c>
      <c r="M15" s="13" t="str">
        <v>Mexico</v>
      </c>
      <c r="N15" s="14">
        <f>COUNTIF(jobs[job_location], $M15)</f>
        <v>6</v>
      </c>
      <c r="T15" t="str">
        <v>Machine Learning Scientist</v>
      </c>
      <c r="U15">
        <v>46</v>
      </c>
      <c r="W15" t="str">
        <v>Others</v>
      </c>
      <c r="X15">
        <f>COUNTIF(jobs[job_title_short],$W15)</f>
        <v>6</v>
      </c>
      <c r="Z15" t="str">
        <v>Poland</v>
      </c>
      <c r="AA15">
        <v>6</v>
      </c>
    </row>
    <row r="16" spans="1:27" x14ac:dyDescent="0.25">
      <c r="G16" s="13" t="str">
        <v>Staff Data Analyst</v>
      </c>
      <c r="H16" s="14">
        <f>COUNTIF(jobs[job_title], $G16)</f>
        <v>2</v>
      </c>
      <c r="I16" s="18" t="str">
        <v>THB</v>
      </c>
      <c r="J16" s="18">
        <f>COUNTIF(jobs[salary_currency],$I16)</f>
        <v>2</v>
      </c>
      <c r="K16" s="13" t="str">
        <v>MX</v>
      </c>
      <c r="L16" s="18">
        <f>COUNTIF(jobs[employee_residence], $K16)</f>
        <v>5</v>
      </c>
      <c r="M16" s="13" t="str">
        <v>Poland</v>
      </c>
      <c r="N16" s="14">
        <f>COUNTIF(jobs[job_location], $M16)</f>
        <v>6</v>
      </c>
      <c r="T16" t="str">
        <v>Business Intelligence Analyst</v>
      </c>
      <c r="U16">
        <v>44</v>
      </c>
      <c r="W16" t="str">
        <v>Cloud Engineer</v>
      </c>
      <c r="X16">
        <f>COUNTIF(jobs[job_title_short],$W16)</f>
        <v>8</v>
      </c>
      <c r="Z16" t="str">
        <v>Italy</v>
      </c>
      <c r="AA16">
        <v>5</v>
      </c>
    </row>
    <row r="17" spans="7:27" x14ac:dyDescent="0.25">
      <c r="G17" s="13" t="str">
        <v>Data Infrastructure Engineer</v>
      </c>
      <c r="H17" s="14">
        <f>COUNTIF(jobs[job_title], $G17)</f>
        <v>6</v>
      </c>
      <c r="I17" s="18" t="str">
        <v>BRL</v>
      </c>
      <c r="J17" s="18">
        <f>COUNTIF(jobs[salary_currency],$I17)</f>
        <v>1</v>
      </c>
      <c r="K17" s="13" t="str">
        <v>PL</v>
      </c>
      <c r="L17" s="18">
        <f>COUNTIF(jobs[employee_residence], $K17)</f>
        <v>6</v>
      </c>
      <c r="M17" s="13" t="str">
        <v>Egypt</v>
      </c>
      <c r="N17" s="14">
        <f>COUNTIF(jobs[job_location], $M17)</f>
        <v>4</v>
      </c>
      <c r="T17" t="str">
        <v>AI Engineer</v>
      </c>
      <c r="U17">
        <v>43</v>
      </c>
      <c r="W17" s="20" t="s">
        <v>235</v>
      </c>
      <c r="X17" s="20">
        <f>SUM(X2:X16)</f>
        <v>5000</v>
      </c>
      <c r="Z17" t="str">
        <v>Colombia</v>
      </c>
      <c r="AA17">
        <v>5</v>
      </c>
    </row>
    <row r="18" spans="7:27" x14ac:dyDescent="0.25">
      <c r="G18" s="13" t="str">
        <v>Data Operations Specialist</v>
      </c>
      <c r="H18" s="14">
        <f>COUNTIF(jobs[job_title], $G18)</f>
        <v>7</v>
      </c>
      <c r="I18" s="19" t="str">
        <v>TRY</v>
      </c>
      <c r="J18" s="19">
        <f>COUNTIF(jobs[salary_currency],$I18)</f>
        <v>1</v>
      </c>
      <c r="K18" s="13" t="str">
        <v>AR</v>
      </c>
      <c r="L18" s="18">
        <f>COUNTIF(jobs[employee_residence], $K18)</f>
        <v>5</v>
      </c>
      <c r="M18" s="13" t="str">
        <v>Denmark</v>
      </c>
      <c r="N18" s="14">
        <f>COUNTIF(jobs[job_location], $M18)</f>
        <v>2</v>
      </c>
      <c r="T18" t="str">
        <v>Research Analyst</v>
      </c>
      <c r="U18">
        <v>39</v>
      </c>
      <c r="Z18" t="str">
        <v>Lithuania</v>
      </c>
      <c r="AA18">
        <v>5</v>
      </c>
    </row>
    <row r="19" spans="7:27" x14ac:dyDescent="0.25">
      <c r="G19" s="13" t="str">
        <v>Machine Learning Scientist</v>
      </c>
      <c r="H19" s="14">
        <f>COUNTIF(jobs[job_title], $G19)</f>
        <v>46</v>
      </c>
      <c r="K19" s="13" t="str">
        <v>EG</v>
      </c>
      <c r="L19" s="18">
        <f>COUNTIF(jobs[employee_residence], $K19)</f>
        <v>5</v>
      </c>
      <c r="M19" s="13" t="str">
        <v>Honduras</v>
      </c>
      <c r="N19" s="14">
        <f>COUNTIF(jobs[job_location], $M19)</f>
        <v>1</v>
      </c>
      <c r="T19" t="str">
        <v>Data Science Manager</v>
      </c>
      <c r="U19">
        <v>38</v>
      </c>
      <c r="Z19" t="str">
        <v>South Africa</v>
      </c>
      <c r="AA19">
        <v>5</v>
      </c>
    </row>
    <row r="20" spans="7:27" x14ac:dyDescent="0.25">
      <c r="G20" s="13" t="str">
        <v>Applied Scientist</v>
      </c>
      <c r="H20" s="14">
        <f>COUNTIF(jobs[job_title], $G20)</f>
        <v>125</v>
      </c>
      <c r="K20" s="13" t="str">
        <v>DK</v>
      </c>
      <c r="L20" s="18">
        <f>COUNTIF(jobs[employee_residence], $K20)</f>
        <v>2</v>
      </c>
      <c r="M20" s="13" t="str">
        <v>Colombia</v>
      </c>
      <c r="N20" s="14">
        <f>COUNTIF(jobs[job_location], $M20)</f>
        <v>5</v>
      </c>
      <c r="T20" t="str">
        <v>BI Developer</v>
      </c>
      <c r="U20">
        <v>27</v>
      </c>
      <c r="Z20" t="str">
        <v>Egypt</v>
      </c>
      <c r="AA20">
        <v>4</v>
      </c>
    </row>
    <row r="21" spans="7:27" x14ac:dyDescent="0.25">
      <c r="G21" s="13" t="str">
        <v>BI Developer</v>
      </c>
      <c r="H21" s="14">
        <f>COUNTIF(jobs[job_title], $G21)</f>
        <v>27</v>
      </c>
      <c r="K21" s="13" t="str">
        <v>HN</v>
      </c>
      <c r="L21" s="18">
        <f>COUNTIF(jobs[employee_residence], $K21)</f>
        <v>1</v>
      </c>
      <c r="M21" s="13" t="str">
        <v>Armenia</v>
      </c>
      <c r="N21" s="14">
        <f>COUNTIF(jobs[job_location], $M21)</f>
        <v>1</v>
      </c>
      <c r="T21" t="str">
        <v>Data Science Consultant</v>
      </c>
      <c r="U21">
        <v>27</v>
      </c>
      <c r="Z21" t="str">
        <v>Slovenia</v>
      </c>
      <c r="AA21">
        <v>4</v>
      </c>
    </row>
    <row r="22" spans="7:27" x14ac:dyDescent="0.25">
      <c r="G22" s="13" t="str">
        <v>Machine Learning Researcher</v>
      </c>
      <c r="H22" s="14">
        <f>COUNTIF(jobs[job_title], $G22)</f>
        <v>8</v>
      </c>
      <c r="K22" s="13" t="str">
        <v>CO</v>
      </c>
      <c r="L22" s="18">
        <f>COUNTIF(jobs[employee_residence], $K22)</f>
        <v>5</v>
      </c>
      <c r="M22" s="13" t="str">
        <v>Central African Republic</v>
      </c>
      <c r="N22" s="14">
        <f>COUNTIF(jobs[job_location], $M22)</f>
        <v>2</v>
      </c>
      <c r="T22" t="str">
        <v>Business Intelligence</v>
      </c>
      <c r="U22">
        <v>22</v>
      </c>
      <c r="Z22" t="str">
        <v>Estonia</v>
      </c>
      <c r="AA22">
        <v>4</v>
      </c>
    </row>
    <row r="23" spans="7:27" x14ac:dyDescent="0.25">
      <c r="G23" s="13" t="str">
        <v>Data Science</v>
      </c>
      <c r="H23" s="14">
        <f>COUNTIF(jobs[job_title], $G23)</f>
        <v>74</v>
      </c>
      <c r="K23" s="13" t="str">
        <v>AM</v>
      </c>
      <c r="L23" s="18">
        <f>COUNTIF(jobs[employee_residence], $K23)</f>
        <v>1</v>
      </c>
      <c r="M23" s="13" t="str">
        <v>Philippines</v>
      </c>
      <c r="N23" s="14">
        <f>COUNTIF(jobs[job_location], $M23)</f>
        <v>2</v>
      </c>
      <c r="T23" t="str">
        <v>Data Specialist</v>
      </c>
      <c r="U23">
        <v>21</v>
      </c>
      <c r="Z23" t="str">
        <v>Nigeria</v>
      </c>
      <c r="AA23">
        <v>4</v>
      </c>
    </row>
    <row r="24" spans="7:27" x14ac:dyDescent="0.25">
      <c r="G24" s="13" t="str">
        <v>Data Science Manager</v>
      </c>
      <c r="H24" s="14">
        <f>COUNTIF(jobs[job_title], $G24)</f>
        <v>38</v>
      </c>
      <c r="K24" s="13" t="str">
        <v>CF</v>
      </c>
      <c r="L24" s="18">
        <f>COUNTIF(jobs[employee_residence], $K24)</f>
        <v>2</v>
      </c>
      <c r="M24" s="13" t="str">
        <v>Lithuania</v>
      </c>
      <c r="N24" s="14">
        <f>COUNTIF(jobs[job_location], $M24)</f>
        <v>5</v>
      </c>
      <c r="T24" t="str">
        <v>Head of Data</v>
      </c>
      <c r="U24">
        <v>21</v>
      </c>
      <c r="Z24" t="str">
        <v>Vietnam</v>
      </c>
      <c r="AA24">
        <v>3</v>
      </c>
    </row>
    <row r="25" spans="7:27" x14ac:dyDescent="0.25">
      <c r="G25" s="13" t="str">
        <v>Data Specialist</v>
      </c>
      <c r="H25" s="14">
        <f>COUNTIF(jobs[job_title], $G25)</f>
        <v>21</v>
      </c>
      <c r="K25" s="13" t="str">
        <v>PH</v>
      </c>
      <c r="L25" s="18">
        <f>COUNTIF(jobs[employee_residence], $K25)</f>
        <v>4</v>
      </c>
      <c r="M25" s="13" t="str">
        <v>Russia</v>
      </c>
      <c r="N25" s="14">
        <f>COUNTIF(jobs[job_location], $M25)</f>
        <v>1</v>
      </c>
      <c r="T25" t="str">
        <v>Business Intelligence Developer</v>
      </c>
      <c r="U25">
        <v>17</v>
      </c>
      <c r="Z25" t="str">
        <v>Argentina</v>
      </c>
      <c r="AA25">
        <v>3</v>
      </c>
    </row>
    <row r="26" spans="7:27" x14ac:dyDescent="0.25">
      <c r="G26" s="13" t="str">
        <v>NLP Engineer</v>
      </c>
      <c r="H26" s="14">
        <f>COUNTIF(jobs[job_title], $G26)</f>
        <v>7</v>
      </c>
      <c r="K26" s="13" t="str">
        <v>LT</v>
      </c>
      <c r="L26" s="18">
        <f>COUNTIF(jobs[employee_residence], $K26)</f>
        <v>5</v>
      </c>
      <c r="M26" s="13" t="str">
        <v>New Zealand</v>
      </c>
      <c r="N26" s="14">
        <f>COUNTIF(jobs[job_location], $M26)</f>
        <v>1</v>
      </c>
      <c r="T26" t="str">
        <v>Data Analytics Manager</v>
      </c>
      <c r="U26">
        <v>16</v>
      </c>
      <c r="Z26" t="str">
        <v>United Arab Emirates</v>
      </c>
      <c r="AA26">
        <v>3</v>
      </c>
    </row>
    <row r="27" spans="7:27" x14ac:dyDescent="0.25">
      <c r="G27" s="13" t="str">
        <v>Business Intelligence Engineer</v>
      </c>
      <c r="H27" s="14">
        <f>COUNTIF(jobs[job_title], $G27)</f>
        <v>92</v>
      </c>
      <c r="K27" s="13" t="str">
        <v>RU</v>
      </c>
      <c r="L27" s="18">
        <f>COUNTIF(jobs[employee_residence], $K27)</f>
        <v>1</v>
      </c>
      <c r="M27" s="13" t="str">
        <v>Japan</v>
      </c>
      <c r="N27" s="14">
        <f>COUNTIF(jobs[job_location], $M27)</f>
        <v>2</v>
      </c>
      <c r="T27" t="str">
        <v>Machine Learning Infrastructure Engineer</v>
      </c>
      <c r="U27">
        <v>15</v>
      </c>
      <c r="Z27" t="str">
        <v>Turkey</v>
      </c>
      <c r="AA27">
        <v>3</v>
      </c>
    </row>
    <row r="28" spans="7:27" x14ac:dyDescent="0.25">
      <c r="G28" s="13" t="str">
        <v>Data Architect</v>
      </c>
      <c r="H28" s="14">
        <f>COUNTIF(jobs[job_title], $G28)</f>
        <v>117</v>
      </c>
      <c r="K28" s="13" t="str">
        <v>NZ</v>
      </c>
      <c r="L28" s="18">
        <f>COUNTIF(jobs[employee_residence], $K28)</f>
        <v>1</v>
      </c>
      <c r="M28" s="13" t="str">
        <v>France</v>
      </c>
      <c r="N28" s="14">
        <f>COUNTIF(jobs[job_location], $M28)</f>
        <v>20</v>
      </c>
      <c r="T28" t="str">
        <v>Computer Vision Engineer</v>
      </c>
      <c r="U28">
        <v>13</v>
      </c>
      <c r="Z28" t="str">
        <v>Ukraine</v>
      </c>
      <c r="AA28">
        <v>2</v>
      </c>
    </row>
    <row r="29" spans="7:27" x14ac:dyDescent="0.25">
      <c r="G29" s="13" t="str">
        <v>Data Science Practitioner</v>
      </c>
      <c r="H29" s="14">
        <f>COUNTIF(jobs[job_title], $G29)</f>
        <v>6</v>
      </c>
      <c r="K29" s="13" t="str">
        <v>JP</v>
      </c>
      <c r="L29" s="18">
        <f>COUNTIF(jobs[employee_residence], $K29)</f>
        <v>3</v>
      </c>
      <c r="M29" s="13" t="str">
        <v>South Africa</v>
      </c>
      <c r="N29" s="14">
        <f>COUNTIF(jobs[job_location], $M29)</f>
        <v>5</v>
      </c>
      <c r="T29" t="str">
        <v>BI Analyst</v>
      </c>
      <c r="U29">
        <v>12</v>
      </c>
      <c r="Z29" t="str">
        <v>Denmark</v>
      </c>
      <c r="AA29">
        <v>2</v>
      </c>
    </row>
    <row r="30" spans="7:27" x14ac:dyDescent="0.25">
      <c r="G30" s="13" t="str">
        <v>Computer Vision Engineer</v>
      </c>
      <c r="H30" s="14">
        <f>COUNTIF(jobs[job_title], $G30)</f>
        <v>13</v>
      </c>
      <c r="K30" s="13" t="str">
        <v>FR</v>
      </c>
      <c r="L30" s="18">
        <f>COUNTIF(jobs[employee_residence], $K30)</f>
        <v>21</v>
      </c>
      <c r="M30" s="13" t="str">
        <v>Slovenia</v>
      </c>
      <c r="N30" s="14">
        <f>COUNTIF(jobs[job_location], $M30)</f>
        <v>4</v>
      </c>
      <c r="T30" t="str">
        <v>Data Modeler</v>
      </c>
      <c r="U30">
        <v>12</v>
      </c>
      <c r="Z30" t="str">
        <v>Central African Republic</v>
      </c>
      <c r="AA30">
        <v>2</v>
      </c>
    </row>
    <row r="31" spans="7:27" x14ac:dyDescent="0.25">
      <c r="G31" s="13" t="str">
        <v>Data Science Lead</v>
      </c>
      <c r="H31" s="14">
        <f>COUNTIF(jobs[job_title], $G31)</f>
        <v>7</v>
      </c>
      <c r="K31" s="13" t="str">
        <v>GR</v>
      </c>
      <c r="L31" s="18">
        <f>COUNTIF(jobs[employee_residence], $K31)</f>
        <v>4</v>
      </c>
      <c r="M31" s="13" t="str">
        <v>Estonia</v>
      </c>
      <c r="N31" s="14">
        <f>COUNTIF(jobs[job_location], $M31)</f>
        <v>4</v>
      </c>
      <c r="T31" t="str">
        <v>Data Developer</v>
      </c>
      <c r="U31">
        <v>12</v>
      </c>
      <c r="Z31" t="str">
        <v>Philippines</v>
      </c>
      <c r="AA31">
        <v>2</v>
      </c>
    </row>
    <row r="32" spans="7:27" x14ac:dyDescent="0.25">
      <c r="G32" s="13" t="str">
        <v>Insight Analyst</v>
      </c>
      <c r="H32" s="14">
        <f>COUNTIF(jobs[job_title], $G32)</f>
        <v>3</v>
      </c>
      <c r="K32" s="13" t="str">
        <v>ZA</v>
      </c>
      <c r="L32" s="18">
        <f>COUNTIF(jobs[employee_residence], $K32)</f>
        <v>5</v>
      </c>
      <c r="M32" s="13" t="str">
        <v>Greece</v>
      </c>
      <c r="N32" s="14">
        <f>COUNTIF(jobs[job_location], $M32)</f>
        <v>2</v>
      </c>
      <c r="T32" t="str">
        <v>Decision Scientist</v>
      </c>
      <c r="U32">
        <v>11</v>
      </c>
      <c r="Z32" t="str">
        <v>Japan</v>
      </c>
      <c r="AA32">
        <v>2</v>
      </c>
    </row>
    <row r="33" spans="7:27" x14ac:dyDescent="0.25">
      <c r="G33" s="13" t="str">
        <v>Data Manager</v>
      </c>
      <c r="H33" s="14">
        <f>COUNTIF(jobs[job_title], $G33)</f>
        <v>70</v>
      </c>
      <c r="K33" s="13" t="str">
        <v>TR</v>
      </c>
      <c r="L33" s="18">
        <f>COUNTIF(jobs[employee_residence], $K33)</f>
        <v>4</v>
      </c>
      <c r="M33" s="13" t="str">
        <v>Brazil</v>
      </c>
      <c r="N33" s="14">
        <f>COUNTIF(jobs[job_location], $M33)</f>
        <v>9</v>
      </c>
      <c r="T33" t="str">
        <v>Director of Data Science</v>
      </c>
      <c r="U33">
        <v>11</v>
      </c>
      <c r="Z33" t="str">
        <v>Greece</v>
      </c>
      <c r="AA33">
        <v>2</v>
      </c>
    </row>
    <row r="34" spans="7:27" x14ac:dyDescent="0.25">
      <c r="G34" s="13" t="str">
        <v>Decision Scientist</v>
      </c>
      <c r="H34" s="14">
        <f>COUNTIF(jobs[job_title], $G34)</f>
        <v>11</v>
      </c>
      <c r="K34" s="13" t="str">
        <v>BE</v>
      </c>
      <c r="L34" s="18">
        <f>COUNTIF(jobs[employee_residence], $K34)</f>
        <v>4</v>
      </c>
      <c r="M34" s="13" t="str">
        <v>Switzerland</v>
      </c>
      <c r="N34" s="14">
        <f>COUNTIF(jobs[job_location], $M34)</f>
        <v>2</v>
      </c>
      <c r="T34" t="str">
        <v>AI Architect</v>
      </c>
      <c r="U34">
        <v>10</v>
      </c>
      <c r="Z34" t="str">
        <v>Switzerland</v>
      </c>
      <c r="AA34">
        <v>2</v>
      </c>
    </row>
    <row r="35" spans="7:27" x14ac:dyDescent="0.25">
      <c r="G35" s="13" t="str">
        <v>Data Strategist</v>
      </c>
      <c r="H35" s="14">
        <f>COUNTIF(jobs[job_title], $G35)</f>
        <v>9</v>
      </c>
      <c r="K35" s="13" t="str">
        <v>SI</v>
      </c>
      <c r="L35" s="18">
        <f>COUNTIF(jobs[employee_residence], $K35)</f>
        <v>4</v>
      </c>
      <c r="M35" s="13" t="str">
        <v>Austria</v>
      </c>
      <c r="N35" s="14">
        <f>COUNTIF(jobs[job_location], $M35)</f>
        <v>2</v>
      </c>
      <c r="T35" t="str">
        <v>Data Science Engineer</v>
      </c>
      <c r="U35">
        <v>10</v>
      </c>
      <c r="Z35" t="str">
        <v>Austria</v>
      </c>
      <c r="AA35">
        <v>2</v>
      </c>
    </row>
    <row r="36" spans="7:27" x14ac:dyDescent="0.25">
      <c r="G36" s="13" t="str">
        <v>Data Integration Specialist</v>
      </c>
      <c r="H36" s="14">
        <f>COUNTIF(jobs[job_title], $G36)</f>
        <v>6</v>
      </c>
      <c r="K36" s="13" t="str">
        <v>BR</v>
      </c>
      <c r="L36" s="18">
        <f>COUNTIF(jobs[employee_residence], $K36)</f>
        <v>10</v>
      </c>
      <c r="M36" s="13" t="str">
        <v>Malaysia</v>
      </c>
      <c r="N36" s="14">
        <f>COUNTIF(jobs[job_location], $M36)</f>
        <v>1</v>
      </c>
      <c r="T36" t="str">
        <v>AI Scientist</v>
      </c>
      <c r="U36">
        <v>10</v>
      </c>
      <c r="Z36" t="str">
        <v>Malta</v>
      </c>
      <c r="AA36">
        <v>2</v>
      </c>
    </row>
    <row r="37" spans="7:27" x14ac:dyDescent="0.25">
      <c r="G37" s="13" t="str">
        <v>Data Product Manager</v>
      </c>
      <c r="H37" s="14">
        <f>COUNTIF(jobs[job_title], $G37)</f>
        <v>8</v>
      </c>
      <c r="K37" s="13" t="str">
        <v>RS</v>
      </c>
      <c r="L37" s="18">
        <f>COUNTIF(jobs[employee_residence], $K37)</f>
        <v>1</v>
      </c>
      <c r="M37" s="13" t="str">
        <v>Sweden</v>
      </c>
      <c r="N37" s="14">
        <f>COUNTIF(jobs[job_location], $M37)</f>
        <v>1</v>
      </c>
      <c r="T37" t="str">
        <v>Data Strategist</v>
      </c>
      <c r="U37">
        <v>9</v>
      </c>
      <c r="Z37" t="str">
        <v>Luxembourg</v>
      </c>
      <c r="AA37">
        <v>2</v>
      </c>
    </row>
    <row r="38" spans="7:27" x14ac:dyDescent="0.25">
      <c r="G38" s="13" t="str">
        <v>Head of Data</v>
      </c>
      <c r="H38" s="14">
        <f>COUNTIF(jobs[job_title], $G38)</f>
        <v>21</v>
      </c>
      <c r="K38" s="13" t="str">
        <v>EE</v>
      </c>
      <c r="L38" s="18">
        <f>COUNTIF(jobs[employee_residence], $K38)</f>
        <v>3</v>
      </c>
      <c r="M38" s="13" t="str">
        <v>Malta</v>
      </c>
      <c r="N38" s="14">
        <f>COUNTIF(jobs[job_location], $M38)</f>
        <v>2</v>
      </c>
      <c r="T38" t="str">
        <v>BI Data Analyst</v>
      </c>
      <c r="U38">
        <v>9</v>
      </c>
      <c r="Z38" t="str">
        <v>Ghana</v>
      </c>
      <c r="AA38">
        <v>2</v>
      </c>
    </row>
    <row r="39" spans="7:27" x14ac:dyDescent="0.25">
      <c r="G39" s="13" t="str">
        <v>Lead Data Analyst</v>
      </c>
      <c r="H39" s="14">
        <f>COUNTIF(jobs[job_title], $G39)</f>
        <v>1</v>
      </c>
      <c r="K39" s="13" t="str">
        <v>CH</v>
      </c>
      <c r="L39" s="18">
        <f>COUNTIF(jobs[employee_residence], $K39)</f>
        <v>1</v>
      </c>
      <c r="M39" s="13" t="str">
        <v>Luxembourg</v>
      </c>
      <c r="N39" s="14">
        <f>COUNTIF(jobs[job_location], $M39)</f>
        <v>2</v>
      </c>
      <c r="T39" t="str">
        <v>ETL Developer</v>
      </c>
      <c r="U39">
        <v>9</v>
      </c>
      <c r="Z39" t="str">
        <v>Singapore</v>
      </c>
      <c r="AA39">
        <v>2</v>
      </c>
    </row>
    <row r="40" spans="7:27" x14ac:dyDescent="0.25">
      <c r="G40" s="13" t="str">
        <v>Data Operations Associate</v>
      </c>
      <c r="H40" s="14">
        <f>COUNTIF(jobs[job_title], $G40)</f>
        <v>2</v>
      </c>
      <c r="K40" s="13" t="str">
        <v>CY</v>
      </c>
      <c r="L40" s="18">
        <f>COUNTIF(jobs[employee_residence], $K40)</f>
        <v>1</v>
      </c>
      <c r="M40" s="13" t="str">
        <v>Argentina</v>
      </c>
      <c r="N40" s="14">
        <f>COUNTIF(jobs[job_location], $M40)</f>
        <v>3</v>
      </c>
      <c r="T40" t="str">
        <v>Business Data Analyst</v>
      </c>
      <c r="U40">
        <v>9</v>
      </c>
      <c r="Z40" t="str">
        <v>Latvia</v>
      </c>
      <c r="AA40">
        <v>2</v>
      </c>
    </row>
    <row r="41" spans="7:27" x14ac:dyDescent="0.25">
      <c r="G41" s="13" t="str">
        <v>Machine Learning Software Engineer</v>
      </c>
      <c r="H41" s="14">
        <f>COUNTIF(jobs[job_title], $G41)</f>
        <v>5</v>
      </c>
      <c r="K41" s="13" t="str">
        <v>SE</v>
      </c>
      <c r="L41" s="18">
        <f>COUNTIF(jobs[employee_residence], $K41)</f>
        <v>1</v>
      </c>
      <c r="M41" s="13" t="str">
        <v>Nigeria</v>
      </c>
      <c r="N41" s="14">
        <f>COUNTIF(jobs[job_location], $M41)</f>
        <v>4</v>
      </c>
      <c r="T41" t="str">
        <v>Machine Learning Researcher</v>
      </c>
      <c r="U41">
        <v>8</v>
      </c>
      <c r="Z41" t="str">
        <v>Belgium</v>
      </c>
      <c r="AA41">
        <v>2</v>
      </c>
    </row>
    <row r="42" spans="7:27" x14ac:dyDescent="0.25">
      <c r="G42" s="13" t="str">
        <v>Data Analytics Manager</v>
      </c>
      <c r="H42" s="14">
        <f>COUNTIF(jobs[job_title], $G42)</f>
        <v>16</v>
      </c>
      <c r="K42" s="13" t="str">
        <v>MT</v>
      </c>
      <c r="L42" s="18">
        <f>COUNTIF(jobs[employee_residence], $K42)</f>
        <v>2</v>
      </c>
      <c r="M42" s="13" t="str">
        <v>Ecuador</v>
      </c>
      <c r="N42" s="14">
        <f>COUNTIF(jobs[job_location], $M42)</f>
        <v>1</v>
      </c>
      <c r="T42" t="str">
        <v>Data Product Manager</v>
      </c>
      <c r="U42">
        <v>8</v>
      </c>
      <c r="Z42" t="str">
        <v>Thailand</v>
      </c>
      <c r="AA42">
        <v>2</v>
      </c>
    </row>
    <row r="43" spans="7:27" x14ac:dyDescent="0.25">
      <c r="G43" s="13" t="str">
        <v>Data Operations Analyst</v>
      </c>
      <c r="H43" s="14">
        <f>COUNTIF(jobs[job_title], $G43)</f>
        <v>4</v>
      </c>
      <c r="K43" s="13" t="str">
        <v>PK</v>
      </c>
      <c r="L43" s="18">
        <f>COUNTIF(jobs[employee_residence], $K43)</f>
        <v>2</v>
      </c>
      <c r="M43" s="13" t="str">
        <v>Ghana</v>
      </c>
      <c r="N43" s="14">
        <f>COUNTIF(jobs[job_location], $M43)</f>
        <v>2</v>
      </c>
      <c r="T43" t="str">
        <v>Data Management Analyst</v>
      </c>
      <c r="U43">
        <v>8</v>
      </c>
      <c r="Z43" t="str">
        <v>Honduras</v>
      </c>
      <c r="AA43">
        <v>1</v>
      </c>
    </row>
    <row r="44" spans="7:27" x14ac:dyDescent="0.25">
      <c r="G44" s="13" t="str">
        <v>Data Analytics Lead</v>
      </c>
      <c r="H44" s="14">
        <f>COUNTIF(jobs[job_title], $G44)</f>
        <v>7</v>
      </c>
      <c r="K44" s="13" t="str">
        <v>EC</v>
      </c>
      <c r="L44" s="18">
        <f>COUNTIF(jobs[employee_residence], $K44)</f>
        <v>1</v>
      </c>
      <c r="M44" s="13" t="str">
        <v>Finland</v>
      </c>
      <c r="N44" s="14">
        <f>COUNTIF(jobs[job_location], $M44)</f>
        <v>1</v>
      </c>
      <c r="T44" t="str">
        <v>Data Operations Specialist</v>
      </c>
      <c r="U44">
        <v>7</v>
      </c>
      <c r="Z44" t="str">
        <v>Armenia</v>
      </c>
      <c r="AA44">
        <v>1</v>
      </c>
    </row>
    <row r="45" spans="7:27" x14ac:dyDescent="0.25">
      <c r="G45" s="13" t="str">
        <v>Business Intelligence Developer</v>
      </c>
      <c r="H45" s="14">
        <f>COUNTIF(jobs[job_title], $G45)</f>
        <v>17</v>
      </c>
      <c r="K45" s="13" t="str">
        <v>HK</v>
      </c>
      <c r="L45" s="18">
        <f>COUNTIF(jobs[employee_residence], $K45)</f>
        <v>1</v>
      </c>
      <c r="M45" s="13" t="str">
        <v>United Arab Emirates</v>
      </c>
      <c r="N45" s="14">
        <f>COUNTIF(jobs[job_location], $M45)</f>
        <v>3</v>
      </c>
      <c r="T45" t="str">
        <v>NLP Engineer</v>
      </c>
      <c r="U45">
        <v>7</v>
      </c>
      <c r="Z45" t="str">
        <v>Russia</v>
      </c>
      <c r="AA45">
        <v>1</v>
      </c>
    </row>
    <row r="46" spans="7:27" x14ac:dyDescent="0.25">
      <c r="G46" s="13" t="str">
        <v>Data Quality Analyst</v>
      </c>
      <c r="H46" s="14">
        <f>COUNTIF(jobs[job_title], $G46)</f>
        <v>7</v>
      </c>
      <c r="K46" s="13" t="str">
        <v>GH</v>
      </c>
      <c r="L46" s="18">
        <f>COUNTIF(jobs[employee_residence], $K46)</f>
        <v>2</v>
      </c>
      <c r="M46" s="13" t="str">
        <v>Romania</v>
      </c>
      <c r="N46" s="14">
        <f>COUNTIF(jobs[job_location], $M46)</f>
        <v>1</v>
      </c>
      <c r="T46" t="str">
        <v>Data Science Lead</v>
      </c>
      <c r="U46">
        <v>7</v>
      </c>
      <c r="Z46" t="str">
        <v>New Zealand</v>
      </c>
      <c r="AA46">
        <v>1</v>
      </c>
    </row>
    <row r="47" spans="7:27" x14ac:dyDescent="0.25">
      <c r="G47" s="13" t="str">
        <v>Data Integration Developer</v>
      </c>
      <c r="H47" s="14">
        <f>COUNTIF(jobs[job_title], $G47)</f>
        <v>1</v>
      </c>
      <c r="K47" s="13" t="str">
        <v>FI</v>
      </c>
      <c r="L47" s="18">
        <f>COUNTIF(jobs[employee_residence], $K47)</f>
        <v>1</v>
      </c>
      <c r="M47" s="13" t="str">
        <v>American Samoa</v>
      </c>
      <c r="N47" s="14">
        <f>COUNTIF(jobs[job_location], $M47)</f>
        <v>1</v>
      </c>
      <c r="T47" t="str">
        <v>Data Analytics Lead</v>
      </c>
      <c r="U47">
        <v>7</v>
      </c>
      <c r="Z47" t="str">
        <v>Malaysia</v>
      </c>
      <c r="AA47">
        <v>1</v>
      </c>
    </row>
    <row r="48" spans="7:27" x14ac:dyDescent="0.25">
      <c r="G48" s="13" t="str">
        <v>BI Data Analyst</v>
      </c>
      <c r="H48" s="14">
        <f>COUNTIF(jobs[job_title], $G48)</f>
        <v>9</v>
      </c>
      <c r="K48" s="13" t="str">
        <v>AE</v>
      </c>
      <c r="L48" s="18">
        <f>COUNTIF(jobs[employee_residence], $K48)</f>
        <v>3</v>
      </c>
      <c r="M48" s="13" t="str">
        <v>Singapore</v>
      </c>
      <c r="N48" s="14">
        <f>COUNTIF(jobs[job_location], $M48)</f>
        <v>2</v>
      </c>
      <c r="T48" t="str">
        <v>Data Quality Analyst</v>
      </c>
      <c r="U48">
        <v>7</v>
      </c>
      <c r="Z48" t="str">
        <v>Sweden</v>
      </c>
      <c r="AA48">
        <v>1</v>
      </c>
    </row>
    <row r="49" spans="7:27" x14ac:dyDescent="0.25">
      <c r="G49" s="13" t="str">
        <v>Data Modeler</v>
      </c>
      <c r="H49" s="14">
        <f>COUNTIF(jobs[job_title], $G49)</f>
        <v>12</v>
      </c>
      <c r="K49" s="13" t="str">
        <v>RO</v>
      </c>
      <c r="L49" s="18">
        <f>COUNTIF(jobs[employee_residence], $K49)</f>
        <v>2</v>
      </c>
      <c r="M49" s="13" t="str">
        <v>Latvia</v>
      </c>
      <c r="N49" s="14">
        <f>COUNTIF(jobs[job_location], $M49)</f>
        <v>2</v>
      </c>
      <c r="T49" t="str">
        <v>Data Lead</v>
      </c>
      <c r="U49">
        <v>7</v>
      </c>
      <c r="Z49" t="str">
        <v>Ecuador</v>
      </c>
      <c r="AA49">
        <v>1</v>
      </c>
    </row>
    <row r="50" spans="7:27" x14ac:dyDescent="0.25">
      <c r="G50" s="13" t="str">
        <v>ETL Engineer</v>
      </c>
      <c r="H50" s="14">
        <f>COUNTIF(jobs[job_title], $G50)</f>
        <v>2</v>
      </c>
      <c r="K50" s="13" t="str">
        <v>SG</v>
      </c>
      <c r="L50" s="18">
        <f>COUNTIF(jobs[employee_residence], $K50)</f>
        <v>2</v>
      </c>
      <c r="M50" s="13" t="str">
        <v>Belgium</v>
      </c>
      <c r="N50" s="14">
        <f>COUNTIF(jobs[job_location], $M50)</f>
        <v>2</v>
      </c>
      <c r="T50" t="str">
        <v>Data Infrastructure Engineer</v>
      </c>
      <c r="U50">
        <v>6</v>
      </c>
      <c r="Z50" t="str">
        <v>Finland</v>
      </c>
      <c r="AA50">
        <v>1</v>
      </c>
    </row>
    <row r="51" spans="7:27" x14ac:dyDescent="0.25">
      <c r="G51" s="13" t="str">
        <v>Business Intelligence Manager</v>
      </c>
      <c r="H51" s="14">
        <f>COUNTIF(jobs[job_title], $G51)</f>
        <v>6</v>
      </c>
      <c r="K51" s="13" t="str">
        <v>LV</v>
      </c>
      <c r="L51" s="18">
        <f>COUNTIF(jobs[employee_residence], $K51)</f>
        <v>2</v>
      </c>
      <c r="M51" s="13" t="str">
        <v>Turkey</v>
      </c>
      <c r="N51" s="14">
        <f>COUNTIF(jobs[job_location], $M51)</f>
        <v>3</v>
      </c>
      <c r="T51" t="str">
        <v>Data Science Practitioner</v>
      </c>
      <c r="U51">
        <v>6</v>
      </c>
      <c r="Z51" t="str">
        <v>Romania</v>
      </c>
      <c r="AA51">
        <v>1</v>
      </c>
    </row>
    <row r="52" spans="7:27" x14ac:dyDescent="0.25">
      <c r="G52" s="13" t="str">
        <v>Business Intelligence</v>
      </c>
      <c r="H52" s="14">
        <f>COUNTIF(jobs[job_title], $G52)</f>
        <v>22</v>
      </c>
      <c r="K52" s="13" t="str">
        <v>TH</v>
      </c>
      <c r="L52" s="18">
        <f>COUNTIF(jobs[employee_residence], $K52)</f>
        <v>2</v>
      </c>
      <c r="M52" s="13" t="str">
        <v>Thailand</v>
      </c>
      <c r="N52" s="14">
        <f>COUNTIF(jobs[job_location], $M52)</f>
        <v>2</v>
      </c>
      <c r="T52" t="str">
        <v>Data Integration Specialist</v>
      </c>
      <c r="U52">
        <v>6</v>
      </c>
      <c r="Z52" t="str">
        <v>American Samoa</v>
      </c>
      <c r="AA52">
        <v>1</v>
      </c>
    </row>
    <row r="53" spans="7:27" x14ac:dyDescent="0.25">
      <c r="G53" s="13" t="str">
        <v>Product Data Analyst</v>
      </c>
      <c r="H53" s="14">
        <f>COUNTIF(jobs[job_title], $G53)</f>
        <v>3</v>
      </c>
      <c r="K53" s="13" t="str">
        <v>AT</v>
      </c>
      <c r="L53" s="18">
        <f>COUNTIF(jobs[employee_residence], $K53)</f>
        <v>1</v>
      </c>
      <c r="M53" s="13" t="str">
        <v>Pakistan</v>
      </c>
      <c r="N53" s="14">
        <f>COUNTIF(jobs[job_location], $M53)</f>
        <v>1</v>
      </c>
      <c r="T53" t="str">
        <v>Business Intelligence Manager</v>
      </c>
      <c r="U53">
        <v>6</v>
      </c>
      <c r="Z53" t="str">
        <v>Pakistan</v>
      </c>
      <c r="AA53">
        <v>1</v>
      </c>
    </row>
    <row r="54" spans="7:27" x14ac:dyDescent="0.25">
      <c r="G54" s="13" t="str">
        <v>Data Management Analyst</v>
      </c>
      <c r="H54" s="14">
        <f>COUNTIF(jobs[job_title], $G54)</f>
        <v>8</v>
      </c>
      <c r="K54" s="13" t="str">
        <v>KR</v>
      </c>
      <c r="L54" s="18">
        <f>COUNTIF(jobs[employee_residence], $K54)</f>
        <v>1</v>
      </c>
      <c r="M54" s="13" t="str">
        <v>South Korea</v>
      </c>
      <c r="N54" s="14">
        <f>COUNTIF(jobs[job_location], $M54)</f>
        <v>1</v>
      </c>
      <c r="T54" t="str">
        <v>Prompt Engineer</v>
      </c>
      <c r="U54">
        <v>6</v>
      </c>
      <c r="Z54" t="str">
        <v>South Korea</v>
      </c>
      <c r="AA54">
        <v>1</v>
      </c>
    </row>
    <row r="55" spans="7:27" x14ac:dyDescent="0.25">
      <c r="G55" s="13" t="str">
        <v>Principal Data Analyst</v>
      </c>
      <c r="H55" s="14">
        <f>COUNTIF(jobs[job_title], $G55)</f>
        <v>1</v>
      </c>
      <c r="K55" s="13" t="str">
        <v>MD</v>
      </c>
      <c r="L55" s="18">
        <f>COUNTIF(jobs[employee_residence], $K55)</f>
        <v>1</v>
      </c>
      <c r="M55" s="13" t="str">
        <v>Israel</v>
      </c>
      <c r="N55" s="14">
        <f>COUNTIF(jobs[job_location], $M55)</f>
        <v>1</v>
      </c>
      <c r="T55" t="str">
        <v>Machine Learning Software Engineer</v>
      </c>
      <c r="U55">
        <v>5</v>
      </c>
      <c r="Z55" t="str">
        <v>Israel</v>
      </c>
      <c r="AA55">
        <v>1</v>
      </c>
    </row>
    <row r="56" spans="7:27" x14ac:dyDescent="0.25">
      <c r="G56" s="13" t="str">
        <v>AI Architect</v>
      </c>
      <c r="H56" s="14">
        <f>COUNTIF(jobs[job_title], $G56)</f>
        <v>10</v>
      </c>
      <c r="K56" s="15" t="str">
        <v>IQ</v>
      </c>
      <c r="L56" s="19">
        <f>COUNTIF(jobs[employee_residence], $K56)</f>
        <v>1</v>
      </c>
      <c r="M56" s="15" t="str">
        <v>Iraq</v>
      </c>
      <c r="N56" s="16">
        <f>COUNTIF(jobs[job_location], $M56)</f>
        <v>1</v>
      </c>
      <c r="T56" t="str">
        <v>Data Operations Engineer</v>
      </c>
      <c r="U56">
        <v>5</v>
      </c>
      <c r="Z56" t="str">
        <v>Iraq</v>
      </c>
      <c r="AA56">
        <v>1</v>
      </c>
    </row>
    <row r="57" spans="7:27" x14ac:dyDescent="0.25">
      <c r="G57" s="13" t="str">
        <v>Data Science Consultant</v>
      </c>
      <c r="H57" s="14">
        <f>COUNTIF(jobs[job_title], $G57)</f>
        <v>27</v>
      </c>
      <c r="T57" t="str">
        <v>Robotics Software Engineer</v>
      </c>
      <c r="U57">
        <v>5</v>
      </c>
    </row>
    <row r="58" spans="7:27" x14ac:dyDescent="0.25">
      <c r="G58" s="13" t="str">
        <v>ETL Developer</v>
      </c>
      <c r="H58" s="14">
        <f>COUNTIF(jobs[job_title], $G58)</f>
        <v>9</v>
      </c>
      <c r="T58" t="str">
        <v>MLOps Engineer</v>
      </c>
      <c r="U58">
        <v>5</v>
      </c>
    </row>
    <row r="59" spans="7:27" x14ac:dyDescent="0.25">
      <c r="G59" s="13" t="str">
        <v>Data Operations Engineer</v>
      </c>
      <c r="H59" s="14">
        <f>COUNTIF(jobs[job_title], $G59)</f>
        <v>5</v>
      </c>
      <c r="T59" t="str">
        <v>Head of Machine Learning</v>
      </c>
      <c r="U59">
        <v>5</v>
      </c>
    </row>
    <row r="60" spans="7:27" x14ac:dyDescent="0.25">
      <c r="G60" s="13" t="str">
        <v>Data Quality Engineer</v>
      </c>
      <c r="H60" s="14">
        <f>COUNTIF(jobs[job_title], $G60)</f>
        <v>1</v>
      </c>
      <c r="T60" t="str">
        <v>Cloud Database Engineer</v>
      </c>
      <c r="U60">
        <v>5</v>
      </c>
    </row>
    <row r="61" spans="7:27" x14ac:dyDescent="0.25">
      <c r="G61" s="13" t="str">
        <v>Applied Machine Learning Scientist</v>
      </c>
      <c r="H61" s="14">
        <f>COUNTIF(jobs[job_title], $G61)</f>
        <v>3</v>
      </c>
      <c r="T61" t="str">
        <v>Applied Data Scientist</v>
      </c>
      <c r="U61">
        <v>5</v>
      </c>
    </row>
    <row r="62" spans="7:27" x14ac:dyDescent="0.25">
      <c r="G62" s="13" t="str">
        <v>Data Analyst Lead</v>
      </c>
      <c r="H62" s="14">
        <f>COUNTIF(jobs[job_title], $G62)</f>
        <v>1</v>
      </c>
      <c r="T62" t="str">
        <v>Data Operations Analyst</v>
      </c>
      <c r="U62">
        <v>4</v>
      </c>
    </row>
    <row r="63" spans="7:27" x14ac:dyDescent="0.25">
      <c r="G63" s="13" t="str">
        <v>Machine Learning Operations Engineer</v>
      </c>
      <c r="H63" s="14">
        <f>COUNTIF(jobs[job_title], $G63)</f>
        <v>1</v>
      </c>
      <c r="T63" t="str">
        <v>Machine Learning Research Engineer</v>
      </c>
      <c r="U63">
        <v>4</v>
      </c>
    </row>
    <row r="64" spans="7:27" x14ac:dyDescent="0.25">
      <c r="G64" s="13" t="str">
        <v>Machine Learning Research Engineer</v>
      </c>
      <c r="H64" s="14">
        <f>COUNTIF(jobs[job_title], $G64)</f>
        <v>4</v>
      </c>
      <c r="T64" t="str">
        <v>Data Analytics Consultant</v>
      </c>
      <c r="U64">
        <v>4</v>
      </c>
    </row>
    <row r="65" spans="7:21" x14ac:dyDescent="0.25">
      <c r="G65" s="13" t="str">
        <v>Robotics Engineer</v>
      </c>
      <c r="H65" s="14">
        <f>COUNTIF(jobs[job_title], $G65)</f>
        <v>2</v>
      </c>
      <c r="T65" t="str">
        <v>Data Visualization Specialist</v>
      </c>
      <c r="U65">
        <v>4</v>
      </c>
    </row>
    <row r="66" spans="7:21" x14ac:dyDescent="0.25">
      <c r="G66" s="13" t="str">
        <v>Data Analytics Consultant</v>
      </c>
      <c r="H66" s="14">
        <f>COUNTIF(jobs[job_title], $G66)</f>
        <v>4</v>
      </c>
      <c r="T66" t="str">
        <v>Data Integration Engineer</v>
      </c>
      <c r="U66">
        <v>4</v>
      </c>
    </row>
    <row r="67" spans="7:21" x14ac:dyDescent="0.25">
      <c r="G67" s="13" t="str">
        <v>Data Science Engineer</v>
      </c>
      <c r="H67" s="14">
        <f>COUNTIF(jobs[job_title], $G67)</f>
        <v>10</v>
      </c>
      <c r="T67" t="str">
        <v>Machine Learning Developer</v>
      </c>
      <c r="U67">
        <v>4</v>
      </c>
    </row>
    <row r="68" spans="7:21" x14ac:dyDescent="0.25">
      <c r="G68" s="13" t="str">
        <v>Robotics Software Engineer</v>
      </c>
      <c r="H68" s="14">
        <f>COUNTIF(jobs[job_title], $G68)</f>
        <v>5</v>
      </c>
      <c r="T68" t="str">
        <v>Data Management Specialist</v>
      </c>
      <c r="U68">
        <v>4</v>
      </c>
    </row>
    <row r="69" spans="7:21" x14ac:dyDescent="0.25">
      <c r="G69" s="13" t="str">
        <v>MLOps Engineer</v>
      </c>
      <c r="H69" s="14">
        <f>COUNTIF(jobs[job_title], $G69)</f>
        <v>5</v>
      </c>
      <c r="T69" t="str">
        <v>Insight Analyst</v>
      </c>
      <c r="U69">
        <v>3</v>
      </c>
    </row>
    <row r="70" spans="7:21" x14ac:dyDescent="0.25">
      <c r="G70" s="13" t="str">
        <v>Machine Learning Modeler</v>
      </c>
      <c r="H70" s="14">
        <f>COUNTIF(jobs[job_title], $G70)</f>
        <v>2</v>
      </c>
      <c r="T70" t="str">
        <v>Product Data Analyst</v>
      </c>
      <c r="U70">
        <v>3</v>
      </c>
    </row>
    <row r="71" spans="7:21" x14ac:dyDescent="0.25">
      <c r="G71" s="13" t="str">
        <v>Director of Data Science</v>
      </c>
      <c r="H71" s="14">
        <f>COUNTIF(jobs[job_title], $G71)</f>
        <v>11</v>
      </c>
      <c r="T71" t="str">
        <v>Applied Machine Learning Scientist</v>
      </c>
      <c r="U71">
        <v>3</v>
      </c>
    </row>
    <row r="72" spans="7:21" x14ac:dyDescent="0.25">
      <c r="G72" s="13" t="str">
        <v>Data Lead</v>
      </c>
      <c r="H72" s="14">
        <f>COUNTIF(jobs[job_title], $G72)</f>
        <v>7</v>
      </c>
      <c r="T72" t="str">
        <v>Computational Biologist</v>
      </c>
      <c r="U72">
        <v>3</v>
      </c>
    </row>
    <row r="73" spans="7:21" x14ac:dyDescent="0.25">
      <c r="G73" s="13" t="str">
        <v>Head of Machine Learning</v>
      </c>
      <c r="H73" s="14">
        <f>COUNTIF(jobs[job_title], $G73)</f>
        <v>5</v>
      </c>
      <c r="T73" t="str">
        <v>Financial Data Analyst</v>
      </c>
      <c r="U73">
        <v>3</v>
      </c>
    </row>
    <row r="74" spans="7:21" x14ac:dyDescent="0.25">
      <c r="G74" s="13" t="str">
        <v>Data Visualization Specialist</v>
      </c>
      <c r="H74" s="14">
        <f>COUNTIF(jobs[job_title], $G74)</f>
        <v>4</v>
      </c>
      <c r="T74" t="str">
        <v>Principal Data Scientist</v>
      </c>
      <c r="U74">
        <v>3</v>
      </c>
    </row>
    <row r="75" spans="7:21" x14ac:dyDescent="0.25">
      <c r="G75" s="13" t="str">
        <v>Prompt Engineer</v>
      </c>
      <c r="H75" s="14">
        <f>COUNTIF(jobs[job_title], $G75)</f>
        <v>6</v>
      </c>
      <c r="T75" t="str">
        <v>Deep Learning Engineer</v>
      </c>
      <c r="U75">
        <v>3</v>
      </c>
    </row>
    <row r="76" spans="7:21" x14ac:dyDescent="0.25">
      <c r="G76" s="13" t="str">
        <v>Data Science Analyst</v>
      </c>
      <c r="H76" s="14">
        <f>COUNTIF(jobs[job_title], $G76)</f>
        <v>2</v>
      </c>
      <c r="T76" t="str">
        <v>Lead Data Scientist</v>
      </c>
      <c r="U76">
        <v>3</v>
      </c>
    </row>
    <row r="77" spans="7:21" x14ac:dyDescent="0.25">
      <c r="G77" s="13" t="str">
        <v>Computational Biologist</v>
      </c>
      <c r="H77" s="14">
        <f>COUNTIF(jobs[job_title], $G77)</f>
        <v>3</v>
      </c>
      <c r="T77" t="str">
        <v>Lead Machine Learning Engineer</v>
      </c>
      <c r="U77">
        <v>3</v>
      </c>
    </row>
    <row r="78" spans="7:21" x14ac:dyDescent="0.25">
      <c r="G78" s="13" t="str">
        <v>AWS Data Architect</v>
      </c>
      <c r="H78" s="14">
        <f>COUNTIF(jobs[job_title], $G78)</f>
        <v>1</v>
      </c>
      <c r="T78" t="str">
        <v>AI Research Engineer</v>
      </c>
      <c r="U78">
        <v>2</v>
      </c>
    </row>
    <row r="79" spans="7:21" x14ac:dyDescent="0.25">
      <c r="G79" s="13" t="str">
        <v>BI Data Engineer</v>
      </c>
      <c r="H79" s="14">
        <f>COUNTIF(jobs[job_title], $G79)</f>
        <v>1</v>
      </c>
      <c r="T79" t="str">
        <v>Staff Data Analyst</v>
      </c>
      <c r="U79">
        <v>2</v>
      </c>
    </row>
    <row r="80" spans="7:21" x14ac:dyDescent="0.25">
      <c r="G80" s="13" t="str">
        <v>Data Integration Engineer</v>
      </c>
      <c r="H80" s="14">
        <f>COUNTIF(jobs[job_title], $G80)</f>
        <v>4</v>
      </c>
      <c r="T80" t="str">
        <v>Data Operations Associate</v>
      </c>
      <c r="U80">
        <v>2</v>
      </c>
    </row>
    <row r="81" spans="7:21" x14ac:dyDescent="0.25">
      <c r="G81" s="13" t="str">
        <v>Business Data Analyst</v>
      </c>
      <c r="H81" s="14">
        <f>COUNTIF(jobs[job_title], $G81)</f>
        <v>9</v>
      </c>
      <c r="T81" t="str">
        <v>ETL Engineer</v>
      </c>
      <c r="U81">
        <v>2</v>
      </c>
    </row>
    <row r="82" spans="7:21" x14ac:dyDescent="0.25">
      <c r="G82" s="13" t="str">
        <v>AI Scientist</v>
      </c>
      <c r="H82" s="14">
        <f>COUNTIF(jobs[job_title], $G82)</f>
        <v>10</v>
      </c>
      <c r="T82" t="str">
        <v>Robotics Engineer</v>
      </c>
      <c r="U82">
        <v>2</v>
      </c>
    </row>
    <row r="83" spans="7:21" x14ac:dyDescent="0.25">
      <c r="G83" s="13" t="str">
        <v>Cloud Database Engineer</v>
      </c>
      <c r="H83" s="14">
        <f>COUNTIF(jobs[job_title], $G83)</f>
        <v>5</v>
      </c>
      <c r="T83" t="str">
        <v>Machine Learning Modeler</v>
      </c>
      <c r="U83">
        <v>2</v>
      </c>
    </row>
    <row r="84" spans="7:21" x14ac:dyDescent="0.25">
      <c r="G84" s="13" t="str">
        <v>Big Data Engineer</v>
      </c>
      <c r="H84" s="14">
        <f>COUNTIF(jobs[job_title], $G84)</f>
        <v>2</v>
      </c>
      <c r="T84" t="str">
        <v>Data Science Analyst</v>
      </c>
      <c r="U84">
        <v>2</v>
      </c>
    </row>
    <row r="85" spans="7:21" x14ac:dyDescent="0.25">
      <c r="G85" s="13" t="str">
        <v>Machine Learning Developer</v>
      </c>
      <c r="H85" s="14">
        <f>COUNTIF(jobs[job_title], $G85)</f>
        <v>4</v>
      </c>
      <c r="T85" t="str">
        <v>Big Data Engineer</v>
      </c>
      <c r="U85">
        <v>2</v>
      </c>
    </row>
    <row r="86" spans="7:21" x14ac:dyDescent="0.25">
      <c r="G86" s="13" t="str">
        <v>Head of Data Science</v>
      </c>
      <c r="H86" s="14">
        <f>COUNTIF(jobs[job_title], $G86)</f>
        <v>2</v>
      </c>
      <c r="T86" t="str">
        <v>Head of Data Science</v>
      </c>
      <c r="U86">
        <v>2</v>
      </c>
    </row>
    <row r="87" spans="7:21" x14ac:dyDescent="0.25">
      <c r="G87" s="13" t="str">
        <v>Financial Data Analyst</v>
      </c>
      <c r="H87" s="14">
        <f>COUNTIF(jobs[job_title], $G87)</f>
        <v>3</v>
      </c>
      <c r="T87" t="str">
        <v>AI Developer</v>
      </c>
      <c r="U87">
        <v>2</v>
      </c>
    </row>
    <row r="88" spans="7:21" x14ac:dyDescent="0.25">
      <c r="G88" s="13" t="str">
        <v>AI Developer</v>
      </c>
      <c r="H88" s="14">
        <f>COUNTIF(jobs[job_title], $G88)</f>
        <v>2</v>
      </c>
      <c r="T88" t="str">
        <v>Machine Learning Manager</v>
      </c>
      <c r="U88">
        <v>2</v>
      </c>
    </row>
    <row r="89" spans="7:21" x14ac:dyDescent="0.25">
      <c r="G89" s="13" t="str">
        <v>Machine Learning Manager</v>
      </c>
      <c r="H89" s="14">
        <f>COUNTIF(jobs[job_title], $G89)</f>
        <v>2</v>
      </c>
      <c r="T89" t="str">
        <v>AI Programmer</v>
      </c>
      <c r="U89">
        <v>2</v>
      </c>
    </row>
    <row r="90" spans="7:21" x14ac:dyDescent="0.25">
      <c r="G90" s="13" t="str">
        <v>AI Programmer</v>
      </c>
      <c r="H90" s="14">
        <f>COUNTIF(jobs[job_title], $G90)</f>
        <v>2</v>
      </c>
      <c r="T90" t="str">
        <v>Data Science Director</v>
      </c>
      <c r="U90">
        <v>2</v>
      </c>
    </row>
    <row r="91" spans="7:21" x14ac:dyDescent="0.25">
      <c r="G91" s="13" t="str">
        <v>Principal Data Scientist</v>
      </c>
      <c r="H91" s="14">
        <f>COUNTIF(jobs[job_title], $G91)</f>
        <v>3</v>
      </c>
      <c r="T91" t="str">
        <v>Data Analytics Engineer</v>
      </c>
      <c r="U91">
        <v>2</v>
      </c>
    </row>
    <row r="92" spans="7:21" x14ac:dyDescent="0.25">
      <c r="G92" s="13" t="str">
        <v>Data Science Director</v>
      </c>
      <c r="H92" s="14">
        <f>COUNTIF(jobs[job_title], $G92)</f>
        <v>2</v>
      </c>
      <c r="T92" t="str">
        <v>ML Ops Engineer</v>
      </c>
      <c r="U92">
        <v>2</v>
      </c>
    </row>
    <row r="93" spans="7:21" x14ac:dyDescent="0.25">
      <c r="G93" s="13" t="str">
        <v>Applied Data Scientist</v>
      </c>
      <c r="H93" s="14">
        <f>COUNTIF(jobs[job_title], $G93)</f>
        <v>5</v>
      </c>
      <c r="T93" t="str">
        <v>Cloud Data Engineer</v>
      </c>
      <c r="U93">
        <v>2</v>
      </c>
    </row>
    <row r="94" spans="7:21" x14ac:dyDescent="0.25">
      <c r="G94" s="13" t="str">
        <v>Data Analytics Engineer</v>
      </c>
      <c r="H94" s="14">
        <f>COUNTIF(jobs[job_title], $G94)</f>
        <v>2</v>
      </c>
      <c r="T94" t="str">
        <v>Business Intelligence Specialist</v>
      </c>
      <c r="U94">
        <v>2</v>
      </c>
    </row>
    <row r="95" spans="7:21" x14ac:dyDescent="0.25">
      <c r="G95" s="13" t="str">
        <v>Deep Learning Engineer</v>
      </c>
      <c r="H95" s="14">
        <f>COUNTIF(jobs[job_title], $G95)</f>
        <v>3</v>
      </c>
      <c r="T95" t="str">
        <v>Data Visualization Engineer</v>
      </c>
      <c r="U95">
        <v>2</v>
      </c>
    </row>
    <row r="96" spans="7:21" x14ac:dyDescent="0.25">
      <c r="G96" s="13" t="str">
        <v>Lead Data Scientist</v>
      </c>
      <c r="H96" s="14">
        <f>COUNTIF(jobs[job_title], $G96)</f>
        <v>3</v>
      </c>
      <c r="T96" t="str">
        <v>Lead Data Analyst</v>
      </c>
      <c r="U96">
        <v>1</v>
      </c>
    </row>
    <row r="97" spans="7:21" x14ac:dyDescent="0.25">
      <c r="G97" s="13" t="str">
        <v>Autonomous Vehicle Technician</v>
      </c>
      <c r="H97" s="14">
        <f>COUNTIF(jobs[job_title], $G97)</f>
        <v>1</v>
      </c>
      <c r="T97" t="str">
        <v>Data Integration Developer</v>
      </c>
      <c r="U97">
        <v>1</v>
      </c>
    </row>
    <row r="98" spans="7:21" x14ac:dyDescent="0.25">
      <c r="G98" s="13" t="str">
        <v>Data Management Specialist</v>
      </c>
      <c r="H98" s="14">
        <f>COUNTIF(jobs[job_title], $G98)</f>
        <v>4</v>
      </c>
      <c r="T98" t="str">
        <v>Principal Data Analyst</v>
      </c>
      <c r="U98">
        <v>1</v>
      </c>
    </row>
    <row r="99" spans="7:21" x14ac:dyDescent="0.25">
      <c r="G99" s="13" t="str">
        <v>Sales Data Analyst</v>
      </c>
      <c r="H99" s="14">
        <f>COUNTIF(jobs[job_title], $G99)</f>
        <v>1</v>
      </c>
      <c r="T99" t="str">
        <v>Data Quality Engineer</v>
      </c>
      <c r="U99">
        <v>1</v>
      </c>
    </row>
    <row r="100" spans="7:21" x14ac:dyDescent="0.25">
      <c r="G100" s="13" t="str">
        <v>Quantitative Research Analyst</v>
      </c>
      <c r="H100" s="14">
        <f>COUNTIF(jobs[job_title], $G100)</f>
        <v>1</v>
      </c>
      <c r="T100" t="str">
        <v>Data Analyst Lead</v>
      </c>
      <c r="U100">
        <v>1</v>
      </c>
    </row>
    <row r="101" spans="7:21" x14ac:dyDescent="0.25">
      <c r="G101" s="13" t="str">
        <v>Data Developer</v>
      </c>
      <c r="H101" s="14">
        <f>COUNTIF(jobs[job_title], $G101)</f>
        <v>12</v>
      </c>
      <c r="T101" t="str">
        <v>Machine Learning Operations Engineer</v>
      </c>
      <c r="U101">
        <v>1</v>
      </c>
    </row>
    <row r="102" spans="7:21" x14ac:dyDescent="0.25">
      <c r="G102" s="13" t="str">
        <v>Staff Data Scientist</v>
      </c>
      <c r="H102" s="14">
        <f>COUNTIF(jobs[job_title], $G102)</f>
        <v>1</v>
      </c>
      <c r="T102" t="str">
        <v>AWS Data Architect</v>
      </c>
      <c r="U102">
        <v>1</v>
      </c>
    </row>
    <row r="103" spans="7:21" x14ac:dyDescent="0.25">
      <c r="G103" s="13" t="str">
        <v>Data Reporting Analyst</v>
      </c>
      <c r="H103" s="14">
        <f>COUNTIF(jobs[job_title], $G103)</f>
        <v>1</v>
      </c>
      <c r="T103" t="str">
        <v>BI Data Engineer</v>
      </c>
      <c r="U103">
        <v>1</v>
      </c>
    </row>
    <row r="104" spans="7:21" x14ac:dyDescent="0.25">
      <c r="G104" s="13" t="str">
        <v>Lead Machine Learning Engineer</v>
      </c>
      <c r="H104" s="14">
        <f>COUNTIF(jobs[job_title], $G104)</f>
        <v>3</v>
      </c>
      <c r="T104" t="str">
        <v>Autonomous Vehicle Technician</v>
      </c>
      <c r="U104">
        <v>1</v>
      </c>
    </row>
    <row r="105" spans="7:21" x14ac:dyDescent="0.25">
      <c r="G105" s="13" t="str">
        <v>Staff Machine Learning Engineer</v>
      </c>
      <c r="H105" s="14">
        <f>COUNTIF(jobs[job_title], $G105)</f>
        <v>1</v>
      </c>
      <c r="T105" t="str">
        <v>Sales Data Analyst</v>
      </c>
      <c r="U105">
        <v>1</v>
      </c>
    </row>
    <row r="106" spans="7:21" x14ac:dyDescent="0.25">
      <c r="G106" s="13" t="str">
        <v>Data DevOps Engineer</v>
      </c>
      <c r="H106" s="14">
        <f>COUNTIF(jobs[job_title], $G106)</f>
        <v>1</v>
      </c>
      <c r="T106" t="str">
        <v>Quantitative Research Analyst</v>
      </c>
      <c r="U106">
        <v>1</v>
      </c>
    </row>
    <row r="107" spans="7:21" x14ac:dyDescent="0.25">
      <c r="G107" s="13" t="str">
        <v>AI Research Scientist</v>
      </c>
      <c r="H107" s="14">
        <f>COUNTIF(jobs[job_title], $G107)</f>
        <v>1</v>
      </c>
      <c r="T107" t="str">
        <v>Staff Data Scientist</v>
      </c>
      <c r="U107">
        <v>1</v>
      </c>
    </row>
    <row r="108" spans="7:21" x14ac:dyDescent="0.25">
      <c r="G108" s="13" t="str">
        <v>CRM Data Analyst</v>
      </c>
      <c r="H108" s="14">
        <f>COUNTIF(jobs[job_title], $G108)</f>
        <v>1</v>
      </c>
      <c r="T108" t="str">
        <v>Data Reporting Analyst</v>
      </c>
      <c r="U108">
        <v>1</v>
      </c>
    </row>
    <row r="109" spans="7:21" x14ac:dyDescent="0.25">
      <c r="G109" s="13" t="str">
        <v>Marketing Data Engineer</v>
      </c>
      <c r="H109" s="14">
        <f>COUNTIF(jobs[job_title], $G109)</f>
        <v>1</v>
      </c>
      <c r="T109" t="str">
        <v>Staff Machine Learning Engineer</v>
      </c>
      <c r="U109">
        <v>1</v>
      </c>
    </row>
    <row r="110" spans="7:21" x14ac:dyDescent="0.25">
      <c r="G110" s="13" t="str">
        <v>Lead Data Engineer</v>
      </c>
      <c r="H110" s="14">
        <f>COUNTIF(jobs[job_title], $G110)</f>
        <v>1</v>
      </c>
      <c r="T110" t="str">
        <v>Data DevOps Engineer</v>
      </c>
      <c r="U110">
        <v>1</v>
      </c>
    </row>
    <row r="111" spans="7:21" x14ac:dyDescent="0.25">
      <c r="G111" s="13" t="str">
        <v>Data Management Consultant</v>
      </c>
      <c r="H111" s="14">
        <f>COUNTIF(jobs[job_title], $G111)</f>
        <v>1</v>
      </c>
      <c r="T111" t="str">
        <v>AI Research Scientist</v>
      </c>
      <c r="U111">
        <v>1</v>
      </c>
    </row>
    <row r="112" spans="7:21" x14ac:dyDescent="0.25">
      <c r="G112" s="13" t="str">
        <v>ML Ops Engineer</v>
      </c>
      <c r="H112" s="14">
        <f>COUNTIF(jobs[job_title], $G112)</f>
        <v>2</v>
      </c>
      <c r="T112" t="str">
        <v>CRM Data Analyst</v>
      </c>
      <c r="U112">
        <v>1</v>
      </c>
    </row>
    <row r="113" spans="7:21" x14ac:dyDescent="0.25">
      <c r="G113" s="13" t="str">
        <v>Big Data Architect</v>
      </c>
      <c r="H113" s="14">
        <f>COUNTIF(jobs[job_title], $G113)</f>
        <v>1</v>
      </c>
      <c r="T113" t="str">
        <v>Marketing Data Engineer</v>
      </c>
      <c r="U113">
        <v>1</v>
      </c>
    </row>
    <row r="114" spans="7:21" x14ac:dyDescent="0.25">
      <c r="G114" s="13" t="str">
        <v>Data Analytics Specialist</v>
      </c>
      <c r="H114" s="14">
        <f>COUNTIF(jobs[job_title], $G114)</f>
        <v>1</v>
      </c>
      <c r="T114" t="str">
        <v>Lead Data Engineer</v>
      </c>
      <c r="U114">
        <v>1</v>
      </c>
    </row>
    <row r="115" spans="7:21" x14ac:dyDescent="0.25">
      <c r="G115" s="13" t="str">
        <v>Cloud Data Engineer</v>
      </c>
      <c r="H115" s="14">
        <f>COUNTIF(jobs[job_title], $G115)</f>
        <v>2</v>
      </c>
      <c r="T115" t="str">
        <v>Data Management Consultant</v>
      </c>
      <c r="U115">
        <v>1</v>
      </c>
    </row>
    <row r="116" spans="7:21" x14ac:dyDescent="0.25">
      <c r="G116" s="13" t="str">
        <v>Data Pipeline Engineer</v>
      </c>
      <c r="H116" s="14">
        <f>COUNTIF(jobs[job_title], $G116)</f>
        <v>1</v>
      </c>
      <c r="T116" t="str">
        <v>Big Data Architect</v>
      </c>
      <c r="U116">
        <v>1</v>
      </c>
    </row>
    <row r="117" spans="7:21" x14ac:dyDescent="0.25">
      <c r="G117" s="13" t="str">
        <v>Business Intelligence Specialist</v>
      </c>
      <c r="H117" s="14">
        <f>COUNTIF(jobs[job_title], $G117)</f>
        <v>2</v>
      </c>
      <c r="T117" t="str">
        <v>Data Analytics Specialist</v>
      </c>
      <c r="U117">
        <v>1</v>
      </c>
    </row>
    <row r="118" spans="7:21" x14ac:dyDescent="0.25">
      <c r="G118" s="13" t="str">
        <v>Data Visualization Engineer</v>
      </c>
      <c r="H118" s="14">
        <f>COUNTIF(jobs[job_title], $G118)</f>
        <v>2</v>
      </c>
      <c r="T118" t="str">
        <v>Data Pipeline Engineer</v>
      </c>
      <c r="U118">
        <v>1</v>
      </c>
    </row>
    <row r="119" spans="7:21" x14ac:dyDescent="0.25">
      <c r="G119" s="13" t="str">
        <v>Computer Vision Software Engineer</v>
      </c>
      <c r="H119" s="14">
        <f>COUNTIF(jobs[job_title], $G119)</f>
        <v>1</v>
      </c>
      <c r="T119" t="str">
        <v>Computer Vision Software Engineer</v>
      </c>
      <c r="U119">
        <v>1</v>
      </c>
    </row>
    <row r="120" spans="7:21" x14ac:dyDescent="0.25">
      <c r="G120" s="13" t="str">
        <v>Finance Data Analyst</v>
      </c>
      <c r="H120" s="14">
        <f>COUNTIF(jobs[job_title], $G120)</f>
        <v>1</v>
      </c>
      <c r="T120" t="str">
        <v>Finance Data Analyst</v>
      </c>
      <c r="U120">
        <v>1</v>
      </c>
    </row>
    <row r="121" spans="7:21" x14ac:dyDescent="0.25">
      <c r="G121" s="13" t="str">
        <v>Encounter Data Management Professional</v>
      </c>
      <c r="H121" s="14">
        <f>COUNTIF(jobs[job_title], $G121)</f>
        <v>1</v>
      </c>
      <c r="T121" t="str">
        <v>Encounter Data Management Professional</v>
      </c>
      <c r="U121">
        <v>1</v>
      </c>
    </row>
    <row r="122" spans="7:21" x14ac:dyDescent="0.25">
      <c r="G122" s="13" t="str">
        <v>Big Data Developer</v>
      </c>
      <c r="H122" s="14">
        <f>COUNTIF(jobs[job_title], $G122)</f>
        <v>1</v>
      </c>
      <c r="T122" t="str">
        <v>Big Data Developer</v>
      </c>
      <c r="U122">
        <v>1</v>
      </c>
    </row>
    <row r="123" spans="7:21" x14ac:dyDescent="0.25">
      <c r="G123" s="13" t="str">
        <v>Business Intelligence Lead</v>
      </c>
      <c r="H123" s="14">
        <f>COUNTIF(jobs[job_title], $G123)</f>
        <v>1</v>
      </c>
      <c r="T123" t="str">
        <v>Business Intelligence Lead</v>
      </c>
      <c r="U123">
        <v>1</v>
      </c>
    </row>
    <row r="124" spans="7:21" x14ac:dyDescent="0.25">
      <c r="G124" s="15" t="str">
        <v>Data Modeller</v>
      </c>
      <c r="H124" s="16">
        <f>COUNTIF(jobs[job_title], $G124)</f>
        <v>1</v>
      </c>
      <c r="T124" t="str">
        <v>Data Modeller</v>
      </c>
      <c r="U124">
        <v>1</v>
      </c>
    </row>
  </sheetData>
  <mergeCells count="12">
    <mergeCell ref="K1:L1"/>
    <mergeCell ref="A1:B1"/>
    <mergeCell ref="C1:D1"/>
    <mergeCell ref="E1:F1"/>
    <mergeCell ref="G1:H1"/>
    <mergeCell ref="I1:J1"/>
    <mergeCell ref="Z1:AA1"/>
    <mergeCell ref="T1:U1"/>
    <mergeCell ref="W1:X1"/>
    <mergeCell ref="M1:N1"/>
    <mergeCell ref="O1:P1"/>
    <mergeCell ref="Q1:R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30396-63C3-44BB-BBB7-9BC2DABC140A}">
  <dimension ref="A1:AF36"/>
  <sheetViews>
    <sheetView zoomScaleNormal="100" workbookViewId="0">
      <selection activeCell="A8" sqref="A8"/>
    </sheetView>
  </sheetViews>
  <sheetFormatPr defaultRowHeight="15" x14ac:dyDescent="0.25"/>
  <cols>
    <col min="4" max="4" width="25" bestFit="1" customWidth="1"/>
    <col min="5" max="5" width="13.5703125" bestFit="1" customWidth="1"/>
    <col min="6" max="6" width="22.28515625" bestFit="1" customWidth="1"/>
    <col min="7" max="7" width="27.5703125" customWidth="1"/>
    <col min="8" max="8" width="25" bestFit="1" customWidth="1"/>
    <col min="9" max="9" width="9.85546875" bestFit="1" customWidth="1"/>
    <col min="10" max="10" width="9.7109375" bestFit="1" customWidth="1"/>
    <col min="11" max="11" width="25" bestFit="1" customWidth="1"/>
    <col min="12" max="12" width="10.5703125" customWidth="1"/>
    <col min="13" max="13" width="29.28515625" bestFit="1" customWidth="1"/>
    <col min="14" max="14" width="21.7109375" customWidth="1"/>
    <col min="15" max="15" width="20.140625" customWidth="1"/>
    <col min="16" max="16" width="28.28515625" bestFit="1" customWidth="1"/>
    <col min="17" max="17" width="29.140625" bestFit="1" customWidth="1"/>
    <col min="18" max="19" width="38.85546875" bestFit="1" customWidth="1"/>
    <col min="23" max="23" width="4.28515625" customWidth="1"/>
    <col min="24" max="24" width="3.5703125" customWidth="1"/>
    <col min="25" max="25" width="3.42578125" customWidth="1"/>
    <col min="26" max="26" width="19.28515625" customWidth="1"/>
    <col min="27" max="27" width="15.7109375" customWidth="1"/>
  </cols>
  <sheetData>
    <row r="1" spans="1:32" x14ac:dyDescent="0.25">
      <c r="A1" s="20" t="s">
        <v>228</v>
      </c>
      <c r="B1" s="20" t="s">
        <v>237</v>
      </c>
      <c r="C1" s="20"/>
      <c r="D1" s="20" t="s">
        <v>229</v>
      </c>
      <c r="E1" s="20" t="s">
        <v>238</v>
      </c>
      <c r="F1" s="20" t="s">
        <v>238</v>
      </c>
      <c r="G1" s="20"/>
      <c r="H1" s="20" t="s">
        <v>320</v>
      </c>
      <c r="I1" s="20" t="s">
        <v>319</v>
      </c>
      <c r="K1" s="46" t="s">
        <v>321</v>
      </c>
      <c r="L1" s="46"/>
      <c r="N1" s="46" t="s">
        <v>322</v>
      </c>
      <c r="O1" s="46"/>
    </row>
    <row r="2" spans="1:32" x14ac:dyDescent="0.25">
      <c r="A2" cm="1">
        <f t="array" ref="A2:A6">_xlfn._xlws.SORT(_xlfn.UNIQUE(jobs[work_year]),1,-1)</f>
        <v>2024</v>
      </c>
      <c r="B2">
        <f>COUNTIF(jobs[work_year], $A2)</f>
        <v>1445</v>
      </c>
      <c r="D2" t="s">
        <v>26</v>
      </c>
      <c r="E2" s="23" cm="1">
        <f t="array" ref="E2">IF(job&lt;&gt;$D2,MEDIAN(IF(jobs[job_title_short]=$D2,jobs[salary_in_usd],FALSE)),FALSE)</f>
        <v>136600</v>
      </c>
      <c r="F2" s="23" t="b" cm="1">
        <f t="array" ref="F2">IF(job=$D2,MEDIAN(IF(jobs[job_title_short]=$D2,jobs[salary_in_usd],FALSE)),FALSE)</f>
        <v>0</v>
      </c>
      <c r="H2" t="str" cm="1">
        <f t="array" ref="H2:H16">_xlfn.UNIQUE(jobs[job_title_short])</f>
        <v>Data Analyst</v>
      </c>
      <c r="I2" s="1" cm="1">
        <f t="array" ref="I2">COUNT(IF((jobs[job_title_short]=$H2) * (jobs[work_year]=year),year,""))</f>
        <v>7</v>
      </c>
      <c r="J2" s="1"/>
      <c r="K2" s="1" t="str" cm="1">
        <f t="array" ref="K2:L16">_xlfn._xlws.SORT(H2:I16,2,-1)</f>
        <v>Data Scientist</v>
      </c>
      <c r="L2" s="1">
        <v>20</v>
      </c>
      <c r="M2" s="1"/>
      <c r="N2" s="1" t="s">
        <v>309</v>
      </c>
      <c r="O2" s="30" cm="1">
        <f t="array" ref="O2" xml:space="preserve"> SUM(IF((jobs[job_type]=$N2) * (jobs[work_year]=year),1,"")) / _xlfn.XLOOKUP(year,$A$2:$A$6,$B$2:$B$6,,0)</f>
        <v>8.8607594936708861E-2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>
        <v>2023</v>
      </c>
      <c r="B3">
        <f>COUNTIF(jobs[work_year], $A3)</f>
        <v>2921</v>
      </c>
      <c r="D3" t="s">
        <v>22</v>
      </c>
      <c r="E3" s="23" cm="1">
        <f t="array" ref="E3">IF(job&lt;&gt;$D3,MEDIAN(IF(jobs[job_title_short]=$D3,jobs[salary_in_usd],FALSE)),FALSE)</f>
        <v>150000</v>
      </c>
      <c r="F3" s="23" t="b" cm="1">
        <f t="array" ref="F3">IF(job=$D3,MEDIAN(IF(jobs[job_title_short]=$D3,jobs[salary_in_usd],FALSE)),FALSE)</f>
        <v>0</v>
      </c>
      <c r="H3" t="str">
        <v>Machine Learning Engineer</v>
      </c>
      <c r="I3" s="1" cm="1">
        <f t="array" ref="I3">COUNT(IF((jobs[job_title_short]=$H3) * (jobs[work_year]=year),year,""))</f>
        <v>16</v>
      </c>
      <c r="K3" t="str">
        <v>Machine Learning Engineer</v>
      </c>
      <c r="L3">
        <v>16</v>
      </c>
      <c r="N3" t="s">
        <v>311</v>
      </c>
      <c r="O3" s="30" cm="1">
        <f t="array" ref="O3" xml:space="preserve"> SUM(IF((jobs[job_type]=$N3) * (jobs[work_year]=year),1,"")) / _xlfn.XLOOKUP(year,$A$2:$A$6,$B$2:$B$6,,0)</f>
        <v>0.51898734177215189</v>
      </c>
    </row>
    <row r="4" spans="1:32" x14ac:dyDescent="0.25">
      <c r="A4">
        <v>2022</v>
      </c>
      <c r="B4">
        <f>COUNTIF(jobs[work_year], $A4)</f>
        <v>530</v>
      </c>
      <c r="D4" t="s">
        <v>13</v>
      </c>
      <c r="E4" s="23" cm="1">
        <f t="array" ref="E4">IF(job&lt;&gt;$D4,MEDIAN(IF(jobs[job_title_short]=$D4,jobs[salary_in_usd],FALSE)),FALSE)</f>
        <v>100000</v>
      </c>
      <c r="F4" s="23" t="b" cm="1">
        <f t="array" ref="F4">IF(job=$D4,MEDIAN(IF(jobs[job_title_short]=$D4,jobs[salary_in_usd],FALSE)),FALSE)</f>
        <v>0</v>
      </c>
      <c r="H4" t="str">
        <v>Data Scientist</v>
      </c>
      <c r="I4" s="1" cm="1">
        <f t="array" ref="I4">COUNT(IF((jobs[job_title_short]=$H4) * (jobs[work_year]=year),year,""))</f>
        <v>20</v>
      </c>
      <c r="K4" t="str">
        <v>Data Engineer</v>
      </c>
      <c r="L4">
        <v>15</v>
      </c>
      <c r="N4" t="s">
        <v>310</v>
      </c>
      <c r="O4" s="30" cm="1">
        <f t="array" ref="O4" xml:space="preserve"> SUM(IF((jobs[job_type]=$N4) * (jobs[work_year]=year),1,"")) / _xlfn.XLOOKUP(year,$A$2:$A$6,$B$2:$B$6,,0)</f>
        <v>0.39240506329113922</v>
      </c>
    </row>
    <row r="5" spans="1:32" x14ac:dyDescent="0.25">
      <c r="A5">
        <v>2021</v>
      </c>
      <c r="B5">
        <f>COUNTIF(jobs[work_year], $A5)</f>
        <v>79</v>
      </c>
      <c r="D5" t="s">
        <v>18</v>
      </c>
      <c r="E5" s="23" cm="1">
        <f t="array" ref="E5">IF(job&lt;&gt;$D5,MEDIAN(IF(jobs[job_title_short]=$D5,jobs[salary_in_usd],FALSE)),FALSE)</f>
        <v>180000</v>
      </c>
      <c r="F5" s="23" t="b" cm="1">
        <f t="array" ref="F5">IF(job=$D5,MEDIAN(IF(jobs[job_title_short]=$D5,jobs[salary_in_usd],FALSE)),FALSE)</f>
        <v>0</v>
      </c>
      <c r="H5" t="str">
        <v>Researcher</v>
      </c>
      <c r="I5" s="1" cm="1">
        <f t="array" ref="I5">COUNT(IF((jobs[job_title_short]=$H5) * (jobs[work_year]=year),year,""))</f>
        <v>6</v>
      </c>
      <c r="K5" t="str">
        <v>Data Analyst</v>
      </c>
      <c r="L5">
        <v>7</v>
      </c>
    </row>
    <row r="6" spans="1:32" x14ac:dyDescent="0.25">
      <c r="A6">
        <v>2020</v>
      </c>
      <c r="B6">
        <f>COUNTIF(jobs[work_year], $A6)</f>
        <v>25</v>
      </c>
      <c r="D6" t="s">
        <v>51</v>
      </c>
      <c r="E6" s="23" cm="1">
        <f t="array" ref="E6">IF(job&lt;&gt;$D6,MEDIAN(IF(jobs[job_title_short]=$D6,jobs[salary_in_usd],FALSE)),FALSE)</f>
        <v>184000</v>
      </c>
      <c r="F6" s="23" t="b" cm="1">
        <f t="array" ref="F6">IF(job=$D6,MEDIAN(IF(jobs[job_title_short]=$D6,jobs[salary_in_usd],FALSE)),FALSE)</f>
        <v>0</v>
      </c>
      <c r="H6" t="str">
        <v>Data Engineer</v>
      </c>
      <c r="I6" s="1" cm="1">
        <f t="array" ref="I6">COUNT(IF((jobs[job_title_short]=$H6) * (jobs[work_year]=year),year,""))</f>
        <v>15</v>
      </c>
      <c r="K6" t="str">
        <v>Researcher</v>
      </c>
      <c r="L6">
        <v>6</v>
      </c>
      <c r="O6" s="31"/>
    </row>
    <row r="7" spans="1:32" x14ac:dyDescent="0.25">
      <c r="D7" t="s">
        <v>231</v>
      </c>
      <c r="E7" s="23" cm="1">
        <f t="array" ref="E7">IF(job&lt;&gt;$D7,MEDIAN(IF(jobs[job_title_short]=$D7,jobs[salary_in_usd],FALSE)),FALSE)</f>
        <v>165250</v>
      </c>
      <c r="F7" s="23" t="b" cm="1">
        <f t="array" ref="F7">IF(job=$D7,MEDIAN(IF(jobs[job_title_short]=$D7,jobs[salary_in_usd],FALSE)),FALSE)</f>
        <v>0</v>
      </c>
      <c r="H7" t="str">
        <v>Analytics Engineer</v>
      </c>
      <c r="I7" s="1" cm="1">
        <f t="array" ref="I7">COUNT(IF((jobs[job_title_short]=$H7) * (jobs[work_year]=year),year,""))</f>
        <v>2</v>
      </c>
      <c r="K7" t="str">
        <v>Data Manager</v>
      </c>
      <c r="L7">
        <v>4</v>
      </c>
    </row>
    <row r="8" spans="1:32" x14ac:dyDescent="0.25">
      <c r="A8">
        <f>_xlfn.XLOOKUP(year,calculator!A2:A6,calculator!B2:B6,,0)</f>
        <v>79</v>
      </c>
      <c r="D8" t="s">
        <v>31</v>
      </c>
      <c r="E8" s="23" cm="1">
        <f t="array" ref="E8">IF(job&lt;&gt;$D8,MEDIAN(IF(jobs[job_title_short]=$D8,jobs[salary_in_usd],FALSE)),FALSE)</f>
        <v>136675</v>
      </c>
      <c r="F8" s="23" t="b" cm="1">
        <f t="array" ref="F8">IF(job=$D8,MEDIAN(IF(jobs[job_title_short]=$D8,jobs[salary_in_usd],FALSE)),FALSE)</f>
        <v>0</v>
      </c>
      <c r="H8" t="str">
        <v>Business Intelligence</v>
      </c>
      <c r="I8" s="1" cm="1">
        <f t="array" ref="I8">COUNT(IF((jobs[job_title_short]=$H8) * (jobs[work_year]=year),year,""))</f>
        <v>2</v>
      </c>
      <c r="K8" t="str">
        <v>Analytics Engineer</v>
      </c>
      <c r="L8">
        <v>2</v>
      </c>
    </row>
    <row r="9" spans="1:32" x14ac:dyDescent="0.25">
      <c r="D9" t="s">
        <v>63</v>
      </c>
      <c r="E9" s="23" t="b" cm="1">
        <f t="array" ref="E9">IF(job&lt;&gt;$D9,MEDIAN(IF(jobs[job_title_short]=$D9,jobs[salary_in_usd],FALSE)),FALSE)</f>
        <v>0</v>
      </c>
      <c r="F9" s="23" cm="1">
        <f t="array" ref="F9">IF(job=$D9,MEDIAN(IF(jobs[job_title_short]=$D9,jobs[salary_in_usd],FALSE)),FALSE)</f>
        <v>160000</v>
      </c>
      <c r="H9" t="str">
        <v>Applied Scientist</v>
      </c>
      <c r="I9" s="1" cm="1">
        <f t="array" ref="I9">COUNT(IF((jobs[job_title_short]=$H9) * (jobs[work_year]=year),year,""))</f>
        <v>0</v>
      </c>
      <c r="K9" t="str">
        <v>Business Intelligence</v>
      </c>
      <c r="L9">
        <v>2</v>
      </c>
    </row>
    <row r="10" spans="1:32" x14ac:dyDescent="0.25">
      <c r="D10" t="s">
        <v>96</v>
      </c>
      <c r="E10" s="23" cm="1">
        <f t="array" ref="E10">IF(job&lt;&gt;$D10,MEDIAN(IF(jobs[job_title_short]=$D10,jobs[salary_in_usd],FALSE)),FALSE)</f>
        <v>118800</v>
      </c>
      <c r="F10" s="23" t="b" cm="1">
        <f t="array" ref="F10">IF(job=$D10,MEDIAN(IF(jobs[job_title_short]=$D10,jobs[salary_in_usd],FALSE)),FALSE)</f>
        <v>0</v>
      </c>
      <c r="H10" t="str">
        <v>Data Manager</v>
      </c>
      <c r="I10" s="1" cm="1">
        <f t="array" ref="I10">COUNT(IF((jobs[job_title_short]=$H10) * (jobs[work_year]=year),year,""))</f>
        <v>4</v>
      </c>
      <c r="K10" t="str">
        <v>Data Specialist</v>
      </c>
      <c r="L10">
        <v>2</v>
      </c>
    </row>
    <row r="11" spans="1:32" x14ac:dyDescent="0.25">
      <c r="D11" t="s">
        <v>69</v>
      </c>
      <c r="E11" s="23" cm="1">
        <f t="array" ref="E11">IF(job&lt;&gt;$D11,MEDIAN(IF(jobs[job_title_short]=$D11,jobs[salary_in_usd],FALSE)),FALSE)</f>
        <v>140000</v>
      </c>
      <c r="F11" s="23" t="b" cm="1">
        <f t="array" ref="F11">IF(job=$D11,MEDIAN(IF(jobs[job_title_short]=$D11,jobs[salary_in_usd],FALSE)),FALSE)</f>
        <v>0</v>
      </c>
      <c r="H11" t="str">
        <v>Data Specialist</v>
      </c>
      <c r="I11" s="1" cm="1">
        <f t="array" ref="I11">COUNT(IF((jobs[job_title_short]=$H11) * (jobs[work_year]=year),year,""))</f>
        <v>2</v>
      </c>
      <c r="K11" t="str">
        <v>Computer Vision Engineer</v>
      </c>
      <c r="L11">
        <v>2</v>
      </c>
    </row>
    <row r="12" spans="1:32" x14ac:dyDescent="0.25">
      <c r="D12" t="s">
        <v>59</v>
      </c>
      <c r="E12" s="23" cm="1">
        <f t="array" ref="E12">IF(job&lt;&gt;$D12,MEDIAN(IF(jobs[job_title_short]=$D12,jobs[salary_in_usd],FALSE)),FALSE)</f>
        <v>108333</v>
      </c>
      <c r="F12" s="23" t="b" cm="1">
        <f t="array" ref="F12">IF(job=$D12,MEDIAN(IF(jobs[job_title_short]=$D12,jobs[salary_in_usd],FALSE)),FALSE)</f>
        <v>0</v>
      </c>
      <c r="H12" t="str">
        <v>Data Architect</v>
      </c>
      <c r="I12" s="1" cm="1">
        <f t="array" ref="I12">COUNT(IF((jobs[job_title_short]=$H12) * (jobs[work_year]=year),year,""))</f>
        <v>1</v>
      </c>
      <c r="K12" t="str">
        <v>Data Architect</v>
      </c>
      <c r="L12">
        <v>1</v>
      </c>
    </row>
    <row r="13" spans="1:32" x14ac:dyDescent="0.25">
      <c r="D13" t="s">
        <v>66</v>
      </c>
      <c r="E13" s="23" cm="1">
        <f t="array" ref="E13">IF(job&lt;&gt;$D13,MEDIAN(IF(jobs[job_title_short]=$D13,jobs[salary_in_usd],FALSE)),FALSE)</f>
        <v>184590</v>
      </c>
      <c r="F13" s="23" t="b" cm="1">
        <f t="array" ref="F13">IF(job=$D13,MEDIAN(IF(jobs[job_title_short]=$D13,jobs[salary_in_usd],FALSE)),FALSE)</f>
        <v>0</v>
      </c>
      <c r="H13" t="str">
        <v>Computer Vision Engineer</v>
      </c>
      <c r="I13" s="1" cm="1">
        <f t="array" ref="I13">COUNT(IF((jobs[job_title_short]=$H13) * (jobs[work_year]=year),year,""))</f>
        <v>2</v>
      </c>
      <c r="K13" t="str">
        <v>Software Engineer</v>
      </c>
      <c r="L13">
        <v>1</v>
      </c>
    </row>
    <row r="14" spans="1:32" x14ac:dyDescent="0.25">
      <c r="D14" t="s">
        <v>232</v>
      </c>
      <c r="E14" s="23" cm="1">
        <f t="array" ref="E14">IF(job&lt;&gt;$D14,MEDIAN(IF(jobs[job_title_short]=$D14,jobs[salary_in_usd],FALSE)),FALSE)</f>
        <v>198000</v>
      </c>
      <c r="F14" s="23" t="b" cm="1">
        <f t="array" ref="F14">IF(job=$D14,MEDIAN(IF(jobs[job_title_short]=$D14,jobs[salary_in_usd],FALSE)),FALSE)</f>
        <v>0</v>
      </c>
      <c r="H14" t="str">
        <v>Software Engineer</v>
      </c>
      <c r="I14" s="1" cm="1">
        <f t="array" ref="I14">COUNT(IF((jobs[job_title_short]=$H14) * (jobs[work_year]=year),year,""))</f>
        <v>1</v>
      </c>
      <c r="K14" t="str">
        <v>Cloud Engineer</v>
      </c>
      <c r="L14">
        <v>1</v>
      </c>
    </row>
    <row r="15" spans="1:32" x14ac:dyDescent="0.25">
      <c r="D15" t="s">
        <v>233</v>
      </c>
      <c r="E15" s="23" cm="1">
        <f t="array" ref="E15">IF(job&lt;&gt;$D15,MEDIAN(IF(jobs[job_title_short]=$D15,jobs[salary_in_usd],FALSE)),FALSE)</f>
        <v>104250</v>
      </c>
      <c r="F15" s="23" t="b" cm="1">
        <f t="array" ref="F15">IF(job=$D15,MEDIAN(IF(jobs[job_title_short]=$D15,jobs[salary_in_usd],FALSE)),FALSE)</f>
        <v>0</v>
      </c>
      <c r="H15" t="str">
        <v>Others</v>
      </c>
      <c r="I15" s="1" cm="1">
        <f t="array" ref="I15">COUNT(IF((jobs[job_title_short]=$H15) * (jobs[work_year]=year),year,""))</f>
        <v>0</v>
      </c>
      <c r="K15" t="str">
        <v>Applied Scientist</v>
      </c>
      <c r="L15">
        <v>0</v>
      </c>
    </row>
    <row r="16" spans="1:32" x14ac:dyDescent="0.25">
      <c r="D16" t="s">
        <v>234</v>
      </c>
      <c r="E16" s="23" cm="1">
        <f t="array" ref="E16">IF(job&lt;&gt;$D16,MEDIAN(IF(jobs[job_title_short]=$D16,jobs[salary_in_usd],FALSE)),FALSE)</f>
        <v>165192</v>
      </c>
      <c r="F16" s="23" t="b" cm="1">
        <f t="array" ref="F16">IF(job=$D16,MEDIAN(IF(jobs[job_title_short]=$D16,jobs[salary_in_usd],FALSE)),FALSE)</f>
        <v>0</v>
      </c>
      <c r="H16" t="str">
        <v>Cloud Engineer</v>
      </c>
      <c r="I16" s="1" cm="1">
        <f t="array" ref="I16">COUNT(IF((jobs[job_title_short]=$H16) * (jobs[work_year]=year),year,""))</f>
        <v>1</v>
      </c>
      <c r="K16" t="str">
        <v>Others</v>
      </c>
      <c r="L16">
        <v>0</v>
      </c>
    </row>
    <row r="17" spans="4:10" x14ac:dyDescent="0.25">
      <c r="D17" s="20"/>
      <c r="E17" s="20"/>
    </row>
    <row r="19" spans="4:10" x14ac:dyDescent="0.25">
      <c r="D19" s="23">
        <f>_xlfn.XLOOKUP(job,calculator!D2:D16,calculator!F2:F16,,0)</f>
        <v>160000</v>
      </c>
    </row>
    <row r="21" spans="4:10" x14ac:dyDescent="0.25">
      <c r="D21" s="20" t="s">
        <v>229</v>
      </c>
      <c r="E21" s="20" t="s">
        <v>238</v>
      </c>
      <c r="G21" s="20" t="s">
        <v>323</v>
      </c>
    </row>
    <row r="22" spans="4:10" x14ac:dyDescent="0.25">
      <c r="D22" t="s">
        <v>26</v>
      </c>
      <c r="E22" s="23" cm="1">
        <f t="array" ref="E22">MEDIAN(IF(jobs[job_title_short]=$D22,jobs[salary_in_usd],FALSE))</f>
        <v>136600</v>
      </c>
      <c r="G22" t="str" cm="1">
        <f t="array" ref="G22:H36">_xlfn._xlws.SORT(D22:E36,2,1)</f>
        <v>Data Analyst</v>
      </c>
      <c r="H22" s="23">
        <v>100000</v>
      </c>
      <c r="I22" s="23">
        <f t="shared" ref="I22:I36" si="0">IF(job&lt;&gt;$G22,$H22,FALSE)</f>
        <v>100000</v>
      </c>
      <c r="J22" s="23" t="b">
        <f t="shared" ref="J22:J36" si="1">IF(job=$G22,$H22,FALSE)</f>
        <v>0</v>
      </c>
    </row>
    <row r="23" spans="4:10" x14ac:dyDescent="0.25">
      <c r="D23" t="s">
        <v>22</v>
      </c>
      <c r="E23" s="23" cm="1">
        <f t="array" ref="E23">MEDIAN(IF(jobs[job_title_short]=$D23,jobs[salary_in_usd],FALSE))</f>
        <v>150000</v>
      </c>
      <c r="G23" t="str">
        <v>Cloud Engineer</v>
      </c>
      <c r="H23" s="23">
        <v>104250</v>
      </c>
      <c r="I23" s="23">
        <f t="shared" si="0"/>
        <v>104250</v>
      </c>
      <c r="J23" s="23" t="b">
        <f t="shared" si="1"/>
        <v>0</v>
      </c>
    </row>
    <row r="24" spans="4:10" x14ac:dyDescent="0.25">
      <c r="D24" t="s">
        <v>13</v>
      </c>
      <c r="E24" s="23" cm="1">
        <f t="array" ref="E24">MEDIAN(IF(jobs[job_title_short]=$D24,jobs[salary_in_usd],FALSE))</f>
        <v>100000</v>
      </c>
      <c r="G24" t="str">
        <v>Data Specialist</v>
      </c>
      <c r="H24" s="23">
        <v>108333</v>
      </c>
      <c r="I24" s="23">
        <f t="shared" si="0"/>
        <v>108333</v>
      </c>
      <c r="J24" s="23" t="b">
        <f t="shared" si="1"/>
        <v>0</v>
      </c>
    </row>
    <row r="25" spans="4:10" x14ac:dyDescent="0.25">
      <c r="D25" t="s">
        <v>18</v>
      </c>
      <c r="E25" s="23" cm="1">
        <f t="array" ref="E25">MEDIAN(IF(jobs[job_title_short]=$D25,jobs[salary_in_usd],FALSE))</f>
        <v>180000</v>
      </c>
      <c r="G25" t="str">
        <v>Business Intelligence</v>
      </c>
      <c r="H25" s="23">
        <v>118800</v>
      </c>
      <c r="I25" s="23">
        <f t="shared" si="0"/>
        <v>118800</v>
      </c>
      <c r="J25" s="23" t="b">
        <f t="shared" si="1"/>
        <v>0</v>
      </c>
    </row>
    <row r="26" spans="4:10" x14ac:dyDescent="0.25">
      <c r="D26" t="s">
        <v>51</v>
      </c>
      <c r="E26" s="23" cm="1">
        <f t="array" ref="E26">MEDIAN(IF(jobs[job_title_short]=$D26,jobs[salary_in_usd],FALSE))</f>
        <v>184000</v>
      </c>
      <c r="G26" t="str">
        <v>Data Engineer</v>
      </c>
      <c r="H26" s="23">
        <v>136600</v>
      </c>
      <c r="I26" s="23">
        <f t="shared" si="0"/>
        <v>136600</v>
      </c>
      <c r="J26" s="23" t="b">
        <f t="shared" si="1"/>
        <v>0</v>
      </c>
    </row>
    <row r="27" spans="4:10" x14ac:dyDescent="0.25">
      <c r="D27" t="s">
        <v>231</v>
      </c>
      <c r="E27" s="23" cm="1">
        <f t="array" ref="E27">MEDIAN(IF(jobs[job_title_short]=$D27,jobs[salary_in_usd],FALSE))</f>
        <v>165250</v>
      </c>
      <c r="G27" t="str">
        <v>Analytics Engineer</v>
      </c>
      <c r="H27" s="23">
        <v>136675</v>
      </c>
      <c r="I27" s="23">
        <f t="shared" si="0"/>
        <v>136675</v>
      </c>
      <c r="J27" s="23" t="b">
        <f t="shared" si="1"/>
        <v>0</v>
      </c>
    </row>
    <row r="28" spans="4:10" x14ac:dyDescent="0.25">
      <c r="D28" t="s">
        <v>31</v>
      </c>
      <c r="E28" s="23" cm="1">
        <f t="array" ref="E28">MEDIAN(IF(jobs[job_title_short]=$D28,jobs[salary_in_usd],FALSE))</f>
        <v>136675</v>
      </c>
      <c r="G28" t="str">
        <v>Data Manager</v>
      </c>
      <c r="H28" s="23">
        <v>140000</v>
      </c>
      <c r="I28" s="23">
        <f t="shared" si="0"/>
        <v>140000</v>
      </c>
      <c r="J28" s="23" t="b">
        <f t="shared" si="1"/>
        <v>0</v>
      </c>
    </row>
    <row r="29" spans="4:10" x14ac:dyDescent="0.25">
      <c r="D29" t="s">
        <v>63</v>
      </c>
      <c r="E29" s="23" cm="1">
        <f t="array" ref="E29">MEDIAN(IF(jobs[job_title_short]=$D29,jobs[salary_in_usd],FALSE))</f>
        <v>160000</v>
      </c>
      <c r="G29" t="str">
        <v>Data Scientist</v>
      </c>
      <c r="H29" s="23">
        <v>150000</v>
      </c>
      <c r="I29" s="23">
        <f t="shared" si="0"/>
        <v>150000</v>
      </c>
      <c r="J29" s="23" t="b">
        <f t="shared" si="1"/>
        <v>0</v>
      </c>
    </row>
    <row r="30" spans="4:10" x14ac:dyDescent="0.25">
      <c r="D30" t="s">
        <v>96</v>
      </c>
      <c r="E30" s="23" cm="1">
        <f t="array" ref="E30">MEDIAN(IF(jobs[job_title_short]=$D30,jobs[salary_in_usd],FALSE))</f>
        <v>118800</v>
      </c>
      <c r="G30" t="str">
        <v>Data Architect</v>
      </c>
      <c r="H30" s="23">
        <v>160000</v>
      </c>
      <c r="I30" s="23" t="b">
        <f t="shared" si="0"/>
        <v>0</v>
      </c>
      <c r="J30" s="23">
        <f t="shared" si="1"/>
        <v>160000</v>
      </c>
    </row>
    <row r="31" spans="4:10" x14ac:dyDescent="0.25">
      <c r="D31" t="s">
        <v>69</v>
      </c>
      <c r="E31" s="23" cm="1">
        <f t="array" ref="E31">MEDIAN(IF(jobs[job_title_short]=$D31,jobs[salary_in_usd],FALSE))</f>
        <v>140000</v>
      </c>
      <c r="G31" t="str">
        <v>Others</v>
      </c>
      <c r="H31" s="23">
        <v>165192</v>
      </c>
      <c r="I31" s="23">
        <f t="shared" si="0"/>
        <v>165192</v>
      </c>
      <c r="J31" s="23" t="b">
        <f t="shared" si="1"/>
        <v>0</v>
      </c>
    </row>
    <row r="32" spans="4:10" x14ac:dyDescent="0.25">
      <c r="D32" t="s">
        <v>59</v>
      </c>
      <c r="E32" s="23" cm="1">
        <f t="array" ref="E32">MEDIAN(IF(jobs[job_title_short]=$D32,jobs[salary_in_usd],FALSE))</f>
        <v>108333</v>
      </c>
      <c r="G32" t="str">
        <v>Researcher</v>
      </c>
      <c r="H32" s="23">
        <v>165250</v>
      </c>
      <c r="I32" s="23">
        <f t="shared" si="0"/>
        <v>165250</v>
      </c>
      <c r="J32" s="23" t="b">
        <f t="shared" si="1"/>
        <v>0</v>
      </c>
    </row>
    <row r="33" spans="4:10" x14ac:dyDescent="0.25">
      <c r="D33" t="s">
        <v>66</v>
      </c>
      <c r="E33" s="23" cm="1">
        <f t="array" ref="E33">MEDIAN(IF(jobs[job_title_short]=$D33,jobs[salary_in_usd],FALSE))</f>
        <v>184590</v>
      </c>
      <c r="G33" t="str">
        <v>Machine Learning Engineer</v>
      </c>
      <c r="H33" s="23">
        <v>180000</v>
      </c>
      <c r="I33" s="23">
        <f t="shared" si="0"/>
        <v>180000</v>
      </c>
      <c r="J33" s="23" t="b">
        <f t="shared" si="1"/>
        <v>0</v>
      </c>
    </row>
    <row r="34" spans="4:10" x14ac:dyDescent="0.25">
      <c r="D34" t="s">
        <v>232</v>
      </c>
      <c r="E34" s="23" cm="1">
        <f t="array" ref="E34">MEDIAN(IF(jobs[job_title_short]=$D34,jobs[salary_in_usd],FALSE))</f>
        <v>198000</v>
      </c>
      <c r="G34" t="str">
        <v>Applied Scientist</v>
      </c>
      <c r="H34" s="23">
        <v>184000</v>
      </c>
      <c r="I34" s="23">
        <f t="shared" si="0"/>
        <v>184000</v>
      </c>
      <c r="J34" s="23" t="b">
        <f t="shared" si="1"/>
        <v>0</v>
      </c>
    </row>
    <row r="35" spans="4:10" x14ac:dyDescent="0.25">
      <c r="D35" t="s">
        <v>233</v>
      </c>
      <c r="E35" s="23" cm="1">
        <f t="array" ref="E35">MEDIAN(IF(jobs[job_title_short]=$D35,jobs[salary_in_usd],FALSE))</f>
        <v>104250</v>
      </c>
      <c r="G35" t="str">
        <v>Computer Vision Engineer</v>
      </c>
      <c r="H35" s="23">
        <v>184590</v>
      </c>
      <c r="I35" s="23">
        <f t="shared" si="0"/>
        <v>184590</v>
      </c>
      <c r="J35" s="23" t="b">
        <f t="shared" si="1"/>
        <v>0</v>
      </c>
    </row>
    <row r="36" spans="4:10" x14ac:dyDescent="0.25">
      <c r="D36" t="s">
        <v>234</v>
      </c>
      <c r="E36" s="23" cm="1">
        <f t="array" ref="E36">MEDIAN(IF(jobs[job_title_short]=$D36,jobs[salary_in_usd],FALSE))</f>
        <v>165192</v>
      </c>
      <c r="G36" t="str">
        <v>Software Engineer</v>
      </c>
      <c r="H36" s="23">
        <v>198000</v>
      </c>
      <c r="I36" s="23">
        <f t="shared" si="0"/>
        <v>198000</v>
      </c>
      <c r="J36" s="23" t="b">
        <f t="shared" si="1"/>
        <v>0</v>
      </c>
    </row>
  </sheetData>
  <mergeCells count="2">
    <mergeCell ref="K1:L1"/>
    <mergeCell ref="N1:O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4E35-B88A-453B-A4F9-2E48E91298F8}">
  <dimension ref="A1:F56"/>
  <sheetViews>
    <sheetView topLeftCell="A20" workbookViewId="0">
      <selection activeCell="Q25" sqref="Q25"/>
    </sheetView>
  </sheetViews>
  <sheetFormatPr defaultRowHeight="15" x14ac:dyDescent="0.25"/>
  <cols>
    <col min="1" max="1" width="22.5703125" bestFit="1" customWidth="1"/>
    <col min="5" max="5" width="22.5703125" bestFit="1" customWidth="1"/>
    <col min="6" max="6" width="6.140625" bestFit="1" customWidth="1"/>
  </cols>
  <sheetData>
    <row r="1" spans="1:6" x14ac:dyDescent="0.25">
      <c r="A1" s="20" t="s">
        <v>324</v>
      </c>
      <c r="B1" s="20" t="s">
        <v>237</v>
      </c>
      <c r="C1" s="20"/>
      <c r="D1" s="20"/>
      <c r="E1" s="20" t="s">
        <v>324</v>
      </c>
      <c r="F1" s="20" t="s">
        <v>237</v>
      </c>
    </row>
    <row r="2" spans="1:6" x14ac:dyDescent="0.25">
      <c r="A2" t="str" cm="1">
        <f t="array" ref="A2:A56">_xlfn.UNIQUE(jobs[job_location])</f>
        <v>Australia</v>
      </c>
      <c r="B2">
        <f>COUNTIFS(jobs[job_location],$A2,jobs[work_year],year)</f>
        <v>0</v>
      </c>
      <c r="E2" t="str" cm="1">
        <f t="array" ref="E2:F56">_xlfn._xlws.SORT(A2:B56,2,-1)</f>
        <v>United States</v>
      </c>
      <c r="F2">
        <v>30</v>
      </c>
    </row>
    <row r="3" spans="1:6" x14ac:dyDescent="0.25">
      <c r="A3" t="str">
        <v>United States</v>
      </c>
      <c r="B3">
        <f>COUNTIFS(jobs[job_location],$A3,jobs[work_year],year)</f>
        <v>30</v>
      </c>
      <c r="E3" t="str">
        <v>Germany</v>
      </c>
      <c r="F3">
        <v>8</v>
      </c>
    </row>
    <row r="4" spans="1:6" x14ac:dyDescent="0.25">
      <c r="A4" t="str">
        <v>Ireland</v>
      </c>
      <c r="B4">
        <f>COUNTIFS(jobs[job_location],$A4,jobs[work_year],year)</f>
        <v>0</v>
      </c>
      <c r="E4" t="str">
        <v>United Kingdom</v>
      </c>
      <c r="F4">
        <v>6</v>
      </c>
    </row>
    <row r="5" spans="1:6" x14ac:dyDescent="0.25">
      <c r="A5" t="str">
        <v>Portugal</v>
      </c>
      <c r="B5">
        <f>COUNTIFS(jobs[job_location],$A5,jobs[work_year],year)</f>
        <v>1</v>
      </c>
      <c r="E5" t="str">
        <v>India</v>
      </c>
      <c r="F5">
        <v>6</v>
      </c>
    </row>
    <row r="6" spans="1:6" x14ac:dyDescent="0.25">
      <c r="A6" t="str">
        <v>United Kingdom</v>
      </c>
      <c r="B6">
        <f>COUNTIFS(jobs[job_location],$A6,jobs[work_year],year)</f>
        <v>6</v>
      </c>
      <c r="E6" t="str">
        <v>Canada</v>
      </c>
      <c r="F6">
        <v>4</v>
      </c>
    </row>
    <row r="7" spans="1:6" x14ac:dyDescent="0.25">
      <c r="A7" t="str">
        <v>Germany</v>
      </c>
      <c r="B7">
        <f>COUNTIFS(jobs[job_location],$A7,jobs[work_year],year)</f>
        <v>8</v>
      </c>
      <c r="E7" t="str">
        <v>France</v>
      </c>
      <c r="F7">
        <v>4</v>
      </c>
    </row>
    <row r="8" spans="1:6" x14ac:dyDescent="0.25">
      <c r="A8" t="str">
        <v>India</v>
      </c>
      <c r="B8">
        <f>COUNTIFS(jobs[job_location],$A8,jobs[work_year],year)</f>
        <v>6</v>
      </c>
      <c r="E8" t="str">
        <v>Spain</v>
      </c>
      <c r="F8">
        <v>2</v>
      </c>
    </row>
    <row r="9" spans="1:6" x14ac:dyDescent="0.25">
      <c r="A9" t="str">
        <v>Spain</v>
      </c>
      <c r="B9">
        <f>COUNTIFS(jobs[job_location],$A9,jobs[work_year],year)</f>
        <v>2</v>
      </c>
      <c r="E9" t="str">
        <v>Japan</v>
      </c>
      <c r="F9">
        <v>2</v>
      </c>
    </row>
    <row r="10" spans="1:6" x14ac:dyDescent="0.25">
      <c r="A10" t="str">
        <v>Netherlands</v>
      </c>
      <c r="B10">
        <f>COUNTIFS(jobs[job_location],$A10,jobs[work_year],year)</f>
        <v>1</v>
      </c>
      <c r="E10" t="str">
        <v>Slovenia</v>
      </c>
      <c r="F10">
        <v>2</v>
      </c>
    </row>
    <row r="11" spans="1:6" x14ac:dyDescent="0.25">
      <c r="A11" t="str">
        <v>Canada</v>
      </c>
      <c r="B11">
        <f>COUNTIFS(jobs[job_location],$A11,jobs[work_year],year)</f>
        <v>4</v>
      </c>
      <c r="E11" t="str">
        <v>Nigeria</v>
      </c>
      <c r="F11">
        <v>2</v>
      </c>
    </row>
    <row r="12" spans="1:6" x14ac:dyDescent="0.25">
      <c r="A12" t="str">
        <v>Ukraine</v>
      </c>
      <c r="B12">
        <f>COUNTIFS(jobs[job_location],$A12,jobs[work_year],year)</f>
        <v>0</v>
      </c>
      <c r="E12" t="str">
        <v>Singapore</v>
      </c>
      <c r="F12">
        <v>2</v>
      </c>
    </row>
    <row r="13" spans="1:6" x14ac:dyDescent="0.25">
      <c r="A13" t="str">
        <v>Italy</v>
      </c>
      <c r="B13">
        <f>COUNTIFS(jobs[job_location],$A13,jobs[work_year],year)</f>
        <v>0</v>
      </c>
      <c r="E13" t="str">
        <v>Portugal</v>
      </c>
      <c r="F13">
        <v>1</v>
      </c>
    </row>
    <row r="14" spans="1:6" x14ac:dyDescent="0.25">
      <c r="A14" t="str">
        <v>Vietnam</v>
      </c>
      <c r="B14">
        <f>COUNTIFS(jobs[job_location],$A14,jobs[work_year],year)</f>
        <v>0</v>
      </c>
      <c r="E14" t="str">
        <v>Netherlands</v>
      </c>
      <c r="F14">
        <v>1</v>
      </c>
    </row>
    <row r="15" spans="1:6" x14ac:dyDescent="0.25">
      <c r="A15" t="str">
        <v>Mexico</v>
      </c>
      <c r="B15">
        <f>COUNTIFS(jobs[job_location],$A15,jobs[work_year],year)</f>
        <v>0</v>
      </c>
      <c r="E15" t="str">
        <v>Denmark</v>
      </c>
      <c r="F15">
        <v>1</v>
      </c>
    </row>
    <row r="16" spans="1:6" x14ac:dyDescent="0.25">
      <c r="A16" t="str">
        <v>Poland</v>
      </c>
      <c r="B16">
        <f>COUNTIFS(jobs[job_location],$A16,jobs[work_year],year)</f>
        <v>0</v>
      </c>
      <c r="E16" t="str">
        <v>Russia</v>
      </c>
      <c r="F16">
        <v>1</v>
      </c>
    </row>
    <row r="17" spans="1:6" x14ac:dyDescent="0.25">
      <c r="A17" t="str">
        <v>Egypt</v>
      </c>
      <c r="B17">
        <f>COUNTIFS(jobs[job_location],$A17,jobs[work_year],year)</f>
        <v>0</v>
      </c>
      <c r="E17" t="str">
        <v>Brazil</v>
      </c>
      <c r="F17">
        <v>1</v>
      </c>
    </row>
    <row r="18" spans="1:6" x14ac:dyDescent="0.25">
      <c r="A18" t="str">
        <v>Denmark</v>
      </c>
      <c r="B18">
        <f>COUNTIFS(jobs[job_location],$A18,jobs[work_year],year)</f>
        <v>1</v>
      </c>
      <c r="E18" t="str">
        <v>Austria</v>
      </c>
      <c r="F18">
        <v>1</v>
      </c>
    </row>
    <row r="19" spans="1:6" x14ac:dyDescent="0.25">
      <c r="A19" t="str">
        <v>Honduras</v>
      </c>
      <c r="B19">
        <f>COUNTIFS(jobs[job_location],$A19,jobs[work_year],year)</f>
        <v>0</v>
      </c>
      <c r="E19" t="str">
        <v>Malta</v>
      </c>
      <c r="F19">
        <v>1</v>
      </c>
    </row>
    <row r="20" spans="1:6" x14ac:dyDescent="0.25">
      <c r="A20" t="str">
        <v>Colombia</v>
      </c>
      <c r="B20">
        <f>COUNTIFS(jobs[job_location],$A20,jobs[work_year],year)</f>
        <v>0</v>
      </c>
      <c r="E20" t="str">
        <v>Ghana</v>
      </c>
      <c r="F20">
        <v>1</v>
      </c>
    </row>
    <row r="21" spans="1:6" x14ac:dyDescent="0.25">
      <c r="A21" t="str">
        <v>Armenia</v>
      </c>
      <c r="B21">
        <f>COUNTIFS(jobs[job_location],$A21,jobs[work_year],year)</f>
        <v>0</v>
      </c>
      <c r="E21" t="str">
        <v>American Samoa</v>
      </c>
      <c r="F21">
        <v>1</v>
      </c>
    </row>
    <row r="22" spans="1:6" x14ac:dyDescent="0.25">
      <c r="A22" t="str">
        <v>Central African Republic</v>
      </c>
      <c r="B22">
        <f>COUNTIFS(jobs[job_location],$A22,jobs[work_year],year)</f>
        <v>0</v>
      </c>
      <c r="E22" t="str">
        <v>Belgium</v>
      </c>
      <c r="F22">
        <v>1</v>
      </c>
    </row>
    <row r="23" spans="1:6" x14ac:dyDescent="0.25">
      <c r="A23" t="str">
        <v>Philippines</v>
      </c>
      <c r="B23">
        <f>COUNTIFS(jobs[job_location],$A23,jobs[work_year],year)</f>
        <v>0</v>
      </c>
      <c r="E23" t="str">
        <v>Iraq</v>
      </c>
      <c r="F23">
        <v>1</v>
      </c>
    </row>
    <row r="24" spans="1:6" x14ac:dyDescent="0.25">
      <c r="A24" t="str">
        <v>Lithuania</v>
      </c>
      <c r="B24">
        <f>COUNTIFS(jobs[job_location],$A24,jobs[work_year],year)</f>
        <v>0</v>
      </c>
      <c r="E24" t="str">
        <v>Australia</v>
      </c>
      <c r="F24">
        <v>0</v>
      </c>
    </row>
    <row r="25" spans="1:6" x14ac:dyDescent="0.25">
      <c r="A25" t="str">
        <v>Russia</v>
      </c>
      <c r="B25">
        <f>COUNTIFS(jobs[job_location],$A25,jobs[work_year],year)</f>
        <v>1</v>
      </c>
      <c r="E25" t="str">
        <v>Ireland</v>
      </c>
      <c r="F25">
        <v>0</v>
      </c>
    </row>
    <row r="26" spans="1:6" x14ac:dyDescent="0.25">
      <c r="A26" t="str">
        <v>New Zealand</v>
      </c>
      <c r="B26">
        <f>COUNTIFS(jobs[job_location],$A26,jobs[work_year],year)</f>
        <v>0</v>
      </c>
      <c r="E26" t="str">
        <v>Ukraine</v>
      </c>
      <c r="F26">
        <v>0</v>
      </c>
    </row>
    <row r="27" spans="1:6" x14ac:dyDescent="0.25">
      <c r="A27" t="str">
        <v>Japan</v>
      </c>
      <c r="B27">
        <f>COUNTIFS(jobs[job_location],$A27,jobs[work_year],year)</f>
        <v>2</v>
      </c>
      <c r="E27" t="str">
        <v>Italy</v>
      </c>
      <c r="F27">
        <v>0</v>
      </c>
    </row>
    <row r="28" spans="1:6" x14ac:dyDescent="0.25">
      <c r="A28" t="str">
        <v>France</v>
      </c>
      <c r="B28">
        <f>COUNTIFS(jobs[job_location],$A28,jobs[work_year],year)</f>
        <v>4</v>
      </c>
      <c r="E28" t="str">
        <v>Vietnam</v>
      </c>
      <c r="F28">
        <v>0</v>
      </c>
    </row>
    <row r="29" spans="1:6" x14ac:dyDescent="0.25">
      <c r="A29" t="str">
        <v>South Africa</v>
      </c>
      <c r="B29">
        <f>COUNTIFS(jobs[job_location],$A29,jobs[work_year],year)</f>
        <v>0</v>
      </c>
      <c r="E29" t="str">
        <v>Mexico</v>
      </c>
      <c r="F29">
        <v>0</v>
      </c>
    </row>
    <row r="30" spans="1:6" x14ac:dyDescent="0.25">
      <c r="A30" t="str">
        <v>Slovenia</v>
      </c>
      <c r="B30">
        <f>COUNTIFS(jobs[job_location],$A30,jobs[work_year],year)</f>
        <v>2</v>
      </c>
      <c r="E30" t="str">
        <v>Poland</v>
      </c>
      <c r="F30">
        <v>0</v>
      </c>
    </row>
    <row r="31" spans="1:6" x14ac:dyDescent="0.25">
      <c r="A31" t="str">
        <v>Estonia</v>
      </c>
      <c r="B31">
        <f>COUNTIFS(jobs[job_location],$A31,jobs[work_year],year)</f>
        <v>0</v>
      </c>
      <c r="E31" t="str">
        <v>Egypt</v>
      </c>
      <c r="F31">
        <v>0</v>
      </c>
    </row>
    <row r="32" spans="1:6" x14ac:dyDescent="0.25">
      <c r="A32" t="str">
        <v>Greece</v>
      </c>
      <c r="B32">
        <f>COUNTIFS(jobs[job_location],$A32,jobs[work_year],year)</f>
        <v>0</v>
      </c>
      <c r="E32" t="str">
        <v>Honduras</v>
      </c>
      <c r="F32">
        <v>0</v>
      </c>
    </row>
    <row r="33" spans="1:6" x14ac:dyDescent="0.25">
      <c r="A33" t="str">
        <v>Brazil</v>
      </c>
      <c r="B33">
        <f>COUNTIFS(jobs[job_location],$A33,jobs[work_year],year)</f>
        <v>1</v>
      </c>
      <c r="E33" t="str">
        <v>Colombia</v>
      </c>
      <c r="F33">
        <v>0</v>
      </c>
    </row>
    <row r="34" spans="1:6" x14ac:dyDescent="0.25">
      <c r="A34" t="str">
        <v>Switzerland</v>
      </c>
      <c r="B34">
        <f>COUNTIFS(jobs[job_location],$A34,jobs[work_year],year)</f>
        <v>0</v>
      </c>
      <c r="E34" t="str">
        <v>Armenia</v>
      </c>
      <c r="F34">
        <v>0</v>
      </c>
    </row>
    <row r="35" spans="1:6" x14ac:dyDescent="0.25">
      <c r="A35" t="str">
        <v>Austria</v>
      </c>
      <c r="B35">
        <f>COUNTIFS(jobs[job_location],$A35,jobs[work_year],year)</f>
        <v>1</v>
      </c>
      <c r="E35" t="str">
        <v>Central African Republic</v>
      </c>
      <c r="F35">
        <v>0</v>
      </c>
    </row>
    <row r="36" spans="1:6" x14ac:dyDescent="0.25">
      <c r="A36" t="str">
        <v>Malaysia</v>
      </c>
      <c r="B36">
        <f>COUNTIFS(jobs[job_location],$A36,jobs[work_year],year)</f>
        <v>0</v>
      </c>
      <c r="E36" t="str">
        <v>Philippines</v>
      </c>
      <c r="F36">
        <v>0</v>
      </c>
    </row>
    <row r="37" spans="1:6" x14ac:dyDescent="0.25">
      <c r="A37" t="str">
        <v>Sweden</v>
      </c>
      <c r="B37">
        <f>COUNTIFS(jobs[job_location],$A37,jobs[work_year],year)</f>
        <v>0</v>
      </c>
      <c r="E37" t="str">
        <v>Lithuania</v>
      </c>
      <c r="F37">
        <v>0</v>
      </c>
    </row>
    <row r="38" spans="1:6" x14ac:dyDescent="0.25">
      <c r="A38" t="str">
        <v>Malta</v>
      </c>
      <c r="B38">
        <f>COUNTIFS(jobs[job_location],$A38,jobs[work_year],year)</f>
        <v>1</v>
      </c>
      <c r="E38" t="str">
        <v>New Zealand</v>
      </c>
      <c r="F38">
        <v>0</v>
      </c>
    </row>
    <row r="39" spans="1:6" x14ac:dyDescent="0.25">
      <c r="A39" t="str">
        <v>Luxembourg</v>
      </c>
      <c r="B39">
        <f>COUNTIFS(jobs[job_location],$A39,jobs[work_year],year)</f>
        <v>0</v>
      </c>
      <c r="E39" t="str">
        <v>South Africa</v>
      </c>
      <c r="F39">
        <v>0</v>
      </c>
    </row>
    <row r="40" spans="1:6" x14ac:dyDescent="0.25">
      <c r="A40" t="str">
        <v>Argentina</v>
      </c>
      <c r="B40">
        <f>COUNTIFS(jobs[job_location],$A40,jobs[work_year],year)</f>
        <v>0</v>
      </c>
      <c r="E40" t="str">
        <v>Estonia</v>
      </c>
      <c r="F40">
        <v>0</v>
      </c>
    </row>
    <row r="41" spans="1:6" x14ac:dyDescent="0.25">
      <c r="A41" t="str">
        <v>Nigeria</v>
      </c>
      <c r="B41">
        <f>COUNTIFS(jobs[job_location],$A41,jobs[work_year],year)</f>
        <v>2</v>
      </c>
      <c r="E41" t="str">
        <v>Greece</v>
      </c>
      <c r="F41">
        <v>0</v>
      </c>
    </row>
    <row r="42" spans="1:6" x14ac:dyDescent="0.25">
      <c r="A42" t="str">
        <v>Ecuador</v>
      </c>
      <c r="B42">
        <f>COUNTIFS(jobs[job_location],$A42,jobs[work_year],year)</f>
        <v>0</v>
      </c>
      <c r="E42" t="str">
        <v>Switzerland</v>
      </c>
      <c r="F42">
        <v>0</v>
      </c>
    </row>
    <row r="43" spans="1:6" x14ac:dyDescent="0.25">
      <c r="A43" t="str">
        <v>Ghana</v>
      </c>
      <c r="B43">
        <f>COUNTIFS(jobs[job_location],$A43,jobs[work_year],year)</f>
        <v>1</v>
      </c>
      <c r="E43" t="str">
        <v>Malaysia</v>
      </c>
      <c r="F43">
        <v>0</v>
      </c>
    </row>
    <row r="44" spans="1:6" x14ac:dyDescent="0.25">
      <c r="A44" t="str">
        <v>Finland</v>
      </c>
      <c r="B44">
        <f>COUNTIFS(jobs[job_location],$A44,jobs[work_year],year)</f>
        <v>0</v>
      </c>
      <c r="E44" t="str">
        <v>Sweden</v>
      </c>
      <c r="F44">
        <v>0</v>
      </c>
    </row>
    <row r="45" spans="1:6" x14ac:dyDescent="0.25">
      <c r="A45" t="str">
        <v>United Arab Emirates</v>
      </c>
      <c r="B45">
        <f>COUNTIFS(jobs[job_location],$A45,jobs[work_year],year)</f>
        <v>0</v>
      </c>
      <c r="E45" t="str">
        <v>Luxembourg</v>
      </c>
      <c r="F45">
        <v>0</v>
      </c>
    </row>
    <row r="46" spans="1:6" x14ac:dyDescent="0.25">
      <c r="A46" t="str">
        <v>Romania</v>
      </c>
      <c r="B46">
        <f>COUNTIFS(jobs[job_location],$A46,jobs[work_year],year)</f>
        <v>0</v>
      </c>
      <c r="E46" t="str">
        <v>Argentina</v>
      </c>
      <c r="F46">
        <v>0</v>
      </c>
    </row>
    <row r="47" spans="1:6" x14ac:dyDescent="0.25">
      <c r="A47" t="str">
        <v>American Samoa</v>
      </c>
      <c r="B47">
        <f>COUNTIFS(jobs[job_location],$A47,jobs[work_year],year)</f>
        <v>1</v>
      </c>
      <c r="E47" t="str">
        <v>Ecuador</v>
      </c>
      <c r="F47">
        <v>0</v>
      </c>
    </row>
    <row r="48" spans="1:6" x14ac:dyDescent="0.25">
      <c r="A48" t="str">
        <v>Singapore</v>
      </c>
      <c r="B48">
        <f>COUNTIFS(jobs[job_location],$A48,jobs[work_year],year)</f>
        <v>2</v>
      </c>
      <c r="E48" t="str">
        <v>Finland</v>
      </c>
      <c r="F48">
        <v>0</v>
      </c>
    </row>
    <row r="49" spans="1:6" x14ac:dyDescent="0.25">
      <c r="A49" t="str">
        <v>Latvia</v>
      </c>
      <c r="B49">
        <f>COUNTIFS(jobs[job_location],$A49,jobs[work_year],year)</f>
        <v>0</v>
      </c>
      <c r="E49" t="str">
        <v>United Arab Emirates</v>
      </c>
      <c r="F49">
        <v>0</v>
      </c>
    </row>
    <row r="50" spans="1:6" x14ac:dyDescent="0.25">
      <c r="A50" t="str">
        <v>Belgium</v>
      </c>
      <c r="B50">
        <f>COUNTIFS(jobs[job_location],$A50,jobs[work_year],year)</f>
        <v>1</v>
      </c>
      <c r="E50" t="str">
        <v>Romania</v>
      </c>
      <c r="F50">
        <v>0</v>
      </c>
    </row>
    <row r="51" spans="1:6" x14ac:dyDescent="0.25">
      <c r="A51" t="str">
        <v>Turkey</v>
      </c>
      <c r="B51">
        <f>COUNTIFS(jobs[job_location],$A51,jobs[work_year],year)</f>
        <v>0</v>
      </c>
      <c r="E51" t="str">
        <v>Latvia</v>
      </c>
      <c r="F51">
        <v>0</v>
      </c>
    </row>
    <row r="52" spans="1:6" x14ac:dyDescent="0.25">
      <c r="A52" t="str">
        <v>Thailand</v>
      </c>
      <c r="B52">
        <f>COUNTIFS(jobs[job_location],$A52,jobs[work_year],year)</f>
        <v>0</v>
      </c>
      <c r="E52" t="str">
        <v>Turkey</v>
      </c>
      <c r="F52">
        <v>0</v>
      </c>
    </row>
    <row r="53" spans="1:6" x14ac:dyDescent="0.25">
      <c r="A53" t="str">
        <v>Pakistan</v>
      </c>
      <c r="B53">
        <f>COUNTIFS(jobs[job_location],$A53,jobs[work_year],year)</f>
        <v>0</v>
      </c>
      <c r="E53" t="str">
        <v>Thailand</v>
      </c>
      <c r="F53">
        <v>0</v>
      </c>
    </row>
    <row r="54" spans="1:6" x14ac:dyDescent="0.25">
      <c r="A54" t="str">
        <v>South Korea</v>
      </c>
      <c r="B54">
        <f>COUNTIFS(jobs[job_location],$A54,jobs[work_year],year)</f>
        <v>0</v>
      </c>
      <c r="E54" t="str">
        <v>Pakistan</v>
      </c>
      <c r="F54">
        <v>0</v>
      </c>
    </row>
    <row r="55" spans="1:6" x14ac:dyDescent="0.25">
      <c r="A55" t="str">
        <v>Israel</v>
      </c>
      <c r="B55">
        <f>COUNTIFS(jobs[job_location],$A55,jobs[work_year],year)</f>
        <v>0</v>
      </c>
      <c r="E55" t="str">
        <v>South Korea</v>
      </c>
      <c r="F55">
        <v>0</v>
      </c>
    </row>
    <row r="56" spans="1:6" x14ac:dyDescent="0.25">
      <c r="A56" t="str">
        <v>Iraq</v>
      </c>
      <c r="B56">
        <f>COUNTIFS(jobs[job_location],$A56,jobs[work_year],year)</f>
        <v>1</v>
      </c>
      <c r="E56" t="str">
        <v>Israel</v>
      </c>
      <c r="F56"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3988-82F4-4055-A239-D7C8E240E06C}">
  <dimension ref="C1:O33"/>
  <sheetViews>
    <sheetView showGridLines="0" tabSelected="1" workbookViewId="0">
      <selection activeCell="J5" sqref="J5"/>
    </sheetView>
  </sheetViews>
  <sheetFormatPr defaultRowHeight="15" x14ac:dyDescent="0.25"/>
  <cols>
    <col min="1" max="4" width="9.140625" style="34"/>
    <col min="5" max="5" width="20.140625" style="34" bestFit="1" customWidth="1"/>
    <col min="6" max="6" width="34.28515625" style="34" customWidth="1"/>
    <col min="7" max="7" width="9.140625" style="34"/>
    <col min="8" max="8" width="14.140625" style="34" customWidth="1"/>
    <col min="9" max="9" width="17.85546875" style="34" customWidth="1"/>
    <col min="10" max="10" width="25.140625" style="34" bestFit="1" customWidth="1"/>
    <col min="11" max="11" width="17.7109375" style="34" customWidth="1"/>
    <col min="12" max="12" width="18" style="34" customWidth="1"/>
    <col min="13" max="13" width="7.5703125" style="34" customWidth="1"/>
    <col min="14" max="16384" width="9.140625" style="34"/>
  </cols>
  <sheetData>
    <row r="1" spans="3:12" ht="29.25" thickBot="1" x14ac:dyDescent="0.5">
      <c r="D1" s="47" t="s">
        <v>326</v>
      </c>
      <c r="E1" s="47"/>
      <c r="F1" s="47"/>
      <c r="G1" s="47"/>
      <c r="H1" s="47"/>
      <c r="I1" s="47"/>
      <c r="J1" s="47"/>
      <c r="K1" s="47"/>
      <c r="L1" s="47"/>
    </row>
    <row r="5" spans="3:12" ht="21" x14ac:dyDescent="0.25">
      <c r="C5" s="39"/>
      <c r="D5" s="39"/>
      <c r="E5" s="37"/>
      <c r="F5" s="38" t="s">
        <v>63</v>
      </c>
      <c r="J5" s="38">
        <v>2021</v>
      </c>
    </row>
    <row r="18" spans="14:15" x14ac:dyDescent="0.25">
      <c r="N18" s="32"/>
      <c r="O18" s="33"/>
    </row>
    <row r="19" spans="14:15" x14ac:dyDescent="0.25">
      <c r="N19" s="32"/>
      <c r="O19" s="33"/>
    </row>
    <row r="20" spans="14:15" x14ac:dyDescent="0.25">
      <c r="N20" s="32"/>
      <c r="O20" s="33"/>
    </row>
    <row r="21" spans="14:15" x14ac:dyDescent="0.25">
      <c r="N21" s="35"/>
    </row>
    <row r="22" spans="14:15" x14ac:dyDescent="0.25">
      <c r="N22" s="32"/>
    </row>
    <row r="33" spans="5:6" x14ac:dyDescent="0.25">
      <c r="E33" s="32"/>
      <c r="F33" s="36"/>
    </row>
  </sheetData>
  <sheetProtection sheet="1" objects="1" scenarios="1" selectLockedCells="1"/>
  <mergeCells count="1">
    <mergeCell ref="D1:L1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081DCBE-F340-4822-8015-C6EE769A938D}">
          <x14:formula1>
            <xm:f>calculator!$D$2:$D$16</xm:f>
          </x14:formula1>
          <xm:sqref>F5</xm:sqref>
        </x14:dataValidation>
        <x14:dataValidation type="list" allowBlank="1" showInputMessage="1" showErrorMessage="1" xr:uid="{A4289333-D073-47E6-8533-03440BDF2639}">
          <x14:formula1>
            <xm:f>calculator!$A$2:$A$6</xm:f>
          </x14:formula1>
          <xm:sqref>J5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4171D2-730A-4513-AC8D-7380EF4464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7</vt:i4>
      </vt:variant>
    </vt:vector>
  </HeadingPairs>
  <TitlesOfParts>
    <vt:vector size="13" baseType="lpstr">
      <vt:lpstr>data</vt:lpstr>
      <vt:lpstr>mapping</vt:lpstr>
      <vt:lpstr>intro_analysis</vt:lpstr>
      <vt:lpstr>calculator</vt:lpstr>
      <vt:lpstr>Country</vt:lpstr>
      <vt:lpstr>Dashboard</vt:lpstr>
      <vt:lpstr>hybrid</vt:lpstr>
      <vt:lpstr>job</vt:lpstr>
      <vt:lpstr>job_count</vt:lpstr>
      <vt:lpstr>median_salary</vt:lpstr>
      <vt:lpstr>on_site</vt:lpstr>
      <vt:lpstr>remote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' Guilherme .</dc:creator>
  <cp:lastModifiedBy>' Guilherme .</cp:lastModifiedBy>
  <dcterms:created xsi:type="dcterms:W3CDTF">2026-01-19T13:45:07Z</dcterms:created>
  <dcterms:modified xsi:type="dcterms:W3CDTF">2026-01-23T20:02:22Z</dcterms:modified>
</cp:coreProperties>
</file>